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dalleyhood/Desktop/cu_bootcamp/homeworks/excel_challenge/"/>
    </mc:Choice>
  </mc:AlternateContent>
  <xr:revisionPtr revIDLastSave="0" documentId="13_ncr:1_{06CB2F11-3E5C-A540-BD2A-5D614C941B5D}" xr6:coauthVersionLast="46" xr6:coauthVersionMax="46" xr10:uidLastSave="{00000000-0000-0000-0000-000000000000}"/>
  <bookViews>
    <workbookView xWindow="240" yWindow="460" windowWidth="26380" windowHeight="16020" activeTab="6" xr2:uid="{00000000-000D-0000-FFFF-FFFF00000000}"/>
  </bookViews>
  <sheets>
    <sheet name="Campaigns" sheetId="1" r:id="rId1"/>
    <sheet name="PT_Cat" sheetId="2" r:id="rId2"/>
    <sheet name="PT_SubCat" sheetId="3" r:id="rId3"/>
    <sheet name="PT_Date" sheetId="5" r:id="rId4"/>
    <sheet name="Goals_Table" sheetId="6" r:id="rId5"/>
    <sheet name="Goals_Graph" sheetId="8" r:id="rId6"/>
    <sheet name="Goals_Stats" sheetId="9" r:id="rId7"/>
  </sheets>
  <definedNames>
    <definedName name="_xlnm._FilterDatabase" localSheetId="0" hidden="1">Campaigns!$A$1:$T$4115</definedName>
    <definedName name="_xlnm._FilterDatabase" localSheetId="6" hidden="1">Goals_Stats!$A$1:$D$2186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2" i="9" l="1"/>
  <c r="H21" i="9"/>
  <c r="H17" i="9"/>
  <c r="H18" i="9" s="1"/>
  <c r="H19" i="9" s="1"/>
  <c r="H16" i="9"/>
  <c r="H15" i="9"/>
  <c r="G22" i="9"/>
  <c r="G21" i="9"/>
  <c r="G17" i="9"/>
  <c r="G18" i="9" s="1"/>
  <c r="G19" i="9" s="1"/>
  <c r="G16" i="9"/>
  <c r="G15" i="9"/>
  <c r="Y10" i="1"/>
  <c r="Y9" i="1"/>
  <c r="Y8" i="1"/>
  <c r="H44" i="3"/>
  <c r="H30" i="3"/>
  <c r="H19" i="3"/>
  <c r="H39" i="3"/>
  <c r="H28" i="3"/>
  <c r="H38" i="3"/>
  <c r="H24" i="3"/>
  <c r="H21" i="3"/>
  <c r="H47" i="3"/>
  <c r="H37" i="3"/>
  <c r="G20" i="9" l="1"/>
  <c r="H20" i="9"/>
  <c r="H14" i="9"/>
  <c r="H12" i="9"/>
  <c r="H10" i="9"/>
  <c r="H9" i="9"/>
  <c r="I13" i="2"/>
  <c r="I9" i="2"/>
  <c r="I10" i="2"/>
  <c r="I12" i="2"/>
  <c r="I7" i="2"/>
  <c r="I5" i="2"/>
  <c r="I6" i="2"/>
  <c r="I11" i="2"/>
  <c r="L10" i="2" l="1"/>
  <c r="L6" i="2"/>
  <c r="L12" i="2"/>
  <c r="L5" i="2"/>
  <c r="L11" i="2"/>
  <c r="Z2" i="1"/>
  <c r="Z4" i="1" a="1"/>
  <c r="Z4" i="1" s="1"/>
  <c r="Z3" i="1"/>
  <c r="G14" i="9"/>
  <c r="H13" i="9"/>
  <c r="G13" i="9"/>
  <c r="H11" i="9"/>
  <c r="G12" i="9"/>
  <c r="G11" i="9"/>
  <c r="G10" i="9"/>
  <c r="G9" i="9"/>
  <c r="L8" i="2" l="1"/>
  <c r="L7" i="2"/>
  <c r="Z5" i="1"/>
  <c r="AA4" i="1" s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7" i="6"/>
  <c r="D2" i="6"/>
  <c r="C2" i="6"/>
  <c r="B2" i="6"/>
  <c r="B13" i="6"/>
  <c r="B12" i="6"/>
  <c r="B11" i="6"/>
  <c r="B10" i="6"/>
  <c r="B9" i="6"/>
  <c r="B8" i="6"/>
  <c r="B5" i="6"/>
  <c r="B6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AA2" i="1" l="1"/>
  <c r="AA3" i="1"/>
  <c r="E2" i="6"/>
  <c r="E10" i="6"/>
  <c r="G10" i="6" s="1"/>
  <c r="E6" i="6"/>
  <c r="G6" i="6" s="1"/>
  <c r="E13" i="6"/>
  <c r="H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A5" i="1" l="1"/>
  <c r="F2" i="6"/>
  <c r="G8" i="6"/>
  <c r="G7" i="6"/>
  <c r="H12" i="6"/>
  <c r="F8" i="6"/>
  <c r="F3" i="6"/>
  <c r="G3" i="6"/>
  <c r="F13" i="6"/>
  <c r="H5" i="6"/>
  <c r="F10" i="6"/>
  <c r="F5" i="6"/>
  <c r="G13" i="6"/>
  <c r="F6" i="6"/>
  <c r="H10" i="6"/>
  <c r="F7" i="6"/>
  <c r="G12" i="6"/>
  <c r="H2" i="6"/>
  <c r="G11" i="6"/>
  <c r="H9" i="6"/>
  <c r="G2" i="6"/>
  <c r="G9" i="6"/>
  <c r="H11" i="6"/>
  <c r="H6" i="6"/>
  <c r="H4" i="6"/>
  <c r="F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<sst xmlns="http://schemas.openxmlformats.org/spreadsheetml/2006/main" count="28626" uniqueCount="8460">
  <si>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</si>
  <si>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</si>
  <si>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</si>
  <si>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</si>
  <si>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</si>
  <si>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</si>
  <si>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</si>
  <si>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</si>
  <si>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</si>
  <si>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</si>
  <si>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</si>
  <si>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</si>
  <si>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</si>
  <si>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</si>
  <si>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</si>
  <si>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</si>
  <si>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</si>
  <si>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</si>
  <si>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</si>
  <si>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</si>
  <si>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</si>
  <si>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</si>
  <si>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</si>
  <si>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</si>
  <si>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</si>
  <si>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</si>
  <si>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</si>
  <si>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</si>
  <si>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</si>
  <si>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</si>
  <si>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</si>
  <si>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</si>
  <si>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</si>
  <si>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</si>
  <si>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</si>
  <si>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</si>
  <si>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</si>
  <si>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</si>
  <si>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</si>
  <si>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</si>
  <si>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</si>
  <si>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</si>
  <si>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</si>
  <si>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</si>
  <si>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</si>
  <si>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</si>
  <si>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</si>
  <si>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</si>
  <si>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</si>
  <si>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</si>
  <si>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</si>
  <si>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</si>
  <si>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</si>
  <si>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</si>
  <si>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</si>
  <si>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</si>
  <si>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</si>
  <si>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</si>
  <si>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</si>
  <si>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</si>
  <si>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</si>
  <si>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</si>
  <si>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</si>
  <si>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</si>
  <si>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</si>
  <si>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</si>
  <si>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</si>
  <si>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</si>
  <si>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</si>
  <si>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</si>
  <si>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</si>
  <si>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</si>
  <si>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</si>
  <si>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</si>
  <si>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</si>
  <si>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</si>
  <si>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</si>
  <si>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</si>
  <si>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</si>
  <si>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</si>
  <si>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</si>
  <si>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</si>
  <si>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</si>
  <si>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</si>
  <si>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</si>
  <si>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</si>
  <si>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</si>
  <si>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</si>
  <si>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</si>
  <si>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</si>
  <si>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</si>
  <si>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</si>
  <si>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</si>
  <si>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</si>
  <si>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</si>
  <si>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</si>
  <si>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</si>
  <si>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</si>
  <si>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</si>
  <si>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</si>
  <si>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</si>
  <si>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</si>
  <si>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</si>
  <si>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</si>
  <si>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</si>
  <si>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</si>
  <si>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</si>
  <si>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</si>
  <si>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</si>
  <si>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</si>
  <si>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</si>
  <si>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</si>
  <si>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</si>
  <si>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</si>
  <si>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</si>
  <si>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</si>
  <si>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</si>
  <si>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</si>
  <si>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</si>
  <si>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</si>
  <si>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</si>
  <si>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</si>
  <si>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</si>
  <si>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</si>
  <si>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</si>
  <si>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</si>
  <si>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</si>
  <si>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</si>
  <si>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</si>
  <si>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</si>
  <si>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</si>
  <si>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</si>
  <si>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</si>
  <si>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</si>
  <si>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</si>
  <si>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</si>
  <si>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</si>
  <si>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</si>
  <si>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</si>
  <si>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</si>
  <si>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</si>
  <si>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</si>
  <si>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</si>
  <si>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</si>
  <si>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</si>
  <si>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</si>
  <si>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</si>
  <si>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</si>
  <si>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</si>
  <si>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</si>
  <si>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</si>
  <si>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</si>
  <si>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</si>
  <si>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</si>
  <si>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</si>
  <si>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</si>
  <si>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</si>
  <si>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</si>
  <si>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</si>
  <si>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</si>
  <si>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</si>
  <si>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</si>
  <si>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</si>
  <si>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</si>
  <si>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</si>
  <si>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</si>
  <si>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</si>
  <si>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</si>
  <si>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</si>
  <si>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</si>
  <si>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</si>
  <si>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</si>
  <si>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</si>
  <si>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</si>
  <si>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</si>
  <si>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</si>
  <si>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</si>
  <si>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</si>
  <si>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</si>
  <si>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</si>
  <si>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</si>
  <si>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</si>
  <si>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</si>
  <si>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</si>
  <si>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</si>
  <si>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</si>
  <si>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</si>
  <si>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</si>
  <si>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</si>
  <si>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</si>
  <si>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</si>
  <si>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</si>
  <si>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</si>
  <si>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</si>
  <si>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</si>
  <si>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</si>
  <si>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</si>
  <si>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</si>
  <si>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</si>
  <si>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</si>
  <si>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</si>
  <si>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</si>
  <si>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</si>
  <si>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</si>
  <si>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</si>
  <si>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</si>
  <si>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</si>
  <si>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</si>
  <si>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</si>
  <si>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</si>
  <si>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</si>
  <si>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</si>
  <si>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</si>
  <si>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</si>
  <si>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</si>
  <si>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</si>
  <si>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</si>
  <si>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</si>
  <si>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</si>
  <si>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</si>
  <si>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</si>
  <si>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</si>
  <si>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</si>
  <si>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</si>
  <si>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</si>
  <si>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</si>
  <si>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</si>
  <si>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</si>
  <si>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</si>
  <si>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</si>
  <si>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</si>
  <si>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</si>
  <si>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</si>
  <si>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</si>
  <si>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</si>
  <si>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</si>
  <si>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</si>
  <si>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</si>
  <si>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</si>
  <si>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</si>
  <si>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</si>
  <si>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</si>
  <si>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</si>
  <si>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</si>
  <si>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</si>
  <si>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</si>
  <si>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</si>
  <si>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</si>
  <si>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</si>
  <si>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</si>
  <si>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</si>
  <si>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</si>
  <si>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</si>
  <si>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</si>
  <si>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</si>
  <si>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</si>
  <si>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</si>
  <si>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</si>
  <si>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</si>
  <si>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</si>
  <si>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</si>
  <si>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</si>
  <si>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</si>
  <si>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</si>
  <si>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</si>
  <si>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</si>
  <si>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</si>
  <si>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</si>
  <si>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</si>
  <si>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</si>
  <si>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</si>
  <si>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</si>
  <si>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</si>
  <si>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</si>
  <si>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</si>
  <si>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</si>
  <si>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</si>
  <si>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</si>
  <si>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</si>
  <si>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</si>
  <si>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</si>
  <si>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</si>
  <si>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</si>
  <si>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</si>
  <si>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</si>
  <si>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</si>
  <si>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</si>
  <si>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</si>
  <si>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</si>
  <si>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</si>
  <si>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</si>
  <si>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</si>
  <si>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</si>
  <si>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</si>
  <si>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</si>
  <si>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</si>
  <si>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</si>
  <si>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</si>
  <si>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</si>
  <si>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</si>
  <si>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</si>
  <si>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</si>
  <si>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</si>
  <si>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</si>
  <si>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</si>
  <si>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</si>
  <si>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</si>
  <si>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</si>
  <si>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</si>
  <si>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</si>
  <si>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</si>
  <si>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</si>
  <si>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</si>
  <si>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</si>
  <si>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</si>
  <si>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</si>
  <si>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</si>
  <si>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</si>
  <si>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</si>
  <si>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</si>
  <si>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</si>
  <si>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</si>
  <si>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</si>
  <si>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</si>
  <si>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</si>
  <si>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</si>
  <si>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</si>
  <si>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</si>
  <si>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</si>
  <si>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</si>
  <si>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</si>
  <si>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</si>
  <si>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</si>
  <si>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</si>
  <si>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</si>
  <si>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</si>
  <si>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</si>
  <si>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</si>
  <si>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</si>
  <si>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</si>
  <si>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</si>
  <si>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</si>
  <si>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</si>
  <si>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</si>
  <si>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</si>
  <si>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</si>
  <si>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</si>
  <si>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</si>
  <si>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</si>
  <si>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</si>
  <si>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</si>
  <si>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</si>
  <si>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</si>
  <si>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</si>
  <si>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</si>
  <si>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</si>
  <si>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</si>
  <si>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</si>
  <si>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</si>
  <si>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</si>
  <si>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</si>
  <si>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</si>
  <si>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</si>
  <si>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</si>
  <si>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</si>
  <si>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</si>
  <si>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</si>
  <si>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</si>
  <si>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</si>
  <si>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</si>
  <si>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</si>
  <si>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</si>
  <si>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</si>
  <si>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</si>
  <si>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</si>
  <si>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</si>
  <si>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</si>
  <si>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</si>
  <si>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</si>
  <si>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</si>
  <si>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</si>
  <si>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</si>
  <si>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</si>
  <si>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</si>
  <si>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</si>
  <si>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</si>
  <si>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</si>
  <si>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</si>
  <si>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</si>
  <si>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</si>
  <si>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</si>
  <si>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</si>
  <si>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</si>
  <si>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</si>
  <si>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</si>
  <si>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</si>
  <si>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</si>
  <si>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</si>
  <si>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</si>
  <si>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</si>
  <si>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</si>
  <si>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</si>
  <si>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</si>
  <si>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</si>
  <si>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</si>
  <si>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</si>
  <si>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</si>
  <si>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</si>
  <si>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</si>
  <si>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</si>
  <si>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</si>
  <si>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</si>
  <si>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</si>
  <si>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</si>
  <si>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</si>
  <si>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</si>
  <si>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</si>
  <si>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</si>
  <si>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</si>
  <si>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</si>
  <si>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</si>
  <si>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</si>
  <si>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</si>
  <si>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</si>
  <si>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</si>
  <si>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</si>
  <si>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</si>
  <si>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</si>
  <si>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</si>
  <si>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</si>
  <si>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</si>
  <si>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</si>
  <si>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</si>
  <si>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</si>
  <si>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</si>
  <si>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</si>
  <si>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</si>
  <si>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</si>
  <si>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</si>
  <si>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</si>
  <si>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</si>
  <si>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</si>
  <si>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</si>
  <si>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</si>
  <si>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</si>
  <si>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</si>
  <si>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</si>
  <si>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</si>
  <si>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</si>
  <si>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</si>
  <si>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</si>
  <si>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</si>
  <si>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</si>
  <si>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</si>
  <si>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</si>
  <si>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</si>
  <si>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</si>
  <si>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</si>
  <si>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</si>
  <si>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</si>
  <si>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</si>
  <si>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</si>
  <si>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</si>
  <si>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</si>
  <si>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</si>
  <si>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</si>
  <si>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</si>
  <si>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</si>
  <si>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</si>
  <si>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</si>
  <si>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</si>
  <si>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</si>
  <si>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</si>
  <si>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</si>
  <si>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</si>
  <si>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</si>
  <si>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</si>
  <si>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</si>
  <si>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</si>
  <si>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</si>
  <si>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</si>
  <si>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</si>
  <si>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</si>
  <si>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</si>
  <si>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</si>
  <si>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</si>
  <si>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</si>
  <si>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</si>
  <si>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</si>
  <si>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</si>
  <si>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</si>
  <si>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</si>
  <si>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</si>
  <si>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</si>
  <si>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</si>
  <si>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</si>
  <si>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</si>
  <si>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</si>
  <si>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</si>
  <si>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</si>
  <si>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</si>
  <si>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</si>
  <si>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</si>
  <si>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</si>
  <si>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</si>
  <si>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</si>
  <si>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</si>
  <si>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</si>
  <si>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</si>
  <si>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</si>
  <si>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</si>
  <si>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</si>
  <si>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</si>
  <si>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</si>
  <si>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</si>
  <si>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</si>
  <si>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</si>
  <si>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</si>
  <si>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</si>
  <si>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</si>
  <si>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</si>
  <si>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</si>
  <si>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</si>
  <si>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</si>
  <si>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</si>
  <si>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</si>
  <si>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</si>
  <si>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</si>
  <si>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</si>
  <si>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</si>
  <si>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</si>
  <si>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</si>
  <si>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</si>
  <si>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</si>
  <si>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</si>
  <si>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</si>
  <si>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</si>
  <si>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</si>
  <si>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</si>
  <si>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</si>
  <si>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</si>
  <si>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</si>
  <si>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</si>
  <si>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</si>
  <si>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</si>
  <si>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</si>
  <si>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</si>
  <si>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</si>
  <si>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</si>
  <si>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</si>
  <si>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</si>
  <si>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</si>
  <si>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</si>
  <si>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</si>
  <si>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</si>
  <si>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</si>
  <si>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</si>
  <si>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</si>
  <si>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</si>
  <si>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</si>
  <si>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</si>
  <si>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</si>
  <si>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</si>
  <si>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</si>
  <si>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</si>
  <si>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</si>
  <si>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</si>
  <si>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</si>
  <si>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</si>
  <si>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</si>
  <si>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</si>
  <si>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</si>
  <si>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</si>
  <si>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</si>
  <si>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</si>
  <si>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</si>
  <si>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</si>
  <si>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</si>
  <si>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</si>
  <si>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</si>
  <si>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</si>
  <si>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</si>
  <si>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</si>
  <si>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</si>
  <si>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</si>
  <si>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</si>
  <si>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</si>
  <si>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</si>
  <si>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</si>
  <si>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</si>
  <si>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</si>
  <si>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</si>
  <si>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</si>
  <si>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</si>
  <si>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</si>
  <si>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</si>
  <si>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</si>
  <si>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</si>
  <si>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</si>
  <si>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</si>
  <si>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</si>
  <si>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</si>
  <si>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</si>
  <si>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</si>
  <si>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</si>
  <si>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</si>
  <si>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</si>
  <si>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</si>
  <si>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</si>
  <si>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</si>
  <si>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</si>
  <si>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</si>
  <si>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</si>
  <si>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</si>
  <si>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</si>
  <si>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</si>
  <si>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</si>
  <si>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</si>
  <si>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</si>
  <si>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</si>
  <si>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</si>
  <si>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</si>
  <si>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</si>
  <si>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</si>
  <si>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</si>
  <si>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</si>
  <si>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</si>
  <si>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</si>
  <si>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</si>
  <si>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</si>
  <si>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</si>
  <si>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</si>
  <si>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</si>
  <si>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</si>
  <si>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</si>
  <si>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</si>
  <si>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</si>
  <si>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</si>
  <si>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</si>
  <si>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</si>
  <si>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</si>
  <si>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</si>
  <si>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</si>
  <si>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</si>
  <si>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</si>
  <si>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</si>
  <si>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</si>
  <si>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</si>
  <si>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</si>
  <si>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</si>
  <si>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</si>
  <si>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</si>
  <si>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</si>
  <si>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</si>
  <si>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</si>
  <si>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</si>
  <si>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</si>
  <si>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</si>
  <si>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</si>
  <si>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</si>
  <si>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</si>
  <si>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</si>
  <si>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</si>
  <si>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</si>
  <si>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</si>
  <si>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</si>
  <si>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</si>
  <si>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</si>
  <si>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</si>
  <si>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</si>
  <si>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</si>
  <si>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</si>
  <si>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</si>
  <si>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</si>
  <si>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</si>
  <si>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</si>
  <si>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</si>
  <si>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</si>
  <si>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</si>
  <si>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</si>
  <si>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</si>
  <si>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</si>
  <si>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</si>
  <si>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</si>
  <si>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</si>
  <si>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</si>
  <si>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</si>
  <si>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</si>
  <si>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</si>
  <si>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</si>
  <si>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</si>
  <si>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</si>
  <si>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</si>
  <si>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</si>
  <si>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</si>
  <si>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</si>
  <si>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</si>
  <si>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</si>
  <si>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</si>
  <si>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</si>
  <si>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</si>
  <si>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</si>
  <si>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</si>
  <si>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</si>
  <si>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</si>
  <si>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</si>
  <si>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</si>
  <si>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</si>
  <si>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</si>
  <si>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</si>
  <si>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</si>
  <si>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</si>
  <si>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</si>
  <si>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</si>
  <si>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</si>
  <si>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</si>
  <si>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</si>
  <si>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</si>
  <si>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</si>
  <si>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</si>
  <si>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</si>
  <si>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</si>
  <si>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</si>
  <si>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</si>
  <si>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</si>
  <si>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</si>
  <si>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</si>
  <si>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</si>
  <si>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</si>
  <si>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</si>
  <si>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</si>
  <si>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</si>
  <si>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</si>
  <si>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</si>
  <si>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</si>
  <si>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</si>
  <si>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</si>
  <si>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</si>
  <si>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</si>
  <si>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</si>
  <si>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</si>
  <si>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</si>
  <si>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</si>
  <si>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</si>
  <si>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</si>
  <si>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</si>
  <si>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</si>
  <si>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</si>
  <si>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</si>
  <si>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</si>
  <si>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</si>
  <si>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</si>
  <si>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</si>
  <si>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</si>
  <si>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</si>
  <si>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</si>
  <si>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</si>
  <si>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</si>
  <si>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</si>
  <si>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</si>
  <si>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</si>
  <si>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</si>
  <si>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</si>
  <si>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</si>
  <si>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</si>
  <si>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</si>
  <si>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</si>
  <si>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</si>
  <si>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</si>
  <si>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</si>
  <si>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</si>
  <si>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</si>
  <si>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</si>
  <si>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</si>
  <si>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</si>
  <si>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</si>
  <si>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</si>
  <si>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</si>
  <si>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</si>
  <si>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</si>
  <si>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</si>
  <si>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</si>
  <si>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</si>
  <si>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</si>
  <si>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</si>
  <si>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</si>
  <si>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</si>
  <si>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</si>
  <si>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</si>
  <si>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</si>
  <si>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</si>
  <si>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</si>
  <si>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</si>
  <si>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</si>
  <si>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</si>
  <si>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</si>
  <si>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</si>
  <si>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</si>
  <si>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</si>
  <si>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</si>
  <si>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</si>
  <si>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</si>
  <si>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</si>
  <si>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</si>
  <si>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</si>
  <si>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</si>
  <si>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</si>
  <si>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</si>
  <si>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</si>
  <si>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</si>
  <si>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</si>
  <si>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</si>
  <si>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</si>
  <si>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</si>
  <si>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</si>
  <si>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</si>
  <si>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</si>
  <si>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</si>
  <si>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</si>
  <si>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</si>
  <si>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</si>
  <si>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</si>
  <si>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</si>
  <si>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</si>
  <si>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</si>
  <si>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</si>
  <si>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</si>
  <si>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</si>
  <si>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</si>
  <si>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</si>
  <si>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</si>
  <si>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</si>
  <si>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</si>
  <si>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</si>
  <si>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</si>
  <si>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</si>
  <si>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</si>
  <si>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</si>
  <si>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</si>
  <si>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</si>
  <si>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</si>
  <si>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</si>
  <si>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</si>
  <si>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</si>
  <si>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</si>
  <si>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</si>
  <si>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</si>
  <si>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</si>
  <si>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</si>
  <si>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</si>
  <si>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</si>
  <si>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</si>
  <si>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</si>
  <si>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</si>
  <si>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</si>
  <si>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</si>
  <si>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</si>
  <si>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</si>
  <si>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</si>
  <si>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</si>
  <si>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</si>
  <si>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</si>
  <si>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</si>
  <si>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</si>
  <si>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</si>
  <si>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</si>
  <si>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</si>
  <si>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</si>
  <si>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</si>
  <si>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</si>
  <si>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</si>
  <si>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</si>
  <si>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</si>
  <si>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</si>
  <si>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</si>
  <si>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</si>
  <si>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</si>
  <si>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</si>
  <si>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</si>
  <si>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</si>
  <si>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</si>
  <si>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</si>
  <si>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</si>
  <si>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</si>
  <si>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</si>
  <si>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</si>
  <si>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</si>
  <si>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</si>
  <si>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</si>
  <si>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</si>
  <si>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</si>
  <si>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</si>
  <si>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</si>
  <si>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</si>
  <si>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</si>
  <si>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</si>
  <si>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</si>
  <si>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</si>
  <si>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</si>
  <si>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</si>
  <si>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</si>
  <si>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</si>
  <si>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</si>
  <si>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</si>
  <si>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</si>
  <si>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</si>
  <si>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</si>
  <si>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</si>
  <si>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</si>
  <si>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</si>
  <si>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</si>
  <si>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</si>
  <si>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</si>
  <si>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</si>
  <si>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</si>
  <si>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</si>
  <si>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</si>
  <si>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</si>
  <si>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</si>
  <si>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</si>
  <si>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</si>
  <si>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</si>
  <si>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</si>
  <si>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</si>
  <si>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</si>
  <si>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</si>
  <si>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</si>
  <si>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</si>
  <si>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</si>
  <si>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</si>
  <si>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</si>
  <si>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</si>
  <si>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</si>
  <si>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</si>
  <si>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</si>
  <si>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</si>
  <si>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</si>
  <si>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</si>
  <si>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</si>
  <si>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</si>
  <si>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</si>
  <si>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</si>
  <si>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</si>
  <si>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</si>
  <si>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</si>
  <si>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</si>
  <si>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</si>
  <si>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</si>
  <si>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</si>
  <si>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</si>
  <si>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</si>
  <si>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</si>
  <si>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</si>
  <si>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</si>
  <si>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</si>
  <si>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</si>
  <si>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</si>
  <si>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</si>
  <si>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</si>
  <si>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</si>
  <si>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</si>
  <si>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</si>
  <si>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</si>
  <si>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</si>
  <si>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</si>
  <si>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</si>
  <si>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</si>
  <si>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</si>
  <si>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</si>
  <si>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</si>
  <si>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</si>
  <si>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</si>
  <si>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</si>
  <si>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</si>
  <si>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</si>
  <si>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</si>
  <si>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</si>
  <si>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</si>
  <si>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</si>
  <si>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</si>
  <si>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</si>
  <si>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</si>
  <si>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</si>
  <si>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</si>
  <si>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</si>
  <si>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</si>
  <si>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</si>
  <si>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</si>
  <si>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</si>
  <si>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</si>
  <si>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</si>
  <si>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</si>
  <si>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</si>
  <si>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</si>
  <si>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</si>
  <si>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</si>
  <si>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</si>
  <si>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</si>
  <si>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</si>
  <si>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</si>
  <si>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</si>
  <si>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</si>
  <si>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</si>
  <si>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</si>
  <si>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</si>
  <si>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</si>
  <si>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</si>
  <si>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</si>
  <si>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</si>
  <si>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</si>
  <si>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</si>
  <si>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</si>
  <si>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</si>
  <si>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</si>
  <si>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</si>
  <si>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</si>
  <si>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</si>
  <si>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</si>
  <si>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</si>
  <si>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</si>
  <si>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</si>
  <si>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</si>
  <si>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</si>
  <si>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</si>
  <si>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</si>
  <si>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</si>
  <si>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</si>
  <si>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</si>
  <si>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</si>
  <si>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</si>
  <si>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</si>
  <si>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</si>
  <si>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</si>
  <si>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</si>
  <si>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</si>
  <si>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</si>
  <si>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</si>
  <si>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</si>
  <si>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</si>
  <si>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</si>
  <si>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</si>
  <si>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</si>
  <si>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</si>
  <si>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</si>
  <si>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</si>
  <si>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</si>
  <si>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</si>
  <si>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</si>
  <si>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</si>
  <si>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</si>
  <si>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</si>
  <si>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</si>
  <si>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</si>
  <si>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</si>
  <si>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</si>
  <si>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</si>
  <si>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</si>
  <si>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</si>
  <si>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</si>
  <si>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</si>
  <si>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</si>
  <si>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</si>
  <si>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</si>
  <si>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</si>
  <si>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</si>
  <si>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</si>
  <si>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</si>
  <si>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</si>
  <si>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</si>
  <si>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</si>
  <si>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</si>
  <si>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</si>
  <si>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</si>
  <si>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</si>
  <si>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</si>
  <si>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</si>
  <si>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</si>
  <si>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</si>
  <si>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</si>
  <si>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</si>
  <si>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</si>
  <si>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</si>
  <si>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</si>
  <si>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</si>
  <si>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</si>
  <si>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</si>
  <si>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</si>
  <si>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</si>
  <si>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</si>
  <si>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</si>
  <si>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</si>
  <si>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</si>
  <si>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</si>
  <si>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</si>
  <si>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</si>
  <si>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</si>
  <si>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</si>
  <si>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</si>
  <si>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</si>
  <si>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</si>
  <si>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</si>
  <si>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</si>
  <si>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</si>
  <si>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</si>
  <si>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</si>
  <si>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</si>
  <si>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</si>
  <si>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</si>
  <si>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</si>
  <si>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</si>
  <si>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</si>
  <si>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</si>
  <si>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</si>
  <si>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</si>
  <si>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</si>
  <si>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</si>
  <si>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</si>
  <si>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</si>
  <si>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</si>
  <si>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</si>
  <si>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</si>
  <si>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</si>
  <si>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</si>
  <si>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</si>
  <si>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</si>
  <si>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</si>
  <si>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</si>
  <si>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</si>
  <si>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</si>
  <si>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</si>
  <si>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</si>
  <si>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</si>
  <si>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</si>
  <si>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</si>
  <si>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</si>
  <si>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</si>
  <si>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</si>
  <si>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</si>
  <si>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</si>
  <si>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</si>
  <si>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</si>
  <si>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</si>
  <si>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</si>
  <si>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</si>
  <si>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</si>
  <si>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</si>
  <si>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</si>
  <si>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</si>
  <si>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</si>
  <si>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</si>
  <si>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</si>
  <si>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</si>
  <si>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</si>
  <si>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</si>
  <si>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</si>
  <si>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</si>
  <si>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</si>
  <si>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</si>
  <si>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</si>
  <si>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</si>
  <si>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</si>
  <si>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</si>
  <si>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</si>
  <si>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</si>
  <si>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</si>
  <si>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</si>
  <si>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</si>
  <si>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</si>
  <si>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</si>
  <si>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</si>
  <si>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</si>
  <si>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</si>
  <si>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</si>
  <si>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</si>
  <si>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</si>
  <si>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</si>
  <si>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</si>
  <si>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</si>
  <si>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</si>
  <si>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</si>
  <si>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</si>
  <si>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</si>
  <si>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</si>
  <si>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</si>
  <si>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</si>
  <si>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</si>
  <si>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</si>
  <si>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</si>
  <si>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</si>
  <si>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</si>
  <si>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</si>
  <si>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</si>
  <si>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</si>
  <si>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</si>
  <si>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</si>
  <si>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</si>
  <si>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</si>
  <si>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</si>
  <si>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</si>
  <si>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</si>
  <si>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</si>
  <si>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</si>
  <si>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</si>
  <si>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</si>
  <si>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</si>
  <si>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</si>
  <si>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</si>
  <si>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</si>
  <si>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</si>
  <si>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</si>
  <si>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</si>
  <si>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</si>
  <si>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</si>
  <si>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</si>
  <si>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</si>
  <si>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</si>
  <si>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</si>
  <si>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</si>
  <si>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</si>
  <si>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</si>
  <si>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</si>
  <si>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</si>
  <si>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</si>
  <si>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</si>
  <si>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</si>
  <si>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</si>
  <si>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</si>
  <si>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</si>
  <si>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</si>
  <si>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</si>
  <si>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</si>
  <si>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</si>
  <si>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</si>
  <si>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</si>
  <si>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</si>
  <si>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</si>
  <si>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</si>
  <si>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</si>
  <si>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</si>
  <si>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</si>
  <si>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</si>
  <si>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</si>
  <si>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</si>
  <si>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</si>
  <si>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</si>
  <si>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</si>
  <si>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</si>
  <si>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</si>
  <si>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</si>
  <si>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</si>
  <si>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</si>
  <si>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</si>
  <si>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</si>
  <si>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</si>
  <si>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</si>
  <si>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</si>
  <si>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</si>
  <si>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</si>
  <si>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</si>
  <si>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</si>
  <si>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</si>
  <si>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</si>
  <si>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</si>
  <si>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</si>
  <si>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</si>
  <si>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</si>
  <si>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</si>
  <si>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</si>
  <si>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</si>
  <si>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</si>
  <si>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</si>
  <si>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</si>
  <si>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</si>
  <si>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</si>
  <si>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</si>
  <si>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</si>
  <si>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</si>
  <si>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</si>
  <si>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</si>
  <si>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</si>
  <si>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</si>
  <si>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</si>
  <si>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</si>
  <si>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</si>
  <si>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</si>
  <si>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</si>
  <si>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</si>
  <si>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</si>
  <si>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</si>
  <si>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</si>
  <si>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</si>
  <si>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</si>
  <si>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</si>
  <si>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</si>
  <si>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</si>
  <si>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</si>
  <si>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</si>
  <si>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</si>
  <si>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</si>
  <si>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</si>
  <si>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</si>
  <si>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</si>
  <si>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</si>
  <si>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</si>
  <si>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</si>
  <si>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</si>
  <si>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</si>
  <si>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</si>
  <si>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</si>
  <si>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</si>
  <si>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</si>
  <si>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</si>
  <si>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</si>
  <si>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</si>
  <si>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</si>
  <si>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</si>
  <si>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</si>
  <si>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</si>
  <si>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</si>
  <si>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</si>
  <si>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</si>
  <si>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</si>
  <si>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</si>
  <si>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</si>
  <si>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</si>
  <si>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</si>
  <si>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</si>
  <si>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</si>
  <si>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</si>
  <si>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</si>
  <si>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</si>
  <si>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</si>
  <si>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</si>
  <si>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</si>
  <si>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</si>
  <si>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</si>
  <si>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</si>
  <si>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</si>
  <si>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</si>
  <si>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</si>
  <si>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</si>
  <si>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</si>
  <si>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</si>
  <si>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</si>
  <si>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</si>
  <si>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</si>
  <si>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</si>
  <si>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</si>
  <si>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</si>
  <si>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</si>
  <si>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</si>
  <si>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</si>
  <si>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</si>
  <si>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</si>
  <si>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</si>
  <si>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</si>
  <si>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</si>
  <si>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</si>
  <si>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</si>
  <si>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</si>
  <si>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</si>
  <si>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</si>
  <si>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</si>
  <si>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</si>
  <si>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</si>
  <si>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</si>
  <si>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</si>
  <si>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</si>
  <si>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</si>
  <si>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</si>
  <si>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</si>
  <si>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</si>
  <si>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</si>
  <si>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</si>
  <si>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</si>
  <si>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</si>
  <si>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</si>
  <si>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</si>
  <si>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</si>
  <si>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</si>
  <si>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</si>
  <si>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</si>
  <si>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</si>
  <si>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</si>
  <si>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</si>
  <si>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</si>
  <si>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</si>
  <si>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</si>
  <si>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</si>
  <si>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</si>
  <si>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</si>
  <si>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</si>
  <si>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</si>
  <si>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</si>
  <si>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</si>
  <si>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</si>
  <si>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</si>
  <si>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</si>
  <si>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</si>
  <si>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</si>
  <si>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</si>
  <si>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</si>
  <si>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</si>
  <si>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</si>
  <si>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</si>
  <si>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</si>
  <si>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</si>
  <si>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</si>
  <si>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</si>
  <si>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</si>
  <si>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</si>
  <si>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</si>
  <si>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</si>
  <si>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</si>
  <si>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</si>
  <si>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</si>
  <si>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</si>
  <si>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</si>
  <si>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</si>
  <si>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</si>
  <si>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</si>
  <si>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</si>
  <si>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</si>
  <si>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</si>
  <si>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</si>
  <si>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</si>
  <si>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</si>
  <si>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</si>
  <si>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</si>
  <si>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</si>
  <si>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</si>
  <si>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</si>
  <si>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</si>
  <si>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</si>
  <si>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</si>
  <si>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</si>
  <si>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</si>
  <si>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</si>
  <si>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</si>
  <si>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</si>
  <si>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</si>
  <si>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</si>
  <si>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</si>
  <si>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</si>
  <si>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</si>
  <si>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</si>
  <si>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</si>
  <si>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</si>
  <si>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</si>
  <si>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</si>
  <si>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</si>
  <si>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</si>
  <si>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</si>
  <si>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</si>
  <si>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</si>
  <si>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</si>
  <si>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</si>
  <si>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</si>
  <si>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</si>
  <si>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</si>
  <si>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</si>
  <si>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</si>
  <si>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</si>
  <si>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</si>
  <si>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</si>
  <si>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</si>
  <si>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</si>
  <si>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</si>
  <si>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</si>
  <si>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</si>
  <si>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</si>
  <si>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</si>
  <si>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</si>
  <si>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</si>
  <si>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</si>
  <si>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</si>
  <si>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</si>
  <si>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</si>
  <si>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</si>
  <si>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</si>
  <si>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</si>
  <si>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</si>
  <si>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</si>
  <si>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</si>
  <si>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</si>
  <si>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</si>
  <si>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</si>
  <si>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</si>
  <si>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</si>
  <si>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</si>
  <si>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</si>
  <si>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</si>
  <si>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</si>
  <si>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</si>
  <si>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</si>
  <si>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</si>
  <si>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</si>
  <si>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</si>
  <si>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</si>
  <si>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</si>
  <si>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</si>
  <si>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</si>
  <si>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</si>
  <si>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</si>
  <si>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</si>
  <si>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</si>
  <si>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</si>
  <si>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</si>
  <si>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</si>
  <si>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</si>
  <si>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</si>
  <si>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</si>
  <si>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</si>
  <si>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</si>
  <si>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</si>
  <si>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</si>
  <si>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</si>
  <si>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</si>
  <si>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</si>
  <si>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</si>
  <si>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</si>
  <si>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</si>
  <si>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</si>
  <si>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</si>
  <si>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</si>
  <si>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</si>
  <si>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</si>
  <si>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</si>
  <si>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</si>
  <si>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</si>
  <si>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</si>
  <si>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</si>
  <si>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</si>
  <si>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</si>
  <si>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</si>
  <si>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</si>
  <si>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</si>
  <si>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</si>
  <si>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</si>
  <si>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</si>
  <si>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</si>
  <si>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</si>
  <si>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</si>
  <si>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</si>
  <si>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</si>
  <si>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</si>
  <si>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</si>
  <si>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</si>
  <si>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</si>
  <si>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</si>
  <si>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</si>
  <si>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</si>
  <si>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</si>
  <si>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</si>
  <si>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</si>
  <si>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</si>
  <si>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</si>
  <si>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</si>
  <si>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</si>
  <si>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</si>
  <si>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</si>
  <si>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</si>
  <si>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</si>
  <si>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</si>
  <si>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</si>
  <si>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</si>
  <si>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</si>
  <si>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</si>
  <si>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</si>
  <si>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</si>
  <si>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</si>
  <si>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</si>
  <si>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</si>
  <si>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</si>
  <si>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</si>
  <si>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</si>
  <si>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</si>
  <si>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</si>
  <si>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</si>
  <si>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</si>
  <si>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</si>
  <si>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</si>
  <si>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</si>
  <si>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</si>
  <si>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</si>
  <si>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</si>
  <si>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</si>
  <si>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</si>
  <si>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</si>
  <si>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</si>
  <si>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</si>
  <si>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</si>
  <si>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</si>
  <si>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</si>
  <si>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</si>
  <si>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</si>
  <si>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</si>
  <si>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</si>
  <si>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</si>
  <si>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</si>
  <si>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</si>
  <si>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</si>
  <si>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</si>
  <si>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</si>
  <si>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</si>
  <si>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</si>
  <si>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</si>
  <si>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</si>
  <si>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</si>
  <si>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</si>
  <si>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</si>
  <si>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</si>
  <si>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</si>
  <si>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</si>
  <si>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</si>
  <si>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</si>
  <si>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</si>
  <si>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</si>
  <si>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</si>
  <si>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</si>
  <si>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</si>
  <si>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</si>
  <si>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</si>
  <si>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</si>
  <si>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</si>
  <si>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</si>
  <si>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</si>
  <si>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</si>
  <si>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</si>
  <si>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</si>
  <si>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</si>
  <si>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</si>
  <si>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</si>
  <si>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</si>
  <si>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</si>
  <si>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</si>
  <si>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</si>
  <si>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</si>
  <si>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</si>
  <si>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</si>
  <si>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</si>
  <si>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</si>
  <si>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</si>
  <si>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</si>
  <si>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</si>
  <si>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</si>
  <si>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</si>
  <si>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</si>
  <si>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</si>
  <si>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</si>
  <si>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</si>
  <si>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</si>
  <si>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</si>
  <si>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</si>
  <si>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</si>
  <si>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</si>
  <si>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</si>
  <si>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</si>
  <si>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</si>
  <si>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</si>
  <si>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</si>
  <si>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</si>
  <si>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</si>
  <si>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</si>
  <si>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</si>
  <si>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</si>
  <si>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</si>
  <si>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</si>
  <si>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</si>
  <si>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</si>
  <si>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</si>
  <si>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</si>
  <si>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</si>
  <si>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</si>
  <si>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</si>
  <si>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</si>
  <si>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</si>
  <si>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</si>
  <si>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</si>
  <si>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</si>
  <si>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</si>
  <si>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</si>
  <si>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</si>
  <si>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</si>
  <si>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</si>
  <si>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</si>
  <si>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</si>
  <si>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</si>
  <si>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</si>
  <si>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</si>
  <si>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</si>
  <si>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</si>
  <si>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</si>
  <si>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</si>
  <si>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</si>
  <si>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</si>
  <si>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</si>
  <si>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</si>
  <si>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</si>
  <si>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</si>
  <si>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</si>
  <si>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</si>
  <si>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</si>
  <si>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</si>
  <si>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</si>
  <si>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</si>
  <si>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</si>
  <si>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</si>
  <si>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</si>
  <si>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</si>
  <si>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</si>
  <si>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</si>
  <si>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</si>
  <si>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</si>
  <si>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</si>
  <si>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</si>
  <si>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</si>
  <si>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</si>
  <si>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</si>
  <si>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</si>
  <si>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</si>
  <si>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</si>
  <si>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</si>
  <si>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</si>
  <si>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</si>
  <si>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</si>
  <si>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</si>
  <si>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</si>
  <si>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</si>
  <si>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</si>
  <si>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</si>
  <si>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</si>
  <si>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</si>
  <si>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</si>
  <si>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</si>
  <si>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</si>
  <si>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</si>
  <si>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</si>
  <si>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</si>
  <si>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</si>
  <si>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</si>
  <si>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</si>
  <si>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</si>
  <si>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</si>
  <si>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</si>
  <si>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</si>
  <si>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</si>
  <si>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</si>
  <si>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</si>
  <si>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</si>
  <si>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</si>
  <si>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</si>
  <si>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</si>
  <si>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</si>
  <si>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</si>
  <si>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</si>
  <si>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</si>
  <si>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</si>
  <si>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</si>
  <si>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</si>
  <si>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</si>
  <si>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</si>
  <si>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</si>
  <si>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</si>
  <si>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</si>
  <si>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</si>
  <si>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</si>
  <si>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</si>
  <si>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</si>
  <si>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</si>
  <si>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</si>
  <si>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</si>
  <si>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</si>
  <si>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</si>
  <si>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</si>
  <si>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</si>
  <si>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</si>
  <si>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</si>
  <si>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</si>
  <si>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</si>
  <si>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</si>
  <si>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</si>
  <si>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</si>
  <si>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</si>
  <si>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</si>
  <si>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</si>
  <si>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</si>
  <si>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</si>
  <si>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</si>
  <si>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</si>
  <si>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</si>
  <si>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</si>
  <si>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</si>
  <si>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</si>
  <si>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</si>
  <si>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</si>
  <si>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</si>
  <si>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</si>
  <si>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</si>
  <si>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</si>
  <si>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</si>
  <si>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</si>
  <si>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</si>
  <si>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</si>
  <si>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</si>
  <si>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</si>
  <si>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</si>
  <si>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</si>
  <si>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</si>
  <si>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</si>
  <si>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</si>
  <si>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</si>
  <si>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</si>
  <si>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</si>
  <si>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</si>
  <si>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</si>
  <si>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</si>
  <si>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</si>
  <si>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</si>
  <si>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</si>
  <si>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</si>
  <si>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</si>
  <si>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</si>
  <si>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</si>
  <si>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</si>
  <si>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</si>
  <si>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</si>
  <si>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</si>
  <si>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</si>
  <si>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</si>
  <si>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</si>
  <si>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</si>
  <si>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</si>
  <si>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</si>
  <si>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</si>
  <si>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</si>
  <si>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</si>
  <si>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</si>
  <si>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</si>
  <si>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</si>
  <si>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</si>
  <si>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</si>
  <si>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</si>
  <si>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</si>
  <si>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</si>
  <si>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</si>
  <si>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</si>
  <si>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</si>
  <si>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</si>
  <si>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</si>
  <si>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</si>
  <si>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</si>
  <si>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</si>
  <si>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</si>
  <si>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</si>
  <si>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</si>
  <si>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</si>
  <si>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</si>
  <si>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</si>
  <si>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</si>
  <si>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</si>
  <si>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</si>
  <si>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</si>
  <si>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</si>
  <si>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</si>
  <si>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</si>
  <si>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</si>
  <si>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</si>
  <si>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</si>
  <si>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</si>
  <si>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</si>
  <si>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</si>
  <si>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</si>
  <si>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</si>
  <si>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</si>
  <si>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</si>
  <si>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</si>
  <si>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</si>
  <si>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</si>
  <si>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</si>
  <si>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</si>
  <si>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</si>
  <si>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</si>
  <si>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</si>
  <si>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</si>
  <si>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</si>
  <si>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</si>
  <si>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</si>
  <si>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</si>
  <si>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</si>
  <si>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</si>
  <si>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</si>
  <si>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</si>
  <si>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</si>
  <si>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</si>
  <si>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</si>
  <si>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</si>
  <si>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</si>
  <si>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</si>
  <si>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</si>
  <si>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</si>
  <si>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</si>
  <si>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</si>
  <si>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</si>
  <si>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</si>
  <si>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</si>
  <si>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</si>
  <si>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</si>
  <si>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</si>
  <si>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</si>
  <si>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</si>
  <si>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</si>
  <si>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</si>
  <si>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</si>
  <si>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</si>
  <si>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</si>
  <si>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</si>
  <si>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</si>
  <si>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</si>
  <si>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</si>
  <si>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</si>
  <si>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</si>
  <si>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</si>
  <si>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</si>
  <si>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</si>
  <si>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</si>
  <si>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</si>
  <si>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</si>
  <si>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</si>
  <si>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</si>
  <si>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</si>
  <si>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</si>
  <si>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</si>
  <si>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</si>
  <si>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</si>
  <si>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</si>
  <si>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</si>
  <si>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</si>
  <si>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</si>
  <si>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</si>
  <si>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</si>
  <si>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</si>
  <si>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</si>
  <si>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</si>
  <si>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</si>
  <si>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</si>
  <si>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</si>
  <si>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</si>
  <si>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</si>
  <si>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</si>
  <si>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</si>
  <si>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</si>
  <si>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</si>
  <si>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</si>
  <si>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</si>
  <si>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</si>
  <si>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</si>
  <si>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</si>
  <si>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</si>
  <si>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</si>
  <si>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</si>
  <si>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</si>
  <si>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</si>
  <si>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</si>
  <si>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</si>
  <si>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</si>
  <si>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</si>
  <si>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</si>
  <si>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</si>
  <si>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</si>
  <si>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</si>
  <si>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</si>
  <si>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</si>
  <si>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</si>
  <si>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</si>
  <si>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</si>
  <si>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</si>
  <si>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</si>
  <si>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</si>
  <si>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</si>
  <si>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</si>
  <si>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</si>
  <si>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</si>
  <si>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</si>
  <si>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</si>
  <si>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</si>
  <si>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</si>
  <si>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</si>
  <si>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</si>
  <si>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</si>
  <si>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</si>
  <si>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</si>
  <si>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</si>
  <si>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</si>
  <si>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</si>
  <si>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</si>
  <si>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</si>
  <si>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</si>
  <si>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</si>
  <si>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</si>
  <si>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</si>
  <si>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</si>
  <si>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</si>
  <si>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</si>
  <si>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</si>
  <si>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</si>
  <si>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</si>
  <si>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</si>
  <si>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</si>
  <si>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</si>
  <si>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</si>
  <si>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</si>
  <si>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</si>
  <si>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</si>
  <si>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</si>
  <si>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</si>
  <si>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</si>
  <si>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</si>
  <si>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</si>
  <si>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</si>
  <si>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</si>
  <si>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</si>
  <si>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</si>
  <si>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</si>
  <si>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</si>
  <si>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</si>
  <si>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</si>
  <si>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</si>
  <si>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</si>
  <si>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</si>
  <si>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</si>
  <si>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</si>
  <si>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</si>
  <si>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</si>
  <si>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</si>
  <si>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</si>
  <si>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</si>
  <si>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</si>
  <si>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</si>
  <si>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</si>
  <si>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</si>
  <si>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</si>
  <si>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</si>
  <si>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</si>
  <si>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</si>
  <si>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</si>
  <si>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</si>
  <si>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</si>
  <si>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</si>
  <si>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</si>
  <si>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</si>
  <si>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</si>
  <si>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</si>
  <si>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</si>
  <si>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</si>
  <si>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</si>
  <si>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</si>
  <si>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</si>
  <si>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</si>
  <si>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</si>
  <si>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</si>
  <si>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</si>
  <si>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</si>
  <si>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</si>
  <si>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</si>
  <si>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</si>
  <si>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</si>
  <si>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</si>
  <si>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</si>
  <si>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</si>
  <si>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</si>
  <si>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</si>
  <si>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</si>
  <si>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</si>
  <si>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</si>
  <si>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</si>
  <si>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</si>
  <si>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</si>
  <si>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</si>
  <si>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</si>
  <si>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</si>
  <si>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</si>
  <si>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</si>
  <si>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</si>
  <si>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</si>
  <si>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</si>
  <si>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</si>
  <si>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</si>
  <si>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</si>
  <si>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</si>
  <si>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</si>
  <si>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</si>
  <si>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</si>
  <si>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</si>
  <si>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</si>
  <si>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</si>
  <si>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</si>
  <si>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</si>
  <si>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</si>
  <si>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</si>
  <si>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</si>
  <si>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</si>
  <si>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</si>
  <si>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</si>
  <si>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</si>
  <si>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</si>
  <si>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</si>
  <si>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</si>
  <si>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</si>
  <si>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</si>
  <si>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</si>
  <si>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</si>
  <si>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</si>
  <si>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</si>
  <si>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</si>
  <si>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</si>
  <si>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</si>
  <si>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</si>
  <si>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</si>
  <si>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</si>
  <si>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</si>
  <si>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</si>
  <si>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</si>
  <si>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</si>
  <si>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</si>
  <si>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</si>
  <si>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</si>
  <si>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</si>
  <si>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</si>
  <si>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</si>
  <si>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</si>
  <si>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</si>
  <si>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</si>
  <si>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</si>
  <si>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</si>
  <si>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</si>
  <si>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</si>
  <si>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</si>
  <si>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</si>
  <si>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</si>
  <si>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</si>
  <si>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</si>
  <si>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</si>
  <si>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</si>
  <si>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</si>
  <si>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</si>
  <si>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</si>
  <si>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</si>
  <si>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</si>
  <si>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</si>
  <si>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</si>
  <si>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</si>
  <si>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</si>
  <si>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</si>
  <si>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</si>
  <si>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</si>
  <si>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</si>
  <si>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</si>
  <si>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</si>
  <si>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</si>
  <si>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</si>
  <si>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</si>
  <si>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</si>
  <si>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</si>
  <si>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</si>
  <si>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</si>
  <si>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</si>
  <si>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</si>
  <si>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</si>
  <si>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</si>
  <si>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</si>
  <si>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</si>
  <si>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</si>
  <si>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</si>
  <si>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</si>
  <si>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</si>
  <si>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</si>
  <si>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</si>
  <si>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</si>
  <si>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</si>
  <si>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</si>
  <si>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</si>
  <si>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</si>
  <si>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</si>
  <si>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</si>
  <si>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</si>
  <si>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</si>
  <si>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</si>
  <si>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</si>
  <si>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</si>
  <si>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</si>
  <si>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</si>
  <si>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</si>
  <si>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</si>
  <si>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</si>
  <si>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</si>
  <si>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</si>
  <si>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</si>
  <si>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</si>
  <si>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</si>
  <si>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</si>
  <si>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</si>
  <si>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</si>
  <si>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</si>
  <si>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</si>
  <si>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</si>
  <si>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</si>
  <si>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</si>
  <si>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</si>
  <si>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</si>
  <si>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</si>
  <si>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</si>
  <si>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</si>
  <si>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</si>
  <si>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</si>
  <si>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</si>
  <si>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</si>
  <si>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</si>
  <si>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</si>
  <si>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</si>
  <si>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</si>
  <si>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</si>
  <si>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</si>
  <si>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</si>
  <si>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</si>
  <si>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</si>
  <si>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</si>
  <si>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</si>
  <si>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</si>
  <si>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</si>
  <si>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</si>
  <si>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</si>
  <si>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</si>
  <si>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</si>
  <si>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</si>
  <si>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</si>
  <si>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</si>
  <si>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</si>
  <si>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</si>
  <si>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</si>
  <si>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</si>
  <si>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</si>
  <si>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</si>
  <si>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</si>
  <si>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</si>
  <si>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</si>
  <si>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</si>
  <si>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</si>
  <si>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</si>
  <si>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</si>
  <si>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</si>
  <si>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</si>
  <si>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</si>
  <si>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</si>
  <si>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</si>
  <si>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</si>
  <si>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</si>
  <si>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</si>
  <si>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</si>
  <si>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</si>
  <si>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</si>
  <si>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</si>
  <si>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</si>
  <si>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</si>
  <si>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</si>
  <si>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</si>
  <si>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</si>
  <si>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</si>
  <si>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</si>
  <si>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</si>
  <si>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</si>
  <si>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</si>
  <si>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</si>
  <si>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</si>
  <si>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</si>
  <si>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</si>
  <si>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</si>
  <si>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</si>
  <si>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</si>
  <si>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</si>
  <si>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</si>
  <si>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</si>
  <si>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</si>
  <si>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</si>
  <si>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</si>
  <si>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</si>
  <si>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</si>
  <si>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</si>
  <si>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</si>
  <si>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</si>
  <si>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</si>
  <si>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</si>
  <si>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</si>
  <si>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</si>
  <si>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</si>
  <si>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</si>
  <si>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</si>
  <si>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</si>
  <si>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</si>
  <si>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</si>
  <si>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</si>
  <si>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</si>
  <si>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</si>
  <si>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</si>
  <si>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</si>
  <si>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</si>
  <si>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</si>
  <si>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</si>
  <si>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</si>
  <si>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</si>
  <si>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</si>
  <si>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</si>
  <si>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</si>
  <si>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</si>
  <si>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</si>
  <si>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</si>
  <si>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</si>
  <si>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</si>
  <si>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</si>
  <si>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</si>
  <si>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</si>
  <si>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</si>
  <si>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</si>
  <si>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</si>
  <si>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</si>
  <si>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</si>
  <si>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</si>
  <si>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</si>
  <si>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</si>
  <si>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</si>
  <si>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</si>
  <si>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</si>
  <si>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</si>
  <si>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</si>
  <si>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</si>
  <si>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</si>
  <si>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</si>
  <si>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</si>
  <si>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</si>
  <si>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</si>
  <si>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</si>
  <si>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</si>
  <si>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</si>
  <si>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</si>
  <si>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</si>
  <si>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</si>
  <si>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</si>
  <si>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</si>
  <si>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</si>
  <si>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</si>
  <si>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</si>
  <si>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</si>
  <si>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</si>
  <si>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</si>
  <si>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</si>
  <si>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</si>
  <si>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</si>
  <si>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</si>
  <si>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</si>
  <si>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</si>
  <si>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</si>
  <si>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</si>
  <si>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</si>
  <si>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</si>
  <si>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</si>
  <si>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</si>
  <si>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</si>
  <si>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</si>
  <si>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</si>
  <si>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</si>
  <si>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</si>
  <si>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</si>
  <si>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</si>
  <si>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</si>
  <si>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</si>
  <si>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</si>
  <si>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</si>
  <si>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</si>
  <si>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</si>
  <si>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</si>
  <si>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</si>
  <si>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</si>
  <si>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</si>
  <si>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</si>
  <si>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</si>
  <si>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</si>
  <si>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</si>
  <si>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</si>
  <si>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</si>
  <si>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</si>
  <si>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</si>
  <si>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</si>
  <si>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</si>
  <si>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</si>
  <si>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</si>
  <si>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</si>
  <si>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</si>
  <si>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</si>
  <si>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</si>
  <si>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</si>
  <si>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</si>
  <si>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</si>
  <si>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</si>
  <si>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</si>
  <si>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</si>
  <si>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</si>
  <si>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</si>
  <si>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</si>
  <si>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</si>
  <si>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</si>
  <si>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</si>
  <si>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</si>
  <si>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</si>
  <si>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</si>
  <si>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</si>
  <si>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</si>
  <si>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</si>
  <si>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</si>
  <si>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</si>
  <si>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</si>
  <si>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</si>
  <si>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</si>
  <si>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</si>
  <si>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</si>
  <si>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</si>
  <si>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</si>
  <si>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</si>
  <si>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</si>
  <si>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</si>
  <si>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</si>
  <si>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</si>
  <si>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</si>
  <si>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</si>
  <si>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</si>
  <si>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</si>
  <si>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</si>
  <si>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</si>
  <si>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</si>
  <si>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</si>
  <si>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</si>
  <si>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</si>
  <si>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</si>
  <si>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</si>
  <si>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</si>
  <si>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</si>
  <si>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</si>
  <si>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</si>
  <si>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</si>
  <si>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</si>
  <si>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</si>
  <si>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</si>
  <si>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</si>
  <si>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</si>
  <si>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</si>
  <si>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</si>
  <si>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</si>
  <si>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</si>
  <si>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</si>
  <si>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</si>
  <si>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</si>
  <si>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</si>
  <si>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</si>
  <si>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</si>
  <si>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</si>
  <si>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</si>
  <si>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</si>
  <si>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</si>
  <si>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</si>
  <si>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</si>
  <si>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</si>
  <si>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</si>
  <si>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</si>
  <si>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</si>
  <si>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</si>
  <si>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</si>
  <si>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</si>
  <si>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</si>
  <si>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</si>
  <si>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</si>
  <si>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</si>
  <si>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</si>
  <si>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</si>
  <si>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</si>
  <si>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</si>
  <si>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</si>
  <si>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</si>
  <si>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</si>
  <si>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</si>
  <si>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</si>
  <si>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</si>
  <si>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</si>
  <si>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</si>
  <si>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</si>
  <si>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</si>
  <si>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</si>
  <si>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</si>
  <si>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</si>
  <si>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</si>
  <si>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</si>
  <si>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</si>
  <si>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</si>
  <si>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</si>
  <si>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</si>
  <si>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</si>
  <si>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</si>
  <si>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</si>
  <si>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</si>
  <si>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</si>
  <si>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</si>
  <si>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</si>
  <si>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</si>
  <si>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</si>
  <si>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</si>
  <si>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</si>
  <si>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</si>
  <si>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</si>
  <si>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</si>
  <si>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</si>
  <si>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</si>
  <si>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</si>
  <si>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</si>
  <si>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</si>
  <si>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</si>
  <si>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</si>
  <si>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</si>
  <si>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</si>
  <si>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</si>
  <si>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</si>
  <si>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</si>
  <si>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</si>
  <si>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</si>
  <si>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</si>
  <si>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</si>
  <si>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</si>
  <si>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</si>
  <si>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</si>
  <si>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</si>
  <si>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</si>
  <si>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</si>
  <si>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</si>
  <si>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</si>
  <si>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</si>
  <si>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</si>
  <si>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</si>
  <si>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</si>
  <si>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</si>
  <si>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</si>
  <si>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</si>
  <si>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</si>
  <si>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</si>
  <si>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</si>
  <si>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</si>
  <si>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</si>
  <si>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</si>
  <si>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</si>
  <si>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</si>
  <si>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</si>
  <si>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</si>
  <si>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</si>
  <si>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</si>
  <si>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</si>
  <si>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</si>
  <si>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</si>
  <si>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</si>
  <si>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</si>
  <si>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</si>
  <si>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</si>
  <si>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</si>
  <si>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</si>
  <si>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</si>
  <si>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</si>
  <si>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</si>
  <si>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</si>
  <si>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</si>
  <si>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</si>
  <si>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</si>
  <si>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</si>
  <si>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</si>
  <si>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</si>
  <si>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</si>
  <si>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</si>
  <si>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</si>
  <si>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</si>
  <si>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</si>
  <si>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</si>
  <si>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</si>
  <si>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</si>
  <si>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</si>
  <si>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</si>
  <si>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</si>
  <si>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</si>
  <si>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</si>
  <si>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</si>
  <si>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</si>
  <si>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</si>
  <si>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</si>
  <si>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</si>
  <si>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</si>
  <si>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</si>
  <si>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</si>
  <si>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</si>
  <si>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</si>
  <si>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</si>
  <si>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</si>
  <si>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</si>
  <si>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</si>
  <si>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</si>
  <si>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</si>
  <si>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</si>
  <si>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</si>
  <si>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</si>
  <si>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</si>
  <si>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</si>
  <si>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</si>
  <si>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</si>
  <si>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</si>
  <si>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</si>
  <si>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</si>
  <si>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</si>
  <si>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</si>
  <si>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</si>
  <si>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</si>
  <si>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</si>
  <si>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</si>
  <si>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</si>
  <si>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</si>
  <si>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</si>
  <si>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</si>
  <si>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</si>
  <si>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</si>
  <si>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</si>
  <si>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</si>
  <si>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</si>
  <si>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</si>
  <si>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</si>
  <si>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</si>
  <si>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</si>
  <si>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</si>
  <si>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</si>
  <si>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</si>
  <si>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</si>
  <si>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</si>
  <si>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</si>
  <si>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</si>
  <si>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</si>
  <si>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</si>
  <si>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</si>
  <si>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</si>
  <si>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</si>
  <si>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</si>
  <si>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</si>
  <si>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</si>
  <si>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</si>
  <si>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</si>
  <si>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</si>
  <si>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</si>
  <si>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</si>
  <si>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</si>
  <si>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</si>
  <si>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</si>
  <si>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</si>
  <si>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</si>
  <si>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</si>
  <si>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</si>
  <si>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</si>
  <si>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</si>
  <si>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</si>
  <si>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</si>
  <si>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</si>
  <si>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</si>
  <si>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</si>
  <si>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</si>
  <si>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</si>
  <si>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</si>
  <si>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</si>
  <si>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</si>
  <si>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</si>
  <si>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</si>
  <si>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</si>
  <si>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</si>
  <si>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</si>
  <si>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</si>
  <si>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</si>
  <si>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</si>
  <si>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</si>
  <si>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</si>
  <si>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</si>
  <si>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</si>
  <si>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</si>
  <si>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</si>
  <si>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</si>
  <si>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</si>
  <si>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</si>
  <si>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</si>
  <si>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</si>
  <si>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</si>
  <si>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</si>
  <si>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</si>
  <si>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</si>
  <si>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</si>
  <si>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</si>
  <si>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</si>
  <si>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</si>
  <si>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</si>
  <si>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</si>
  <si>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</si>
  <si>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</si>
  <si>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</si>
  <si>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</si>
  <si>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</si>
  <si>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</si>
  <si>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</si>
  <si>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</si>
  <si>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</si>
  <si>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</si>
  <si>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</si>
  <si>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</si>
  <si>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</si>
  <si>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</si>
  <si>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</si>
  <si>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</si>
  <si>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</si>
  <si>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</si>
  <si>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</si>
  <si>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</si>
  <si>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</si>
  <si>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</si>
  <si>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</si>
  <si>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</si>
  <si>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</si>
  <si>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</si>
  <si>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</si>
  <si>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</si>
  <si>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</si>
  <si>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</si>
  <si>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</si>
  <si>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</si>
  <si>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</si>
  <si>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</si>
  <si>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</si>
  <si>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</si>
  <si>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</si>
  <si>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</si>
  <si>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</si>
  <si>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</si>
  <si>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</si>
  <si>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</si>
  <si>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</si>
  <si>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</si>
  <si>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</si>
  <si>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</si>
  <si>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</si>
  <si>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</si>
  <si>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</si>
  <si>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</si>
  <si>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</si>
  <si>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</si>
  <si>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</si>
  <si>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</si>
  <si>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</si>
  <si>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</si>
  <si>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</si>
  <si>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</si>
  <si>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</si>
  <si>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</si>
  <si>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</si>
  <si>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</si>
  <si>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</si>
  <si>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</si>
  <si>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</si>
  <si>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</si>
  <si>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</si>
  <si>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</si>
  <si>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</si>
  <si>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</si>
  <si>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</si>
  <si>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</si>
  <si>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</si>
  <si>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</si>
  <si>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</si>
  <si>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</si>
  <si>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</si>
  <si>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</si>
  <si>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</si>
  <si>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</si>
  <si>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</si>
  <si>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</si>
  <si>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</si>
  <si>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</si>
  <si>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</si>
  <si>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</si>
  <si>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</si>
  <si>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</si>
  <si>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</si>
  <si>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</si>
  <si>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</si>
  <si>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</si>
  <si>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</si>
  <si>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</si>
  <si>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</si>
  <si>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</si>
  <si>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</si>
  <si>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</si>
  <si>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</si>
  <si>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</si>
  <si>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</si>
  <si>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</si>
  <si>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</si>
  <si>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</si>
  <si>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</si>
  <si>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</si>
  <si>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</si>
  <si>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</si>
  <si>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</si>
  <si>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</si>
  <si>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</si>
  <si>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</si>
  <si>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</si>
  <si>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</si>
  <si>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</si>
  <si>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</si>
  <si>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</si>
  <si>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</si>
  <si>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</si>
  <si>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</si>
  <si>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</si>
  <si>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</si>
  <si>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</si>
  <si>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</si>
  <si>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</si>
  <si>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</si>
  <si>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</si>
  <si>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</si>
  <si>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</si>
  <si>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</si>
  <si>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</si>
  <si>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</si>
  <si>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</si>
  <si>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</si>
  <si>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</si>
  <si>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</si>
  <si>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</si>
  <si>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</si>
  <si>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</si>
  <si>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</si>
  <si>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</si>
  <si>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</si>
  <si>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</si>
  <si>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</si>
  <si>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</si>
  <si>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</si>
  <si>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</si>
  <si>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</si>
  <si>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</si>
  <si>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</si>
  <si>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</si>
  <si>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</si>
  <si>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</si>
  <si>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</si>
  <si>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</si>
  <si>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</si>
  <si>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</si>
  <si>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</si>
  <si>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</si>
  <si>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</si>
  <si>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</si>
  <si>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</si>
  <si>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</si>
  <si>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</si>
  <si>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</si>
  <si>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</si>
  <si>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</si>
  <si>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</si>
  <si>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</si>
  <si>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</si>
  <si>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</si>
  <si>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</si>
  <si>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</si>
  <si>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</si>
  <si>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</si>
  <si>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</si>
  <si>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</si>
  <si>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</si>
  <si>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</si>
  <si>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</si>
  <si>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</si>
  <si>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</si>
  <si>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</si>
  <si>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</si>
  <si>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</si>
  <si>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</si>
  <si>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</si>
  <si>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</si>
  <si>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</si>
  <si>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</si>
  <si>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</si>
  <si>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</si>
  <si>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</si>
  <si>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</si>
  <si>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</si>
  <si>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</si>
  <si>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</si>
  <si>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</si>
  <si>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</si>
  <si>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</si>
  <si>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</si>
  <si>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</si>
  <si>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</si>
  <si>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</si>
  <si>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</si>
  <si>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</si>
  <si>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</si>
  <si>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</si>
  <si>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</si>
  <si>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</si>
  <si>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</si>
  <si>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</si>
  <si>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</si>
  <si>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</si>
  <si>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</si>
  <si>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</si>
  <si>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</si>
  <si>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</si>
  <si>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</si>
  <si>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</si>
  <si>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</si>
  <si>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</si>
  <si>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</si>
  <si>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</si>
  <si>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</si>
  <si>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</si>
  <si>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</si>
  <si>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</si>
  <si>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</si>
  <si>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</si>
  <si>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</si>
  <si>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</si>
  <si>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</si>
  <si>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</si>
  <si>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</si>
  <si>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</si>
  <si>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</si>
  <si>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</si>
  <si>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</si>
  <si>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</si>
  <si>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</si>
  <si>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</si>
  <si>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</si>
  <si>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</si>
  <si>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</si>
  <si>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</si>
  <si>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</si>
  <si>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</si>
  <si>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</si>
  <si>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</si>
  <si>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</si>
  <si>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</si>
  <si>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</si>
  <si>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</si>
  <si>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</si>
  <si>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</si>
  <si>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</si>
  <si>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</si>
  <si>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</si>
  <si>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</si>
  <si>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</si>
  <si>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</si>
  <si>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</si>
  <si>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</si>
  <si>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</si>
  <si>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</si>
  <si>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</si>
  <si>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</si>
  <si>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</si>
  <si>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</si>
  <si>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</si>
  <si>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</si>
  <si>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</si>
  <si>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</si>
  <si>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</si>
  <si>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</si>
  <si>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</si>
  <si>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</si>
  <si>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</si>
  <si>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</si>
  <si>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</si>
  <si>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</si>
  <si>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</si>
  <si>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</si>
  <si>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</si>
  <si>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</si>
  <si>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</si>
  <si>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</si>
  <si>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</si>
  <si>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</si>
  <si>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</si>
  <si>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</si>
  <si>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</si>
  <si>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</si>
  <si>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</si>
  <si>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</si>
  <si>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</si>
  <si>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</si>
  <si>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</si>
  <si>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</si>
  <si>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</si>
  <si>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</si>
  <si>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</si>
  <si>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</si>
  <si>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</si>
  <si>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</si>
  <si>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</si>
  <si>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</si>
  <si>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</si>
  <si>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</si>
  <si>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</si>
  <si>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</si>
  <si>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</si>
  <si>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</si>
  <si>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</si>
  <si>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</si>
  <si>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</si>
  <si>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</si>
  <si>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</si>
  <si>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</si>
  <si>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</si>
  <si>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</si>
  <si>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</si>
  <si>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</si>
  <si>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</si>
  <si>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</si>
  <si>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</si>
  <si>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</si>
  <si>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</si>
  <si>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</si>
  <si>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</si>
  <si>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</si>
  <si>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</si>
  <si>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</si>
  <si>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</si>
  <si>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</si>
  <si>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</si>
  <si>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</si>
  <si>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</si>
  <si>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</si>
  <si>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</si>
  <si>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</si>
  <si>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</si>
  <si>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</si>
  <si>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</si>
  <si>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</si>
  <si>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</si>
  <si>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</si>
  <si>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</si>
  <si>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</si>
  <si>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</si>
  <si>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</si>
  <si>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</si>
  <si>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</si>
  <si>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</si>
  <si>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</si>
  <si>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</si>
  <si>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</si>
  <si>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</si>
  <si>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</si>
  <si>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</si>
  <si>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</si>
  <si>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</si>
  <si>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</si>
  <si>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</si>
  <si>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</si>
  <si>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</si>
  <si>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</si>
  <si>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</si>
  <si>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</si>
  <si>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</si>
  <si>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</si>
  <si>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</si>
  <si>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</si>
  <si>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</si>
  <si>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</si>
  <si>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</si>
  <si>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</si>
  <si>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</si>
  <si>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</si>
  <si>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</si>
  <si>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</si>
  <si>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</si>
  <si>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</si>
  <si>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</si>
  <si>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</si>
  <si>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</si>
  <si>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</si>
  <si>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</si>
  <si>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</si>
  <si>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</si>
  <si>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</si>
  <si>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</si>
  <si>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</si>
  <si>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</si>
  <si>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</si>
  <si>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</si>
  <si>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</si>
  <si>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</si>
  <si>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</si>
  <si>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</si>
  <si>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</si>
  <si>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</si>
  <si>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</si>
  <si>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</si>
  <si>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</si>
  <si>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</si>
  <si>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</si>
  <si>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</si>
  <si>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</si>
  <si>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</si>
  <si>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</si>
  <si>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</si>
  <si>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</si>
  <si>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</si>
  <si>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</si>
  <si>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</si>
  <si>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</si>
  <si>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</si>
  <si>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</si>
  <si>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</si>
  <si>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</si>
  <si>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</si>
  <si>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</si>
  <si>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</si>
  <si>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</si>
  <si>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</si>
  <si>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</si>
  <si>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</si>
  <si>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</si>
  <si>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</si>
  <si>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</si>
  <si>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</si>
  <si>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</si>
  <si>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</si>
  <si>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</si>
  <si>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</si>
  <si>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</si>
  <si>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</si>
  <si>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</si>
  <si>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</si>
  <si>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</si>
  <si>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</si>
  <si>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</si>
  <si>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</si>
  <si>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</si>
  <si>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</si>
  <si>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</si>
  <si>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</si>
  <si>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</si>
  <si>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</si>
  <si>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</si>
  <si>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</si>
  <si>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</si>
  <si>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</si>
  <si>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</si>
  <si>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</si>
  <si>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</si>
  <si>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</si>
  <si>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</si>
  <si>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</si>
  <si>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</si>
  <si>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</si>
  <si>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</si>
  <si>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</si>
  <si>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</si>
  <si>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</si>
  <si>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</si>
  <si>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</si>
  <si>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</si>
  <si>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</si>
  <si>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</si>
  <si>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</si>
  <si>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</si>
  <si>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</si>
  <si>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</si>
  <si>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</si>
  <si>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</si>
  <si>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</si>
  <si>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</si>
  <si>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</si>
  <si>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</si>
  <si>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</si>
  <si>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</si>
  <si>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</si>
  <si>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</si>
  <si>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</si>
  <si>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</si>
  <si>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</si>
  <si>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</si>
  <si>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</si>
  <si>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</si>
  <si>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</si>
  <si>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</si>
  <si>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</si>
  <si>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</si>
  <si>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</si>
  <si>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</si>
  <si>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</si>
  <si>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</si>
  <si>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</si>
  <si>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</si>
  <si>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</si>
  <si>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</si>
  <si>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</si>
  <si>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</si>
  <si>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</si>
  <si>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</si>
  <si>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</si>
  <si>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</si>
  <si>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</si>
  <si>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</si>
  <si>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</si>
  <si>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</si>
  <si>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</si>
  <si>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</si>
  <si>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</si>
  <si>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</si>
  <si>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</si>
  <si>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</si>
  <si>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</si>
  <si>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</si>
  <si>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</si>
  <si>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</si>
  <si>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</si>
  <si>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</si>
  <si>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</si>
  <si>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</si>
  <si>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</si>
  <si>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</si>
  <si>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</si>
  <si>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</si>
  <si>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</si>
  <si>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</si>
  <si>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</si>
  <si>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</si>
  <si>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</si>
  <si>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</si>
  <si>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</si>
  <si>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</si>
  <si>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</si>
  <si>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</si>
  <si>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</si>
  <si>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</si>
  <si>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</si>
  <si>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</si>
  <si>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</si>
  <si>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</si>
  <si>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</si>
  <si>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</si>
  <si>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</si>
  <si>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</si>
  <si>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</si>
  <si>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</si>
  <si>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</si>
  <si>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</si>
  <si>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</si>
  <si>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</si>
  <si>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</si>
  <si>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</si>
  <si>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</si>
  <si>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</si>
  <si>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</si>
  <si>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</si>
  <si>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</si>
  <si>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</si>
  <si>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</si>
  <si>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</si>
  <si>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</si>
  <si>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</si>
  <si>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</si>
  <si>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</si>
  <si>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</si>
  <si>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</si>
  <si>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</si>
  <si>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</si>
  <si>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</si>
  <si>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</si>
  <si>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</si>
  <si>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</si>
  <si>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</si>
  <si>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</si>
  <si>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</si>
  <si>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</si>
  <si>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</si>
  <si>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</si>
  <si>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</si>
  <si>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</si>
  <si>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</si>
  <si>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</si>
  <si>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</si>
  <si>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</si>
  <si>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</si>
  <si>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</si>
  <si>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</si>
  <si>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</si>
  <si>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</si>
  <si>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</si>
  <si>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</si>
  <si>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</si>
  <si>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</si>
  <si>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</si>
  <si>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</si>
  <si>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</si>
  <si>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</si>
  <si>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</si>
  <si>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</si>
  <si>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</si>
  <si>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</si>
  <si>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</si>
  <si>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</si>
  <si>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</si>
  <si>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</si>
  <si>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</si>
  <si>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</si>
  <si>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</si>
  <si>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</si>
  <si>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</si>
  <si>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</si>
  <si>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</si>
  <si>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</si>
  <si>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</si>
  <si>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</si>
  <si>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</si>
  <si>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</si>
  <si>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</si>
  <si>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</si>
  <si>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</si>
  <si>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</si>
  <si>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</si>
  <si>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</si>
  <si>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</si>
  <si>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</si>
  <si>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</si>
  <si>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</si>
  <si>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</si>
  <si>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</si>
  <si>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</si>
  <si>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</si>
  <si>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</si>
  <si>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</si>
  <si>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</si>
  <si>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</si>
  <si>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</si>
  <si>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</si>
  <si>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</si>
  <si>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</si>
  <si>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</si>
  <si>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</si>
  <si>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</si>
  <si>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</si>
  <si>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</si>
  <si>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</si>
  <si>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</si>
  <si>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</si>
  <si>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</si>
  <si>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</si>
  <si>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</si>
  <si>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</si>
  <si>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</si>
  <si>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</si>
  <si>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</si>
  <si>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</si>
  <si>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</si>
  <si>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</si>
  <si>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</si>
  <si>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</si>
  <si>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</si>
  <si>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</si>
  <si>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</si>
  <si>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</si>
  <si>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</si>
  <si>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</si>
  <si>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</si>
  <si>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</si>
  <si>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</si>
  <si>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</si>
  <si>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</si>
  <si>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</si>
  <si>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</si>
  <si>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</si>
  <si>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</si>
  <si>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</si>
  <si>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</si>
  <si>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</si>
  <si>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</si>
  <si>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</si>
  <si>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</si>
  <si>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</si>
  <si>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</si>
  <si>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</si>
  <si>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</si>
  <si>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</si>
  <si>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</si>
  <si>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</si>
  <si>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</si>
  <si>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</si>
  <si>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</si>
  <si>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</si>
  <si>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</si>
  <si>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</si>
  <si>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</si>
  <si>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</si>
  <si>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</si>
  <si>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</si>
  <si>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</si>
  <si>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</si>
  <si>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</si>
  <si>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</si>
  <si>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</si>
  <si>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</si>
  <si>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</si>
  <si>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</si>
  <si>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</si>
  <si>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</si>
  <si>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</si>
  <si>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</si>
  <si>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</si>
  <si>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</si>
  <si>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</si>
  <si>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</si>
  <si>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</si>
  <si>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</si>
  <si>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</si>
  <si>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</si>
  <si>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</si>
  <si>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</si>
  <si>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</si>
  <si>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</si>
  <si>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</si>
  <si>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</si>
  <si>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</si>
  <si>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</si>
  <si>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</si>
  <si>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</si>
  <si>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</si>
  <si>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</si>
  <si>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</si>
  <si>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</si>
  <si>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</si>
  <si>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</si>
  <si>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</si>
  <si>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</si>
  <si>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</si>
  <si>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</si>
  <si>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</si>
  <si>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</si>
  <si>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</si>
  <si>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</si>
  <si>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</si>
  <si>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</si>
  <si>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</si>
  <si>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</si>
  <si>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</si>
  <si>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</si>
  <si>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</si>
  <si>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</si>
  <si>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</si>
  <si>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</si>
  <si>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</si>
  <si>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</si>
  <si>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</si>
  <si>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</si>
  <si>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</si>
  <si>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</si>
  <si>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</si>
  <si>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</si>
  <si>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</si>
  <si>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</si>
  <si>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</si>
  <si>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</si>
  <si>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</si>
  <si>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</si>
  <si>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</si>
  <si>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</si>
  <si>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</si>
  <si>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</si>
  <si>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</si>
  <si>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</si>
  <si>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</si>
  <si>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</si>
  <si>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</si>
  <si>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</si>
  <si>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</si>
  <si>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</si>
  <si>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</si>
  <si>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</si>
  <si>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</si>
  <si>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</si>
  <si>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</si>
  <si>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</si>
  <si>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</si>
  <si>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</si>
  <si>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</si>
  <si>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</si>
  <si>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</si>
  <si>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</si>
  <si>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</si>
  <si>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</si>
  <si>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</si>
  <si>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</si>
  <si>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</si>
  <si>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</si>
  <si>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</si>
  <si>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</si>
  <si>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</si>
  <si>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</si>
  <si>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</si>
  <si>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</si>
  <si>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</si>
  <si>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</si>
  <si>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</si>
  <si>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</si>
  <si>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</si>
  <si>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</si>
  <si>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</si>
  <si>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</si>
  <si>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</si>
  <si>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</si>
  <si>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</si>
  <si>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</si>
  <si>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</si>
  <si>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</si>
  <si>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</si>
  <si>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</si>
  <si>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</si>
  <si>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</si>
  <si>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</si>
  <si>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</si>
  <si>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</si>
  <si>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</si>
  <si>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</si>
  <si>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</si>
  <si>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</si>
  <si>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</si>
  <si>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</si>
  <si>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</si>
  <si>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</si>
  <si>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</si>
  <si>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</si>
  <si>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</si>
  <si>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</si>
  <si>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</si>
  <si>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</si>
  <si>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</si>
  <si>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</si>
  <si>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</si>
  <si>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</si>
  <si>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</si>
  <si>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</si>
  <si>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</si>
  <si>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</si>
  <si>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</si>
  <si>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</si>
  <si>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</si>
  <si>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</si>
  <si>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</si>
  <si>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</si>
  <si>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</si>
  <si>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</si>
  <si>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</si>
  <si>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</si>
  <si>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</si>
  <si>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</si>
  <si>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</si>
  <si>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</si>
  <si>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</si>
  <si>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</si>
  <si>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</si>
  <si>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</si>
  <si>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</si>
  <si>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</si>
  <si>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</si>
  <si>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</si>
  <si>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</si>
  <si>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</si>
  <si>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</si>
  <si>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</si>
  <si>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</si>
  <si>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</si>
  <si>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</si>
  <si>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</si>
  <si>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</si>
  <si>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</si>
  <si>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</si>
  <si>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</si>
  <si>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</si>
  <si>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</si>
  <si>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</si>
  <si>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</si>
  <si>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</si>
  <si>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</si>
  <si>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</si>
  <si>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</si>
  <si>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</si>
  <si>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</si>
  <si>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</si>
  <si>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</si>
  <si>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</si>
  <si>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</si>
  <si>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</si>
  <si>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</si>
  <si>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</si>
  <si>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</si>
  <si>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</si>
  <si>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</si>
  <si>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</si>
  <si>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</si>
  <si>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</si>
  <si>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</si>
  <si>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</si>
  <si>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</si>
  <si>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</si>
  <si>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</si>
  <si>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</si>
  <si>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</si>
  <si>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</si>
  <si>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</si>
  <si>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</si>
  <si>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</si>
  <si>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</si>
  <si>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</si>
  <si>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</si>
  <si>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</si>
  <si>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</si>
  <si>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</si>
  <si>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</si>
  <si>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</si>
  <si>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</si>
  <si>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</si>
  <si>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</si>
  <si>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</si>
  <si>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</si>
  <si>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</si>
  <si>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</si>
  <si>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</si>
  <si>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</si>
  <si>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</si>
  <si>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</si>
  <si>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</si>
  <si>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</si>
  <si>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</si>
  <si>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</si>
  <si>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</si>
  <si>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</si>
  <si>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</si>
  <si>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</si>
  <si>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</si>
  <si>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</si>
  <si>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</si>
  <si>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</si>
  <si>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</si>
  <si>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</si>
  <si>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</si>
  <si>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</si>
  <si>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</si>
  <si>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</si>
  <si>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</si>
  <si>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</si>
  <si>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</si>
  <si>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</si>
  <si>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</si>
  <si>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</si>
  <si>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</si>
  <si>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</si>
  <si>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</si>
  <si>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</si>
  <si>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</si>
  <si>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</si>
  <si>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</si>
  <si>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</si>
  <si>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</si>
  <si>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</si>
  <si>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</si>
  <si>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</si>
  <si>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</si>
  <si>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</si>
  <si>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</si>
  <si>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</si>
  <si>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</si>
  <si>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</si>
  <si>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</si>
  <si>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</si>
  <si>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</si>
  <si>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</si>
  <si>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</si>
  <si>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</si>
  <si>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</si>
  <si>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</si>
  <si>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</si>
  <si>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</si>
  <si>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</si>
  <si>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</si>
  <si>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</si>
  <si>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</si>
  <si>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</si>
  <si>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</si>
  <si>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</si>
  <si>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</si>
  <si>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</si>
  <si>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</si>
  <si>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</si>
  <si>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</si>
  <si>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</si>
  <si>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</si>
  <si>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</si>
  <si>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</si>
  <si>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</si>
  <si>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</si>
  <si>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</si>
  <si>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</si>
  <si>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</si>
  <si>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</si>
  <si>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</si>
  <si>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</si>
  <si>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</si>
  <si>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</si>
  <si>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</si>
  <si>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</si>
  <si>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</si>
  <si>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</si>
  <si>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</si>
  <si>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</si>
  <si>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</si>
  <si>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</si>
  <si>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</si>
  <si>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</si>
  <si>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</si>
  <si>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</si>
  <si>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</si>
  <si>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</si>
  <si>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</si>
  <si>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</si>
  <si>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</si>
  <si>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</si>
  <si>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</si>
  <si>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</si>
  <si>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</si>
  <si>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</si>
  <si>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</si>
  <si>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</si>
  <si>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</si>
  <si>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</si>
  <si>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</si>
  <si>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</si>
  <si>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</si>
  <si>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</si>
  <si>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</si>
  <si>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</si>
  <si>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</si>
  <si>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</si>
  <si>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</si>
  <si>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</si>
  <si>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</si>
  <si>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</si>
  <si>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</si>
  <si>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</si>
  <si>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</si>
  <si>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</si>
  <si>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</si>
  <si>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</si>
  <si>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</si>
  <si>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</si>
  <si>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</si>
  <si>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</si>
  <si>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</si>
  <si>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</si>
  <si>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</si>
  <si>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</si>
  <si>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</si>
  <si>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</si>
  <si>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</si>
  <si>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</si>
  <si>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</si>
  <si>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</si>
  <si>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</si>
  <si>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</si>
  <si>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</si>
  <si>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</si>
  <si>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</si>
  <si>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</si>
  <si>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</si>
  <si>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</si>
  <si>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</si>
  <si>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</si>
  <si>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</si>
  <si>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</si>
  <si>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</si>
  <si>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</si>
  <si>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</si>
  <si>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</si>
  <si>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</si>
  <si>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</si>
  <si>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</si>
  <si>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</si>
  <si>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</si>
  <si>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</si>
  <si>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</si>
  <si>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</si>
  <si>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</si>
  <si>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</si>
  <si>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</si>
  <si>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</si>
  <si>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</si>
  <si>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</si>
  <si>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</si>
  <si>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</si>
  <si>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</si>
  <si>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</si>
  <si>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</si>
  <si>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</si>
  <si>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</si>
  <si>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</si>
  <si>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</si>
  <si>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</si>
  <si>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</si>
  <si>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</si>
  <si>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</si>
  <si>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</si>
  <si>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</si>
  <si>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</si>
  <si>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</si>
  <si>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</si>
  <si>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</si>
  <si>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</si>
  <si>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</si>
  <si>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</si>
  <si>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</si>
  <si>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</si>
  <si>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</si>
  <si>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</si>
  <si>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</si>
  <si>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</si>
  <si>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</si>
  <si>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</si>
  <si>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</si>
  <si>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</si>
  <si>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</si>
  <si>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</si>
  <si>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</si>
  <si>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</si>
  <si>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</si>
  <si>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</si>
  <si>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</si>
  <si>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</si>
  <si>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</si>
  <si>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</si>
  <si>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</si>
  <si>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</si>
  <si>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</si>
  <si>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</si>
  <si>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</si>
  <si>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</si>
  <si>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</si>
  <si>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</si>
  <si>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</si>
  <si>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</si>
  <si>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</si>
  <si>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</si>
  <si>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</si>
  <si>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</si>
  <si>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</si>
  <si>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</si>
  <si>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</si>
  <si>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</si>
  <si>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</si>
  <si>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</si>
  <si>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</si>
  <si>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</si>
  <si>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</si>
  <si>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</si>
  <si>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</si>
  <si>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</si>
  <si>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</si>
  <si>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</si>
  <si>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</si>
  <si>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</si>
  <si>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</si>
  <si>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</si>
  <si>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</si>
  <si>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</si>
  <si>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</si>
  <si>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</si>
  <si>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</si>
  <si>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</si>
  <si>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</si>
  <si>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</si>
  <si>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</si>
  <si>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</si>
  <si>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</si>
  <si>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</si>
  <si>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</si>
  <si>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</si>
  <si>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</si>
  <si>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</si>
  <si>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</si>
  <si>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</si>
  <si>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</si>
  <si>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</si>
  <si>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</si>
  <si>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</si>
  <si>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</si>
  <si>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</si>
  <si>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</si>
  <si>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</si>
  <si>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</si>
  <si>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</si>
  <si>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</si>
  <si>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</si>
  <si>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</si>
  <si>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</si>
  <si>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</si>
  <si>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</si>
  <si>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</si>
  <si>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</si>
  <si>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</si>
  <si>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</si>
  <si>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</si>
  <si>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</si>
  <si>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</si>
  <si>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</si>
  <si>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</si>
  <si>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</si>
  <si>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</si>
  <si>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</si>
  <si>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</si>
  <si>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</si>
  <si>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</si>
  <si>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</si>
  <si>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</si>
  <si>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</si>
  <si>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</si>
  <si>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</si>
  <si>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</si>
  <si>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</si>
  <si>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</si>
  <si>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</si>
  <si>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</si>
  <si>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</si>
  <si>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</si>
  <si>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</si>
  <si>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</si>
  <si>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</si>
  <si>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</si>
  <si>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</si>
  <si>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</si>
  <si>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</si>
  <si>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</si>
  <si>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</si>
  <si>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</si>
  <si>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</si>
  <si>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</si>
  <si>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</si>
  <si>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</si>
  <si>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</si>
  <si>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</si>
  <si>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</si>
  <si>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</si>
  <si>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</si>
  <si>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</si>
  <si>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</si>
  <si>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</si>
  <si>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</si>
  <si>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</si>
  <si>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</si>
  <si>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</si>
  <si>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</si>
  <si>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</si>
  <si>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</si>
  <si>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</si>
  <si>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</si>
  <si>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</si>
  <si>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</si>
  <si>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</si>
  <si>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</si>
  <si>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</si>
  <si>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</si>
  <si>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</si>
  <si>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</si>
  <si>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</si>
  <si>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</si>
  <si>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</si>
  <si>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</si>
  <si>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</si>
  <si>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</si>
  <si>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</si>
  <si>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</si>
  <si>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</si>
  <si>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</si>
  <si>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</si>
  <si>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</si>
  <si>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</si>
  <si>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</si>
  <si>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</si>
  <si>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</si>
  <si>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</si>
  <si>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</si>
  <si>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</si>
  <si>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</si>
  <si>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</si>
  <si>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</si>
  <si>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</si>
  <si>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</si>
  <si>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</si>
  <si>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</si>
  <si>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</si>
  <si>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</si>
  <si>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</si>
  <si>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</si>
  <si>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</si>
  <si>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</si>
  <si>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</si>
  <si>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</si>
  <si>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</si>
  <si>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</si>
  <si>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</si>
  <si>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</si>
  <si>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</si>
  <si>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</si>
  <si>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</si>
  <si>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</si>
  <si>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</si>
  <si>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</si>
  <si>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</si>
  <si>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</si>
  <si>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</si>
  <si>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</si>
  <si>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</si>
  <si>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</si>
  <si>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</si>
  <si>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</si>
  <si>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</si>
  <si>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</si>
  <si>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</si>
  <si>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</si>
  <si>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</si>
  <si>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</si>
  <si>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</si>
  <si>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</si>
  <si>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</si>
  <si>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</si>
  <si>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</si>
  <si>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</si>
  <si>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</si>
  <si>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</si>
  <si>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</si>
  <si>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</si>
  <si>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</si>
  <si>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</si>
  <si>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</si>
  <si>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</si>
  <si>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</si>
  <si>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</si>
  <si>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</si>
  <si>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</si>
  <si>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</si>
  <si>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</si>
  <si>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</si>
  <si>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</si>
  <si>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</si>
  <si>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</si>
  <si>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</si>
  <si>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</si>
  <si>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</si>
  <si>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</si>
  <si>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</si>
  <si>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</si>
  <si>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</si>
  <si>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</si>
  <si>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</si>
  <si>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</si>
  <si>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</si>
  <si>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</si>
  <si>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</si>
  <si>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</si>
  <si>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</si>
  <si>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</si>
  <si>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</si>
  <si>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</si>
  <si>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</si>
  <si>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</si>
  <si>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</si>
  <si>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</si>
  <si>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</si>
  <si>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</si>
  <si>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</si>
  <si>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</si>
  <si>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</si>
  <si>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</si>
  <si>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</si>
  <si>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</si>
  <si>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</si>
  <si>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</si>
  <si>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</si>
  <si>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</si>
  <si>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</si>
  <si>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</si>
  <si>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</si>
  <si>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</si>
  <si>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</si>
  <si>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</si>
  <si>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</si>
  <si>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</si>
  <si>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</si>
  <si>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</si>
  <si>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</si>
  <si>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</si>
  <si>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</si>
  <si>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</si>
  <si>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</si>
  <si>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</si>
  <si>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</si>
  <si>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</si>
  <si>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</si>
  <si>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</si>
  <si>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</si>
  <si>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</si>
  <si>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</si>
  <si>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</si>
  <si>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</si>
  <si>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</si>
  <si>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</si>
  <si>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</si>
  <si>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</si>
  <si>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</si>
  <si>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</si>
  <si>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</si>
  <si>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</si>
  <si>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</si>
  <si>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</si>
  <si>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</si>
  <si>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</si>
  <si>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</si>
  <si>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</si>
  <si>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</si>
  <si>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</si>
  <si>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</si>
  <si>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</si>
  <si>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</si>
  <si>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</si>
  <si>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</si>
  <si>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</si>
  <si>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</si>
  <si>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</si>
  <si>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</si>
  <si>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</si>
  <si>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</si>
  <si>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</si>
  <si>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</si>
  <si>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</si>
  <si>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</si>
  <si>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</si>
  <si>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</si>
  <si>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</si>
  <si>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</si>
  <si>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</si>
  <si>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</si>
  <si>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</si>
  <si>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</si>
  <si>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</si>
  <si>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</si>
  <si>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</si>
  <si>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</si>
  <si>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</si>
  <si>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</si>
  <si>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</si>
  <si>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</si>
  <si>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</si>
  <si>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</si>
  <si>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</si>
  <si>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</si>
  <si>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</si>
  <si>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</si>
  <si>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</si>
  <si>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</si>
  <si>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</si>
  <si>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</si>
  <si>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</si>
  <si>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</si>
  <si>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</si>
  <si>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</si>
  <si>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</si>
  <si>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</si>
  <si>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</si>
  <si>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</si>
  <si>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</si>
  <si>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</si>
  <si>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</si>
  <si>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</si>
  <si>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</si>
  <si>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</si>
  <si>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</si>
  <si>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</si>
  <si>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</si>
  <si>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</si>
  <si>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</si>
  <si>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</si>
  <si>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</si>
  <si>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</si>
  <si>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</si>
  <si>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</si>
  <si>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</si>
  <si>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</si>
  <si>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</si>
  <si>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</si>
  <si>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</si>
  <si>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</si>
  <si>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</si>
  <si>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</si>
  <si>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</si>
  <si>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</si>
  <si>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</si>
  <si>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</si>
  <si>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</si>
  <si>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</si>
  <si>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</si>
  <si>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</si>
  <si>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</si>
  <si>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</si>
  <si>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</si>
  <si>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</si>
  <si>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</si>
  <si>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</si>
  <si>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</si>
  <si>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</si>
  <si>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</si>
  <si>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</si>
  <si>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</si>
  <si>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</si>
  <si>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</si>
  <si>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</si>
  <si>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</si>
  <si>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</si>
  <si>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</si>
  <si>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</si>
  <si>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</si>
  <si>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</si>
  <si>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</si>
  <si>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</si>
  <si>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</si>
  <si>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</si>
  <si>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</si>
  <si>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</si>
  <si>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</si>
  <si>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</si>
  <si>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</si>
  <si>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</si>
  <si>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</si>
  <si>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</si>
  <si>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</si>
  <si>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</si>
  <si>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</si>
  <si>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</si>
  <si>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</si>
  <si>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</si>
  <si>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</si>
  <si>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</si>
  <si>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</si>
  <si>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</si>
  <si>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</si>
  <si>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</si>
  <si>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</si>
  <si>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</si>
  <si>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</si>
  <si>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</si>
  <si>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</si>
  <si>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</si>
  <si>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</si>
  <si>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</si>
  <si>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</si>
  <si>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</si>
  <si>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</si>
  <si>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</si>
  <si>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</si>
  <si>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</si>
  <si>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</si>
  <si>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</si>
  <si>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</si>
  <si>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</si>
  <si>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</si>
  <si>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</si>
  <si>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</si>
  <si>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</si>
  <si>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</si>
  <si>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</si>
  <si>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</si>
  <si>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</si>
  <si>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</si>
  <si>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</si>
  <si>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</si>
  <si>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</si>
  <si>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</si>
  <si>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</si>
  <si>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</si>
  <si>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</si>
  <si>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</si>
  <si>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</si>
  <si>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</si>
  <si>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</si>
  <si>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</si>
  <si>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</si>
  <si>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</si>
  <si>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</si>
  <si>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</si>
  <si>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</si>
  <si>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</si>
  <si>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</si>
  <si>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</si>
  <si>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</si>
  <si>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</si>
  <si>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</si>
  <si>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</si>
  <si>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</si>
  <si>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</si>
  <si>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</si>
  <si>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</si>
  <si>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</si>
  <si>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</si>
  <si>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</si>
  <si>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</si>
  <si>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</si>
  <si>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</si>
  <si>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</si>
  <si>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</si>
  <si>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</si>
  <si>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</si>
  <si>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</si>
  <si>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</si>
  <si>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</si>
  <si>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</si>
  <si>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</si>
  <si>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</si>
  <si>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</si>
  <si>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</si>
  <si>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</si>
  <si>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</si>
  <si>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</si>
  <si>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</si>
  <si>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</si>
  <si>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</si>
  <si>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</si>
  <si>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</si>
  <si>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</si>
  <si>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</si>
  <si>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</si>
  <si>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</si>
  <si>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</si>
  <si>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</si>
  <si>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</si>
  <si>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</si>
  <si>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</si>
  <si>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</si>
  <si>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</si>
  <si>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</si>
  <si>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</si>
  <si>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</si>
  <si>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</si>
  <si>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</si>
  <si>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</si>
  <si>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</si>
  <si>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</si>
  <si>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</si>
  <si>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</si>
  <si>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</si>
  <si>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</si>
  <si>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</si>
  <si>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</si>
  <si>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</si>
  <si>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</si>
  <si>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</si>
  <si>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</si>
  <si>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</si>
  <si>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</si>
  <si>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</si>
  <si>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</si>
  <si>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</si>
  <si>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</si>
  <si>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</si>
  <si>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</si>
  <si>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</si>
  <si>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</si>
  <si>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</si>
  <si>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</si>
  <si>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</si>
  <si>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</si>
  <si>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</si>
  <si>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</si>
  <si>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</si>
  <si>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</si>
  <si>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</si>
  <si>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</si>
  <si>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</si>
  <si>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</si>
  <si>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</si>
  <si>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</si>
  <si>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</si>
  <si>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</si>
  <si>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</si>
  <si>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</si>
  <si>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</si>
  <si>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</si>
  <si>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</si>
  <si>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</si>
  <si>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</si>
  <si>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</si>
  <si>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</si>
  <si>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</si>
  <si>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</si>
  <si>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</si>
  <si>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</si>
  <si>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</si>
  <si>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</si>
  <si>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</si>
  <si>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</si>
  <si>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</si>
  <si>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</si>
  <si>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</si>
  <si>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</si>
  <si>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</si>
  <si>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</si>
  <si>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</si>
  <si>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</si>
  <si>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</si>
  <si>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</si>
  <si>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</si>
  <si>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</si>
  <si>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</si>
  <si>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</si>
  <si>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</si>
  <si>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</si>
  <si>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</si>
  <si>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</si>
  <si>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</si>
  <si>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</si>
  <si>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</si>
  <si>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</si>
  <si>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</si>
  <si>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</si>
  <si>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</si>
  <si>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</si>
  <si>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</si>
  <si>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</si>
  <si>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</si>
  <si>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</si>
  <si>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</si>
  <si>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</si>
  <si>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</si>
  <si>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</si>
  <si>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</si>
  <si>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</si>
  <si>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</si>
  <si>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</si>
  <si>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</si>
  <si>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</si>
  <si>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</si>
  <si>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</si>
  <si>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</si>
  <si>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</si>
  <si>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</si>
  <si>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</si>
  <si>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</si>
  <si>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</si>
  <si>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</si>
  <si>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</si>
  <si>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</si>
  <si>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</si>
  <si>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</si>
  <si>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</si>
  <si>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</si>
  <si>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</si>
  <si>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</si>
  <si>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</si>
  <si>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</si>
  <si>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</si>
  <si>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</si>
  <si>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</si>
  <si>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</si>
  <si>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</si>
  <si>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</si>
  <si>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</si>
  <si>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</si>
  <si>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</si>
  <si>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</si>
  <si>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</si>
  <si>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</si>
  <si>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</si>
  <si>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</si>
  <si>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</si>
  <si>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</si>
  <si>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</si>
  <si>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</si>
  <si>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</si>
  <si>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</si>
  <si>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</si>
  <si>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</si>
  <si>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</si>
  <si>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</si>
  <si>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</si>
  <si>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</si>
  <si>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</si>
  <si>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</si>
  <si>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</si>
  <si>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</si>
  <si>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</si>
  <si>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</si>
  <si>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</si>
  <si>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</si>
  <si>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</si>
  <si>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</si>
  <si>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</si>
  <si>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</si>
  <si>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</si>
  <si>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</si>
  <si>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</si>
  <si>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</si>
  <si>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</si>
  <si>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</si>
  <si>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</si>
  <si>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</si>
  <si>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</si>
  <si>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</si>
  <si>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</si>
  <si>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</si>
  <si>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</si>
  <si>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</si>
  <si>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</si>
  <si>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</si>
  <si>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</si>
  <si>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</si>
  <si>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</si>
  <si>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</si>
  <si>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</si>
  <si>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</si>
  <si>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</si>
  <si>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</si>
  <si>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</si>
  <si>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</si>
  <si>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</si>
  <si>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</si>
  <si>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</si>
  <si>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</si>
  <si>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</si>
  <si>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</si>
  <si>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</si>
  <si>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</si>
  <si>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</si>
  <si>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</si>
  <si>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</si>
  <si>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</si>
  <si>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</si>
  <si>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</si>
  <si>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</si>
  <si>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</si>
  <si>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</si>
  <si>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</si>
  <si>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</si>
  <si>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</si>
  <si>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</si>
  <si>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</si>
  <si>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</si>
  <si>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</si>
  <si>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</si>
  <si>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</si>
  <si>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</si>
  <si>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</si>
  <si>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</si>
  <si>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</si>
  <si>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</si>
  <si>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</si>
  <si>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</si>
  <si>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</si>
  <si>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</si>
  <si>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</si>
  <si>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</si>
  <si>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</si>
  <si>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</si>
  <si>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</si>
  <si>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</si>
  <si>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</si>
  <si>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</si>
  <si>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</si>
  <si>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</si>
  <si>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</si>
  <si>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</si>
  <si>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</si>
  <si>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</si>
  <si>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</si>
  <si>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</si>
  <si>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</si>
  <si>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</si>
  <si>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</si>
  <si>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</si>
  <si>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</si>
  <si>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</si>
  <si>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</si>
  <si>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</si>
  <si>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</si>
  <si>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</si>
  <si>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</si>
  <si>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</si>
  <si>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</si>
  <si>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</si>
  <si>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</si>
  <si>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</si>
  <si>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</si>
  <si>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</si>
  <si>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</si>
  <si>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</si>
  <si>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</si>
  <si>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</si>
  <si>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</si>
  <si>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</si>
  <si>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</si>
  <si>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</si>
  <si>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</si>
  <si>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</si>
  <si>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</si>
  <si>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</si>
  <si>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</si>
  <si>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</si>
  <si>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</si>
  <si>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</si>
  <si>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</si>
  <si>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</si>
  <si>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</si>
  <si>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</si>
  <si>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</si>
  <si>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</si>
  <si>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</si>
  <si>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</si>
  <si>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</si>
  <si>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</si>
  <si>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</si>
  <si>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</si>
  <si>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</si>
  <si>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</si>
  <si>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</si>
  <si>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</si>
  <si>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</si>
  <si>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</si>
  <si>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</si>
  <si>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</si>
  <si>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</si>
  <si>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</si>
  <si>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</si>
  <si>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</si>
  <si>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</si>
  <si>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</si>
  <si>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</si>
  <si>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</si>
  <si>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</si>
  <si>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</si>
  <si>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</si>
  <si>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</si>
  <si>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</si>
  <si>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</si>
  <si>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</si>
  <si>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</si>
  <si>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</si>
  <si>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</si>
  <si>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</si>
  <si>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</si>
  <si>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</si>
  <si>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</si>
  <si>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</si>
  <si>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</si>
  <si>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</si>
  <si>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</si>
  <si>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</si>
  <si>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</si>
  <si>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</si>
  <si>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</si>
  <si>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</si>
  <si>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</si>
  <si>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</si>
  <si>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</si>
  <si>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</si>
  <si>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</si>
  <si>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</si>
  <si>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</si>
  <si>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</si>
  <si>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</si>
  <si>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</si>
  <si>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</si>
  <si>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</si>
  <si>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</si>
  <si>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</si>
  <si>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</si>
  <si>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</si>
  <si>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</si>
  <si>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</si>
  <si>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</si>
  <si>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</si>
  <si>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</si>
  <si>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</si>
  <si>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</si>
  <si>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</si>
  <si>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</si>
  <si>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</si>
  <si>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</si>
  <si>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</si>
  <si>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</si>
  <si>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</si>
  <si>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</si>
  <si>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</si>
  <si>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</si>
  <si>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</si>
  <si>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</si>
  <si>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</si>
  <si>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</si>
  <si>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</si>
  <si>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</si>
  <si>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</si>
  <si>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</si>
  <si>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</si>
  <si>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</si>
  <si>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</si>
  <si>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</si>
  <si>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</si>
  <si>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</si>
  <si>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</si>
  <si>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</si>
  <si>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</si>
  <si>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</si>
  <si>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</si>
  <si>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</si>
  <si>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</si>
  <si>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</si>
  <si>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</si>
  <si>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</si>
  <si>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</si>
  <si>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</si>
  <si>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</si>
  <si>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</si>
  <si>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</si>
  <si>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</si>
  <si>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</si>
  <si>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</si>
  <si>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</si>
  <si>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</si>
  <si>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</si>
  <si>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</si>
  <si>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</si>
  <si>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</si>
  <si>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</si>
  <si>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</si>
  <si>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</si>
  <si>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</si>
  <si>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</si>
  <si>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</si>
  <si>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</si>
  <si>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</si>
  <si>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</si>
  <si>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</si>
  <si>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</si>
  <si>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</si>
  <si>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</si>
  <si>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</si>
  <si>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</si>
  <si>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</si>
  <si>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</si>
  <si>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</si>
  <si>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</si>
  <si>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</si>
  <si>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</si>
  <si>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</si>
  <si>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</si>
  <si>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</si>
  <si>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</si>
  <si>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</si>
  <si>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</si>
  <si>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</si>
  <si>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</si>
  <si>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</si>
  <si>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</si>
  <si>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</si>
  <si>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</si>
  <si>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</si>
  <si>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</si>
  <si>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</si>
  <si>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</si>
  <si>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</si>
  <si>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</si>
  <si>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</si>
  <si>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</si>
  <si>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</si>
  <si>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</si>
  <si>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</si>
  <si>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</si>
  <si>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</si>
  <si>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</si>
  <si>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</si>
  <si>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</si>
  <si>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</si>
  <si>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</si>
  <si>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</si>
  <si>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</si>
  <si>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</si>
  <si>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</si>
  <si>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</si>
  <si>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</si>
  <si>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</si>
  <si>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</si>
  <si>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</si>
  <si>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</si>
  <si>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</si>
  <si>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</si>
  <si>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</si>
  <si>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</si>
  <si>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</si>
  <si>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</si>
  <si>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</si>
  <si>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</si>
  <si>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</si>
  <si>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</si>
  <si>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</si>
  <si>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</si>
  <si>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</si>
  <si>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</si>
  <si>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</si>
  <si>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</si>
  <si>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</si>
  <si>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</si>
  <si>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</si>
  <si>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</si>
  <si>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</si>
  <si>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</si>
  <si>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</si>
  <si>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</si>
  <si>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</si>
  <si>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</si>
  <si>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</si>
  <si>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</si>
  <si>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</si>
  <si>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</si>
  <si>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</si>
  <si>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</si>
  <si>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</si>
  <si>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</si>
  <si>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</si>
  <si>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</si>
  <si>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</si>
  <si>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</si>
  <si>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</si>
  <si>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</si>
  <si>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</si>
  <si>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</si>
  <si>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</si>
  <si>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</si>
  <si>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</si>
  <si>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</si>
  <si>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</si>
  <si>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</si>
  <si>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</si>
  <si>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</si>
  <si>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</si>
  <si>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</si>
  <si>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</si>
  <si>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</si>
  <si>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</si>
  <si>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</si>
  <si>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</si>
  <si>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</si>
  <si>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</si>
  <si>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</si>
  <si>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</si>
  <si>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</si>
  <si>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</si>
  <si>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</si>
  <si>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</si>
  <si>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</si>
  <si>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</si>
  <si>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</si>
  <si>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</si>
  <si>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</si>
  <si>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</si>
  <si>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</si>
  <si>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</si>
  <si>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</si>
  <si>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</si>
  <si>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</si>
  <si>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</si>
  <si>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</si>
  <si>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</si>
  <si>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</si>
  <si>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</si>
  <si>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</si>
  <si>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</si>
  <si>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</si>
  <si>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</si>
  <si>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</si>
  <si>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</si>
  <si>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</si>
  <si>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</si>
  <si>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</si>
  <si>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</si>
  <si>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</si>
  <si>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</si>
  <si>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</si>
  <si>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</si>
  <si>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</si>
  <si>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</si>
  <si>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</si>
  <si>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</si>
  <si>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</si>
  <si>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</si>
  <si>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</si>
  <si>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</si>
  <si>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</si>
  <si>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</si>
  <si>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</si>
  <si>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</si>
  <si>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</si>
  <si>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</si>
  <si>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</si>
  <si>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</si>
  <si>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</si>
  <si>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</si>
  <si>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</si>
  <si>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</si>
  <si>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</si>
  <si>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</si>
  <si>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</si>
  <si>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</si>
  <si>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</si>
  <si>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</si>
  <si>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</si>
  <si>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</si>
  <si>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</si>
  <si>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</si>
  <si>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</si>
  <si>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</si>
  <si>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</si>
  <si>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</si>
  <si>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</si>
  <si>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</si>
  <si>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</si>
  <si>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</si>
  <si>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</si>
  <si>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</si>
  <si>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</si>
  <si>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</si>
  <si>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</si>
  <si>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</si>
  <si>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</si>
  <si>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</si>
  <si>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</si>
  <si>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</si>
  <si>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</si>
  <si>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</si>
  <si>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</si>
  <si>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</si>
  <si>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</si>
  <si>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</si>
  <si>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</si>
  <si>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</si>
  <si>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</si>
  <si>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</si>
  <si>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</si>
  <si>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</si>
  <si>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</si>
  <si>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</si>
  <si>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</si>
  <si>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</si>
  <si>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</si>
  <si>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</si>
  <si>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</si>
  <si>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</si>
  <si>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</si>
  <si>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</si>
  <si>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</si>
  <si>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</si>
  <si>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</si>
  <si>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</si>
  <si>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</si>
  <si>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</si>
  <si>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</si>
  <si>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</si>
  <si>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</si>
  <si>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</si>
  <si>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</si>
  <si>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</si>
  <si>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</si>
  <si>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</si>
  <si>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</si>
  <si>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</si>
  <si>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</si>
  <si>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</si>
  <si>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</si>
  <si>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</si>
  <si>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</si>
  <si>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</si>
  <si>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</si>
  <si>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</si>
  <si>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</si>
  <si>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</si>
  <si>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</si>
  <si>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</si>
  <si>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</si>
  <si>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</si>
  <si>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</si>
  <si>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</si>
  <si>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</si>
  <si>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</si>
  <si>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</si>
  <si>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</si>
  <si>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</si>
  <si>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</si>
  <si>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</si>
  <si>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</si>
  <si>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</si>
  <si>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</si>
  <si>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</si>
  <si>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</si>
  <si>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</si>
  <si>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</si>
  <si>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</si>
  <si>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</si>
  <si>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</si>
  <si>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</si>
  <si>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</si>
  <si>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</si>
  <si>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</si>
  <si>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</si>
  <si>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</si>
  <si>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</si>
  <si>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</si>
  <si>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</si>
  <si>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</si>
  <si>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</si>
  <si>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</si>
  <si>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</si>
  <si>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</si>
  <si>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</si>
  <si>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</si>
  <si>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</si>
  <si>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</si>
  <si>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</si>
  <si>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</si>
  <si>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</si>
  <si>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</si>
  <si>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</si>
  <si>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</si>
  <si>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</si>
  <si>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</si>
  <si>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</si>
  <si>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</si>
  <si>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</si>
  <si>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</si>
  <si>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</si>
  <si>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</si>
  <si>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</si>
  <si>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</si>
  <si>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</si>
  <si>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</si>
  <si>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</si>
  <si>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</si>
  <si>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</si>
  <si>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</si>
  <si>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</si>
  <si>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</si>
  <si>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</si>
  <si>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</si>
  <si>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</si>
  <si>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</si>
  <si>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</si>
  <si>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</si>
  <si>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</si>
  <si>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</si>
  <si>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</si>
  <si>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</si>
  <si>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</si>
  <si>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</si>
  <si>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</si>
  <si>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</si>
  <si>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</si>
  <si>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</si>
  <si>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</si>
  <si>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</si>
  <si>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</si>
  <si>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</si>
  <si>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</si>
  <si>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</si>
  <si>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</si>
  <si>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</si>
  <si>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</si>
  <si>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</si>
  <si>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</si>
  <si>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</si>
  <si>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</si>
  <si>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</si>
  <si>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</si>
  <si>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</si>
  <si>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</si>
  <si>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</si>
  <si>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</si>
  <si>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</si>
  <si>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</si>
  <si>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</si>
  <si>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</si>
  <si>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</si>
  <si>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</si>
  <si>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</si>
  <si>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</si>
  <si>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</si>
  <si>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</si>
  <si>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</si>
  <si>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</si>
  <si>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</si>
  <si>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</si>
  <si>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</si>
  <si>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</si>
  <si>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</si>
  <si>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</si>
  <si>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</si>
  <si>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</si>
  <si>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</si>
  <si>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</si>
  <si>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</si>
  <si>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</si>
  <si>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</si>
  <si>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</si>
  <si>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</si>
  <si>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</si>
  <si>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</si>
  <si>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</si>
  <si>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</si>
  <si>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</si>
  <si>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</si>
  <si>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</si>
  <si>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</si>
  <si>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</si>
  <si>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</si>
  <si>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</si>
  <si>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</si>
  <si>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</si>
  <si>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</si>
  <si>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</si>
  <si>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</si>
  <si>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</si>
  <si>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</si>
  <si>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</si>
  <si>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</si>
  <si>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</si>
  <si>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</si>
  <si>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</si>
  <si>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</si>
  <si>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</si>
  <si>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</si>
  <si>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</si>
  <si>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</si>
  <si>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</si>
  <si>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</si>
  <si>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</si>
  <si>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</si>
  <si>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</si>
  <si>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</si>
  <si>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</si>
  <si>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</si>
  <si>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</si>
  <si>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</si>
  <si>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</si>
  <si>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</si>
  <si>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</si>
  <si>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</si>
  <si>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</si>
  <si>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</si>
  <si>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</si>
  <si>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</si>
  <si>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</si>
  <si>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</si>
  <si>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</si>
  <si>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</si>
  <si>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</si>
  <si>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</si>
  <si>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</si>
  <si>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</si>
  <si>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</si>
  <si>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</si>
  <si>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</si>
  <si>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</si>
  <si>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</si>
  <si>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</si>
  <si>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</si>
  <si>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</si>
  <si>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</si>
  <si>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</si>
  <si>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</si>
  <si>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</si>
  <si>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</si>
  <si>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</si>
  <si>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</si>
  <si>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</si>
  <si>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</si>
  <si>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</si>
  <si>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</si>
  <si>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</si>
  <si>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</si>
  <si>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</si>
  <si>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</si>
  <si>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</si>
  <si>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</si>
  <si>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</si>
  <si>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</si>
  <si>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</si>
  <si>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</si>
  <si>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</si>
  <si>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</si>
  <si>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</si>
  <si>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</si>
  <si>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</si>
  <si>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</si>
  <si>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</si>
  <si>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</si>
  <si>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</si>
  <si>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</si>
  <si>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</si>
  <si>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</si>
  <si>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</si>
  <si>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</si>
  <si>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</si>
  <si>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</si>
  <si>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</si>
  <si>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</si>
  <si>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</si>
  <si>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</si>
  <si>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</si>
  <si>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</si>
  <si>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</si>
  <si>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</si>
  <si>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</si>
  <si>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</si>
  <si>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</si>
  <si>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</si>
  <si>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</si>
  <si>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</si>
  <si>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</si>
  <si>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</si>
  <si>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</si>
  <si>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</si>
  <si>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</si>
  <si>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</si>
  <si>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</si>
  <si>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</si>
  <si>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</si>
  <si>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</si>
  <si>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</si>
  <si>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</si>
  <si>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</si>
  <si>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</si>
  <si>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</si>
  <si>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</si>
  <si>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</si>
  <si>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</si>
  <si>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</si>
  <si>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</si>
  <si>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</si>
  <si>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</si>
  <si>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</si>
  <si>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</si>
  <si>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</si>
  <si>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</si>
  <si>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</si>
  <si>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</si>
  <si>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</si>
  <si>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</si>
  <si>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</si>
  <si>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</si>
  <si>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</si>
  <si>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</si>
  <si>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</si>
  <si>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</si>
  <si>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</si>
  <si>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</si>
  <si>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</si>
  <si>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</si>
  <si>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</si>
  <si>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</si>
  <si>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</si>
  <si>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</si>
  <si>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</si>
  <si>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</si>
  <si>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</si>
  <si>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</si>
  <si>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</si>
  <si>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</si>
  <si>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</si>
  <si>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</si>
  <si>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</si>
  <si>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</si>
  <si>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</si>
  <si>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</si>
  <si>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</si>
  <si>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</si>
  <si>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</si>
  <si>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</si>
  <si>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</si>
  <si>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</si>
  <si>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</si>
  <si>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</si>
  <si>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</si>
  <si>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</si>
  <si>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</si>
  <si>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</si>
  <si>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</si>
  <si>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</si>
  <si>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</si>
  <si>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</si>
  <si>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</si>
  <si>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</si>
  <si>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</si>
  <si>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</si>
  <si>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</si>
  <si>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</si>
  <si>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</si>
  <si>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</si>
  <si>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</si>
  <si>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</si>
  <si>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</si>
  <si>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</si>
  <si>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</si>
  <si>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</si>
  <si>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</si>
  <si>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</si>
  <si>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</si>
  <si>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</si>
  <si>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</si>
  <si>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</si>
  <si>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</si>
  <si>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</si>
  <si>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</si>
  <si>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</si>
  <si>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</si>
  <si>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</si>
  <si>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</si>
  <si>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</si>
  <si>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</si>
  <si>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</si>
  <si>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</si>
  <si>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</si>
  <si>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</si>
  <si>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</si>
  <si>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</si>
  <si>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</si>
  <si>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</si>
  <si>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</si>
  <si>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</si>
  <si>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</si>
  <si>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</si>
  <si>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</si>
  <si>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</si>
  <si>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</si>
  <si>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</si>
  <si>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</si>
  <si>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</si>
  <si>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</si>
  <si>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</si>
  <si>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</si>
  <si>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</si>
  <si>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</si>
  <si>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</si>
  <si>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</si>
  <si>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</si>
  <si>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</si>
  <si>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</si>
  <si>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</si>
  <si>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</si>
  <si>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</si>
  <si>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</si>
  <si>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</si>
  <si>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</si>
  <si>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</si>
  <si>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</si>
  <si>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</si>
  <si>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</si>
  <si>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</si>
  <si>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</si>
  <si>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</si>
  <si>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</si>
  <si>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</si>
  <si>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</si>
  <si>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</si>
  <si>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</si>
  <si>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</si>
  <si>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</si>
  <si>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</si>
  <si>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</si>
  <si>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</si>
  <si>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</si>
  <si>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</si>
  <si>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</si>
  <si>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</si>
  <si>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</si>
  <si>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</si>
  <si>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</si>
  <si>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</si>
  <si>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</si>
  <si>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</si>
  <si>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</si>
  <si>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</si>
  <si>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</si>
  <si>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</si>
  <si>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</si>
  <si>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</si>
  <si>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</si>
  <si>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</si>
  <si>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</si>
  <si>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</si>
  <si>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</si>
  <si>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</si>
  <si>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</si>
  <si>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</si>
  <si>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</si>
  <si>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</si>
  <si>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</si>
  <si>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</si>
  <si>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</si>
  <si>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</si>
  <si>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</si>
  <si>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</si>
  <si>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</si>
  <si>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</si>
  <si>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</si>
  <si>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</si>
  <si>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</si>
  <si>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</si>
  <si>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</si>
  <si>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</si>
  <si>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</si>
  <si>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</si>
  <si>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</si>
  <si>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</si>
  <si>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</si>
  <si>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</si>
  <si>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</si>
  <si>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</si>
  <si>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</si>
  <si>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</si>
  <si>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</si>
  <si>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</si>
  <si>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</si>
  <si>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</si>
  <si>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</si>
  <si>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</si>
  <si>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</si>
  <si>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</si>
  <si>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</si>
  <si>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</si>
  <si>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</si>
  <si>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</si>
  <si>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</si>
  <si>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</si>
  <si>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</si>
  <si>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</si>
  <si>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</si>
  <si>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</si>
  <si>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</si>
  <si>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</si>
  <si>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</si>
  <si>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</si>
  <si>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</si>
  <si>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</si>
  <si>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</si>
  <si>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</si>
  <si>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</si>
  <si>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</si>
  <si>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</si>
  <si>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</si>
  <si>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</si>
  <si>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</si>
  <si>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</si>
  <si>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</si>
  <si>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</si>
  <si>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</si>
  <si>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</si>
  <si>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</si>
  <si>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</si>
  <si>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</si>
  <si>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</si>
  <si>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</si>
  <si>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</si>
  <si>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</si>
  <si>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</si>
  <si>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</si>
  <si>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</si>
  <si>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</si>
  <si>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</si>
  <si>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</si>
  <si>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</si>
  <si>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</si>
  <si>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</si>
  <si>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</si>
  <si>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</si>
  <si>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</si>
  <si>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</si>
  <si>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</si>
  <si>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</si>
  <si>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</si>
  <si>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</si>
  <si>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</si>
  <si>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</si>
  <si>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</si>
  <si>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</si>
  <si>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</si>
  <si>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</si>
  <si>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</si>
  <si>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</si>
  <si>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</si>
  <si>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</si>
  <si>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</si>
  <si>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</si>
  <si>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</si>
  <si>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</si>
  <si>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</si>
  <si>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</si>
  <si>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</si>
  <si>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</si>
  <si>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</si>
  <si>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</si>
  <si>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</si>
  <si>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</si>
  <si>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</si>
  <si>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</si>
  <si>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</si>
  <si>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</si>
  <si>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</si>
  <si>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</si>
  <si>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</si>
  <si>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</si>
  <si>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</si>
  <si>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</si>
  <si>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</si>
  <si>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</si>
  <si>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</si>
  <si>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</si>
  <si>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</si>
  <si>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</si>
  <si>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</si>
  <si>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</si>
  <si>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</si>
  <si>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</si>
  <si>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</si>
  <si>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</si>
  <si>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</si>
  <si>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</si>
  <si>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</si>
  <si>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</si>
  <si>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</si>
  <si>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</si>
  <si>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</si>
  <si>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</si>
  <si>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</si>
  <si>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</si>
  <si>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</si>
  <si>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</si>
  <si>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</si>
  <si>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</si>
  <si>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</si>
  <si>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</si>
  <si>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</si>
  <si>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</si>
  <si>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</si>
  <si>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</si>
  <si>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</si>
  <si>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</si>
  <si>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</si>
  <si>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</si>
  <si>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</si>
  <si>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</si>
  <si>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</si>
  <si>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</si>
  <si>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</si>
  <si>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</si>
  <si>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</si>
  <si>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</si>
  <si>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</si>
  <si>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</si>
  <si>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</si>
  <si>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</si>
  <si>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</si>
  <si>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</si>
  <si>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</si>
  <si>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</si>
  <si>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</si>
  <si>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</si>
  <si>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</si>
  <si>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</si>
  <si>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</si>
  <si>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</si>
  <si>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</si>
  <si>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</si>
  <si>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</si>
  <si>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</si>
  <si>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</si>
  <si>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</si>
  <si>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</si>
  <si>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</si>
  <si>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</si>
  <si>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</si>
  <si>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</si>
  <si>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</si>
  <si>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</si>
  <si>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</si>
  <si>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</si>
  <si>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</si>
  <si>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</si>
  <si>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</si>
  <si>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</si>
  <si>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</si>
  <si>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</si>
  <si>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</si>
  <si>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</si>
  <si>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</si>
  <si>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</si>
  <si>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</si>
  <si>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</si>
  <si>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</si>
  <si>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</si>
  <si>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</si>
  <si>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</si>
  <si>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</si>
  <si>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</si>
  <si>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</si>
  <si>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</si>
  <si>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</si>
  <si>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</si>
  <si>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</si>
  <si>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</si>
  <si>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</si>
  <si>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</si>
  <si>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</si>
  <si>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</si>
  <si>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</si>
  <si>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</si>
  <si>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</si>
  <si>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</si>
  <si>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</si>
  <si>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</si>
  <si>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</si>
  <si>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</si>
  <si>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</si>
  <si>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</si>
  <si>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</si>
  <si>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</si>
  <si>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</si>
  <si>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</si>
  <si>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</si>
  <si>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</si>
  <si>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</si>
  <si>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</si>
  <si>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</si>
  <si>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</si>
  <si>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</si>
  <si>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</si>
  <si>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</si>
  <si>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</si>
  <si>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</si>
  <si>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</si>
  <si>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</si>
  <si>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</si>
  <si>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</si>
  <si>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</si>
  <si>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</si>
  <si>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</si>
  <si>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</si>
  <si>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</si>
  <si>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</si>
  <si>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</si>
  <si>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</si>
  <si>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</si>
  <si>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</si>
  <si>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</si>
  <si>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</si>
  <si>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</si>
  <si>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</si>
  <si>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</si>
  <si>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</si>
  <si>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</si>
  <si>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</si>
  <si>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</si>
  <si>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</si>
  <si>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</si>
  <si>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</si>
  <si>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</si>
  <si>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</si>
  <si>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</si>
  <si>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</si>
  <si>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</si>
  <si>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</si>
  <si>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</si>
  <si>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</si>
  <si>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</si>
  <si>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</si>
  <si>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</si>
  <si>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</si>
  <si>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</si>
  <si>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</si>
  <si>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</si>
  <si>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</si>
  <si>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</si>
  <si>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</si>
  <si>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</si>
  <si>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</si>
  <si>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</si>
  <si>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</si>
  <si>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</si>
  <si>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</si>
  <si>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</si>
  <si>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</si>
  <si>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</si>
  <si>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</si>
  <si>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</si>
  <si>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</si>
  <si>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</si>
  <si>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</si>
  <si>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</si>
  <si>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</si>
  <si>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</si>
  <si>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</si>
  <si>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</si>
  <si>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</si>
  <si>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</si>
  <si>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</si>
  <si>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</si>
  <si>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</si>
  <si>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</si>
  <si>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</si>
  <si>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</si>
  <si>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</si>
  <si>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</si>
  <si>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</si>
  <si>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</si>
  <si>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</si>
  <si>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</si>
  <si>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</si>
  <si>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</si>
  <si>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</si>
  <si>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</si>
  <si>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</si>
  <si>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</si>
  <si>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</si>
  <si>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</si>
  <si>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</si>
  <si>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</si>
  <si>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</si>
  <si>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</si>
  <si>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</si>
  <si>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</si>
  <si>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</si>
  <si>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</si>
  <si>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</si>
  <si>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</si>
  <si>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</si>
  <si>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</si>
  <si>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</si>
  <si>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</si>
  <si>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</si>
  <si>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</si>
  <si>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</si>
  <si>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</si>
  <si>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</si>
  <si>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</si>
  <si>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</si>
  <si>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</si>
  <si>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</si>
  <si>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</si>
  <si>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</si>
  <si>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</si>
  <si>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</si>
  <si>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</si>
  <si>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</si>
  <si>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</si>
  <si>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</si>
  <si>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</si>
  <si>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</si>
  <si>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</si>
  <si>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</si>
  <si>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</si>
  <si>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</si>
  <si>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</si>
  <si>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</si>
  <si>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</si>
  <si>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</si>
  <si>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</si>
  <si>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</si>
  <si>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</si>
  <si>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</si>
  <si>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</si>
  <si>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</si>
  <si>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</si>
  <si>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</si>
  <si>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</si>
  <si>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</si>
  <si>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</si>
  <si>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</si>
  <si>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</si>
  <si>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</si>
  <si>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</si>
  <si>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</si>
  <si>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</si>
  <si>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</si>
  <si>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</si>
  <si>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</si>
  <si>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</si>
  <si>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</si>
  <si>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</si>
  <si>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</si>
  <si>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</si>
  <si>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</si>
  <si>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</si>
  <si>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</si>
  <si>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</si>
  <si>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</si>
  <si>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</si>
  <si>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</si>
  <si>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</si>
  <si>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</si>
  <si>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</si>
  <si>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</si>
  <si>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</si>
  <si>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</si>
  <si>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</si>
  <si>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</si>
  <si>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</si>
  <si>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</si>
  <si>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</si>
  <si>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</si>
  <si>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</si>
  <si>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</si>
  <si>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</si>
  <si>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</si>
  <si>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</si>
  <si>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</si>
  <si>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</si>
  <si>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</si>
  <si>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</si>
  <si>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</si>
  <si>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</si>
  <si>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</si>
  <si>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</si>
  <si>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</si>
  <si>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</si>
  <si>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</si>
  <si>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</si>
  <si>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</si>
  <si>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</si>
  <si>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</si>
  <si>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</si>
  <si>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</si>
  <si>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</si>
  <si>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</si>
  <si>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</si>
  <si>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</si>
  <si>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</si>
  <si>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</si>
  <si>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</si>
  <si>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</si>
  <si>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</si>
  <si>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</si>
  <si>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</si>
  <si>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</si>
  <si>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</si>
  <si>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</si>
  <si>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</si>
  <si>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</si>
  <si>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</si>
  <si>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</si>
  <si>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</si>
  <si>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</si>
  <si>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</si>
  <si>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</si>
  <si>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</si>
  <si>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</si>
  <si>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</si>
  <si>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</si>
  <si>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</si>
  <si>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</si>
  <si>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</si>
  <si>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</si>
  <si>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</si>
  <si>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</si>
  <si>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</si>
  <si>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</si>
  <si>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</si>
  <si>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</si>
  <si>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</si>
  <si>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</si>
  <si>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</si>
  <si>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</si>
  <si>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</si>
  <si>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</si>
  <si>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</si>
  <si>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</si>
  <si>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</si>
  <si>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</si>
  <si>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</si>
  <si>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</si>
  <si>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</si>
  <si>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</si>
  <si>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</si>
  <si>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</si>
  <si>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</si>
  <si>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</si>
  <si>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</si>
  <si>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</si>
  <si>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</si>
  <si>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</si>
  <si>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</si>
  <si>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</si>
  <si>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</si>
  <si>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</si>
  <si>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</si>
  <si>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</si>
  <si>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</si>
  <si>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</si>
  <si>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</si>
  <si>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</si>
  <si>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</si>
  <si>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</si>
  <si>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</si>
  <si>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</si>
  <si>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</si>
  <si>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</si>
  <si>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</si>
  <si>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</si>
  <si>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</si>
  <si>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</si>
  <si>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</si>
  <si>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</si>
  <si>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</si>
  <si>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</si>
  <si>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</si>
  <si>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</si>
  <si>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</si>
  <si>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</si>
  <si>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</si>
  <si>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</si>
  <si>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</si>
  <si>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</si>
  <si>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</si>
  <si>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</si>
  <si>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</si>
  <si>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</si>
  <si>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</si>
  <si>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</si>
  <si>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</si>
  <si>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</si>
  <si>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</si>
  <si>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</si>
  <si>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</si>
  <si>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</si>
  <si>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</si>
  <si>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</si>
  <si>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</si>
  <si>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</si>
  <si>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</si>
  <si>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</si>
  <si>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</si>
  <si>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</si>
  <si>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</si>
  <si>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</si>
  <si>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</si>
  <si>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</si>
  <si>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</si>
  <si>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</si>
  <si>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</si>
  <si>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</si>
  <si>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</si>
  <si>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</si>
  <si>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</si>
  <si>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</si>
  <si>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</si>
  <si>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</si>
  <si>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</si>
  <si>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</si>
  <si>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</si>
  <si>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</si>
  <si>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</si>
  <si>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</si>
  <si>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</si>
  <si>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</si>
  <si>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</si>
  <si>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</si>
  <si>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</si>
  <si>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</si>
  <si>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</si>
  <si>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</si>
  <si>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</si>
  <si>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</si>
  <si>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</si>
  <si>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</si>
  <si>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</si>
  <si>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</si>
  <si>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</si>
  <si>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</si>
  <si>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</si>
  <si>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</si>
  <si>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</si>
  <si>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</si>
  <si>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</si>
  <si>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</si>
  <si>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</si>
  <si>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</si>
  <si>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</si>
  <si>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</si>
  <si>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</si>
  <si>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</si>
  <si>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</si>
  <si>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</si>
  <si>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</si>
  <si>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</si>
  <si>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</si>
  <si>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</si>
  <si>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</si>
  <si>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</si>
  <si>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</si>
  <si>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</si>
  <si>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</si>
  <si>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</si>
  <si>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</si>
  <si>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</si>
  <si>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</si>
  <si>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</si>
  <si>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</si>
  <si>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</si>
  <si>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</si>
  <si>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</si>
  <si>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</si>
  <si>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</si>
  <si>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</si>
  <si>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</si>
  <si>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</si>
  <si>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</si>
  <si>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</si>
  <si>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</si>
  <si>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</si>
  <si>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</si>
  <si>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</si>
  <si>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</si>
  <si>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</si>
  <si>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</si>
  <si>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</si>
  <si>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</si>
  <si>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</si>
  <si>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</si>
  <si>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</si>
  <si>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</si>
  <si>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</si>
  <si>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</si>
  <si>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</si>
  <si>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</si>
  <si>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</si>
  <si>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</si>
  <si>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</si>
  <si>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</si>
  <si>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</si>
  <si>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</si>
  <si>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</si>
  <si>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</si>
  <si>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</si>
  <si>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</si>
  <si>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</si>
  <si>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</si>
  <si>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</si>
  <si>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</si>
  <si>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</si>
  <si>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</si>
  <si>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</si>
  <si>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</si>
  <si>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</si>
  <si>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</si>
  <si>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</si>
  <si>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</si>
  <si>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</si>
  <si>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</si>
  <si>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</si>
  <si>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</si>
  <si>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</si>
  <si>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</si>
  <si>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</si>
  <si>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</si>
  <si>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</si>
  <si>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</si>
  <si>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</si>
  <si>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</si>
  <si>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</si>
  <si>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</si>
  <si>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</si>
  <si>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</si>
  <si>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</si>
  <si>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</si>
  <si>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</si>
  <si>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</si>
  <si>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</si>
  <si>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</si>
  <si>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</si>
  <si>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</si>
  <si>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</si>
  <si>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</si>
  <si>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</si>
  <si>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</si>
  <si>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</si>
  <si>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</si>
  <si>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</si>
  <si>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</si>
  <si>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</si>
  <si>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</si>
  <si>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</si>
  <si>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</si>
  <si>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</si>
  <si>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</si>
  <si>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</si>
  <si>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</si>
  <si>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</si>
  <si>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</si>
  <si>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</si>
  <si>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</si>
  <si>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</si>
  <si>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</si>
  <si>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</si>
  <si>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</si>
  <si>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</si>
  <si>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</si>
  <si>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</si>
  <si>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</si>
  <si>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</si>
  <si>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</si>
  <si>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</si>
  <si>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</si>
  <si>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</si>
  <si>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</si>
  <si>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</si>
  <si>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</si>
  <si>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</si>
  <si>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</si>
  <si>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</si>
  <si>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</si>
  <si>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</si>
  <si>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</si>
  <si>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</si>
  <si>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</si>
  <si>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</si>
  <si>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</si>
  <si>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</si>
  <si>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</si>
  <si>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</si>
  <si>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</si>
  <si>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</si>
  <si>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</si>
  <si>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</si>
  <si>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</si>
  <si>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</si>
  <si>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</si>
  <si>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</si>
  <si>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</si>
  <si>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</si>
  <si>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</si>
  <si>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</si>
  <si>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</si>
  <si>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</si>
  <si>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</si>
  <si>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</si>
  <si>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</si>
  <si>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</si>
  <si>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</si>
  <si>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</si>
  <si>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</si>
  <si>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</si>
  <si>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</si>
  <si>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</si>
  <si>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</si>
  <si>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</si>
  <si>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</si>
  <si>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</si>
  <si>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</si>
  <si>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</si>
  <si>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</si>
  <si>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</si>
  <si>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</si>
  <si>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</si>
  <si>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</si>
  <si>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</si>
  <si>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</si>
  <si>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</si>
  <si>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</si>
  <si>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</si>
  <si>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</si>
  <si>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</si>
  <si>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</si>
  <si>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</si>
  <si>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</si>
  <si>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</si>
  <si>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</si>
  <si>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</si>
  <si>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</si>
  <si>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</si>
  <si>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</si>
  <si>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</si>
  <si>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</si>
  <si>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</si>
  <si>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</si>
  <si>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</si>
  <si>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</si>
  <si>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</si>
  <si>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</si>
  <si>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</si>
  <si>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</si>
  <si>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</si>
  <si>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</si>
  <si>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</si>
  <si>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</si>
  <si>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</si>
  <si>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</si>
  <si>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</si>
  <si>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</si>
  <si>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</si>
  <si>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</si>
  <si>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</si>
  <si>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</si>
  <si>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</si>
  <si>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</si>
  <si>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</si>
  <si>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</si>
  <si>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</si>
  <si>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</si>
  <si>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</si>
  <si>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</si>
  <si>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</si>
  <si>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</si>
  <si>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</si>
  <si>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</si>
  <si>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</si>
  <si>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</si>
  <si>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</si>
  <si>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</si>
  <si>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</si>
  <si>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</si>
  <si>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</si>
  <si>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</si>
  <si>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</si>
  <si>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</si>
  <si>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</si>
  <si>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</si>
  <si>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</si>
  <si>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</si>
  <si>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</si>
  <si>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</si>
  <si>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</si>
  <si>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</si>
  <si>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</si>
  <si>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</si>
  <si>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</si>
  <si>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</si>
  <si>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</si>
  <si>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</si>
  <si>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</si>
  <si>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</si>
  <si>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</si>
  <si>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</si>
  <si>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</si>
  <si>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</si>
  <si>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</si>
  <si>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</si>
  <si>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</si>
  <si>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</si>
  <si>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</si>
  <si>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</si>
  <si>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</si>
  <si>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</si>
  <si>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</si>
  <si>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</si>
  <si>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</si>
  <si>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</si>
  <si>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</si>
  <si>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</si>
  <si>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</si>
  <si>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</si>
  <si>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</si>
  <si>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</si>
  <si>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</si>
  <si>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</si>
  <si>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</si>
  <si>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</si>
  <si>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</si>
  <si>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</si>
  <si>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</si>
  <si>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</si>
  <si>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</si>
  <si>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</si>
  <si>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</si>
  <si>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</si>
  <si>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</si>
  <si>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</si>
  <si>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</si>
  <si>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</si>
  <si>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</si>
  <si>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</si>
  <si>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</si>
  <si>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</si>
  <si>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</si>
  <si>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</si>
  <si>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</si>
  <si>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</si>
  <si>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</si>
  <si>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</si>
  <si>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</si>
  <si>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</si>
  <si>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</si>
  <si>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</si>
  <si>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</si>
  <si>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</si>
  <si>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</si>
  <si>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</si>
  <si>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</si>
  <si>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</si>
  <si>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</si>
  <si>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</si>
  <si>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</si>
  <si>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</si>
  <si>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</si>
  <si>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</si>
  <si>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</si>
  <si>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</si>
  <si>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</si>
  <si>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</si>
  <si>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</si>
  <si>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</si>
  <si>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</si>
  <si>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</si>
  <si>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</si>
  <si>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</si>
  <si>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</si>
  <si>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</si>
  <si>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</si>
  <si>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</si>
  <si>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</si>
  <si>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</si>
  <si>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</si>
  <si>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</si>
  <si>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</si>
  <si>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</si>
  <si>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</si>
  <si>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</si>
  <si>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</si>
  <si>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</si>
  <si>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</si>
  <si>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</si>
  <si>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</si>
  <si>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</si>
  <si>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</si>
  <si>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</si>
  <si>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</si>
  <si>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</si>
  <si>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</si>
  <si>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</si>
  <si>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</si>
  <si>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</si>
  <si>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</si>
  <si>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</si>
  <si>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</si>
  <si>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</si>
  <si>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</si>
  <si>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</si>
  <si>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</si>
  <si>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</si>
  <si>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</si>
  <si>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</si>
  <si>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</si>
  <si>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</si>
  <si>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</si>
  <si>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</si>
  <si>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</si>
  <si>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</si>
  <si>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</si>
  <si>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</si>
  <si>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</si>
  <si>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</si>
  <si>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</si>
  <si>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</si>
  <si>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</si>
  <si>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</si>
  <si>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</si>
  <si>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</si>
  <si>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</si>
  <si>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</si>
  <si>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</si>
  <si>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</si>
  <si>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</si>
  <si>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</si>
  <si>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</si>
  <si>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</si>
  <si>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</si>
  <si>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</si>
  <si>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</si>
  <si>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</si>
  <si>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</si>
  <si>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</si>
  <si>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</si>
  <si>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</si>
  <si>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</si>
  <si>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</si>
  <si>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</si>
  <si>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</si>
  <si>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</si>
  <si>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</si>
  <si>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</si>
  <si>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</si>
  <si>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</si>
  <si>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</si>
  <si>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</si>
  <si>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</si>
  <si>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</si>
  <si>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</si>
  <si>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</si>
  <si>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</si>
  <si>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</si>
  <si>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</si>
  <si>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</si>
  <si>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</si>
  <si>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</si>
  <si>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</si>
  <si>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</si>
  <si>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</si>
  <si>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</si>
  <si>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</si>
  <si>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</si>
  <si>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</si>
  <si>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</si>
  <si>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</si>
  <si>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</si>
  <si>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</si>
  <si>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</si>
  <si>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</si>
  <si>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</si>
  <si>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</si>
  <si>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</si>
  <si>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</si>
  <si>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</si>
  <si>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</si>
  <si>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</si>
  <si>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</si>
  <si>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</si>
  <si>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</si>
  <si>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</si>
  <si>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</si>
  <si>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</si>
  <si>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</si>
  <si>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</si>
  <si>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</si>
  <si>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</si>
  <si>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</si>
  <si>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</si>
  <si>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</si>
  <si>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</si>
  <si>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</si>
  <si>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</si>
  <si>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</si>
  <si>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</si>
  <si>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</si>
  <si>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</si>
  <si>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</si>
  <si>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</si>
  <si>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</si>
  <si>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</si>
  <si>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</si>
  <si>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</si>
  <si>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</si>
  <si>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</si>
  <si>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</si>
  <si>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</si>
  <si>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</si>
  <si>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</si>
  <si>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</si>
  <si>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</si>
  <si>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</si>
  <si>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</si>
  <si>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</si>
  <si>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</si>
  <si>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</si>
  <si>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</si>
  <si>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</si>
  <si>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</si>
  <si>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</si>
  <si>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</si>
  <si>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</si>
  <si>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</si>
  <si>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</si>
  <si>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</si>
  <si>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</si>
  <si>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</si>
  <si>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</si>
  <si>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</si>
  <si>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</si>
  <si>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</si>
  <si>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</si>
  <si>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</si>
  <si>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</si>
  <si>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</si>
  <si>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</si>
  <si>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</si>
  <si>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</si>
  <si>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</si>
  <si>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</si>
  <si>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</si>
  <si>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</si>
  <si>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</si>
  <si>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</si>
  <si>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</si>
  <si>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</si>
  <si>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</si>
  <si>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</si>
  <si>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</si>
  <si>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</si>
  <si>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</si>
  <si>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</si>
  <si>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</si>
  <si>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</si>
  <si>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</si>
  <si>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</si>
  <si>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</si>
  <si>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</si>
  <si>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</si>
  <si>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</si>
  <si>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</si>
  <si>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</si>
  <si>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</si>
  <si>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</si>
  <si>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</si>
  <si>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</si>
  <si>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</si>
  <si>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</si>
  <si>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</si>
  <si>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</si>
  <si>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</si>
  <si>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</si>
  <si>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</si>
  <si>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</si>
  <si>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</si>
  <si>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</si>
  <si>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</si>
  <si>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</si>
  <si>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</si>
  <si>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</si>
  <si>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</si>
  <si>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</si>
  <si>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</si>
  <si>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</si>
  <si>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</si>
  <si>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</si>
  <si>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</si>
  <si>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</si>
  <si>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</si>
  <si>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</si>
  <si>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</si>
  <si>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</si>
  <si>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</si>
  <si>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</si>
  <si>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</si>
  <si>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</si>
  <si>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</si>
  <si>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</si>
  <si>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</si>
  <si>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</si>
  <si>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</si>
  <si>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</si>
  <si>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</si>
  <si>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</si>
  <si>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</si>
  <si>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</si>
  <si>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</si>
  <si>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</si>
  <si>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</si>
  <si>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</si>
  <si>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</si>
  <si>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</si>
  <si>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</si>
  <si>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</si>
  <si>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</si>
  <si>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</si>
  <si>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</si>
  <si>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</si>
  <si>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</si>
  <si>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</si>
  <si>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</si>
  <si>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</si>
  <si>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</si>
  <si>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</si>
  <si>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</si>
  <si>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</si>
  <si>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</si>
  <si>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</si>
  <si>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</si>
  <si>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</si>
  <si>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</si>
  <si>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</si>
  <si>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</si>
  <si>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</si>
  <si>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</si>
  <si>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</si>
  <si>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</si>
  <si>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</si>
  <si>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</si>
  <si>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</si>
  <si>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</si>
  <si>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</si>
  <si>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</si>
  <si>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</si>
  <si>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</si>
  <si>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</si>
  <si>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</si>
  <si>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</si>
  <si>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</si>
  <si>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</si>
  <si>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</si>
  <si>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</si>
  <si>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</si>
  <si>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</si>
  <si>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</si>
  <si>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</si>
  <si>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</si>
  <si>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</si>
  <si>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</si>
  <si>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</si>
  <si>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</si>
  <si>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</si>
  <si>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</si>
  <si>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</si>
  <si>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</si>
  <si>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</si>
  <si>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</si>
  <si>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</si>
  <si>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</si>
  <si>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</si>
  <si>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</si>
  <si>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</si>
  <si>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</si>
  <si>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</si>
  <si>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</si>
  <si>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</si>
  <si>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</si>
  <si>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</si>
  <si>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</si>
  <si>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</si>
  <si>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</si>
  <si>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</si>
  <si>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</si>
  <si>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</si>
  <si>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</si>
  <si>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</si>
  <si>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</si>
  <si>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</si>
  <si>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</si>
  <si>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</si>
  <si>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</si>
  <si>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</si>
  <si>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</si>
  <si>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</si>
  <si>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</si>
  <si>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</si>
  <si>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</si>
  <si>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</si>
  <si>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</si>
  <si>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</si>
  <si>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</si>
  <si>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</si>
  <si>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</si>
  <si>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</si>
  <si>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</si>
  <si>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</si>
  <si>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</si>
  <si>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</si>
  <si>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</si>
  <si>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</si>
  <si>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</si>
  <si>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</si>
  <si>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</si>
  <si>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</si>
  <si>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</si>
  <si>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</si>
  <si>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</si>
  <si>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</si>
  <si>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</si>
  <si>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</si>
  <si>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</si>
  <si>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</si>
  <si>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</si>
  <si>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</si>
  <si>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</si>
  <si>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</si>
  <si>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</si>
  <si>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</si>
  <si>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</si>
  <si>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</si>
  <si>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</si>
  <si>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</si>
  <si>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</si>
  <si>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</si>
  <si>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</si>
  <si>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</si>
  <si>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</si>
  <si>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</si>
  <si>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</si>
  <si>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</si>
  <si>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</si>
  <si>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</si>
  <si>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</si>
  <si>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</si>
  <si>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</si>
  <si>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</si>
  <si>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</si>
  <si>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</si>
  <si>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</si>
  <si>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</si>
  <si>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</si>
  <si>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</si>
  <si>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</si>
  <si>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</si>
  <si>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</si>
  <si>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</si>
  <si>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</si>
  <si>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</si>
  <si>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</si>
  <si>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</si>
  <si>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</si>
  <si>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</si>
  <si>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</si>
  <si>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</si>
  <si>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</si>
  <si>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</si>
  <si>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</si>
  <si>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</si>
  <si>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</si>
  <si>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</si>
  <si>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</si>
  <si>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</si>
  <si>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</si>
  <si>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</si>
  <si>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</si>
  <si>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</si>
  <si>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</si>
  <si>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</si>
  <si>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</si>
  <si>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</si>
  <si>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</si>
  <si>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</si>
  <si>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</si>
  <si>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</si>
  <si>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</si>
  <si>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</si>
  <si>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</si>
  <si>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</si>
  <si>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</si>
  <si>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</si>
  <si>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</si>
  <si>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</si>
  <si>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</si>
  <si>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</si>
  <si>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</si>
  <si>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</si>
  <si>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</si>
  <si>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</si>
  <si>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</si>
  <si>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</si>
  <si>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</si>
  <si>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</si>
  <si>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</si>
  <si>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</si>
  <si>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</si>
  <si>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</si>
  <si>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</si>
  <si>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</si>
  <si>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</si>
  <si>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</si>
  <si>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</si>
  <si>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</si>
  <si>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</si>
  <si>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</si>
  <si>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</si>
  <si>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</si>
  <si>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</si>
  <si>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</si>
  <si>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</si>
  <si>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</si>
  <si>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</si>
  <si>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</si>
  <si>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</si>
  <si>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</si>
  <si>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</si>
  <si>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</si>
  <si>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</si>
  <si>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</si>
  <si>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</si>
  <si>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</si>
  <si>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</si>
  <si>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</si>
  <si>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</si>
  <si>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</si>
  <si>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</si>
  <si>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</si>
  <si>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</si>
  <si>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</si>
  <si>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</si>
  <si>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</si>
  <si>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</si>
  <si>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</si>
  <si>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</si>
  <si>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</si>
  <si>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</si>
  <si>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</si>
  <si>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</si>
  <si>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</si>
  <si>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</si>
  <si>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</si>
  <si>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</si>
  <si>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</si>
  <si>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</si>
  <si>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</si>
  <si>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</si>
  <si>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</si>
  <si>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</si>
  <si>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</si>
  <si>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</si>
  <si>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</si>
  <si>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</si>
  <si>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</si>
  <si>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</si>
  <si>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</si>
  <si>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</si>
  <si>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</si>
  <si>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</si>
  <si>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</si>
  <si>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</si>
  <si>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</si>
  <si>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</si>
  <si>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</si>
  <si>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</si>
  <si>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</si>
  <si>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</si>
  <si>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</si>
  <si>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</si>
  <si>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</si>
  <si>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</si>
  <si>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</si>
  <si>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</si>
  <si>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</si>
  <si>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</si>
  <si>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</si>
  <si>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</si>
  <si>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</si>
  <si>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</si>
  <si>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</si>
  <si>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</si>
  <si>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</si>
  <si>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</si>
  <si>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</si>
  <si>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</si>
  <si>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</si>
  <si>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</si>
  <si>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</si>
  <si>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</si>
  <si>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</si>
  <si>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</si>
  <si>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</si>
  <si>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</si>
  <si>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</si>
  <si>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</si>
  <si>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</si>
  <si>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</si>
  <si>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</si>
  <si>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</si>
  <si>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</si>
  <si>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</si>
  <si>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</si>
  <si>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</si>
  <si>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</si>
  <si>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</si>
  <si>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</si>
  <si>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</si>
  <si>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</si>
  <si>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</si>
  <si>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</si>
  <si>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</si>
  <si>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</si>
  <si>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</si>
  <si>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</si>
  <si>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</si>
  <si>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</si>
  <si>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</si>
  <si>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</si>
  <si>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</si>
  <si>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</si>
  <si>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</si>
  <si>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</si>
  <si>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</si>
  <si>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</si>
  <si>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</si>
  <si>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</si>
  <si>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</si>
  <si>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</si>
  <si>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</si>
  <si>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</si>
  <si>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</si>
  <si>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</si>
  <si>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</si>
  <si>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</si>
  <si>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</si>
  <si>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</si>
  <si>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</si>
  <si>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</si>
  <si>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</si>
  <si>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</si>
  <si>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</si>
  <si>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</si>
  <si>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</si>
  <si>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</si>
  <si>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</si>
  <si>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</si>
  <si>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</si>
  <si>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</si>
  <si>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</si>
  <si>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</si>
  <si>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</si>
  <si>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</si>
  <si>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</si>
  <si>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</si>
  <si>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</si>
  <si>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</si>
  <si>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</si>
  <si>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</si>
  <si>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</si>
  <si>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</si>
  <si>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</si>
  <si>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</si>
  <si>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</si>
  <si>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</si>
  <si>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</si>
  <si>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</si>
  <si>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</si>
  <si>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</si>
  <si>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</si>
  <si>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</si>
  <si>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</si>
  <si>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</si>
  <si>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</si>
  <si>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</si>
  <si>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</si>
  <si>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</si>
  <si>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</si>
  <si>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</si>
  <si>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</si>
  <si>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</si>
  <si>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</si>
  <si>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</si>
  <si>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</si>
  <si>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</si>
  <si>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</si>
  <si>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</si>
  <si>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</si>
  <si>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</si>
  <si>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</si>
  <si>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</si>
  <si>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</si>
  <si>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</si>
  <si>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</si>
  <si>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</si>
  <si>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</si>
  <si>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</si>
  <si>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</si>
  <si>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</si>
  <si>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</si>
  <si>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</si>
  <si>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</si>
  <si>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</si>
  <si>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</si>
  <si>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</si>
  <si>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</si>
  <si>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</si>
  <si>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</si>
  <si>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</si>
  <si>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</si>
  <si>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</si>
  <si>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</si>
  <si>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</si>
  <si>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</si>
  <si>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</si>
  <si>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</si>
  <si>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</si>
  <si>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</si>
  <si>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</si>
  <si>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</si>
  <si>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</si>
  <si>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</si>
  <si>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</si>
  <si>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</si>
  <si>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</si>
  <si>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</si>
  <si>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</si>
  <si>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</si>
  <si>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</si>
  <si>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</si>
  <si>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</si>
  <si>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</si>
  <si>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</si>
  <si>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</si>
  <si>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</si>
  <si>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</si>
  <si>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</si>
  <si>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</si>
  <si>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</si>
  <si>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</si>
  <si>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</si>
  <si>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</si>
  <si>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</si>
  <si>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</si>
  <si>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</si>
  <si>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</si>
  <si>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</si>
  <si>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</si>
  <si>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</si>
  <si>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</si>
  <si>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</si>
  <si>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</si>
  <si>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</si>
  <si>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</si>
  <si>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</si>
  <si>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</si>
  <si>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</si>
  <si>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</si>
  <si>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</si>
  <si>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</si>
  <si>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</si>
  <si>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</si>
  <si>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</si>
  <si>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</si>
  <si>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</si>
  <si>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</si>
  <si>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</si>
  <si>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</si>
  <si>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</si>
  <si>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</si>
  <si>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</si>
  <si>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</si>
  <si>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</si>
  <si>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</si>
  <si>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</si>
  <si>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</si>
  <si>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</si>
  <si>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</si>
  <si>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</si>
  <si>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</si>
  <si>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</si>
  <si>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</si>
  <si>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</si>
  <si>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</si>
  <si>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</si>
  <si>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</si>
  <si>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</si>
  <si>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</si>
  <si>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</si>
  <si>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</si>
  <si>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</si>
  <si>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</si>
  <si>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</si>
  <si>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</si>
  <si>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</si>
  <si>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</si>
  <si>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</si>
  <si>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</si>
  <si>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</si>
  <si>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</si>
  <si>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</si>
  <si>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</si>
  <si>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</si>
  <si>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</si>
  <si>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</si>
  <si>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</si>
  <si>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</si>
  <si>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</si>
  <si>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</si>
  <si>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</si>
  <si>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</si>
  <si>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</si>
  <si>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</si>
  <si>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</si>
  <si>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</si>
  <si>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</si>
  <si>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</si>
  <si>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</si>
  <si>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</si>
  <si>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</si>
  <si>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</si>
  <si>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</si>
  <si>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</si>
  <si>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</si>
  <si>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</si>
  <si>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</si>
  <si>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</si>
  <si>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</si>
  <si>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</si>
  <si>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</si>
  <si>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</si>
  <si>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</si>
  <si>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</si>
  <si>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</si>
  <si>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</si>
  <si>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</si>
  <si>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</si>
  <si>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</si>
  <si>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</si>
  <si>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</si>
  <si>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</si>
  <si>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</si>
  <si>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</si>
  <si>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</si>
  <si>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</si>
  <si>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</si>
  <si>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</si>
  <si>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</si>
  <si>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</si>
  <si>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</si>
  <si>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</si>
  <si>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</si>
  <si>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</si>
  <si>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</si>
  <si>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</si>
  <si>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</si>
  <si>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</si>
  <si>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</si>
  <si>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</si>
  <si>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</si>
  <si>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</si>
  <si>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</si>
  <si>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</si>
  <si>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</si>
  <si>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</si>
  <si>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</si>
  <si>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</si>
  <si>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</si>
  <si>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</si>
  <si>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</si>
  <si>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</si>
  <si>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</si>
  <si>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</si>
  <si>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</si>
  <si>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</si>
  <si>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</si>
  <si>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</si>
  <si>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</si>
  <si>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</si>
  <si>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</si>
  <si>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</si>
  <si>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</si>
  <si>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</si>
  <si>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</si>
  <si>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</si>
  <si>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</si>
  <si>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</si>
  <si>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</si>
  <si>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</si>
  <si>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</si>
  <si>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</si>
  <si>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</si>
  <si>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</si>
  <si>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</si>
  <si>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</si>
  <si>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</si>
  <si>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</si>
  <si>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</si>
  <si>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</si>
  <si>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</si>
  <si>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</si>
  <si>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</si>
  <si>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</si>
  <si>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</si>
  <si>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</si>
  <si>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</si>
  <si>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</si>
  <si>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</si>
  <si>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</si>
  <si>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</si>
  <si>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</si>
  <si>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</si>
  <si>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</si>
  <si>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</si>
  <si>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</si>
  <si>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</si>
  <si>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</si>
  <si>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</si>
  <si>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</si>
  <si>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</si>
  <si>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</si>
  <si>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</si>
  <si>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</si>
  <si>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</si>
  <si>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</si>
  <si>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</si>
  <si>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</si>
  <si>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</si>
  <si>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</si>
  <si>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</si>
  <si>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</si>
  <si>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</si>
  <si>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</si>
  <si>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</si>
  <si>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</si>
  <si>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</si>
  <si>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</si>
  <si>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</si>
  <si>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</si>
  <si>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</si>
  <si>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</si>
  <si>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</si>
  <si>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</si>
  <si>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</si>
  <si>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</si>
  <si>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</si>
  <si>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</si>
  <si>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</si>
  <si>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</si>
  <si>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</si>
  <si>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</si>
  <si>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</si>
  <si>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</si>
  <si>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</si>
  <si>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</si>
  <si>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</si>
  <si>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</si>
  <si>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</si>
  <si>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</si>
  <si>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</si>
  <si>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</si>
  <si>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</si>
  <si>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</si>
  <si>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</si>
  <si>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</si>
  <si>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</si>
  <si>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</si>
  <si>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</si>
  <si>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</si>
  <si>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</si>
  <si>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</si>
  <si>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</si>
  <si>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</si>
  <si>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</si>
  <si>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</si>
  <si>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</si>
  <si>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</si>
  <si>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</si>
  <si>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</si>
  <si>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</si>
  <si>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</si>
  <si>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</si>
  <si>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</si>
  <si>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</si>
  <si>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</si>
  <si>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</si>
  <si>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</si>
  <si>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</si>
  <si>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</si>
  <si>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</si>
  <si>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</si>
  <si>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</si>
  <si>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</si>
  <si>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</si>
  <si>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</si>
  <si>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</si>
  <si>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</si>
  <si>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</si>
  <si>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</si>
  <si>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</si>
  <si>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</si>
  <si>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</si>
  <si>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</si>
  <si>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</si>
  <si>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</si>
  <si>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</si>
  <si>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</si>
  <si>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</si>
  <si>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</si>
  <si>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</si>
  <si>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</si>
  <si>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</si>
  <si>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</si>
  <si>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</si>
  <si>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</si>
  <si>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</si>
  <si>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</si>
  <si>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</si>
  <si>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</si>
  <si>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</si>
  <si>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</si>
  <si>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</si>
  <si>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</si>
  <si>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</si>
  <si>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</si>
  <si>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</si>
  <si>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</si>
  <si>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</si>
  <si>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</si>
  <si>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</si>
  <si>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</si>
  <si>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</si>
  <si>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</si>
  <si>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</si>
  <si>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</si>
  <si>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</si>
  <si>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</si>
  <si>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</si>
  <si>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</si>
  <si>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</si>
  <si>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</si>
  <si>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</si>
  <si>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</si>
  <si>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</si>
  <si>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</si>
  <si>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</si>
  <si>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</si>
  <si>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</si>
  <si>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</si>
  <si>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</si>
  <si>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</si>
  <si>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</si>
  <si>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</si>
  <si>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</si>
  <si>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</si>
  <si>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</si>
  <si>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</si>
  <si>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</si>
  <si>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</si>
  <si>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</si>
  <si>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</si>
  <si>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</si>
  <si>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</si>
  <si>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</si>
  <si>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</si>
  <si>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</si>
  <si>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</si>
  <si>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</si>
  <si>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</si>
  <si>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</si>
  <si>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</si>
  <si>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</si>
  <si>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</si>
  <si>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</si>
  <si>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</si>
  <si>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</si>
  <si>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</si>
  <si>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</si>
  <si>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</si>
  <si>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</si>
  <si>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</si>
  <si>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</si>
  <si>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</si>
  <si>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</si>
  <si>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</si>
  <si>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</si>
  <si>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</si>
  <si>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</si>
  <si>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</si>
  <si>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</si>
  <si>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</si>
  <si>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</si>
  <si>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</si>
  <si>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</si>
  <si>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</si>
  <si>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</si>
  <si>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</si>
  <si>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</si>
  <si>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</si>
  <si>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</si>
  <si>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</si>
  <si>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</si>
  <si>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</si>
  <si>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</si>
  <si>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</si>
  <si>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</si>
  <si>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</si>
  <si>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</si>
  <si>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</si>
  <si>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</si>
  <si>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</si>
  <si>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</si>
  <si>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</si>
  <si>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</si>
  <si>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</si>
  <si>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</si>
  <si>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</si>
  <si>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</si>
  <si>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</si>
  <si>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</si>
  <si>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</si>
  <si>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</si>
  <si>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</si>
  <si>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</si>
  <si>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</si>
  <si>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</si>
  <si>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</si>
  <si>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</si>
  <si>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</si>
  <si>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</si>
  <si>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</si>
  <si>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</si>
  <si>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</si>
  <si>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</si>
  <si>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</si>
  <si>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</si>
  <si>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</si>
  <si>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</si>
  <si>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</si>
  <si>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</si>
  <si>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</si>
  <si>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</si>
  <si>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</si>
  <si>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</si>
  <si>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</si>
  <si>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</si>
  <si>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</si>
  <si>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</si>
  <si>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</si>
  <si>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</si>
  <si>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</si>
  <si>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</si>
  <si>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</si>
  <si>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</si>
  <si>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</si>
  <si>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</si>
  <si>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</si>
  <si>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</si>
  <si>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</si>
  <si>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</si>
  <si>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</si>
  <si>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</si>
  <si>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</si>
  <si>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</si>
  <si>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</si>
  <si>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</si>
  <si>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</si>
  <si>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</si>
  <si>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</si>
  <si>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</si>
  <si>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</si>
  <si>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</si>
  <si>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</si>
  <si>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</si>
  <si>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</si>
  <si>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</si>
  <si>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</si>
  <si>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</si>
  <si>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</si>
  <si>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</si>
  <si>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</si>
  <si>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</si>
  <si>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</si>
  <si>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</si>
  <si>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</si>
  <si>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</si>
  <si>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</si>
  <si>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</si>
  <si>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</si>
  <si>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</si>
  <si>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</si>
  <si>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</si>
  <si>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</si>
  <si>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</si>
  <si>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</si>
  <si>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</si>
  <si>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</si>
  <si>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</si>
  <si>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</si>
  <si>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</si>
  <si>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</si>
  <si>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</si>
  <si>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</si>
  <si>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</si>
  <si>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</si>
  <si>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</si>
  <si>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</si>
  <si>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</si>
  <si>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</si>
  <si>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</si>
  <si>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</si>
  <si>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</si>
  <si>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</si>
  <si>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</si>
  <si>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</si>
  <si>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</si>
  <si>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</si>
  <si>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</si>
  <si>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</si>
  <si>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</si>
  <si>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</si>
  <si>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</si>
  <si>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</si>
  <si>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</si>
  <si>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</si>
  <si>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</si>
  <si>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</si>
  <si>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</si>
  <si>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</si>
  <si>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</si>
  <si>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</si>
  <si>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</si>
  <si>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</si>
  <si>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</si>
  <si>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</si>
  <si>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</si>
  <si>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</si>
  <si>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</si>
  <si>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</si>
  <si>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</si>
  <si>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</si>
  <si>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</si>
  <si>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</si>
  <si>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</si>
  <si>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</si>
  <si>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</si>
  <si>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</si>
  <si>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</si>
  <si>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</si>
  <si>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</si>
  <si>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</si>
  <si>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</si>
  <si>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</si>
  <si>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</si>
  <si>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</si>
  <si>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</si>
  <si>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</si>
  <si>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</si>
  <si>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</si>
  <si>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</si>
  <si>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</si>
  <si>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</si>
  <si>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</si>
  <si>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</si>
  <si>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</si>
  <si>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</si>
  <si>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</si>
  <si>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</si>
  <si>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</si>
  <si>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</si>
  <si>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</si>
  <si>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</si>
  <si>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</si>
  <si>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</si>
  <si>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</si>
  <si>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</si>
  <si>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</si>
  <si>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</si>
  <si>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</si>
  <si>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</si>
  <si>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</si>
  <si>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</si>
  <si>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</si>
  <si>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</si>
  <si>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</si>
  <si>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</si>
  <si>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</si>
  <si>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</si>
  <si>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</si>
  <si>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</si>
  <si>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</si>
  <si>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</si>
  <si>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</si>
  <si>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</si>
  <si>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</si>
  <si>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</si>
  <si>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</si>
  <si>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</si>
  <si>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</si>
  <si>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</si>
  <si>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</si>
  <si>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</si>
  <si>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</si>
  <si>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</si>
  <si>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</si>
  <si>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</si>
  <si>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</si>
  <si>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</si>
  <si>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</si>
  <si>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</si>
  <si>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</si>
  <si>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</si>
  <si>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</si>
  <si>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</si>
  <si>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</si>
  <si>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</si>
  <si>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</si>
  <si>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</si>
  <si>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</si>
  <si>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</si>
  <si>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</si>
  <si>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</si>
  <si>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</si>
  <si>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</si>
  <si>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</si>
  <si>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</si>
  <si>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</si>
  <si>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</si>
  <si>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</si>
  <si>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</si>
  <si>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</si>
  <si>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</si>
  <si>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</si>
  <si>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</si>
  <si>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</si>
  <si>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</si>
  <si>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</si>
  <si>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</si>
  <si>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</si>
  <si>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</si>
  <si>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</si>
  <si>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</si>
  <si>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</si>
  <si>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</si>
  <si>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</si>
  <si>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</si>
  <si>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</si>
  <si>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</si>
  <si>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</si>
  <si>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</si>
  <si>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</si>
  <si>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</si>
  <si>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</si>
  <si>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</si>
  <si>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</si>
  <si>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</si>
  <si>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</si>
  <si>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</si>
  <si>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</si>
  <si>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</si>
  <si>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</si>
  <si>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</si>
  <si>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</si>
  <si>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</si>
  <si>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</si>
  <si>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</si>
  <si>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</si>
  <si>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</si>
  <si>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</si>
  <si>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</si>
  <si>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</si>
  <si>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</si>
  <si>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</si>
  <si>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</si>
  <si>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</si>
  <si>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</si>
  <si>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</si>
  <si>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</si>
  <si>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</si>
  <si>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</si>
  <si>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</si>
  <si>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</si>
  <si>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</si>
  <si>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</si>
  <si>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</si>
  <si>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</si>
  <si>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</si>
  <si>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</si>
  <si>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</si>
  <si>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</si>
  <si>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</si>
  <si>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</si>
  <si>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</si>
  <si>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</si>
  <si>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</si>
  <si>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</si>
  <si>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</si>
  <si>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</si>
  <si>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</si>
  <si>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</si>
  <si>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</si>
  <si>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</si>
  <si>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</si>
  <si>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</si>
  <si>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</si>
  <si>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</si>
  <si>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</si>
  <si>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</si>
  <si>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</si>
  <si>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</si>
  <si>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</si>
  <si>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</si>
  <si>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</si>
  <si>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</si>
  <si>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</si>
  <si>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</si>
  <si>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</si>
  <si>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</si>
  <si>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</si>
  <si>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</si>
  <si>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</si>
  <si>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</si>
  <si>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</si>
  <si>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</si>
  <si>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</si>
  <si>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</si>
  <si>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</si>
  <si>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</si>
  <si>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</si>
  <si>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</si>
  <si>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</si>
  <si>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</si>
  <si>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</si>
  <si>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</si>
  <si>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</si>
  <si>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</si>
  <si>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</si>
  <si>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</si>
  <si>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</si>
  <si>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</si>
  <si>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</si>
  <si>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</si>
  <si>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</si>
  <si>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</si>
  <si>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</si>
  <si>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</si>
  <si>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</si>
  <si>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</si>
  <si>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</si>
  <si>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</si>
  <si>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</si>
  <si>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</si>
  <si>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</si>
  <si>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</si>
  <si>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</si>
  <si>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</si>
  <si>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</si>
  <si>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</si>
  <si>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</si>
  <si>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</si>
  <si>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</si>
  <si>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</si>
  <si>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</si>
  <si>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</si>
  <si>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</si>
  <si>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</si>
  <si>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</si>
  <si>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</si>
  <si>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</si>
  <si>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</si>
  <si>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</si>
  <si>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</si>
  <si>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</si>
  <si>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</si>
  <si>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</si>
  <si>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</si>
  <si>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</si>
  <si>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</si>
  <si>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</si>
  <si>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</si>
  <si>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</si>
  <si>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</si>
  <si>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</si>
  <si>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</si>
  <si>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</si>
  <si>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</si>
  <si>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</si>
  <si>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</si>
  <si>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</si>
  <si>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</si>
  <si>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</si>
  <si>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</si>
  <si>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</si>
  <si>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</si>
  <si>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</si>
  <si>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</si>
  <si>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</si>
  <si>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</si>
  <si>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</si>
  <si>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</si>
  <si>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</si>
  <si>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</si>
  <si>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</si>
  <si>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</si>
  <si>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</si>
  <si>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</si>
  <si>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</si>
  <si>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</si>
  <si>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</si>
  <si>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</si>
  <si>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</si>
  <si>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</si>
  <si>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</si>
  <si>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</si>
  <si>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</si>
  <si>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</si>
  <si>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</si>
  <si>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</si>
  <si>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</si>
  <si>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</si>
  <si>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</si>
  <si>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</si>
  <si>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</si>
  <si>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</si>
  <si>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</si>
  <si>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</si>
  <si>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</si>
  <si>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</si>
  <si>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</si>
  <si>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</si>
  <si>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</si>
  <si>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</si>
  <si>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</si>
  <si>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</si>
  <si>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</si>
  <si>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</si>
  <si>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</si>
  <si>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</si>
  <si>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</si>
  <si>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</si>
  <si>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</si>
  <si>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</si>
  <si>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</si>
  <si>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</si>
  <si>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</si>
  <si>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</si>
  <si>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</si>
  <si>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</si>
  <si>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</si>
  <si>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</si>
  <si>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</si>
  <si>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</si>
  <si>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</si>
  <si>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</si>
  <si>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</si>
  <si>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</si>
  <si>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</si>
  <si>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</si>
  <si>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</si>
  <si>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</si>
  <si>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</si>
  <si>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</si>
  <si>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</si>
  <si>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</si>
  <si>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</si>
  <si>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</si>
  <si>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</si>
  <si>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</si>
  <si>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</si>
  <si>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</si>
  <si>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</si>
  <si>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</si>
  <si>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</si>
  <si>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</si>
  <si>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</si>
  <si>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</si>
  <si>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</si>
  <si>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</si>
  <si>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</si>
  <si>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</si>
  <si>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</si>
  <si>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</si>
  <si>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</si>
  <si>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</si>
  <si>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</si>
  <si>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</si>
  <si>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</si>
  <si>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</si>
  <si>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</si>
  <si>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</si>
  <si>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</si>
  <si>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</si>
  <si>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</si>
  <si>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</si>
  <si>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</si>
  <si>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</si>
  <si>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</si>
  <si>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</si>
  <si>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</si>
  <si>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</si>
  <si>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</si>
  <si>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</si>
  <si>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</si>
  <si>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</si>
  <si>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</si>
  <si>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</si>
  <si>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</si>
  <si>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</si>
  <si>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</si>
  <si>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</si>
  <si>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</si>
  <si>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</si>
  <si>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</si>
  <si>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</si>
  <si>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</si>
  <si>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</si>
  <si>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</si>
  <si>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</si>
  <si>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</si>
  <si>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</si>
  <si>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</si>
  <si>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</si>
  <si>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</si>
  <si>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</si>
  <si>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</si>
  <si>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</si>
  <si>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</si>
  <si>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</si>
  <si>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</si>
  <si>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</si>
  <si>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</si>
  <si>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</si>
  <si>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</si>
  <si>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</si>
  <si>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</si>
  <si>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</si>
  <si>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</si>
  <si>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</si>
  <si>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</si>
  <si>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</si>
  <si>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</si>
  <si>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</si>
  <si>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</si>
  <si>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</si>
  <si>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</si>
  <si>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</si>
  <si>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</si>
  <si>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</si>
  <si>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</si>
  <si>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</si>
  <si>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</si>
  <si>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</si>
  <si>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</si>
  <si>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</si>
  <si>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</si>
  <si>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</si>
  <si>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</si>
  <si>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</si>
  <si>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</si>
  <si>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</si>
  <si>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</si>
  <si>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</si>
  <si>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</si>
  <si>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</si>
  <si>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</si>
  <si>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</si>
  <si>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</si>
  <si>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</si>
  <si>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</si>
  <si>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</si>
  <si>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</si>
  <si>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</si>
  <si>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</si>
  <si>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</si>
  <si>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</si>
  <si>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</si>
  <si>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</si>
  <si>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</si>
  <si>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</si>
  <si>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</si>
  <si>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</si>
  <si>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</si>
  <si>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</si>
  <si>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</si>
  <si>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</si>
  <si>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</si>
  <si>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</si>
  <si>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</si>
  <si>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</si>
  <si>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</si>
  <si>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</si>
  <si>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</si>
  <si>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</si>
  <si>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</si>
  <si>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</si>
  <si>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</si>
  <si>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</si>
  <si>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</si>
  <si>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</si>
  <si>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</si>
  <si>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</si>
  <si>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</si>
  <si>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</si>
  <si>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</si>
  <si>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</si>
  <si>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</si>
  <si>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</si>
  <si>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</si>
  <si>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</si>
  <si>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</si>
  <si>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</si>
  <si>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</si>
  <si>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</si>
  <si>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</si>
  <si>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</si>
  <si>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</si>
  <si>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</si>
  <si>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</si>
  <si>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</si>
  <si>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</si>
  <si>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</si>
  <si>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</si>
  <si>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</si>
  <si>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</si>
  <si>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</si>
  <si>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</si>
  <si>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</si>
  <si>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</si>
  <si>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</si>
  <si>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</si>
  <si>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</si>
  <si>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</si>
  <si>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</si>
  <si>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</si>
  <si>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</si>
  <si>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</si>
  <si>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</si>
  <si>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</si>
  <si>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</si>
  <si>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</si>
  <si>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</si>
  <si>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</si>
  <si>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</si>
  <si>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</si>
  <si>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</si>
  <si>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</si>
  <si>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</si>
  <si>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</si>
  <si>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</si>
  <si>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</si>
  <si>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</si>
  <si>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</si>
  <si>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</si>
  <si>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</si>
  <si>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</si>
  <si>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</si>
  <si>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</si>
  <si>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</si>
  <si>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</si>
  <si>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</si>
  <si>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</si>
  <si>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</si>
  <si>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</si>
  <si>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</si>
  <si>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</si>
  <si>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</si>
  <si>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</si>
  <si>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</si>
  <si>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</si>
  <si>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</si>
  <si>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</si>
  <si>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</si>
  <si>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</si>
  <si>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</si>
  <si>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</si>
  <si>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</si>
  <si>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</si>
  <si>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</si>
  <si>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</si>
  <si>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</si>
  <si>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</si>
  <si>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</si>
  <si>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</si>
  <si>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</si>
  <si>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</si>
  <si>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</si>
  <si>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</si>
  <si>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</si>
  <si>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</si>
  <si>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</si>
  <si>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</si>
  <si>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</si>
  <si>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</si>
  <si>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</si>
  <si>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</si>
  <si>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</si>
  <si>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</si>
  <si>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</si>
  <si>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</si>
  <si>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</si>
  <si>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</si>
  <si>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</si>
  <si>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</si>
  <si>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</si>
  <si>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</si>
  <si>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</si>
  <si>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</si>
  <si>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</si>
  <si>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</si>
  <si>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</si>
  <si>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</si>
  <si>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</si>
  <si>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</si>
  <si>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</si>
  <si>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</si>
  <si>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</si>
  <si>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</si>
  <si>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</si>
  <si>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</si>
  <si>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</si>
  <si>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</si>
  <si>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</si>
  <si>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</si>
  <si>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</si>
  <si>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</si>
  <si>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</si>
  <si>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</si>
  <si>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</si>
  <si>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</si>
  <si>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</si>
  <si>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</si>
  <si>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</si>
  <si>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</si>
  <si>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</si>
  <si>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</si>
  <si>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</si>
  <si>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</si>
  <si>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</si>
  <si>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</si>
  <si>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</si>
  <si>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</si>
  <si>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</si>
  <si>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</si>
  <si>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</si>
  <si>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</si>
  <si>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</si>
  <si>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</si>
  <si>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</si>
  <si>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</si>
  <si>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</si>
  <si>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</si>
  <si>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</si>
  <si>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</si>
  <si>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</si>
  <si>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</si>
  <si>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</si>
  <si>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</si>
  <si>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</si>
  <si>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</si>
  <si>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</si>
  <si>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</si>
  <si>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</si>
  <si>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</si>
  <si>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</si>
  <si>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</si>
  <si>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</si>
  <si>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</si>
  <si>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</si>
  <si>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</si>
  <si>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</si>
  <si>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</si>
  <si>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</si>
  <si>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</si>
  <si>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</si>
  <si>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</si>
  <si>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</si>
  <si>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</si>
  <si>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</si>
  <si>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</si>
  <si>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</si>
  <si>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</si>
  <si>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</si>
  <si>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</si>
  <si>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</si>
  <si>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</si>
  <si>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</si>
  <si>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</si>
  <si>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</si>
  <si>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</si>
  <si>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</si>
  <si>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</si>
  <si>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</si>
  <si>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</si>
  <si>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</si>
  <si>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</si>
  <si>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</si>
  <si>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</si>
  <si>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</si>
  <si>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</si>
  <si>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</si>
  <si>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</si>
  <si>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</si>
  <si>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</si>
  <si>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</si>
  <si>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</si>
  <si>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</si>
  <si>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</si>
  <si>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</si>
  <si>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</si>
  <si>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</si>
  <si>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</si>
  <si>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</si>
  <si>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</si>
  <si>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</si>
  <si>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</si>
  <si>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</si>
  <si>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</si>
  <si>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</si>
  <si>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</si>
  <si>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</si>
  <si>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</si>
  <si>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</si>
  <si>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</si>
  <si>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</si>
  <si>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</si>
  <si>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</si>
  <si>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</si>
  <si>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</si>
  <si>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</si>
  <si>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</si>
  <si>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</si>
  <si>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</si>
  <si>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</si>
  <si>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</si>
  <si>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</si>
  <si>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</si>
  <si>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</si>
  <si>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</si>
  <si>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</si>
  <si>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</si>
  <si>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</si>
  <si>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</si>
  <si>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</si>
  <si>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</si>
  <si>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</si>
  <si>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</si>
  <si>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</si>
  <si>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</si>
  <si>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</si>
  <si>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</si>
  <si>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</si>
  <si>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</si>
  <si>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</si>
  <si>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</si>
  <si>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</si>
  <si>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</si>
  <si>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</si>
  <si>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</si>
  <si>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</si>
  <si>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</si>
  <si>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</si>
  <si>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</si>
  <si>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</si>
  <si>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</si>
  <si>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</si>
  <si>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</si>
  <si>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</si>
  <si>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</si>
  <si>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</si>
  <si>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</si>
  <si>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</si>
  <si>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</si>
  <si>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</si>
  <si>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</si>
  <si>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</si>
  <si>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</si>
  <si>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</si>
  <si>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</si>
  <si>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</si>
  <si>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</si>
  <si>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</si>
  <si>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</si>
  <si>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</si>
  <si>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</si>
  <si>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</si>
  <si>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</si>
  <si>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</si>
  <si>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</si>
  <si>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</si>
  <si>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</si>
  <si>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</si>
  <si>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</si>
  <si>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</si>
  <si>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</si>
  <si>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</si>
  <si>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</si>
  <si>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</si>
  <si>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</si>
  <si>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</si>
  <si>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</si>
  <si>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</si>
  <si>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</si>
  <si>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</si>
  <si>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</si>
  <si>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</si>
  <si>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</si>
  <si>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</si>
  <si>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</si>
  <si>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</si>
  <si>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</si>
  <si>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</si>
  <si>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</si>
  <si>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</si>
  <si>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</si>
  <si>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</si>
  <si>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</si>
  <si>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</si>
  <si>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</si>
  <si>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</si>
  <si>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</si>
  <si>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</si>
  <si>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</si>
  <si>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</si>
  <si>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</si>
  <si>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</si>
  <si>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</si>
  <si>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</si>
  <si>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</si>
  <si>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</si>
  <si>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</si>
  <si>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</si>
  <si>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</si>
  <si>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</si>
  <si>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</si>
  <si>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</si>
  <si>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</si>
  <si>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</si>
  <si>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</si>
  <si>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</si>
  <si>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</si>
  <si>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</si>
  <si>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</si>
  <si>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</si>
  <si>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</si>
  <si>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</si>
  <si>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</si>
  <si>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state</t>
  </si>
  <si>
    <t>Column Labels</t>
  </si>
  <si>
    <t>(All)</t>
  </si>
  <si>
    <t>State</t>
  </si>
  <si>
    <t/>
  </si>
  <si>
    <t>Category_</t>
  </si>
  <si>
    <t>Count of Sub-category</t>
  </si>
  <si>
    <t>mobile games</t>
  </si>
  <si>
    <t>tabletop games</t>
  </si>
  <si>
    <t>video games</t>
  </si>
  <si>
    <t>nature</t>
  </si>
  <si>
    <t>people</t>
  </si>
  <si>
    <t>photobooks</t>
  </si>
  <si>
    <t>places</t>
  </si>
  <si>
    <t>plays</t>
  </si>
  <si>
    <t>spaces</t>
  </si>
  <si>
    <t>food trucks</t>
  </si>
  <si>
    <t>restaurants</t>
  </si>
  <si>
    <t>small batch</t>
  </si>
  <si>
    <t>audio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</si>
  <si>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</si>
  <si>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</si>
  <si>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</si>
  <si>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</si>
  <si>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</si>
  <si>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</si>
  <si>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</si>
  <si>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</si>
  <si>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</si>
  <si>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</si>
  <si>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</si>
  <si>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</si>
  <si>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musical</t>
  </si>
  <si>
    <t>pop</t>
  </si>
  <si>
    <t>rock</t>
  </si>
  <si>
    <t>world music</t>
  </si>
  <si>
    <t>animation</t>
  </si>
  <si>
    <t>documentary</t>
  </si>
  <si>
    <t>drama</t>
  </si>
  <si>
    <t>science fiction</t>
  </si>
  <si>
    <t>shorts</t>
  </si>
  <si>
    <t>television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</si>
  <si>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</si>
  <si>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</si>
  <si>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</si>
  <si>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</si>
  <si>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</si>
  <si>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</si>
  <si>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</si>
  <si>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</si>
  <si>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</si>
  <si>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</si>
  <si>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</si>
  <si>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</si>
  <si>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</si>
  <si>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</si>
  <si>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</si>
  <si>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</si>
  <si>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</si>
  <si>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</si>
  <si>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</si>
  <si>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</si>
  <si>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</si>
  <si>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</si>
  <si>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</si>
  <si>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</si>
  <si>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</si>
  <si>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</si>
  <si>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</si>
  <si>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</si>
  <si>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</si>
  <si>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</si>
  <si>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</si>
  <si>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</si>
  <si>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</si>
  <si>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</si>
  <si>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</si>
  <si>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</si>
  <si>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</si>
  <si>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</si>
  <si>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</si>
  <si>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</si>
  <si>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 to 1000</t>
  </si>
  <si>
    <t>Percentage Successful.</t>
  </si>
  <si>
    <t>Percentage Failed.</t>
  </si>
  <si>
    <t>Percentage Cancelled.</t>
  </si>
  <si>
    <t>Outcome</t>
  </si>
  <si>
    <t>Backers_Count</t>
  </si>
  <si>
    <t>Mean</t>
  </si>
  <si>
    <t>Median</t>
  </si>
  <si>
    <t>Min</t>
  </si>
  <si>
    <t>Max</t>
  </si>
  <si>
    <t>Variance</t>
  </si>
  <si>
    <t>Successful</t>
  </si>
  <si>
    <t>Unsuccessful</t>
  </si>
  <si>
    <t>Standard Deviation</t>
  </si>
  <si>
    <t>Live</t>
  </si>
  <si>
    <t>Unsuccessful (Failed and Cancelled)</t>
  </si>
  <si>
    <t>Campaign Categories</t>
  </si>
  <si>
    <t>Total</t>
  </si>
  <si>
    <t>Percent of Total</t>
  </si>
  <si>
    <t>SD</t>
  </si>
  <si>
    <t>Quartile 1</t>
  </si>
  <si>
    <t>Quartile 2</t>
  </si>
  <si>
    <t>Quartile 3</t>
  </si>
  <si>
    <t>1SD+</t>
  </si>
  <si>
    <t>1SD-</t>
  </si>
  <si>
    <t>Percent Success within Category</t>
  </si>
  <si>
    <t>Jul, May, Oct</t>
  </si>
  <si>
    <t>odd - only 1st 3 months</t>
  </si>
  <si>
    <t>odd - May to Nov</t>
  </si>
  <si>
    <t>more success than failed in near all months</t>
  </si>
  <si>
    <t>no overlap, much more success</t>
  </si>
  <si>
    <t>more success than failed for several months, more failures Jun to Sep, Dec</t>
  </si>
  <si>
    <t>close data set, more success than failed in near all months</t>
  </si>
  <si>
    <t>Year</t>
  </si>
  <si>
    <t>Month with Highest Success Rates</t>
  </si>
  <si>
    <t>Jun, Dec, Mar, Oct</t>
  </si>
  <si>
    <t>Aug, May, Nov</t>
  </si>
  <si>
    <t>Mar, Jun, Jan</t>
  </si>
  <si>
    <t>Apr, Feb, Oct</t>
  </si>
  <si>
    <t>May, Feb, Nov</t>
  </si>
  <si>
    <t>May, Mar, Nov</t>
  </si>
  <si>
    <t>Comments</t>
  </si>
  <si>
    <t>number of successful projects</t>
  </si>
  <si>
    <t>number of successful projects with over 200% of goal achieved</t>
  </si>
  <si>
    <t>percentage of over 200% funded projects out of successful projects</t>
  </si>
  <si>
    <t>Inner Quartile Range</t>
  </si>
  <si>
    <t>Outliers must lie above</t>
  </si>
  <si>
    <t>Outliers must  lie below</t>
  </si>
  <si>
    <t>Numbers above outlier upper limit</t>
  </si>
  <si>
    <t>Numbers below outlier lower limit</t>
  </si>
  <si>
    <t>Statistic</t>
  </si>
  <si>
    <t>Value</t>
  </si>
  <si>
    <t>Percent Success per Sub-Category</t>
  </si>
  <si>
    <t>Visual Inspection of Campaign Creation Dates by Year</t>
  </si>
  <si>
    <t>Outcome2</t>
  </si>
  <si>
    <t>Backers_Count3</t>
  </si>
  <si>
    <t>Summary Statistic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</si>
</sst>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9" tint="-0.249977111117893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auto="1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1" xfId="1" applyAlignment="1">
      <alignment horizontal="center"/>
    </xf>
    <xf numFmtId="0" fontId="2" fillId="0" borderId="1" xfId="1" applyAlignment="1">
      <alignment horizontal="center" wrapText="1"/>
    </xf>
    <xf numFmtId="14" fontId="2" fillId="0" borderId="1" xfId="1" applyNumberFormat="1" applyAlignment="1">
      <alignment horizontal="center"/>
    </xf>
    <xf numFmtId="0" fontId="2" fillId="0" borderId="1" xfId="1"/>
    <xf numFmtId="0" fontId="0" fillId="0" borderId="2" xfId="0" pivotButton="1" applyBorder="1"/>
    <xf numFmtId="0" fontId="0" fillId="0" borderId="4" xfId="0" pivotButton="1" applyBorder="1"/>
    <xf numFmtId="0" fontId="0" fillId="0" borderId="0" xfId="0" applyAlignment="1">
      <alignment shrinkToFit="1"/>
    </xf>
    <xf numFmtId="0" fontId="0" fillId="0" borderId="0" xfId="0" applyAlignment="1">
      <alignment vertical="center" wrapText="1"/>
    </xf>
    <xf numFmtId="0" fontId="0" fillId="0" borderId="3" xfId="0" pivotButton="1" applyBorder="1" applyAlignment="1">
      <alignment wrapText="1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vertical="center"/>
    </xf>
    <xf numFmtId="0" fontId="4" fillId="2" borderId="5" xfId="0" applyFont="1" applyFill="1" applyBorder="1" applyAlignment="1"/>
    <xf numFmtId="0" fontId="0" fillId="2" borderId="6" xfId="0" applyFill="1" applyBorder="1" applyAlignment="1"/>
    <xf numFmtId="0" fontId="0" fillId="2" borderId="7" xfId="0" applyFill="1" applyBorder="1" applyAlignment="1"/>
    <xf numFmtId="0" fontId="0" fillId="0" borderId="8" xfId="0" applyBorder="1" applyAlignment="1">
      <alignment vertical="justify"/>
    </xf>
    <xf numFmtId="0" fontId="0" fillId="0" borderId="0" xfId="0" applyBorder="1" applyAlignment="1">
      <alignment vertical="justify" wrapText="1"/>
    </xf>
    <xf numFmtId="0" fontId="0" fillId="0" borderId="9" xfId="0" applyBorder="1" applyAlignment="1">
      <alignment vertical="justify"/>
    </xf>
    <xf numFmtId="0" fontId="0" fillId="0" borderId="9" xfId="0" applyBorder="1" applyAlignment="1">
      <alignment vertical="justify" wrapText="1"/>
    </xf>
    <xf numFmtId="0" fontId="0" fillId="0" borderId="10" xfId="0" applyBorder="1" applyAlignment="1">
      <alignment vertical="justify"/>
    </xf>
    <xf numFmtId="0" fontId="0" fillId="0" borderId="11" xfId="0" applyBorder="1" applyAlignment="1">
      <alignment vertical="justify" wrapText="1"/>
    </xf>
    <xf numFmtId="0" fontId="0" fillId="0" borderId="12" xfId="0" applyBorder="1" applyAlignment="1">
      <alignment vertical="justify" wrapText="1"/>
    </xf>
  </cellXfs>
  <cellStyles count="2">
    <cellStyle name="Heading 2" xfId="1" builtinId="17"/>
    <cellStyle name="Normal" xfId="0" builtinId="0"/>
  </cellStyles>
  <dxfs count="2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justify" textRotation="0" wrapText="1" indent="0" justifyLastLine="0" shrinkToFit="0" readingOrder="0"/>
    </dxf>
    <dxf>
      <alignment horizontal="general" vertical="justify" textRotation="0" wrapText="1" indent="0" justifyLastLine="0" shrinkToFit="0" readingOrder="0"/>
    </dxf>
    <dxf>
      <alignment horizontal="general" vertical="justify" textRotation="0" wrapText="0" indent="0" justifyLastLine="0" shrinkToFit="0" readingOrder="0"/>
    </dxf>
    <dxf>
      <alignment vertical="center"/>
    </dxf>
    <dxf>
      <alignment vertical="center"/>
    </dxf>
    <dxf>
      <alignment wrapText="1"/>
    </dxf>
    <dxf>
      <alignment horizontal="left" vertical="bottom" textRotation="0" wrapText="0" indent="0" justifyLastLine="0" shrinkToFit="0" readingOrder="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</dxfs>
  <tableStyles count="0" defaultTableStyle="TableStyleMedium2" defaultPivotStyle="PivotStyleLight16"/>
  <colors>
    <mruColors>
      <color rgb="FFEA49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[StarterBook_edited.xlsx]PT_Cat!Campaign Status By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 of Campaigns Per</a:t>
            </a:r>
            <a:r>
              <a:rPr lang="en-GB" baseline="0"/>
              <a:t> State in Each Category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40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3244-A52C-7215EF3A442D}"/>
            </c:ext>
          </c:extLst>
        </c:ser>
        <c:ser>
          <c:idx val="1"/>
          <c:order val="1"/>
          <c:tx>
            <c:strRef>
              <c:f>PT_Cat!$C$3:$C$4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F1C-9741-B899-97D4E04ECF59}"/>
            </c:ext>
          </c:extLst>
        </c:ser>
        <c:ser>
          <c:idx val="2"/>
          <c:order val="2"/>
          <c:tx>
            <c:strRef>
              <c:f>PT_Cat!$D$3:$D$4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F1C-9741-B899-97D4E04ECF59}"/>
            </c:ext>
          </c:extLst>
        </c:ser>
        <c:ser>
          <c:idx val="3"/>
          <c:order val="3"/>
          <c:tx>
            <c:strRef>
              <c:f>PT_Cat!$E$3:$E$4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F1C-9741-B899-97D4E04EC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9040"/>
        <c:axId val="55555456"/>
      </c:barChart>
      <c:catAx>
        <c:axId val="554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5456"/>
        <c:crosses val="autoZero"/>
        <c:auto val="1"/>
        <c:lblAlgn val="ctr"/>
        <c:lblOffset val="100"/>
        <c:noMultiLvlLbl val="0"/>
      </c:catAx>
      <c:valAx>
        <c:axId val="555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6.3503518177249127E-2"/>
          <c:y val="3.4207525655644243E-2"/>
          <c:w val="5.7773077567431733E-2"/>
          <c:h val="0.1556453191355641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[StarterBook_edited.xlsx]PT_SubCat!PivotTable6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 of Campaigns</a:t>
            </a:r>
            <a:r>
              <a:rPr lang="en-GB" baseline="0"/>
              <a:t> Per State in Each Sub-category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E-FA43-BAED-16E3D0EEBBD9}"/>
            </c:ext>
          </c:extLst>
        </c:ser>
        <c:ser>
          <c:idx val="1"/>
          <c:order val="1"/>
          <c:tx>
            <c:strRef>
              <c:f>PT_SubCat!$C$4:$C$5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E7-A847-A74D-2B9931EFEE5A}"/>
            </c:ext>
          </c:extLst>
        </c:ser>
        <c:ser>
          <c:idx val="2"/>
          <c:order val="2"/>
          <c:tx>
            <c:strRef>
              <c:f>PT_SubCat!$D$4:$D$5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E7-A847-A74D-2B9931EFEE5A}"/>
            </c:ext>
          </c:extLst>
        </c:ser>
        <c:ser>
          <c:idx val="3"/>
          <c:order val="3"/>
          <c:tx>
            <c:strRef>
              <c:f>PT_SubCat!$E$4:$E$5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E7-A847-A74D-2B9931EFE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53120"/>
        <c:axId val="132805088"/>
      </c:barChart>
      <c:catAx>
        <c:axId val="132153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5088"/>
        <c:crosses val="autoZero"/>
        <c:auto val="1"/>
        <c:lblAlgn val="ctr"/>
        <c:lblOffset val="100"/>
        <c:noMultiLvlLbl val="0"/>
      </c:catAx>
      <c:valAx>
        <c:axId val="1328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campaigns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</a:t>
            </a:r>
            <a:r>
              <a:rPr lang="en-GB" baseline="0"/>
              <a:t> Creation Dates vs.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21-ED4C-9C5F-43DFC51C4A25}"/>
              </c:ext>
            </c:extLst>
          </c:dPt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4-0347-A3DB-A8FEB3D9FCE3}"/>
            </c:ext>
          </c:extLst>
        </c:ser>
        <c:ser>
          <c:idx val="1"/>
          <c:order val="1"/>
          <c:tx>
            <c:strRef>
              <c:f>PT_Date!$C$4:$C$5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D01-0D40-91A6-27931C835115}"/>
            </c:ext>
          </c:extLst>
        </c:ser>
        <c:ser>
          <c:idx val="2"/>
          <c:order val="2"/>
          <c:tx>
            <c:strRef>
              <c:f>PT_Date!$D$4:$D$5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01-0D40-91A6-27931C835115}"/>
            </c:ext>
          </c:extLst>
        </c:ser>
        <c:ser>
          <c:idx val="3"/>
          <c:order val="3"/>
          <c:tx>
            <c:strRef>
              <c:f>PT_Date!$E$4:$E$5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01-0D40-91A6-27931C835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35584"/>
        <c:axId val="425615408"/>
      </c:lineChart>
      <c:catAx>
        <c:axId val="42003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15408"/>
        <c:crosses val="autoZero"/>
        <c:auto val="1"/>
        <c:lblAlgn val="ctr"/>
        <c:lblOffset val="100"/>
        <c:noMultiLvlLbl val="0"/>
      </c:catAx>
      <c:valAx>
        <c:axId val="4256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2753150062499425"/>
          <c:y val="2.4490500863557869E-2"/>
          <c:w val="0.15856351675623398"/>
          <c:h val="0.1943021500550772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[StarterBook_edited.xlsx]Goals_Graph!PivotTable10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 Goal Amounts vs. </a:t>
            </a:r>
            <a:r>
              <a:rPr lang="en-GB" baseline="0"/>
              <a:t> Chance of Success/Failure/Cancellation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Goals_Graph!$B$1</c:f>
              <c:strCache>
                <c:ptCount val="1"/>
                <c:pt idx="0">
                  <c:v>Percentage Successful.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Goals_Graph!$A$2:$A$14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Goals_Graph!$B$2:$B$14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47.727272727272727</c:v>
                </c:pt>
                <c:pt idx="3">
                  <c:v>46.766169154228855</c:v>
                </c:pt>
                <c:pt idx="4">
                  <c:v>46.766169154228855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F-BB41-AEE1-68AEFCB87739}"/>
            </c:ext>
          </c:extLst>
        </c:ser>
        <c:ser>
          <c:idx val="1"/>
          <c:order val="1"/>
          <c:tx>
            <c:strRef>
              <c:f>Goals_Graph!$C$1</c:f>
              <c:strCache>
                <c:ptCount val="1"/>
                <c:pt idx="0">
                  <c:v>Percentage Failed.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Goals_Graph!$A$2:$A$14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Goals_Graph!$C$2:$C$14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40.909090909090914</c:v>
                </c:pt>
                <c:pt idx="3">
                  <c:v>44.776119402985074</c:v>
                </c:pt>
                <c:pt idx="4">
                  <c:v>44.776119402985074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F-BB41-AEE1-68AEFCB87739}"/>
            </c:ext>
          </c:extLst>
        </c:ser>
        <c:ser>
          <c:idx val="2"/>
          <c:order val="2"/>
          <c:tx>
            <c:strRef>
              <c:f>Goals_Graph!$D$1</c:f>
              <c:strCache>
                <c:ptCount val="1"/>
                <c:pt idx="0">
                  <c:v>Percentage Cancelled.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Goals_Graph!$A$2:$A$14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Goals_Graph!$D$2:$D$14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11.363636363636363</c:v>
                </c:pt>
                <c:pt idx="3">
                  <c:v>8.4577114427860707</c:v>
                </c:pt>
                <c:pt idx="4">
                  <c:v>8.4577114427860707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F-BB41-AEE1-68AEFCB87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46352"/>
        <c:axId val="475844624"/>
      </c:lineChart>
      <c:catAx>
        <c:axId val="4752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4624"/>
        <c:crosses val="autoZero"/>
        <c:auto val="1"/>
        <c:lblAlgn val="ctr"/>
        <c:lblOffset val="100"/>
        <c:noMultiLvlLbl val="0"/>
      </c:catAx>
      <c:valAx>
        <c:axId val="4758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15</xdr:row>
      <xdr:rowOff>44450</xdr:rowOff>
    </xdr:from>
    <xdr:to>
      <xdr:col>12</xdr:col>
      <xdr:colOff>711200</xdr:colOff>
      <xdr:row>44</xdr:row>
      <xdr:rowOff>88900</xdr:rowOff>
    </xdr:to>
    <xdr:graphicFrame macro="">
      <xdr:nvGraphicFramePr>
        <xdr:cNvPr id="2" name="Campaign Status By Category">
          <a:extLst>
            <a:ext uri="{FF2B5EF4-FFF2-40B4-BE49-F238E27FC236}">
              <a16:creationId xmlns:a16="http://schemas.microsoft.com/office/drawing/2014/main" id="{AD2D55BF-7D62-1249-B426-FC821B6A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36690</xdr:colOff>
      <xdr:row>4</xdr:row>
      <xdr:rowOff>170038</xdr:rowOff>
    </xdr:from>
    <xdr:to>
      <xdr:col>25</xdr:col>
      <xdr:colOff>417690</xdr:colOff>
      <xdr:row>46</xdr:row>
      <xdr:rowOff>16932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704E3-C807-944F-A20F-C1F26DA7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3</xdr:row>
      <xdr:rowOff>184150</xdr:rowOff>
    </xdr:from>
    <xdr:to>
      <xdr:col>17</xdr:col>
      <xdr:colOff>736600</xdr:colOff>
      <xdr:row>11</xdr:row>
      <xdr:rowOff>596900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B4F98-6B1B-5C4B-A9F4-7ED6B12AB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812800</xdr:colOff>
      <xdr:row>1</xdr:row>
      <xdr:rowOff>25400</xdr:rowOff>
    </xdr:from>
    <xdr:to>
      <xdr:col>15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C5590-388D-6246-8C47-9BFC82C1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0.964035069446" createdVersion="6" refreshedVersion="6" minRefreshableVersion="3" recordCount="4115" xr:uid="{F1F06AD1-E4DE-AE41-B9AB-711B8D3FC0CD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01266666666" createdVersion="6" refreshedVersion="6" minRefreshableVersion="3" recordCount="4115" xr:uid="{CFB36E58-49C1-EA45-B69D-262DBF9F5878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5866516204" createdVersion="6" refreshedVersion="6" minRefreshableVersion="3" recordCount="12" xr:uid="{27560A94-01FF-3346-A2E2-FEDD74A26E15}">
  <cacheSource type="worksheet">
    <worksheetSource ref="A1:H13" sheet="Goals_Table"/>
  </cacheSource>
  <cacheFields count="8">
    <cacheField name="Goal" numFmtId="0">
      <sharedItems count="12">
        <s v="0 to 1000"/>
        <s v="1000 to 49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816"/>
    </cacheField>
    <cacheField name="Number Failed" numFmtId="0">
      <sharedItems containsSemiMixedTypes="0" containsString="0" containsNumber="1" containsInteger="1" minValue="11" maxValue="357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225"/>
    </cacheField>
    <cacheField name="Percentage Successful" numFmtId="0">
      <sharedItems containsSemiMixedTypes="0" containsString="0" containsNumber="1" minValue="19.36936936936937" maxValue="71.081677704194263"/>
    </cacheField>
    <cacheField name="Percentage Failed" numFmtId="0">
      <sharedItems containsSemiMixedTypes="0" containsString="0" containsNumber="1" minValue="24.944812362030905" maxValue="58.108108108108105"/>
    </cacheField>
    <cacheField name="Percentage Cancelled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4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4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4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4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4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4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4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4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4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4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4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4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4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4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4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4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4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4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4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4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4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4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4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4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4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4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4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4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4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4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4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4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4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4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4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4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4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4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4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4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4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4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4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4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4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4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4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4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4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4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4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4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4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4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4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4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4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4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4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4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4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4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4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4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4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4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4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4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4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4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4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4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4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4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4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4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4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4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4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4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4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4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4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4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4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4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4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4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4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4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4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4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4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4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4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4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4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4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4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4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4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4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4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4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4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4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4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4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4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4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4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4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4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4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4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4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4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4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4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4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4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4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4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4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4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4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4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4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4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4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4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4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4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4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4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4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4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4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4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4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4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4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4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4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4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4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4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4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4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4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4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4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4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4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816"/>
    <n v="357"/>
    <n v="52"/>
    <n v="1225"/>
    <n v="66.612244897959187"/>
    <n v="29.142857142857142"/>
    <n v="4.2448979591836737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94"/>
    <n v="90"/>
    <n v="17"/>
    <n v="201"/>
    <n v="46.766169154228855"/>
    <n v="44.776119402985074"/>
    <n v="8.457711442786070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68A8E-D6CE-CC41-A40B-8B9C6AA0A4C2}" name="Campaign Status By Category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" colHeaderCaption="State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_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Campaign Status By Category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4991A-F269-1E4D-8E34-3DBAE7EC1133}" name="PivotTable6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E3D6-A075-8043-BE4A-6921248FD03A}" name="PivotTable8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Date Created Conversion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7">
    <format dxfId="23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1">
      <pivotArea type="origin" dataOnly="0" labelOnly="1" outline="0" fieldPosition="0"/>
    </format>
    <format dxfId="20">
      <pivotArea field="18" type="button" dataOnly="0" labelOnly="1" outline="0" axis="axisRow" fieldPosition="0"/>
    </format>
    <format dxfId="18">
      <pivotArea field="18" type="button" dataOnly="0" labelOnly="1" outline="0" axis="axisRow" fieldPosition="0"/>
    </format>
    <format dxfId="17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3CE86-2911-8242-B8C6-5090290D39E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." fld="5" baseField="0" baseItem="0"/>
    <dataField name="Percentage Failed." fld="6" baseField="0" baseItem="0"/>
    <dataField name="Percentage Cancelled.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A22EFE-E1B5-9447-A4DB-AB00E4F1E41C}" name="Table2" displayName="Table2" ref="H4:I13" totalsRowShown="0">
  <autoFilter ref="H4:I13" xr:uid="{64D8A667-F31E-734B-ACF3-2329EA38987D}"/>
  <tableColumns count="2">
    <tableColumn id="1" xr3:uid="{6F6ECD19-00C6-E648-BFD9-364448472636}" name="Category" dataDxfId="19"/>
    <tableColumn id="2" xr3:uid="{1B9CB9A9-5F03-A441-8D68-A0B76CB0CABE}" name="Percent Success within Category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F89915-BC75-BF4D-BB85-4CD65DD7D854}" name="Table3" displayName="Table3" ref="K4:L12" totalsRowShown="0">
  <autoFilter ref="K4:L12" xr:uid="{E33E51EE-C049-E744-A8CE-59FDCB35A3CD}"/>
  <tableColumns count="2">
    <tableColumn id="1" xr3:uid="{A61B00FD-C922-954F-B5E0-7DC5E900D461}" name="Statistic"/>
    <tableColumn id="2" xr3:uid="{B804D11B-3CD8-9A44-B056-EC87BA515887}" name="Valu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DB10D25-FCAE-924D-9CED-A653E9CE8FD6}" name="Table6" displayName="Table6" ref="I5:K14" totalsRowShown="0">
  <autoFilter ref="I5:K14" xr:uid="{4EEBB917-C7D1-E84E-8217-80F3DE670035}"/>
  <tableColumns count="3">
    <tableColumn id="1" xr3:uid="{F1EF33C5-95DA-204F-92EC-BF17DE4923D9}" name="Year" dataDxfId="15"/>
    <tableColumn id="2" xr3:uid="{FB7CAB5E-4F6E-0C45-B19F-08CC3D67F615}" name="Month with Highest Success Rates" dataDxfId="14"/>
    <tableColumn id="3" xr3:uid="{3748AF2D-CCAA-144E-8C53-56E017898451}" name="Comments" dataDxfId="13"/>
  </tableColumns>
  <tableStyleInfo name="TableStyleLight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5DE86D2-48CB-E44B-A46E-DB31571A1E1A}" name="Table8" displayName="Table8" ref="A1:H13" totalsRowShown="0" headerRowDxfId="12">
  <autoFilter ref="A1:H13" xr:uid="{0A10CF78-C913-8B48-B44F-78177C6DFD1C}"/>
  <tableColumns count="8">
    <tableColumn id="1" xr3:uid="{FB383715-396B-D041-9BBF-318B841877ED}" name="Goal"/>
    <tableColumn id="2" xr3:uid="{1C6A8CFD-B818-A44E-8B74-EF7F45DE0720}" name="Number Successful"/>
    <tableColumn id="3" xr3:uid="{5B522AEF-4567-F346-A370-AD791B435A67}" name="Number Failed"/>
    <tableColumn id="4" xr3:uid="{D45CC224-FA07-FF43-86E6-FE8E98EBF62A}" name="Number Cancelled"/>
    <tableColumn id="5" xr3:uid="{CBE2AEE1-E9DE-6446-A609-A2399A7F76AE}" name="Total Projects">
      <calculatedColumnFormula>SUM(B2:D2)</calculatedColumnFormula>
    </tableColumn>
    <tableColumn id="6" xr3:uid="{D9541C89-8DD9-034E-AA6A-2877274E1516}" name="Percentage Successful">
      <calculatedColumnFormula>(B2/E2)*100</calculatedColumnFormula>
    </tableColumn>
    <tableColumn id="7" xr3:uid="{3444876B-B228-BB44-8E6B-17FCFD705F4B}" name="Percentage Failed">
      <calculatedColumnFormula>(C2/E2)*100</calculatedColumnFormula>
    </tableColumn>
    <tableColumn id="8" xr3:uid="{399A5FA5-F043-4641-8D98-10BFA64E2857}" name="Percentage Cancelled">
      <calculatedColumnFormula>(D2/E2)*100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6F5108-3309-0A42-A418-5FB689D8F903}" name="Table1" displayName="Table1" ref="F8:H22" totalsRowShown="0">
  <autoFilter ref="F8:H22" xr:uid="{F038C797-72CB-0E44-966B-DE2A25B303EE}"/>
  <tableColumns count="3">
    <tableColumn id="1" xr3:uid="{03E09D9C-1C07-3242-B840-BC8DC7D9E5A6}" name="Summary Statistic"/>
    <tableColumn id="2" xr3:uid="{3ED1F67D-54FE-D348-8237-AFD06581DF42}" name="Successful"/>
    <tableColumn id="3" xr3:uid="{ADBBC5DB-1699-7642-9A0F-72AE517A3653}" name="Unsuccessfu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0B16F21-0178-8B42-A308-0F2D65D3FD84}" name="Table9" displayName="Table9" ref="A1:D2186" totalsRowShown="0">
  <autoFilter ref="A1:D2186" xr:uid="{AC9BC1A7-4FF1-B242-86CC-1150997461D4}"/>
  <tableColumns count="4">
    <tableColumn id="1" xr3:uid="{BEDC87D5-67EA-A444-836E-57EFD01CC97D}" name="Outcome"/>
    <tableColumn id="2" xr3:uid="{94C9733E-2B3F-7C41-AF6E-3137510C67E1}" name="Backers_Count"/>
    <tableColumn id="3" xr3:uid="{1256DBCA-E449-024B-B747-0AFEE4785224}" name="Outcome2"/>
    <tableColumn id="4" xr3:uid="{59AC889C-9DA9-C444-934C-BF3699E99CF3}" name="Backers_Count3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opLeftCell="N3" zoomScale="83" zoomScaleNormal="160" workbookViewId="0">
      <selection activeCell="X8" sqref="X8"/>
    </sheetView>
  </sheetViews>
  <sheetFormatPr baseColWidth="10" defaultColWidth="8.83203125" defaultRowHeight="15" x14ac:dyDescent="0.2"/>
  <cols>
    <col min="1" max="1" width="9.1640625" bestFit="1" customWidth="1"/>
    <col min="2" max="2" width="38.5" style="1" customWidth="1"/>
    <col min="3" max="3" width="41" style="1" bestFit="1" customWidth="1"/>
    <col min="4" max="4" width="11.1640625" bestFit="1" customWidth="1"/>
    <col min="5" max="5" width="15" bestFit="1" customWidth="1"/>
    <col min="6" max="6" width="12" bestFit="1" customWidth="1"/>
    <col min="7" max="7" width="14.6640625" bestFit="1" customWidth="1"/>
    <col min="8" max="9" width="15.6640625" bestFit="1" customWidth="1"/>
    <col min="10" max="10" width="18.83203125" bestFit="1" customWidth="1"/>
    <col min="11" max="11" width="16" bestFit="1" customWidth="1"/>
    <col min="12" max="12" width="20.83203125" bestFit="1" customWidth="1"/>
    <col min="13" max="13" width="15.6640625" bestFit="1" customWidth="1"/>
    <col min="14" max="14" width="32.5" bestFit="1" customWidth="1"/>
    <col min="15" max="15" width="22.33203125" bestFit="1" customWidth="1"/>
    <col min="16" max="16" width="24.33203125" bestFit="1" customWidth="1"/>
    <col min="17" max="17" width="15.6640625" bestFit="1" customWidth="1"/>
    <col min="18" max="18" width="19.5" bestFit="1" customWidth="1"/>
    <col min="19" max="19" width="30.83203125" style="6" bestFit="1" customWidth="1"/>
    <col min="20" max="20" width="29.33203125" style="6" bestFit="1" customWidth="1"/>
    <col min="24" max="24" width="53.1640625" bestFit="1" customWidth="1"/>
    <col min="25" max="25" width="28.5" bestFit="1" customWidth="1"/>
    <col min="26" max="26" width="5.33203125" bestFit="1" customWidth="1"/>
    <col min="27" max="27" width="16" bestFit="1" customWidth="1"/>
  </cols>
  <sheetData>
    <row r="1" spans="1:27" s="11" customFormat="1" ht="19" thickBo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10" t="s">
        <v>8369</v>
      </c>
      <c r="T1" s="10" t="s">
        <v>8370</v>
      </c>
      <c r="Y1" s="11" t="s">
        <v>8419</v>
      </c>
      <c r="AA1" s="11" t="s">
        <v>8421</v>
      </c>
    </row>
    <row r="2" spans="1:27" ht="49" hidden="1" thickTop="1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_xlfn.IFS(ISNUMBER(SEARCH("film &amp; video", N2)),"film &amp; video",ISNUMBER(SEARCH("food", N2)),"food",ISNUMBER(SEARCH("games", N2)),"games",ISNUMBER(SEARCH("journalism", N2)),"journalism",ISNUMBER(SEARCH("music", N2)),"music",ISNUMBER(SEARCH("photography", N2)),"photography",ISNUMBER(SEARCH("publishing", N2)),"publishing",ISNUMBER(SEARCH("technology", N2)),"technology",ISNUMBER(SEARCH("theater", N2)),"theater")</f>
        <v>film &amp; video</v>
      </c>
      <c r="R2" t="str" cm="1">
        <f t="array" ref="R2">_xlfn.IFS(ISNUMBER(SEARCH("film &amp; video/television", N2)),"television",ISNUMBER(SEARCH("film &amp; video/animation", N2)),"animation",ISNUMBER(SEARCH("film &amp; video/documentary", N2)),"documentary",ISNUMBER(SEARCH("film &amp; video/drama", N2)),"drama",ISNUMBER(SEARCH("film &amp; video/science fiction", N2)),"science fiction",ISNUMBER(SEARCH("film &amp; video/shorts", N2)),"shorts",ISNUMBER(SEARCH("food/food trucks", N2)),"food trucks",ISNUMBER(SEARCH("food/restaurants", N2)),"restaurants",ISNUMBER(SEARCH("food/small batch", N2)),"small batch",ISNUMBER(SEARCH("games/mobile games", N2)),"mobile games",ISNUMBER(SEARCH("games/tabletop games", N2)),"tabletop games",ISNUMBER(SEARCH("games/video games", N2)),"video games",ISNUMBER(SEARCH("music/classical music", N2)),"classical music",ISNUMBER(SEARCH("music/electronic music", N2)),"electronic music",ISNUMBER(SEARCH("music/faith", N2)),"faith",ISNUMBER(SEARCH("music/indie rock", N2)),"indie rock",ISNUMBER(SEARCH("music/jazz", N2)),"jazz",ISNUMBER(SEARCH("music/metal", N2)),"metal",ISNUMBER(SEARCH("music/pop", N2)),"pop",ISNUMBER(SEARCH("music/rock", N2)),"rock",ISNUMBER(SEARCH("music/world music", N2)),"world music",ISNUMBER(SEARCH("journalism/audio", N2)),"audio",ISNUMBER(SEARCH("photography/nature", N2)),"nature",ISNUMBER(SEARCH("photography/people", N2)),"people",ISNUMBER(SEARCH("photography/photobooks", N2)),"photobooks",ISNUMBER(SEARCH("photography/places", N2)),"places",ISNUMBER(SEARCH("publishing/art books", N2)),"art books",ISNUMBER(SEARCH("publishing/children's books", N2)),"children's books",ISNUMBER(SEARCH("publishing/fiction", N2)),"fiction",ISNUMBER(SEARCH("publishing/nonfiction", N2)),"nonfiction",ISNUMBER(SEARCH("publishing/radio &amp; podcasts", N2)),"radio &amp; podcasts",ISNUMBER(SEARCH("publishing/translations", N2)),"translations",ISNUMBER(SEARCH("technology/gadgets", N2)),"gadgets",ISNUMBER(SEARCH("technology/hardware", N2)),"hardware",ISNUMBER(SEARCH("technology/makerspaces", N2)),"makerspaces",ISNUMBER(SEARCH("technology/space exploration", N2)),"space exploration",ISNUMBER(SEARCH("technology/wearables", N2)),"wearables",ISNUMBER(SEARCH("technology/web", N2)),"web",ISNUMBER(SEARCH("theater/musical", N2)),"musical",ISNUMBER(SEARCH("theater/plays", N2)),"plays",ISNUMBER(SEARCH("theater/spaces", N2)),"spaces")</f>
        <v>television</v>
      </c>
      <c r="S2" s="6">
        <f>(((J2/60)/60)/24)+DATE(1970,1,1)</f>
        <v>42177.007071759261</v>
      </c>
      <c r="T2" s="6">
        <f>(((I2/60)/60)/24)+DATE(1970,1,1)</f>
        <v>42208.125</v>
      </c>
      <c r="Y2" t="s">
        <v>8417</v>
      </c>
      <c r="Z2">
        <f>COUNTIF(F:F, "live")</f>
        <v>50</v>
      </c>
      <c r="AA2">
        <f>(Z2/Z5)*100</f>
        <v>1.2153621779290227</v>
      </c>
    </row>
    <row r="3" spans="1:27" ht="33" thickTop="1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_xlfn.IFS(ISNUMBER(SEARCH("film &amp; video", N3)),"film &amp; video",ISNUMBER(SEARCH("food", N3)),"food",ISNUMBER(SEARCH("games", N3)),"games",ISNUMBER(SEARCH("journalism", N3)),"journalism",ISNUMBER(SEARCH("music", N3)),"music",ISNUMBER(SEARCH("photography", N3)),"photography",ISNUMBER(SEARCH("publishing", N3)),"publishing",ISNUMBER(SEARCH("technology", N3)),"technology",ISNUMBER(SEARCH("theater", N3)),"theater")</f>
        <v>film &amp; video</v>
      </c>
      <c r="R3" t="str" cm="1">
        <f t="array" ref="R3">_xlfn.IFS(ISNUMBER(SEARCH("film &amp; video/television", N3)),"television",ISNUMBER(SEARCH("film &amp; video/animation", N3)),"animation",ISNUMBER(SEARCH("film &amp; video/documentary", N3)),"documentary",ISNUMBER(SEARCH("film &amp; video/drama", N3)),"drama",ISNUMBER(SEARCH("film &amp; video/science fiction", N3)),"science fiction",ISNUMBER(SEARCH("film &amp; video/shorts", N3)),"shorts",ISNUMBER(SEARCH("food/food trucks", N3)),"food trucks",ISNUMBER(SEARCH("food/restaurants", N3)),"restaurants",ISNUMBER(SEARCH("food/small batch", N3)),"small batch",ISNUMBER(SEARCH("games/mobile games", N3)),"mobile games",ISNUMBER(SEARCH("games/tabletop games", N3)),"tabletop games",ISNUMBER(SEARCH("games/video games", N3)),"video games",ISNUMBER(SEARCH("music/classical music", N3)),"classical music",ISNUMBER(SEARCH("music/electronic music", N3)),"electronic music",ISNUMBER(SEARCH("music/faith", N3)),"faith",ISNUMBER(SEARCH("music/indie rock", N3)),"indie rock",ISNUMBER(SEARCH("music/jazz", N3)),"jazz",ISNUMBER(SEARCH("music/metal", N3)),"metal",ISNUMBER(SEARCH("music/pop", N3)),"pop",ISNUMBER(SEARCH("music/rock", N3)),"rock",ISNUMBER(SEARCH("music/world music", N3)),"world music",ISNUMBER(SEARCH("journalism/audio", N3)),"audio",ISNUMBER(SEARCH("photography/nature", N3)),"nature",ISNUMBER(SEARCH("photography/people", N3)),"people",ISNUMBER(SEARCH("photography/photobooks", N3)),"photobooks",ISNUMBER(SEARCH("photography/places", N3)),"places",ISNUMBER(SEARCH("publishing/art books", N3)),"art books",ISNUMBER(SEARCH("publishing/children's books", N3)),"children's books",ISNUMBER(SEARCH("publishing/fiction", N3)),"fiction",ISNUMBER(SEARCH("publishing/nonfiction", N3)),"nonfiction",ISNUMBER(SEARCH("publishing/radio &amp; podcasts", N3)),"radio &amp; podcasts",ISNUMBER(SEARCH("publishing/translations", N3)),"translations",ISNUMBER(SEARCH("technology/gadgets", N3)),"gadgets",ISNUMBER(SEARCH("technology/hardware", N3)),"hardware",ISNUMBER(SEARCH("technology/makerspaces", N3)),"makerspaces",ISNUMBER(SEARCH("technology/space exploration", N3)),"space exploration",ISNUMBER(SEARCH("technology/wearables", N3)),"wearables",ISNUMBER(SEARCH("technology/web", N3)),"web",ISNUMBER(SEARCH("theater/musical", N3)),"musical",ISNUMBER(SEARCH("theater/plays", N3)),"plays",ISNUMBER(SEARCH("theater/spaces", N3)),"spaces")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  <c r="Y3" t="s">
        <v>8414</v>
      </c>
      <c r="Z3">
        <f>COUNTIF(F:F,"successful")</f>
        <v>2185</v>
      </c>
      <c r="AA3">
        <f>(Z3/Z5)*100</f>
        <v>53.111327175498303</v>
      </c>
    </row>
    <row r="4" spans="1:27" ht="48" hidden="1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 cm="1">
        <f t="array" ref="R4">_xlfn.IFS(ISNUMBER(SEARCH("film &amp; video/television", N4)),"television",ISNUMBER(SEARCH("film &amp; video/animation", N4)),"animation",ISNUMBER(SEARCH("film &amp; video/documentary", N4)),"documentary",ISNUMBER(SEARCH("film &amp; video/drama", N4)),"drama",ISNUMBER(SEARCH("film &amp; video/science fiction", N4)),"science fiction",ISNUMBER(SEARCH("film &amp; video/shorts", N4)),"shorts",ISNUMBER(SEARCH("food/food trucks", N4)),"food trucks",ISNUMBER(SEARCH("food/restaurants", N4)),"restaurants",ISNUMBER(SEARCH("food/small batch", N4)),"small batch",ISNUMBER(SEARCH("games/mobile games", N4)),"mobile games",ISNUMBER(SEARCH("games/tabletop games", N4)),"tabletop games",ISNUMBER(SEARCH("games/video games", N4)),"video games",ISNUMBER(SEARCH("music/classical music", N4)),"classical music",ISNUMBER(SEARCH("music/electronic music", N4)),"electronic music",ISNUMBER(SEARCH("music/faith", N4)),"faith",ISNUMBER(SEARCH("music/indie rock", N4)),"indie rock",ISNUMBER(SEARCH("music/jazz", N4)),"jazz",ISNUMBER(SEARCH("music/metal", N4)),"metal",ISNUMBER(SEARCH("music/pop", N4)),"pop",ISNUMBER(SEARCH("music/rock", N4)),"rock",ISNUMBER(SEARCH("music/world music", N4)),"world music",ISNUMBER(SEARCH("journalism/audio", N4)),"audio",ISNUMBER(SEARCH("photography/nature", N4)),"nature",ISNUMBER(SEARCH("photography/people", N4)),"people",ISNUMBER(SEARCH("photography/photobooks", N4)),"photobooks",ISNUMBER(SEARCH("photography/places", N4)),"places",ISNUMBER(SEARCH("publishing/art books", N4)),"art books",ISNUMBER(SEARCH("publishing/children's books", N4)),"children's books",ISNUMBER(SEARCH("publishing/fiction", N4)),"fiction",ISNUMBER(SEARCH("publishing/nonfiction", N4)),"nonfiction",ISNUMBER(SEARCH("publishing/radio &amp; podcasts", N4)),"radio &amp; podcasts",ISNUMBER(SEARCH("publishing/translations", N4)),"translations",ISNUMBER(SEARCH("technology/gadgets", N4)),"gadgets",ISNUMBER(SEARCH("technology/hardware", N4)),"hardware",ISNUMBER(SEARCH("technology/makerspaces", N4)),"makerspaces",ISNUMBER(SEARCH("technology/space exploration", N4)),"space exploration",ISNUMBER(SEARCH("technology/wearables", N4)),"wearables",ISNUMBER(SEARCH("technology/web", N4)),"web",ISNUMBER(SEARCH("theater/musical", N4)),"musical",ISNUMBER(SEARCH("theater/plays", N4)),"plays",ISNUMBER(SEARCH("theater/spaces", N4)),"spaces")</f>
        <v>television</v>
      </c>
      <c r="S4" s="6">
        <f t="shared" si="3"/>
        <v>42405.702349537038</v>
      </c>
      <c r="T4" s="6">
        <f t="shared" si="4"/>
        <v>42415.702349537038</v>
      </c>
      <c r="Y4" t="s">
        <v>8418</v>
      </c>
      <c r="Z4" cm="1">
        <f t="array" ref="Z4">SUM(COUNTIF(F:F, {"failed","canceled"}))</f>
        <v>1879</v>
      </c>
      <c r="AA4">
        <f>(Z4/Z5)*100</f>
        <v>45.673310646572681</v>
      </c>
    </row>
    <row r="5" spans="1:27" ht="32" hidden="1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 cm="1">
        <f t="array" ref="R5">_xlfn.IFS(ISNUMBER(SEARCH("film &amp; video/television", N5)),"television",ISNUMBER(SEARCH("film &amp; video/animation", N5)),"animation",ISNUMBER(SEARCH("film &amp; video/documentary", N5)),"documentary",ISNUMBER(SEARCH("film &amp; video/drama", N5)),"drama",ISNUMBER(SEARCH("film &amp; video/science fiction", N5)),"science fiction",ISNUMBER(SEARCH("film &amp; video/shorts", N5)),"shorts",ISNUMBER(SEARCH("food/food trucks", N5)),"food trucks",ISNUMBER(SEARCH("food/restaurants", N5)),"restaurants",ISNUMBER(SEARCH("food/small batch", N5)),"small batch",ISNUMBER(SEARCH("games/mobile games", N5)),"mobile games",ISNUMBER(SEARCH("games/tabletop games", N5)),"tabletop games",ISNUMBER(SEARCH("games/video games", N5)),"video games",ISNUMBER(SEARCH("music/classical music", N5)),"classical music",ISNUMBER(SEARCH("music/electronic music", N5)),"electronic music",ISNUMBER(SEARCH("music/faith", N5)),"faith",ISNUMBER(SEARCH("music/indie rock", N5)),"indie rock",ISNUMBER(SEARCH("music/jazz", N5)),"jazz",ISNUMBER(SEARCH("music/metal", N5)),"metal",ISNUMBER(SEARCH("music/pop", N5)),"pop",ISNUMBER(SEARCH("music/rock", N5)),"rock",ISNUMBER(SEARCH("music/world music", N5)),"world music",ISNUMBER(SEARCH("journalism/audio", N5)),"audio",ISNUMBER(SEARCH("photography/nature", N5)),"nature",ISNUMBER(SEARCH("photography/people", N5)),"people",ISNUMBER(SEARCH("photography/photobooks", N5)),"photobooks",ISNUMBER(SEARCH("photography/places", N5)),"places",ISNUMBER(SEARCH("publishing/art books", N5)),"art books",ISNUMBER(SEARCH("publishing/children's books", N5)),"children's books",ISNUMBER(SEARCH("publishing/fiction", N5)),"fiction",ISNUMBER(SEARCH("publishing/nonfiction", N5)),"nonfiction",ISNUMBER(SEARCH("publishing/radio &amp; podcasts", N5)),"radio &amp; podcasts",ISNUMBER(SEARCH("publishing/translations", N5)),"translations",ISNUMBER(SEARCH("technology/gadgets", N5)),"gadgets",ISNUMBER(SEARCH("technology/hardware", N5)),"hardware",ISNUMBER(SEARCH("technology/makerspaces", N5)),"makerspaces",ISNUMBER(SEARCH("technology/space exploration", N5)),"space exploration",ISNUMBER(SEARCH("technology/wearables", N5)),"wearables",ISNUMBER(SEARCH("technology/web", N5)),"web",ISNUMBER(SEARCH("theater/musical", N5)),"musical",ISNUMBER(SEARCH("theater/plays", N5)),"plays",ISNUMBER(SEARCH("theater/spaces", N5)),"spaces")</f>
        <v>television</v>
      </c>
      <c r="S5" s="6">
        <f t="shared" si="3"/>
        <v>41828.515127314815</v>
      </c>
      <c r="T5" s="6">
        <f t="shared" si="4"/>
        <v>41858.515127314815</v>
      </c>
      <c r="Y5" t="s">
        <v>8420</v>
      </c>
      <c r="Z5">
        <f>SUM(Z2:Z4)</f>
        <v>4114</v>
      </c>
      <c r="AA5">
        <f>SUM(AA2:AA4)</f>
        <v>100</v>
      </c>
    </row>
    <row r="6" spans="1:27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 cm="1">
        <f t="array" ref="R6">_xlfn.IFS(ISNUMBER(SEARCH("film &amp; video/television", N6)),"television",ISNUMBER(SEARCH("film &amp; video/animation", N6)),"animation",ISNUMBER(SEARCH("film &amp; video/documentary", N6)),"documentary",ISNUMBER(SEARCH("film &amp; video/drama", N6)),"drama",ISNUMBER(SEARCH("film &amp; video/science fiction", N6)),"science fiction",ISNUMBER(SEARCH("film &amp; video/shorts", N6)),"shorts",ISNUMBER(SEARCH("food/food trucks", N6)),"food trucks",ISNUMBER(SEARCH("food/restaurants", N6)),"restaurants",ISNUMBER(SEARCH("food/small batch", N6)),"small batch",ISNUMBER(SEARCH("games/mobile games", N6)),"mobile games",ISNUMBER(SEARCH("games/tabletop games", N6)),"tabletop games",ISNUMBER(SEARCH("games/video games", N6)),"video games",ISNUMBER(SEARCH("music/classical music", N6)),"classical music",ISNUMBER(SEARCH("music/electronic music", N6)),"electronic music",ISNUMBER(SEARCH("music/faith", N6)),"faith",ISNUMBER(SEARCH("music/indie rock", N6)),"indie rock",ISNUMBER(SEARCH("music/jazz", N6)),"jazz",ISNUMBER(SEARCH("music/metal", N6)),"metal",ISNUMBER(SEARCH("music/pop", N6)),"pop",ISNUMBER(SEARCH("music/rock", N6)),"rock",ISNUMBER(SEARCH("music/world music", N6)),"world music",ISNUMBER(SEARCH("journalism/audio", N6)),"audio",ISNUMBER(SEARCH("photography/nature", N6)),"nature",ISNUMBER(SEARCH("photography/people", N6)),"people",ISNUMBER(SEARCH("photography/photobooks", N6)),"photobooks",ISNUMBER(SEARCH("photography/places", N6)),"places",ISNUMBER(SEARCH("publishing/art books", N6)),"art books",ISNUMBER(SEARCH("publishing/children's books", N6)),"children's books",ISNUMBER(SEARCH("publishing/fiction", N6)),"fiction",ISNUMBER(SEARCH("publishing/nonfiction", N6)),"nonfiction",ISNUMBER(SEARCH("publishing/radio &amp; podcasts", N6)),"radio &amp; podcasts",ISNUMBER(SEARCH("publishing/translations", N6)),"translations",ISNUMBER(SEARCH("technology/gadgets", N6)),"gadgets",ISNUMBER(SEARCH("technology/hardware", N6)),"hardware",ISNUMBER(SEARCH("technology/makerspaces", N6)),"makerspaces",ISNUMBER(SEARCH("technology/space exploration", N6)),"space exploration",ISNUMBER(SEARCH("technology/wearables", N6)),"wearables",ISNUMBER(SEARCH("technology/web", N6)),"web",ISNUMBER(SEARCH("theater/musical", N6)),"musical",ISNUMBER(SEARCH("theater/plays", N6)),"plays",ISNUMBER(SEARCH("theater/spaces", N6)),"spaces")</f>
        <v>television</v>
      </c>
      <c r="S6" s="6">
        <f t="shared" si="3"/>
        <v>42327.834247685183</v>
      </c>
      <c r="T6" s="6">
        <f t="shared" si="4"/>
        <v>42357.834247685183</v>
      </c>
    </row>
    <row r="7" spans="1:27" ht="48" hidden="1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 cm="1">
        <f t="array" ref="R7">_xlfn.IFS(ISNUMBER(SEARCH("film &amp; video/television", N7)),"television",ISNUMBER(SEARCH("film &amp; video/animation", N7)),"animation",ISNUMBER(SEARCH("film &amp; video/documentary", N7)),"documentary",ISNUMBER(SEARCH("film &amp; video/drama", N7)),"drama",ISNUMBER(SEARCH("film &amp; video/science fiction", N7)),"science fiction",ISNUMBER(SEARCH("film &amp; video/shorts", N7)),"shorts",ISNUMBER(SEARCH("food/food trucks", N7)),"food trucks",ISNUMBER(SEARCH("food/restaurants", N7)),"restaurants",ISNUMBER(SEARCH("food/small batch", N7)),"small batch",ISNUMBER(SEARCH("games/mobile games", N7)),"mobile games",ISNUMBER(SEARCH("games/tabletop games", N7)),"tabletop games",ISNUMBER(SEARCH("games/video games", N7)),"video games",ISNUMBER(SEARCH("music/classical music", N7)),"classical music",ISNUMBER(SEARCH("music/electronic music", N7)),"electronic music",ISNUMBER(SEARCH("music/faith", N7)),"faith",ISNUMBER(SEARCH("music/indie rock", N7)),"indie rock",ISNUMBER(SEARCH("music/jazz", N7)),"jazz",ISNUMBER(SEARCH("music/metal", N7)),"metal",ISNUMBER(SEARCH("music/pop", N7)),"pop",ISNUMBER(SEARCH("music/rock", N7)),"rock",ISNUMBER(SEARCH("music/world music", N7)),"world music",ISNUMBER(SEARCH("journalism/audio", N7)),"audio",ISNUMBER(SEARCH("photography/nature", N7)),"nature",ISNUMBER(SEARCH("photography/people", N7)),"people",ISNUMBER(SEARCH("photography/photobooks", N7)),"photobooks",ISNUMBER(SEARCH("photography/places", N7)),"places",ISNUMBER(SEARCH("publishing/art books", N7)),"art books",ISNUMBER(SEARCH("publishing/children's books", N7)),"children's books",ISNUMBER(SEARCH("publishing/fiction", N7)),"fiction",ISNUMBER(SEARCH("publishing/nonfiction", N7)),"nonfiction",ISNUMBER(SEARCH("publishing/radio &amp; podcasts", N7)),"radio &amp; podcasts",ISNUMBER(SEARCH("publishing/translations", N7)),"translations",ISNUMBER(SEARCH("technology/gadgets", N7)),"gadgets",ISNUMBER(SEARCH("technology/hardware", N7)),"hardware",ISNUMBER(SEARCH("technology/makerspaces", N7)),"makerspaces",ISNUMBER(SEARCH("technology/space exploration", N7)),"space exploration",ISNUMBER(SEARCH("technology/wearables", N7)),"wearables",ISNUMBER(SEARCH("technology/web", N7)),"web",ISNUMBER(SEARCH("theater/musical", N7)),"musical",ISNUMBER(SEARCH("theater/plays", N7)),"plays",ISNUMBER(SEARCH("theater/spaces", N7)),"spaces")</f>
        <v>television</v>
      </c>
      <c r="S7" s="6">
        <f t="shared" si="3"/>
        <v>42563.932951388888</v>
      </c>
      <c r="T7" s="6">
        <f t="shared" si="4"/>
        <v>42580.232638888891</v>
      </c>
    </row>
    <row r="8" spans="1:27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 cm="1">
        <f t="array" ref="R8">_xlfn.IFS(ISNUMBER(SEARCH("film &amp; video/television", N8)),"television",ISNUMBER(SEARCH("film &amp; video/animation", N8)),"animation",ISNUMBER(SEARCH("film &amp; video/documentary", N8)),"documentary",ISNUMBER(SEARCH("film &amp; video/drama", N8)),"drama",ISNUMBER(SEARCH("film &amp; video/science fiction", N8)),"science fiction",ISNUMBER(SEARCH("film &amp; video/shorts", N8)),"shorts",ISNUMBER(SEARCH("food/food trucks", N8)),"food trucks",ISNUMBER(SEARCH("food/restaurants", N8)),"restaurants",ISNUMBER(SEARCH("food/small batch", N8)),"small batch",ISNUMBER(SEARCH("games/mobile games", N8)),"mobile games",ISNUMBER(SEARCH("games/tabletop games", N8)),"tabletop games",ISNUMBER(SEARCH("games/video games", N8)),"video games",ISNUMBER(SEARCH("music/classical music", N8)),"classical music",ISNUMBER(SEARCH("music/electronic music", N8)),"electronic music",ISNUMBER(SEARCH("music/faith", N8)),"faith",ISNUMBER(SEARCH("music/indie rock", N8)),"indie rock",ISNUMBER(SEARCH("music/jazz", N8)),"jazz",ISNUMBER(SEARCH("music/metal", N8)),"metal",ISNUMBER(SEARCH("music/pop", N8)),"pop",ISNUMBER(SEARCH("music/rock", N8)),"rock",ISNUMBER(SEARCH("music/world music", N8)),"world music",ISNUMBER(SEARCH("journalism/audio", N8)),"audio",ISNUMBER(SEARCH("photography/nature", N8)),"nature",ISNUMBER(SEARCH("photography/people", N8)),"people",ISNUMBER(SEARCH("photography/photobooks", N8)),"photobooks",ISNUMBER(SEARCH("photography/places", N8)),"places",ISNUMBER(SEARCH("publishing/art books", N8)),"art books",ISNUMBER(SEARCH("publishing/children's books", N8)),"children's books",ISNUMBER(SEARCH("publishing/fiction", N8)),"fiction",ISNUMBER(SEARCH("publishing/nonfiction", N8)),"nonfiction",ISNUMBER(SEARCH("publishing/radio &amp; podcasts", N8)),"radio &amp; podcasts",ISNUMBER(SEARCH("publishing/translations", N8)),"translations",ISNUMBER(SEARCH("technology/gadgets", N8)),"gadgets",ISNUMBER(SEARCH("technology/hardware", N8)),"hardware",ISNUMBER(SEARCH("technology/makerspaces", N8)),"makerspaces",ISNUMBER(SEARCH("technology/space exploration", N8)),"space exploration",ISNUMBER(SEARCH("technology/wearables", N8)),"wearables",ISNUMBER(SEARCH("technology/web", N8)),"web",ISNUMBER(SEARCH("theater/musical", N8)),"musical",ISNUMBER(SEARCH("theater/plays", N8)),"plays",ISNUMBER(SEARCH("theater/spaces", N8)),"spaces")</f>
        <v>television</v>
      </c>
      <c r="S8" s="6">
        <f t="shared" si="3"/>
        <v>41794.072337962964</v>
      </c>
      <c r="T8" s="6">
        <f t="shared" si="4"/>
        <v>41804.072337962964</v>
      </c>
      <c r="X8" s="14" t="s">
        <v>8445</v>
      </c>
      <c r="Y8">
        <f>COUNTIF(F:F, "successful")</f>
        <v>2185</v>
      </c>
    </row>
    <row r="9" spans="1:27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 cm="1">
        <f t="array" ref="R9">_xlfn.IFS(ISNUMBER(SEARCH("film &amp; video/television", N9)),"television",ISNUMBER(SEARCH("film &amp; video/animation", N9)),"animation",ISNUMBER(SEARCH("film &amp; video/documentary", N9)),"documentary",ISNUMBER(SEARCH("film &amp; video/drama", N9)),"drama",ISNUMBER(SEARCH("film &amp; video/science fiction", N9)),"science fiction",ISNUMBER(SEARCH("film &amp; video/shorts", N9)),"shorts",ISNUMBER(SEARCH("food/food trucks", N9)),"food trucks",ISNUMBER(SEARCH("food/restaurants", N9)),"restaurants",ISNUMBER(SEARCH("food/small batch", N9)),"small batch",ISNUMBER(SEARCH("games/mobile games", N9)),"mobile games",ISNUMBER(SEARCH("games/tabletop games", N9)),"tabletop games",ISNUMBER(SEARCH("games/video games", N9)),"video games",ISNUMBER(SEARCH("music/classical music", N9)),"classical music",ISNUMBER(SEARCH("music/electronic music", N9)),"electronic music",ISNUMBER(SEARCH("music/faith", N9)),"faith",ISNUMBER(SEARCH("music/indie rock", N9)),"indie rock",ISNUMBER(SEARCH("music/jazz", N9)),"jazz",ISNUMBER(SEARCH("music/metal", N9)),"metal",ISNUMBER(SEARCH("music/pop", N9)),"pop",ISNUMBER(SEARCH("music/rock", N9)),"rock",ISNUMBER(SEARCH("music/world music", N9)),"world music",ISNUMBER(SEARCH("journalism/audio", N9)),"audio",ISNUMBER(SEARCH("photography/nature", N9)),"nature",ISNUMBER(SEARCH("photography/people", N9)),"people",ISNUMBER(SEARCH("photography/photobooks", N9)),"photobooks",ISNUMBER(SEARCH("photography/places", N9)),"places",ISNUMBER(SEARCH("publishing/art books", N9)),"art books",ISNUMBER(SEARCH("publishing/children's books", N9)),"children's books",ISNUMBER(SEARCH("publishing/fiction", N9)),"fiction",ISNUMBER(SEARCH("publishing/nonfiction", N9)),"nonfiction",ISNUMBER(SEARCH("publishing/radio &amp; podcasts", N9)),"radio &amp; podcasts",ISNUMBER(SEARCH("publishing/translations", N9)),"translations",ISNUMBER(SEARCH("technology/gadgets", N9)),"gadgets",ISNUMBER(SEARCH("technology/hardware", N9)),"hardware",ISNUMBER(SEARCH("technology/makerspaces", N9)),"makerspaces",ISNUMBER(SEARCH("technology/space exploration", N9)),"space exploration",ISNUMBER(SEARCH("technology/wearables", N9)),"wearables",ISNUMBER(SEARCH("technology/web", N9)),"web",ISNUMBER(SEARCH("theater/musical", N9)),"musical",ISNUMBER(SEARCH("theater/plays", N9)),"plays",ISNUMBER(SEARCH("theater/spaces", N9)),"spaces")</f>
        <v>television</v>
      </c>
      <c r="S9" s="6">
        <f t="shared" si="3"/>
        <v>42516.047071759262</v>
      </c>
      <c r="T9" s="6">
        <f t="shared" si="4"/>
        <v>42556.047071759262</v>
      </c>
      <c r="X9" s="14" t="s">
        <v>8446</v>
      </c>
      <c r="Y9">
        <f>COUNTIFS(F:F, "successful", O:O, "&gt;=200")</f>
        <v>258</v>
      </c>
    </row>
    <row r="10" spans="1:27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 cm="1">
        <f t="array" ref="R10">_xlfn.IFS(ISNUMBER(SEARCH("film &amp; video/television", N10)),"television",ISNUMBER(SEARCH("film &amp; video/animation", N10)),"animation",ISNUMBER(SEARCH("film &amp; video/documentary", N10)),"documentary",ISNUMBER(SEARCH("film &amp; video/drama", N10)),"drama",ISNUMBER(SEARCH("film &amp; video/science fiction", N10)),"science fiction",ISNUMBER(SEARCH("film &amp; video/shorts", N10)),"shorts",ISNUMBER(SEARCH("food/food trucks", N10)),"food trucks",ISNUMBER(SEARCH("food/restaurants", N10)),"restaurants",ISNUMBER(SEARCH("food/small batch", N10)),"small batch",ISNUMBER(SEARCH("games/mobile games", N10)),"mobile games",ISNUMBER(SEARCH("games/tabletop games", N10)),"tabletop games",ISNUMBER(SEARCH("games/video games", N10)),"video games",ISNUMBER(SEARCH("music/classical music", N10)),"classical music",ISNUMBER(SEARCH("music/electronic music", N10)),"electronic music",ISNUMBER(SEARCH("music/faith", N10)),"faith",ISNUMBER(SEARCH("music/indie rock", N10)),"indie rock",ISNUMBER(SEARCH("music/jazz", N10)),"jazz",ISNUMBER(SEARCH("music/metal", N10)),"metal",ISNUMBER(SEARCH("music/pop", N10)),"pop",ISNUMBER(SEARCH("music/rock", N10)),"rock",ISNUMBER(SEARCH("music/world music", N10)),"world music",ISNUMBER(SEARCH("journalism/audio", N10)),"audio",ISNUMBER(SEARCH("photography/nature", N10)),"nature",ISNUMBER(SEARCH("photography/people", N10)),"people",ISNUMBER(SEARCH("photography/photobooks", N10)),"photobooks",ISNUMBER(SEARCH("photography/places", N10)),"places",ISNUMBER(SEARCH("publishing/art books", N10)),"art books",ISNUMBER(SEARCH("publishing/children's books", N10)),"children's books",ISNUMBER(SEARCH("publishing/fiction", N10)),"fiction",ISNUMBER(SEARCH("publishing/nonfiction", N10)),"nonfiction",ISNUMBER(SEARCH("publishing/radio &amp; podcasts", N10)),"radio &amp; podcasts",ISNUMBER(SEARCH("publishing/translations", N10)),"translations",ISNUMBER(SEARCH("technology/gadgets", N10)),"gadgets",ISNUMBER(SEARCH("technology/hardware", N10)),"hardware",ISNUMBER(SEARCH("technology/makerspaces", N10)),"makerspaces",ISNUMBER(SEARCH("technology/space exploration", N10)),"space exploration",ISNUMBER(SEARCH("technology/wearables", N10)),"wearables",ISNUMBER(SEARCH("technology/web", N10)),"web",ISNUMBER(SEARCH("theater/musical", N10)),"musical",ISNUMBER(SEARCH("theater/plays", N10)),"plays",ISNUMBER(SEARCH("theater/spaces", N10)),"spaces")</f>
        <v>television</v>
      </c>
      <c r="S10" s="6">
        <f t="shared" si="3"/>
        <v>42468.94458333333</v>
      </c>
      <c r="T10" s="6">
        <f t="shared" si="4"/>
        <v>42475.875</v>
      </c>
      <c r="X10" s="14" t="s">
        <v>8447</v>
      </c>
      <c r="Y10">
        <f>(Y9/Y8)*100</f>
        <v>11.807780320366133</v>
      </c>
    </row>
    <row r="11" spans="1:27" ht="48" hidden="1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 cm="1">
        <f t="array" ref="R11">_xlfn.IFS(ISNUMBER(SEARCH("film &amp; video/television", N11)),"television",ISNUMBER(SEARCH("film &amp; video/animation", N11)),"animation",ISNUMBER(SEARCH("film &amp; video/documentary", N11)),"documentary",ISNUMBER(SEARCH("film &amp; video/drama", N11)),"drama",ISNUMBER(SEARCH("film &amp; video/science fiction", N11)),"science fiction",ISNUMBER(SEARCH("film &amp; video/shorts", N11)),"shorts",ISNUMBER(SEARCH("food/food trucks", N11)),"food trucks",ISNUMBER(SEARCH("food/restaurants", N11)),"restaurants",ISNUMBER(SEARCH("food/small batch", N11)),"small batch",ISNUMBER(SEARCH("games/mobile games", N11)),"mobile games",ISNUMBER(SEARCH("games/tabletop games", N11)),"tabletop games",ISNUMBER(SEARCH("games/video games", N11)),"video games",ISNUMBER(SEARCH("music/classical music", N11)),"classical music",ISNUMBER(SEARCH("music/electronic music", N11)),"electronic music",ISNUMBER(SEARCH("music/faith", N11)),"faith",ISNUMBER(SEARCH("music/indie rock", N11)),"indie rock",ISNUMBER(SEARCH("music/jazz", N11)),"jazz",ISNUMBER(SEARCH("music/metal", N11)),"metal",ISNUMBER(SEARCH("music/pop", N11)),"pop",ISNUMBER(SEARCH("music/rock", N11)),"rock",ISNUMBER(SEARCH("music/world music", N11)),"world music",ISNUMBER(SEARCH("journalism/audio", N11)),"audio",ISNUMBER(SEARCH("photography/nature", N11)),"nature",ISNUMBER(SEARCH("photography/people", N11)),"people",ISNUMBER(SEARCH("photography/photobooks", N11)),"photobooks",ISNUMBER(SEARCH("photography/places", N11)),"places",ISNUMBER(SEARCH("publishing/art books", N11)),"art books",ISNUMBER(SEARCH("publishing/children's books", N11)),"children's books",ISNUMBER(SEARCH("publishing/fiction", N11)),"fiction",ISNUMBER(SEARCH("publishing/nonfiction", N11)),"nonfiction",ISNUMBER(SEARCH("publishing/radio &amp; podcasts", N11)),"radio &amp; podcasts",ISNUMBER(SEARCH("publishing/translations", N11)),"translations",ISNUMBER(SEARCH("technology/gadgets", N11)),"gadgets",ISNUMBER(SEARCH("technology/hardware", N11)),"hardware",ISNUMBER(SEARCH("technology/makerspaces", N11)),"makerspaces",ISNUMBER(SEARCH("technology/space exploration", N11)),"space exploration",ISNUMBER(SEARCH("technology/wearables", N11)),"wearables",ISNUMBER(SEARCH("technology/web", N11)),"web",ISNUMBER(SEARCH("theater/musical", N11)),"musical",ISNUMBER(SEARCH("theater/plays", N11)),"plays",ISNUMBER(SEARCH("theater/spaces", N11)),"spaces")</f>
        <v>television</v>
      </c>
      <c r="S11" s="6">
        <f t="shared" si="3"/>
        <v>42447.103518518517</v>
      </c>
      <c r="T11" s="6">
        <f t="shared" si="4"/>
        <v>42477.103518518517</v>
      </c>
    </row>
    <row r="12" spans="1:27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 cm="1">
        <f t="array" ref="R12">_xlfn.IFS(ISNUMBER(SEARCH("film &amp; video/television", N12)),"television",ISNUMBER(SEARCH("film &amp; video/animation", N12)),"animation",ISNUMBER(SEARCH("film &amp; video/documentary", N12)),"documentary",ISNUMBER(SEARCH("film &amp; video/drama", N12)),"drama",ISNUMBER(SEARCH("film &amp; video/science fiction", N12)),"science fiction",ISNUMBER(SEARCH("film &amp; video/shorts", N12)),"shorts",ISNUMBER(SEARCH("food/food trucks", N12)),"food trucks",ISNUMBER(SEARCH("food/restaurants", N12)),"restaurants",ISNUMBER(SEARCH("food/small batch", N12)),"small batch",ISNUMBER(SEARCH("games/mobile games", N12)),"mobile games",ISNUMBER(SEARCH("games/tabletop games", N12)),"tabletop games",ISNUMBER(SEARCH("games/video games", N12)),"video games",ISNUMBER(SEARCH("music/classical music", N12)),"classical music",ISNUMBER(SEARCH("music/electronic music", N12)),"electronic music",ISNUMBER(SEARCH("music/faith", N12)),"faith",ISNUMBER(SEARCH("music/indie rock", N12)),"indie rock",ISNUMBER(SEARCH("music/jazz", N12)),"jazz",ISNUMBER(SEARCH("music/metal", N12)),"metal",ISNUMBER(SEARCH("music/pop", N12)),"pop",ISNUMBER(SEARCH("music/rock", N12)),"rock",ISNUMBER(SEARCH("music/world music", N12)),"world music",ISNUMBER(SEARCH("journalism/audio", N12)),"audio",ISNUMBER(SEARCH("photography/nature", N12)),"nature",ISNUMBER(SEARCH("photography/people", N12)),"people",ISNUMBER(SEARCH("photography/photobooks", N12)),"photobooks",ISNUMBER(SEARCH("photography/places", N12)),"places",ISNUMBER(SEARCH("publishing/art books", N12)),"art books",ISNUMBER(SEARCH("publishing/children's books", N12)),"children's books",ISNUMBER(SEARCH("publishing/fiction", N12)),"fiction",ISNUMBER(SEARCH("publishing/nonfiction", N12)),"nonfiction",ISNUMBER(SEARCH("publishing/radio &amp; podcasts", N12)),"radio &amp; podcasts",ISNUMBER(SEARCH("publishing/translations", N12)),"translations",ISNUMBER(SEARCH("technology/gadgets", N12)),"gadgets",ISNUMBER(SEARCH("technology/hardware", N12)),"hardware",ISNUMBER(SEARCH("technology/makerspaces", N12)),"makerspaces",ISNUMBER(SEARCH("technology/space exploration", N12)),"space exploration",ISNUMBER(SEARCH("technology/wearables", N12)),"wearables",ISNUMBER(SEARCH("technology/web", N12)),"web",ISNUMBER(SEARCH("theater/musical", N12)),"musical",ISNUMBER(SEARCH("theater/plays", N12)),"plays",ISNUMBER(SEARCH("theater/spaces", N12)),"spaces")</f>
        <v>television</v>
      </c>
      <c r="S12" s="6">
        <f t="shared" si="3"/>
        <v>41780.068043981482</v>
      </c>
      <c r="T12" s="6">
        <f t="shared" si="4"/>
        <v>41815.068043981482</v>
      </c>
    </row>
    <row r="13" spans="1:27" ht="48" hidden="1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 cm="1">
        <f t="array" ref="R13">_xlfn.IFS(ISNUMBER(SEARCH("film &amp; video/television", N13)),"television",ISNUMBER(SEARCH("film &amp; video/animation", N13)),"animation",ISNUMBER(SEARCH("film &amp; video/documentary", N13)),"documentary",ISNUMBER(SEARCH("film &amp; video/drama", N13)),"drama",ISNUMBER(SEARCH("film &amp; video/science fiction", N13)),"science fiction",ISNUMBER(SEARCH("film &amp; video/shorts", N13)),"shorts",ISNUMBER(SEARCH("food/food trucks", N13)),"food trucks",ISNUMBER(SEARCH("food/restaurants", N13)),"restaurants",ISNUMBER(SEARCH("food/small batch", N13)),"small batch",ISNUMBER(SEARCH("games/mobile games", N13)),"mobile games",ISNUMBER(SEARCH("games/tabletop games", N13)),"tabletop games",ISNUMBER(SEARCH("games/video games", N13)),"video games",ISNUMBER(SEARCH("music/classical music", N13)),"classical music",ISNUMBER(SEARCH("music/electronic music", N13)),"electronic music",ISNUMBER(SEARCH("music/faith", N13)),"faith",ISNUMBER(SEARCH("music/indie rock", N13)),"indie rock",ISNUMBER(SEARCH("music/jazz", N13)),"jazz",ISNUMBER(SEARCH("music/metal", N13)),"metal",ISNUMBER(SEARCH("music/pop", N13)),"pop",ISNUMBER(SEARCH("music/rock", N13)),"rock",ISNUMBER(SEARCH("music/world music", N13)),"world music",ISNUMBER(SEARCH("journalism/audio", N13)),"audio",ISNUMBER(SEARCH("photography/nature", N13)),"nature",ISNUMBER(SEARCH("photography/people", N13)),"people",ISNUMBER(SEARCH("photography/photobooks", N13)),"photobooks",ISNUMBER(SEARCH("photography/places", N13)),"places",ISNUMBER(SEARCH("publishing/art books", N13)),"art books",ISNUMBER(SEARCH("publishing/children's books", N13)),"children's books",ISNUMBER(SEARCH("publishing/fiction", N13)),"fiction",ISNUMBER(SEARCH("publishing/nonfiction", N13)),"nonfiction",ISNUMBER(SEARCH("publishing/radio &amp; podcasts", N13)),"radio &amp; podcasts",ISNUMBER(SEARCH("publishing/translations", N13)),"translations",ISNUMBER(SEARCH("technology/gadgets", N13)),"gadgets",ISNUMBER(SEARCH("technology/hardware", N13)),"hardware",ISNUMBER(SEARCH("technology/makerspaces", N13)),"makerspaces",ISNUMBER(SEARCH("technology/space exploration", N13)),"space exploration",ISNUMBER(SEARCH("technology/wearables", N13)),"wearables",ISNUMBER(SEARCH("technology/web", N13)),"web",ISNUMBER(SEARCH("theater/musical", N13)),"musical",ISNUMBER(SEARCH("theater/plays", N13)),"plays",ISNUMBER(SEARCH("theater/spaces", N13)),"spaces")</f>
        <v>television</v>
      </c>
      <c r="S13" s="6">
        <f t="shared" si="3"/>
        <v>42572.778495370367</v>
      </c>
      <c r="T13" s="6">
        <f t="shared" si="4"/>
        <v>42604.125</v>
      </c>
    </row>
    <row r="14" spans="1:27" ht="48" hidden="1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 cm="1">
        <f t="array" ref="R14">_xlfn.IFS(ISNUMBER(SEARCH("film &amp; video/television", N14)),"television",ISNUMBER(SEARCH("film &amp; video/animation", N14)),"animation",ISNUMBER(SEARCH("film &amp; video/documentary", N14)),"documentary",ISNUMBER(SEARCH("film &amp; video/drama", N14)),"drama",ISNUMBER(SEARCH("film &amp; video/science fiction", N14)),"science fiction",ISNUMBER(SEARCH("film &amp; video/shorts", N14)),"shorts",ISNUMBER(SEARCH("food/food trucks", N14)),"food trucks",ISNUMBER(SEARCH("food/restaurants", N14)),"restaurants",ISNUMBER(SEARCH("food/small batch", N14)),"small batch",ISNUMBER(SEARCH("games/mobile games", N14)),"mobile games",ISNUMBER(SEARCH("games/tabletop games", N14)),"tabletop games",ISNUMBER(SEARCH("games/video games", N14)),"video games",ISNUMBER(SEARCH("music/classical music", N14)),"classical music",ISNUMBER(SEARCH("music/electronic music", N14)),"electronic music",ISNUMBER(SEARCH("music/faith", N14)),"faith",ISNUMBER(SEARCH("music/indie rock", N14)),"indie rock",ISNUMBER(SEARCH("music/jazz", N14)),"jazz",ISNUMBER(SEARCH("music/metal", N14)),"metal",ISNUMBER(SEARCH("music/pop", N14)),"pop",ISNUMBER(SEARCH("music/rock", N14)),"rock",ISNUMBER(SEARCH("music/world music", N14)),"world music",ISNUMBER(SEARCH("journalism/audio", N14)),"audio",ISNUMBER(SEARCH("photography/nature", N14)),"nature",ISNUMBER(SEARCH("photography/people", N14)),"people",ISNUMBER(SEARCH("photography/photobooks", N14)),"photobooks",ISNUMBER(SEARCH("photography/places", N14)),"places",ISNUMBER(SEARCH("publishing/art books", N14)),"art books",ISNUMBER(SEARCH("publishing/children's books", N14)),"children's books",ISNUMBER(SEARCH("publishing/fiction", N14)),"fiction",ISNUMBER(SEARCH("publishing/nonfiction", N14)),"nonfiction",ISNUMBER(SEARCH("publishing/radio &amp; podcasts", N14)),"radio &amp; podcasts",ISNUMBER(SEARCH("publishing/translations", N14)),"translations",ISNUMBER(SEARCH("technology/gadgets", N14)),"gadgets",ISNUMBER(SEARCH("technology/hardware", N14)),"hardware",ISNUMBER(SEARCH("technology/makerspaces", N14)),"makerspaces",ISNUMBER(SEARCH("technology/space exploration", N14)),"space exploration",ISNUMBER(SEARCH("technology/wearables", N14)),"wearables",ISNUMBER(SEARCH("technology/web", N14)),"web",ISNUMBER(SEARCH("theater/musical", N14)),"musical",ISNUMBER(SEARCH("theater/plays", N14)),"plays",ISNUMBER(SEARCH("theater/spaces", N14)),"spaces")</f>
        <v>television</v>
      </c>
      <c r="S14" s="6">
        <f t="shared" si="3"/>
        <v>41791.713252314818</v>
      </c>
      <c r="T14" s="6">
        <f t="shared" si="4"/>
        <v>41836.125</v>
      </c>
    </row>
    <row r="15" spans="1:27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 cm="1">
        <f t="array" ref="R15">_xlfn.IFS(ISNUMBER(SEARCH("film &amp; video/television", N15)),"television",ISNUMBER(SEARCH("film &amp; video/animation", N15)),"animation",ISNUMBER(SEARCH("film &amp; video/documentary", N15)),"documentary",ISNUMBER(SEARCH("film &amp; video/drama", N15)),"drama",ISNUMBER(SEARCH("film &amp; video/science fiction", N15)),"science fiction",ISNUMBER(SEARCH("film &amp; video/shorts", N15)),"shorts",ISNUMBER(SEARCH("food/food trucks", N15)),"food trucks",ISNUMBER(SEARCH("food/restaurants", N15)),"restaurants",ISNUMBER(SEARCH("food/small batch", N15)),"small batch",ISNUMBER(SEARCH("games/mobile games", N15)),"mobile games",ISNUMBER(SEARCH("games/tabletop games", N15)),"tabletop games",ISNUMBER(SEARCH("games/video games", N15)),"video games",ISNUMBER(SEARCH("music/classical music", N15)),"classical music",ISNUMBER(SEARCH("music/electronic music", N15)),"electronic music",ISNUMBER(SEARCH("music/faith", N15)),"faith",ISNUMBER(SEARCH("music/indie rock", N15)),"indie rock",ISNUMBER(SEARCH("music/jazz", N15)),"jazz",ISNUMBER(SEARCH("music/metal", N15)),"metal",ISNUMBER(SEARCH("music/pop", N15)),"pop",ISNUMBER(SEARCH("music/rock", N15)),"rock",ISNUMBER(SEARCH("music/world music", N15)),"world music",ISNUMBER(SEARCH("journalism/audio", N15)),"audio",ISNUMBER(SEARCH("photography/nature", N15)),"nature",ISNUMBER(SEARCH("photography/people", N15)),"people",ISNUMBER(SEARCH("photography/photobooks", N15)),"photobooks",ISNUMBER(SEARCH("photography/places", N15)),"places",ISNUMBER(SEARCH("publishing/art books", N15)),"art books",ISNUMBER(SEARCH("publishing/children's books", N15)),"children's books",ISNUMBER(SEARCH("publishing/fiction", N15)),"fiction",ISNUMBER(SEARCH("publishing/nonfiction", N15)),"nonfiction",ISNUMBER(SEARCH("publishing/radio &amp; podcasts", N15)),"radio &amp; podcasts",ISNUMBER(SEARCH("publishing/translations", N15)),"translations",ISNUMBER(SEARCH("technology/gadgets", N15)),"gadgets",ISNUMBER(SEARCH("technology/hardware", N15)),"hardware",ISNUMBER(SEARCH("technology/makerspaces", N15)),"makerspaces",ISNUMBER(SEARCH("technology/space exploration", N15)),"space exploration",ISNUMBER(SEARCH("technology/wearables", N15)),"wearables",ISNUMBER(SEARCH("technology/web", N15)),"web",ISNUMBER(SEARCH("theater/musical", N15)),"musical",ISNUMBER(SEARCH("theater/plays", N15)),"plays",ISNUMBER(SEARCH("theater/spaces", N15)),"spaces")</f>
        <v>television</v>
      </c>
      <c r="S15" s="6">
        <f t="shared" si="3"/>
        <v>42508.677187499998</v>
      </c>
      <c r="T15" s="6">
        <f t="shared" si="4"/>
        <v>42544.852083333331</v>
      </c>
    </row>
    <row r="16" spans="1:27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 cm="1">
        <f t="array" ref="R16">_xlfn.IFS(ISNUMBER(SEARCH("film &amp; video/television", N16)),"television",ISNUMBER(SEARCH("film &amp; video/animation", N16)),"animation",ISNUMBER(SEARCH("film &amp; video/documentary", N16)),"documentary",ISNUMBER(SEARCH("film &amp; video/drama", N16)),"drama",ISNUMBER(SEARCH("film &amp; video/science fiction", N16)),"science fiction",ISNUMBER(SEARCH("film &amp; video/shorts", N16)),"shorts",ISNUMBER(SEARCH("food/food trucks", N16)),"food trucks",ISNUMBER(SEARCH("food/restaurants", N16)),"restaurants",ISNUMBER(SEARCH("food/small batch", N16)),"small batch",ISNUMBER(SEARCH("games/mobile games", N16)),"mobile games",ISNUMBER(SEARCH("games/tabletop games", N16)),"tabletop games",ISNUMBER(SEARCH("games/video games", N16)),"video games",ISNUMBER(SEARCH("music/classical music", N16)),"classical music",ISNUMBER(SEARCH("music/electronic music", N16)),"electronic music",ISNUMBER(SEARCH("music/faith", N16)),"faith",ISNUMBER(SEARCH("music/indie rock", N16)),"indie rock",ISNUMBER(SEARCH("music/jazz", N16)),"jazz",ISNUMBER(SEARCH("music/metal", N16)),"metal",ISNUMBER(SEARCH("music/pop", N16)),"pop",ISNUMBER(SEARCH("music/rock", N16)),"rock",ISNUMBER(SEARCH("music/world music", N16)),"world music",ISNUMBER(SEARCH("journalism/audio", N16)),"audio",ISNUMBER(SEARCH("photography/nature", N16)),"nature",ISNUMBER(SEARCH("photography/people", N16)),"people",ISNUMBER(SEARCH("photography/photobooks", N16)),"photobooks",ISNUMBER(SEARCH("photography/places", N16)),"places",ISNUMBER(SEARCH("publishing/art books", N16)),"art books",ISNUMBER(SEARCH("publishing/children's books", N16)),"children's books",ISNUMBER(SEARCH("publishing/fiction", N16)),"fiction",ISNUMBER(SEARCH("publishing/nonfiction", N16)),"nonfiction",ISNUMBER(SEARCH("publishing/radio &amp; podcasts", N16)),"radio &amp; podcasts",ISNUMBER(SEARCH("publishing/translations", N16)),"translations",ISNUMBER(SEARCH("technology/gadgets", N16)),"gadgets",ISNUMBER(SEARCH("technology/hardware", N16)),"hardware",ISNUMBER(SEARCH("technology/makerspaces", N16)),"makerspaces",ISNUMBER(SEARCH("technology/space exploration", N16)),"space exploration",ISNUMBER(SEARCH("technology/wearables", N16)),"wearables",ISNUMBER(SEARCH("technology/web", N16)),"web",ISNUMBER(SEARCH("theater/musical", N16)),"musical",ISNUMBER(SEARCH("theater/plays", N16)),"plays",ISNUMBER(SEARCH("theater/spaces", N16)),"spaces")</f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8" hidden="1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 cm="1">
        <f t="array" ref="R17">_xlfn.IFS(ISNUMBER(SEARCH("film &amp; video/television", N17)),"television",ISNUMBER(SEARCH("film &amp; video/animation", N17)),"animation",ISNUMBER(SEARCH("film &amp; video/documentary", N17)),"documentary",ISNUMBER(SEARCH("film &amp; video/drama", N17)),"drama",ISNUMBER(SEARCH("film &amp; video/science fiction", N17)),"science fiction",ISNUMBER(SEARCH("film &amp; video/shorts", N17)),"shorts",ISNUMBER(SEARCH("food/food trucks", N17)),"food trucks",ISNUMBER(SEARCH("food/restaurants", N17)),"restaurants",ISNUMBER(SEARCH("food/small batch", N17)),"small batch",ISNUMBER(SEARCH("games/mobile games", N17)),"mobile games",ISNUMBER(SEARCH("games/tabletop games", N17)),"tabletop games",ISNUMBER(SEARCH("games/video games", N17)),"video games",ISNUMBER(SEARCH("music/classical music", N17)),"classical music",ISNUMBER(SEARCH("music/electronic music", N17)),"electronic music",ISNUMBER(SEARCH("music/faith", N17)),"faith",ISNUMBER(SEARCH("music/indie rock", N17)),"indie rock",ISNUMBER(SEARCH("music/jazz", N17)),"jazz",ISNUMBER(SEARCH("music/metal", N17)),"metal",ISNUMBER(SEARCH("music/pop", N17)),"pop",ISNUMBER(SEARCH("music/rock", N17)),"rock",ISNUMBER(SEARCH("music/world music", N17)),"world music",ISNUMBER(SEARCH("journalism/audio", N17)),"audio",ISNUMBER(SEARCH("photography/nature", N17)),"nature",ISNUMBER(SEARCH("photography/people", N17)),"people",ISNUMBER(SEARCH("photography/photobooks", N17)),"photobooks",ISNUMBER(SEARCH("photography/places", N17)),"places",ISNUMBER(SEARCH("publishing/art books", N17)),"art books",ISNUMBER(SEARCH("publishing/children's books", N17)),"children's books",ISNUMBER(SEARCH("publishing/fiction", N17)),"fiction",ISNUMBER(SEARCH("publishing/nonfiction", N17)),"nonfiction",ISNUMBER(SEARCH("publishing/radio &amp; podcasts", N17)),"radio &amp; podcasts",ISNUMBER(SEARCH("publishing/translations", N17)),"translations",ISNUMBER(SEARCH("technology/gadgets", N17)),"gadgets",ISNUMBER(SEARCH("technology/hardware", N17)),"hardware",ISNUMBER(SEARCH("technology/makerspaces", N17)),"makerspaces",ISNUMBER(SEARCH("technology/space exploration", N17)),"space exploration",ISNUMBER(SEARCH("technology/wearables", N17)),"wearables",ISNUMBER(SEARCH("technology/web", N17)),"web",ISNUMBER(SEARCH("theater/musical", N17)),"musical",ISNUMBER(SEARCH("theater/plays", N17)),"plays",ISNUMBER(SEARCH("theater/spaces", N17)),"spaces")</f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 cm="1">
        <f t="array" ref="R18">_xlfn.IFS(ISNUMBER(SEARCH("film &amp; video/television", N18)),"television",ISNUMBER(SEARCH("film &amp; video/animation", N18)),"animation",ISNUMBER(SEARCH("film &amp; video/documentary", N18)),"documentary",ISNUMBER(SEARCH("film &amp; video/drama", N18)),"drama",ISNUMBER(SEARCH("film &amp; video/science fiction", N18)),"science fiction",ISNUMBER(SEARCH("film &amp; video/shorts", N18)),"shorts",ISNUMBER(SEARCH("food/food trucks", N18)),"food trucks",ISNUMBER(SEARCH("food/restaurants", N18)),"restaurants",ISNUMBER(SEARCH("food/small batch", N18)),"small batch",ISNUMBER(SEARCH("games/mobile games", N18)),"mobile games",ISNUMBER(SEARCH("games/tabletop games", N18)),"tabletop games",ISNUMBER(SEARCH("games/video games", N18)),"video games",ISNUMBER(SEARCH("music/classical music", N18)),"classical music",ISNUMBER(SEARCH("music/electronic music", N18)),"electronic music",ISNUMBER(SEARCH("music/faith", N18)),"faith",ISNUMBER(SEARCH("music/indie rock", N18)),"indie rock",ISNUMBER(SEARCH("music/jazz", N18)),"jazz",ISNUMBER(SEARCH("music/metal", N18)),"metal",ISNUMBER(SEARCH("music/pop", N18)),"pop",ISNUMBER(SEARCH("music/rock", N18)),"rock",ISNUMBER(SEARCH("music/world music", N18)),"world music",ISNUMBER(SEARCH("journalism/audio", N18)),"audio",ISNUMBER(SEARCH("photography/nature", N18)),"nature",ISNUMBER(SEARCH("photography/people", N18)),"people",ISNUMBER(SEARCH("photography/photobooks", N18)),"photobooks",ISNUMBER(SEARCH("photography/places", N18)),"places",ISNUMBER(SEARCH("publishing/art books", N18)),"art books",ISNUMBER(SEARCH("publishing/children's books", N18)),"children's books",ISNUMBER(SEARCH("publishing/fiction", N18)),"fiction",ISNUMBER(SEARCH("publishing/nonfiction", N18)),"nonfiction",ISNUMBER(SEARCH("publishing/radio &amp; podcasts", N18)),"radio &amp; podcasts",ISNUMBER(SEARCH("publishing/translations", N18)),"translations",ISNUMBER(SEARCH("technology/gadgets", N18)),"gadgets",ISNUMBER(SEARCH("technology/hardware", N18)),"hardware",ISNUMBER(SEARCH("technology/makerspaces", N18)),"makerspaces",ISNUMBER(SEARCH("technology/space exploration", N18)),"space exploration",ISNUMBER(SEARCH("technology/wearables", N18)),"wearables",ISNUMBER(SEARCH("technology/web", N18)),"web",ISNUMBER(SEARCH("theater/musical", N18)),"musical",ISNUMBER(SEARCH("theater/plays", N18)),"plays",ISNUMBER(SEARCH("theater/spaces", N18)),"spaces")</f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48" hidden="1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 cm="1">
        <f t="array" ref="R19">_xlfn.IFS(ISNUMBER(SEARCH("film &amp; video/television", N19)),"television",ISNUMBER(SEARCH("film &amp; video/animation", N19)),"animation",ISNUMBER(SEARCH("film &amp; video/documentary", N19)),"documentary",ISNUMBER(SEARCH("film &amp; video/drama", N19)),"drama",ISNUMBER(SEARCH("film &amp; video/science fiction", N19)),"science fiction",ISNUMBER(SEARCH("film &amp; video/shorts", N19)),"shorts",ISNUMBER(SEARCH("food/food trucks", N19)),"food trucks",ISNUMBER(SEARCH("food/restaurants", N19)),"restaurants",ISNUMBER(SEARCH("food/small batch", N19)),"small batch",ISNUMBER(SEARCH("games/mobile games", N19)),"mobile games",ISNUMBER(SEARCH("games/tabletop games", N19)),"tabletop games",ISNUMBER(SEARCH("games/video games", N19)),"video games",ISNUMBER(SEARCH("music/classical music", N19)),"classical music",ISNUMBER(SEARCH("music/electronic music", N19)),"electronic music",ISNUMBER(SEARCH("music/faith", N19)),"faith",ISNUMBER(SEARCH("music/indie rock", N19)),"indie rock",ISNUMBER(SEARCH("music/jazz", N19)),"jazz",ISNUMBER(SEARCH("music/metal", N19)),"metal",ISNUMBER(SEARCH("music/pop", N19)),"pop",ISNUMBER(SEARCH("music/rock", N19)),"rock",ISNUMBER(SEARCH("music/world music", N19)),"world music",ISNUMBER(SEARCH("journalism/audio", N19)),"audio",ISNUMBER(SEARCH("photography/nature", N19)),"nature",ISNUMBER(SEARCH("photography/people", N19)),"people",ISNUMBER(SEARCH("photography/photobooks", N19)),"photobooks",ISNUMBER(SEARCH("photography/places", N19)),"places",ISNUMBER(SEARCH("publishing/art books", N19)),"art books",ISNUMBER(SEARCH("publishing/children's books", N19)),"children's books",ISNUMBER(SEARCH("publishing/fiction", N19)),"fiction",ISNUMBER(SEARCH("publishing/nonfiction", N19)),"nonfiction",ISNUMBER(SEARCH("publishing/radio &amp; podcasts", N19)),"radio &amp; podcasts",ISNUMBER(SEARCH("publishing/translations", N19)),"translations",ISNUMBER(SEARCH("technology/gadgets", N19)),"gadgets",ISNUMBER(SEARCH("technology/hardware", N19)),"hardware",ISNUMBER(SEARCH("technology/makerspaces", N19)),"makerspaces",ISNUMBER(SEARCH("technology/space exploration", N19)),"space exploration",ISNUMBER(SEARCH("technology/wearables", N19)),"wearables",ISNUMBER(SEARCH("technology/web", N19)),"web",ISNUMBER(SEARCH("theater/musical", N19)),"musical",ISNUMBER(SEARCH("theater/plays", N19)),"plays",ISNUMBER(SEARCH("theater/spaces", N19)),"spaces")</f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8" hidden="1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 cm="1">
        <f t="array" ref="R20">_xlfn.IFS(ISNUMBER(SEARCH("film &amp; video/television", N20)),"television",ISNUMBER(SEARCH("film &amp; video/animation", N20)),"animation",ISNUMBER(SEARCH("film &amp; video/documentary", N20)),"documentary",ISNUMBER(SEARCH("film &amp; video/drama", N20)),"drama",ISNUMBER(SEARCH("film &amp; video/science fiction", N20)),"science fiction",ISNUMBER(SEARCH("film &amp; video/shorts", N20)),"shorts",ISNUMBER(SEARCH("food/food trucks", N20)),"food trucks",ISNUMBER(SEARCH("food/restaurants", N20)),"restaurants",ISNUMBER(SEARCH("food/small batch", N20)),"small batch",ISNUMBER(SEARCH("games/mobile games", N20)),"mobile games",ISNUMBER(SEARCH("games/tabletop games", N20)),"tabletop games",ISNUMBER(SEARCH("games/video games", N20)),"video games",ISNUMBER(SEARCH("music/classical music", N20)),"classical music",ISNUMBER(SEARCH("music/electronic music", N20)),"electronic music",ISNUMBER(SEARCH("music/faith", N20)),"faith",ISNUMBER(SEARCH("music/indie rock", N20)),"indie rock",ISNUMBER(SEARCH("music/jazz", N20)),"jazz",ISNUMBER(SEARCH("music/metal", N20)),"metal",ISNUMBER(SEARCH("music/pop", N20)),"pop",ISNUMBER(SEARCH("music/rock", N20)),"rock",ISNUMBER(SEARCH("music/world music", N20)),"world music",ISNUMBER(SEARCH("journalism/audio", N20)),"audio",ISNUMBER(SEARCH("photography/nature", N20)),"nature",ISNUMBER(SEARCH("photography/people", N20)),"people",ISNUMBER(SEARCH("photography/photobooks", N20)),"photobooks",ISNUMBER(SEARCH("photography/places", N20)),"places",ISNUMBER(SEARCH("publishing/art books", N20)),"art books",ISNUMBER(SEARCH("publishing/children's books", N20)),"children's books",ISNUMBER(SEARCH("publishing/fiction", N20)),"fiction",ISNUMBER(SEARCH("publishing/nonfiction", N20)),"nonfiction",ISNUMBER(SEARCH("publishing/radio &amp; podcasts", N20)),"radio &amp; podcasts",ISNUMBER(SEARCH("publishing/translations", N20)),"translations",ISNUMBER(SEARCH("technology/gadgets", N20)),"gadgets",ISNUMBER(SEARCH("technology/hardware", N20)),"hardware",ISNUMBER(SEARCH("technology/makerspaces", N20)),"makerspaces",ISNUMBER(SEARCH("technology/space exploration", N20)),"space exploration",ISNUMBER(SEARCH("technology/wearables", N20)),"wearables",ISNUMBER(SEARCH("technology/web", N20)),"web",ISNUMBER(SEARCH("theater/musical", N20)),"musical",ISNUMBER(SEARCH("theater/plays", N20)),"plays",ISNUMBER(SEARCH("theater/spaces", N20)),"spaces")</f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48" hidden="1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 cm="1">
        <f t="array" ref="R21">_xlfn.IFS(ISNUMBER(SEARCH("film &amp; video/television", N21)),"television",ISNUMBER(SEARCH("film &amp; video/animation", N21)),"animation",ISNUMBER(SEARCH("film &amp; video/documentary", N21)),"documentary",ISNUMBER(SEARCH("film &amp; video/drama", N21)),"drama",ISNUMBER(SEARCH("film &amp; video/science fiction", N21)),"science fiction",ISNUMBER(SEARCH("film &amp; video/shorts", N21)),"shorts",ISNUMBER(SEARCH("food/food trucks", N21)),"food trucks",ISNUMBER(SEARCH("food/restaurants", N21)),"restaurants",ISNUMBER(SEARCH("food/small batch", N21)),"small batch",ISNUMBER(SEARCH("games/mobile games", N21)),"mobile games",ISNUMBER(SEARCH("games/tabletop games", N21)),"tabletop games",ISNUMBER(SEARCH("games/video games", N21)),"video games",ISNUMBER(SEARCH("music/classical music", N21)),"classical music",ISNUMBER(SEARCH("music/electronic music", N21)),"electronic music",ISNUMBER(SEARCH("music/faith", N21)),"faith",ISNUMBER(SEARCH("music/indie rock", N21)),"indie rock",ISNUMBER(SEARCH("music/jazz", N21)),"jazz",ISNUMBER(SEARCH("music/metal", N21)),"metal",ISNUMBER(SEARCH("music/pop", N21)),"pop",ISNUMBER(SEARCH("music/rock", N21)),"rock",ISNUMBER(SEARCH("music/world music", N21)),"world music",ISNUMBER(SEARCH("journalism/audio", N21)),"audio",ISNUMBER(SEARCH("photography/nature", N21)),"nature",ISNUMBER(SEARCH("photography/people", N21)),"people",ISNUMBER(SEARCH("photography/photobooks", N21)),"photobooks",ISNUMBER(SEARCH("photography/places", N21)),"places",ISNUMBER(SEARCH("publishing/art books", N21)),"art books",ISNUMBER(SEARCH("publishing/children's books", N21)),"children's books",ISNUMBER(SEARCH("publishing/fiction", N21)),"fiction",ISNUMBER(SEARCH("publishing/nonfiction", N21)),"nonfiction",ISNUMBER(SEARCH("publishing/radio &amp; podcasts", N21)),"radio &amp; podcasts",ISNUMBER(SEARCH("publishing/translations", N21)),"translations",ISNUMBER(SEARCH("technology/gadgets", N21)),"gadgets",ISNUMBER(SEARCH("technology/hardware", N21)),"hardware",ISNUMBER(SEARCH("technology/makerspaces", N21)),"makerspaces",ISNUMBER(SEARCH("technology/space exploration", N21)),"space exploration",ISNUMBER(SEARCH("technology/wearables", N21)),"wearables",ISNUMBER(SEARCH("technology/web", N21)),"web",ISNUMBER(SEARCH("theater/musical", N21)),"musical",ISNUMBER(SEARCH("theater/plays", N21)),"plays",ISNUMBER(SEARCH("theater/spaces", N21)),"spaces")</f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8" hidden="1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 cm="1">
        <f t="array" ref="R22">_xlfn.IFS(ISNUMBER(SEARCH("film &amp; video/television", N22)),"television",ISNUMBER(SEARCH("film &amp; video/animation", N22)),"animation",ISNUMBER(SEARCH("film &amp; video/documentary", N22)),"documentary",ISNUMBER(SEARCH("film &amp; video/drama", N22)),"drama",ISNUMBER(SEARCH("film &amp; video/science fiction", N22)),"science fiction",ISNUMBER(SEARCH("film &amp; video/shorts", N22)),"shorts",ISNUMBER(SEARCH("food/food trucks", N22)),"food trucks",ISNUMBER(SEARCH("food/restaurants", N22)),"restaurants",ISNUMBER(SEARCH("food/small batch", N22)),"small batch",ISNUMBER(SEARCH("games/mobile games", N22)),"mobile games",ISNUMBER(SEARCH("games/tabletop games", N22)),"tabletop games",ISNUMBER(SEARCH("games/video games", N22)),"video games",ISNUMBER(SEARCH("music/classical music", N22)),"classical music",ISNUMBER(SEARCH("music/electronic music", N22)),"electronic music",ISNUMBER(SEARCH("music/faith", N22)),"faith",ISNUMBER(SEARCH("music/indie rock", N22)),"indie rock",ISNUMBER(SEARCH("music/jazz", N22)),"jazz",ISNUMBER(SEARCH("music/metal", N22)),"metal",ISNUMBER(SEARCH("music/pop", N22)),"pop",ISNUMBER(SEARCH("music/rock", N22)),"rock",ISNUMBER(SEARCH("music/world music", N22)),"world music",ISNUMBER(SEARCH("journalism/audio", N22)),"audio",ISNUMBER(SEARCH("photography/nature", N22)),"nature",ISNUMBER(SEARCH("photography/people", N22)),"people",ISNUMBER(SEARCH("photography/photobooks", N22)),"photobooks",ISNUMBER(SEARCH("photography/places", N22)),"places",ISNUMBER(SEARCH("publishing/art books", N22)),"art books",ISNUMBER(SEARCH("publishing/children's books", N22)),"children's books",ISNUMBER(SEARCH("publishing/fiction", N22)),"fiction",ISNUMBER(SEARCH("publishing/nonfiction", N22)),"nonfiction",ISNUMBER(SEARCH("publishing/radio &amp; podcasts", N22)),"radio &amp; podcasts",ISNUMBER(SEARCH("publishing/translations", N22)),"translations",ISNUMBER(SEARCH("technology/gadgets", N22)),"gadgets",ISNUMBER(SEARCH("technology/hardware", N22)),"hardware",ISNUMBER(SEARCH("technology/makerspaces", N22)),"makerspaces",ISNUMBER(SEARCH("technology/space exploration", N22)),"space exploration",ISNUMBER(SEARCH("technology/wearables", N22)),"wearables",ISNUMBER(SEARCH("technology/web", N22)),"web",ISNUMBER(SEARCH("theater/musical", N22)),"musical",ISNUMBER(SEARCH("theater/plays", N22)),"plays",ISNUMBER(SEARCH("theater/spaces", N22)),"spaces")</f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 cm="1">
        <f t="array" ref="R23">_xlfn.IFS(ISNUMBER(SEARCH("film &amp; video/television", N23)),"television",ISNUMBER(SEARCH("film &amp; video/animation", N23)),"animation",ISNUMBER(SEARCH("film &amp; video/documentary", N23)),"documentary",ISNUMBER(SEARCH("film &amp; video/drama", N23)),"drama",ISNUMBER(SEARCH("film &amp; video/science fiction", N23)),"science fiction",ISNUMBER(SEARCH("film &amp; video/shorts", N23)),"shorts",ISNUMBER(SEARCH("food/food trucks", N23)),"food trucks",ISNUMBER(SEARCH("food/restaurants", N23)),"restaurants",ISNUMBER(SEARCH("food/small batch", N23)),"small batch",ISNUMBER(SEARCH("games/mobile games", N23)),"mobile games",ISNUMBER(SEARCH("games/tabletop games", N23)),"tabletop games",ISNUMBER(SEARCH("games/video games", N23)),"video games",ISNUMBER(SEARCH("music/classical music", N23)),"classical music",ISNUMBER(SEARCH("music/electronic music", N23)),"electronic music",ISNUMBER(SEARCH("music/faith", N23)),"faith",ISNUMBER(SEARCH("music/indie rock", N23)),"indie rock",ISNUMBER(SEARCH("music/jazz", N23)),"jazz",ISNUMBER(SEARCH("music/metal", N23)),"metal",ISNUMBER(SEARCH("music/pop", N23)),"pop",ISNUMBER(SEARCH("music/rock", N23)),"rock",ISNUMBER(SEARCH("music/world music", N23)),"world music",ISNUMBER(SEARCH("journalism/audio", N23)),"audio",ISNUMBER(SEARCH("photography/nature", N23)),"nature",ISNUMBER(SEARCH("photography/people", N23)),"people",ISNUMBER(SEARCH("photography/photobooks", N23)),"photobooks",ISNUMBER(SEARCH("photography/places", N23)),"places",ISNUMBER(SEARCH("publishing/art books", N23)),"art books",ISNUMBER(SEARCH("publishing/children's books", N23)),"children's books",ISNUMBER(SEARCH("publishing/fiction", N23)),"fiction",ISNUMBER(SEARCH("publishing/nonfiction", N23)),"nonfiction",ISNUMBER(SEARCH("publishing/radio &amp; podcasts", N23)),"radio &amp; podcasts",ISNUMBER(SEARCH("publishing/translations", N23)),"translations",ISNUMBER(SEARCH("technology/gadgets", N23)),"gadgets",ISNUMBER(SEARCH("technology/hardware", N23)),"hardware",ISNUMBER(SEARCH("technology/makerspaces", N23)),"makerspaces",ISNUMBER(SEARCH("technology/space exploration", N23)),"space exploration",ISNUMBER(SEARCH("technology/wearables", N23)),"wearables",ISNUMBER(SEARCH("technology/web", N23)),"web",ISNUMBER(SEARCH("theater/musical", N23)),"musical",ISNUMBER(SEARCH("theater/plays", N23)),"plays",ISNUMBER(SEARCH("theater/spaces", N23)),"spaces")</f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2" hidden="1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 cm="1">
        <f t="array" ref="R24">_xlfn.IFS(ISNUMBER(SEARCH("film &amp; video/television", N24)),"television",ISNUMBER(SEARCH("film &amp; video/animation", N24)),"animation",ISNUMBER(SEARCH("film &amp; video/documentary", N24)),"documentary",ISNUMBER(SEARCH("film &amp; video/drama", N24)),"drama",ISNUMBER(SEARCH("film &amp; video/science fiction", N24)),"science fiction",ISNUMBER(SEARCH("film &amp; video/shorts", N24)),"shorts",ISNUMBER(SEARCH("food/food trucks", N24)),"food trucks",ISNUMBER(SEARCH("food/restaurants", N24)),"restaurants",ISNUMBER(SEARCH("food/small batch", N24)),"small batch",ISNUMBER(SEARCH("games/mobile games", N24)),"mobile games",ISNUMBER(SEARCH("games/tabletop games", N24)),"tabletop games",ISNUMBER(SEARCH("games/video games", N24)),"video games",ISNUMBER(SEARCH("music/classical music", N24)),"classical music",ISNUMBER(SEARCH("music/electronic music", N24)),"electronic music",ISNUMBER(SEARCH("music/faith", N24)),"faith",ISNUMBER(SEARCH("music/indie rock", N24)),"indie rock",ISNUMBER(SEARCH("music/jazz", N24)),"jazz",ISNUMBER(SEARCH("music/metal", N24)),"metal",ISNUMBER(SEARCH("music/pop", N24)),"pop",ISNUMBER(SEARCH("music/rock", N24)),"rock",ISNUMBER(SEARCH("music/world music", N24)),"world music",ISNUMBER(SEARCH("journalism/audio", N24)),"audio",ISNUMBER(SEARCH("photography/nature", N24)),"nature",ISNUMBER(SEARCH("photography/people", N24)),"people",ISNUMBER(SEARCH("photography/photobooks", N24)),"photobooks",ISNUMBER(SEARCH("photography/places", N24)),"places",ISNUMBER(SEARCH("publishing/art books", N24)),"art books",ISNUMBER(SEARCH("publishing/children's books", N24)),"children's books",ISNUMBER(SEARCH("publishing/fiction", N24)),"fiction",ISNUMBER(SEARCH("publishing/nonfiction", N24)),"nonfiction",ISNUMBER(SEARCH("publishing/radio &amp; podcasts", N24)),"radio &amp; podcasts",ISNUMBER(SEARCH("publishing/translations", N24)),"translations",ISNUMBER(SEARCH("technology/gadgets", N24)),"gadgets",ISNUMBER(SEARCH("technology/hardware", N24)),"hardware",ISNUMBER(SEARCH("technology/makerspaces", N24)),"makerspaces",ISNUMBER(SEARCH("technology/space exploration", N24)),"space exploration",ISNUMBER(SEARCH("technology/wearables", N24)),"wearables",ISNUMBER(SEARCH("technology/web", N24)),"web",ISNUMBER(SEARCH("theater/musical", N24)),"musical",ISNUMBER(SEARCH("theater/plays", N24)),"plays",ISNUMBER(SEARCH("theater/spaces", N24)),"spaces")</f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 cm="1">
        <f t="array" ref="R25">_xlfn.IFS(ISNUMBER(SEARCH("film &amp; video/television", N25)),"television",ISNUMBER(SEARCH("film &amp; video/animation", N25)),"animation",ISNUMBER(SEARCH("film &amp; video/documentary", N25)),"documentary",ISNUMBER(SEARCH("film &amp; video/drama", N25)),"drama",ISNUMBER(SEARCH("film &amp; video/science fiction", N25)),"science fiction",ISNUMBER(SEARCH("film &amp; video/shorts", N25)),"shorts",ISNUMBER(SEARCH("food/food trucks", N25)),"food trucks",ISNUMBER(SEARCH("food/restaurants", N25)),"restaurants",ISNUMBER(SEARCH("food/small batch", N25)),"small batch",ISNUMBER(SEARCH("games/mobile games", N25)),"mobile games",ISNUMBER(SEARCH("games/tabletop games", N25)),"tabletop games",ISNUMBER(SEARCH("games/video games", N25)),"video games",ISNUMBER(SEARCH("music/classical music", N25)),"classical music",ISNUMBER(SEARCH("music/electronic music", N25)),"electronic music",ISNUMBER(SEARCH("music/faith", N25)),"faith",ISNUMBER(SEARCH("music/indie rock", N25)),"indie rock",ISNUMBER(SEARCH("music/jazz", N25)),"jazz",ISNUMBER(SEARCH("music/metal", N25)),"metal",ISNUMBER(SEARCH("music/pop", N25)),"pop",ISNUMBER(SEARCH("music/rock", N25)),"rock",ISNUMBER(SEARCH("music/world music", N25)),"world music",ISNUMBER(SEARCH("journalism/audio", N25)),"audio",ISNUMBER(SEARCH("photography/nature", N25)),"nature",ISNUMBER(SEARCH("photography/people", N25)),"people",ISNUMBER(SEARCH("photography/photobooks", N25)),"photobooks",ISNUMBER(SEARCH("photography/places", N25)),"places",ISNUMBER(SEARCH("publishing/art books", N25)),"art books",ISNUMBER(SEARCH("publishing/children's books", N25)),"children's books",ISNUMBER(SEARCH("publishing/fiction", N25)),"fiction",ISNUMBER(SEARCH("publishing/nonfiction", N25)),"nonfiction",ISNUMBER(SEARCH("publishing/radio &amp; podcasts", N25)),"radio &amp; podcasts",ISNUMBER(SEARCH("publishing/translations", N25)),"translations",ISNUMBER(SEARCH("technology/gadgets", N25)),"gadgets",ISNUMBER(SEARCH("technology/hardware", N25)),"hardware",ISNUMBER(SEARCH("technology/makerspaces", N25)),"makerspaces",ISNUMBER(SEARCH("technology/space exploration", N25)),"space exploration",ISNUMBER(SEARCH("technology/wearables", N25)),"wearables",ISNUMBER(SEARCH("technology/web", N25)),"web",ISNUMBER(SEARCH("theater/musical", N25)),"musical",ISNUMBER(SEARCH("theater/plays", N25)),"plays",ISNUMBER(SEARCH("theater/spaces", N25)),"spaces")</f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2" hidden="1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 cm="1">
        <f t="array" ref="R26">_xlfn.IFS(ISNUMBER(SEARCH("film &amp; video/television", N26)),"television",ISNUMBER(SEARCH("film &amp; video/animation", N26)),"animation",ISNUMBER(SEARCH("film &amp; video/documentary", N26)),"documentary",ISNUMBER(SEARCH("film &amp; video/drama", N26)),"drama",ISNUMBER(SEARCH("film &amp; video/science fiction", N26)),"science fiction",ISNUMBER(SEARCH("film &amp; video/shorts", N26)),"shorts",ISNUMBER(SEARCH("food/food trucks", N26)),"food trucks",ISNUMBER(SEARCH("food/restaurants", N26)),"restaurants",ISNUMBER(SEARCH("food/small batch", N26)),"small batch",ISNUMBER(SEARCH("games/mobile games", N26)),"mobile games",ISNUMBER(SEARCH("games/tabletop games", N26)),"tabletop games",ISNUMBER(SEARCH("games/video games", N26)),"video games",ISNUMBER(SEARCH("music/classical music", N26)),"classical music",ISNUMBER(SEARCH("music/electronic music", N26)),"electronic music",ISNUMBER(SEARCH("music/faith", N26)),"faith",ISNUMBER(SEARCH("music/indie rock", N26)),"indie rock",ISNUMBER(SEARCH("music/jazz", N26)),"jazz",ISNUMBER(SEARCH("music/metal", N26)),"metal",ISNUMBER(SEARCH("music/pop", N26)),"pop",ISNUMBER(SEARCH("music/rock", N26)),"rock",ISNUMBER(SEARCH("music/world music", N26)),"world music",ISNUMBER(SEARCH("journalism/audio", N26)),"audio",ISNUMBER(SEARCH("photography/nature", N26)),"nature",ISNUMBER(SEARCH("photography/people", N26)),"people",ISNUMBER(SEARCH("photography/photobooks", N26)),"photobooks",ISNUMBER(SEARCH("photography/places", N26)),"places",ISNUMBER(SEARCH("publishing/art books", N26)),"art books",ISNUMBER(SEARCH("publishing/children's books", N26)),"children's books",ISNUMBER(SEARCH("publishing/fiction", N26)),"fiction",ISNUMBER(SEARCH("publishing/nonfiction", N26)),"nonfiction",ISNUMBER(SEARCH("publishing/radio &amp; podcasts", N26)),"radio &amp; podcasts",ISNUMBER(SEARCH("publishing/translations", N26)),"translations",ISNUMBER(SEARCH("technology/gadgets", N26)),"gadgets",ISNUMBER(SEARCH("technology/hardware", N26)),"hardware",ISNUMBER(SEARCH("technology/makerspaces", N26)),"makerspaces",ISNUMBER(SEARCH("technology/space exploration", N26)),"space exploration",ISNUMBER(SEARCH("technology/wearables", N26)),"wearables",ISNUMBER(SEARCH("technology/web", N26)),"web",ISNUMBER(SEARCH("theater/musical", N26)),"musical",ISNUMBER(SEARCH("theater/plays", N26)),"plays",ISNUMBER(SEARCH("theater/spaces", N26)),"spaces")</f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48" hidden="1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 cm="1">
        <f t="array" ref="R27">_xlfn.IFS(ISNUMBER(SEARCH("film &amp; video/television", N27)),"television",ISNUMBER(SEARCH("film &amp; video/animation", N27)),"animation",ISNUMBER(SEARCH("film &amp; video/documentary", N27)),"documentary",ISNUMBER(SEARCH("film &amp; video/drama", N27)),"drama",ISNUMBER(SEARCH("film &amp; video/science fiction", N27)),"science fiction",ISNUMBER(SEARCH("film &amp; video/shorts", N27)),"shorts",ISNUMBER(SEARCH("food/food trucks", N27)),"food trucks",ISNUMBER(SEARCH("food/restaurants", N27)),"restaurants",ISNUMBER(SEARCH("food/small batch", N27)),"small batch",ISNUMBER(SEARCH("games/mobile games", N27)),"mobile games",ISNUMBER(SEARCH("games/tabletop games", N27)),"tabletop games",ISNUMBER(SEARCH("games/video games", N27)),"video games",ISNUMBER(SEARCH("music/classical music", N27)),"classical music",ISNUMBER(SEARCH("music/electronic music", N27)),"electronic music",ISNUMBER(SEARCH("music/faith", N27)),"faith",ISNUMBER(SEARCH("music/indie rock", N27)),"indie rock",ISNUMBER(SEARCH("music/jazz", N27)),"jazz",ISNUMBER(SEARCH("music/metal", N27)),"metal",ISNUMBER(SEARCH("music/pop", N27)),"pop",ISNUMBER(SEARCH("music/rock", N27)),"rock",ISNUMBER(SEARCH("music/world music", N27)),"world music",ISNUMBER(SEARCH("journalism/audio", N27)),"audio",ISNUMBER(SEARCH("photography/nature", N27)),"nature",ISNUMBER(SEARCH("photography/people", N27)),"people",ISNUMBER(SEARCH("photography/photobooks", N27)),"photobooks",ISNUMBER(SEARCH("photography/places", N27)),"places",ISNUMBER(SEARCH("publishing/art books", N27)),"art books",ISNUMBER(SEARCH("publishing/children's books", N27)),"children's books",ISNUMBER(SEARCH("publishing/fiction", N27)),"fiction",ISNUMBER(SEARCH("publishing/nonfiction", N27)),"nonfiction",ISNUMBER(SEARCH("publishing/radio &amp; podcasts", N27)),"radio &amp; podcasts",ISNUMBER(SEARCH("publishing/translations", N27)),"translations",ISNUMBER(SEARCH("technology/gadgets", N27)),"gadgets",ISNUMBER(SEARCH("technology/hardware", N27)),"hardware",ISNUMBER(SEARCH("technology/makerspaces", N27)),"makerspaces",ISNUMBER(SEARCH("technology/space exploration", N27)),"space exploration",ISNUMBER(SEARCH("technology/wearables", N27)),"wearables",ISNUMBER(SEARCH("technology/web", N27)),"web",ISNUMBER(SEARCH("theater/musical", N27)),"musical",ISNUMBER(SEARCH("theater/plays", N27)),"plays",ISNUMBER(SEARCH("theater/spaces", N27)),"spaces")</f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32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 cm="1">
        <f t="array" ref="R28">_xlfn.IFS(ISNUMBER(SEARCH("film &amp; video/television", N28)),"television",ISNUMBER(SEARCH("film &amp; video/animation", N28)),"animation",ISNUMBER(SEARCH("film &amp; video/documentary", N28)),"documentary",ISNUMBER(SEARCH("film &amp; video/drama", N28)),"drama",ISNUMBER(SEARCH("film &amp; video/science fiction", N28)),"science fiction",ISNUMBER(SEARCH("film &amp; video/shorts", N28)),"shorts",ISNUMBER(SEARCH("food/food trucks", N28)),"food trucks",ISNUMBER(SEARCH("food/restaurants", N28)),"restaurants",ISNUMBER(SEARCH("food/small batch", N28)),"small batch",ISNUMBER(SEARCH("games/mobile games", N28)),"mobile games",ISNUMBER(SEARCH("games/tabletop games", N28)),"tabletop games",ISNUMBER(SEARCH("games/video games", N28)),"video games",ISNUMBER(SEARCH("music/classical music", N28)),"classical music",ISNUMBER(SEARCH("music/electronic music", N28)),"electronic music",ISNUMBER(SEARCH("music/faith", N28)),"faith",ISNUMBER(SEARCH("music/indie rock", N28)),"indie rock",ISNUMBER(SEARCH("music/jazz", N28)),"jazz",ISNUMBER(SEARCH("music/metal", N28)),"metal",ISNUMBER(SEARCH("music/pop", N28)),"pop",ISNUMBER(SEARCH("music/rock", N28)),"rock",ISNUMBER(SEARCH("music/world music", N28)),"world music",ISNUMBER(SEARCH("journalism/audio", N28)),"audio",ISNUMBER(SEARCH("photography/nature", N28)),"nature",ISNUMBER(SEARCH("photography/people", N28)),"people",ISNUMBER(SEARCH("photography/photobooks", N28)),"photobooks",ISNUMBER(SEARCH("photography/places", N28)),"places",ISNUMBER(SEARCH("publishing/art books", N28)),"art books",ISNUMBER(SEARCH("publishing/children's books", N28)),"children's books",ISNUMBER(SEARCH("publishing/fiction", N28)),"fiction",ISNUMBER(SEARCH("publishing/nonfiction", N28)),"nonfiction",ISNUMBER(SEARCH("publishing/radio &amp; podcasts", N28)),"radio &amp; podcasts",ISNUMBER(SEARCH("publishing/translations", N28)),"translations",ISNUMBER(SEARCH("technology/gadgets", N28)),"gadgets",ISNUMBER(SEARCH("technology/hardware", N28)),"hardware",ISNUMBER(SEARCH("technology/makerspaces", N28)),"makerspaces",ISNUMBER(SEARCH("technology/space exploration", N28)),"space exploration",ISNUMBER(SEARCH("technology/wearables", N28)),"wearables",ISNUMBER(SEARCH("technology/web", N28)),"web",ISNUMBER(SEARCH("theater/musical", N28)),"musical",ISNUMBER(SEARCH("theater/plays", N28)),"plays",ISNUMBER(SEARCH("theater/spaces", N28)),"spaces")</f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 cm="1">
        <f t="array" ref="R29">_xlfn.IFS(ISNUMBER(SEARCH("film &amp; video/television", N29)),"television",ISNUMBER(SEARCH("film &amp; video/animation", N29)),"animation",ISNUMBER(SEARCH("film &amp; video/documentary", N29)),"documentary",ISNUMBER(SEARCH("film &amp; video/drama", N29)),"drama",ISNUMBER(SEARCH("film &amp; video/science fiction", N29)),"science fiction",ISNUMBER(SEARCH("film &amp; video/shorts", N29)),"shorts",ISNUMBER(SEARCH("food/food trucks", N29)),"food trucks",ISNUMBER(SEARCH("food/restaurants", N29)),"restaurants",ISNUMBER(SEARCH("food/small batch", N29)),"small batch",ISNUMBER(SEARCH("games/mobile games", N29)),"mobile games",ISNUMBER(SEARCH("games/tabletop games", N29)),"tabletop games",ISNUMBER(SEARCH("games/video games", N29)),"video games",ISNUMBER(SEARCH("music/classical music", N29)),"classical music",ISNUMBER(SEARCH("music/electronic music", N29)),"electronic music",ISNUMBER(SEARCH("music/faith", N29)),"faith",ISNUMBER(SEARCH("music/indie rock", N29)),"indie rock",ISNUMBER(SEARCH("music/jazz", N29)),"jazz",ISNUMBER(SEARCH("music/metal", N29)),"metal",ISNUMBER(SEARCH("music/pop", N29)),"pop",ISNUMBER(SEARCH("music/rock", N29)),"rock",ISNUMBER(SEARCH("music/world music", N29)),"world music",ISNUMBER(SEARCH("journalism/audio", N29)),"audio",ISNUMBER(SEARCH("photography/nature", N29)),"nature",ISNUMBER(SEARCH("photography/people", N29)),"people",ISNUMBER(SEARCH("photography/photobooks", N29)),"photobooks",ISNUMBER(SEARCH("photography/places", N29)),"places",ISNUMBER(SEARCH("publishing/art books", N29)),"art books",ISNUMBER(SEARCH("publishing/children's books", N29)),"children's books",ISNUMBER(SEARCH("publishing/fiction", N29)),"fiction",ISNUMBER(SEARCH("publishing/nonfiction", N29)),"nonfiction",ISNUMBER(SEARCH("publishing/radio &amp; podcasts", N29)),"radio &amp; podcasts",ISNUMBER(SEARCH("publishing/translations", N29)),"translations",ISNUMBER(SEARCH("technology/gadgets", N29)),"gadgets",ISNUMBER(SEARCH("technology/hardware", N29)),"hardware",ISNUMBER(SEARCH("technology/makerspaces", N29)),"makerspaces",ISNUMBER(SEARCH("technology/space exploration", N29)),"space exploration",ISNUMBER(SEARCH("technology/wearables", N29)),"wearables",ISNUMBER(SEARCH("technology/web", N29)),"web",ISNUMBER(SEARCH("theater/musical", N29)),"musical",ISNUMBER(SEARCH("theater/plays", N29)),"plays",ISNUMBER(SEARCH("theater/spaces", N29)),"spaces")</f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 cm="1">
        <f t="array" ref="R30">_xlfn.IFS(ISNUMBER(SEARCH("film &amp; video/television", N30)),"television",ISNUMBER(SEARCH("film &amp; video/animation", N30)),"animation",ISNUMBER(SEARCH("film &amp; video/documentary", N30)),"documentary",ISNUMBER(SEARCH("film &amp; video/drama", N30)),"drama",ISNUMBER(SEARCH("film &amp; video/science fiction", N30)),"science fiction",ISNUMBER(SEARCH("film &amp; video/shorts", N30)),"shorts",ISNUMBER(SEARCH("food/food trucks", N30)),"food trucks",ISNUMBER(SEARCH("food/restaurants", N30)),"restaurants",ISNUMBER(SEARCH("food/small batch", N30)),"small batch",ISNUMBER(SEARCH("games/mobile games", N30)),"mobile games",ISNUMBER(SEARCH("games/tabletop games", N30)),"tabletop games",ISNUMBER(SEARCH("games/video games", N30)),"video games",ISNUMBER(SEARCH("music/classical music", N30)),"classical music",ISNUMBER(SEARCH("music/electronic music", N30)),"electronic music",ISNUMBER(SEARCH("music/faith", N30)),"faith",ISNUMBER(SEARCH("music/indie rock", N30)),"indie rock",ISNUMBER(SEARCH("music/jazz", N30)),"jazz",ISNUMBER(SEARCH("music/metal", N30)),"metal",ISNUMBER(SEARCH("music/pop", N30)),"pop",ISNUMBER(SEARCH("music/rock", N30)),"rock",ISNUMBER(SEARCH("music/world music", N30)),"world music",ISNUMBER(SEARCH("journalism/audio", N30)),"audio",ISNUMBER(SEARCH("photography/nature", N30)),"nature",ISNUMBER(SEARCH("photography/people", N30)),"people",ISNUMBER(SEARCH("photography/photobooks", N30)),"photobooks",ISNUMBER(SEARCH("photography/places", N30)),"places",ISNUMBER(SEARCH("publishing/art books", N30)),"art books",ISNUMBER(SEARCH("publishing/children's books", N30)),"children's books",ISNUMBER(SEARCH("publishing/fiction", N30)),"fiction",ISNUMBER(SEARCH("publishing/nonfiction", N30)),"nonfiction",ISNUMBER(SEARCH("publishing/radio &amp; podcasts", N30)),"radio &amp; podcasts",ISNUMBER(SEARCH("publishing/translations", N30)),"translations",ISNUMBER(SEARCH("technology/gadgets", N30)),"gadgets",ISNUMBER(SEARCH("technology/hardware", N30)),"hardware",ISNUMBER(SEARCH("technology/makerspaces", N30)),"makerspaces",ISNUMBER(SEARCH("technology/space exploration", N30)),"space exploration",ISNUMBER(SEARCH("technology/wearables", N30)),"wearables",ISNUMBER(SEARCH("technology/web", N30)),"web",ISNUMBER(SEARCH("theater/musical", N30)),"musical",ISNUMBER(SEARCH("theater/plays", N30)),"plays",ISNUMBER(SEARCH("theater/spaces", N30)),"spaces")</f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48" hidden="1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 cm="1">
        <f t="array" ref="R31">_xlfn.IFS(ISNUMBER(SEARCH("film &amp; video/television", N31)),"television",ISNUMBER(SEARCH("film &amp; video/animation", N31)),"animation",ISNUMBER(SEARCH("film &amp; video/documentary", N31)),"documentary",ISNUMBER(SEARCH("film &amp; video/drama", N31)),"drama",ISNUMBER(SEARCH("film &amp; video/science fiction", N31)),"science fiction",ISNUMBER(SEARCH("film &amp; video/shorts", N31)),"shorts",ISNUMBER(SEARCH("food/food trucks", N31)),"food trucks",ISNUMBER(SEARCH("food/restaurants", N31)),"restaurants",ISNUMBER(SEARCH("food/small batch", N31)),"small batch",ISNUMBER(SEARCH("games/mobile games", N31)),"mobile games",ISNUMBER(SEARCH("games/tabletop games", N31)),"tabletop games",ISNUMBER(SEARCH("games/video games", N31)),"video games",ISNUMBER(SEARCH("music/classical music", N31)),"classical music",ISNUMBER(SEARCH("music/electronic music", N31)),"electronic music",ISNUMBER(SEARCH("music/faith", N31)),"faith",ISNUMBER(SEARCH("music/indie rock", N31)),"indie rock",ISNUMBER(SEARCH("music/jazz", N31)),"jazz",ISNUMBER(SEARCH("music/metal", N31)),"metal",ISNUMBER(SEARCH("music/pop", N31)),"pop",ISNUMBER(SEARCH("music/rock", N31)),"rock",ISNUMBER(SEARCH("music/world music", N31)),"world music",ISNUMBER(SEARCH("journalism/audio", N31)),"audio",ISNUMBER(SEARCH("photography/nature", N31)),"nature",ISNUMBER(SEARCH("photography/people", N31)),"people",ISNUMBER(SEARCH("photography/photobooks", N31)),"photobooks",ISNUMBER(SEARCH("photography/places", N31)),"places",ISNUMBER(SEARCH("publishing/art books", N31)),"art books",ISNUMBER(SEARCH("publishing/children's books", N31)),"children's books",ISNUMBER(SEARCH("publishing/fiction", N31)),"fiction",ISNUMBER(SEARCH("publishing/nonfiction", N31)),"nonfiction",ISNUMBER(SEARCH("publishing/radio &amp; podcasts", N31)),"radio &amp; podcasts",ISNUMBER(SEARCH("publishing/translations", N31)),"translations",ISNUMBER(SEARCH("technology/gadgets", N31)),"gadgets",ISNUMBER(SEARCH("technology/hardware", N31)),"hardware",ISNUMBER(SEARCH("technology/makerspaces", N31)),"makerspaces",ISNUMBER(SEARCH("technology/space exploration", N31)),"space exploration",ISNUMBER(SEARCH("technology/wearables", N31)),"wearables",ISNUMBER(SEARCH("technology/web", N31)),"web",ISNUMBER(SEARCH("theater/musical", N31)),"musical",ISNUMBER(SEARCH("theater/plays", N31)),"plays",ISNUMBER(SEARCH("theater/spaces", N31)),"spaces")</f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8" hidden="1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 cm="1">
        <f t="array" ref="R32">_xlfn.IFS(ISNUMBER(SEARCH("film &amp; video/television", N32)),"television",ISNUMBER(SEARCH("film &amp; video/animation", N32)),"animation",ISNUMBER(SEARCH("film &amp; video/documentary", N32)),"documentary",ISNUMBER(SEARCH("film &amp; video/drama", N32)),"drama",ISNUMBER(SEARCH("film &amp; video/science fiction", N32)),"science fiction",ISNUMBER(SEARCH("film &amp; video/shorts", N32)),"shorts",ISNUMBER(SEARCH("food/food trucks", N32)),"food trucks",ISNUMBER(SEARCH("food/restaurants", N32)),"restaurants",ISNUMBER(SEARCH("food/small batch", N32)),"small batch",ISNUMBER(SEARCH("games/mobile games", N32)),"mobile games",ISNUMBER(SEARCH("games/tabletop games", N32)),"tabletop games",ISNUMBER(SEARCH("games/video games", N32)),"video games",ISNUMBER(SEARCH("music/classical music", N32)),"classical music",ISNUMBER(SEARCH("music/electronic music", N32)),"electronic music",ISNUMBER(SEARCH("music/faith", N32)),"faith",ISNUMBER(SEARCH("music/indie rock", N32)),"indie rock",ISNUMBER(SEARCH("music/jazz", N32)),"jazz",ISNUMBER(SEARCH("music/metal", N32)),"metal",ISNUMBER(SEARCH("music/pop", N32)),"pop",ISNUMBER(SEARCH("music/rock", N32)),"rock",ISNUMBER(SEARCH("music/world music", N32)),"world music",ISNUMBER(SEARCH("journalism/audio", N32)),"audio",ISNUMBER(SEARCH("photography/nature", N32)),"nature",ISNUMBER(SEARCH("photography/people", N32)),"people",ISNUMBER(SEARCH("photography/photobooks", N32)),"photobooks",ISNUMBER(SEARCH("photography/places", N32)),"places",ISNUMBER(SEARCH("publishing/art books", N32)),"art books",ISNUMBER(SEARCH("publishing/children's books", N32)),"children's books",ISNUMBER(SEARCH("publishing/fiction", N32)),"fiction",ISNUMBER(SEARCH("publishing/nonfiction", N32)),"nonfiction",ISNUMBER(SEARCH("publishing/radio &amp; podcasts", N32)),"radio &amp; podcasts",ISNUMBER(SEARCH("publishing/translations", N32)),"translations",ISNUMBER(SEARCH("technology/gadgets", N32)),"gadgets",ISNUMBER(SEARCH("technology/hardware", N32)),"hardware",ISNUMBER(SEARCH("technology/makerspaces", N32)),"makerspaces",ISNUMBER(SEARCH("technology/space exploration", N32)),"space exploration",ISNUMBER(SEARCH("technology/wearables", N32)),"wearables",ISNUMBER(SEARCH("technology/web", N32)),"web",ISNUMBER(SEARCH("theater/musical", N32)),"musical",ISNUMBER(SEARCH("theater/plays", N32)),"plays",ISNUMBER(SEARCH("theater/spaces", N32)),"spaces")</f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8" hidden="1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 cm="1">
        <f t="array" ref="R33">_xlfn.IFS(ISNUMBER(SEARCH("film &amp; video/television", N33)),"television",ISNUMBER(SEARCH("film &amp; video/animation", N33)),"animation",ISNUMBER(SEARCH("film &amp; video/documentary", N33)),"documentary",ISNUMBER(SEARCH("film &amp; video/drama", N33)),"drama",ISNUMBER(SEARCH("film &amp; video/science fiction", N33)),"science fiction",ISNUMBER(SEARCH("film &amp; video/shorts", N33)),"shorts",ISNUMBER(SEARCH("food/food trucks", N33)),"food trucks",ISNUMBER(SEARCH("food/restaurants", N33)),"restaurants",ISNUMBER(SEARCH("food/small batch", N33)),"small batch",ISNUMBER(SEARCH("games/mobile games", N33)),"mobile games",ISNUMBER(SEARCH("games/tabletop games", N33)),"tabletop games",ISNUMBER(SEARCH("games/video games", N33)),"video games",ISNUMBER(SEARCH("music/classical music", N33)),"classical music",ISNUMBER(SEARCH("music/electronic music", N33)),"electronic music",ISNUMBER(SEARCH("music/faith", N33)),"faith",ISNUMBER(SEARCH("music/indie rock", N33)),"indie rock",ISNUMBER(SEARCH("music/jazz", N33)),"jazz",ISNUMBER(SEARCH("music/metal", N33)),"metal",ISNUMBER(SEARCH("music/pop", N33)),"pop",ISNUMBER(SEARCH("music/rock", N33)),"rock",ISNUMBER(SEARCH("music/world music", N33)),"world music",ISNUMBER(SEARCH("journalism/audio", N33)),"audio",ISNUMBER(SEARCH("photography/nature", N33)),"nature",ISNUMBER(SEARCH("photography/people", N33)),"people",ISNUMBER(SEARCH("photography/photobooks", N33)),"photobooks",ISNUMBER(SEARCH("photography/places", N33)),"places",ISNUMBER(SEARCH("publishing/art books", N33)),"art books",ISNUMBER(SEARCH("publishing/children's books", N33)),"children's books",ISNUMBER(SEARCH("publishing/fiction", N33)),"fiction",ISNUMBER(SEARCH("publishing/nonfiction", N33)),"nonfiction",ISNUMBER(SEARCH("publishing/radio &amp; podcasts", N33)),"radio &amp; podcasts",ISNUMBER(SEARCH("publishing/translations", N33)),"translations",ISNUMBER(SEARCH("technology/gadgets", N33)),"gadgets",ISNUMBER(SEARCH("technology/hardware", N33)),"hardware",ISNUMBER(SEARCH("technology/makerspaces", N33)),"makerspaces",ISNUMBER(SEARCH("technology/space exploration", N33)),"space exploration",ISNUMBER(SEARCH("technology/wearables", N33)),"wearables",ISNUMBER(SEARCH("technology/web", N33)),"web",ISNUMBER(SEARCH("theater/musical", N33)),"musical",ISNUMBER(SEARCH("theater/plays", N33)),"plays",ISNUMBER(SEARCH("theater/spaces", N33)),"spaces")</f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 cm="1">
        <f t="array" ref="R34">_xlfn.IFS(ISNUMBER(SEARCH("film &amp; video/television", N34)),"television",ISNUMBER(SEARCH("film &amp; video/animation", N34)),"animation",ISNUMBER(SEARCH("film &amp; video/documentary", N34)),"documentary",ISNUMBER(SEARCH("film &amp; video/drama", N34)),"drama",ISNUMBER(SEARCH("film &amp; video/science fiction", N34)),"science fiction",ISNUMBER(SEARCH("film &amp; video/shorts", N34)),"shorts",ISNUMBER(SEARCH("food/food trucks", N34)),"food trucks",ISNUMBER(SEARCH("food/restaurants", N34)),"restaurants",ISNUMBER(SEARCH("food/small batch", N34)),"small batch",ISNUMBER(SEARCH("games/mobile games", N34)),"mobile games",ISNUMBER(SEARCH("games/tabletop games", N34)),"tabletop games",ISNUMBER(SEARCH("games/video games", N34)),"video games",ISNUMBER(SEARCH("music/classical music", N34)),"classical music",ISNUMBER(SEARCH("music/electronic music", N34)),"electronic music",ISNUMBER(SEARCH("music/faith", N34)),"faith",ISNUMBER(SEARCH("music/indie rock", N34)),"indie rock",ISNUMBER(SEARCH("music/jazz", N34)),"jazz",ISNUMBER(SEARCH("music/metal", N34)),"metal",ISNUMBER(SEARCH("music/pop", N34)),"pop",ISNUMBER(SEARCH("music/rock", N34)),"rock",ISNUMBER(SEARCH("music/world music", N34)),"world music",ISNUMBER(SEARCH("journalism/audio", N34)),"audio",ISNUMBER(SEARCH("photography/nature", N34)),"nature",ISNUMBER(SEARCH("photography/people", N34)),"people",ISNUMBER(SEARCH("photography/photobooks", N34)),"photobooks",ISNUMBER(SEARCH("photography/places", N34)),"places",ISNUMBER(SEARCH("publishing/art books", N34)),"art books",ISNUMBER(SEARCH("publishing/children's books", N34)),"children's books",ISNUMBER(SEARCH("publishing/fiction", N34)),"fiction",ISNUMBER(SEARCH("publishing/nonfiction", N34)),"nonfiction",ISNUMBER(SEARCH("publishing/radio &amp; podcasts", N34)),"radio &amp; podcasts",ISNUMBER(SEARCH("publishing/translations", N34)),"translations",ISNUMBER(SEARCH("technology/gadgets", N34)),"gadgets",ISNUMBER(SEARCH("technology/hardware", N34)),"hardware",ISNUMBER(SEARCH("technology/makerspaces", N34)),"makerspaces",ISNUMBER(SEARCH("technology/space exploration", N34)),"space exploration",ISNUMBER(SEARCH("technology/wearables", N34)),"wearables",ISNUMBER(SEARCH("technology/web", N34)),"web",ISNUMBER(SEARCH("theater/musical", N34)),"musical",ISNUMBER(SEARCH("theater/plays", N34)),"plays",ISNUMBER(SEARCH("theater/spaces", N34)),"spaces")</f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48" hidden="1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 cm="1">
        <f t="array" ref="R35">_xlfn.IFS(ISNUMBER(SEARCH("film &amp; video/television", N35)),"television",ISNUMBER(SEARCH("film &amp; video/animation", N35)),"animation",ISNUMBER(SEARCH("film &amp; video/documentary", N35)),"documentary",ISNUMBER(SEARCH("film &amp; video/drama", N35)),"drama",ISNUMBER(SEARCH("film &amp; video/science fiction", N35)),"science fiction",ISNUMBER(SEARCH("film &amp; video/shorts", N35)),"shorts",ISNUMBER(SEARCH("food/food trucks", N35)),"food trucks",ISNUMBER(SEARCH("food/restaurants", N35)),"restaurants",ISNUMBER(SEARCH("food/small batch", N35)),"small batch",ISNUMBER(SEARCH("games/mobile games", N35)),"mobile games",ISNUMBER(SEARCH("games/tabletop games", N35)),"tabletop games",ISNUMBER(SEARCH("games/video games", N35)),"video games",ISNUMBER(SEARCH("music/classical music", N35)),"classical music",ISNUMBER(SEARCH("music/electronic music", N35)),"electronic music",ISNUMBER(SEARCH("music/faith", N35)),"faith",ISNUMBER(SEARCH("music/indie rock", N35)),"indie rock",ISNUMBER(SEARCH("music/jazz", N35)),"jazz",ISNUMBER(SEARCH("music/metal", N35)),"metal",ISNUMBER(SEARCH("music/pop", N35)),"pop",ISNUMBER(SEARCH("music/rock", N35)),"rock",ISNUMBER(SEARCH("music/world music", N35)),"world music",ISNUMBER(SEARCH("journalism/audio", N35)),"audio",ISNUMBER(SEARCH("photography/nature", N35)),"nature",ISNUMBER(SEARCH("photography/people", N35)),"people",ISNUMBER(SEARCH("photography/photobooks", N35)),"photobooks",ISNUMBER(SEARCH("photography/places", N35)),"places",ISNUMBER(SEARCH("publishing/art books", N35)),"art books",ISNUMBER(SEARCH("publishing/children's books", N35)),"children's books",ISNUMBER(SEARCH("publishing/fiction", N35)),"fiction",ISNUMBER(SEARCH("publishing/nonfiction", N35)),"nonfiction",ISNUMBER(SEARCH("publishing/radio &amp; podcasts", N35)),"radio &amp; podcasts",ISNUMBER(SEARCH("publishing/translations", N35)),"translations",ISNUMBER(SEARCH("technology/gadgets", N35)),"gadgets",ISNUMBER(SEARCH("technology/hardware", N35)),"hardware",ISNUMBER(SEARCH("technology/makerspaces", N35)),"makerspaces",ISNUMBER(SEARCH("technology/space exploration", N35)),"space exploration",ISNUMBER(SEARCH("technology/wearables", N35)),"wearables",ISNUMBER(SEARCH("technology/web", N35)),"web",ISNUMBER(SEARCH("theater/musical", N35)),"musical",ISNUMBER(SEARCH("theater/plays", N35)),"plays",ISNUMBER(SEARCH("theater/spaces", N35)),"spaces")</f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48" hidden="1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 cm="1">
        <f t="array" ref="R36">_xlfn.IFS(ISNUMBER(SEARCH("film &amp; video/television", N36)),"television",ISNUMBER(SEARCH("film &amp; video/animation", N36)),"animation",ISNUMBER(SEARCH("film &amp; video/documentary", N36)),"documentary",ISNUMBER(SEARCH("film &amp; video/drama", N36)),"drama",ISNUMBER(SEARCH("film &amp; video/science fiction", N36)),"science fiction",ISNUMBER(SEARCH("film &amp; video/shorts", N36)),"shorts",ISNUMBER(SEARCH("food/food trucks", N36)),"food trucks",ISNUMBER(SEARCH("food/restaurants", N36)),"restaurants",ISNUMBER(SEARCH("food/small batch", N36)),"small batch",ISNUMBER(SEARCH("games/mobile games", N36)),"mobile games",ISNUMBER(SEARCH("games/tabletop games", N36)),"tabletop games",ISNUMBER(SEARCH("games/video games", N36)),"video games",ISNUMBER(SEARCH("music/classical music", N36)),"classical music",ISNUMBER(SEARCH("music/electronic music", N36)),"electronic music",ISNUMBER(SEARCH("music/faith", N36)),"faith",ISNUMBER(SEARCH("music/indie rock", N36)),"indie rock",ISNUMBER(SEARCH("music/jazz", N36)),"jazz",ISNUMBER(SEARCH("music/metal", N36)),"metal",ISNUMBER(SEARCH("music/pop", N36)),"pop",ISNUMBER(SEARCH("music/rock", N36)),"rock",ISNUMBER(SEARCH("music/world music", N36)),"world music",ISNUMBER(SEARCH("journalism/audio", N36)),"audio",ISNUMBER(SEARCH("photography/nature", N36)),"nature",ISNUMBER(SEARCH("photography/people", N36)),"people",ISNUMBER(SEARCH("photography/photobooks", N36)),"photobooks",ISNUMBER(SEARCH("photography/places", N36)),"places",ISNUMBER(SEARCH("publishing/art books", N36)),"art books",ISNUMBER(SEARCH("publishing/children's books", N36)),"children's books",ISNUMBER(SEARCH("publishing/fiction", N36)),"fiction",ISNUMBER(SEARCH("publishing/nonfiction", N36)),"nonfiction",ISNUMBER(SEARCH("publishing/radio &amp; podcasts", N36)),"radio &amp; podcasts",ISNUMBER(SEARCH("publishing/translations", N36)),"translations",ISNUMBER(SEARCH("technology/gadgets", N36)),"gadgets",ISNUMBER(SEARCH("technology/hardware", N36)),"hardware",ISNUMBER(SEARCH("technology/makerspaces", N36)),"makerspaces",ISNUMBER(SEARCH("technology/space exploration", N36)),"space exploration",ISNUMBER(SEARCH("technology/wearables", N36)),"wearables",ISNUMBER(SEARCH("technology/web", N36)),"web",ISNUMBER(SEARCH("theater/musical", N36)),"musical",ISNUMBER(SEARCH("theater/plays", N36)),"plays",ISNUMBER(SEARCH("theater/spaces", N36)),"spaces")</f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32" hidden="1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 cm="1">
        <f t="array" ref="R37">_xlfn.IFS(ISNUMBER(SEARCH("film &amp; video/television", N37)),"television",ISNUMBER(SEARCH("film &amp; video/animation", N37)),"animation",ISNUMBER(SEARCH("film &amp; video/documentary", N37)),"documentary",ISNUMBER(SEARCH("film &amp; video/drama", N37)),"drama",ISNUMBER(SEARCH("film &amp; video/science fiction", N37)),"science fiction",ISNUMBER(SEARCH("film &amp; video/shorts", N37)),"shorts",ISNUMBER(SEARCH("food/food trucks", N37)),"food trucks",ISNUMBER(SEARCH("food/restaurants", N37)),"restaurants",ISNUMBER(SEARCH("food/small batch", N37)),"small batch",ISNUMBER(SEARCH("games/mobile games", N37)),"mobile games",ISNUMBER(SEARCH("games/tabletop games", N37)),"tabletop games",ISNUMBER(SEARCH("games/video games", N37)),"video games",ISNUMBER(SEARCH("music/classical music", N37)),"classical music",ISNUMBER(SEARCH("music/electronic music", N37)),"electronic music",ISNUMBER(SEARCH("music/faith", N37)),"faith",ISNUMBER(SEARCH("music/indie rock", N37)),"indie rock",ISNUMBER(SEARCH("music/jazz", N37)),"jazz",ISNUMBER(SEARCH("music/metal", N37)),"metal",ISNUMBER(SEARCH("music/pop", N37)),"pop",ISNUMBER(SEARCH("music/rock", N37)),"rock",ISNUMBER(SEARCH("music/world music", N37)),"world music",ISNUMBER(SEARCH("journalism/audio", N37)),"audio",ISNUMBER(SEARCH("photography/nature", N37)),"nature",ISNUMBER(SEARCH("photography/people", N37)),"people",ISNUMBER(SEARCH("photography/photobooks", N37)),"photobooks",ISNUMBER(SEARCH("photography/places", N37)),"places",ISNUMBER(SEARCH("publishing/art books", N37)),"art books",ISNUMBER(SEARCH("publishing/children's books", N37)),"children's books",ISNUMBER(SEARCH("publishing/fiction", N37)),"fiction",ISNUMBER(SEARCH("publishing/nonfiction", N37)),"nonfiction",ISNUMBER(SEARCH("publishing/radio &amp; podcasts", N37)),"radio &amp; podcasts",ISNUMBER(SEARCH("publishing/translations", N37)),"translations",ISNUMBER(SEARCH("technology/gadgets", N37)),"gadgets",ISNUMBER(SEARCH("technology/hardware", N37)),"hardware",ISNUMBER(SEARCH("technology/makerspaces", N37)),"makerspaces",ISNUMBER(SEARCH("technology/space exploration", N37)),"space exploration",ISNUMBER(SEARCH("technology/wearables", N37)),"wearables",ISNUMBER(SEARCH("technology/web", N37)),"web",ISNUMBER(SEARCH("theater/musical", N37)),"musical",ISNUMBER(SEARCH("theater/plays", N37)),"plays",ISNUMBER(SEARCH("theater/spaces", N37)),"spaces")</f>
        <v>television</v>
      </c>
      <c r="S37" s="6">
        <f t="shared" si="3"/>
        <v>42098.291828703703</v>
      </c>
      <c r="T37" s="6">
        <f t="shared" si="4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 cm="1">
        <f t="array" ref="R38">_xlfn.IFS(ISNUMBER(SEARCH("film &amp; video/television", N38)),"television",ISNUMBER(SEARCH("film &amp; video/animation", N38)),"animation",ISNUMBER(SEARCH("film &amp; video/documentary", N38)),"documentary",ISNUMBER(SEARCH("film &amp; video/drama", N38)),"drama",ISNUMBER(SEARCH("film &amp; video/science fiction", N38)),"science fiction",ISNUMBER(SEARCH("film &amp; video/shorts", N38)),"shorts",ISNUMBER(SEARCH("food/food trucks", N38)),"food trucks",ISNUMBER(SEARCH("food/restaurants", N38)),"restaurants",ISNUMBER(SEARCH("food/small batch", N38)),"small batch",ISNUMBER(SEARCH("games/mobile games", N38)),"mobile games",ISNUMBER(SEARCH("games/tabletop games", N38)),"tabletop games",ISNUMBER(SEARCH("games/video games", N38)),"video games",ISNUMBER(SEARCH("music/classical music", N38)),"classical music",ISNUMBER(SEARCH("music/electronic music", N38)),"electronic music",ISNUMBER(SEARCH("music/faith", N38)),"faith",ISNUMBER(SEARCH("music/indie rock", N38)),"indie rock",ISNUMBER(SEARCH("music/jazz", N38)),"jazz",ISNUMBER(SEARCH("music/metal", N38)),"metal",ISNUMBER(SEARCH("music/pop", N38)),"pop",ISNUMBER(SEARCH("music/rock", N38)),"rock",ISNUMBER(SEARCH("music/world music", N38)),"world music",ISNUMBER(SEARCH("journalism/audio", N38)),"audio",ISNUMBER(SEARCH("photography/nature", N38)),"nature",ISNUMBER(SEARCH("photography/people", N38)),"people",ISNUMBER(SEARCH("photography/photobooks", N38)),"photobooks",ISNUMBER(SEARCH("photography/places", N38)),"places",ISNUMBER(SEARCH("publishing/art books", N38)),"art books",ISNUMBER(SEARCH("publishing/children's books", N38)),"children's books",ISNUMBER(SEARCH("publishing/fiction", N38)),"fiction",ISNUMBER(SEARCH("publishing/nonfiction", N38)),"nonfiction",ISNUMBER(SEARCH("publishing/radio &amp; podcasts", N38)),"radio &amp; podcasts",ISNUMBER(SEARCH("publishing/translations", N38)),"translations",ISNUMBER(SEARCH("technology/gadgets", N38)),"gadgets",ISNUMBER(SEARCH("technology/hardware", N38)),"hardware",ISNUMBER(SEARCH("technology/makerspaces", N38)),"makerspaces",ISNUMBER(SEARCH("technology/space exploration", N38)),"space exploration",ISNUMBER(SEARCH("technology/wearables", N38)),"wearables",ISNUMBER(SEARCH("technology/web", N38)),"web",ISNUMBER(SEARCH("theater/musical", N38)),"musical",ISNUMBER(SEARCH("theater/plays", N38)),"plays",ISNUMBER(SEARCH("theater/spaces", N38)),"spaces")</f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 cm="1">
        <f t="array" ref="R39">_xlfn.IFS(ISNUMBER(SEARCH("film &amp; video/television", N39)),"television",ISNUMBER(SEARCH("film &amp; video/animation", N39)),"animation",ISNUMBER(SEARCH("film &amp; video/documentary", N39)),"documentary",ISNUMBER(SEARCH("film &amp; video/drama", N39)),"drama",ISNUMBER(SEARCH("film &amp; video/science fiction", N39)),"science fiction",ISNUMBER(SEARCH("film &amp; video/shorts", N39)),"shorts",ISNUMBER(SEARCH("food/food trucks", N39)),"food trucks",ISNUMBER(SEARCH("food/restaurants", N39)),"restaurants",ISNUMBER(SEARCH("food/small batch", N39)),"small batch",ISNUMBER(SEARCH("games/mobile games", N39)),"mobile games",ISNUMBER(SEARCH("games/tabletop games", N39)),"tabletop games",ISNUMBER(SEARCH("games/video games", N39)),"video games",ISNUMBER(SEARCH("music/classical music", N39)),"classical music",ISNUMBER(SEARCH("music/electronic music", N39)),"electronic music",ISNUMBER(SEARCH("music/faith", N39)),"faith",ISNUMBER(SEARCH("music/indie rock", N39)),"indie rock",ISNUMBER(SEARCH("music/jazz", N39)),"jazz",ISNUMBER(SEARCH("music/metal", N39)),"metal",ISNUMBER(SEARCH("music/pop", N39)),"pop",ISNUMBER(SEARCH("music/rock", N39)),"rock",ISNUMBER(SEARCH("music/world music", N39)),"world music",ISNUMBER(SEARCH("journalism/audio", N39)),"audio",ISNUMBER(SEARCH("photography/nature", N39)),"nature",ISNUMBER(SEARCH("photography/people", N39)),"people",ISNUMBER(SEARCH("photography/photobooks", N39)),"photobooks",ISNUMBER(SEARCH("photography/places", N39)),"places",ISNUMBER(SEARCH("publishing/art books", N39)),"art books",ISNUMBER(SEARCH("publishing/children's books", N39)),"children's books",ISNUMBER(SEARCH("publishing/fiction", N39)),"fiction",ISNUMBER(SEARCH("publishing/nonfiction", N39)),"nonfiction",ISNUMBER(SEARCH("publishing/radio &amp; podcasts", N39)),"radio &amp; podcasts",ISNUMBER(SEARCH("publishing/translations", N39)),"translations",ISNUMBER(SEARCH("technology/gadgets", N39)),"gadgets",ISNUMBER(SEARCH("technology/hardware", N39)),"hardware",ISNUMBER(SEARCH("technology/makerspaces", N39)),"makerspaces",ISNUMBER(SEARCH("technology/space exploration", N39)),"space exploration",ISNUMBER(SEARCH("technology/wearables", N39)),"wearables",ISNUMBER(SEARCH("technology/web", N39)),"web",ISNUMBER(SEARCH("theater/musical", N39)),"musical",ISNUMBER(SEARCH("theater/plays", N39)),"plays",ISNUMBER(SEARCH("theater/spaces", N39)),"spaces")</f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8" hidden="1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 cm="1">
        <f t="array" ref="R40">_xlfn.IFS(ISNUMBER(SEARCH("film &amp; video/television", N40)),"television",ISNUMBER(SEARCH("film &amp; video/animation", N40)),"animation",ISNUMBER(SEARCH("film &amp; video/documentary", N40)),"documentary",ISNUMBER(SEARCH("film &amp; video/drama", N40)),"drama",ISNUMBER(SEARCH("film &amp; video/science fiction", N40)),"science fiction",ISNUMBER(SEARCH("film &amp; video/shorts", N40)),"shorts",ISNUMBER(SEARCH("food/food trucks", N40)),"food trucks",ISNUMBER(SEARCH("food/restaurants", N40)),"restaurants",ISNUMBER(SEARCH("food/small batch", N40)),"small batch",ISNUMBER(SEARCH("games/mobile games", N40)),"mobile games",ISNUMBER(SEARCH("games/tabletop games", N40)),"tabletop games",ISNUMBER(SEARCH("games/video games", N40)),"video games",ISNUMBER(SEARCH("music/classical music", N40)),"classical music",ISNUMBER(SEARCH("music/electronic music", N40)),"electronic music",ISNUMBER(SEARCH("music/faith", N40)),"faith",ISNUMBER(SEARCH("music/indie rock", N40)),"indie rock",ISNUMBER(SEARCH("music/jazz", N40)),"jazz",ISNUMBER(SEARCH("music/metal", N40)),"metal",ISNUMBER(SEARCH("music/pop", N40)),"pop",ISNUMBER(SEARCH("music/rock", N40)),"rock",ISNUMBER(SEARCH("music/world music", N40)),"world music",ISNUMBER(SEARCH("journalism/audio", N40)),"audio",ISNUMBER(SEARCH("photography/nature", N40)),"nature",ISNUMBER(SEARCH("photography/people", N40)),"people",ISNUMBER(SEARCH("photography/photobooks", N40)),"photobooks",ISNUMBER(SEARCH("photography/places", N40)),"places",ISNUMBER(SEARCH("publishing/art books", N40)),"art books",ISNUMBER(SEARCH("publishing/children's books", N40)),"children's books",ISNUMBER(SEARCH("publishing/fiction", N40)),"fiction",ISNUMBER(SEARCH("publishing/nonfiction", N40)),"nonfiction",ISNUMBER(SEARCH("publishing/radio &amp; podcasts", N40)),"radio &amp; podcasts",ISNUMBER(SEARCH("publishing/translations", N40)),"translations",ISNUMBER(SEARCH("technology/gadgets", N40)),"gadgets",ISNUMBER(SEARCH("technology/hardware", N40)),"hardware",ISNUMBER(SEARCH("technology/makerspaces", N40)),"makerspaces",ISNUMBER(SEARCH("technology/space exploration", N40)),"space exploration",ISNUMBER(SEARCH("technology/wearables", N40)),"wearables",ISNUMBER(SEARCH("technology/web", N40)),"web",ISNUMBER(SEARCH("theater/musical", N40)),"musical",ISNUMBER(SEARCH("theater/plays", N40)),"plays",ISNUMBER(SEARCH("theater/spaces", N40)),"spaces")</f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 cm="1">
        <f t="array" ref="R41">_xlfn.IFS(ISNUMBER(SEARCH("film &amp; video/television", N41)),"television",ISNUMBER(SEARCH("film &amp; video/animation", N41)),"animation",ISNUMBER(SEARCH("film &amp; video/documentary", N41)),"documentary",ISNUMBER(SEARCH("film &amp; video/drama", N41)),"drama",ISNUMBER(SEARCH("film &amp; video/science fiction", N41)),"science fiction",ISNUMBER(SEARCH("film &amp; video/shorts", N41)),"shorts",ISNUMBER(SEARCH("food/food trucks", N41)),"food trucks",ISNUMBER(SEARCH("food/restaurants", N41)),"restaurants",ISNUMBER(SEARCH("food/small batch", N41)),"small batch",ISNUMBER(SEARCH("games/mobile games", N41)),"mobile games",ISNUMBER(SEARCH("games/tabletop games", N41)),"tabletop games",ISNUMBER(SEARCH("games/video games", N41)),"video games",ISNUMBER(SEARCH("music/classical music", N41)),"classical music",ISNUMBER(SEARCH("music/electronic music", N41)),"electronic music",ISNUMBER(SEARCH("music/faith", N41)),"faith",ISNUMBER(SEARCH("music/indie rock", N41)),"indie rock",ISNUMBER(SEARCH("music/jazz", N41)),"jazz",ISNUMBER(SEARCH("music/metal", N41)),"metal",ISNUMBER(SEARCH("music/pop", N41)),"pop",ISNUMBER(SEARCH("music/rock", N41)),"rock",ISNUMBER(SEARCH("music/world music", N41)),"world music",ISNUMBER(SEARCH("journalism/audio", N41)),"audio",ISNUMBER(SEARCH("photography/nature", N41)),"nature",ISNUMBER(SEARCH("photography/people", N41)),"people",ISNUMBER(SEARCH("photography/photobooks", N41)),"photobooks",ISNUMBER(SEARCH("photography/places", N41)),"places",ISNUMBER(SEARCH("publishing/art books", N41)),"art books",ISNUMBER(SEARCH("publishing/children's books", N41)),"children's books",ISNUMBER(SEARCH("publishing/fiction", N41)),"fiction",ISNUMBER(SEARCH("publishing/nonfiction", N41)),"nonfiction",ISNUMBER(SEARCH("publishing/radio &amp; podcasts", N41)),"radio &amp; podcasts",ISNUMBER(SEARCH("publishing/translations", N41)),"translations",ISNUMBER(SEARCH("technology/gadgets", N41)),"gadgets",ISNUMBER(SEARCH("technology/hardware", N41)),"hardware",ISNUMBER(SEARCH("technology/makerspaces", N41)),"makerspaces",ISNUMBER(SEARCH("technology/space exploration", N41)),"space exploration",ISNUMBER(SEARCH("technology/wearables", N41)),"wearables",ISNUMBER(SEARCH("technology/web", N41)),"web",ISNUMBER(SEARCH("theater/musical", N41)),"musical",ISNUMBER(SEARCH("theater/plays", N41)),"plays",ISNUMBER(SEARCH("theater/spaces", N41)),"spaces")</f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 cm="1">
        <f t="array" ref="R42">_xlfn.IFS(ISNUMBER(SEARCH("film &amp; video/television", N42)),"television",ISNUMBER(SEARCH("film &amp; video/animation", N42)),"animation",ISNUMBER(SEARCH("film &amp; video/documentary", N42)),"documentary",ISNUMBER(SEARCH("film &amp; video/drama", N42)),"drama",ISNUMBER(SEARCH("film &amp; video/science fiction", N42)),"science fiction",ISNUMBER(SEARCH("film &amp; video/shorts", N42)),"shorts",ISNUMBER(SEARCH("food/food trucks", N42)),"food trucks",ISNUMBER(SEARCH("food/restaurants", N42)),"restaurants",ISNUMBER(SEARCH("food/small batch", N42)),"small batch",ISNUMBER(SEARCH("games/mobile games", N42)),"mobile games",ISNUMBER(SEARCH("games/tabletop games", N42)),"tabletop games",ISNUMBER(SEARCH("games/video games", N42)),"video games",ISNUMBER(SEARCH("music/classical music", N42)),"classical music",ISNUMBER(SEARCH("music/electronic music", N42)),"electronic music",ISNUMBER(SEARCH("music/faith", N42)),"faith",ISNUMBER(SEARCH("music/indie rock", N42)),"indie rock",ISNUMBER(SEARCH("music/jazz", N42)),"jazz",ISNUMBER(SEARCH("music/metal", N42)),"metal",ISNUMBER(SEARCH("music/pop", N42)),"pop",ISNUMBER(SEARCH("music/rock", N42)),"rock",ISNUMBER(SEARCH("music/world music", N42)),"world music",ISNUMBER(SEARCH("journalism/audio", N42)),"audio",ISNUMBER(SEARCH("photography/nature", N42)),"nature",ISNUMBER(SEARCH("photography/people", N42)),"people",ISNUMBER(SEARCH("photography/photobooks", N42)),"photobooks",ISNUMBER(SEARCH("photography/places", N42)),"places",ISNUMBER(SEARCH("publishing/art books", N42)),"art books",ISNUMBER(SEARCH("publishing/children's books", N42)),"children's books",ISNUMBER(SEARCH("publishing/fiction", N42)),"fiction",ISNUMBER(SEARCH("publishing/nonfiction", N42)),"nonfiction",ISNUMBER(SEARCH("publishing/radio &amp; podcasts", N42)),"radio &amp; podcasts",ISNUMBER(SEARCH("publishing/translations", N42)),"translations",ISNUMBER(SEARCH("technology/gadgets", N42)),"gadgets",ISNUMBER(SEARCH("technology/hardware", N42)),"hardware",ISNUMBER(SEARCH("technology/makerspaces", N42)),"makerspaces",ISNUMBER(SEARCH("technology/space exploration", N42)),"space exploration",ISNUMBER(SEARCH("technology/wearables", N42)),"wearables",ISNUMBER(SEARCH("technology/web", N42)),"web",ISNUMBER(SEARCH("theater/musical", N42)),"musical",ISNUMBER(SEARCH("theater/plays", N42)),"plays",ISNUMBER(SEARCH("theater/spaces", N42)),"spaces")</f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 cm="1">
        <f t="array" ref="R43">_xlfn.IFS(ISNUMBER(SEARCH("film &amp; video/television", N43)),"television",ISNUMBER(SEARCH("film &amp; video/animation", N43)),"animation",ISNUMBER(SEARCH("film &amp; video/documentary", N43)),"documentary",ISNUMBER(SEARCH("film &amp; video/drama", N43)),"drama",ISNUMBER(SEARCH("film &amp; video/science fiction", N43)),"science fiction",ISNUMBER(SEARCH("film &amp; video/shorts", N43)),"shorts",ISNUMBER(SEARCH("food/food trucks", N43)),"food trucks",ISNUMBER(SEARCH("food/restaurants", N43)),"restaurants",ISNUMBER(SEARCH("food/small batch", N43)),"small batch",ISNUMBER(SEARCH("games/mobile games", N43)),"mobile games",ISNUMBER(SEARCH("games/tabletop games", N43)),"tabletop games",ISNUMBER(SEARCH("games/video games", N43)),"video games",ISNUMBER(SEARCH("music/classical music", N43)),"classical music",ISNUMBER(SEARCH("music/electronic music", N43)),"electronic music",ISNUMBER(SEARCH("music/faith", N43)),"faith",ISNUMBER(SEARCH("music/indie rock", N43)),"indie rock",ISNUMBER(SEARCH("music/jazz", N43)),"jazz",ISNUMBER(SEARCH("music/metal", N43)),"metal",ISNUMBER(SEARCH("music/pop", N43)),"pop",ISNUMBER(SEARCH("music/rock", N43)),"rock",ISNUMBER(SEARCH("music/world music", N43)),"world music",ISNUMBER(SEARCH("journalism/audio", N43)),"audio",ISNUMBER(SEARCH("photography/nature", N43)),"nature",ISNUMBER(SEARCH("photography/people", N43)),"people",ISNUMBER(SEARCH("photography/photobooks", N43)),"photobooks",ISNUMBER(SEARCH("photography/places", N43)),"places",ISNUMBER(SEARCH("publishing/art books", N43)),"art books",ISNUMBER(SEARCH("publishing/children's books", N43)),"children's books",ISNUMBER(SEARCH("publishing/fiction", N43)),"fiction",ISNUMBER(SEARCH("publishing/nonfiction", N43)),"nonfiction",ISNUMBER(SEARCH("publishing/radio &amp; podcasts", N43)),"radio &amp; podcasts",ISNUMBER(SEARCH("publishing/translations", N43)),"translations",ISNUMBER(SEARCH("technology/gadgets", N43)),"gadgets",ISNUMBER(SEARCH("technology/hardware", N43)),"hardware",ISNUMBER(SEARCH("technology/makerspaces", N43)),"makerspaces",ISNUMBER(SEARCH("technology/space exploration", N43)),"space exploration",ISNUMBER(SEARCH("technology/wearables", N43)),"wearables",ISNUMBER(SEARCH("technology/web", N43)),"web",ISNUMBER(SEARCH("theater/musical", N43)),"musical",ISNUMBER(SEARCH("theater/plays", N43)),"plays",ISNUMBER(SEARCH("theater/spaces", N43)),"spaces")</f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 cm="1">
        <f t="array" ref="R44">_xlfn.IFS(ISNUMBER(SEARCH("film &amp; video/television", N44)),"television",ISNUMBER(SEARCH("film &amp; video/animation", N44)),"animation",ISNUMBER(SEARCH("film &amp; video/documentary", N44)),"documentary",ISNUMBER(SEARCH("film &amp; video/drama", N44)),"drama",ISNUMBER(SEARCH("film &amp; video/science fiction", N44)),"science fiction",ISNUMBER(SEARCH("film &amp; video/shorts", N44)),"shorts",ISNUMBER(SEARCH("food/food trucks", N44)),"food trucks",ISNUMBER(SEARCH("food/restaurants", N44)),"restaurants",ISNUMBER(SEARCH("food/small batch", N44)),"small batch",ISNUMBER(SEARCH("games/mobile games", N44)),"mobile games",ISNUMBER(SEARCH("games/tabletop games", N44)),"tabletop games",ISNUMBER(SEARCH("games/video games", N44)),"video games",ISNUMBER(SEARCH("music/classical music", N44)),"classical music",ISNUMBER(SEARCH("music/electronic music", N44)),"electronic music",ISNUMBER(SEARCH("music/faith", N44)),"faith",ISNUMBER(SEARCH("music/indie rock", N44)),"indie rock",ISNUMBER(SEARCH("music/jazz", N44)),"jazz",ISNUMBER(SEARCH("music/metal", N44)),"metal",ISNUMBER(SEARCH("music/pop", N44)),"pop",ISNUMBER(SEARCH("music/rock", N44)),"rock",ISNUMBER(SEARCH("music/world music", N44)),"world music",ISNUMBER(SEARCH("journalism/audio", N44)),"audio",ISNUMBER(SEARCH("photography/nature", N44)),"nature",ISNUMBER(SEARCH("photography/people", N44)),"people",ISNUMBER(SEARCH("photography/photobooks", N44)),"photobooks",ISNUMBER(SEARCH("photography/places", N44)),"places",ISNUMBER(SEARCH("publishing/art books", N44)),"art books",ISNUMBER(SEARCH("publishing/children's books", N44)),"children's books",ISNUMBER(SEARCH("publishing/fiction", N44)),"fiction",ISNUMBER(SEARCH("publishing/nonfiction", N44)),"nonfiction",ISNUMBER(SEARCH("publishing/radio &amp; podcasts", N44)),"radio &amp; podcasts",ISNUMBER(SEARCH("publishing/translations", N44)),"translations",ISNUMBER(SEARCH("technology/gadgets", N44)),"gadgets",ISNUMBER(SEARCH("technology/hardware", N44)),"hardware",ISNUMBER(SEARCH("technology/makerspaces", N44)),"makerspaces",ISNUMBER(SEARCH("technology/space exploration", N44)),"space exploration",ISNUMBER(SEARCH("technology/wearables", N44)),"wearables",ISNUMBER(SEARCH("technology/web", N44)),"web",ISNUMBER(SEARCH("theater/musical", N44)),"musical",ISNUMBER(SEARCH("theater/plays", N44)),"plays",ISNUMBER(SEARCH("theater/spaces", N44)),"spaces")</f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 cm="1">
        <f t="array" ref="R45">_xlfn.IFS(ISNUMBER(SEARCH("film &amp; video/television", N45)),"television",ISNUMBER(SEARCH("film &amp; video/animation", N45)),"animation",ISNUMBER(SEARCH("film &amp; video/documentary", N45)),"documentary",ISNUMBER(SEARCH("film &amp; video/drama", N45)),"drama",ISNUMBER(SEARCH("film &amp; video/science fiction", N45)),"science fiction",ISNUMBER(SEARCH("film &amp; video/shorts", N45)),"shorts",ISNUMBER(SEARCH("food/food trucks", N45)),"food trucks",ISNUMBER(SEARCH("food/restaurants", N45)),"restaurants",ISNUMBER(SEARCH("food/small batch", N45)),"small batch",ISNUMBER(SEARCH("games/mobile games", N45)),"mobile games",ISNUMBER(SEARCH("games/tabletop games", N45)),"tabletop games",ISNUMBER(SEARCH("games/video games", N45)),"video games",ISNUMBER(SEARCH("music/classical music", N45)),"classical music",ISNUMBER(SEARCH("music/electronic music", N45)),"electronic music",ISNUMBER(SEARCH("music/faith", N45)),"faith",ISNUMBER(SEARCH("music/indie rock", N45)),"indie rock",ISNUMBER(SEARCH("music/jazz", N45)),"jazz",ISNUMBER(SEARCH("music/metal", N45)),"metal",ISNUMBER(SEARCH("music/pop", N45)),"pop",ISNUMBER(SEARCH("music/rock", N45)),"rock",ISNUMBER(SEARCH("music/world music", N45)),"world music",ISNUMBER(SEARCH("journalism/audio", N45)),"audio",ISNUMBER(SEARCH("photography/nature", N45)),"nature",ISNUMBER(SEARCH("photography/people", N45)),"people",ISNUMBER(SEARCH("photography/photobooks", N45)),"photobooks",ISNUMBER(SEARCH("photography/places", N45)),"places",ISNUMBER(SEARCH("publishing/art books", N45)),"art books",ISNUMBER(SEARCH("publishing/children's books", N45)),"children's books",ISNUMBER(SEARCH("publishing/fiction", N45)),"fiction",ISNUMBER(SEARCH("publishing/nonfiction", N45)),"nonfiction",ISNUMBER(SEARCH("publishing/radio &amp; podcasts", N45)),"radio &amp; podcasts",ISNUMBER(SEARCH("publishing/translations", N45)),"translations",ISNUMBER(SEARCH("technology/gadgets", N45)),"gadgets",ISNUMBER(SEARCH("technology/hardware", N45)),"hardware",ISNUMBER(SEARCH("technology/makerspaces", N45)),"makerspaces",ISNUMBER(SEARCH("technology/space exploration", N45)),"space exploration",ISNUMBER(SEARCH("technology/wearables", N45)),"wearables",ISNUMBER(SEARCH("technology/web", N45)),"web",ISNUMBER(SEARCH("theater/musical", N45)),"musical",ISNUMBER(SEARCH("theater/plays", N45)),"plays",ISNUMBER(SEARCH("theater/spaces", N45)),"spaces")</f>
        <v>television</v>
      </c>
      <c r="S45" s="6">
        <f t="shared" si="3"/>
        <v>41802.790347222224</v>
      </c>
      <c r="T45" s="6">
        <f t="shared" si="4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 cm="1">
        <f t="array" ref="R46">_xlfn.IFS(ISNUMBER(SEARCH("film &amp; video/television", N46)),"television",ISNUMBER(SEARCH("film &amp; video/animation", N46)),"animation",ISNUMBER(SEARCH("film &amp; video/documentary", N46)),"documentary",ISNUMBER(SEARCH("film &amp; video/drama", N46)),"drama",ISNUMBER(SEARCH("film &amp; video/science fiction", N46)),"science fiction",ISNUMBER(SEARCH("film &amp; video/shorts", N46)),"shorts",ISNUMBER(SEARCH("food/food trucks", N46)),"food trucks",ISNUMBER(SEARCH("food/restaurants", N46)),"restaurants",ISNUMBER(SEARCH("food/small batch", N46)),"small batch",ISNUMBER(SEARCH("games/mobile games", N46)),"mobile games",ISNUMBER(SEARCH("games/tabletop games", N46)),"tabletop games",ISNUMBER(SEARCH("games/video games", N46)),"video games",ISNUMBER(SEARCH("music/classical music", N46)),"classical music",ISNUMBER(SEARCH("music/electronic music", N46)),"electronic music",ISNUMBER(SEARCH("music/faith", N46)),"faith",ISNUMBER(SEARCH("music/indie rock", N46)),"indie rock",ISNUMBER(SEARCH("music/jazz", N46)),"jazz",ISNUMBER(SEARCH("music/metal", N46)),"metal",ISNUMBER(SEARCH("music/pop", N46)),"pop",ISNUMBER(SEARCH("music/rock", N46)),"rock",ISNUMBER(SEARCH("music/world music", N46)),"world music",ISNUMBER(SEARCH("journalism/audio", N46)),"audio",ISNUMBER(SEARCH("photography/nature", N46)),"nature",ISNUMBER(SEARCH("photography/people", N46)),"people",ISNUMBER(SEARCH("photography/photobooks", N46)),"photobooks",ISNUMBER(SEARCH("photography/places", N46)),"places",ISNUMBER(SEARCH("publishing/art books", N46)),"art books",ISNUMBER(SEARCH("publishing/children's books", N46)),"children's books",ISNUMBER(SEARCH("publishing/fiction", N46)),"fiction",ISNUMBER(SEARCH("publishing/nonfiction", N46)),"nonfiction",ISNUMBER(SEARCH("publishing/radio &amp; podcasts", N46)),"radio &amp; podcasts",ISNUMBER(SEARCH("publishing/translations", N46)),"translations",ISNUMBER(SEARCH("technology/gadgets", N46)),"gadgets",ISNUMBER(SEARCH("technology/hardware", N46)),"hardware",ISNUMBER(SEARCH("technology/makerspaces", N46)),"makerspaces",ISNUMBER(SEARCH("technology/space exploration", N46)),"space exploration",ISNUMBER(SEARCH("technology/wearables", N46)),"wearables",ISNUMBER(SEARCH("technology/web", N46)),"web",ISNUMBER(SEARCH("theater/musical", N46)),"musical",ISNUMBER(SEARCH("theater/plays", N46)),"plays",ISNUMBER(SEARCH("theater/spaces", N46)),"spaces")</f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8" hidden="1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 cm="1">
        <f t="array" ref="R47">_xlfn.IFS(ISNUMBER(SEARCH("film &amp; video/television", N47)),"television",ISNUMBER(SEARCH("film &amp; video/animation", N47)),"animation",ISNUMBER(SEARCH("film &amp; video/documentary", N47)),"documentary",ISNUMBER(SEARCH("film &amp; video/drama", N47)),"drama",ISNUMBER(SEARCH("film &amp; video/science fiction", N47)),"science fiction",ISNUMBER(SEARCH("film &amp; video/shorts", N47)),"shorts",ISNUMBER(SEARCH("food/food trucks", N47)),"food trucks",ISNUMBER(SEARCH("food/restaurants", N47)),"restaurants",ISNUMBER(SEARCH("food/small batch", N47)),"small batch",ISNUMBER(SEARCH("games/mobile games", N47)),"mobile games",ISNUMBER(SEARCH("games/tabletop games", N47)),"tabletop games",ISNUMBER(SEARCH("games/video games", N47)),"video games",ISNUMBER(SEARCH("music/classical music", N47)),"classical music",ISNUMBER(SEARCH("music/electronic music", N47)),"electronic music",ISNUMBER(SEARCH("music/faith", N47)),"faith",ISNUMBER(SEARCH("music/indie rock", N47)),"indie rock",ISNUMBER(SEARCH("music/jazz", N47)),"jazz",ISNUMBER(SEARCH("music/metal", N47)),"metal",ISNUMBER(SEARCH("music/pop", N47)),"pop",ISNUMBER(SEARCH("music/rock", N47)),"rock",ISNUMBER(SEARCH("music/world music", N47)),"world music",ISNUMBER(SEARCH("journalism/audio", N47)),"audio",ISNUMBER(SEARCH("photography/nature", N47)),"nature",ISNUMBER(SEARCH("photography/people", N47)),"people",ISNUMBER(SEARCH("photography/photobooks", N47)),"photobooks",ISNUMBER(SEARCH("photography/places", N47)),"places",ISNUMBER(SEARCH("publishing/art books", N47)),"art books",ISNUMBER(SEARCH("publishing/children's books", N47)),"children's books",ISNUMBER(SEARCH("publishing/fiction", N47)),"fiction",ISNUMBER(SEARCH("publishing/nonfiction", N47)),"nonfiction",ISNUMBER(SEARCH("publishing/radio &amp; podcasts", N47)),"radio &amp; podcasts",ISNUMBER(SEARCH("publishing/translations", N47)),"translations",ISNUMBER(SEARCH("technology/gadgets", N47)),"gadgets",ISNUMBER(SEARCH("technology/hardware", N47)),"hardware",ISNUMBER(SEARCH("technology/makerspaces", N47)),"makerspaces",ISNUMBER(SEARCH("technology/space exploration", N47)),"space exploration",ISNUMBER(SEARCH("technology/wearables", N47)),"wearables",ISNUMBER(SEARCH("technology/web", N47)),"web",ISNUMBER(SEARCH("theater/musical", N47)),"musical",ISNUMBER(SEARCH("theater/plays", N47)),"plays",ISNUMBER(SEARCH("theater/spaces", N47)),"spaces")</f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 cm="1">
        <f t="array" ref="R48">_xlfn.IFS(ISNUMBER(SEARCH("film &amp; video/television", N48)),"television",ISNUMBER(SEARCH("film &amp; video/animation", N48)),"animation",ISNUMBER(SEARCH("film &amp; video/documentary", N48)),"documentary",ISNUMBER(SEARCH("film &amp; video/drama", N48)),"drama",ISNUMBER(SEARCH("film &amp; video/science fiction", N48)),"science fiction",ISNUMBER(SEARCH("film &amp; video/shorts", N48)),"shorts",ISNUMBER(SEARCH("food/food trucks", N48)),"food trucks",ISNUMBER(SEARCH("food/restaurants", N48)),"restaurants",ISNUMBER(SEARCH("food/small batch", N48)),"small batch",ISNUMBER(SEARCH("games/mobile games", N48)),"mobile games",ISNUMBER(SEARCH("games/tabletop games", N48)),"tabletop games",ISNUMBER(SEARCH("games/video games", N48)),"video games",ISNUMBER(SEARCH("music/classical music", N48)),"classical music",ISNUMBER(SEARCH("music/electronic music", N48)),"electronic music",ISNUMBER(SEARCH("music/faith", N48)),"faith",ISNUMBER(SEARCH("music/indie rock", N48)),"indie rock",ISNUMBER(SEARCH("music/jazz", N48)),"jazz",ISNUMBER(SEARCH("music/metal", N48)),"metal",ISNUMBER(SEARCH("music/pop", N48)),"pop",ISNUMBER(SEARCH("music/rock", N48)),"rock",ISNUMBER(SEARCH("music/world music", N48)),"world music",ISNUMBER(SEARCH("journalism/audio", N48)),"audio",ISNUMBER(SEARCH("photography/nature", N48)),"nature",ISNUMBER(SEARCH("photography/people", N48)),"people",ISNUMBER(SEARCH("photography/photobooks", N48)),"photobooks",ISNUMBER(SEARCH("photography/places", N48)),"places",ISNUMBER(SEARCH("publishing/art books", N48)),"art books",ISNUMBER(SEARCH("publishing/children's books", N48)),"children's books",ISNUMBER(SEARCH("publishing/fiction", N48)),"fiction",ISNUMBER(SEARCH("publishing/nonfiction", N48)),"nonfiction",ISNUMBER(SEARCH("publishing/radio &amp; podcasts", N48)),"radio &amp; podcasts",ISNUMBER(SEARCH("publishing/translations", N48)),"translations",ISNUMBER(SEARCH("technology/gadgets", N48)),"gadgets",ISNUMBER(SEARCH("technology/hardware", N48)),"hardware",ISNUMBER(SEARCH("technology/makerspaces", N48)),"makerspaces",ISNUMBER(SEARCH("technology/space exploration", N48)),"space exploration",ISNUMBER(SEARCH("technology/wearables", N48)),"wearables",ISNUMBER(SEARCH("technology/web", N48)),"web",ISNUMBER(SEARCH("theater/musical", N48)),"musical",ISNUMBER(SEARCH("theater/plays", N48)),"plays",ISNUMBER(SEARCH("theater/spaces", N48)),"spaces")</f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48" hidden="1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 cm="1">
        <f t="array" ref="R49">_xlfn.IFS(ISNUMBER(SEARCH("film &amp; video/television", N49)),"television",ISNUMBER(SEARCH("film &amp; video/animation", N49)),"animation",ISNUMBER(SEARCH("film &amp; video/documentary", N49)),"documentary",ISNUMBER(SEARCH("film &amp; video/drama", N49)),"drama",ISNUMBER(SEARCH("film &amp; video/science fiction", N49)),"science fiction",ISNUMBER(SEARCH("film &amp; video/shorts", N49)),"shorts",ISNUMBER(SEARCH("food/food trucks", N49)),"food trucks",ISNUMBER(SEARCH("food/restaurants", N49)),"restaurants",ISNUMBER(SEARCH("food/small batch", N49)),"small batch",ISNUMBER(SEARCH("games/mobile games", N49)),"mobile games",ISNUMBER(SEARCH("games/tabletop games", N49)),"tabletop games",ISNUMBER(SEARCH("games/video games", N49)),"video games",ISNUMBER(SEARCH("music/classical music", N49)),"classical music",ISNUMBER(SEARCH("music/electronic music", N49)),"electronic music",ISNUMBER(SEARCH("music/faith", N49)),"faith",ISNUMBER(SEARCH("music/indie rock", N49)),"indie rock",ISNUMBER(SEARCH("music/jazz", N49)),"jazz",ISNUMBER(SEARCH("music/metal", N49)),"metal",ISNUMBER(SEARCH("music/pop", N49)),"pop",ISNUMBER(SEARCH("music/rock", N49)),"rock",ISNUMBER(SEARCH("music/world music", N49)),"world music",ISNUMBER(SEARCH("journalism/audio", N49)),"audio",ISNUMBER(SEARCH("photography/nature", N49)),"nature",ISNUMBER(SEARCH("photography/people", N49)),"people",ISNUMBER(SEARCH("photography/photobooks", N49)),"photobooks",ISNUMBER(SEARCH("photography/places", N49)),"places",ISNUMBER(SEARCH("publishing/art books", N49)),"art books",ISNUMBER(SEARCH("publishing/children's books", N49)),"children's books",ISNUMBER(SEARCH("publishing/fiction", N49)),"fiction",ISNUMBER(SEARCH("publishing/nonfiction", N49)),"nonfiction",ISNUMBER(SEARCH("publishing/radio &amp; podcasts", N49)),"radio &amp; podcasts",ISNUMBER(SEARCH("publishing/translations", N49)),"translations",ISNUMBER(SEARCH("technology/gadgets", N49)),"gadgets",ISNUMBER(SEARCH("technology/hardware", N49)),"hardware",ISNUMBER(SEARCH("technology/makerspaces", N49)),"makerspaces",ISNUMBER(SEARCH("technology/space exploration", N49)),"space exploration",ISNUMBER(SEARCH("technology/wearables", N49)),"wearables",ISNUMBER(SEARCH("technology/web", N49)),"web",ISNUMBER(SEARCH("theater/musical", N49)),"musical",ISNUMBER(SEARCH("theater/plays", N49)),"plays",ISNUMBER(SEARCH("theater/spaces", N49)),"spaces")</f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48" hidden="1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 cm="1">
        <f t="array" ref="R50">_xlfn.IFS(ISNUMBER(SEARCH("film &amp; video/television", N50)),"television",ISNUMBER(SEARCH("film &amp; video/animation", N50)),"animation",ISNUMBER(SEARCH("film &amp; video/documentary", N50)),"documentary",ISNUMBER(SEARCH("film &amp; video/drama", N50)),"drama",ISNUMBER(SEARCH("film &amp; video/science fiction", N50)),"science fiction",ISNUMBER(SEARCH("film &amp; video/shorts", N50)),"shorts",ISNUMBER(SEARCH("food/food trucks", N50)),"food trucks",ISNUMBER(SEARCH("food/restaurants", N50)),"restaurants",ISNUMBER(SEARCH("food/small batch", N50)),"small batch",ISNUMBER(SEARCH("games/mobile games", N50)),"mobile games",ISNUMBER(SEARCH("games/tabletop games", N50)),"tabletop games",ISNUMBER(SEARCH("games/video games", N50)),"video games",ISNUMBER(SEARCH("music/classical music", N50)),"classical music",ISNUMBER(SEARCH("music/electronic music", N50)),"electronic music",ISNUMBER(SEARCH("music/faith", N50)),"faith",ISNUMBER(SEARCH("music/indie rock", N50)),"indie rock",ISNUMBER(SEARCH("music/jazz", N50)),"jazz",ISNUMBER(SEARCH("music/metal", N50)),"metal",ISNUMBER(SEARCH("music/pop", N50)),"pop",ISNUMBER(SEARCH("music/rock", N50)),"rock",ISNUMBER(SEARCH("music/world music", N50)),"world music",ISNUMBER(SEARCH("journalism/audio", N50)),"audio",ISNUMBER(SEARCH("photography/nature", N50)),"nature",ISNUMBER(SEARCH("photography/people", N50)),"people",ISNUMBER(SEARCH("photography/photobooks", N50)),"photobooks",ISNUMBER(SEARCH("photography/places", N50)),"places",ISNUMBER(SEARCH("publishing/art books", N50)),"art books",ISNUMBER(SEARCH("publishing/children's books", N50)),"children's books",ISNUMBER(SEARCH("publishing/fiction", N50)),"fiction",ISNUMBER(SEARCH("publishing/nonfiction", N50)),"nonfiction",ISNUMBER(SEARCH("publishing/radio &amp; podcasts", N50)),"radio &amp; podcasts",ISNUMBER(SEARCH("publishing/translations", N50)),"translations",ISNUMBER(SEARCH("technology/gadgets", N50)),"gadgets",ISNUMBER(SEARCH("technology/hardware", N50)),"hardware",ISNUMBER(SEARCH("technology/makerspaces", N50)),"makerspaces",ISNUMBER(SEARCH("technology/space exploration", N50)),"space exploration",ISNUMBER(SEARCH("technology/wearables", N50)),"wearables",ISNUMBER(SEARCH("technology/web", N50)),"web",ISNUMBER(SEARCH("theater/musical", N50)),"musical",ISNUMBER(SEARCH("theater/plays", N50)),"plays",ISNUMBER(SEARCH("theater/spaces", N50)),"spaces")</f>
        <v>television</v>
      </c>
      <c r="S50" s="6">
        <f t="shared" si="3"/>
        <v>42033.516898148147</v>
      </c>
      <c r="T50" s="6">
        <f t="shared" si="4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 cm="1">
        <f t="array" ref="R51">_xlfn.IFS(ISNUMBER(SEARCH("film &amp; video/television", N51)),"television",ISNUMBER(SEARCH("film &amp; video/animation", N51)),"animation",ISNUMBER(SEARCH("film &amp; video/documentary", N51)),"documentary",ISNUMBER(SEARCH("film &amp; video/drama", N51)),"drama",ISNUMBER(SEARCH("film &amp; video/science fiction", N51)),"science fiction",ISNUMBER(SEARCH("film &amp; video/shorts", N51)),"shorts",ISNUMBER(SEARCH("food/food trucks", N51)),"food trucks",ISNUMBER(SEARCH("food/restaurants", N51)),"restaurants",ISNUMBER(SEARCH("food/small batch", N51)),"small batch",ISNUMBER(SEARCH("games/mobile games", N51)),"mobile games",ISNUMBER(SEARCH("games/tabletop games", N51)),"tabletop games",ISNUMBER(SEARCH("games/video games", N51)),"video games",ISNUMBER(SEARCH("music/classical music", N51)),"classical music",ISNUMBER(SEARCH("music/electronic music", N51)),"electronic music",ISNUMBER(SEARCH("music/faith", N51)),"faith",ISNUMBER(SEARCH("music/indie rock", N51)),"indie rock",ISNUMBER(SEARCH("music/jazz", N51)),"jazz",ISNUMBER(SEARCH("music/metal", N51)),"metal",ISNUMBER(SEARCH("music/pop", N51)),"pop",ISNUMBER(SEARCH("music/rock", N51)),"rock",ISNUMBER(SEARCH("music/world music", N51)),"world music",ISNUMBER(SEARCH("journalism/audio", N51)),"audio",ISNUMBER(SEARCH("photography/nature", N51)),"nature",ISNUMBER(SEARCH("photography/people", N51)),"people",ISNUMBER(SEARCH("photography/photobooks", N51)),"photobooks",ISNUMBER(SEARCH("photography/places", N51)),"places",ISNUMBER(SEARCH("publishing/art books", N51)),"art books",ISNUMBER(SEARCH("publishing/children's books", N51)),"children's books",ISNUMBER(SEARCH("publishing/fiction", N51)),"fiction",ISNUMBER(SEARCH("publishing/nonfiction", N51)),"nonfiction",ISNUMBER(SEARCH("publishing/radio &amp; podcasts", N51)),"radio &amp; podcasts",ISNUMBER(SEARCH("publishing/translations", N51)),"translations",ISNUMBER(SEARCH("technology/gadgets", N51)),"gadgets",ISNUMBER(SEARCH("technology/hardware", N51)),"hardware",ISNUMBER(SEARCH("technology/makerspaces", N51)),"makerspaces",ISNUMBER(SEARCH("technology/space exploration", N51)),"space exploration",ISNUMBER(SEARCH("technology/wearables", N51)),"wearables",ISNUMBER(SEARCH("technology/web", N51)),"web",ISNUMBER(SEARCH("theater/musical", N51)),"musical",ISNUMBER(SEARCH("theater/plays", N51)),"plays",ISNUMBER(SEARCH("theater/spaces", N51)),"spaces")</f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8" hidden="1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 cm="1">
        <f t="array" ref="R52">_xlfn.IFS(ISNUMBER(SEARCH("film &amp; video/television", N52)),"television",ISNUMBER(SEARCH("film &amp; video/animation", N52)),"animation",ISNUMBER(SEARCH("film &amp; video/documentary", N52)),"documentary",ISNUMBER(SEARCH("film &amp; video/drama", N52)),"drama",ISNUMBER(SEARCH("film &amp; video/science fiction", N52)),"science fiction",ISNUMBER(SEARCH("film &amp; video/shorts", N52)),"shorts",ISNUMBER(SEARCH("food/food trucks", N52)),"food trucks",ISNUMBER(SEARCH("food/restaurants", N52)),"restaurants",ISNUMBER(SEARCH("food/small batch", N52)),"small batch",ISNUMBER(SEARCH("games/mobile games", N52)),"mobile games",ISNUMBER(SEARCH("games/tabletop games", N52)),"tabletop games",ISNUMBER(SEARCH("games/video games", N52)),"video games",ISNUMBER(SEARCH("music/classical music", N52)),"classical music",ISNUMBER(SEARCH("music/electronic music", N52)),"electronic music",ISNUMBER(SEARCH("music/faith", N52)),"faith",ISNUMBER(SEARCH("music/indie rock", N52)),"indie rock",ISNUMBER(SEARCH("music/jazz", N52)),"jazz",ISNUMBER(SEARCH("music/metal", N52)),"metal",ISNUMBER(SEARCH("music/pop", N52)),"pop",ISNUMBER(SEARCH("music/rock", N52)),"rock",ISNUMBER(SEARCH("music/world music", N52)),"world music",ISNUMBER(SEARCH("journalism/audio", N52)),"audio",ISNUMBER(SEARCH("photography/nature", N52)),"nature",ISNUMBER(SEARCH("photography/people", N52)),"people",ISNUMBER(SEARCH("photography/photobooks", N52)),"photobooks",ISNUMBER(SEARCH("photography/places", N52)),"places",ISNUMBER(SEARCH("publishing/art books", N52)),"art books",ISNUMBER(SEARCH("publishing/children's books", N52)),"children's books",ISNUMBER(SEARCH("publishing/fiction", N52)),"fiction",ISNUMBER(SEARCH("publishing/nonfiction", N52)),"nonfiction",ISNUMBER(SEARCH("publishing/radio &amp; podcasts", N52)),"radio &amp; podcasts",ISNUMBER(SEARCH("publishing/translations", N52)),"translations",ISNUMBER(SEARCH("technology/gadgets", N52)),"gadgets",ISNUMBER(SEARCH("technology/hardware", N52)),"hardware",ISNUMBER(SEARCH("technology/makerspaces", N52)),"makerspaces",ISNUMBER(SEARCH("technology/space exploration", N52)),"space exploration",ISNUMBER(SEARCH("technology/wearables", N52)),"wearables",ISNUMBER(SEARCH("technology/web", N52)),"web",ISNUMBER(SEARCH("theater/musical", N52)),"musical",ISNUMBER(SEARCH("theater/plays", N52)),"plays",ISNUMBER(SEARCH("theater/spaces", N52)),"spaces")</f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 cm="1">
        <f t="array" ref="R53">_xlfn.IFS(ISNUMBER(SEARCH("film &amp; video/television", N53)),"television",ISNUMBER(SEARCH("film &amp; video/animation", N53)),"animation",ISNUMBER(SEARCH("film &amp; video/documentary", N53)),"documentary",ISNUMBER(SEARCH("film &amp; video/drama", N53)),"drama",ISNUMBER(SEARCH("film &amp; video/science fiction", N53)),"science fiction",ISNUMBER(SEARCH("film &amp; video/shorts", N53)),"shorts",ISNUMBER(SEARCH("food/food trucks", N53)),"food trucks",ISNUMBER(SEARCH("food/restaurants", N53)),"restaurants",ISNUMBER(SEARCH("food/small batch", N53)),"small batch",ISNUMBER(SEARCH("games/mobile games", N53)),"mobile games",ISNUMBER(SEARCH("games/tabletop games", N53)),"tabletop games",ISNUMBER(SEARCH("games/video games", N53)),"video games",ISNUMBER(SEARCH("music/classical music", N53)),"classical music",ISNUMBER(SEARCH("music/electronic music", N53)),"electronic music",ISNUMBER(SEARCH("music/faith", N53)),"faith",ISNUMBER(SEARCH("music/indie rock", N53)),"indie rock",ISNUMBER(SEARCH("music/jazz", N53)),"jazz",ISNUMBER(SEARCH("music/metal", N53)),"metal",ISNUMBER(SEARCH("music/pop", N53)),"pop",ISNUMBER(SEARCH("music/rock", N53)),"rock",ISNUMBER(SEARCH("music/world music", N53)),"world music",ISNUMBER(SEARCH("journalism/audio", N53)),"audio",ISNUMBER(SEARCH("photography/nature", N53)),"nature",ISNUMBER(SEARCH("photography/people", N53)),"people",ISNUMBER(SEARCH("photography/photobooks", N53)),"photobooks",ISNUMBER(SEARCH("photography/places", N53)),"places",ISNUMBER(SEARCH("publishing/art books", N53)),"art books",ISNUMBER(SEARCH("publishing/children's books", N53)),"children's books",ISNUMBER(SEARCH("publishing/fiction", N53)),"fiction",ISNUMBER(SEARCH("publishing/nonfiction", N53)),"nonfiction",ISNUMBER(SEARCH("publishing/radio &amp; podcasts", N53)),"radio &amp; podcasts",ISNUMBER(SEARCH("publishing/translations", N53)),"translations",ISNUMBER(SEARCH("technology/gadgets", N53)),"gadgets",ISNUMBER(SEARCH("technology/hardware", N53)),"hardware",ISNUMBER(SEARCH("technology/makerspaces", N53)),"makerspaces",ISNUMBER(SEARCH("technology/space exploration", N53)),"space exploration",ISNUMBER(SEARCH("technology/wearables", N53)),"wearables",ISNUMBER(SEARCH("technology/web", N53)),"web",ISNUMBER(SEARCH("theater/musical", N53)),"musical",ISNUMBER(SEARCH("theater/plays", N53)),"plays",ISNUMBER(SEARCH("theater/spaces", N53)),"spaces")</f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 cm="1">
        <f t="array" ref="R54">_xlfn.IFS(ISNUMBER(SEARCH("film &amp; video/television", N54)),"television",ISNUMBER(SEARCH("film &amp; video/animation", N54)),"animation",ISNUMBER(SEARCH("film &amp; video/documentary", N54)),"documentary",ISNUMBER(SEARCH("film &amp; video/drama", N54)),"drama",ISNUMBER(SEARCH("film &amp; video/science fiction", N54)),"science fiction",ISNUMBER(SEARCH("film &amp; video/shorts", N54)),"shorts",ISNUMBER(SEARCH("food/food trucks", N54)),"food trucks",ISNUMBER(SEARCH("food/restaurants", N54)),"restaurants",ISNUMBER(SEARCH("food/small batch", N54)),"small batch",ISNUMBER(SEARCH("games/mobile games", N54)),"mobile games",ISNUMBER(SEARCH("games/tabletop games", N54)),"tabletop games",ISNUMBER(SEARCH("games/video games", N54)),"video games",ISNUMBER(SEARCH("music/classical music", N54)),"classical music",ISNUMBER(SEARCH("music/electronic music", N54)),"electronic music",ISNUMBER(SEARCH("music/faith", N54)),"faith",ISNUMBER(SEARCH("music/indie rock", N54)),"indie rock",ISNUMBER(SEARCH("music/jazz", N54)),"jazz",ISNUMBER(SEARCH("music/metal", N54)),"metal",ISNUMBER(SEARCH("music/pop", N54)),"pop",ISNUMBER(SEARCH("music/rock", N54)),"rock",ISNUMBER(SEARCH("music/world music", N54)),"world music",ISNUMBER(SEARCH("journalism/audio", N54)),"audio",ISNUMBER(SEARCH("photography/nature", N54)),"nature",ISNUMBER(SEARCH("photography/people", N54)),"people",ISNUMBER(SEARCH("photography/photobooks", N54)),"photobooks",ISNUMBER(SEARCH("photography/places", N54)),"places",ISNUMBER(SEARCH("publishing/art books", N54)),"art books",ISNUMBER(SEARCH("publishing/children's books", N54)),"children's books",ISNUMBER(SEARCH("publishing/fiction", N54)),"fiction",ISNUMBER(SEARCH("publishing/nonfiction", N54)),"nonfiction",ISNUMBER(SEARCH("publishing/radio &amp; podcasts", N54)),"radio &amp; podcasts",ISNUMBER(SEARCH("publishing/translations", N54)),"translations",ISNUMBER(SEARCH("technology/gadgets", N54)),"gadgets",ISNUMBER(SEARCH("technology/hardware", N54)),"hardware",ISNUMBER(SEARCH("technology/makerspaces", N54)),"makerspaces",ISNUMBER(SEARCH("technology/space exploration", N54)),"space exploration",ISNUMBER(SEARCH("technology/wearables", N54)),"wearables",ISNUMBER(SEARCH("technology/web", N54)),"web",ISNUMBER(SEARCH("theater/musical", N54)),"musical",ISNUMBER(SEARCH("theater/plays", N54)),"plays",ISNUMBER(SEARCH("theater/spaces", N54)),"spaces")</f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2" hidden="1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 cm="1">
        <f t="array" ref="R55">_xlfn.IFS(ISNUMBER(SEARCH("film &amp; video/television", N55)),"television",ISNUMBER(SEARCH("film &amp; video/animation", N55)),"animation",ISNUMBER(SEARCH("film &amp; video/documentary", N55)),"documentary",ISNUMBER(SEARCH("film &amp; video/drama", N55)),"drama",ISNUMBER(SEARCH("film &amp; video/science fiction", N55)),"science fiction",ISNUMBER(SEARCH("film &amp; video/shorts", N55)),"shorts",ISNUMBER(SEARCH("food/food trucks", N55)),"food trucks",ISNUMBER(SEARCH("food/restaurants", N55)),"restaurants",ISNUMBER(SEARCH("food/small batch", N55)),"small batch",ISNUMBER(SEARCH("games/mobile games", N55)),"mobile games",ISNUMBER(SEARCH("games/tabletop games", N55)),"tabletop games",ISNUMBER(SEARCH("games/video games", N55)),"video games",ISNUMBER(SEARCH("music/classical music", N55)),"classical music",ISNUMBER(SEARCH("music/electronic music", N55)),"electronic music",ISNUMBER(SEARCH("music/faith", N55)),"faith",ISNUMBER(SEARCH("music/indie rock", N55)),"indie rock",ISNUMBER(SEARCH("music/jazz", N55)),"jazz",ISNUMBER(SEARCH("music/metal", N55)),"metal",ISNUMBER(SEARCH("music/pop", N55)),"pop",ISNUMBER(SEARCH("music/rock", N55)),"rock",ISNUMBER(SEARCH("music/world music", N55)),"world music",ISNUMBER(SEARCH("journalism/audio", N55)),"audio",ISNUMBER(SEARCH("photography/nature", N55)),"nature",ISNUMBER(SEARCH("photography/people", N55)),"people",ISNUMBER(SEARCH("photography/photobooks", N55)),"photobooks",ISNUMBER(SEARCH("photography/places", N55)),"places",ISNUMBER(SEARCH("publishing/art books", N55)),"art books",ISNUMBER(SEARCH("publishing/children's books", N55)),"children's books",ISNUMBER(SEARCH("publishing/fiction", N55)),"fiction",ISNUMBER(SEARCH("publishing/nonfiction", N55)),"nonfiction",ISNUMBER(SEARCH("publishing/radio &amp; podcasts", N55)),"radio &amp; podcasts",ISNUMBER(SEARCH("publishing/translations", N55)),"translations",ISNUMBER(SEARCH("technology/gadgets", N55)),"gadgets",ISNUMBER(SEARCH("technology/hardware", N55)),"hardware",ISNUMBER(SEARCH("technology/makerspaces", N55)),"makerspaces",ISNUMBER(SEARCH("technology/space exploration", N55)),"space exploration",ISNUMBER(SEARCH("technology/wearables", N55)),"wearables",ISNUMBER(SEARCH("technology/web", N55)),"web",ISNUMBER(SEARCH("theater/musical", N55)),"musical",ISNUMBER(SEARCH("theater/plays", N55)),"plays",ISNUMBER(SEARCH("theater/spaces", N55)),"spaces")</f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 cm="1">
        <f t="array" ref="R56">_xlfn.IFS(ISNUMBER(SEARCH("film &amp; video/television", N56)),"television",ISNUMBER(SEARCH("film &amp; video/animation", N56)),"animation",ISNUMBER(SEARCH("film &amp; video/documentary", N56)),"documentary",ISNUMBER(SEARCH("film &amp; video/drama", N56)),"drama",ISNUMBER(SEARCH("film &amp; video/science fiction", N56)),"science fiction",ISNUMBER(SEARCH("film &amp; video/shorts", N56)),"shorts",ISNUMBER(SEARCH("food/food trucks", N56)),"food trucks",ISNUMBER(SEARCH("food/restaurants", N56)),"restaurants",ISNUMBER(SEARCH("food/small batch", N56)),"small batch",ISNUMBER(SEARCH("games/mobile games", N56)),"mobile games",ISNUMBER(SEARCH("games/tabletop games", N56)),"tabletop games",ISNUMBER(SEARCH("games/video games", N56)),"video games",ISNUMBER(SEARCH("music/classical music", N56)),"classical music",ISNUMBER(SEARCH("music/electronic music", N56)),"electronic music",ISNUMBER(SEARCH("music/faith", N56)),"faith",ISNUMBER(SEARCH("music/indie rock", N56)),"indie rock",ISNUMBER(SEARCH("music/jazz", N56)),"jazz",ISNUMBER(SEARCH("music/metal", N56)),"metal",ISNUMBER(SEARCH("music/pop", N56)),"pop",ISNUMBER(SEARCH("music/rock", N56)),"rock",ISNUMBER(SEARCH("music/world music", N56)),"world music",ISNUMBER(SEARCH("journalism/audio", N56)),"audio",ISNUMBER(SEARCH("photography/nature", N56)),"nature",ISNUMBER(SEARCH("photography/people", N56)),"people",ISNUMBER(SEARCH("photography/photobooks", N56)),"photobooks",ISNUMBER(SEARCH("photography/places", N56)),"places",ISNUMBER(SEARCH("publishing/art books", N56)),"art books",ISNUMBER(SEARCH("publishing/children's books", N56)),"children's books",ISNUMBER(SEARCH("publishing/fiction", N56)),"fiction",ISNUMBER(SEARCH("publishing/nonfiction", N56)),"nonfiction",ISNUMBER(SEARCH("publishing/radio &amp; podcasts", N56)),"radio &amp; podcasts",ISNUMBER(SEARCH("publishing/translations", N56)),"translations",ISNUMBER(SEARCH("technology/gadgets", N56)),"gadgets",ISNUMBER(SEARCH("technology/hardware", N56)),"hardware",ISNUMBER(SEARCH("technology/makerspaces", N56)),"makerspaces",ISNUMBER(SEARCH("technology/space exploration", N56)),"space exploration",ISNUMBER(SEARCH("technology/wearables", N56)),"wearables",ISNUMBER(SEARCH("technology/web", N56)),"web",ISNUMBER(SEARCH("theater/musical", N56)),"musical",ISNUMBER(SEARCH("theater/plays", N56)),"plays",ISNUMBER(SEARCH("theater/spaces", N56)),"spaces")</f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 cm="1">
        <f t="array" ref="R57">_xlfn.IFS(ISNUMBER(SEARCH("film &amp; video/television", N57)),"television",ISNUMBER(SEARCH("film &amp; video/animation", N57)),"animation",ISNUMBER(SEARCH("film &amp; video/documentary", N57)),"documentary",ISNUMBER(SEARCH("film &amp; video/drama", N57)),"drama",ISNUMBER(SEARCH("film &amp; video/science fiction", N57)),"science fiction",ISNUMBER(SEARCH("film &amp; video/shorts", N57)),"shorts",ISNUMBER(SEARCH("food/food trucks", N57)),"food trucks",ISNUMBER(SEARCH("food/restaurants", N57)),"restaurants",ISNUMBER(SEARCH("food/small batch", N57)),"small batch",ISNUMBER(SEARCH("games/mobile games", N57)),"mobile games",ISNUMBER(SEARCH("games/tabletop games", N57)),"tabletop games",ISNUMBER(SEARCH("games/video games", N57)),"video games",ISNUMBER(SEARCH("music/classical music", N57)),"classical music",ISNUMBER(SEARCH("music/electronic music", N57)),"electronic music",ISNUMBER(SEARCH("music/faith", N57)),"faith",ISNUMBER(SEARCH("music/indie rock", N57)),"indie rock",ISNUMBER(SEARCH("music/jazz", N57)),"jazz",ISNUMBER(SEARCH("music/metal", N57)),"metal",ISNUMBER(SEARCH("music/pop", N57)),"pop",ISNUMBER(SEARCH("music/rock", N57)),"rock",ISNUMBER(SEARCH("music/world music", N57)),"world music",ISNUMBER(SEARCH("journalism/audio", N57)),"audio",ISNUMBER(SEARCH("photography/nature", N57)),"nature",ISNUMBER(SEARCH("photography/people", N57)),"people",ISNUMBER(SEARCH("photography/photobooks", N57)),"photobooks",ISNUMBER(SEARCH("photography/places", N57)),"places",ISNUMBER(SEARCH("publishing/art books", N57)),"art books",ISNUMBER(SEARCH("publishing/children's books", N57)),"children's books",ISNUMBER(SEARCH("publishing/fiction", N57)),"fiction",ISNUMBER(SEARCH("publishing/nonfiction", N57)),"nonfiction",ISNUMBER(SEARCH("publishing/radio &amp; podcasts", N57)),"radio &amp; podcasts",ISNUMBER(SEARCH("publishing/translations", N57)),"translations",ISNUMBER(SEARCH("technology/gadgets", N57)),"gadgets",ISNUMBER(SEARCH("technology/hardware", N57)),"hardware",ISNUMBER(SEARCH("technology/makerspaces", N57)),"makerspaces",ISNUMBER(SEARCH("technology/space exploration", N57)),"space exploration",ISNUMBER(SEARCH("technology/wearables", N57)),"wearables",ISNUMBER(SEARCH("technology/web", N57)),"web",ISNUMBER(SEARCH("theater/musical", N57)),"musical",ISNUMBER(SEARCH("theater/plays", N57)),"plays",ISNUMBER(SEARCH("theater/spaces", N57)),"spaces")</f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32" hidden="1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 cm="1">
        <f t="array" ref="R58">_xlfn.IFS(ISNUMBER(SEARCH("film &amp; video/television", N58)),"television",ISNUMBER(SEARCH("film &amp; video/animation", N58)),"animation",ISNUMBER(SEARCH("film &amp; video/documentary", N58)),"documentary",ISNUMBER(SEARCH("film &amp; video/drama", N58)),"drama",ISNUMBER(SEARCH("film &amp; video/science fiction", N58)),"science fiction",ISNUMBER(SEARCH("film &amp; video/shorts", N58)),"shorts",ISNUMBER(SEARCH("food/food trucks", N58)),"food trucks",ISNUMBER(SEARCH("food/restaurants", N58)),"restaurants",ISNUMBER(SEARCH("food/small batch", N58)),"small batch",ISNUMBER(SEARCH("games/mobile games", N58)),"mobile games",ISNUMBER(SEARCH("games/tabletop games", N58)),"tabletop games",ISNUMBER(SEARCH("games/video games", N58)),"video games",ISNUMBER(SEARCH("music/classical music", N58)),"classical music",ISNUMBER(SEARCH("music/electronic music", N58)),"electronic music",ISNUMBER(SEARCH("music/faith", N58)),"faith",ISNUMBER(SEARCH("music/indie rock", N58)),"indie rock",ISNUMBER(SEARCH("music/jazz", N58)),"jazz",ISNUMBER(SEARCH("music/metal", N58)),"metal",ISNUMBER(SEARCH("music/pop", N58)),"pop",ISNUMBER(SEARCH("music/rock", N58)),"rock",ISNUMBER(SEARCH("music/world music", N58)),"world music",ISNUMBER(SEARCH("journalism/audio", N58)),"audio",ISNUMBER(SEARCH("photography/nature", N58)),"nature",ISNUMBER(SEARCH("photography/people", N58)),"people",ISNUMBER(SEARCH("photography/photobooks", N58)),"photobooks",ISNUMBER(SEARCH("photography/places", N58)),"places",ISNUMBER(SEARCH("publishing/art books", N58)),"art books",ISNUMBER(SEARCH("publishing/children's books", N58)),"children's books",ISNUMBER(SEARCH("publishing/fiction", N58)),"fiction",ISNUMBER(SEARCH("publishing/nonfiction", N58)),"nonfiction",ISNUMBER(SEARCH("publishing/radio &amp; podcasts", N58)),"radio &amp; podcasts",ISNUMBER(SEARCH("publishing/translations", N58)),"translations",ISNUMBER(SEARCH("technology/gadgets", N58)),"gadgets",ISNUMBER(SEARCH("technology/hardware", N58)),"hardware",ISNUMBER(SEARCH("technology/makerspaces", N58)),"makerspaces",ISNUMBER(SEARCH("technology/space exploration", N58)),"space exploration",ISNUMBER(SEARCH("technology/wearables", N58)),"wearables",ISNUMBER(SEARCH("technology/web", N58)),"web",ISNUMBER(SEARCH("theater/musical", N58)),"musical",ISNUMBER(SEARCH("theater/plays", N58)),"plays",ISNUMBER(SEARCH("theater/spaces", N58)),"spaces")</f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 cm="1">
        <f t="array" ref="R59">_xlfn.IFS(ISNUMBER(SEARCH("film &amp; video/television", N59)),"television",ISNUMBER(SEARCH("film &amp; video/animation", N59)),"animation",ISNUMBER(SEARCH("film &amp; video/documentary", N59)),"documentary",ISNUMBER(SEARCH("film &amp; video/drama", N59)),"drama",ISNUMBER(SEARCH("film &amp; video/science fiction", N59)),"science fiction",ISNUMBER(SEARCH("film &amp; video/shorts", N59)),"shorts",ISNUMBER(SEARCH("food/food trucks", N59)),"food trucks",ISNUMBER(SEARCH("food/restaurants", N59)),"restaurants",ISNUMBER(SEARCH("food/small batch", N59)),"small batch",ISNUMBER(SEARCH("games/mobile games", N59)),"mobile games",ISNUMBER(SEARCH("games/tabletop games", N59)),"tabletop games",ISNUMBER(SEARCH("games/video games", N59)),"video games",ISNUMBER(SEARCH("music/classical music", N59)),"classical music",ISNUMBER(SEARCH("music/electronic music", N59)),"electronic music",ISNUMBER(SEARCH("music/faith", N59)),"faith",ISNUMBER(SEARCH("music/indie rock", N59)),"indie rock",ISNUMBER(SEARCH("music/jazz", N59)),"jazz",ISNUMBER(SEARCH("music/metal", N59)),"metal",ISNUMBER(SEARCH("music/pop", N59)),"pop",ISNUMBER(SEARCH("music/rock", N59)),"rock",ISNUMBER(SEARCH("music/world music", N59)),"world music",ISNUMBER(SEARCH("journalism/audio", N59)),"audio",ISNUMBER(SEARCH("photography/nature", N59)),"nature",ISNUMBER(SEARCH("photography/people", N59)),"people",ISNUMBER(SEARCH("photography/photobooks", N59)),"photobooks",ISNUMBER(SEARCH("photography/places", N59)),"places",ISNUMBER(SEARCH("publishing/art books", N59)),"art books",ISNUMBER(SEARCH("publishing/children's books", N59)),"children's books",ISNUMBER(SEARCH("publishing/fiction", N59)),"fiction",ISNUMBER(SEARCH("publishing/nonfiction", N59)),"nonfiction",ISNUMBER(SEARCH("publishing/radio &amp; podcasts", N59)),"radio &amp; podcasts",ISNUMBER(SEARCH("publishing/translations", N59)),"translations",ISNUMBER(SEARCH("technology/gadgets", N59)),"gadgets",ISNUMBER(SEARCH("technology/hardware", N59)),"hardware",ISNUMBER(SEARCH("technology/makerspaces", N59)),"makerspaces",ISNUMBER(SEARCH("technology/space exploration", N59)),"space exploration",ISNUMBER(SEARCH("technology/wearables", N59)),"wearables",ISNUMBER(SEARCH("technology/web", N59)),"web",ISNUMBER(SEARCH("theater/musical", N59)),"musical",ISNUMBER(SEARCH("theater/plays", N59)),"plays",ISNUMBER(SEARCH("theater/spaces", N59)),"spaces")</f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 cm="1">
        <f t="array" ref="R60">_xlfn.IFS(ISNUMBER(SEARCH("film &amp; video/television", N60)),"television",ISNUMBER(SEARCH("film &amp; video/animation", N60)),"animation",ISNUMBER(SEARCH("film &amp; video/documentary", N60)),"documentary",ISNUMBER(SEARCH("film &amp; video/drama", N60)),"drama",ISNUMBER(SEARCH("film &amp; video/science fiction", N60)),"science fiction",ISNUMBER(SEARCH("film &amp; video/shorts", N60)),"shorts",ISNUMBER(SEARCH("food/food trucks", N60)),"food trucks",ISNUMBER(SEARCH("food/restaurants", N60)),"restaurants",ISNUMBER(SEARCH("food/small batch", N60)),"small batch",ISNUMBER(SEARCH("games/mobile games", N60)),"mobile games",ISNUMBER(SEARCH("games/tabletop games", N60)),"tabletop games",ISNUMBER(SEARCH("games/video games", N60)),"video games",ISNUMBER(SEARCH("music/classical music", N60)),"classical music",ISNUMBER(SEARCH("music/electronic music", N60)),"electronic music",ISNUMBER(SEARCH("music/faith", N60)),"faith",ISNUMBER(SEARCH("music/indie rock", N60)),"indie rock",ISNUMBER(SEARCH("music/jazz", N60)),"jazz",ISNUMBER(SEARCH("music/metal", N60)),"metal",ISNUMBER(SEARCH("music/pop", N60)),"pop",ISNUMBER(SEARCH("music/rock", N60)),"rock",ISNUMBER(SEARCH("music/world music", N60)),"world music",ISNUMBER(SEARCH("journalism/audio", N60)),"audio",ISNUMBER(SEARCH("photography/nature", N60)),"nature",ISNUMBER(SEARCH("photography/people", N60)),"people",ISNUMBER(SEARCH("photography/photobooks", N60)),"photobooks",ISNUMBER(SEARCH("photography/places", N60)),"places",ISNUMBER(SEARCH("publishing/art books", N60)),"art books",ISNUMBER(SEARCH("publishing/children's books", N60)),"children's books",ISNUMBER(SEARCH("publishing/fiction", N60)),"fiction",ISNUMBER(SEARCH("publishing/nonfiction", N60)),"nonfiction",ISNUMBER(SEARCH("publishing/radio &amp; podcasts", N60)),"radio &amp; podcasts",ISNUMBER(SEARCH("publishing/translations", N60)),"translations",ISNUMBER(SEARCH("technology/gadgets", N60)),"gadgets",ISNUMBER(SEARCH("technology/hardware", N60)),"hardware",ISNUMBER(SEARCH("technology/makerspaces", N60)),"makerspaces",ISNUMBER(SEARCH("technology/space exploration", N60)),"space exploration",ISNUMBER(SEARCH("technology/wearables", N60)),"wearables",ISNUMBER(SEARCH("technology/web", N60)),"web",ISNUMBER(SEARCH("theater/musical", N60)),"musical",ISNUMBER(SEARCH("theater/plays", N60)),"plays",ISNUMBER(SEARCH("theater/spaces", N60)),"spaces")</f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 cm="1">
        <f t="array" ref="R61">_xlfn.IFS(ISNUMBER(SEARCH("film &amp; video/television", N61)),"television",ISNUMBER(SEARCH("film &amp; video/animation", N61)),"animation",ISNUMBER(SEARCH("film &amp; video/documentary", N61)),"documentary",ISNUMBER(SEARCH("film &amp; video/drama", N61)),"drama",ISNUMBER(SEARCH("film &amp; video/science fiction", N61)),"science fiction",ISNUMBER(SEARCH("film &amp; video/shorts", N61)),"shorts",ISNUMBER(SEARCH("food/food trucks", N61)),"food trucks",ISNUMBER(SEARCH("food/restaurants", N61)),"restaurants",ISNUMBER(SEARCH("food/small batch", N61)),"small batch",ISNUMBER(SEARCH("games/mobile games", N61)),"mobile games",ISNUMBER(SEARCH("games/tabletop games", N61)),"tabletop games",ISNUMBER(SEARCH("games/video games", N61)),"video games",ISNUMBER(SEARCH("music/classical music", N61)),"classical music",ISNUMBER(SEARCH("music/electronic music", N61)),"electronic music",ISNUMBER(SEARCH("music/faith", N61)),"faith",ISNUMBER(SEARCH("music/indie rock", N61)),"indie rock",ISNUMBER(SEARCH("music/jazz", N61)),"jazz",ISNUMBER(SEARCH("music/metal", N61)),"metal",ISNUMBER(SEARCH("music/pop", N61)),"pop",ISNUMBER(SEARCH("music/rock", N61)),"rock",ISNUMBER(SEARCH("music/world music", N61)),"world music",ISNUMBER(SEARCH("journalism/audio", N61)),"audio",ISNUMBER(SEARCH("photography/nature", N61)),"nature",ISNUMBER(SEARCH("photography/people", N61)),"people",ISNUMBER(SEARCH("photography/photobooks", N61)),"photobooks",ISNUMBER(SEARCH("photography/places", N61)),"places",ISNUMBER(SEARCH("publishing/art books", N61)),"art books",ISNUMBER(SEARCH("publishing/children's books", N61)),"children's books",ISNUMBER(SEARCH("publishing/fiction", N61)),"fiction",ISNUMBER(SEARCH("publishing/nonfiction", N61)),"nonfiction",ISNUMBER(SEARCH("publishing/radio &amp; podcasts", N61)),"radio &amp; podcasts",ISNUMBER(SEARCH("publishing/translations", N61)),"translations",ISNUMBER(SEARCH("technology/gadgets", N61)),"gadgets",ISNUMBER(SEARCH("technology/hardware", N61)),"hardware",ISNUMBER(SEARCH("technology/makerspaces", N61)),"makerspaces",ISNUMBER(SEARCH("technology/space exploration", N61)),"space exploration",ISNUMBER(SEARCH("technology/wearables", N61)),"wearables",ISNUMBER(SEARCH("technology/web", N61)),"web",ISNUMBER(SEARCH("theater/musical", N61)),"musical",ISNUMBER(SEARCH("theater/plays", N61)),"plays",ISNUMBER(SEARCH("theater/spaces", N61)),"spaces")</f>
        <v>television</v>
      </c>
      <c r="S61" s="6">
        <f t="shared" si="3"/>
        <v>42230.23583333334</v>
      </c>
      <c r="T61" s="6">
        <f t="shared" si="4"/>
        <v>42261.875</v>
      </c>
    </row>
    <row r="62" spans="1:20" ht="48" hidden="1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 cm="1">
        <f t="array" ref="R62">_xlfn.IFS(ISNUMBER(SEARCH("film &amp; video/television", N62)),"television",ISNUMBER(SEARCH("film &amp; video/animation", N62)),"animation",ISNUMBER(SEARCH("film &amp; video/documentary", N62)),"documentary",ISNUMBER(SEARCH("film &amp; video/drama", N62)),"drama",ISNUMBER(SEARCH("film &amp; video/science fiction", N62)),"science fiction",ISNUMBER(SEARCH("film &amp; video/shorts", N62)),"shorts",ISNUMBER(SEARCH("food/food trucks", N62)),"food trucks",ISNUMBER(SEARCH("food/restaurants", N62)),"restaurants",ISNUMBER(SEARCH("food/small batch", N62)),"small batch",ISNUMBER(SEARCH("games/mobile games", N62)),"mobile games",ISNUMBER(SEARCH("games/tabletop games", N62)),"tabletop games",ISNUMBER(SEARCH("games/video games", N62)),"video games",ISNUMBER(SEARCH("music/classical music", N62)),"classical music",ISNUMBER(SEARCH("music/electronic music", N62)),"electronic music",ISNUMBER(SEARCH("music/faith", N62)),"faith",ISNUMBER(SEARCH("music/indie rock", N62)),"indie rock",ISNUMBER(SEARCH("music/jazz", N62)),"jazz",ISNUMBER(SEARCH("music/metal", N62)),"metal",ISNUMBER(SEARCH("music/pop", N62)),"pop",ISNUMBER(SEARCH("music/rock", N62)),"rock",ISNUMBER(SEARCH("music/world music", N62)),"world music",ISNUMBER(SEARCH("journalism/audio", N62)),"audio",ISNUMBER(SEARCH("photography/nature", N62)),"nature",ISNUMBER(SEARCH("photography/people", N62)),"people",ISNUMBER(SEARCH("photography/photobooks", N62)),"photobooks",ISNUMBER(SEARCH("photography/places", N62)),"places",ISNUMBER(SEARCH("publishing/art books", N62)),"art books",ISNUMBER(SEARCH("publishing/children's books", N62)),"children's books",ISNUMBER(SEARCH("publishing/fiction", N62)),"fiction",ISNUMBER(SEARCH("publishing/nonfiction", N62)),"nonfiction",ISNUMBER(SEARCH("publishing/radio &amp; podcasts", N62)),"radio &amp; podcasts",ISNUMBER(SEARCH("publishing/translations", N62)),"translations",ISNUMBER(SEARCH("technology/gadgets", N62)),"gadgets",ISNUMBER(SEARCH("technology/hardware", N62)),"hardware",ISNUMBER(SEARCH("technology/makerspaces", N62)),"makerspaces",ISNUMBER(SEARCH("technology/space exploration", N62)),"space exploration",ISNUMBER(SEARCH("technology/wearables", N62)),"wearables",ISNUMBER(SEARCH("technology/web", N62)),"web",ISNUMBER(SEARCH("theater/musical", N62)),"musical",ISNUMBER(SEARCH("theater/plays", N62)),"plays",ISNUMBER(SEARCH("theater/spaces", N62)),"spaces")</f>
        <v>shorts</v>
      </c>
      <c r="S62" s="6">
        <f t="shared" si="3"/>
        <v>41701.901817129627</v>
      </c>
      <c r="T62" s="6">
        <f t="shared" si="4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 cm="1">
        <f t="array" ref="R63">_xlfn.IFS(ISNUMBER(SEARCH("film &amp; video/television", N63)),"television",ISNUMBER(SEARCH("film &amp; video/animation", N63)),"animation",ISNUMBER(SEARCH("film &amp; video/documentary", N63)),"documentary",ISNUMBER(SEARCH("film &amp; video/drama", N63)),"drama",ISNUMBER(SEARCH("film &amp; video/science fiction", N63)),"science fiction",ISNUMBER(SEARCH("film &amp; video/shorts", N63)),"shorts",ISNUMBER(SEARCH("food/food trucks", N63)),"food trucks",ISNUMBER(SEARCH("food/restaurants", N63)),"restaurants",ISNUMBER(SEARCH("food/small batch", N63)),"small batch",ISNUMBER(SEARCH("games/mobile games", N63)),"mobile games",ISNUMBER(SEARCH("games/tabletop games", N63)),"tabletop games",ISNUMBER(SEARCH("games/video games", N63)),"video games",ISNUMBER(SEARCH("music/classical music", N63)),"classical music",ISNUMBER(SEARCH("music/electronic music", N63)),"electronic music",ISNUMBER(SEARCH("music/faith", N63)),"faith",ISNUMBER(SEARCH("music/indie rock", N63)),"indie rock",ISNUMBER(SEARCH("music/jazz", N63)),"jazz",ISNUMBER(SEARCH("music/metal", N63)),"metal",ISNUMBER(SEARCH("music/pop", N63)),"pop",ISNUMBER(SEARCH("music/rock", N63)),"rock",ISNUMBER(SEARCH("music/world music", N63)),"world music",ISNUMBER(SEARCH("journalism/audio", N63)),"audio",ISNUMBER(SEARCH("photography/nature", N63)),"nature",ISNUMBER(SEARCH("photography/people", N63)),"people",ISNUMBER(SEARCH("photography/photobooks", N63)),"photobooks",ISNUMBER(SEARCH("photography/places", N63)),"places",ISNUMBER(SEARCH("publishing/art books", N63)),"art books",ISNUMBER(SEARCH("publishing/children's books", N63)),"children's books",ISNUMBER(SEARCH("publishing/fiction", N63)),"fiction",ISNUMBER(SEARCH("publishing/nonfiction", N63)),"nonfiction",ISNUMBER(SEARCH("publishing/radio &amp; podcasts", N63)),"radio &amp; podcasts",ISNUMBER(SEARCH("publishing/translations", N63)),"translations",ISNUMBER(SEARCH("technology/gadgets", N63)),"gadgets",ISNUMBER(SEARCH("technology/hardware", N63)),"hardware",ISNUMBER(SEARCH("technology/makerspaces", N63)),"makerspaces",ISNUMBER(SEARCH("technology/space exploration", N63)),"space exploration",ISNUMBER(SEARCH("technology/wearables", N63)),"wearables",ISNUMBER(SEARCH("technology/web", N63)),"web",ISNUMBER(SEARCH("theater/musical", N63)),"musical",ISNUMBER(SEARCH("theater/plays", N63)),"plays",ISNUMBER(SEARCH("theater/spaces", N63)),"spaces")</f>
        <v>shorts</v>
      </c>
      <c r="S63" s="6">
        <f t="shared" si="3"/>
        <v>41409.814317129632</v>
      </c>
      <c r="T63" s="6">
        <f t="shared" si="4"/>
        <v>41431.814317129632</v>
      </c>
    </row>
    <row r="64" spans="1:20" ht="48" hidden="1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 cm="1">
        <f t="array" ref="R64">_xlfn.IFS(ISNUMBER(SEARCH("film &amp; video/television", N64)),"television",ISNUMBER(SEARCH("film &amp; video/animation", N64)),"animation",ISNUMBER(SEARCH("film &amp; video/documentary", N64)),"documentary",ISNUMBER(SEARCH("film &amp; video/drama", N64)),"drama",ISNUMBER(SEARCH("film &amp; video/science fiction", N64)),"science fiction",ISNUMBER(SEARCH("film &amp; video/shorts", N64)),"shorts",ISNUMBER(SEARCH("food/food trucks", N64)),"food trucks",ISNUMBER(SEARCH("food/restaurants", N64)),"restaurants",ISNUMBER(SEARCH("food/small batch", N64)),"small batch",ISNUMBER(SEARCH("games/mobile games", N64)),"mobile games",ISNUMBER(SEARCH("games/tabletop games", N64)),"tabletop games",ISNUMBER(SEARCH("games/video games", N64)),"video games",ISNUMBER(SEARCH("music/classical music", N64)),"classical music",ISNUMBER(SEARCH("music/electronic music", N64)),"electronic music",ISNUMBER(SEARCH("music/faith", N64)),"faith",ISNUMBER(SEARCH("music/indie rock", N64)),"indie rock",ISNUMBER(SEARCH("music/jazz", N64)),"jazz",ISNUMBER(SEARCH("music/metal", N64)),"metal",ISNUMBER(SEARCH("music/pop", N64)),"pop",ISNUMBER(SEARCH("music/rock", N64)),"rock",ISNUMBER(SEARCH("music/world music", N64)),"world music",ISNUMBER(SEARCH("journalism/audio", N64)),"audio",ISNUMBER(SEARCH("photography/nature", N64)),"nature",ISNUMBER(SEARCH("photography/people", N64)),"people",ISNUMBER(SEARCH("photography/photobooks", N64)),"photobooks",ISNUMBER(SEARCH("photography/places", N64)),"places",ISNUMBER(SEARCH("publishing/art books", N64)),"art books",ISNUMBER(SEARCH("publishing/children's books", N64)),"children's books",ISNUMBER(SEARCH("publishing/fiction", N64)),"fiction",ISNUMBER(SEARCH("publishing/nonfiction", N64)),"nonfiction",ISNUMBER(SEARCH("publishing/radio &amp; podcasts", N64)),"radio &amp; podcasts",ISNUMBER(SEARCH("publishing/translations", N64)),"translations",ISNUMBER(SEARCH("technology/gadgets", N64)),"gadgets",ISNUMBER(SEARCH("technology/hardware", N64)),"hardware",ISNUMBER(SEARCH("technology/makerspaces", N64)),"makerspaces",ISNUMBER(SEARCH("technology/space exploration", N64)),"space exploration",ISNUMBER(SEARCH("technology/wearables", N64)),"wearables",ISNUMBER(SEARCH("technology/web", N64)),"web",ISNUMBER(SEARCH("theater/musical", N64)),"musical",ISNUMBER(SEARCH("theater/plays", N64)),"plays",ISNUMBER(SEARCH("theater/spaces", N64)),"spaces")</f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8" hidden="1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 cm="1">
        <f t="array" ref="R65">_xlfn.IFS(ISNUMBER(SEARCH("film &amp; video/television", N65)),"television",ISNUMBER(SEARCH("film &amp; video/animation", N65)),"animation",ISNUMBER(SEARCH("film &amp; video/documentary", N65)),"documentary",ISNUMBER(SEARCH("film &amp; video/drama", N65)),"drama",ISNUMBER(SEARCH("film &amp; video/science fiction", N65)),"science fiction",ISNUMBER(SEARCH("film &amp; video/shorts", N65)),"shorts",ISNUMBER(SEARCH("food/food trucks", N65)),"food trucks",ISNUMBER(SEARCH("food/restaurants", N65)),"restaurants",ISNUMBER(SEARCH("food/small batch", N65)),"small batch",ISNUMBER(SEARCH("games/mobile games", N65)),"mobile games",ISNUMBER(SEARCH("games/tabletop games", N65)),"tabletop games",ISNUMBER(SEARCH("games/video games", N65)),"video games",ISNUMBER(SEARCH("music/classical music", N65)),"classical music",ISNUMBER(SEARCH("music/electronic music", N65)),"electronic music",ISNUMBER(SEARCH("music/faith", N65)),"faith",ISNUMBER(SEARCH("music/indie rock", N65)),"indie rock",ISNUMBER(SEARCH("music/jazz", N65)),"jazz",ISNUMBER(SEARCH("music/metal", N65)),"metal",ISNUMBER(SEARCH("music/pop", N65)),"pop",ISNUMBER(SEARCH("music/rock", N65)),"rock",ISNUMBER(SEARCH("music/world music", N65)),"world music",ISNUMBER(SEARCH("journalism/audio", N65)),"audio",ISNUMBER(SEARCH("photography/nature", N65)),"nature",ISNUMBER(SEARCH("photography/people", N65)),"people",ISNUMBER(SEARCH("photography/photobooks", N65)),"photobooks",ISNUMBER(SEARCH("photography/places", N65)),"places",ISNUMBER(SEARCH("publishing/art books", N65)),"art books",ISNUMBER(SEARCH("publishing/children's books", N65)),"children's books",ISNUMBER(SEARCH("publishing/fiction", N65)),"fiction",ISNUMBER(SEARCH("publishing/nonfiction", N65)),"nonfiction",ISNUMBER(SEARCH("publishing/radio &amp; podcasts", N65)),"radio &amp; podcasts",ISNUMBER(SEARCH("publishing/translations", N65)),"translations",ISNUMBER(SEARCH("technology/gadgets", N65)),"gadgets",ISNUMBER(SEARCH("technology/hardware", N65)),"hardware",ISNUMBER(SEARCH("technology/makerspaces", N65)),"makerspaces",ISNUMBER(SEARCH("technology/space exploration", N65)),"space exploration",ISNUMBER(SEARCH("technology/wearables", N65)),"wearables",ISNUMBER(SEARCH("technology/web", N65)),"web",ISNUMBER(SEARCH("theater/musical", N65)),"musical",ISNUMBER(SEARCH("theater/plays", N65)),"plays",ISNUMBER(SEARCH("theater/spaces", N65)),"spaces")</f>
        <v>shorts</v>
      </c>
      <c r="S65" s="6">
        <f t="shared" si="3"/>
        <v>41612.912187499998</v>
      </c>
      <c r="T65" s="6">
        <f t="shared" si="4"/>
        <v>41636.207638888889</v>
      </c>
    </row>
    <row r="66" spans="1:20" ht="48" hidden="1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 cm="1">
        <f t="array" ref="R66">_xlfn.IFS(ISNUMBER(SEARCH("film &amp; video/television", N66)),"television",ISNUMBER(SEARCH("film &amp; video/animation", N66)),"animation",ISNUMBER(SEARCH("film &amp; video/documentary", N66)),"documentary",ISNUMBER(SEARCH("film &amp; video/drama", N66)),"drama",ISNUMBER(SEARCH("film &amp; video/science fiction", N66)),"science fiction",ISNUMBER(SEARCH("film &amp; video/shorts", N66)),"shorts",ISNUMBER(SEARCH("food/food trucks", N66)),"food trucks",ISNUMBER(SEARCH("food/restaurants", N66)),"restaurants",ISNUMBER(SEARCH("food/small batch", N66)),"small batch",ISNUMBER(SEARCH("games/mobile games", N66)),"mobile games",ISNUMBER(SEARCH("games/tabletop games", N66)),"tabletop games",ISNUMBER(SEARCH("games/video games", N66)),"video games",ISNUMBER(SEARCH("music/classical music", N66)),"classical music",ISNUMBER(SEARCH("music/electronic music", N66)),"electronic music",ISNUMBER(SEARCH("music/faith", N66)),"faith",ISNUMBER(SEARCH("music/indie rock", N66)),"indie rock",ISNUMBER(SEARCH("music/jazz", N66)),"jazz",ISNUMBER(SEARCH("music/metal", N66)),"metal",ISNUMBER(SEARCH("music/pop", N66)),"pop",ISNUMBER(SEARCH("music/rock", N66)),"rock",ISNUMBER(SEARCH("music/world music", N66)),"world music",ISNUMBER(SEARCH("journalism/audio", N66)),"audio",ISNUMBER(SEARCH("photography/nature", N66)),"nature",ISNUMBER(SEARCH("photography/people", N66)),"people",ISNUMBER(SEARCH("photography/photobooks", N66)),"photobooks",ISNUMBER(SEARCH("photography/places", N66)),"places",ISNUMBER(SEARCH("publishing/art books", N66)),"art books",ISNUMBER(SEARCH("publishing/children's books", N66)),"children's books",ISNUMBER(SEARCH("publishing/fiction", N66)),"fiction",ISNUMBER(SEARCH("publishing/nonfiction", N66)),"nonfiction",ISNUMBER(SEARCH("publishing/radio &amp; podcasts", N66)),"radio &amp; podcasts",ISNUMBER(SEARCH("publishing/translations", N66)),"translations",ISNUMBER(SEARCH("technology/gadgets", N66)),"gadgets",ISNUMBER(SEARCH("technology/hardware", N66)),"hardware",ISNUMBER(SEARCH("technology/makerspaces", N66)),"makerspaces",ISNUMBER(SEARCH("technology/space exploration", N66)),"space exploration",ISNUMBER(SEARCH("technology/wearables", N66)),"wearables",ISNUMBER(SEARCH("technology/web", N66)),"web",ISNUMBER(SEARCH("theater/musical", N66)),"musical",ISNUMBER(SEARCH("theater/plays", N66)),"plays",ISNUMBER(SEARCH("theater/spaces", N66)),"spaces")</f>
        <v>shorts</v>
      </c>
      <c r="S66" s="6">
        <f t="shared" si="3"/>
        <v>41433.01829861111</v>
      </c>
      <c r="T66" s="6">
        <f t="shared" si="4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P67">
        <f t="shared" ref="P67:P130" si="6">(E67/L67)</f>
        <v>132.05263157894737</v>
      </c>
      <c r="Q67" t="str">
        <f t="shared" ref="Q67:Q130" si="7">_xlfn.IFS(ISNUMBER(SEARCH("film &amp; video", N67)),"film &amp; video",ISNUMBER(SEARCH("food", N67)),"food",ISNUMBER(SEARCH("games", N67)),"games",ISNUMBER(SEARCH("journalism", N67)),"journalism",ISNUMBER(SEARCH("music", N67)),"music",ISNUMBER(SEARCH("photography", N67)),"photography",ISNUMBER(SEARCH("publishing", N67)),"publishing",ISNUMBER(SEARCH("technology", N67)),"technology",ISNUMBER(SEARCH("theater", N67)),"theater")</f>
        <v>film &amp; video</v>
      </c>
      <c r="R67" t="str" cm="1">
        <f t="array" ref="R67">_xlfn.IFS(ISNUMBER(SEARCH("film &amp; video/television", N67)),"television",ISNUMBER(SEARCH("film &amp; video/animation", N67)),"animation",ISNUMBER(SEARCH("film &amp; video/documentary", N67)),"documentary",ISNUMBER(SEARCH("film &amp; video/drama", N67)),"drama",ISNUMBER(SEARCH("film &amp; video/science fiction", N67)),"science fiction",ISNUMBER(SEARCH("film &amp; video/shorts", N67)),"shorts",ISNUMBER(SEARCH("food/food trucks", N67)),"food trucks",ISNUMBER(SEARCH("food/restaurants", N67)),"restaurants",ISNUMBER(SEARCH("food/small batch", N67)),"small batch",ISNUMBER(SEARCH("games/mobile games", N67)),"mobile games",ISNUMBER(SEARCH("games/tabletop games", N67)),"tabletop games",ISNUMBER(SEARCH("games/video games", N67)),"video games",ISNUMBER(SEARCH("music/classical music", N67)),"classical music",ISNUMBER(SEARCH("music/electronic music", N67)),"electronic music",ISNUMBER(SEARCH("music/faith", N67)),"faith",ISNUMBER(SEARCH("music/indie rock", N67)),"indie rock",ISNUMBER(SEARCH("music/jazz", N67)),"jazz",ISNUMBER(SEARCH("music/metal", N67)),"metal",ISNUMBER(SEARCH("music/pop", N67)),"pop",ISNUMBER(SEARCH("music/rock", N67)),"rock",ISNUMBER(SEARCH("music/world music", N67)),"world music",ISNUMBER(SEARCH("journalism/audio", N67)),"audio",ISNUMBER(SEARCH("photography/nature", N67)),"nature",ISNUMBER(SEARCH("photography/people", N67)),"people",ISNUMBER(SEARCH("photography/photobooks", N67)),"photobooks",ISNUMBER(SEARCH("photography/places", N67)),"places",ISNUMBER(SEARCH("publishing/art books", N67)),"art books",ISNUMBER(SEARCH("publishing/children's books", N67)),"children's books",ISNUMBER(SEARCH("publishing/fiction", N67)),"fiction",ISNUMBER(SEARCH("publishing/nonfiction", N67)),"nonfiction",ISNUMBER(SEARCH("publishing/radio &amp; podcasts", N67)),"radio &amp; podcasts",ISNUMBER(SEARCH("publishing/translations", N67)),"translations",ISNUMBER(SEARCH("technology/gadgets", N67)),"gadgets",ISNUMBER(SEARCH("technology/hardware", N67)),"hardware",ISNUMBER(SEARCH("technology/makerspaces", N67)),"makerspaces",ISNUMBER(SEARCH("technology/space exploration", N67)),"space exploration",ISNUMBER(SEARCH("technology/wearables", N67)),"wearables",ISNUMBER(SEARCH("technology/web", N67)),"web",ISNUMBER(SEARCH("theater/musical", N67)),"musical",ISNUMBER(SEARCH("theater/plays", N67)),"plays",ISNUMBER(SEARCH("theater/spaces", N67)),"spaces")</f>
        <v>shorts</v>
      </c>
      <c r="S67" s="6">
        <f t="shared" ref="S67:S130" si="8">(((J67/60)/60)/24)+DATE(1970,1,1)</f>
        <v>41835.821226851855</v>
      </c>
      <c r="T67" s="6">
        <f t="shared" ref="T67:T130" si="9">(((I67/60)/60)/24)+DATE(1970,1,1)</f>
        <v>41862.249305555553</v>
      </c>
    </row>
    <row r="68" spans="1:20" ht="32" hidden="1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 cm="1">
        <f t="array" ref="R68">_xlfn.IFS(ISNUMBER(SEARCH("film &amp; video/television", N68)),"television",ISNUMBER(SEARCH("film &amp; video/animation", N68)),"animation",ISNUMBER(SEARCH("film &amp; video/documentary", N68)),"documentary",ISNUMBER(SEARCH("film &amp; video/drama", N68)),"drama",ISNUMBER(SEARCH("film &amp; video/science fiction", N68)),"science fiction",ISNUMBER(SEARCH("film &amp; video/shorts", N68)),"shorts",ISNUMBER(SEARCH("food/food trucks", N68)),"food trucks",ISNUMBER(SEARCH("food/restaurants", N68)),"restaurants",ISNUMBER(SEARCH("food/small batch", N68)),"small batch",ISNUMBER(SEARCH("games/mobile games", N68)),"mobile games",ISNUMBER(SEARCH("games/tabletop games", N68)),"tabletop games",ISNUMBER(SEARCH("games/video games", N68)),"video games",ISNUMBER(SEARCH("music/classical music", N68)),"classical music",ISNUMBER(SEARCH("music/electronic music", N68)),"electronic music",ISNUMBER(SEARCH("music/faith", N68)),"faith",ISNUMBER(SEARCH("music/indie rock", N68)),"indie rock",ISNUMBER(SEARCH("music/jazz", N68)),"jazz",ISNUMBER(SEARCH("music/metal", N68)),"metal",ISNUMBER(SEARCH("music/pop", N68)),"pop",ISNUMBER(SEARCH("music/rock", N68)),"rock",ISNUMBER(SEARCH("music/world music", N68)),"world music",ISNUMBER(SEARCH("journalism/audio", N68)),"audio",ISNUMBER(SEARCH("photography/nature", N68)),"nature",ISNUMBER(SEARCH("photography/people", N68)),"people",ISNUMBER(SEARCH("photography/photobooks", N68)),"photobooks",ISNUMBER(SEARCH("photography/places", N68)),"places",ISNUMBER(SEARCH("publishing/art books", N68)),"art books",ISNUMBER(SEARCH("publishing/children's books", N68)),"children's books",ISNUMBER(SEARCH("publishing/fiction", N68)),"fiction",ISNUMBER(SEARCH("publishing/nonfiction", N68)),"nonfiction",ISNUMBER(SEARCH("publishing/radio &amp; podcasts", N68)),"radio &amp; podcasts",ISNUMBER(SEARCH("publishing/translations", N68)),"translations",ISNUMBER(SEARCH("technology/gadgets", N68)),"gadgets",ISNUMBER(SEARCH("technology/hardware", N68)),"hardware",ISNUMBER(SEARCH("technology/makerspaces", N68)),"makerspaces",ISNUMBER(SEARCH("technology/space exploration", N68)),"space exploration",ISNUMBER(SEARCH("technology/wearables", N68)),"wearables",ISNUMBER(SEARCH("technology/web", N68)),"web",ISNUMBER(SEARCH("theater/musical", N68)),"musical",ISNUMBER(SEARCH("theater/plays", N68)),"plays",ISNUMBER(SEARCH("theater/spaces", N68)),"spaces")</f>
        <v>shorts</v>
      </c>
      <c r="S68" s="6">
        <f t="shared" si="8"/>
        <v>42539.849768518514</v>
      </c>
      <c r="T68" s="6">
        <f t="shared" si="9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tr">
        <f t="shared" si="7"/>
        <v>film &amp; video</v>
      </c>
      <c r="R69" t="str" cm="1">
        <f t="array" ref="R69">_xlfn.IFS(ISNUMBER(SEARCH("film &amp; video/television", N69)),"television",ISNUMBER(SEARCH("film &amp; video/animation", N69)),"animation",ISNUMBER(SEARCH("film &amp; video/documentary", N69)),"documentary",ISNUMBER(SEARCH("film &amp; video/drama", N69)),"drama",ISNUMBER(SEARCH("film &amp; video/science fiction", N69)),"science fiction",ISNUMBER(SEARCH("film &amp; video/shorts", N69)),"shorts",ISNUMBER(SEARCH("food/food trucks", N69)),"food trucks",ISNUMBER(SEARCH("food/restaurants", N69)),"restaurants",ISNUMBER(SEARCH("food/small batch", N69)),"small batch",ISNUMBER(SEARCH("games/mobile games", N69)),"mobile games",ISNUMBER(SEARCH("games/tabletop games", N69)),"tabletop games",ISNUMBER(SEARCH("games/video games", N69)),"video games",ISNUMBER(SEARCH("music/classical music", N69)),"classical music",ISNUMBER(SEARCH("music/electronic music", N69)),"electronic music",ISNUMBER(SEARCH("music/faith", N69)),"faith",ISNUMBER(SEARCH("music/indie rock", N69)),"indie rock",ISNUMBER(SEARCH("music/jazz", N69)),"jazz",ISNUMBER(SEARCH("music/metal", N69)),"metal",ISNUMBER(SEARCH("music/pop", N69)),"pop",ISNUMBER(SEARCH("music/rock", N69)),"rock",ISNUMBER(SEARCH("music/world music", N69)),"world music",ISNUMBER(SEARCH("journalism/audio", N69)),"audio",ISNUMBER(SEARCH("photography/nature", N69)),"nature",ISNUMBER(SEARCH("photography/people", N69)),"people",ISNUMBER(SEARCH("photography/photobooks", N69)),"photobooks",ISNUMBER(SEARCH("photography/places", N69)),"places",ISNUMBER(SEARCH("publishing/art books", N69)),"art books",ISNUMBER(SEARCH("publishing/children's books", N69)),"children's books",ISNUMBER(SEARCH("publishing/fiction", N69)),"fiction",ISNUMBER(SEARCH("publishing/nonfiction", N69)),"nonfiction",ISNUMBER(SEARCH("publishing/radio &amp; podcasts", N69)),"radio &amp; podcasts",ISNUMBER(SEARCH("publishing/translations", N69)),"translations",ISNUMBER(SEARCH("technology/gadgets", N69)),"gadgets",ISNUMBER(SEARCH("technology/hardware", N69)),"hardware",ISNUMBER(SEARCH("technology/makerspaces", N69)),"makerspaces",ISNUMBER(SEARCH("technology/space exploration", N69)),"space exploration",ISNUMBER(SEARCH("technology/wearables", N69)),"wearables",ISNUMBER(SEARCH("technology/web", N69)),"web",ISNUMBER(SEARCH("theater/musical", N69)),"musical",ISNUMBER(SEARCH("theater/plays", N69)),"plays",ISNUMBER(SEARCH("theater/spaces", N69)),"spaces")</f>
        <v>shorts</v>
      </c>
      <c r="S69" s="6">
        <f t="shared" si="8"/>
        <v>41075.583379629628</v>
      </c>
      <c r="T69" s="6">
        <f t="shared" si="9"/>
        <v>41105.583379629628</v>
      </c>
    </row>
    <row r="70" spans="1:20" ht="64" hidden="1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tr">
        <f t="shared" si="7"/>
        <v>film &amp; video</v>
      </c>
      <c r="R70" t="str" cm="1">
        <f t="array" ref="R70">_xlfn.IFS(ISNUMBER(SEARCH("film &amp; video/television", N70)),"television",ISNUMBER(SEARCH("film &amp; video/animation", N70)),"animation",ISNUMBER(SEARCH("film &amp; video/documentary", N70)),"documentary",ISNUMBER(SEARCH("film &amp; video/drama", N70)),"drama",ISNUMBER(SEARCH("film &amp; video/science fiction", N70)),"science fiction",ISNUMBER(SEARCH("film &amp; video/shorts", N70)),"shorts",ISNUMBER(SEARCH("food/food trucks", N70)),"food trucks",ISNUMBER(SEARCH("food/restaurants", N70)),"restaurants",ISNUMBER(SEARCH("food/small batch", N70)),"small batch",ISNUMBER(SEARCH("games/mobile games", N70)),"mobile games",ISNUMBER(SEARCH("games/tabletop games", N70)),"tabletop games",ISNUMBER(SEARCH("games/video games", N70)),"video games",ISNUMBER(SEARCH("music/classical music", N70)),"classical music",ISNUMBER(SEARCH("music/electronic music", N70)),"electronic music",ISNUMBER(SEARCH("music/faith", N70)),"faith",ISNUMBER(SEARCH("music/indie rock", N70)),"indie rock",ISNUMBER(SEARCH("music/jazz", N70)),"jazz",ISNUMBER(SEARCH("music/metal", N70)),"metal",ISNUMBER(SEARCH("music/pop", N70)),"pop",ISNUMBER(SEARCH("music/rock", N70)),"rock",ISNUMBER(SEARCH("music/world music", N70)),"world music",ISNUMBER(SEARCH("journalism/audio", N70)),"audio",ISNUMBER(SEARCH("photography/nature", N70)),"nature",ISNUMBER(SEARCH("photography/people", N70)),"people",ISNUMBER(SEARCH("photography/photobooks", N70)),"photobooks",ISNUMBER(SEARCH("photography/places", N70)),"places",ISNUMBER(SEARCH("publishing/art books", N70)),"art books",ISNUMBER(SEARCH("publishing/children's books", N70)),"children's books",ISNUMBER(SEARCH("publishing/fiction", N70)),"fiction",ISNUMBER(SEARCH("publishing/nonfiction", N70)),"nonfiction",ISNUMBER(SEARCH("publishing/radio &amp; podcasts", N70)),"radio &amp; podcasts",ISNUMBER(SEARCH("publishing/translations", N70)),"translations",ISNUMBER(SEARCH("technology/gadgets", N70)),"gadgets",ISNUMBER(SEARCH("technology/hardware", N70)),"hardware",ISNUMBER(SEARCH("technology/makerspaces", N70)),"makerspaces",ISNUMBER(SEARCH("technology/space exploration", N70)),"space exploration",ISNUMBER(SEARCH("technology/wearables", N70)),"wearables",ISNUMBER(SEARCH("technology/web", N70)),"web",ISNUMBER(SEARCH("theater/musical", N70)),"musical",ISNUMBER(SEARCH("theater/plays", N70)),"plays",ISNUMBER(SEARCH("theater/spaces", N70)),"spaces")</f>
        <v>shorts</v>
      </c>
      <c r="S70" s="6">
        <f t="shared" si="8"/>
        <v>41663.569340277776</v>
      </c>
      <c r="T70" s="6">
        <f t="shared" si="9"/>
        <v>41693.569340277776</v>
      </c>
    </row>
    <row r="71" spans="1:20" ht="48" hidden="1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tr">
        <f t="shared" si="7"/>
        <v>film &amp; video</v>
      </c>
      <c r="R71" t="str" cm="1">
        <f t="array" ref="R71">_xlfn.IFS(ISNUMBER(SEARCH("film &amp; video/television", N71)),"television",ISNUMBER(SEARCH("film &amp; video/animation", N71)),"animation",ISNUMBER(SEARCH("film &amp; video/documentary", N71)),"documentary",ISNUMBER(SEARCH("film &amp; video/drama", N71)),"drama",ISNUMBER(SEARCH("film &amp; video/science fiction", N71)),"science fiction",ISNUMBER(SEARCH("film &amp; video/shorts", N71)),"shorts",ISNUMBER(SEARCH("food/food trucks", N71)),"food trucks",ISNUMBER(SEARCH("food/restaurants", N71)),"restaurants",ISNUMBER(SEARCH("food/small batch", N71)),"small batch",ISNUMBER(SEARCH("games/mobile games", N71)),"mobile games",ISNUMBER(SEARCH("games/tabletop games", N71)),"tabletop games",ISNUMBER(SEARCH("games/video games", N71)),"video games",ISNUMBER(SEARCH("music/classical music", N71)),"classical music",ISNUMBER(SEARCH("music/electronic music", N71)),"electronic music",ISNUMBER(SEARCH("music/faith", N71)),"faith",ISNUMBER(SEARCH("music/indie rock", N71)),"indie rock",ISNUMBER(SEARCH("music/jazz", N71)),"jazz",ISNUMBER(SEARCH("music/metal", N71)),"metal",ISNUMBER(SEARCH("music/pop", N71)),"pop",ISNUMBER(SEARCH("music/rock", N71)),"rock",ISNUMBER(SEARCH("music/world music", N71)),"world music",ISNUMBER(SEARCH("journalism/audio", N71)),"audio",ISNUMBER(SEARCH("photography/nature", N71)),"nature",ISNUMBER(SEARCH("photography/people", N71)),"people",ISNUMBER(SEARCH("photography/photobooks", N71)),"photobooks",ISNUMBER(SEARCH("photography/places", N71)),"places",ISNUMBER(SEARCH("publishing/art books", N71)),"art books",ISNUMBER(SEARCH("publishing/children's books", N71)),"children's books",ISNUMBER(SEARCH("publishing/fiction", N71)),"fiction",ISNUMBER(SEARCH("publishing/nonfiction", N71)),"nonfiction",ISNUMBER(SEARCH("publishing/radio &amp; podcasts", N71)),"radio &amp; podcasts",ISNUMBER(SEARCH("publishing/translations", N71)),"translations",ISNUMBER(SEARCH("technology/gadgets", N71)),"gadgets",ISNUMBER(SEARCH("technology/hardware", N71)),"hardware",ISNUMBER(SEARCH("technology/makerspaces", N71)),"makerspaces",ISNUMBER(SEARCH("technology/space exploration", N71)),"space exploration",ISNUMBER(SEARCH("technology/wearables", N71)),"wearables",ISNUMBER(SEARCH("technology/web", N71)),"web",ISNUMBER(SEARCH("theater/musical", N71)),"musical",ISNUMBER(SEARCH("theater/plays", N71)),"plays",ISNUMBER(SEARCH("theater/spaces", N71)),"spaces")</f>
        <v>shorts</v>
      </c>
      <c r="S71" s="6">
        <f t="shared" si="8"/>
        <v>40786.187789351854</v>
      </c>
      <c r="T71" s="6">
        <f t="shared" si="9"/>
        <v>40818.290972222225</v>
      </c>
    </row>
    <row r="72" spans="1:20" ht="48" hidden="1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tr">
        <f t="shared" si="7"/>
        <v>film &amp; video</v>
      </c>
      <c r="R72" t="str" cm="1">
        <f t="array" ref="R72">_xlfn.IFS(ISNUMBER(SEARCH("film &amp; video/television", N72)),"television",ISNUMBER(SEARCH("film &amp; video/animation", N72)),"animation",ISNUMBER(SEARCH("film &amp; video/documentary", N72)),"documentary",ISNUMBER(SEARCH("film &amp; video/drama", N72)),"drama",ISNUMBER(SEARCH("film &amp; video/science fiction", N72)),"science fiction",ISNUMBER(SEARCH("film &amp; video/shorts", N72)),"shorts",ISNUMBER(SEARCH("food/food trucks", N72)),"food trucks",ISNUMBER(SEARCH("food/restaurants", N72)),"restaurants",ISNUMBER(SEARCH("food/small batch", N72)),"small batch",ISNUMBER(SEARCH("games/mobile games", N72)),"mobile games",ISNUMBER(SEARCH("games/tabletop games", N72)),"tabletop games",ISNUMBER(SEARCH("games/video games", N72)),"video games",ISNUMBER(SEARCH("music/classical music", N72)),"classical music",ISNUMBER(SEARCH("music/electronic music", N72)),"electronic music",ISNUMBER(SEARCH("music/faith", N72)),"faith",ISNUMBER(SEARCH("music/indie rock", N72)),"indie rock",ISNUMBER(SEARCH("music/jazz", N72)),"jazz",ISNUMBER(SEARCH("music/metal", N72)),"metal",ISNUMBER(SEARCH("music/pop", N72)),"pop",ISNUMBER(SEARCH("music/rock", N72)),"rock",ISNUMBER(SEARCH("music/world music", N72)),"world music",ISNUMBER(SEARCH("journalism/audio", N72)),"audio",ISNUMBER(SEARCH("photography/nature", N72)),"nature",ISNUMBER(SEARCH("photography/people", N72)),"people",ISNUMBER(SEARCH("photography/photobooks", N72)),"photobooks",ISNUMBER(SEARCH("photography/places", N72)),"places",ISNUMBER(SEARCH("publishing/art books", N72)),"art books",ISNUMBER(SEARCH("publishing/children's books", N72)),"children's books",ISNUMBER(SEARCH("publishing/fiction", N72)),"fiction",ISNUMBER(SEARCH("publishing/nonfiction", N72)),"nonfiction",ISNUMBER(SEARCH("publishing/radio &amp; podcasts", N72)),"radio &amp; podcasts",ISNUMBER(SEARCH("publishing/translations", N72)),"translations",ISNUMBER(SEARCH("technology/gadgets", N72)),"gadgets",ISNUMBER(SEARCH("technology/hardware", N72)),"hardware",ISNUMBER(SEARCH("technology/makerspaces", N72)),"makerspaces",ISNUMBER(SEARCH("technology/space exploration", N72)),"space exploration",ISNUMBER(SEARCH("technology/wearables", N72)),"wearables",ISNUMBER(SEARCH("technology/web", N72)),"web",ISNUMBER(SEARCH("theater/musical", N72)),"musical",ISNUMBER(SEARCH("theater/plays", N72)),"plays",ISNUMBER(SEARCH("theater/spaces", N72)),"spaces")</f>
        <v>shorts</v>
      </c>
      <c r="S72" s="6">
        <f t="shared" si="8"/>
        <v>40730.896354166667</v>
      </c>
      <c r="T72" s="6">
        <f t="shared" si="9"/>
        <v>40790.896354166667</v>
      </c>
    </row>
    <row r="73" spans="1:20" ht="48" hidden="1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tr">
        <f t="shared" si="7"/>
        <v>film &amp; video</v>
      </c>
      <c r="R73" t="str" cm="1">
        <f t="array" ref="R73">_xlfn.IFS(ISNUMBER(SEARCH("film &amp; video/television", N73)),"television",ISNUMBER(SEARCH("film &amp; video/animation", N73)),"animation",ISNUMBER(SEARCH("film &amp; video/documentary", N73)),"documentary",ISNUMBER(SEARCH("film &amp; video/drama", N73)),"drama",ISNUMBER(SEARCH("film &amp; video/science fiction", N73)),"science fiction",ISNUMBER(SEARCH("film &amp; video/shorts", N73)),"shorts",ISNUMBER(SEARCH("food/food trucks", N73)),"food trucks",ISNUMBER(SEARCH("food/restaurants", N73)),"restaurants",ISNUMBER(SEARCH("food/small batch", N73)),"small batch",ISNUMBER(SEARCH("games/mobile games", N73)),"mobile games",ISNUMBER(SEARCH("games/tabletop games", N73)),"tabletop games",ISNUMBER(SEARCH("games/video games", N73)),"video games",ISNUMBER(SEARCH("music/classical music", N73)),"classical music",ISNUMBER(SEARCH("music/electronic music", N73)),"electronic music",ISNUMBER(SEARCH("music/faith", N73)),"faith",ISNUMBER(SEARCH("music/indie rock", N73)),"indie rock",ISNUMBER(SEARCH("music/jazz", N73)),"jazz",ISNUMBER(SEARCH("music/metal", N73)),"metal",ISNUMBER(SEARCH("music/pop", N73)),"pop",ISNUMBER(SEARCH("music/rock", N73)),"rock",ISNUMBER(SEARCH("music/world music", N73)),"world music",ISNUMBER(SEARCH("journalism/audio", N73)),"audio",ISNUMBER(SEARCH("photography/nature", N73)),"nature",ISNUMBER(SEARCH("photography/people", N73)),"people",ISNUMBER(SEARCH("photography/photobooks", N73)),"photobooks",ISNUMBER(SEARCH("photography/places", N73)),"places",ISNUMBER(SEARCH("publishing/art books", N73)),"art books",ISNUMBER(SEARCH("publishing/children's books", N73)),"children's books",ISNUMBER(SEARCH("publishing/fiction", N73)),"fiction",ISNUMBER(SEARCH("publishing/nonfiction", N73)),"nonfiction",ISNUMBER(SEARCH("publishing/radio &amp; podcasts", N73)),"radio &amp; podcasts",ISNUMBER(SEARCH("publishing/translations", N73)),"translations",ISNUMBER(SEARCH("technology/gadgets", N73)),"gadgets",ISNUMBER(SEARCH("technology/hardware", N73)),"hardware",ISNUMBER(SEARCH("technology/makerspaces", N73)),"makerspaces",ISNUMBER(SEARCH("technology/space exploration", N73)),"space exploration",ISNUMBER(SEARCH("technology/wearables", N73)),"wearables",ISNUMBER(SEARCH("technology/web", N73)),"web",ISNUMBER(SEARCH("theater/musical", N73)),"musical",ISNUMBER(SEARCH("theater/plays", N73)),"plays",ISNUMBER(SEARCH("theater/spaces", N73)),"spaces")</f>
        <v>shorts</v>
      </c>
      <c r="S73" s="6">
        <f t="shared" si="8"/>
        <v>40997.271493055552</v>
      </c>
      <c r="T73" s="6">
        <f t="shared" si="9"/>
        <v>41057.271493055552</v>
      </c>
    </row>
    <row r="74" spans="1:20" ht="48" hidden="1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tr">
        <f t="shared" si="7"/>
        <v>film &amp; video</v>
      </c>
      <c r="R74" t="str" cm="1">
        <f t="array" ref="R74">_xlfn.IFS(ISNUMBER(SEARCH("film &amp; video/television", N74)),"television",ISNUMBER(SEARCH("film &amp; video/animation", N74)),"animation",ISNUMBER(SEARCH("film &amp; video/documentary", N74)),"documentary",ISNUMBER(SEARCH("film &amp; video/drama", N74)),"drama",ISNUMBER(SEARCH("film &amp; video/science fiction", N74)),"science fiction",ISNUMBER(SEARCH("film &amp; video/shorts", N74)),"shorts",ISNUMBER(SEARCH("food/food trucks", N74)),"food trucks",ISNUMBER(SEARCH("food/restaurants", N74)),"restaurants",ISNUMBER(SEARCH("food/small batch", N74)),"small batch",ISNUMBER(SEARCH("games/mobile games", N74)),"mobile games",ISNUMBER(SEARCH("games/tabletop games", N74)),"tabletop games",ISNUMBER(SEARCH("games/video games", N74)),"video games",ISNUMBER(SEARCH("music/classical music", N74)),"classical music",ISNUMBER(SEARCH("music/electronic music", N74)),"electronic music",ISNUMBER(SEARCH("music/faith", N74)),"faith",ISNUMBER(SEARCH("music/indie rock", N74)),"indie rock",ISNUMBER(SEARCH("music/jazz", N74)),"jazz",ISNUMBER(SEARCH("music/metal", N74)),"metal",ISNUMBER(SEARCH("music/pop", N74)),"pop",ISNUMBER(SEARCH("music/rock", N74)),"rock",ISNUMBER(SEARCH("music/world music", N74)),"world music",ISNUMBER(SEARCH("journalism/audio", N74)),"audio",ISNUMBER(SEARCH("photography/nature", N74)),"nature",ISNUMBER(SEARCH("photography/people", N74)),"people",ISNUMBER(SEARCH("photography/photobooks", N74)),"photobooks",ISNUMBER(SEARCH("photography/places", N74)),"places",ISNUMBER(SEARCH("publishing/art books", N74)),"art books",ISNUMBER(SEARCH("publishing/children's books", N74)),"children's books",ISNUMBER(SEARCH("publishing/fiction", N74)),"fiction",ISNUMBER(SEARCH("publishing/nonfiction", N74)),"nonfiction",ISNUMBER(SEARCH("publishing/radio &amp; podcasts", N74)),"radio &amp; podcasts",ISNUMBER(SEARCH("publishing/translations", N74)),"translations",ISNUMBER(SEARCH("technology/gadgets", N74)),"gadgets",ISNUMBER(SEARCH("technology/hardware", N74)),"hardware",ISNUMBER(SEARCH("technology/makerspaces", N74)),"makerspaces",ISNUMBER(SEARCH("technology/space exploration", N74)),"space exploration",ISNUMBER(SEARCH("technology/wearables", N74)),"wearables",ISNUMBER(SEARCH("technology/web", N74)),"web",ISNUMBER(SEARCH("theater/musical", N74)),"musical",ISNUMBER(SEARCH("theater/plays", N74)),"plays",ISNUMBER(SEARCH("theater/spaces", N74)),"spaces")</f>
        <v>shorts</v>
      </c>
      <c r="S74" s="6">
        <f t="shared" si="8"/>
        <v>41208.010196759256</v>
      </c>
      <c r="T74" s="6">
        <f t="shared" si="9"/>
        <v>41228</v>
      </c>
    </row>
    <row r="75" spans="1:20" ht="48" hidden="1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tr" cm="1">
        <f t="array" ref="R75">_xlfn.IFS(ISNUMBER(SEARCH("film &amp; video/television", N75)),"television",ISNUMBER(SEARCH("film &amp; video/animation", N75)),"animation",ISNUMBER(SEARCH("film &amp; video/documentary", N75)),"documentary",ISNUMBER(SEARCH("film &amp; video/drama", N75)),"drama",ISNUMBER(SEARCH("film &amp; video/science fiction", N75)),"science fiction",ISNUMBER(SEARCH("film &amp; video/shorts", N75)),"shorts",ISNUMBER(SEARCH("food/food trucks", N75)),"food trucks",ISNUMBER(SEARCH("food/restaurants", N75)),"restaurants",ISNUMBER(SEARCH("food/small batch", N75)),"small batch",ISNUMBER(SEARCH("games/mobile games", N75)),"mobile games",ISNUMBER(SEARCH("games/tabletop games", N75)),"tabletop games",ISNUMBER(SEARCH("games/video games", N75)),"video games",ISNUMBER(SEARCH("music/classical music", N75)),"classical music",ISNUMBER(SEARCH("music/electronic music", N75)),"electronic music",ISNUMBER(SEARCH("music/faith", N75)),"faith",ISNUMBER(SEARCH("music/indie rock", N75)),"indie rock",ISNUMBER(SEARCH("music/jazz", N75)),"jazz",ISNUMBER(SEARCH("music/metal", N75)),"metal",ISNUMBER(SEARCH("music/pop", N75)),"pop",ISNUMBER(SEARCH("music/rock", N75)),"rock",ISNUMBER(SEARCH("music/world music", N75)),"world music",ISNUMBER(SEARCH("journalism/audio", N75)),"audio",ISNUMBER(SEARCH("photography/nature", N75)),"nature",ISNUMBER(SEARCH("photography/people", N75)),"people",ISNUMBER(SEARCH("photography/photobooks", N75)),"photobooks",ISNUMBER(SEARCH("photography/places", N75)),"places",ISNUMBER(SEARCH("publishing/art books", N75)),"art books",ISNUMBER(SEARCH("publishing/children's books", N75)),"children's books",ISNUMBER(SEARCH("publishing/fiction", N75)),"fiction",ISNUMBER(SEARCH("publishing/nonfiction", N75)),"nonfiction",ISNUMBER(SEARCH("publishing/radio &amp; podcasts", N75)),"radio &amp; podcasts",ISNUMBER(SEARCH("publishing/translations", N75)),"translations",ISNUMBER(SEARCH("technology/gadgets", N75)),"gadgets",ISNUMBER(SEARCH("technology/hardware", N75)),"hardware",ISNUMBER(SEARCH("technology/makerspaces", N75)),"makerspaces",ISNUMBER(SEARCH("technology/space exploration", N75)),"space exploration",ISNUMBER(SEARCH("technology/wearables", N75)),"wearables",ISNUMBER(SEARCH("technology/web", N75)),"web",ISNUMBER(SEARCH("theater/musical", N75)),"musical",ISNUMBER(SEARCH("theater/plays", N75)),"plays",ISNUMBER(SEARCH("theater/spaces", N75)),"spaces")</f>
        <v>shorts</v>
      </c>
      <c r="S75" s="6">
        <f t="shared" si="8"/>
        <v>40587.75675925926</v>
      </c>
      <c r="T75" s="6">
        <f t="shared" si="9"/>
        <v>40666.165972222225</v>
      </c>
    </row>
    <row r="76" spans="1:20" ht="48" hidden="1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tr">
        <f t="shared" si="7"/>
        <v>film &amp; video</v>
      </c>
      <c r="R76" t="str" cm="1">
        <f t="array" ref="R76">_xlfn.IFS(ISNUMBER(SEARCH("film &amp; video/television", N76)),"television",ISNUMBER(SEARCH("film &amp; video/animation", N76)),"animation",ISNUMBER(SEARCH("film &amp; video/documentary", N76)),"documentary",ISNUMBER(SEARCH("film &amp; video/drama", N76)),"drama",ISNUMBER(SEARCH("film &amp; video/science fiction", N76)),"science fiction",ISNUMBER(SEARCH("film &amp; video/shorts", N76)),"shorts",ISNUMBER(SEARCH("food/food trucks", N76)),"food trucks",ISNUMBER(SEARCH("food/restaurants", N76)),"restaurants",ISNUMBER(SEARCH("food/small batch", N76)),"small batch",ISNUMBER(SEARCH("games/mobile games", N76)),"mobile games",ISNUMBER(SEARCH("games/tabletop games", N76)),"tabletop games",ISNUMBER(SEARCH("games/video games", N76)),"video games",ISNUMBER(SEARCH("music/classical music", N76)),"classical music",ISNUMBER(SEARCH("music/electronic music", N76)),"electronic music",ISNUMBER(SEARCH("music/faith", N76)),"faith",ISNUMBER(SEARCH("music/indie rock", N76)),"indie rock",ISNUMBER(SEARCH("music/jazz", N76)),"jazz",ISNUMBER(SEARCH("music/metal", N76)),"metal",ISNUMBER(SEARCH("music/pop", N76)),"pop",ISNUMBER(SEARCH("music/rock", N76)),"rock",ISNUMBER(SEARCH("music/world music", N76)),"world music",ISNUMBER(SEARCH("journalism/audio", N76)),"audio",ISNUMBER(SEARCH("photography/nature", N76)),"nature",ISNUMBER(SEARCH("photography/people", N76)),"people",ISNUMBER(SEARCH("photography/photobooks", N76)),"photobooks",ISNUMBER(SEARCH("photography/places", N76)),"places",ISNUMBER(SEARCH("publishing/art books", N76)),"art books",ISNUMBER(SEARCH("publishing/children's books", N76)),"children's books",ISNUMBER(SEARCH("publishing/fiction", N76)),"fiction",ISNUMBER(SEARCH("publishing/nonfiction", N76)),"nonfiction",ISNUMBER(SEARCH("publishing/radio &amp; podcasts", N76)),"radio &amp; podcasts",ISNUMBER(SEARCH("publishing/translations", N76)),"translations",ISNUMBER(SEARCH("technology/gadgets", N76)),"gadgets",ISNUMBER(SEARCH("technology/hardware", N76)),"hardware",ISNUMBER(SEARCH("technology/makerspaces", N76)),"makerspaces",ISNUMBER(SEARCH("technology/space exploration", N76)),"space exploration",ISNUMBER(SEARCH("technology/wearables", N76)),"wearables",ISNUMBER(SEARCH("technology/web", N76)),"web",ISNUMBER(SEARCH("theater/musical", N76)),"musical",ISNUMBER(SEARCH("theater/plays", N76)),"plays",ISNUMBER(SEARCH("theater/spaces", N76)),"spaces")</f>
        <v>shorts</v>
      </c>
      <c r="S76" s="6">
        <f t="shared" si="8"/>
        <v>42360.487210648149</v>
      </c>
      <c r="T76" s="6">
        <f t="shared" si="9"/>
        <v>42390.487210648149</v>
      </c>
    </row>
    <row r="77" spans="1:20" ht="48" hidden="1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tr">
        <f t="shared" si="7"/>
        <v>film &amp; video</v>
      </c>
      <c r="R77" t="str" cm="1">
        <f t="array" ref="R77">_xlfn.IFS(ISNUMBER(SEARCH("film &amp; video/television", N77)),"television",ISNUMBER(SEARCH("film &amp; video/animation", N77)),"animation",ISNUMBER(SEARCH("film &amp; video/documentary", N77)),"documentary",ISNUMBER(SEARCH("film &amp; video/drama", N77)),"drama",ISNUMBER(SEARCH("film &amp; video/science fiction", N77)),"science fiction",ISNUMBER(SEARCH("film &amp; video/shorts", N77)),"shorts",ISNUMBER(SEARCH("food/food trucks", N77)),"food trucks",ISNUMBER(SEARCH("food/restaurants", N77)),"restaurants",ISNUMBER(SEARCH("food/small batch", N77)),"small batch",ISNUMBER(SEARCH("games/mobile games", N77)),"mobile games",ISNUMBER(SEARCH("games/tabletop games", N77)),"tabletop games",ISNUMBER(SEARCH("games/video games", N77)),"video games",ISNUMBER(SEARCH("music/classical music", N77)),"classical music",ISNUMBER(SEARCH("music/electronic music", N77)),"electronic music",ISNUMBER(SEARCH("music/faith", N77)),"faith",ISNUMBER(SEARCH("music/indie rock", N77)),"indie rock",ISNUMBER(SEARCH("music/jazz", N77)),"jazz",ISNUMBER(SEARCH("music/metal", N77)),"metal",ISNUMBER(SEARCH("music/pop", N77)),"pop",ISNUMBER(SEARCH("music/rock", N77)),"rock",ISNUMBER(SEARCH("music/world music", N77)),"world music",ISNUMBER(SEARCH("journalism/audio", N77)),"audio",ISNUMBER(SEARCH("photography/nature", N77)),"nature",ISNUMBER(SEARCH("photography/people", N77)),"people",ISNUMBER(SEARCH("photography/photobooks", N77)),"photobooks",ISNUMBER(SEARCH("photography/places", N77)),"places",ISNUMBER(SEARCH("publishing/art books", N77)),"art books",ISNUMBER(SEARCH("publishing/children's books", N77)),"children's books",ISNUMBER(SEARCH("publishing/fiction", N77)),"fiction",ISNUMBER(SEARCH("publishing/nonfiction", N77)),"nonfiction",ISNUMBER(SEARCH("publishing/radio &amp; podcasts", N77)),"radio &amp; podcasts",ISNUMBER(SEARCH("publishing/translations", N77)),"translations",ISNUMBER(SEARCH("technology/gadgets", N77)),"gadgets",ISNUMBER(SEARCH("technology/hardware", N77)),"hardware",ISNUMBER(SEARCH("technology/makerspaces", N77)),"makerspaces",ISNUMBER(SEARCH("technology/space exploration", N77)),"space exploration",ISNUMBER(SEARCH("technology/wearables", N77)),"wearables",ISNUMBER(SEARCH("technology/web", N77)),"web",ISNUMBER(SEARCH("theater/musical", N77)),"musical",ISNUMBER(SEARCH("theater/plays", N77)),"plays",ISNUMBER(SEARCH("theater/spaces", N77)),"spaces")</f>
        <v>shorts</v>
      </c>
      <c r="S77" s="6">
        <f t="shared" si="8"/>
        <v>41357.209166666667</v>
      </c>
      <c r="T77" s="6">
        <f t="shared" si="9"/>
        <v>41387.209166666667</v>
      </c>
    </row>
    <row r="78" spans="1:20" ht="48" hidden="1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tr">
        <f t="shared" si="7"/>
        <v>film &amp; video</v>
      </c>
      <c r="R78" t="str" cm="1">
        <f t="array" ref="R78">_xlfn.IFS(ISNUMBER(SEARCH("film &amp; video/television", N78)),"television",ISNUMBER(SEARCH("film &amp; video/animation", N78)),"animation",ISNUMBER(SEARCH("film &amp; video/documentary", N78)),"documentary",ISNUMBER(SEARCH("film &amp; video/drama", N78)),"drama",ISNUMBER(SEARCH("film &amp; video/science fiction", N78)),"science fiction",ISNUMBER(SEARCH("film &amp; video/shorts", N78)),"shorts",ISNUMBER(SEARCH("food/food trucks", N78)),"food trucks",ISNUMBER(SEARCH("food/restaurants", N78)),"restaurants",ISNUMBER(SEARCH("food/small batch", N78)),"small batch",ISNUMBER(SEARCH("games/mobile games", N78)),"mobile games",ISNUMBER(SEARCH("games/tabletop games", N78)),"tabletop games",ISNUMBER(SEARCH("games/video games", N78)),"video games",ISNUMBER(SEARCH("music/classical music", N78)),"classical music",ISNUMBER(SEARCH("music/electronic music", N78)),"electronic music",ISNUMBER(SEARCH("music/faith", N78)),"faith",ISNUMBER(SEARCH("music/indie rock", N78)),"indie rock",ISNUMBER(SEARCH("music/jazz", N78)),"jazz",ISNUMBER(SEARCH("music/metal", N78)),"metal",ISNUMBER(SEARCH("music/pop", N78)),"pop",ISNUMBER(SEARCH("music/rock", N78)),"rock",ISNUMBER(SEARCH("music/world music", N78)),"world music",ISNUMBER(SEARCH("journalism/audio", N78)),"audio",ISNUMBER(SEARCH("photography/nature", N78)),"nature",ISNUMBER(SEARCH("photography/people", N78)),"people",ISNUMBER(SEARCH("photography/photobooks", N78)),"photobooks",ISNUMBER(SEARCH("photography/places", N78)),"places",ISNUMBER(SEARCH("publishing/art books", N78)),"art books",ISNUMBER(SEARCH("publishing/children's books", N78)),"children's books",ISNUMBER(SEARCH("publishing/fiction", N78)),"fiction",ISNUMBER(SEARCH("publishing/nonfiction", N78)),"nonfiction",ISNUMBER(SEARCH("publishing/radio &amp; podcasts", N78)),"radio &amp; podcasts",ISNUMBER(SEARCH("publishing/translations", N78)),"translations",ISNUMBER(SEARCH("technology/gadgets", N78)),"gadgets",ISNUMBER(SEARCH("technology/hardware", N78)),"hardware",ISNUMBER(SEARCH("technology/makerspaces", N78)),"makerspaces",ISNUMBER(SEARCH("technology/space exploration", N78)),"space exploration",ISNUMBER(SEARCH("technology/wearables", N78)),"wearables",ISNUMBER(SEARCH("technology/web", N78)),"web",ISNUMBER(SEARCH("theater/musical", N78)),"musical",ISNUMBER(SEARCH("theater/plays", N78)),"plays",ISNUMBER(SEARCH("theater/spaces", N78)),"spaces")</f>
        <v>shorts</v>
      </c>
      <c r="S78" s="6">
        <f t="shared" si="8"/>
        <v>40844.691643518519</v>
      </c>
      <c r="T78" s="6">
        <f t="shared" si="9"/>
        <v>40904.733310185184</v>
      </c>
    </row>
    <row r="79" spans="1:20" ht="48" hidden="1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tr">
        <f t="shared" si="7"/>
        <v>film &amp; video</v>
      </c>
      <c r="R79" t="str" cm="1">
        <f t="array" ref="R79">_xlfn.IFS(ISNUMBER(SEARCH("film &amp; video/television", N79)),"television",ISNUMBER(SEARCH("film &amp; video/animation", N79)),"animation",ISNUMBER(SEARCH("film &amp; video/documentary", N79)),"documentary",ISNUMBER(SEARCH("film &amp; video/drama", N79)),"drama",ISNUMBER(SEARCH("film &amp; video/science fiction", N79)),"science fiction",ISNUMBER(SEARCH("film &amp; video/shorts", N79)),"shorts",ISNUMBER(SEARCH("food/food trucks", N79)),"food trucks",ISNUMBER(SEARCH("food/restaurants", N79)),"restaurants",ISNUMBER(SEARCH("food/small batch", N79)),"small batch",ISNUMBER(SEARCH("games/mobile games", N79)),"mobile games",ISNUMBER(SEARCH("games/tabletop games", N79)),"tabletop games",ISNUMBER(SEARCH("games/video games", N79)),"video games",ISNUMBER(SEARCH("music/classical music", N79)),"classical music",ISNUMBER(SEARCH("music/electronic music", N79)),"electronic music",ISNUMBER(SEARCH("music/faith", N79)),"faith",ISNUMBER(SEARCH("music/indie rock", N79)),"indie rock",ISNUMBER(SEARCH("music/jazz", N79)),"jazz",ISNUMBER(SEARCH("music/metal", N79)),"metal",ISNUMBER(SEARCH("music/pop", N79)),"pop",ISNUMBER(SEARCH("music/rock", N79)),"rock",ISNUMBER(SEARCH("music/world music", N79)),"world music",ISNUMBER(SEARCH("journalism/audio", N79)),"audio",ISNUMBER(SEARCH("photography/nature", N79)),"nature",ISNUMBER(SEARCH("photography/people", N79)),"people",ISNUMBER(SEARCH("photography/photobooks", N79)),"photobooks",ISNUMBER(SEARCH("photography/places", N79)),"places",ISNUMBER(SEARCH("publishing/art books", N79)),"art books",ISNUMBER(SEARCH("publishing/children's books", N79)),"children's books",ISNUMBER(SEARCH("publishing/fiction", N79)),"fiction",ISNUMBER(SEARCH("publishing/nonfiction", N79)),"nonfiction",ISNUMBER(SEARCH("publishing/radio &amp; podcasts", N79)),"radio &amp; podcasts",ISNUMBER(SEARCH("publishing/translations", N79)),"translations",ISNUMBER(SEARCH("technology/gadgets", N79)),"gadgets",ISNUMBER(SEARCH("technology/hardware", N79)),"hardware",ISNUMBER(SEARCH("technology/makerspaces", N79)),"makerspaces",ISNUMBER(SEARCH("technology/space exploration", N79)),"space exploration",ISNUMBER(SEARCH("technology/wearables", N79)),"wearables",ISNUMBER(SEARCH("technology/web", N79)),"web",ISNUMBER(SEARCH("theater/musical", N79)),"musical",ISNUMBER(SEARCH("theater/plays", N79)),"plays",ISNUMBER(SEARCH("theater/spaces", N79)),"spaces")</f>
        <v>shorts</v>
      </c>
      <c r="S79" s="6">
        <f t="shared" si="8"/>
        <v>40997.144872685189</v>
      </c>
      <c r="T79" s="6">
        <f t="shared" si="9"/>
        <v>41050.124305555553</v>
      </c>
    </row>
    <row r="80" spans="1:20" ht="96" hidden="1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tr">
        <f t="shared" si="7"/>
        <v>film &amp; video</v>
      </c>
      <c r="R80" t="str" cm="1">
        <f t="array" ref="R80">_xlfn.IFS(ISNUMBER(SEARCH("film &amp; video/television", N80)),"television",ISNUMBER(SEARCH("film &amp; video/animation", N80)),"animation",ISNUMBER(SEARCH("film &amp; video/documentary", N80)),"documentary",ISNUMBER(SEARCH("film &amp; video/drama", N80)),"drama",ISNUMBER(SEARCH("film &amp; video/science fiction", N80)),"science fiction",ISNUMBER(SEARCH("film &amp; video/shorts", N80)),"shorts",ISNUMBER(SEARCH("food/food trucks", N80)),"food trucks",ISNUMBER(SEARCH("food/restaurants", N80)),"restaurants",ISNUMBER(SEARCH("food/small batch", N80)),"small batch",ISNUMBER(SEARCH("games/mobile games", N80)),"mobile games",ISNUMBER(SEARCH("games/tabletop games", N80)),"tabletop games",ISNUMBER(SEARCH("games/video games", N80)),"video games",ISNUMBER(SEARCH("music/classical music", N80)),"classical music",ISNUMBER(SEARCH("music/electronic music", N80)),"electronic music",ISNUMBER(SEARCH("music/faith", N80)),"faith",ISNUMBER(SEARCH("music/indie rock", N80)),"indie rock",ISNUMBER(SEARCH("music/jazz", N80)),"jazz",ISNUMBER(SEARCH("music/metal", N80)),"metal",ISNUMBER(SEARCH("music/pop", N80)),"pop",ISNUMBER(SEARCH("music/rock", N80)),"rock",ISNUMBER(SEARCH("music/world music", N80)),"world music",ISNUMBER(SEARCH("journalism/audio", N80)),"audio",ISNUMBER(SEARCH("photography/nature", N80)),"nature",ISNUMBER(SEARCH("photography/people", N80)),"people",ISNUMBER(SEARCH("photography/photobooks", N80)),"photobooks",ISNUMBER(SEARCH("photography/places", N80)),"places",ISNUMBER(SEARCH("publishing/art books", N80)),"art books",ISNUMBER(SEARCH("publishing/children's books", N80)),"children's books",ISNUMBER(SEARCH("publishing/fiction", N80)),"fiction",ISNUMBER(SEARCH("publishing/nonfiction", N80)),"nonfiction",ISNUMBER(SEARCH("publishing/radio &amp; podcasts", N80)),"radio &amp; podcasts",ISNUMBER(SEARCH("publishing/translations", N80)),"translations",ISNUMBER(SEARCH("technology/gadgets", N80)),"gadgets",ISNUMBER(SEARCH("technology/hardware", N80)),"hardware",ISNUMBER(SEARCH("technology/makerspaces", N80)),"makerspaces",ISNUMBER(SEARCH("technology/space exploration", N80)),"space exploration",ISNUMBER(SEARCH("technology/wearables", N80)),"wearables",ISNUMBER(SEARCH("technology/web", N80)),"web",ISNUMBER(SEARCH("theater/musical", N80)),"musical",ISNUMBER(SEARCH("theater/plays", N80)),"plays",ISNUMBER(SEARCH("theater/spaces", N80)),"spaces")</f>
        <v>shorts</v>
      </c>
      <c r="S80" s="6">
        <f t="shared" si="8"/>
        <v>42604.730567129634</v>
      </c>
      <c r="T80" s="6">
        <f t="shared" si="9"/>
        <v>42614.730567129634</v>
      </c>
    </row>
    <row r="81" spans="1:20" ht="48" hidden="1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tr">
        <f t="shared" si="7"/>
        <v>film &amp; video</v>
      </c>
      <c r="R81" t="str" cm="1">
        <f t="array" ref="R81">_xlfn.IFS(ISNUMBER(SEARCH("film &amp; video/television", N81)),"television",ISNUMBER(SEARCH("film &amp; video/animation", N81)),"animation",ISNUMBER(SEARCH("film &amp; video/documentary", N81)),"documentary",ISNUMBER(SEARCH("film &amp; video/drama", N81)),"drama",ISNUMBER(SEARCH("film &amp; video/science fiction", N81)),"science fiction",ISNUMBER(SEARCH("film &amp; video/shorts", N81)),"shorts",ISNUMBER(SEARCH("food/food trucks", N81)),"food trucks",ISNUMBER(SEARCH("food/restaurants", N81)),"restaurants",ISNUMBER(SEARCH("food/small batch", N81)),"small batch",ISNUMBER(SEARCH("games/mobile games", N81)),"mobile games",ISNUMBER(SEARCH("games/tabletop games", N81)),"tabletop games",ISNUMBER(SEARCH("games/video games", N81)),"video games",ISNUMBER(SEARCH("music/classical music", N81)),"classical music",ISNUMBER(SEARCH("music/electronic music", N81)),"electronic music",ISNUMBER(SEARCH("music/faith", N81)),"faith",ISNUMBER(SEARCH("music/indie rock", N81)),"indie rock",ISNUMBER(SEARCH("music/jazz", N81)),"jazz",ISNUMBER(SEARCH("music/metal", N81)),"metal",ISNUMBER(SEARCH("music/pop", N81)),"pop",ISNUMBER(SEARCH("music/rock", N81)),"rock",ISNUMBER(SEARCH("music/world music", N81)),"world music",ISNUMBER(SEARCH("journalism/audio", N81)),"audio",ISNUMBER(SEARCH("photography/nature", N81)),"nature",ISNUMBER(SEARCH("photography/people", N81)),"people",ISNUMBER(SEARCH("photography/photobooks", N81)),"photobooks",ISNUMBER(SEARCH("photography/places", N81)),"places",ISNUMBER(SEARCH("publishing/art books", N81)),"art books",ISNUMBER(SEARCH("publishing/children's books", N81)),"children's books",ISNUMBER(SEARCH("publishing/fiction", N81)),"fiction",ISNUMBER(SEARCH("publishing/nonfiction", N81)),"nonfiction",ISNUMBER(SEARCH("publishing/radio &amp; podcasts", N81)),"radio &amp; podcasts",ISNUMBER(SEARCH("publishing/translations", N81)),"translations",ISNUMBER(SEARCH("technology/gadgets", N81)),"gadgets",ISNUMBER(SEARCH("technology/hardware", N81)),"hardware",ISNUMBER(SEARCH("technology/makerspaces", N81)),"makerspaces",ISNUMBER(SEARCH("technology/space exploration", N81)),"space exploration",ISNUMBER(SEARCH("technology/wearables", N81)),"wearables",ISNUMBER(SEARCH("technology/web", N81)),"web",ISNUMBER(SEARCH("theater/musical", N81)),"musical",ISNUMBER(SEARCH("theater/plays", N81)),"plays",ISNUMBER(SEARCH("theater/spaces", N81)),"spaces")</f>
        <v>shorts</v>
      </c>
      <c r="S81" s="6">
        <f t="shared" si="8"/>
        <v>41724.776539351849</v>
      </c>
      <c r="T81" s="6">
        <f t="shared" si="9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tr">
        <f t="shared" si="7"/>
        <v>film &amp; video</v>
      </c>
      <c r="R82" t="str" cm="1">
        <f t="array" ref="R82">_xlfn.IFS(ISNUMBER(SEARCH("film &amp; video/television", N82)),"television",ISNUMBER(SEARCH("film &amp; video/animation", N82)),"animation",ISNUMBER(SEARCH("film &amp; video/documentary", N82)),"documentary",ISNUMBER(SEARCH("film &amp; video/drama", N82)),"drama",ISNUMBER(SEARCH("film &amp; video/science fiction", N82)),"science fiction",ISNUMBER(SEARCH("film &amp; video/shorts", N82)),"shorts",ISNUMBER(SEARCH("food/food trucks", N82)),"food trucks",ISNUMBER(SEARCH("food/restaurants", N82)),"restaurants",ISNUMBER(SEARCH("food/small batch", N82)),"small batch",ISNUMBER(SEARCH("games/mobile games", N82)),"mobile games",ISNUMBER(SEARCH("games/tabletop games", N82)),"tabletop games",ISNUMBER(SEARCH("games/video games", N82)),"video games",ISNUMBER(SEARCH("music/classical music", N82)),"classical music",ISNUMBER(SEARCH("music/electronic music", N82)),"electronic music",ISNUMBER(SEARCH("music/faith", N82)),"faith",ISNUMBER(SEARCH("music/indie rock", N82)),"indie rock",ISNUMBER(SEARCH("music/jazz", N82)),"jazz",ISNUMBER(SEARCH("music/metal", N82)),"metal",ISNUMBER(SEARCH("music/pop", N82)),"pop",ISNUMBER(SEARCH("music/rock", N82)),"rock",ISNUMBER(SEARCH("music/world music", N82)),"world music",ISNUMBER(SEARCH("journalism/audio", N82)),"audio",ISNUMBER(SEARCH("photography/nature", N82)),"nature",ISNUMBER(SEARCH("photography/people", N82)),"people",ISNUMBER(SEARCH("photography/photobooks", N82)),"photobooks",ISNUMBER(SEARCH("photography/places", N82)),"places",ISNUMBER(SEARCH("publishing/art books", N82)),"art books",ISNUMBER(SEARCH("publishing/children's books", N82)),"children's books",ISNUMBER(SEARCH("publishing/fiction", N82)),"fiction",ISNUMBER(SEARCH("publishing/nonfiction", N82)),"nonfiction",ISNUMBER(SEARCH("publishing/radio &amp; podcasts", N82)),"radio &amp; podcasts",ISNUMBER(SEARCH("publishing/translations", N82)),"translations",ISNUMBER(SEARCH("technology/gadgets", N82)),"gadgets",ISNUMBER(SEARCH("technology/hardware", N82)),"hardware",ISNUMBER(SEARCH("technology/makerspaces", N82)),"makerspaces",ISNUMBER(SEARCH("technology/space exploration", N82)),"space exploration",ISNUMBER(SEARCH("technology/wearables", N82)),"wearables",ISNUMBER(SEARCH("technology/web", N82)),"web",ISNUMBER(SEARCH("theater/musical", N82)),"musical",ISNUMBER(SEARCH("theater/plays", N82)),"plays",ISNUMBER(SEARCH("theater/spaces", N82)),"spaces")</f>
        <v>shorts</v>
      </c>
      <c r="S82" s="6">
        <f t="shared" si="8"/>
        <v>41583.083981481483</v>
      </c>
      <c r="T82" s="6">
        <f t="shared" si="9"/>
        <v>41618.083981481483</v>
      </c>
    </row>
    <row r="83" spans="1:20" ht="48" hidden="1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tr">
        <f t="shared" si="7"/>
        <v>film &amp; video</v>
      </c>
      <c r="R83" t="str" cm="1">
        <f t="array" ref="R83">_xlfn.IFS(ISNUMBER(SEARCH("film &amp; video/television", N83)),"television",ISNUMBER(SEARCH("film &amp; video/animation", N83)),"animation",ISNUMBER(SEARCH("film &amp; video/documentary", N83)),"documentary",ISNUMBER(SEARCH("film &amp; video/drama", N83)),"drama",ISNUMBER(SEARCH("film &amp; video/science fiction", N83)),"science fiction",ISNUMBER(SEARCH("film &amp; video/shorts", N83)),"shorts",ISNUMBER(SEARCH("food/food trucks", N83)),"food trucks",ISNUMBER(SEARCH("food/restaurants", N83)),"restaurants",ISNUMBER(SEARCH("food/small batch", N83)),"small batch",ISNUMBER(SEARCH("games/mobile games", N83)),"mobile games",ISNUMBER(SEARCH("games/tabletop games", N83)),"tabletop games",ISNUMBER(SEARCH("games/video games", N83)),"video games",ISNUMBER(SEARCH("music/classical music", N83)),"classical music",ISNUMBER(SEARCH("music/electronic music", N83)),"electronic music",ISNUMBER(SEARCH("music/faith", N83)),"faith",ISNUMBER(SEARCH("music/indie rock", N83)),"indie rock",ISNUMBER(SEARCH("music/jazz", N83)),"jazz",ISNUMBER(SEARCH("music/metal", N83)),"metal",ISNUMBER(SEARCH("music/pop", N83)),"pop",ISNUMBER(SEARCH("music/rock", N83)),"rock",ISNUMBER(SEARCH("music/world music", N83)),"world music",ISNUMBER(SEARCH("journalism/audio", N83)),"audio",ISNUMBER(SEARCH("photography/nature", N83)),"nature",ISNUMBER(SEARCH("photography/people", N83)),"people",ISNUMBER(SEARCH("photography/photobooks", N83)),"photobooks",ISNUMBER(SEARCH("photography/places", N83)),"places",ISNUMBER(SEARCH("publishing/art books", N83)),"art books",ISNUMBER(SEARCH("publishing/children's books", N83)),"children's books",ISNUMBER(SEARCH("publishing/fiction", N83)),"fiction",ISNUMBER(SEARCH("publishing/nonfiction", N83)),"nonfiction",ISNUMBER(SEARCH("publishing/radio &amp; podcasts", N83)),"radio &amp; podcasts",ISNUMBER(SEARCH("publishing/translations", N83)),"translations",ISNUMBER(SEARCH("technology/gadgets", N83)),"gadgets",ISNUMBER(SEARCH("technology/hardware", N83)),"hardware",ISNUMBER(SEARCH("technology/makerspaces", N83)),"makerspaces",ISNUMBER(SEARCH("technology/space exploration", N83)),"space exploration",ISNUMBER(SEARCH("technology/wearables", N83)),"wearables",ISNUMBER(SEARCH("technology/web", N83)),"web",ISNUMBER(SEARCH("theater/musical", N83)),"musical",ISNUMBER(SEARCH("theater/plays", N83)),"plays",ISNUMBER(SEARCH("theater/spaces", N83)),"spaces")</f>
        <v>shorts</v>
      </c>
      <c r="S83" s="6">
        <f t="shared" si="8"/>
        <v>41100.158877314818</v>
      </c>
      <c r="T83" s="6">
        <f t="shared" si="9"/>
        <v>41104.126388888886</v>
      </c>
    </row>
    <row r="84" spans="1:20" ht="48" hidden="1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tr">
        <f t="shared" si="7"/>
        <v>film &amp; video</v>
      </c>
      <c r="R84" t="str" cm="1">
        <f t="array" ref="R84">_xlfn.IFS(ISNUMBER(SEARCH("film &amp; video/television", N84)),"television",ISNUMBER(SEARCH("film &amp; video/animation", N84)),"animation",ISNUMBER(SEARCH("film &amp; video/documentary", N84)),"documentary",ISNUMBER(SEARCH("film &amp; video/drama", N84)),"drama",ISNUMBER(SEARCH("film &amp; video/science fiction", N84)),"science fiction",ISNUMBER(SEARCH("film &amp; video/shorts", N84)),"shorts",ISNUMBER(SEARCH("food/food trucks", N84)),"food trucks",ISNUMBER(SEARCH("food/restaurants", N84)),"restaurants",ISNUMBER(SEARCH("food/small batch", N84)),"small batch",ISNUMBER(SEARCH("games/mobile games", N84)),"mobile games",ISNUMBER(SEARCH("games/tabletop games", N84)),"tabletop games",ISNUMBER(SEARCH("games/video games", N84)),"video games",ISNUMBER(SEARCH("music/classical music", N84)),"classical music",ISNUMBER(SEARCH("music/electronic music", N84)),"electronic music",ISNUMBER(SEARCH("music/faith", N84)),"faith",ISNUMBER(SEARCH("music/indie rock", N84)),"indie rock",ISNUMBER(SEARCH("music/jazz", N84)),"jazz",ISNUMBER(SEARCH("music/metal", N84)),"metal",ISNUMBER(SEARCH("music/pop", N84)),"pop",ISNUMBER(SEARCH("music/rock", N84)),"rock",ISNUMBER(SEARCH("music/world music", N84)),"world music",ISNUMBER(SEARCH("journalism/audio", N84)),"audio",ISNUMBER(SEARCH("photography/nature", N84)),"nature",ISNUMBER(SEARCH("photography/people", N84)),"people",ISNUMBER(SEARCH("photography/photobooks", N84)),"photobooks",ISNUMBER(SEARCH("photography/places", N84)),"places",ISNUMBER(SEARCH("publishing/art books", N84)),"art books",ISNUMBER(SEARCH("publishing/children's books", N84)),"children's books",ISNUMBER(SEARCH("publishing/fiction", N84)),"fiction",ISNUMBER(SEARCH("publishing/nonfiction", N84)),"nonfiction",ISNUMBER(SEARCH("publishing/radio &amp; podcasts", N84)),"radio &amp; podcasts",ISNUMBER(SEARCH("publishing/translations", N84)),"translations",ISNUMBER(SEARCH("technology/gadgets", N84)),"gadgets",ISNUMBER(SEARCH("technology/hardware", N84)),"hardware",ISNUMBER(SEARCH("technology/makerspaces", N84)),"makerspaces",ISNUMBER(SEARCH("technology/space exploration", N84)),"space exploration",ISNUMBER(SEARCH("technology/wearables", N84)),"wearables",ISNUMBER(SEARCH("technology/web", N84)),"web",ISNUMBER(SEARCH("theater/musical", N84)),"musical",ISNUMBER(SEARCH("theater/plays", N84)),"plays",ISNUMBER(SEARCH("theater/spaces", N84)),"spaces")</f>
        <v>shorts</v>
      </c>
      <c r="S84" s="6">
        <f t="shared" si="8"/>
        <v>40795.820150462961</v>
      </c>
      <c r="T84" s="6">
        <f t="shared" si="9"/>
        <v>40825.820150462961</v>
      </c>
    </row>
    <row r="85" spans="1:20" ht="48" hidden="1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tr">
        <f t="shared" si="7"/>
        <v>film &amp; video</v>
      </c>
      <c r="R85" t="str" cm="1">
        <f t="array" ref="R85">_xlfn.IFS(ISNUMBER(SEARCH("film &amp; video/television", N85)),"television",ISNUMBER(SEARCH("film &amp; video/animation", N85)),"animation",ISNUMBER(SEARCH("film &amp; video/documentary", N85)),"documentary",ISNUMBER(SEARCH("film &amp; video/drama", N85)),"drama",ISNUMBER(SEARCH("film &amp; video/science fiction", N85)),"science fiction",ISNUMBER(SEARCH("film &amp; video/shorts", N85)),"shorts",ISNUMBER(SEARCH("food/food trucks", N85)),"food trucks",ISNUMBER(SEARCH("food/restaurants", N85)),"restaurants",ISNUMBER(SEARCH("food/small batch", N85)),"small batch",ISNUMBER(SEARCH("games/mobile games", N85)),"mobile games",ISNUMBER(SEARCH("games/tabletop games", N85)),"tabletop games",ISNUMBER(SEARCH("games/video games", N85)),"video games",ISNUMBER(SEARCH("music/classical music", N85)),"classical music",ISNUMBER(SEARCH("music/electronic music", N85)),"electronic music",ISNUMBER(SEARCH("music/faith", N85)),"faith",ISNUMBER(SEARCH("music/indie rock", N85)),"indie rock",ISNUMBER(SEARCH("music/jazz", N85)),"jazz",ISNUMBER(SEARCH("music/metal", N85)),"metal",ISNUMBER(SEARCH("music/pop", N85)),"pop",ISNUMBER(SEARCH("music/rock", N85)),"rock",ISNUMBER(SEARCH("music/world music", N85)),"world music",ISNUMBER(SEARCH("journalism/audio", N85)),"audio",ISNUMBER(SEARCH("photography/nature", N85)),"nature",ISNUMBER(SEARCH("photography/people", N85)),"people",ISNUMBER(SEARCH("photography/photobooks", N85)),"photobooks",ISNUMBER(SEARCH("photography/places", N85)),"places",ISNUMBER(SEARCH("publishing/art books", N85)),"art books",ISNUMBER(SEARCH("publishing/children's books", N85)),"children's books",ISNUMBER(SEARCH("publishing/fiction", N85)),"fiction",ISNUMBER(SEARCH("publishing/nonfiction", N85)),"nonfiction",ISNUMBER(SEARCH("publishing/radio &amp; podcasts", N85)),"radio &amp; podcasts",ISNUMBER(SEARCH("publishing/translations", N85)),"translations",ISNUMBER(SEARCH("technology/gadgets", N85)),"gadgets",ISNUMBER(SEARCH("technology/hardware", N85)),"hardware",ISNUMBER(SEARCH("technology/makerspaces", N85)),"makerspaces",ISNUMBER(SEARCH("technology/space exploration", N85)),"space exploration",ISNUMBER(SEARCH("technology/wearables", N85)),"wearables",ISNUMBER(SEARCH("technology/web", N85)),"web",ISNUMBER(SEARCH("theater/musical", N85)),"musical",ISNUMBER(SEARCH("theater/plays", N85)),"plays",ISNUMBER(SEARCH("theater/spaces", N85)),"spaces")</f>
        <v>shorts</v>
      </c>
      <c r="S85" s="6">
        <f t="shared" si="8"/>
        <v>42042.615613425922</v>
      </c>
      <c r="T85" s="6">
        <f t="shared" si="9"/>
        <v>42057.479166666672</v>
      </c>
    </row>
    <row r="86" spans="1:20" ht="48" hidden="1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tr">
        <f t="shared" si="7"/>
        <v>film &amp; video</v>
      </c>
      <c r="R86" t="str" cm="1">
        <f t="array" ref="R86">_xlfn.IFS(ISNUMBER(SEARCH("film &amp; video/television", N86)),"television",ISNUMBER(SEARCH("film &amp; video/animation", N86)),"animation",ISNUMBER(SEARCH("film &amp; video/documentary", N86)),"documentary",ISNUMBER(SEARCH("film &amp; video/drama", N86)),"drama",ISNUMBER(SEARCH("film &amp; video/science fiction", N86)),"science fiction",ISNUMBER(SEARCH("film &amp; video/shorts", N86)),"shorts",ISNUMBER(SEARCH("food/food trucks", N86)),"food trucks",ISNUMBER(SEARCH("food/restaurants", N86)),"restaurants",ISNUMBER(SEARCH("food/small batch", N86)),"small batch",ISNUMBER(SEARCH("games/mobile games", N86)),"mobile games",ISNUMBER(SEARCH("games/tabletop games", N86)),"tabletop games",ISNUMBER(SEARCH("games/video games", N86)),"video games",ISNUMBER(SEARCH("music/classical music", N86)),"classical music",ISNUMBER(SEARCH("music/electronic music", N86)),"electronic music",ISNUMBER(SEARCH("music/faith", N86)),"faith",ISNUMBER(SEARCH("music/indie rock", N86)),"indie rock",ISNUMBER(SEARCH("music/jazz", N86)),"jazz",ISNUMBER(SEARCH("music/metal", N86)),"metal",ISNUMBER(SEARCH("music/pop", N86)),"pop",ISNUMBER(SEARCH("music/rock", N86)),"rock",ISNUMBER(SEARCH("music/world music", N86)),"world music",ISNUMBER(SEARCH("journalism/audio", N86)),"audio",ISNUMBER(SEARCH("photography/nature", N86)),"nature",ISNUMBER(SEARCH("photography/people", N86)),"people",ISNUMBER(SEARCH("photography/photobooks", N86)),"photobooks",ISNUMBER(SEARCH("photography/places", N86)),"places",ISNUMBER(SEARCH("publishing/art books", N86)),"art books",ISNUMBER(SEARCH("publishing/children's books", N86)),"children's books",ISNUMBER(SEARCH("publishing/fiction", N86)),"fiction",ISNUMBER(SEARCH("publishing/nonfiction", N86)),"nonfiction",ISNUMBER(SEARCH("publishing/radio &amp; podcasts", N86)),"radio &amp; podcasts",ISNUMBER(SEARCH("publishing/translations", N86)),"translations",ISNUMBER(SEARCH("technology/gadgets", N86)),"gadgets",ISNUMBER(SEARCH("technology/hardware", N86)),"hardware",ISNUMBER(SEARCH("technology/makerspaces", N86)),"makerspaces",ISNUMBER(SEARCH("technology/space exploration", N86)),"space exploration",ISNUMBER(SEARCH("technology/wearables", N86)),"wearables",ISNUMBER(SEARCH("technology/web", N86)),"web",ISNUMBER(SEARCH("theater/musical", N86)),"musical",ISNUMBER(SEARCH("theater/plays", N86)),"plays",ISNUMBER(SEARCH("theater/spaces", N86)),"spaces")</f>
        <v>shorts</v>
      </c>
      <c r="S86" s="6">
        <f t="shared" si="8"/>
        <v>40648.757939814815</v>
      </c>
      <c r="T86" s="6">
        <f t="shared" si="9"/>
        <v>40678.757939814815</v>
      </c>
    </row>
    <row r="87" spans="1:20" ht="48" hidden="1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tr">
        <f t="shared" si="7"/>
        <v>film &amp; video</v>
      </c>
      <c r="R87" t="str" cm="1">
        <f t="array" ref="R87">_xlfn.IFS(ISNUMBER(SEARCH("film &amp; video/television", N87)),"television",ISNUMBER(SEARCH("film &amp; video/animation", N87)),"animation",ISNUMBER(SEARCH("film &amp; video/documentary", N87)),"documentary",ISNUMBER(SEARCH("film &amp; video/drama", N87)),"drama",ISNUMBER(SEARCH("film &amp; video/science fiction", N87)),"science fiction",ISNUMBER(SEARCH("film &amp; video/shorts", N87)),"shorts",ISNUMBER(SEARCH("food/food trucks", N87)),"food trucks",ISNUMBER(SEARCH("food/restaurants", N87)),"restaurants",ISNUMBER(SEARCH("food/small batch", N87)),"small batch",ISNUMBER(SEARCH("games/mobile games", N87)),"mobile games",ISNUMBER(SEARCH("games/tabletop games", N87)),"tabletop games",ISNUMBER(SEARCH("games/video games", N87)),"video games",ISNUMBER(SEARCH("music/classical music", N87)),"classical music",ISNUMBER(SEARCH("music/electronic music", N87)),"electronic music",ISNUMBER(SEARCH("music/faith", N87)),"faith",ISNUMBER(SEARCH("music/indie rock", N87)),"indie rock",ISNUMBER(SEARCH("music/jazz", N87)),"jazz",ISNUMBER(SEARCH("music/metal", N87)),"metal",ISNUMBER(SEARCH("music/pop", N87)),"pop",ISNUMBER(SEARCH("music/rock", N87)),"rock",ISNUMBER(SEARCH("music/world music", N87)),"world music",ISNUMBER(SEARCH("journalism/audio", N87)),"audio",ISNUMBER(SEARCH("photography/nature", N87)),"nature",ISNUMBER(SEARCH("photography/people", N87)),"people",ISNUMBER(SEARCH("photography/photobooks", N87)),"photobooks",ISNUMBER(SEARCH("photography/places", N87)),"places",ISNUMBER(SEARCH("publishing/art books", N87)),"art books",ISNUMBER(SEARCH("publishing/children's books", N87)),"children's books",ISNUMBER(SEARCH("publishing/fiction", N87)),"fiction",ISNUMBER(SEARCH("publishing/nonfiction", N87)),"nonfiction",ISNUMBER(SEARCH("publishing/radio &amp; podcasts", N87)),"radio &amp; podcasts",ISNUMBER(SEARCH("publishing/translations", N87)),"translations",ISNUMBER(SEARCH("technology/gadgets", N87)),"gadgets",ISNUMBER(SEARCH("technology/hardware", N87)),"hardware",ISNUMBER(SEARCH("technology/makerspaces", N87)),"makerspaces",ISNUMBER(SEARCH("technology/space exploration", N87)),"space exploration",ISNUMBER(SEARCH("technology/wearables", N87)),"wearables",ISNUMBER(SEARCH("technology/web", N87)),"web",ISNUMBER(SEARCH("theater/musical", N87)),"musical",ISNUMBER(SEARCH("theater/plays", N87)),"plays",ISNUMBER(SEARCH("theater/spaces", N87)),"spaces")</f>
        <v>shorts</v>
      </c>
      <c r="S87" s="6">
        <f t="shared" si="8"/>
        <v>40779.125428240739</v>
      </c>
      <c r="T87" s="6">
        <f t="shared" si="9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tr">
        <f t="shared" si="7"/>
        <v>film &amp; video</v>
      </c>
      <c r="R88" t="str" cm="1">
        <f t="array" ref="R88">_xlfn.IFS(ISNUMBER(SEARCH("film &amp; video/television", N88)),"television",ISNUMBER(SEARCH("film &amp; video/animation", N88)),"animation",ISNUMBER(SEARCH("film &amp; video/documentary", N88)),"documentary",ISNUMBER(SEARCH("film &amp; video/drama", N88)),"drama",ISNUMBER(SEARCH("film &amp; video/science fiction", N88)),"science fiction",ISNUMBER(SEARCH("film &amp; video/shorts", N88)),"shorts",ISNUMBER(SEARCH("food/food trucks", N88)),"food trucks",ISNUMBER(SEARCH("food/restaurants", N88)),"restaurants",ISNUMBER(SEARCH("food/small batch", N88)),"small batch",ISNUMBER(SEARCH("games/mobile games", N88)),"mobile games",ISNUMBER(SEARCH("games/tabletop games", N88)),"tabletop games",ISNUMBER(SEARCH("games/video games", N88)),"video games",ISNUMBER(SEARCH("music/classical music", N88)),"classical music",ISNUMBER(SEARCH("music/electronic music", N88)),"electronic music",ISNUMBER(SEARCH("music/faith", N88)),"faith",ISNUMBER(SEARCH("music/indie rock", N88)),"indie rock",ISNUMBER(SEARCH("music/jazz", N88)),"jazz",ISNUMBER(SEARCH("music/metal", N88)),"metal",ISNUMBER(SEARCH("music/pop", N88)),"pop",ISNUMBER(SEARCH("music/rock", N88)),"rock",ISNUMBER(SEARCH("music/world music", N88)),"world music",ISNUMBER(SEARCH("journalism/audio", N88)),"audio",ISNUMBER(SEARCH("photography/nature", N88)),"nature",ISNUMBER(SEARCH("photography/people", N88)),"people",ISNUMBER(SEARCH("photography/photobooks", N88)),"photobooks",ISNUMBER(SEARCH("photography/places", N88)),"places",ISNUMBER(SEARCH("publishing/art books", N88)),"art books",ISNUMBER(SEARCH("publishing/children's books", N88)),"children's books",ISNUMBER(SEARCH("publishing/fiction", N88)),"fiction",ISNUMBER(SEARCH("publishing/nonfiction", N88)),"nonfiction",ISNUMBER(SEARCH("publishing/radio &amp; podcasts", N88)),"radio &amp; podcasts",ISNUMBER(SEARCH("publishing/translations", N88)),"translations",ISNUMBER(SEARCH("technology/gadgets", N88)),"gadgets",ISNUMBER(SEARCH("technology/hardware", N88)),"hardware",ISNUMBER(SEARCH("technology/makerspaces", N88)),"makerspaces",ISNUMBER(SEARCH("technology/space exploration", N88)),"space exploration",ISNUMBER(SEARCH("technology/wearables", N88)),"wearables",ISNUMBER(SEARCH("technology/web", N88)),"web",ISNUMBER(SEARCH("theater/musical", N88)),"musical",ISNUMBER(SEARCH("theater/plays", N88)),"plays",ISNUMBER(SEARCH("theater/spaces", N88)),"spaces")</f>
        <v>shorts</v>
      </c>
      <c r="S88" s="6">
        <f t="shared" si="8"/>
        <v>42291.556076388893</v>
      </c>
      <c r="T88" s="6">
        <f t="shared" si="9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tr">
        <f t="shared" si="7"/>
        <v>film &amp; video</v>
      </c>
      <c r="R89" t="str" cm="1">
        <f t="array" ref="R89">_xlfn.IFS(ISNUMBER(SEARCH("film &amp; video/television", N89)),"television",ISNUMBER(SEARCH("film &amp; video/animation", N89)),"animation",ISNUMBER(SEARCH("film &amp; video/documentary", N89)),"documentary",ISNUMBER(SEARCH("film &amp; video/drama", N89)),"drama",ISNUMBER(SEARCH("film &amp; video/science fiction", N89)),"science fiction",ISNUMBER(SEARCH("film &amp; video/shorts", N89)),"shorts",ISNUMBER(SEARCH("food/food trucks", N89)),"food trucks",ISNUMBER(SEARCH("food/restaurants", N89)),"restaurants",ISNUMBER(SEARCH("food/small batch", N89)),"small batch",ISNUMBER(SEARCH("games/mobile games", N89)),"mobile games",ISNUMBER(SEARCH("games/tabletop games", N89)),"tabletop games",ISNUMBER(SEARCH("games/video games", N89)),"video games",ISNUMBER(SEARCH("music/classical music", N89)),"classical music",ISNUMBER(SEARCH("music/electronic music", N89)),"electronic music",ISNUMBER(SEARCH("music/faith", N89)),"faith",ISNUMBER(SEARCH("music/indie rock", N89)),"indie rock",ISNUMBER(SEARCH("music/jazz", N89)),"jazz",ISNUMBER(SEARCH("music/metal", N89)),"metal",ISNUMBER(SEARCH("music/pop", N89)),"pop",ISNUMBER(SEARCH("music/rock", N89)),"rock",ISNUMBER(SEARCH("music/world music", N89)),"world music",ISNUMBER(SEARCH("journalism/audio", N89)),"audio",ISNUMBER(SEARCH("photography/nature", N89)),"nature",ISNUMBER(SEARCH("photography/people", N89)),"people",ISNUMBER(SEARCH("photography/photobooks", N89)),"photobooks",ISNUMBER(SEARCH("photography/places", N89)),"places",ISNUMBER(SEARCH("publishing/art books", N89)),"art books",ISNUMBER(SEARCH("publishing/children's books", N89)),"children's books",ISNUMBER(SEARCH("publishing/fiction", N89)),"fiction",ISNUMBER(SEARCH("publishing/nonfiction", N89)),"nonfiction",ISNUMBER(SEARCH("publishing/radio &amp; podcasts", N89)),"radio &amp; podcasts",ISNUMBER(SEARCH("publishing/translations", N89)),"translations",ISNUMBER(SEARCH("technology/gadgets", N89)),"gadgets",ISNUMBER(SEARCH("technology/hardware", N89)),"hardware",ISNUMBER(SEARCH("technology/makerspaces", N89)),"makerspaces",ISNUMBER(SEARCH("technology/space exploration", N89)),"space exploration",ISNUMBER(SEARCH("technology/wearables", N89)),"wearables",ISNUMBER(SEARCH("technology/web", N89)),"web",ISNUMBER(SEARCH("theater/musical", N89)),"musical",ISNUMBER(SEARCH("theater/plays", N89)),"plays",ISNUMBER(SEARCH("theater/spaces", N89)),"spaces")</f>
        <v>shorts</v>
      </c>
      <c r="S89" s="6">
        <f t="shared" si="8"/>
        <v>40322.53938657407</v>
      </c>
      <c r="T89" s="6">
        <f t="shared" si="9"/>
        <v>40332.070138888892</v>
      </c>
    </row>
    <row r="90" spans="1:20" ht="48" hidden="1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tr">
        <f t="shared" si="7"/>
        <v>film &amp; video</v>
      </c>
      <c r="R90" t="str" cm="1">
        <f t="array" ref="R90">_xlfn.IFS(ISNUMBER(SEARCH("film &amp; video/television", N90)),"television",ISNUMBER(SEARCH("film &amp; video/animation", N90)),"animation",ISNUMBER(SEARCH("film &amp; video/documentary", N90)),"documentary",ISNUMBER(SEARCH("film &amp; video/drama", N90)),"drama",ISNUMBER(SEARCH("film &amp; video/science fiction", N90)),"science fiction",ISNUMBER(SEARCH("film &amp; video/shorts", N90)),"shorts",ISNUMBER(SEARCH("food/food trucks", N90)),"food trucks",ISNUMBER(SEARCH("food/restaurants", N90)),"restaurants",ISNUMBER(SEARCH("food/small batch", N90)),"small batch",ISNUMBER(SEARCH("games/mobile games", N90)),"mobile games",ISNUMBER(SEARCH("games/tabletop games", N90)),"tabletop games",ISNUMBER(SEARCH("games/video games", N90)),"video games",ISNUMBER(SEARCH("music/classical music", N90)),"classical music",ISNUMBER(SEARCH("music/electronic music", N90)),"electronic music",ISNUMBER(SEARCH("music/faith", N90)),"faith",ISNUMBER(SEARCH("music/indie rock", N90)),"indie rock",ISNUMBER(SEARCH("music/jazz", N90)),"jazz",ISNUMBER(SEARCH("music/metal", N90)),"metal",ISNUMBER(SEARCH("music/pop", N90)),"pop",ISNUMBER(SEARCH("music/rock", N90)),"rock",ISNUMBER(SEARCH("music/world music", N90)),"world music",ISNUMBER(SEARCH("journalism/audio", N90)),"audio",ISNUMBER(SEARCH("photography/nature", N90)),"nature",ISNUMBER(SEARCH("photography/people", N90)),"people",ISNUMBER(SEARCH("photography/photobooks", N90)),"photobooks",ISNUMBER(SEARCH("photography/places", N90)),"places",ISNUMBER(SEARCH("publishing/art books", N90)),"art books",ISNUMBER(SEARCH("publishing/children's books", N90)),"children's books",ISNUMBER(SEARCH("publishing/fiction", N90)),"fiction",ISNUMBER(SEARCH("publishing/nonfiction", N90)),"nonfiction",ISNUMBER(SEARCH("publishing/radio &amp; podcasts", N90)),"radio &amp; podcasts",ISNUMBER(SEARCH("publishing/translations", N90)),"translations",ISNUMBER(SEARCH("technology/gadgets", N90)),"gadgets",ISNUMBER(SEARCH("technology/hardware", N90)),"hardware",ISNUMBER(SEARCH("technology/makerspaces", N90)),"makerspaces",ISNUMBER(SEARCH("technology/space exploration", N90)),"space exploration",ISNUMBER(SEARCH("technology/wearables", N90)),"wearables",ISNUMBER(SEARCH("technology/web", N90)),"web",ISNUMBER(SEARCH("theater/musical", N90)),"musical",ISNUMBER(SEARCH("theater/plays", N90)),"plays",ISNUMBER(SEARCH("theater/spaces", N90)),"spaces")</f>
        <v>shorts</v>
      </c>
      <c r="S90" s="6">
        <f t="shared" si="8"/>
        <v>41786.65892361111</v>
      </c>
      <c r="T90" s="6">
        <f t="shared" si="9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tr">
        <f t="shared" si="7"/>
        <v>film &amp; video</v>
      </c>
      <c r="R91" t="str" cm="1">
        <f t="array" ref="R91">_xlfn.IFS(ISNUMBER(SEARCH("film &amp; video/television", N91)),"television",ISNUMBER(SEARCH("film &amp; video/animation", N91)),"animation",ISNUMBER(SEARCH("film &amp; video/documentary", N91)),"documentary",ISNUMBER(SEARCH("film &amp; video/drama", N91)),"drama",ISNUMBER(SEARCH("film &amp; video/science fiction", N91)),"science fiction",ISNUMBER(SEARCH("film &amp; video/shorts", N91)),"shorts",ISNUMBER(SEARCH("food/food trucks", N91)),"food trucks",ISNUMBER(SEARCH("food/restaurants", N91)),"restaurants",ISNUMBER(SEARCH("food/small batch", N91)),"small batch",ISNUMBER(SEARCH("games/mobile games", N91)),"mobile games",ISNUMBER(SEARCH("games/tabletop games", N91)),"tabletop games",ISNUMBER(SEARCH("games/video games", N91)),"video games",ISNUMBER(SEARCH("music/classical music", N91)),"classical music",ISNUMBER(SEARCH("music/electronic music", N91)),"electronic music",ISNUMBER(SEARCH("music/faith", N91)),"faith",ISNUMBER(SEARCH("music/indie rock", N91)),"indie rock",ISNUMBER(SEARCH("music/jazz", N91)),"jazz",ISNUMBER(SEARCH("music/metal", N91)),"metal",ISNUMBER(SEARCH("music/pop", N91)),"pop",ISNUMBER(SEARCH("music/rock", N91)),"rock",ISNUMBER(SEARCH("music/world music", N91)),"world music",ISNUMBER(SEARCH("journalism/audio", N91)),"audio",ISNUMBER(SEARCH("photography/nature", N91)),"nature",ISNUMBER(SEARCH("photography/people", N91)),"people",ISNUMBER(SEARCH("photography/photobooks", N91)),"photobooks",ISNUMBER(SEARCH("photography/places", N91)),"places",ISNUMBER(SEARCH("publishing/art books", N91)),"art books",ISNUMBER(SEARCH("publishing/children's books", N91)),"children's books",ISNUMBER(SEARCH("publishing/fiction", N91)),"fiction",ISNUMBER(SEARCH("publishing/nonfiction", N91)),"nonfiction",ISNUMBER(SEARCH("publishing/radio &amp; podcasts", N91)),"radio &amp; podcasts",ISNUMBER(SEARCH("publishing/translations", N91)),"translations",ISNUMBER(SEARCH("technology/gadgets", N91)),"gadgets",ISNUMBER(SEARCH("technology/hardware", N91)),"hardware",ISNUMBER(SEARCH("technology/makerspaces", N91)),"makerspaces",ISNUMBER(SEARCH("technology/space exploration", N91)),"space exploration",ISNUMBER(SEARCH("technology/wearables", N91)),"wearables",ISNUMBER(SEARCH("technology/web", N91)),"web",ISNUMBER(SEARCH("theater/musical", N91)),"musical",ISNUMBER(SEARCH("theater/plays", N91)),"plays",ISNUMBER(SEARCH("theater/spaces", N91)),"spaces")</f>
        <v>shorts</v>
      </c>
      <c r="S91" s="6">
        <f t="shared" si="8"/>
        <v>41402.752222222225</v>
      </c>
      <c r="T91" s="6">
        <f t="shared" si="9"/>
        <v>41427.752222222225</v>
      </c>
    </row>
    <row r="92" spans="1:20" ht="32" hidden="1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tr">
        <f t="shared" si="7"/>
        <v>film &amp; video</v>
      </c>
      <c r="R92" t="str" cm="1">
        <f t="array" ref="R92">_xlfn.IFS(ISNUMBER(SEARCH("film &amp; video/television", N92)),"television",ISNUMBER(SEARCH("film &amp; video/animation", N92)),"animation",ISNUMBER(SEARCH("film &amp; video/documentary", N92)),"documentary",ISNUMBER(SEARCH("film &amp; video/drama", N92)),"drama",ISNUMBER(SEARCH("film &amp; video/science fiction", N92)),"science fiction",ISNUMBER(SEARCH("film &amp; video/shorts", N92)),"shorts",ISNUMBER(SEARCH("food/food trucks", N92)),"food trucks",ISNUMBER(SEARCH("food/restaurants", N92)),"restaurants",ISNUMBER(SEARCH("food/small batch", N92)),"small batch",ISNUMBER(SEARCH("games/mobile games", N92)),"mobile games",ISNUMBER(SEARCH("games/tabletop games", N92)),"tabletop games",ISNUMBER(SEARCH("games/video games", N92)),"video games",ISNUMBER(SEARCH("music/classical music", N92)),"classical music",ISNUMBER(SEARCH("music/electronic music", N92)),"electronic music",ISNUMBER(SEARCH("music/faith", N92)),"faith",ISNUMBER(SEARCH("music/indie rock", N92)),"indie rock",ISNUMBER(SEARCH("music/jazz", N92)),"jazz",ISNUMBER(SEARCH("music/metal", N92)),"metal",ISNUMBER(SEARCH("music/pop", N92)),"pop",ISNUMBER(SEARCH("music/rock", N92)),"rock",ISNUMBER(SEARCH("music/world music", N92)),"world music",ISNUMBER(SEARCH("journalism/audio", N92)),"audio",ISNUMBER(SEARCH("photography/nature", N92)),"nature",ISNUMBER(SEARCH("photography/people", N92)),"people",ISNUMBER(SEARCH("photography/photobooks", N92)),"photobooks",ISNUMBER(SEARCH("photography/places", N92)),"places",ISNUMBER(SEARCH("publishing/art books", N92)),"art books",ISNUMBER(SEARCH("publishing/children's books", N92)),"children's books",ISNUMBER(SEARCH("publishing/fiction", N92)),"fiction",ISNUMBER(SEARCH("publishing/nonfiction", N92)),"nonfiction",ISNUMBER(SEARCH("publishing/radio &amp; podcasts", N92)),"radio &amp; podcasts",ISNUMBER(SEARCH("publishing/translations", N92)),"translations",ISNUMBER(SEARCH("technology/gadgets", N92)),"gadgets",ISNUMBER(SEARCH("technology/hardware", N92)),"hardware",ISNUMBER(SEARCH("technology/makerspaces", N92)),"makerspaces",ISNUMBER(SEARCH("technology/space exploration", N92)),"space exploration",ISNUMBER(SEARCH("technology/wearables", N92)),"wearables",ISNUMBER(SEARCH("technology/web", N92)),"web",ISNUMBER(SEARCH("theater/musical", N92)),"musical",ISNUMBER(SEARCH("theater/plays", N92)),"plays",ISNUMBER(SEARCH("theater/spaces", N92)),"spaces")</f>
        <v>shorts</v>
      </c>
      <c r="S92" s="6">
        <f t="shared" si="8"/>
        <v>40706.297442129631</v>
      </c>
      <c r="T92" s="6">
        <f t="shared" si="9"/>
        <v>40736.297442129631</v>
      </c>
    </row>
    <row r="93" spans="1:20" ht="48" hidden="1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tr">
        <f t="shared" si="7"/>
        <v>film &amp; video</v>
      </c>
      <c r="R93" t="str" cm="1">
        <f t="array" ref="R93">_xlfn.IFS(ISNUMBER(SEARCH("film &amp; video/television", N93)),"television",ISNUMBER(SEARCH("film &amp; video/animation", N93)),"animation",ISNUMBER(SEARCH("film &amp; video/documentary", N93)),"documentary",ISNUMBER(SEARCH("film &amp; video/drama", N93)),"drama",ISNUMBER(SEARCH("film &amp; video/science fiction", N93)),"science fiction",ISNUMBER(SEARCH("film &amp; video/shorts", N93)),"shorts",ISNUMBER(SEARCH("food/food trucks", N93)),"food trucks",ISNUMBER(SEARCH("food/restaurants", N93)),"restaurants",ISNUMBER(SEARCH("food/small batch", N93)),"small batch",ISNUMBER(SEARCH("games/mobile games", N93)),"mobile games",ISNUMBER(SEARCH("games/tabletop games", N93)),"tabletop games",ISNUMBER(SEARCH("games/video games", N93)),"video games",ISNUMBER(SEARCH("music/classical music", N93)),"classical music",ISNUMBER(SEARCH("music/electronic music", N93)),"electronic music",ISNUMBER(SEARCH("music/faith", N93)),"faith",ISNUMBER(SEARCH("music/indie rock", N93)),"indie rock",ISNUMBER(SEARCH("music/jazz", N93)),"jazz",ISNUMBER(SEARCH("music/metal", N93)),"metal",ISNUMBER(SEARCH("music/pop", N93)),"pop",ISNUMBER(SEARCH("music/rock", N93)),"rock",ISNUMBER(SEARCH("music/world music", N93)),"world music",ISNUMBER(SEARCH("journalism/audio", N93)),"audio",ISNUMBER(SEARCH("photography/nature", N93)),"nature",ISNUMBER(SEARCH("photography/people", N93)),"people",ISNUMBER(SEARCH("photography/photobooks", N93)),"photobooks",ISNUMBER(SEARCH("photography/places", N93)),"places",ISNUMBER(SEARCH("publishing/art books", N93)),"art books",ISNUMBER(SEARCH("publishing/children's books", N93)),"children's books",ISNUMBER(SEARCH("publishing/fiction", N93)),"fiction",ISNUMBER(SEARCH("publishing/nonfiction", N93)),"nonfiction",ISNUMBER(SEARCH("publishing/radio &amp; podcasts", N93)),"radio &amp; podcasts",ISNUMBER(SEARCH("publishing/translations", N93)),"translations",ISNUMBER(SEARCH("technology/gadgets", N93)),"gadgets",ISNUMBER(SEARCH("technology/hardware", N93)),"hardware",ISNUMBER(SEARCH("technology/makerspaces", N93)),"makerspaces",ISNUMBER(SEARCH("technology/space exploration", N93)),"space exploration",ISNUMBER(SEARCH("technology/wearables", N93)),"wearables",ISNUMBER(SEARCH("technology/web", N93)),"web",ISNUMBER(SEARCH("theater/musical", N93)),"musical",ISNUMBER(SEARCH("theater/plays", N93)),"plays",ISNUMBER(SEARCH("theater/spaces", N93)),"spaces")</f>
        <v>shorts</v>
      </c>
      <c r="S93" s="6">
        <f t="shared" si="8"/>
        <v>40619.402361111112</v>
      </c>
      <c r="T93" s="6">
        <f t="shared" si="9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tr">
        <f t="shared" si="7"/>
        <v>film &amp; video</v>
      </c>
      <c r="R94" t="str" cm="1">
        <f t="array" ref="R94">_xlfn.IFS(ISNUMBER(SEARCH("film &amp; video/television", N94)),"television",ISNUMBER(SEARCH("film &amp; video/animation", N94)),"animation",ISNUMBER(SEARCH("film &amp; video/documentary", N94)),"documentary",ISNUMBER(SEARCH("film &amp; video/drama", N94)),"drama",ISNUMBER(SEARCH("film &amp; video/science fiction", N94)),"science fiction",ISNUMBER(SEARCH("film &amp; video/shorts", N94)),"shorts",ISNUMBER(SEARCH("food/food trucks", N94)),"food trucks",ISNUMBER(SEARCH("food/restaurants", N94)),"restaurants",ISNUMBER(SEARCH("food/small batch", N94)),"small batch",ISNUMBER(SEARCH("games/mobile games", N94)),"mobile games",ISNUMBER(SEARCH("games/tabletop games", N94)),"tabletop games",ISNUMBER(SEARCH("games/video games", N94)),"video games",ISNUMBER(SEARCH("music/classical music", N94)),"classical music",ISNUMBER(SEARCH("music/electronic music", N94)),"electronic music",ISNUMBER(SEARCH("music/faith", N94)),"faith",ISNUMBER(SEARCH("music/indie rock", N94)),"indie rock",ISNUMBER(SEARCH("music/jazz", N94)),"jazz",ISNUMBER(SEARCH("music/metal", N94)),"metal",ISNUMBER(SEARCH("music/pop", N94)),"pop",ISNUMBER(SEARCH("music/rock", N94)),"rock",ISNUMBER(SEARCH("music/world music", N94)),"world music",ISNUMBER(SEARCH("journalism/audio", N94)),"audio",ISNUMBER(SEARCH("photography/nature", N94)),"nature",ISNUMBER(SEARCH("photography/people", N94)),"people",ISNUMBER(SEARCH("photography/photobooks", N94)),"photobooks",ISNUMBER(SEARCH("photography/places", N94)),"places",ISNUMBER(SEARCH("publishing/art books", N94)),"art books",ISNUMBER(SEARCH("publishing/children's books", N94)),"children's books",ISNUMBER(SEARCH("publishing/fiction", N94)),"fiction",ISNUMBER(SEARCH("publishing/nonfiction", N94)),"nonfiction",ISNUMBER(SEARCH("publishing/radio &amp; podcasts", N94)),"radio &amp; podcasts",ISNUMBER(SEARCH("publishing/translations", N94)),"translations",ISNUMBER(SEARCH("technology/gadgets", N94)),"gadgets",ISNUMBER(SEARCH("technology/hardware", N94)),"hardware",ISNUMBER(SEARCH("technology/makerspaces", N94)),"makerspaces",ISNUMBER(SEARCH("technology/space exploration", N94)),"space exploration",ISNUMBER(SEARCH("technology/wearables", N94)),"wearables",ISNUMBER(SEARCH("technology/web", N94)),"web",ISNUMBER(SEARCH("theater/musical", N94)),"musical",ISNUMBER(SEARCH("theater/plays", N94)),"plays",ISNUMBER(SEARCH("theater/spaces", N94)),"spaces")</f>
        <v>shorts</v>
      </c>
      <c r="S94" s="6">
        <f t="shared" si="8"/>
        <v>42721.198877314819</v>
      </c>
      <c r="T94" s="6">
        <f t="shared" si="9"/>
        <v>42767.333333333328</v>
      </c>
    </row>
    <row r="95" spans="1:20" ht="48" hidden="1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tr">
        <f t="shared" si="7"/>
        <v>film &amp; video</v>
      </c>
      <c r="R95" t="str" cm="1">
        <f t="array" ref="R95">_xlfn.IFS(ISNUMBER(SEARCH("film &amp; video/television", N95)),"television",ISNUMBER(SEARCH("film &amp; video/animation", N95)),"animation",ISNUMBER(SEARCH("film &amp; video/documentary", N95)),"documentary",ISNUMBER(SEARCH("film &amp; video/drama", N95)),"drama",ISNUMBER(SEARCH("film &amp; video/science fiction", N95)),"science fiction",ISNUMBER(SEARCH("film &amp; video/shorts", N95)),"shorts",ISNUMBER(SEARCH("food/food trucks", N95)),"food trucks",ISNUMBER(SEARCH("food/restaurants", N95)),"restaurants",ISNUMBER(SEARCH("food/small batch", N95)),"small batch",ISNUMBER(SEARCH("games/mobile games", N95)),"mobile games",ISNUMBER(SEARCH("games/tabletop games", N95)),"tabletop games",ISNUMBER(SEARCH("games/video games", N95)),"video games",ISNUMBER(SEARCH("music/classical music", N95)),"classical music",ISNUMBER(SEARCH("music/electronic music", N95)),"electronic music",ISNUMBER(SEARCH("music/faith", N95)),"faith",ISNUMBER(SEARCH("music/indie rock", N95)),"indie rock",ISNUMBER(SEARCH("music/jazz", N95)),"jazz",ISNUMBER(SEARCH("music/metal", N95)),"metal",ISNUMBER(SEARCH("music/pop", N95)),"pop",ISNUMBER(SEARCH("music/rock", N95)),"rock",ISNUMBER(SEARCH("music/world music", N95)),"world music",ISNUMBER(SEARCH("journalism/audio", N95)),"audio",ISNUMBER(SEARCH("photography/nature", N95)),"nature",ISNUMBER(SEARCH("photography/people", N95)),"people",ISNUMBER(SEARCH("photography/photobooks", N95)),"photobooks",ISNUMBER(SEARCH("photography/places", N95)),"places",ISNUMBER(SEARCH("publishing/art books", N95)),"art books",ISNUMBER(SEARCH("publishing/children's books", N95)),"children's books",ISNUMBER(SEARCH("publishing/fiction", N95)),"fiction",ISNUMBER(SEARCH("publishing/nonfiction", N95)),"nonfiction",ISNUMBER(SEARCH("publishing/radio &amp; podcasts", N95)),"radio &amp; podcasts",ISNUMBER(SEARCH("publishing/translations", N95)),"translations",ISNUMBER(SEARCH("technology/gadgets", N95)),"gadgets",ISNUMBER(SEARCH("technology/hardware", N95)),"hardware",ISNUMBER(SEARCH("technology/makerspaces", N95)),"makerspaces",ISNUMBER(SEARCH("technology/space exploration", N95)),"space exploration",ISNUMBER(SEARCH("technology/wearables", N95)),"wearables",ISNUMBER(SEARCH("technology/web", N95)),"web",ISNUMBER(SEARCH("theater/musical", N95)),"musical",ISNUMBER(SEARCH("theater/plays", N95)),"plays",ISNUMBER(SEARCH("theater/spaces", N95)),"spaces")</f>
        <v>shorts</v>
      </c>
      <c r="S95" s="6">
        <f t="shared" si="8"/>
        <v>41065.858067129629</v>
      </c>
      <c r="T95" s="6">
        <f t="shared" si="9"/>
        <v>41093.875</v>
      </c>
    </row>
    <row r="96" spans="1:20" ht="48" hidden="1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tr">
        <f t="shared" si="7"/>
        <v>film &amp; video</v>
      </c>
      <c r="R96" t="str" cm="1">
        <f t="array" ref="R96">_xlfn.IFS(ISNUMBER(SEARCH("film &amp; video/television", N96)),"television",ISNUMBER(SEARCH("film &amp; video/animation", N96)),"animation",ISNUMBER(SEARCH("film &amp; video/documentary", N96)),"documentary",ISNUMBER(SEARCH("film &amp; video/drama", N96)),"drama",ISNUMBER(SEARCH("film &amp; video/science fiction", N96)),"science fiction",ISNUMBER(SEARCH("film &amp; video/shorts", N96)),"shorts",ISNUMBER(SEARCH("food/food trucks", N96)),"food trucks",ISNUMBER(SEARCH("food/restaurants", N96)),"restaurants",ISNUMBER(SEARCH("food/small batch", N96)),"small batch",ISNUMBER(SEARCH("games/mobile games", N96)),"mobile games",ISNUMBER(SEARCH("games/tabletop games", N96)),"tabletop games",ISNUMBER(SEARCH("games/video games", N96)),"video games",ISNUMBER(SEARCH("music/classical music", N96)),"classical music",ISNUMBER(SEARCH("music/electronic music", N96)),"electronic music",ISNUMBER(SEARCH("music/faith", N96)),"faith",ISNUMBER(SEARCH("music/indie rock", N96)),"indie rock",ISNUMBER(SEARCH("music/jazz", N96)),"jazz",ISNUMBER(SEARCH("music/metal", N96)),"metal",ISNUMBER(SEARCH("music/pop", N96)),"pop",ISNUMBER(SEARCH("music/rock", N96)),"rock",ISNUMBER(SEARCH("music/world music", N96)),"world music",ISNUMBER(SEARCH("journalism/audio", N96)),"audio",ISNUMBER(SEARCH("photography/nature", N96)),"nature",ISNUMBER(SEARCH("photography/people", N96)),"people",ISNUMBER(SEARCH("photography/photobooks", N96)),"photobooks",ISNUMBER(SEARCH("photography/places", N96)),"places",ISNUMBER(SEARCH("publishing/art books", N96)),"art books",ISNUMBER(SEARCH("publishing/children's books", N96)),"children's books",ISNUMBER(SEARCH("publishing/fiction", N96)),"fiction",ISNUMBER(SEARCH("publishing/nonfiction", N96)),"nonfiction",ISNUMBER(SEARCH("publishing/radio &amp; podcasts", N96)),"radio &amp; podcasts",ISNUMBER(SEARCH("publishing/translations", N96)),"translations",ISNUMBER(SEARCH("technology/gadgets", N96)),"gadgets",ISNUMBER(SEARCH("technology/hardware", N96)),"hardware",ISNUMBER(SEARCH("technology/makerspaces", N96)),"makerspaces",ISNUMBER(SEARCH("technology/space exploration", N96)),"space exploration",ISNUMBER(SEARCH("technology/wearables", N96)),"wearables",ISNUMBER(SEARCH("technology/web", N96)),"web",ISNUMBER(SEARCH("theater/musical", N96)),"musical",ISNUMBER(SEARCH("theater/plays", N96)),"plays",ISNUMBER(SEARCH("theater/spaces", N96)),"spaces")</f>
        <v>shorts</v>
      </c>
      <c r="S96" s="6">
        <f t="shared" si="8"/>
        <v>41716.717847222222</v>
      </c>
      <c r="T96" s="6">
        <f t="shared" si="9"/>
        <v>41736.717847222222</v>
      </c>
    </row>
    <row r="97" spans="1:20" ht="48" hidden="1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tr">
        <f t="shared" si="7"/>
        <v>film &amp; video</v>
      </c>
      <c r="R97" t="str" cm="1">
        <f t="array" ref="R97">_xlfn.IFS(ISNUMBER(SEARCH("film &amp; video/television", N97)),"television",ISNUMBER(SEARCH("film &amp; video/animation", N97)),"animation",ISNUMBER(SEARCH("film &amp; video/documentary", N97)),"documentary",ISNUMBER(SEARCH("film &amp; video/drama", N97)),"drama",ISNUMBER(SEARCH("film &amp; video/science fiction", N97)),"science fiction",ISNUMBER(SEARCH("film &amp; video/shorts", N97)),"shorts",ISNUMBER(SEARCH("food/food trucks", N97)),"food trucks",ISNUMBER(SEARCH("food/restaurants", N97)),"restaurants",ISNUMBER(SEARCH("food/small batch", N97)),"small batch",ISNUMBER(SEARCH("games/mobile games", N97)),"mobile games",ISNUMBER(SEARCH("games/tabletop games", N97)),"tabletop games",ISNUMBER(SEARCH("games/video games", N97)),"video games",ISNUMBER(SEARCH("music/classical music", N97)),"classical music",ISNUMBER(SEARCH("music/electronic music", N97)),"electronic music",ISNUMBER(SEARCH("music/faith", N97)),"faith",ISNUMBER(SEARCH("music/indie rock", N97)),"indie rock",ISNUMBER(SEARCH("music/jazz", N97)),"jazz",ISNUMBER(SEARCH("music/metal", N97)),"metal",ISNUMBER(SEARCH("music/pop", N97)),"pop",ISNUMBER(SEARCH("music/rock", N97)),"rock",ISNUMBER(SEARCH("music/world music", N97)),"world music",ISNUMBER(SEARCH("journalism/audio", N97)),"audio",ISNUMBER(SEARCH("photography/nature", N97)),"nature",ISNUMBER(SEARCH("photography/people", N97)),"people",ISNUMBER(SEARCH("photography/photobooks", N97)),"photobooks",ISNUMBER(SEARCH("photography/places", N97)),"places",ISNUMBER(SEARCH("publishing/art books", N97)),"art books",ISNUMBER(SEARCH("publishing/children's books", N97)),"children's books",ISNUMBER(SEARCH("publishing/fiction", N97)),"fiction",ISNUMBER(SEARCH("publishing/nonfiction", N97)),"nonfiction",ISNUMBER(SEARCH("publishing/radio &amp; podcasts", N97)),"radio &amp; podcasts",ISNUMBER(SEARCH("publishing/translations", N97)),"translations",ISNUMBER(SEARCH("technology/gadgets", N97)),"gadgets",ISNUMBER(SEARCH("technology/hardware", N97)),"hardware",ISNUMBER(SEARCH("technology/makerspaces", N97)),"makerspaces",ISNUMBER(SEARCH("technology/space exploration", N97)),"space exploration",ISNUMBER(SEARCH("technology/wearables", N97)),"wearables",ISNUMBER(SEARCH("technology/web", N97)),"web",ISNUMBER(SEARCH("theater/musical", N97)),"musical",ISNUMBER(SEARCH("theater/plays", N97)),"plays",ISNUMBER(SEARCH("theater/spaces", N97)),"spaces")</f>
        <v>shorts</v>
      </c>
      <c r="S97" s="6">
        <f t="shared" si="8"/>
        <v>40935.005104166667</v>
      </c>
      <c r="T97" s="6">
        <f t="shared" si="9"/>
        <v>40965.005104166667</v>
      </c>
    </row>
    <row r="98" spans="1:20" ht="48" hidden="1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tr">
        <f t="shared" si="7"/>
        <v>film &amp; video</v>
      </c>
      <c r="R98" t="str" cm="1">
        <f t="array" ref="R98">_xlfn.IFS(ISNUMBER(SEARCH("film &amp; video/television", N98)),"television",ISNUMBER(SEARCH("film &amp; video/animation", N98)),"animation",ISNUMBER(SEARCH("film &amp; video/documentary", N98)),"documentary",ISNUMBER(SEARCH("film &amp; video/drama", N98)),"drama",ISNUMBER(SEARCH("film &amp; video/science fiction", N98)),"science fiction",ISNUMBER(SEARCH("film &amp; video/shorts", N98)),"shorts",ISNUMBER(SEARCH("food/food trucks", N98)),"food trucks",ISNUMBER(SEARCH("food/restaurants", N98)),"restaurants",ISNUMBER(SEARCH("food/small batch", N98)),"small batch",ISNUMBER(SEARCH("games/mobile games", N98)),"mobile games",ISNUMBER(SEARCH("games/tabletop games", N98)),"tabletop games",ISNUMBER(SEARCH("games/video games", N98)),"video games",ISNUMBER(SEARCH("music/classical music", N98)),"classical music",ISNUMBER(SEARCH("music/electronic music", N98)),"electronic music",ISNUMBER(SEARCH("music/faith", N98)),"faith",ISNUMBER(SEARCH("music/indie rock", N98)),"indie rock",ISNUMBER(SEARCH("music/jazz", N98)),"jazz",ISNUMBER(SEARCH("music/metal", N98)),"metal",ISNUMBER(SEARCH("music/pop", N98)),"pop",ISNUMBER(SEARCH("music/rock", N98)),"rock",ISNUMBER(SEARCH("music/world music", N98)),"world music",ISNUMBER(SEARCH("journalism/audio", N98)),"audio",ISNUMBER(SEARCH("photography/nature", N98)),"nature",ISNUMBER(SEARCH("photography/people", N98)),"people",ISNUMBER(SEARCH("photography/photobooks", N98)),"photobooks",ISNUMBER(SEARCH("photography/places", N98)),"places",ISNUMBER(SEARCH("publishing/art books", N98)),"art books",ISNUMBER(SEARCH("publishing/children's books", N98)),"children's books",ISNUMBER(SEARCH("publishing/fiction", N98)),"fiction",ISNUMBER(SEARCH("publishing/nonfiction", N98)),"nonfiction",ISNUMBER(SEARCH("publishing/radio &amp; podcasts", N98)),"radio &amp; podcasts",ISNUMBER(SEARCH("publishing/translations", N98)),"translations",ISNUMBER(SEARCH("technology/gadgets", N98)),"gadgets",ISNUMBER(SEARCH("technology/hardware", N98)),"hardware",ISNUMBER(SEARCH("technology/makerspaces", N98)),"makerspaces",ISNUMBER(SEARCH("technology/space exploration", N98)),"space exploration",ISNUMBER(SEARCH("technology/wearables", N98)),"wearables",ISNUMBER(SEARCH("technology/web", N98)),"web",ISNUMBER(SEARCH("theater/musical", N98)),"musical",ISNUMBER(SEARCH("theater/plays", N98)),"plays",ISNUMBER(SEARCH("theater/spaces", N98)),"spaces")</f>
        <v>shorts</v>
      </c>
      <c r="S98" s="6">
        <f t="shared" si="8"/>
        <v>40324.662511574075</v>
      </c>
      <c r="T98" s="6">
        <f t="shared" si="9"/>
        <v>40391.125</v>
      </c>
    </row>
    <row r="99" spans="1:20" ht="48" hidden="1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tr">
        <f t="shared" si="7"/>
        <v>film &amp; video</v>
      </c>
      <c r="R99" t="str" cm="1">
        <f t="array" ref="R99">_xlfn.IFS(ISNUMBER(SEARCH("film &amp; video/television", N99)),"television",ISNUMBER(SEARCH("film &amp; video/animation", N99)),"animation",ISNUMBER(SEARCH("film &amp; video/documentary", N99)),"documentary",ISNUMBER(SEARCH("film &amp; video/drama", N99)),"drama",ISNUMBER(SEARCH("film &amp; video/science fiction", N99)),"science fiction",ISNUMBER(SEARCH("film &amp; video/shorts", N99)),"shorts",ISNUMBER(SEARCH("food/food trucks", N99)),"food trucks",ISNUMBER(SEARCH("food/restaurants", N99)),"restaurants",ISNUMBER(SEARCH("food/small batch", N99)),"small batch",ISNUMBER(SEARCH("games/mobile games", N99)),"mobile games",ISNUMBER(SEARCH("games/tabletop games", N99)),"tabletop games",ISNUMBER(SEARCH("games/video games", N99)),"video games",ISNUMBER(SEARCH("music/classical music", N99)),"classical music",ISNUMBER(SEARCH("music/electronic music", N99)),"electronic music",ISNUMBER(SEARCH("music/faith", N99)),"faith",ISNUMBER(SEARCH("music/indie rock", N99)),"indie rock",ISNUMBER(SEARCH("music/jazz", N99)),"jazz",ISNUMBER(SEARCH("music/metal", N99)),"metal",ISNUMBER(SEARCH("music/pop", N99)),"pop",ISNUMBER(SEARCH("music/rock", N99)),"rock",ISNUMBER(SEARCH("music/world music", N99)),"world music",ISNUMBER(SEARCH("journalism/audio", N99)),"audio",ISNUMBER(SEARCH("photography/nature", N99)),"nature",ISNUMBER(SEARCH("photography/people", N99)),"people",ISNUMBER(SEARCH("photography/photobooks", N99)),"photobooks",ISNUMBER(SEARCH("photography/places", N99)),"places",ISNUMBER(SEARCH("publishing/art books", N99)),"art books",ISNUMBER(SEARCH("publishing/children's books", N99)),"children's books",ISNUMBER(SEARCH("publishing/fiction", N99)),"fiction",ISNUMBER(SEARCH("publishing/nonfiction", N99)),"nonfiction",ISNUMBER(SEARCH("publishing/radio &amp; podcasts", N99)),"radio &amp; podcasts",ISNUMBER(SEARCH("publishing/translations", N99)),"translations",ISNUMBER(SEARCH("technology/gadgets", N99)),"gadgets",ISNUMBER(SEARCH("technology/hardware", N99)),"hardware",ISNUMBER(SEARCH("technology/makerspaces", N99)),"makerspaces",ISNUMBER(SEARCH("technology/space exploration", N99)),"space exploration",ISNUMBER(SEARCH("technology/wearables", N99)),"wearables",ISNUMBER(SEARCH("technology/web", N99)),"web",ISNUMBER(SEARCH("theater/musical", N99)),"musical",ISNUMBER(SEARCH("theater/plays", N99)),"plays",ISNUMBER(SEARCH("theater/spaces", N99)),"spaces")</f>
        <v>shorts</v>
      </c>
      <c r="S99" s="6">
        <f t="shared" si="8"/>
        <v>40706.135208333333</v>
      </c>
      <c r="T99" s="6">
        <f t="shared" si="9"/>
        <v>40736.135208333333</v>
      </c>
    </row>
    <row r="100" spans="1:20" ht="48" hidden="1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tr">
        <f t="shared" si="7"/>
        <v>film &amp; video</v>
      </c>
      <c r="R100" t="str" cm="1">
        <f t="array" ref="R100">_xlfn.IFS(ISNUMBER(SEARCH("film &amp; video/television", N100)),"television",ISNUMBER(SEARCH("film &amp; video/animation", N100)),"animation",ISNUMBER(SEARCH("film &amp; video/documentary", N100)),"documentary",ISNUMBER(SEARCH("film &amp; video/drama", N100)),"drama",ISNUMBER(SEARCH("film &amp; video/science fiction", N100)),"science fiction",ISNUMBER(SEARCH("film &amp; video/shorts", N100)),"shorts",ISNUMBER(SEARCH("food/food trucks", N100)),"food trucks",ISNUMBER(SEARCH("food/restaurants", N100)),"restaurants",ISNUMBER(SEARCH("food/small batch", N100)),"small batch",ISNUMBER(SEARCH("games/mobile games", N100)),"mobile games",ISNUMBER(SEARCH("games/tabletop games", N100)),"tabletop games",ISNUMBER(SEARCH("games/video games", N100)),"video games",ISNUMBER(SEARCH("music/classical music", N100)),"classical music",ISNUMBER(SEARCH("music/electronic music", N100)),"electronic music",ISNUMBER(SEARCH("music/faith", N100)),"faith",ISNUMBER(SEARCH("music/indie rock", N100)),"indie rock",ISNUMBER(SEARCH("music/jazz", N100)),"jazz",ISNUMBER(SEARCH("music/metal", N100)),"metal",ISNUMBER(SEARCH("music/pop", N100)),"pop",ISNUMBER(SEARCH("music/rock", N100)),"rock",ISNUMBER(SEARCH("music/world music", N100)),"world music",ISNUMBER(SEARCH("journalism/audio", N100)),"audio",ISNUMBER(SEARCH("photography/nature", N100)),"nature",ISNUMBER(SEARCH("photography/people", N100)),"people",ISNUMBER(SEARCH("photography/photobooks", N100)),"photobooks",ISNUMBER(SEARCH("photography/places", N100)),"places",ISNUMBER(SEARCH("publishing/art books", N100)),"art books",ISNUMBER(SEARCH("publishing/children's books", N100)),"children's books",ISNUMBER(SEARCH("publishing/fiction", N100)),"fiction",ISNUMBER(SEARCH("publishing/nonfiction", N100)),"nonfiction",ISNUMBER(SEARCH("publishing/radio &amp; podcasts", N100)),"radio &amp; podcasts",ISNUMBER(SEARCH("publishing/translations", N100)),"translations",ISNUMBER(SEARCH("technology/gadgets", N100)),"gadgets",ISNUMBER(SEARCH("technology/hardware", N100)),"hardware",ISNUMBER(SEARCH("technology/makerspaces", N100)),"makerspaces",ISNUMBER(SEARCH("technology/space exploration", N100)),"space exploration",ISNUMBER(SEARCH("technology/wearables", N100)),"wearables",ISNUMBER(SEARCH("technology/web", N100)),"web",ISNUMBER(SEARCH("theater/musical", N100)),"musical",ISNUMBER(SEARCH("theater/plays", N100)),"plays",ISNUMBER(SEARCH("theater/spaces", N100)),"spaces")</f>
        <v>shorts</v>
      </c>
      <c r="S100" s="6">
        <f t="shared" si="8"/>
        <v>41214.79483796296</v>
      </c>
      <c r="T100" s="6">
        <f t="shared" si="9"/>
        <v>41250.979166666664</v>
      </c>
    </row>
    <row r="101" spans="1:20" ht="32" hidden="1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tr">
        <f t="shared" si="7"/>
        <v>film &amp; video</v>
      </c>
      <c r="R101" t="str" cm="1">
        <f t="array" ref="R101">_xlfn.IFS(ISNUMBER(SEARCH("film &amp; video/television", N101)),"television",ISNUMBER(SEARCH("film &amp; video/animation", N101)),"animation",ISNUMBER(SEARCH("film &amp; video/documentary", N101)),"documentary",ISNUMBER(SEARCH("film &amp; video/drama", N101)),"drama",ISNUMBER(SEARCH("film &amp; video/science fiction", N101)),"science fiction",ISNUMBER(SEARCH("film &amp; video/shorts", N101)),"shorts",ISNUMBER(SEARCH("food/food trucks", N101)),"food trucks",ISNUMBER(SEARCH("food/restaurants", N101)),"restaurants",ISNUMBER(SEARCH("food/small batch", N101)),"small batch",ISNUMBER(SEARCH("games/mobile games", N101)),"mobile games",ISNUMBER(SEARCH("games/tabletop games", N101)),"tabletop games",ISNUMBER(SEARCH("games/video games", N101)),"video games",ISNUMBER(SEARCH("music/classical music", N101)),"classical music",ISNUMBER(SEARCH("music/electronic music", N101)),"electronic music",ISNUMBER(SEARCH("music/faith", N101)),"faith",ISNUMBER(SEARCH("music/indie rock", N101)),"indie rock",ISNUMBER(SEARCH("music/jazz", N101)),"jazz",ISNUMBER(SEARCH("music/metal", N101)),"metal",ISNUMBER(SEARCH("music/pop", N101)),"pop",ISNUMBER(SEARCH("music/rock", N101)),"rock",ISNUMBER(SEARCH("music/world music", N101)),"world music",ISNUMBER(SEARCH("journalism/audio", N101)),"audio",ISNUMBER(SEARCH("photography/nature", N101)),"nature",ISNUMBER(SEARCH("photography/people", N101)),"people",ISNUMBER(SEARCH("photography/photobooks", N101)),"photobooks",ISNUMBER(SEARCH("photography/places", N101)),"places",ISNUMBER(SEARCH("publishing/art books", N101)),"art books",ISNUMBER(SEARCH("publishing/children's books", N101)),"children's books",ISNUMBER(SEARCH("publishing/fiction", N101)),"fiction",ISNUMBER(SEARCH("publishing/nonfiction", N101)),"nonfiction",ISNUMBER(SEARCH("publishing/radio &amp; podcasts", N101)),"radio &amp; podcasts",ISNUMBER(SEARCH("publishing/translations", N101)),"translations",ISNUMBER(SEARCH("technology/gadgets", N101)),"gadgets",ISNUMBER(SEARCH("technology/hardware", N101)),"hardware",ISNUMBER(SEARCH("technology/makerspaces", N101)),"makerspaces",ISNUMBER(SEARCH("technology/space exploration", N101)),"space exploration",ISNUMBER(SEARCH("technology/wearables", N101)),"wearables",ISNUMBER(SEARCH("technology/web", N101)),"web",ISNUMBER(SEARCH("theater/musical", N101)),"musical",ISNUMBER(SEARCH("theater/plays", N101)),"plays",ISNUMBER(SEARCH("theater/spaces", N101)),"spaces")</f>
        <v>shorts</v>
      </c>
      <c r="S101" s="6">
        <f t="shared" si="8"/>
        <v>41631.902766203704</v>
      </c>
      <c r="T101" s="6">
        <f t="shared" si="9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tr">
        <f t="shared" si="7"/>
        <v>film &amp; video</v>
      </c>
      <c r="R102" t="str" cm="1">
        <f t="array" ref="R102">_xlfn.IFS(ISNUMBER(SEARCH("film &amp; video/television", N102)),"television",ISNUMBER(SEARCH("film &amp; video/animation", N102)),"animation",ISNUMBER(SEARCH("film &amp; video/documentary", N102)),"documentary",ISNUMBER(SEARCH("film &amp; video/drama", N102)),"drama",ISNUMBER(SEARCH("film &amp; video/science fiction", N102)),"science fiction",ISNUMBER(SEARCH("film &amp; video/shorts", N102)),"shorts",ISNUMBER(SEARCH("food/food trucks", N102)),"food trucks",ISNUMBER(SEARCH("food/restaurants", N102)),"restaurants",ISNUMBER(SEARCH("food/small batch", N102)),"small batch",ISNUMBER(SEARCH("games/mobile games", N102)),"mobile games",ISNUMBER(SEARCH("games/tabletop games", N102)),"tabletop games",ISNUMBER(SEARCH("games/video games", N102)),"video games",ISNUMBER(SEARCH("music/classical music", N102)),"classical music",ISNUMBER(SEARCH("music/electronic music", N102)),"electronic music",ISNUMBER(SEARCH("music/faith", N102)),"faith",ISNUMBER(SEARCH("music/indie rock", N102)),"indie rock",ISNUMBER(SEARCH("music/jazz", N102)),"jazz",ISNUMBER(SEARCH("music/metal", N102)),"metal",ISNUMBER(SEARCH("music/pop", N102)),"pop",ISNUMBER(SEARCH("music/rock", N102)),"rock",ISNUMBER(SEARCH("music/world music", N102)),"world music",ISNUMBER(SEARCH("journalism/audio", N102)),"audio",ISNUMBER(SEARCH("photography/nature", N102)),"nature",ISNUMBER(SEARCH("photography/people", N102)),"people",ISNUMBER(SEARCH("photography/photobooks", N102)),"photobooks",ISNUMBER(SEARCH("photography/places", N102)),"places",ISNUMBER(SEARCH("publishing/art books", N102)),"art books",ISNUMBER(SEARCH("publishing/children's books", N102)),"children's books",ISNUMBER(SEARCH("publishing/fiction", N102)),"fiction",ISNUMBER(SEARCH("publishing/nonfiction", N102)),"nonfiction",ISNUMBER(SEARCH("publishing/radio &amp; podcasts", N102)),"radio &amp; podcasts",ISNUMBER(SEARCH("publishing/translations", N102)),"translations",ISNUMBER(SEARCH("technology/gadgets", N102)),"gadgets",ISNUMBER(SEARCH("technology/hardware", N102)),"hardware",ISNUMBER(SEARCH("technology/makerspaces", N102)),"makerspaces",ISNUMBER(SEARCH("technology/space exploration", N102)),"space exploration",ISNUMBER(SEARCH("technology/wearables", N102)),"wearables",ISNUMBER(SEARCH("technology/web", N102)),"web",ISNUMBER(SEARCH("theater/musical", N102)),"musical",ISNUMBER(SEARCH("theater/plays", N102)),"plays",ISNUMBER(SEARCH("theater/spaces", N102)),"spaces")</f>
        <v>shorts</v>
      </c>
      <c r="S102" s="6">
        <f t="shared" si="8"/>
        <v>41197.753310185188</v>
      </c>
      <c r="T102" s="6">
        <f t="shared" si="9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tr" cm="1">
        <f t="array" ref="R103">_xlfn.IFS(ISNUMBER(SEARCH("film &amp; video/television", N103)),"television",ISNUMBER(SEARCH("film &amp; video/animation", N103)),"animation",ISNUMBER(SEARCH("film &amp; video/documentary", N103)),"documentary",ISNUMBER(SEARCH("film &amp; video/drama", N103)),"drama",ISNUMBER(SEARCH("film &amp; video/science fiction", N103)),"science fiction",ISNUMBER(SEARCH("film &amp; video/shorts", N103)),"shorts",ISNUMBER(SEARCH("food/food trucks", N103)),"food trucks",ISNUMBER(SEARCH("food/restaurants", N103)),"restaurants",ISNUMBER(SEARCH("food/small batch", N103)),"small batch",ISNUMBER(SEARCH("games/mobile games", N103)),"mobile games",ISNUMBER(SEARCH("games/tabletop games", N103)),"tabletop games",ISNUMBER(SEARCH("games/video games", N103)),"video games",ISNUMBER(SEARCH("music/classical music", N103)),"classical music",ISNUMBER(SEARCH("music/electronic music", N103)),"electronic music",ISNUMBER(SEARCH("music/faith", N103)),"faith",ISNUMBER(SEARCH("music/indie rock", N103)),"indie rock",ISNUMBER(SEARCH("music/jazz", N103)),"jazz",ISNUMBER(SEARCH("music/metal", N103)),"metal",ISNUMBER(SEARCH("music/pop", N103)),"pop",ISNUMBER(SEARCH("music/rock", N103)),"rock",ISNUMBER(SEARCH("music/world music", N103)),"world music",ISNUMBER(SEARCH("journalism/audio", N103)),"audio",ISNUMBER(SEARCH("photography/nature", N103)),"nature",ISNUMBER(SEARCH("photography/people", N103)),"people",ISNUMBER(SEARCH("photography/photobooks", N103)),"photobooks",ISNUMBER(SEARCH("photography/places", N103)),"places",ISNUMBER(SEARCH("publishing/art books", N103)),"art books",ISNUMBER(SEARCH("publishing/children's books", N103)),"children's books",ISNUMBER(SEARCH("publishing/fiction", N103)),"fiction",ISNUMBER(SEARCH("publishing/nonfiction", N103)),"nonfiction",ISNUMBER(SEARCH("publishing/radio &amp; podcasts", N103)),"radio &amp; podcasts",ISNUMBER(SEARCH("publishing/translations", N103)),"translations",ISNUMBER(SEARCH("technology/gadgets", N103)),"gadgets",ISNUMBER(SEARCH("technology/hardware", N103)),"hardware",ISNUMBER(SEARCH("technology/makerspaces", N103)),"makerspaces",ISNUMBER(SEARCH("technology/space exploration", N103)),"space exploration",ISNUMBER(SEARCH("technology/wearables", N103)),"wearables",ISNUMBER(SEARCH("technology/web", N103)),"web",ISNUMBER(SEARCH("theater/musical", N103)),"musical",ISNUMBER(SEARCH("theater/plays", N103)),"plays",ISNUMBER(SEARCH("theater/spaces", N103)),"spaces")</f>
        <v>shorts</v>
      </c>
      <c r="S103" s="6">
        <f t="shared" si="8"/>
        <v>41274.776736111111</v>
      </c>
      <c r="T103" s="6">
        <f t="shared" si="9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tr">
        <f t="shared" si="7"/>
        <v>film &amp; video</v>
      </c>
      <c r="R104" t="str" cm="1">
        <f t="array" ref="R104">_xlfn.IFS(ISNUMBER(SEARCH("film &amp; video/television", N104)),"television",ISNUMBER(SEARCH("film &amp; video/animation", N104)),"animation",ISNUMBER(SEARCH("film &amp; video/documentary", N104)),"documentary",ISNUMBER(SEARCH("film &amp; video/drama", N104)),"drama",ISNUMBER(SEARCH("film &amp; video/science fiction", N104)),"science fiction",ISNUMBER(SEARCH("film &amp; video/shorts", N104)),"shorts",ISNUMBER(SEARCH("food/food trucks", N104)),"food trucks",ISNUMBER(SEARCH("food/restaurants", N104)),"restaurants",ISNUMBER(SEARCH("food/small batch", N104)),"small batch",ISNUMBER(SEARCH("games/mobile games", N104)),"mobile games",ISNUMBER(SEARCH("games/tabletop games", N104)),"tabletop games",ISNUMBER(SEARCH("games/video games", N104)),"video games",ISNUMBER(SEARCH("music/classical music", N104)),"classical music",ISNUMBER(SEARCH("music/electronic music", N104)),"electronic music",ISNUMBER(SEARCH("music/faith", N104)),"faith",ISNUMBER(SEARCH("music/indie rock", N104)),"indie rock",ISNUMBER(SEARCH("music/jazz", N104)),"jazz",ISNUMBER(SEARCH("music/metal", N104)),"metal",ISNUMBER(SEARCH("music/pop", N104)),"pop",ISNUMBER(SEARCH("music/rock", N104)),"rock",ISNUMBER(SEARCH("music/world music", N104)),"world music",ISNUMBER(SEARCH("journalism/audio", N104)),"audio",ISNUMBER(SEARCH("photography/nature", N104)),"nature",ISNUMBER(SEARCH("photography/people", N104)),"people",ISNUMBER(SEARCH("photography/photobooks", N104)),"photobooks",ISNUMBER(SEARCH("photography/places", N104)),"places",ISNUMBER(SEARCH("publishing/art books", N104)),"art books",ISNUMBER(SEARCH("publishing/children's books", N104)),"children's books",ISNUMBER(SEARCH("publishing/fiction", N104)),"fiction",ISNUMBER(SEARCH("publishing/nonfiction", N104)),"nonfiction",ISNUMBER(SEARCH("publishing/radio &amp; podcasts", N104)),"radio &amp; podcasts",ISNUMBER(SEARCH("publishing/translations", N104)),"translations",ISNUMBER(SEARCH("technology/gadgets", N104)),"gadgets",ISNUMBER(SEARCH("technology/hardware", N104)),"hardware",ISNUMBER(SEARCH("technology/makerspaces", N104)),"makerspaces",ISNUMBER(SEARCH("technology/space exploration", N104)),"space exploration",ISNUMBER(SEARCH("technology/wearables", N104)),"wearables",ISNUMBER(SEARCH("technology/web", N104)),"web",ISNUMBER(SEARCH("theater/musical", N104)),"musical",ISNUMBER(SEARCH("theater/plays", N104)),"plays",ISNUMBER(SEARCH("theater/spaces", N104)),"spaces")</f>
        <v>shorts</v>
      </c>
      <c r="S104" s="6">
        <f t="shared" si="8"/>
        <v>40505.131168981483</v>
      </c>
      <c r="T104" s="6">
        <f t="shared" si="9"/>
        <v>40535.131168981483</v>
      </c>
    </row>
    <row r="105" spans="1:20" ht="32" hidden="1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 t="shared" si="6"/>
        <v>27.897959183673468</v>
      </c>
      <c r="Q105" t="str">
        <f t="shared" si="7"/>
        <v>film &amp; video</v>
      </c>
      <c r="R105" t="str" cm="1">
        <f t="array" ref="R105">_xlfn.IFS(ISNUMBER(SEARCH("film &amp; video/television", N105)),"television",ISNUMBER(SEARCH("film &amp; video/animation", N105)),"animation",ISNUMBER(SEARCH("film &amp; video/documentary", N105)),"documentary",ISNUMBER(SEARCH("film &amp; video/drama", N105)),"drama",ISNUMBER(SEARCH("film &amp; video/science fiction", N105)),"science fiction",ISNUMBER(SEARCH("film &amp; video/shorts", N105)),"shorts",ISNUMBER(SEARCH("food/food trucks", N105)),"food trucks",ISNUMBER(SEARCH("food/restaurants", N105)),"restaurants",ISNUMBER(SEARCH("food/small batch", N105)),"small batch",ISNUMBER(SEARCH("games/mobile games", N105)),"mobile games",ISNUMBER(SEARCH("games/tabletop games", N105)),"tabletop games",ISNUMBER(SEARCH("games/video games", N105)),"video games",ISNUMBER(SEARCH("music/classical music", N105)),"classical music",ISNUMBER(SEARCH("music/electronic music", N105)),"electronic music",ISNUMBER(SEARCH("music/faith", N105)),"faith",ISNUMBER(SEARCH("music/indie rock", N105)),"indie rock",ISNUMBER(SEARCH("music/jazz", N105)),"jazz",ISNUMBER(SEARCH("music/metal", N105)),"metal",ISNUMBER(SEARCH("music/pop", N105)),"pop",ISNUMBER(SEARCH("music/rock", N105)),"rock",ISNUMBER(SEARCH("music/world music", N105)),"world music",ISNUMBER(SEARCH("journalism/audio", N105)),"audio",ISNUMBER(SEARCH("photography/nature", N105)),"nature",ISNUMBER(SEARCH("photography/people", N105)),"people",ISNUMBER(SEARCH("photography/photobooks", N105)),"photobooks",ISNUMBER(SEARCH("photography/places", N105)),"places",ISNUMBER(SEARCH("publishing/art books", N105)),"art books",ISNUMBER(SEARCH("publishing/children's books", N105)),"children's books",ISNUMBER(SEARCH("publishing/fiction", N105)),"fiction",ISNUMBER(SEARCH("publishing/nonfiction", N105)),"nonfiction",ISNUMBER(SEARCH("publishing/radio &amp; podcasts", N105)),"radio &amp; podcasts",ISNUMBER(SEARCH("publishing/translations", N105)),"translations",ISNUMBER(SEARCH("technology/gadgets", N105)),"gadgets",ISNUMBER(SEARCH("technology/hardware", N105)),"hardware",ISNUMBER(SEARCH("technology/makerspaces", N105)),"makerspaces",ISNUMBER(SEARCH("technology/space exploration", N105)),"space exploration",ISNUMBER(SEARCH("technology/wearables", N105)),"wearables",ISNUMBER(SEARCH("technology/web", N105)),"web",ISNUMBER(SEARCH("theater/musical", N105)),"musical",ISNUMBER(SEARCH("theater/plays", N105)),"plays",ISNUMBER(SEARCH("theater/spaces", N105)),"spaces")</f>
        <v>shorts</v>
      </c>
      <c r="S105" s="6">
        <f t="shared" si="8"/>
        <v>41682.805902777778</v>
      </c>
      <c r="T105" s="6">
        <f t="shared" si="9"/>
        <v>41705.805902777778</v>
      </c>
    </row>
    <row r="106" spans="1:20" ht="32" hidden="1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tr" cm="1">
        <f t="array" ref="R106">_xlfn.IFS(ISNUMBER(SEARCH("film &amp; video/television", N106)),"television",ISNUMBER(SEARCH("film &amp; video/animation", N106)),"animation",ISNUMBER(SEARCH("film &amp; video/documentary", N106)),"documentary",ISNUMBER(SEARCH("film &amp; video/drama", N106)),"drama",ISNUMBER(SEARCH("film &amp; video/science fiction", N106)),"science fiction",ISNUMBER(SEARCH("film &amp; video/shorts", N106)),"shorts",ISNUMBER(SEARCH("food/food trucks", N106)),"food trucks",ISNUMBER(SEARCH("food/restaurants", N106)),"restaurants",ISNUMBER(SEARCH("food/small batch", N106)),"small batch",ISNUMBER(SEARCH("games/mobile games", N106)),"mobile games",ISNUMBER(SEARCH("games/tabletop games", N106)),"tabletop games",ISNUMBER(SEARCH("games/video games", N106)),"video games",ISNUMBER(SEARCH("music/classical music", N106)),"classical music",ISNUMBER(SEARCH("music/electronic music", N106)),"electronic music",ISNUMBER(SEARCH("music/faith", N106)),"faith",ISNUMBER(SEARCH("music/indie rock", N106)),"indie rock",ISNUMBER(SEARCH("music/jazz", N106)),"jazz",ISNUMBER(SEARCH("music/metal", N106)),"metal",ISNUMBER(SEARCH("music/pop", N106)),"pop",ISNUMBER(SEARCH("music/rock", N106)),"rock",ISNUMBER(SEARCH("music/world music", N106)),"world music",ISNUMBER(SEARCH("journalism/audio", N106)),"audio",ISNUMBER(SEARCH("photography/nature", N106)),"nature",ISNUMBER(SEARCH("photography/people", N106)),"people",ISNUMBER(SEARCH("photography/photobooks", N106)),"photobooks",ISNUMBER(SEARCH("photography/places", N106)),"places",ISNUMBER(SEARCH("publishing/art books", N106)),"art books",ISNUMBER(SEARCH("publishing/children's books", N106)),"children's books",ISNUMBER(SEARCH("publishing/fiction", N106)),"fiction",ISNUMBER(SEARCH("publishing/nonfiction", N106)),"nonfiction",ISNUMBER(SEARCH("publishing/radio &amp; podcasts", N106)),"radio &amp; podcasts",ISNUMBER(SEARCH("publishing/translations", N106)),"translations",ISNUMBER(SEARCH("technology/gadgets", N106)),"gadgets",ISNUMBER(SEARCH("technology/hardware", N106)),"hardware",ISNUMBER(SEARCH("technology/makerspaces", N106)),"makerspaces",ISNUMBER(SEARCH("technology/space exploration", N106)),"space exploration",ISNUMBER(SEARCH("technology/wearables", N106)),"wearables",ISNUMBER(SEARCH("technology/web", N106)),"web",ISNUMBER(SEARCH("theater/musical", N106)),"musical",ISNUMBER(SEARCH("theater/plays", N106)),"plays",ISNUMBER(SEARCH("theater/spaces", N106)),"spaces")</f>
        <v>shorts</v>
      </c>
      <c r="S106" s="6">
        <f t="shared" si="8"/>
        <v>40612.695208333331</v>
      </c>
      <c r="T106" s="6">
        <f t="shared" si="9"/>
        <v>40636.041666666664</v>
      </c>
    </row>
    <row r="107" spans="1:20" ht="48" hidden="1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tr">
        <f t="shared" si="7"/>
        <v>film &amp; video</v>
      </c>
      <c r="R107" t="str" cm="1">
        <f t="array" ref="R107">_xlfn.IFS(ISNUMBER(SEARCH("film &amp; video/television", N107)),"television",ISNUMBER(SEARCH("film &amp; video/animation", N107)),"animation",ISNUMBER(SEARCH("film &amp; video/documentary", N107)),"documentary",ISNUMBER(SEARCH("film &amp; video/drama", N107)),"drama",ISNUMBER(SEARCH("film &amp; video/science fiction", N107)),"science fiction",ISNUMBER(SEARCH("film &amp; video/shorts", N107)),"shorts",ISNUMBER(SEARCH("food/food trucks", N107)),"food trucks",ISNUMBER(SEARCH("food/restaurants", N107)),"restaurants",ISNUMBER(SEARCH("food/small batch", N107)),"small batch",ISNUMBER(SEARCH("games/mobile games", N107)),"mobile games",ISNUMBER(SEARCH("games/tabletop games", N107)),"tabletop games",ISNUMBER(SEARCH("games/video games", N107)),"video games",ISNUMBER(SEARCH("music/classical music", N107)),"classical music",ISNUMBER(SEARCH("music/electronic music", N107)),"electronic music",ISNUMBER(SEARCH("music/faith", N107)),"faith",ISNUMBER(SEARCH("music/indie rock", N107)),"indie rock",ISNUMBER(SEARCH("music/jazz", N107)),"jazz",ISNUMBER(SEARCH("music/metal", N107)),"metal",ISNUMBER(SEARCH("music/pop", N107)),"pop",ISNUMBER(SEARCH("music/rock", N107)),"rock",ISNUMBER(SEARCH("music/world music", N107)),"world music",ISNUMBER(SEARCH("journalism/audio", N107)),"audio",ISNUMBER(SEARCH("photography/nature", N107)),"nature",ISNUMBER(SEARCH("photography/people", N107)),"people",ISNUMBER(SEARCH("photography/photobooks", N107)),"photobooks",ISNUMBER(SEARCH("photography/places", N107)),"places",ISNUMBER(SEARCH("publishing/art books", N107)),"art books",ISNUMBER(SEARCH("publishing/children's books", N107)),"children's books",ISNUMBER(SEARCH("publishing/fiction", N107)),"fiction",ISNUMBER(SEARCH("publishing/nonfiction", N107)),"nonfiction",ISNUMBER(SEARCH("publishing/radio &amp; podcasts", N107)),"radio &amp; podcasts",ISNUMBER(SEARCH("publishing/translations", N107)),"translations",ISNUMBER(SEARCH("technology/gadgets", N107)),"gadgets",ISNUMBER(SEARCH("technology/hardware", N107)),"hardware",ISNUMBER(SEARCH("technology/makerspaces", N107)),"makerspaces",ISNUMBER(SEARCH("technology/space exploration", N107)),"space exploration",ISNUMBER(SEARCH("technology/wearables", N107)),"wearables",ISNUMBER(SEARCH("technology/web", N107)),"web",ISNUMBER(SEARCH("theater/musical", N107)),"musical",ISNUMBER(SEARCH("theater/plays", N107)),"plays",ISNUMBER(SEARCH("theater/spaces", N107)),"spaces")</f>
        <v>shorts</v>
      </c>
      <c r="S107" s="6">
        <f t="shared" si="8"/>
        <v>42485.724768518514</v>
      </c>
      <c r="T107" s="6">
        <f t="shared" si="9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tr">
        <f t="shared" si="7"/>
        <v>film &amp; video</v>
      </c>
      <c r="R108" t="str" cm="1">
        <f t="array" ref="R108">_xlfn.IFS(ISNUMBER(SEARCH("film &amp; video/television", N108)),"television",ISNUMBER(SEARCH("film &amp; video/animation", N108)),"animation",ISNUMBER(SEARCH("film &amp; video/documentary", N108)),"documentary",ISNUMBER(SEARCH("film &amp; video/drama", N108)),"drama",ISNUMBER(SEARCH("film &amp; video/science fiction", N108)),"science fiction",ISNUMBER(SEARCH("film &amp; video/shorts", N108)),"shorts",ISNUMBER(SEARCH("food/food trucks", N108)),"food trucks",ISNUMBER(SEARCH("food/restaurants", N108)),"restaurants",ISNUMBER(SEARCH("food/small batch", N108)),"small batch",ISNUMBER(SEARCH("games/mobile games", N108)),"mobile games",ISNUMBER(SEARCH("games/tabletop games", N108)),"tabletop games",ISNUMBER(SEARCH("games/video games", N108)),"video games",ISNUMBER(SEARCH("music/classical music", N108)),"classical music",ISNUMBER(SEARCH("music/electronic music", N108)),"electronic music",ISNUMBER(SEARCH("music/faith", N108)),"faith",ISNUMBER(SEARCH("music/indie rock", N108)),"indie rock",ISNUMBER(SEARCH("music/jazz", N108)),"jazz",ISNUMBER(SEARCH("music/metal", N108)),"metal",ISNUMBER(SEARCH("music/pop", N108)),"pop",ISNUMBER(SEARCH("music/rock", N108)),"rock",ISNUMBER(SEARCH("music/world music", N108)),"world music",ISNUMBER(SEARCH("journalism/audio", N108)),"audio",ISNUMBER(SEARCH("photography/nature", N108)),"nature",ISNUMBER(SEARCH("photography/people", N108)),"people",ISNUMBER(SEARCH("photography/photobooks", N108)),"photobooks",ISNUMBER(SEARCH("photography/places", N108)),"places",ISNUMBER(SEARCH("publishing/art books", N108)),"art books",ISNUMBER(SEARCH("publishing/children's books", N108)),"children's books",ISNUMBER(SEARCH("publishing/fiction", N108)),"fiction",ISNUMBER(SEARCH("publishing/nonfiction", N108)),"nonfiction",ISNUMBER(SEARCH("publishing/radio &amp; podcasts", N108)),"radio &amp; podcasts",ISNUMBER(SEARCH("publishing/translations", N108)),"translations",ISNUMBER(SEARCH("technology/gadgets", N108)),"gadgets",ISNUMBER(SEARCH("technology/hardware", N108)),"hardware",ISNUMBER(SEARCH("technology/makerspaces", N108)),"makerspaces",ISNUMBER(SEARCH("technology/space exploration", N108)),"space exploration",ISNUMBER(SEARCH("technology/wearables", N108)),"wearables",ISNUMBER(SEARCH("technology/web", N108)),"web",ISNUMBER(SEARCH("theater/musical", N108)),"musical",ISNUMBER(SEARCH("theater/plays", N108)),"plays",ISNUMBER(SEARCH("theater/spaces", N108)),"spaces")</f>
        <v>shorts</v>
      </c>
      <c r="S108" s="6">
        <f t="shared" si="8"/>
        <v>40987.776631944449</v>
      </c>
      <c r="T108" s="6">
        <f t="shared" si="9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tr">
        <f t="shared" si="7"/>
        <v>film &amp; video</v>
      </c>
      <c r="R109" t="str" cm="1">
        <f t="array" ref="R109">_xlfn.IFS(ISNUMBER(SEARCH("film &amp; video/television", N109)),"television",ISNUMBER(SEARCH("film &amp; video/animation", N109)),"animation",ISNUMBER(SEARCH("film &amp; video/documentary", N109)),"documentary",ISNUMBER(SEARCH("film &amp; video/drama", N109)),"drama",ISNUMBER(SEARCH("film &amp; video/science fiction", N109)),"science fiction",ISNUMBER(SEARCH("film &amp; video/shorts", N109)),"shorts",ISNUMBER(SEARCH("food/food trucks", N109)),"food trucks",ISNUMBER(SEARCH("food/restaurants", N109)),"restaurants",ISNUMBER(SEARCH("food/small batch", N109)),"small batch",ISNUMBER(SEARCH("games/mobile games", N109)),"mobile games",ISNUMBER(SEARCH("games/tabletop games", N109)),"tabletop games",ISNUMBER(SEARCH("games/video games", N109)),"video games",ISNUMBER(SEARCH("music/classical music", N109)),"classical music",ISNUMBER(SEARCH("music/electronic music", N109)),"electronic music",ISNUMBER(SEARCH("music/faith", N109)),"faith",ISNUMBER(SEARCH("music/indie rock", N109)),"indie rock",ISNUMBER(SEARCH("music/jazz", N109)),"jazz",ISNUMBER(SEARCH("music/metal", N109)),"metal",ISNUMBER(SEARCH("music/pop", N109)),"pop",ISNUMBER(SEARCH("music/rock", N109)),"rock",ISNUMBER(SEARCH("music/world music", N109)),"world music",ISNUMBER(SEARCH("journalism/audio", N109)),"audio",ISNUMBER(SEARCH("photography/nature", N109)),"nature",ISNUMBER(SEARCH("photography/people", N109)),"people",ISNUMBER(SEARCH("photography/photobooks", N109)),"photobooks",ISNUMBER(SEARCH("photography/places", N109)),"places",ISNUMBER(SEARCH("publishing/art books", N109)),"art books",ISNUMBER(SEARCH("publishing/children's books", N109)),"children's books",ISNUMBER(SEARCH("publishing/fiction", N109)),"fiction",ISNUMBER(SEARCH("publishing/nonfiction", N109)),"nonfiction",ISNUMBER(SEARCH("publishing/radio &amp; podcasts", N109)),"radio &amp; podcasts",ISNUMBER(SEARCH("publishing/translations", N109)),"translations",ISNUMBER(SEARCH("technology/gadgets", N109)),"gadgets",ISNUMBER(SEARCH("technology/hardware", N109)),"hardware",ISNUMBER(SEARCH("technology/makerspaces", N109)),"makerspaces",ISNUMBER(SEARCH("technology/space exploration", N109)),"space exploration",ISNUMBER(SEARCH("technology/wearables", N109)),"wearables",ISNUMBER(SEARCH("technology/web", N109)),"web",ISNUMBER(SEARCH("theater/musical", N109)),"musical",ISNUMBER(SEARCH("theater/plays", N109)),"plays",ISNUMBER(SEARCH("theater/spaces", N109)),"spaces")</f>
        <v>shorts</v>
      </c>
      <c r="S109" s="6">
        <f t="shared" si="8"/>
        <v>40635.982488425929</v>
      </c>
      <c r="T109" s="6">
        <f t="shared" si="9"/>
        <v>40657.982488425929</v>
      </c>
    </row>
    <row r="110" spans="1:20" ht="48" hidden="1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tr">
        <f t="shared" si="7"/>
        <v>film &amp; video</v>
      </c>
      <c r="R110" t="str" cm="1">
        <f t="array" ref="R110">_xlfn.IFS(ISNUMBER(SEARCH("film &amp; video/television", N110)),"television",ISNUMBER(SEARCH("film &amp; video/animation", N110)),"animation",ISNUMBER(SEARCH("film &amp; video/documentary", N110)),"documentary",ISNUMBER(SEARCH("film &amp; video/drama", N110)),"drama",ISNUMBER(SEARCH("film &amp; video/science fiction", N110)),"science fiction",ISNUMBER(SEARCH("film &amp; video/shorts", N110)),"shorts",ISNUMBER(SEARCH("food/food trucks", N110)),"food trucks",ISNUMBER(SEARCH("food/restaurants", N110)),"restaurants",ISNUMBER(SEARCH("food/small batch", N110)),"small batch",ISNUMBER(SEARCH("games/mobile games", N110)),"mobile games",ISNUMBER(SEARCH("games/tabletop games", N110)),"tabletop games",ISNUMBER(SEARCH("games/video games", N110)),"video games",ISNUMBER(SEARCH("music/classical music", N110)),"classical music",ISNUMBER(SEARCH("music/electronic music", N110)),"electronic music",ISNUMBER(SEARCH("music/faith", N110)),"faith",ISNUMBER(SEARCH("music/indie rock", N110)),"indie rock",ISNUMBER(SEARCH("music/jazz", N110)),"jazz",ISNUMBER(SEARCH("music/metal", N110)),"metal",ISNUMBER(SEARCH("music/pop", N110)),"pop",ISNUMBER(SEARCH("music/rock", N110)),"rock",ISNUMBER(SEARCH("music/world music", N110)),"world music",ISNUMBER(SEARCH("journalism/audio", N110)),"audio",ISNUMBER(SEARCH("photography/nature", N110)),"nature",ISNUMBER(SEARCH("photography/people", N110)),"people",ISNUMBER(SEARCH("photography/photobooks", N110)),"photobooks",ISNUMBER(SEARCH("photography/places", N110)),"places",ISNUMBER(SEARCH("publishing/art books", N110)),"art books",ISNUMBER(SEARCH("publishing/children's books", N110)),"children's books",ISNUMBER(SEARCH("publishing/fiction", N110)),"fiction",ISNUMBER(SEARCH("publishing/nonfiction", N110)),"nonfiction",ISNUMBER(SEARCH("publishing/radio &amp; podcasts", N110)),"radio &amp; podcasts",ISNUMBER(SEARCH("publishing/translations", N110)),"translations",ISNUMBER(SEARCH("technology/gadgets", N110)),"gadgets",ISNUMBER(SEARCH("technology/hardware", N110)),"hardware",ISNUMBER(SEARCH("technology/makerspaces", N110)),"makerspaces",ISNUMBER(SEARCH("technology/space exploration", N110)),"space exploration",ISNUMBER(SEARCH("technology/wearables", N110)),"wearables",ISNUMBER(SEARCH("technology/web", N110)),"web",ISNUMBER(SEARCH("theater/musical", N110)),"musical",ISNUMBER(SEARCH("theater/plays", N110)),"plays",ISNUMBER(SEARCH("theater/spaces", N110)),"spaces")</f>
        <v>shorts</v>
      </c>
      <c r="S110" s="6">
        <f t="shared" si="8"/>
        <v>41365.613078703704</v>
      </c>
      <c r="T110" s="6">
        <f t="shared" si="9"/>
        <v>41425.613078703704</v>
      </c>
    </row>
    <row r="111" spans="1:20" ht="48" hidden="1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tr">
        <f t="shared" si="7"/>
        <v>film &amp; video</v>
      </c>
      <c r="R111" t="str" cm="1">
        <f t="array" ref="R111">_xlfn.IFS(ISNUMBER(SEARCH("film &amp; video/television", N111)),"television",ISNUMBER(SEARCH("film &amp; video/animation", N111)),"animation",ISNUMBER(SEARCH("film &amp; video/documentary", N111)),"documentary",ISNUMBER(SEARCH("film &amp; video/drama", N111)),"drama",ISNUMBER(SEARCH("film &amp; video/science fiction", N111)),"science fiction",ISNUMBER(SEARCH("film &amp; video/shorts", N111)),"shorts",ISNUMBER(SEARCH("food/food trucks", N111)),"food trucks",ISNUMBER(SEARCH("food/restaurants", N111)),"restaurants",ISNUMBER(SEARCH("food/small batch", N111)),"small batch",ISNUMBER(SEARCH("games/mobile games", N111)),"mobile games",ISNUMBER(SEARCH("games/tabletop games", N111)),"tabletop games",ISNUMBER(SEARCH("games/video games", N111)),"video games",ISNUMBER(SEARCH("music/classical music", N111)),"classical music",ISNUMBER(SEARCH("music/electronic music", N111)),"electronic music",ISNUMBER(SEARCH("music/faith", N111)),"faith",ISNUMBER(SEARCH("music/indie rock", N111)),"indie rock",ISNUMBER(SEARCH("music/jazz", N111)),"jazz",ISNUMBER(SEARCH("music/metal", N111)),"metal",ISNUMBER(SEARCH("music/pop", N111)),"pop",ISNUMBER(SEARCH("music/rock", N111)),"rock",ISNUMBER(SEARCH("music/world music", N111)),"world music",ISNUMBER(SEARCH("journalism/audio", N111)),"audio",ISNUMBER(SEARCH("photography/nature", N111)),"nature",ISNUMBER(SEARCH("photography/people", N111)),"people",ISNUMBER(SEARCH("photography/photobooks", N111)),"photobooks",ISNUMBER(SEARCH("photography/places", N111)),"places",ISNUMBER(SEARCH("publishing/art books", N111)),"art books",ISNUMBER(SEARCH("publishing/children's books", N111)),"children's books",ISNUMBER(SEARCH("publishing/fiction", N111)),"fiction",ISNUMBER(SEARCH("publishing/nonfiction", N111)),"nonfiction",ISNUMBER(SEARCH("publishing/radio &amp; podcasts", N111)),"radio &amp; podcasts",ISNUMBER(SEARCH("publishing/translations", N111)),"translations",ISNUMBER(SEARCH("technology/gadgets", N111)),"gadgets",ISNUMBER(SEARCH("technology/hardware", N111)),"hardware",ISNUMBER(SEARCH("technology/makerspaces", N111)),"makerspaces",ISNUMBER(SEARCH("technology/space exploration", N111)),"space exploration",ISNUMBER(SEARCH("technology/wearables", N111)),"wearables",ISNUMBER(SEARCH("technology/web", N111)),"web",ISNUMBER(SEARCH("theater/musical", N111)),"musical",ISNUMBER(SEARCH("theater/plays", N111)),"plays",ISNUMBER(SEARCH("theater/spaces", N111)),"spaces")</f>
        <v>shorts</v>
      </c>
      <c r="S111" s="6">
        <f t="shared" si="8"/>
        <v>40570.025810185187</v>
      </c>
      <c r="T111" s="6">
        <f t="shared" si="9"/>
        <v>40600.025810185187</v>
      </c>
    </row>
    <row r="112" spans="1:20" ht="48" hidden="1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tr">
        <f t="shared" si="7"/>
        <v>film &amp; video</v>
      </c>
      <c r="R112" t="str" cm="1">
        <f t="array" ref="R112">_xlfn.IFS(ISNUMBER(SEARCH("film &amp; video/television", N112)),"television",ISNUMBER(SEARCH("film &amp; video/animation", N112)),"animation",ISNUMBER(SEARCH("film &amp; video/documentary", N112)),"documentary",ISNUMBER(SEARCH("film &amp; video/drama", N112)),"drama",ISNUMBER(SEARCH("film &amp; video/science fiction", N112)),"science fiction",ISNUMBER(SEARCH("film &amp; video/shorts", N112)),"shorts",ISNUMBER(SEARCH("food/food trucks", N112)),"food trucks",ISNUMBER(SEARCH("food/restaurants", N112)),"restaurants",ISNUMBER(SEARCH("food/small batch", N112)),"small batch",ISNUMBER(SEARCH("games/mobile games", N112)),"mobile games",ISNUMBER(SEARCH("games/tabletop games", N112)),"tabletop games",ISNUMBER(SEARCH("games/video games", N112)),"video games",ISNUMBER(SEARCH("music/classical music", N112)),"classical music",ISNUMBER(SEARCH("music/electronic music", N112)),"electronic music",ISNUMBER(SEARCH("music/faith", N112)),"faith",ISNUMBER(SEARCH("music/indie rock", N112)),"indie rock",ISNUMBER(SEARCH("music/jazz", N112)),"jazz",ISNUMBER(SEARCH("music/metal", N112)),"metal",ISNUMBER(SEARCH("music/pop", N112)),"pop",ISNUMBER(SEARCH("music/rock", N112)),"rock",ISNUMBER(SEARCH("music/world music", N112)),"world music",ISNUMBER(SEARCH("journalism/audio", N112)),"audio",ISNUMBER(SEARCH("photography/nature", N112)),"nature",ISNUMBER(SEARCH("photography/people", N112)),"people",ISNUMBER(SEARCH("photography/photobooks", N112)),"photobooks",ISNUMBER(SEARCH("photography/places", N112)),"places",ISNUMBER(SEARCH("publishing/art books", N112)),"art books",ISNUMBER(SEARCH("publishing/children's books", N112)),"children's books",ISNUMBER(SEARCH("publishing/fiction", N112)),"fiction",ISNUMBER(SEARCH("publishing/nonfiction", N112)),"nonfiction",ISNUMBER(SEARCH("publishing/radio &amp; podcasts", N112)),"radio &amp; podcasts",ISNUMBER(SEARCH("publishing/translations", N112)),"translations",ISNUMBER(SEARCH("technology/gadgets", N112)),"gadgets",ISNUMBER(SEARCH("technology/hardware", N112)),"hardware",ISNUMBER(SEARCH("technology/makerspaces", N112)),"makerspaces",ISNUMBER(SEARCH("technology/space exploration", N112)),"space exploration",ISNUMBER(SEARCH("technology/wearables", N112)),"wearables",ISNUMBER(SEARCH("technology/web", N112)),"web",ISNUMBER(SEARCH("theater/musical", N112)),"musical",ISNUMBER(SEARCH("theater/plays", N112)),"plays",ISNUMBER(SEARCH("theater/spaces", N112)),"spaces")</f>
        <v>shorts</v>
      </c>
      <c r="S112" s="6">
        <f t="shared" si="8"/>
        <v>41557.949687500004</v>
      </c>
      <c r="T112" s="6">
        <f t="shared" si="9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tr">
        <f t="shared" si="7"/>
        <v>film &amp; video</v>
      </c>
      <c r="R113" t="str" cm="1">
        <f t="array" ref="R113">_xlfn.IFS(ISNUMBER(SEARCH("film &amp; video/television", N113)),"television",ISNUMBER(SEARCH("film &amp; video/animation", N113)),"animation",ISNUMBER(SEARCH("film &amp; video/documentary", N113)),"documentary",ISNUMBER(SEARCH("film &amp; video/drama", N113)),"drama",ISNUMBER(SEARCH("film &amp; video/science fiction", N113)),"science fiction",ISNUMBER(SEARCH("film &amp; video/shorts", N113)),"shorts",ISNUMBER(SEARCH("food/food trucks", N113)),"food trucks",ISNUMBER(SEARCH("food/restaurants", N113)),"restaurants",ISNUMBER(SEARCH("food/small batch", N113)),"small batch",ISNUMBER(SEARCH("games/mobile games", N113)),"mobile games",ISNUMBER(SEARCH("games/tabletop games", N113)),"tabletop games",ISNUMBER(SEARCH("games/video games", N113)),"video games",ISNUMBER(SEARCH("music/classical music", N113)),"classical music",ISNUMBER(SEARCH("music/electronic music", N113)),"electronic music",ISNUMBER(SEARCH("music/faith", N113)),"faith",ISNUMBER(SEARCH("music/indie rock", N113)),"indie rock",ISNUMBER(SEARCH("music/jazz", N113)),"jazz",ISNUMBER(SEARCH("music/metal", N113)),"metal",ISNUMBER(SEARCH("music/pop", N113)),"pop",ISNUMBER(SEARCH("music/rock", N113)),"rock",ISNUMBER(SEARCH("music/world music", N113)),"world music",ISNUMBER(SEARCH("journalism/audio", N113)),"audio",ISNUMBER(SEARCH("photography/nature", N113)),"nature",ISNUMBER(SEARCH("photography/people", N113)),"people",ISNUMBER(SEARCH("photography/photobooks", N113)),"photobooks",ISNUMBER(SEARCH("photography/places", N113)),"places",ISNUMBER(SEARCH("publishing/art books", N113)),"art books",ISNUMBER(SEARCH("publishing/children's books", N113)),"children's books",ISNUMBER(SEARCH("publishing/fiction", N113)),"fiction",ISNUMBER(SEARCH("publishing/nonfiction", N113)),"nonfiction",ISNUMBER(SEARCH("publishing/radio &amp; podcasts", N113)),"radio &amp; podcasts",ISNUMBER(SEARCH("publishing/translations", N113)),"translations",ISNUMBER(SEARCH("technology/gadgets", N113)),"gadgets",ISNUMBER(SEARCH("technology/hardware", N113)),"hardware",ISNUMBER(SEARCH("technology/makerspaces", N113)),"makerspaces",ISNUMBER(SEARCH("technology/space exploration", N113)),"space exploration",ISNUMBER(SEARCH("technology/wearables", N113)),"wearables",ISNUMBER(SEARCH("technology/web", N113)),"web",ISNUMBER(SEARCH("theater/musical", N113)),"musical",ISNUMBER(SEARCH("theater/plays", N113)),"plays",ISNUMBER(SEARCH("theater/spaces", N113)),"spaces")</f>
        <v>shorts</v>
      </c>
      <c r="S113" s="6">
        <f t="shared" si="8"/>
        <v>42125.333182870367</v>
      </c>
      <c r="T113" s="6">
        <f t="shared" si="9"/>
        <v>42155.333182870367</v>
      </c>
    </row>
    <row r="114" spans="1:20" ht="48" hidden="1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tr">
        <f t="shared" si="7"/>
        <v>film &amp; video</v>
      </c>
      <c r="R114" t="str" cm="1">
        <f t="array" ref="R114">_xlfn.IFS(ISNUMBER(SEARCH("film &amp; video/television", N114)),"television",ISNUMBER(SEARCH("film &amp; video/animation", N114)),"animation",ISNUMBER(SEARCH("film &amp; video/documentary", N114)),"documentary",ISNUMBER(SEARCH("film &amp; video/drama", N114)),"drama",ISNUMBER(SEARCH("film &amp; video/science fiction", N114)),"science fiction",ISNUMBER(SEARCH("film &amp; video/shorts", N114)),"shorts",ISNUMBER(SEARCH("food/food trucks", N114)),"food trucks",ISNUMBER(SEARCH("food/restaurants", N114)),"restaurants",ISNUMBER(SEARCH("food/small batch", N114)),"small batch",ISNUMBER(SEARCH("games/mobile games", N114)),"mobile games",ISNUMBER(SEARCH("games/tabletop games", N114)),"tabletop games",ISNUMBER(SEARCH("games/video games", N114)),"video games",ISNUMBER(SEARCH("music/classical music", N114)),"classical music",ISNUMBER(SEARCH("music/electronic music", N114)),"electronic music",ISNUMBER(SEARCH("music/faith", N114)),"faith",ISNUMBER(SEARCH("music/indie rock", N114)),"indie rock",ISNUMBER(SEARCH("music/jazz", N114)),"jazz",ISNUMBER(SEARCH("music/metal", N114)),"metal",ISNUMBER(SEARCH("music/pop", N114)),"pop",ISNUMBER(SEARCH("music/rock", N114)),"rock",ISNUMBER(SEARCH("music/world music", N114)),"world music",ISNUMBER(SEARCH("journalism/audio", N114)),"audio",ISNUMBER(SEARCH("photography/nature", N114)),"nature",ISNUMBER(SEARCH("photography/people", N114)),"people",ISNUMBER(SEARCH("photography/photobooks", N114)),"photobooks",ISNUMBER(SEARCH("photography/places", N114)),"places",ISNUMBER(SEARCH("publishing/art books", N114)),"art books",ISNUMBER(SEARCH("publishing/children's books", N114)),"children's books",ISNUMBER(SEARCH("publishing/fiction", N114)),"fiction",ISNUMBER(SEARCH("publishing/nonfiction", N114)),"nonfiction",ISNUMBER(SEARCH("publishing/radio &amp; podcasts", N114)),"radio &amp; podcasts",ISNUMBER(SEARCH("publishing/translations", N114)),"translations",ISNUMBER(SEARCH("technology/gadgets", N114)),"gadgets",ISNUMBER(SEARCH("technology/hardware", N114)),"hardware",ISNUMBER(SEARCH("technology/makerspaces", N114)),"makerspaces",ISNUMBER(SEARCH("technology/space exploration", N114)),"space exploration",ISNUMBER(SEARCH("technology/wearables", N114)),"wearables",ISNUMBER(SEARCH("technology/web", N114)),"web",ISNUMBER(SEARCH("theater/musical", N114)),"musical",ISNUMBER(SEARCH("theater/plays", N114)),"plays",ISNUMBER(SEARCH("theater/spaces", N114)),"spaces")</f>
        <v>shorts</v>
      </c>
      <c r="S114" s="6">
        <f t="shared" si="8"/>
        <v>41718.043032407404</v>
      </c>
      <c r="T114" s="6">
        <f t="shared" si="9"/>
        <v>41742.083333333336</v>
      </c>
    </row>
    <row r="115" spans="1:20" ht="32" hidden="1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tr">
        <f t="shared" si="7"/>
        <v>film &amp; video</v>
      </c>
      <c r="R115" t="str" cm="1">
        <f t="array" ref="R115">_xlfn.IFS(ISNUMBER(SEARCH("film &amp; video/television", N115)),"television",ISNUMBER(SEARCH("film &amp; video/animation", N115)),"animation",ISNUMBER(SEARCH("film &amp; video/documentary", N115)),"documentary",ISNUMBER(SEARCH("film &amp; video/drama", N115)),"drama",ISNUMBER(SEARCH("film &amp; video/science fiction", N115)),"science fiction",ISNUMBER(SEARCH("film &amp; video/shorts", N115)),"shorts",ISNUMBER(SEARCH("food/food trucks", N115)),"food trucks",ISNUMBER(SEARCH("food/restaurants", N115)),"restaurants",ISNUMBER(SEARCH("food/small batch", N115)),"small batch",ISNUMBER(SEARCH("games/mobile games", N115)),"mobile games",ISNUMBER(SEARCH("games/tabletop games", N115)),"tabletop games",ISNUMBER(SEARCH("games/video games", N115)),"video games",ISNUMBER(SEARCH("music/classical music", N115)),"classical music",ISNUMBER(SEARCH("music/electronic music", N115)),"electronic music",ISNUMBER(SEARCH("music/faith", N115)),"faith",ISNUMBER(SEARCH("music/indie rock", N115)),"indie rock",ISNUMBER(SEARCH("music/jazz", N115)),"jazz",ISNUMBER(SEARCH("music/metal", N115)),"metal",ISNUMBER(SEARCH("music/pop", N115)),"pop",ISNUMBER(SEARCH("music/rock", N115)),"rock",ISNUMBER(SEARCH("music/world music", N115)),"world music",ISNUMBER(SEARCH("journalism/audio", N115)),"audio",ISNUMBER(SEARCH("photography/nature", N115)),"nature",ISNUMBER(SEARCH("photography/people", N115)),"people",ISNUMBER(SEARCH("photography/photobooks", N115)),"photobooks",ISNUMBER(SEARCH("photography/places", N115)),"places",ISNUMBER(SEARCH("publishing/art books", N115)),"art books",ISNUMBER(SEARCH("publishing/children's books", N115)),"children's books",ISNUMBER(SEARCH("publishing/fiction", N115)),"fiction",ISNUMBER(SEARCH("publishing/nonfiction", N115)),"nonfiction",ISNUMBER(SEARCH("publishing/radio &amp; podcasts", N115)),"radio &amp; podcasts",ISNUMBER(SEARCH("publishing/translations", N115)),"translations",ISNUMBER(SEARCH("technology/gadgets", N115)),"gadgets",ISNUMBER(SEARCH("technology/hardware", N115)),"hardware",ISNUMBER(SEARCH("technology/makerspaces", N115)),"makerspaces",ISNUMBER(SEARCH("technology/space exploration", N115)),"space exploration",ISNUMBER(SEARCH("technology/wearables", N115)),"wearables",ISNUMBER(SEARCH("technology/web", N115)),"web",ISNUMBER(SEARCH("theater/musical", N115)),"musical",ISNUMBER(SEARCH("theater/plays", N115)),"plays",ISNUMBER(SEARCH("theater/spaces", N115)),"spaces")</f>
        <v>shorts</v>
      </c>
      <c r="S115" s="6">
        <f t="shared" si="8"/>
        <v>40753.758425925924</v>
      </c>
      <c r="T115" s="6">
        <f t="shared" si="9"/>
        <v>40761.625</v>
      </c>
    </row>
    <row r="116" spans="1:20" ht="48" hidden="1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tr">
        <f t="shared" si="7"/>
        <v>film &amp; video</v>
      </c>
      <c r="R116" t="str" cm="1">
        <f t="array" ref="R116">_xlfn.IFS(ISNUMBER(SEARCH("film &amp; video/television", N116)),"television",ISNUMBER(SEARCH("film &amp; video/animation", N116)),"animation",ISNUMBER(SEARCH("film &amp; video/documentary", N116)),"documentary",ISNUMBER(SEARCH("film &amp; video/drama", N116)),"drama",ISNUMBER(SEARCH("film &amp; video/science fiction", N116)),"science fiction",ISNUMBER(SEARCH("film &amp; video/shorts", N116)),"shorts",ISNUMBER(SEARCH("food/food trucks", N116)),"food trucks",ISNUMBER(SEARCH("food/restaurants", N116)),"restaurants",ISNUMBER(SEARCH("food/small batch", N116)),"small batch",ISNUMBER(SEARCH("games/mobile games", N116)),"mobile games",ISNUMBER(SEARCH("games/tabletop games", N116)),"tabletop games",ISNUMBER(SEARCH("games/video games", N116)),"video games",ISNUMBER(SEARCH("music/classical music", N116)),"classical music",ISNUMBER(SEARCH("music/electronic music", N116)),"electronic music",ISNUMBER(SEARCH("music/faith", N116)),"faith",ISNUMBER(SEARCH("music/indie rock", N116)),"indie rock",ISNUMBER(SEARCH("music/jazz", N116)),"jazz",ISNUMBER(SEARCH("music/metal", N116)),"metal",ISNUMBER(SEARCH("music/pop", N116)),"pop",ISNUMBER(SEARCH("music/rock", N116)),"rock",ISNUMBER(SEARCH("music/world music", N116)),"world music",ISNUMBER(SEARCH("journalism/audio", N116)),"audio",ISNUMBER(SEARCH("photography/nature", N116)),"nature",ISNUMBER(SEARCH("photography/people", N116)),"people",ISNUMBER(SEARCH("photography/photobooks", N116)),"photobooks",ISNUMBER(SEARCH("photography/places", N116)),"places",ISNUMBER(SEARCH("publishing/art books", N116)),"art books",ISNUMBER(SEARCH("publishing/children's books", N116)),"children's books",ISNUMBER(SEARCH("publishing/fiction", N116)),"fiction",ISNUMBER(SEARCH("publishing/nonfiction", N116)),"nonfiction",ISNUMBER(SEARCH("publishing/radio &amp; podcasts", N116)),"radio &amp; podcasts",ISNUMBER(SEARCH("publishing/translations", N116)),"translations",ISNUMBER(SEARCH("technology/gadgets", N116)),"gadgets",ISNUMBER(SEARCH("technology/hardware", N116)),"hardware",ISNUMBER(SEARCH("technology/makerspaces", N116)),"makerspaces",ISNUMBER(SEARCH("technology/space exploration", N116)),"space exploration",ISNUMBER(SEARCH("technology/wearables", N116)),"wearables",ISNUMBER(SEARCH("technology/web", N116)),"web",ISNUMBER(SEARCH("theater/musical", N116)),"musical",ISNUMBER(SEARCH("theater/plays", N116)),"plays",ISNUMBER(SEARCH("theater/spaces", N116)),"spaces")</f>
        <v>shorts</v>
      </c>
      <c r="S116" s="6">
        <f t="shared" si="8"/>
        <v>40861.27416666667</v>
      </c>
      <c r="T116" s="6">
        <f t="shared" si="9"/>
        <v>40921.27416666667</v>
      </c>
    </row>
    <row r="117" spans="1:20" ht="16" hidden="1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tr">
        <f t="shared" si="7"/>
        <v>film &amp; video</v>
      </c>
      <c r="R117" t="str" cm="1">
        <f t="array" ref="R117">_xlfn.IFS(ISNUMBER(SEARCH("film &amp; video/television", N117)),"television",ISNUMBER(SEARCH("film &amp; video/animation", N117)),"animation",ISNUMBER(SEARCH("film &amp; video/documentary", N117)),"documentary",ISNUMBER(SEARCH("film &amp; video/drama", N117)),"drama",ISNUMBER(SEARCH("film &amp; video/science fiction", N117)),"science fiction",ISNUMBER(SEARCH("film &amp; video/shorts", N117)),"shorts",ISNUMBER(SEARCH("food/food trucks", N117)),"food trucks",ISNUMBER(SEARCH("food/restaurants", N117)),"restaurants",ISNUMBER(SEARCH("food/small batch", N117)),"small batch",ISNUMBER(SEARCH("games/mobile games", N117)),"mobile games",ISNUMBER(SEARCH("games/tabletop games", N117)),"tabletop games",ISNUMBER(SEARCH("games/video games", N117)),"video games",ISNUMBER(SEARCH("music/classical music", N117)),"classical music",ISNUMBER(SEARCH("music/electronic music", N117)),"electronic music",ISNUMBER(SEARCH("music/faith", N117)),"faith",ISNUMBER(SEARCH("music/indie rock", N117)),"indie rock",ISNUMBER(SEARCH("music/jazz", N117)),"jazz",ISNUMBER(SEARCH("music/metal", N117)),"metal",ISNUMBER(SEARCH("music/pop", N117)),"pop",ISNUMBER(SEARCH("music/rock", N117)),"rock",ISNUMBER(SEARCH("music/world music", N117)),"world music",ISNUMBER(SEARCH("journalism/audio", N117)),"audio",ISNUMBER(SEARCH("photography/nature", N117)),"nature",ISNUMBER(SEARCH("photography/people", N117)),"people",ISNUMBER(SEARCH("photography/photobooks", N117)),"photobooks",ISNUMBER(SEARCH("photography/places", N117)),"places",ISNUMBER(SEARCH("publishing/art books", N117)),"art books",ISNUMBER(SEARCH("publishing/children's books", N117)),"children's books",ISNUMBER(SEARCH("publishing/fiction", N117)),"fiction",ISNUMBER(SEARCH("publishing/nonfiction", N117)),"nonfiction",ISNUMBER(SEARCH("publishing/radio &amp; podcasts", N117)),"radio &amp; podcasts",ISNUMBER(SEARCH("publishing/translations", N117)),"translations",ISNUMBER(SEARCH("technology/gadgets", N117)),"gadgets",ISNUMBER(SEARCH("technology/hardware", N117)),"hardware",ISNUMBER(SEARCH("technology/makerspaces", N117)),"makerspaces",ISNUMBER(SEARCH("technology/space exploration", N117)),"space exploration",ISNUMBER(SEARCH("technology/wearables", N117)),"wearables",ISNUMBER(SEARCH("technology/web", N117)),"web",ISNUMBER(SEARCH("theater/musical", N117)),"musical",ISNUMBER(SEARCH("theater/plays", N117)),"plays",ISNUMBER(SEARCH("theater/spaces", N117)),"spaces")</f>
        <v>shorts</v>
      </c>
      <c r="S117" s="6">
        <f t="shared" si="8"/>
        <v>40918.738935185182</v>
      </c>
      <c r="T117" s="6">
        <f t="shared" si="9"/>
        <v>40943.738935185182</v>
      </c>
    </row>
    <row r="118" spans="1:20" ht="48" hidden="1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tr">
        <f t="shared" si="7"/>
        <v>film &amp; video</v>
      </c>
      <c r="R118" t="str" cm="1">
        <f t="array" ref="R118">_xlfn.IFS(ISNUMBER(SEARCH("film &amp; video/television", N118)),"television",ISNUMBER(SEARCH("film &amp; video/animation", N118)),"animation",ISNUMBER(SEARCH("film &amp; video/documentary", N118)),"documentary",ISNUMBER(SEARCH("film &amp; video/drama", N118)),"drama",ISNUMBER(SEARCH("film &amp; video/science fiction", N118)),"science fiction",ISNUMBER(SEARCH("film &amp; video/shorts", N118)),"shorts",ISNUMBER(SEARCH("food/food trucks", N118)),"food trucks",ISNUMBER(SEARCH("food/restaurants", N118)),"restaurants",ISNUMBER(SEARCH("food/small batch", N118)),"small batch",ISNUMBER(SEARCH("games/mobile games", N118)),"mobile games",ISNUMBER(SEARCH("games/tabletop games", N118)),"tabletop games",ISNUMBER(SEARCH("games/video games", N118)),"video games",ISNUMBER(SEARCH("music/classical music", N118)),"classical music",ISNUMBER(SEARCH("music/electronic music", N118)),"electronic music",ISNUMBER(SEARCH("music/faith", N118)),"faith",ISNUMBER(SEARCH("music/indie rock", N118)),"indie rock",ISNUMBER(SEARCH("music/jazz", N118)),"jazz",ISNUMBER(SEARCH("music/metal", N118)),"metal",ISNUMBER(SEARCH("music/pop", N118)),"pop",ISNUMBER(SEARCH("music/rock", N118)),"rock",ISNUMBER(SEARCH("music/world music", N118)),"world music",ISNUMBER(SEARCH("journalism/audio", N118)),"audio",ISNUMBER(SEARCH("photography/nature", N118)),"nature",ISNUMBER(SEARCH("photography/people", N118)),"people",ISNUMBER(SEARCH("photography/photobooks", N118)),"photobooks",ISNUMBER(SEARCH("photography/places", N118)),"places",ISNUMBER(SEARCH("publishing/art books", N118)),"art books",ISNUMBER(SEARCH("publishing/children's books", N118)),"children's books",ISNUMBER(SEARCH("publishing/fiction", N118)),"fiction",ISNUMBER(SEARCH("publishing/nonfiction", N118)),"nonfiction",ISNUMBER(SEARCH("publishing/radio &amp; podcasts", N118)),"radio &amp; podcasts",ISNUMBER(SEARCH("publishing/translations", N118)),"translations",ISNUMBER(SEARCH("technology/gadgets", N118)),"gadgets",ISNUMBER(SEARCH("technology/hardware", N118)),"hardware",ISNUMBER(SEARCH("technology/makerspaces", N118)),"makerspaces",ISNUMBER(SEARCH("technology/space exploration", N118)),"space exploration",ISNUMBER(SEARCH("technology/wearables", N118)),"wearables",ISNUMBER(SEARCH("technology/web", N118)),"web",ISNUMBER(SEARCH("theater/musical", N118)),"musical",ISNUMBER(SEARCH("theater/plays", N118)),"plays",ISNUMBER(SEARCH("theater/spaces", N118)),"spaces")</f>
        <v>shorts</v>
      </c>
      <c r="S118" s="6">
        <f t="shared" si="8"/>
        <v>40595.497164351851</v>
      </c>
      <c r="T118" s="6">
        <f t="shared" si="9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tr">
        <f t="shared" si="7"/>
        <v>film &amp; video</v>
      </c>
      <c r="R119" t="str" cm="1">
        <f t="array" ref="R119">_xlfn.IFS(ISNUMBER(SEARCH("film &amp; video/television", N119)),"television",ISNUMBER(SEARCH("film &amp; video/animation", N119)),"animation",ISNUMBER(SEARCH("film &amp; video/documentary", N119)),"documentary",ISNUMBER(SEARCH("film &amp; video/drama", N119)),"drama",ISNUMBER(SEARCH("film &amp; video/science fiction", N119)),"science fiction",ISNUMBER(SEARCH("film &amp; video/shorts", N119)),"shorts",ISNUMBER(SEARCH("food/food trucks", N119)),"food trucks",ISNUMBER(SEARCH("food/restaurants", N119)),"restaurants",ISNUMBER(SEARCH("food/small batch", N119)),"small batch",ISNUMBER(SEARCH("games/mobile games", N119)),"mobile games",ISNUMBER(SEARCH("games/tabletop games", N119)),"tabletop games",ISNUMBER(SEARCH("games/video games", N119)),"video games",ISNUMBER(SEARCH("music/classical music", N119)),"classical music",ISNUMBER(SEARCH("music/electronic music", N119)),"electronic music",ISNUMBER(SEARCH("music/faith", N119)),"faith",ISNUMBER(SEARCH("music/indie rock", N119)),"indie rock",ISNUMBER(SEARCH("music/jazz", N119)),"jazz",ISNUMBER(SEARCH("music/metal", N119)),"metal",ISNUMBER(SEARCH("music/pop", N119)),"pop",ISNUMBER(SEARCH("music/rock", N119)),"rock",ISNUMBER(SEARCH("music/world music", N119)),"world music",ISNUMBER(SEARCH("journalism/audio", N119)),"audio",ISNUMBER(SEARCH("photography/nature", N119)),"nature",ISNUMBER(SEARCH("photography/people", N119)),"people",ISNUMBER(SEARCH("photography/photobooks", N119)),"photobooks",ISNUMBER(SEARCH("photography/places", N119)),"places",ISNUMBER(SEARCH("publishing/art books", N119)),"art books",ISNUMBER(SEARCH("publishing/children's books", N119)),"children's books",ISNUMBER(SEARCH("publishing/fiction", N119)),"fiction",ISNUMBER(SEARCH("publishing/nonfiction", N119)),"nonfiction",ISNUMBER(SEARCH("publishing/radio &amp; podcasts", N119)),"radio &amp; podcasts",ISNUMBER(SEARCH("publishing/translations", N119)),"translations",ISNUMBER(SEARCH("technology/gadgets", N119)),"gadgets",ISNUMBER(SEARCH("technology/hardware", N119)),"hardware",ISNUMBER(SEARCH("technology/makerspaces", N119)),"makerspaces",ISNUMBER(SEARCH("technology/space exploration", N119)),"space exploration",ISNUMBER(SEARCH("technology/wearables", N119)),"wearables",ISNUMBER(SEARCH("technology/web", N119)),"web",ISNUMBER(SEARCH("theater/musical", N119)),"musical",ISNUMBER(SEARCH("theater/plays", N119)),"plays",ISNUMBER(SEARCH("theater/spaces", N119)),"spaces")</f>
        <v>shorts</v>
      </c>
      <c r="S119" s="6">
        <f t="shared" si="8"/>
        <v>40248.834999999999</v>
      </c>
      <c r="T119" s="6">
        <f t="shared" si="9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tr">
        <f t="shared" si="7"/>
        <v>film &amp; video</v>
      </c>
      <c r="R120" t="str" cm="1">
        <f t="array" ref="R120">_xlfn.IFS(ISNUMBER(SEARCH("film &amp; video/television", N120)),"television",ISNUMBER(SEARCH("film &amp; video/animation", N120)),"animation",ISNUMBER(SEARCH("film &amp; video/documentary", N120)),"documentary",ISNUMBER(SEARCH("film &amp; video/drama", N120)),"drama",ISNUMBER(SEARCH("film &amp; video/science fiction", N120)),"science fiction",ISNUMBER(SEARCH("film &amp; video/shorts", N120)),"shorts",ISNUMBER(SEARCH("food/food trucks", N120)),"food trucks",ISNUMBER(SEARCH("food/restaurants", N120)),"restaurants",ISNUMBER(SEARCH("food/small batch", N120)),"small batch",ISNUMBER(SEARCH("games/mobile games", N120)),"mobile games",ISNUMBER(SEARCH("games/tabletop games", N120)),"tabletop games",ISNUMBER(SEARCH("games/video games", N120)),"video games",ISNUMBER(SEARCH("music/classical music", N120)),"classical music",ISNUMBER(SEARCH("music/electronic music", N120)),"electronic music",ISNUMBER(SEARCH("music/faith", N120)),"faith",ISNUMBER(SEARCH("music/indie rock", N120)),"indie rock",ISNUMBER(SEARCH("music/jazz", N120)),"jazz",ISNUMBER(SEARCH("music/metal", N120)),"metal",ISNUMBER(SEARCH("music/pop", N120)),"pop",ISNUMBER(SEARCH("music/rock", N120)),"rock",ISNUMBER(SEARCH("music/world music", N120)),"world music",ISNUMBER(SEARCH("journalism/audio", N120)),"audio",ISNUMBER(SEARCH("photography/nature", N120)),"nature",ISNUMBER(SEARCH("photography/people", N120)),"people",ISNUMBER(SEARCH("photography/photobooks", N120)),"photobooks",ISNUMBER(SEARCH("photography/places", N120)),"places",ISNUMBER(SEARCH("publishing/art books", N120)),"art books",ISNUMBER(SEARCH("publishing/children's books", N120)),"children's books",ISNUMBER(SEARCH("publishing/fiction", N120)),"fiction",ISNUMBER(SEARCH("publishing/nonfiction", N120)),"nonfiction",ISNUMBER(SEARCH("publishing/radio &amp; podcasts", N120)),"radio &amp; podcasts",ISNUMBER(SEARCH("publishing/translations", N120)),"translations",ISNUMBER(SEARCH("technology/gadgets", N120)),"gadgets",ISNUMBER(SEARCH("technology/hardware", N120)),"hardware",ISNUMBER(SEARCH("technology/makerspaces", N120)),"makerspaces",ISNUMBER(SEARCH("technology/space exploration", N120)),"space exploration",ISNUMBER(SEARCH("technology/wearables", N120)),"wearables",ISNUMBER(SEARCH("technology/web", N120)),"web",ISNUMBER(SEARCH("theater/musical", N120)),"musical",ISNUMBER(SEARCH("theater/plays", N120)),"plays",ISNUMBER(SEARCH("theater/spaces", N120)),"spaces")</f>
        <v>shorts</v>
      </c>
      <c r="S120" s="6">
        <f t="shared" si="8"/>
        <v>40723.053657407407</v>
      </c>
      <c r="T120" s="6">
        <f t="shared" si="9"/>
        <v>40753.053657407407</v>
      </c>
    </row>
    <row r="121" spans="1:20" ht="48" hidden="1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tr">
        <f t="shared" si="7"/>
        <v>film &amp; video</v>
      </c>
      <c r="R121" t="str" cm="1">
        <f t="array" ref="R121">_xlfn.IFS(ISNUMBER(SEARCH("film &amp; video/television", N121)),"television",ISNUMBER(SEARCH("film &amp; video/animation", N121)),"animation",ISNUMBER(SEARCH("film &amp; video/documentary", N121)),"documentary",ISNUMBER(SEARCH("film &amp; video/drama", N121)),"drama",ISNUMBER(SEARCH("film &amp; video/science fiction", N121)),"science fiction",ISNUMBER(SEARCH("film &amp; video/shorts", N121)),"shorts",ISNUMBER(SEARCH("food/food trucks", N121)),"food trucks",ISNUMBER(SEARCH("food/restaurants", N121)),"restaurants",ISNUMBER(SEARCH("food/small batch", N121)),"small batch",ISNUMBER(SEARCH("games/mobile games", N121)),"mobile games",ISNUMBER(SEARCH("games/tabletop games", N121)),"tabletop games",ISNUMBER(SEARCH("games/video games", N121)),"video games",ISNUMBER(SEARCH("music/classical music", N121)),"classical music",ISNUMBER(SEARCH("music/electronic music", N121)),"electronic music",ISNUMBER(SEARCH("music/faith", N121)),"faith",ISNUMBER(SEARCH("music/indie rock", N121)),"indie rock",ISNUMBER(SEARCH("music/jazz", N121)),"jazz",ISNUMBER(SEARCH("music/metal", N121)),"metal",ISNUMBER(SEARCH("music/pop", N121)),"pop",ISNUMBER(SEARCH("music/rock", N121)),"rock",ISNUMBER(SEARCH("music/world music", N121)),"world music",ISNUMBER(SEARCH("journalism/audio", N121)),"audio",ISNUMBER(SEARCH("photography/nature", N121)),"nature",ISNUMBER(SEARCH("photography/people", N121)),"people",ISNUMBER(SEARCH("photography/photobooks", N121)),"photobooks",ISNUMBER(SEARCH("photography/places", N121)),"places",ISNUMBER(SEARCH("publishing/art books", N121)),"art books",ISNUMBER(SEARCH("publishing/children's books", N121)),"children's books",ISNUMBER(SEARCH("publishing/fiction", N121)),"fiction",ISNUMBER(SEARCH("publishing/nonfiction", N121)),"nonfiction",ISNUMBER(SEARCH("publishing/radio &amp; podcasts", N121)),"radio &amp; podcasts",ISNUMBER(SEARCH("publishing/translations", N121)),"translations",ISNUMBER(SEARCH("technology/gadgets", N121)),"gadgets",ISNUMBER(SEARCH("technology/hardware", N121)),"hardware",ISNUMBER(SEARCH("technology/makerspaces", N121)),"makerspaces",ISNUMBER(SEARCH("technology/space exploration", N121)),"space exploration",ISNUMBER(SEARCH("technology/wearables", N121)),"wearables",ISNUMBER(SEARCH("technology/web", N121)),"web",ISNUMBER(SEARCH("theater/musical", N121)),"musical",ISNUMBER(SEARCH("theater/plays", N121)),"plays",ISNUMBER(SEARCH("theater/spaces", N121)),"spaces")</f>
        <v>shorts</v>
      </c>
      <c r="S121" s="6">
        <f t="shared" si="8"/>
        <v>40739.069282407407</v>
      </c>
      <c r="T121" s="6">
        <f t="shared" si="9"/>
        <v>40768.958333333336</v>
      </c>
    </row>
    <row r="122" spans="1:20" ht="48" hidden="1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tr">
        <f t="shared" si="7"/>
        <v>film &amp; video</v>
      </c>
      <c r="R122" t="str" cm="1">
        <f t="array" ref="R122">_xlfn.IFS(ISNUMBER(SEARCH("film &amp; video/television", N122)),"television",ISNUMBER(SEARCH("film &amp; video/animation", N122)),"animation",ISNUMBER(SEARCH("film &amp; video/documentary", N122)),"documentary",ISNUMBER(SEARCH("film &amp; video/drama", N122)),"drama",ISNUMBER(SEARCH("film &amp; video/science fiction", N122)),"science fiction",ISNUMBER(SEARCH("film &amp; video/shorts", N122)),"shorts",ISNUMBER(SEARCH("food/food trucks", N122)),"food trucks",ISNUMBER(SEARCH("food/restaurants", N122)),"restaurants",ISNUMBER(SEARCH("food/small batch", N122)),"small batch",ISNUMBER(SEARCH("games/mobile games", N122)),"mobile games",ISNUMBER(SEARCH("games/tabletop games", N122)),"tabletop games",ISNUMBER(SEARCH("games/video games", N122)),"video games",ISNUMBER(SEARCH("music/classical music", N122)),"classical music",ISNUMBER(SEARCH("music/electronic music", N122)),"electronic music",ISNUMBER(SEARCH("music/faith", N122)),"faith",ISNUMBER(SEARCH("music/indie rock", N122)),"indie rock",ISNUMBER(SEARCH("music/jazz", N122)),"jazz",ISNUMBER(SEARCH("music/metal", N122)),"metal",ISNUMBER(SEARCH("music/pop", N122)),"pop",ISNUMBER(SEARCH("music/rock", N122)),"rock",ISNUMBER(SEARCH("music/world music", N122)),"world music",ISNUMBER(SEARCH("journalism/audio", N122)),"audio",ISNUMBER(SEARCH("photography/nature", N122)),"nature",ISNUMBER(SEARCH("photography/people", N122)),"people",ISNUMBER(SEARCH("photography/photobooks", N122)),"photobooks",ISNUMBER(SEARCH("photography/places", N122)),"places",ISNUMBER(SEARCH("publishing/art books", N122)),"art books",ISNUMBER(SEARCH("publishing/children's books", N122)),"children's books",ISNUMBER(SEARCH("publishing/fiction", N122)),"fiction",ISNUMBER(SEARCH("publishing/nonfiction", N122)),"nonfiction",ISNUMBER(SEARCH("publishing/radio &amp; podcasts", N122)),"radio &amp; podcasts",ISNUMBER(SEARCH("publishing/translations", N122)),"translations",ISNUMBER(SEARCH("technology/gadgets", N122)),"gadgets",ISNUMBER(SEARCH("technology/hardware", N122)),"hardware",ISNUMBER(SEARCH("technology/makerspaces", N122)),"makerspaces",ISNUMBER(SEARCH("technology/space exploration", N122)),"space exploration",ISNUMBER(SEARCH("technology/wearables", N122)),"wearables",ISNUMBER(SEARCH("technology/web", N122)),"web",ISNUMBER(SEARCH("theater/musical", N122)),"musical",ISNUMBER(SEARCH("theater/plays", N122)),"plays",ISNUMBER(SEARCH("theater/spaces", N122)),"spaces")</f>
        <v>science fiction</v>
      </c>
      <c r="S122" s="6">
        <f t="shared" si="8"/>
        <v>42616.049849537041</v>
      </c>
      <c r="T122" s="6">
        <f t="shared" si="9"/>
        <v>42646.049849537041</v>
      </c>
    </row>
    <row r="123" spans="1:20" ht="48" hidden="1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tr">
        <f t="shared" si="7"/>
        <v>film &amp; video</v>
      </c>
      <c r="R123" t="str" cm="1">
        <f t="array" ref="R123">_xlfn.IFS(ISNUMBER(SEARCH("film &amp; video/television", N123)),"television",ISNUMBER(SEARCH("film &amp; video/animation", N123)),"animation",ISNUMBER(SEARCH("film &amp; video/documentary", N123)),"documentary",ISNUMBER(SEARCH("film &amp; video/drama", N123)),"drama",ISNUMBER(SEARCH("film &amp; video/science fiction", N123)),"science fiction",ISNUMBER(SEARCH("film &amp; video/shorts", N123)),"shorts",ISNUMBER(SEARCH("food/food trucks", N123)),"food trucks",ISNUMBER(SEARCH("food/restaurants", N123)),"restaurants",ISNUMBER(SEARCH("food/small batch", N123)),"small batch",ISNUMBER(SEARCH("games/mobile games", N123)),"mobile games",ISNUMBER(SEARCH("games/tabletop games", N123)),"tabletop games",ISNUMBER(SEARCH("games/video games", N123)),"video games",ISNUMBER(SEARCH("music/classical music", N123)),"classical music",ISNUMBER(SEARCH("music/electronic music", N123)),"electronic music",ISNUMBER(SEARCH("music/faith", N123)),"faith",ISNUMBER(SEARCH("music/indie rock", N123)),"indie rock",ISNUMBER(SEARCH("music/jazz", N123)),"jazz",ISNUMBER(SEARCH("music/metal", N123)),"metal",ISNUMBER(SEARCH("music/pop", N123)),"pop",ISNUMBER(SEARCH("music/rock", N123)),"rock",ISNUMBER(SEARCH("music/world music", N123)),"world music",ISNUMBER(SEARCH("journalism/audio", N123)),"audio",ISNUMBER(SEARCH("photography/nature", N123)),"nature",ISNUMBER(SEARCH("photography/people", N123)),"people",ISNUMBER(SEARCH("photography/photobooks", N123)),"photobooks",ISNUMBER(SEARCH("photography/places", N123)),"places",ISNUMBER(SEARCH("publishing/art books", N123)),"art books",ISNUMBER(SEARCH("publishing/children's books", N123)),"children's books",ISNUMBER(SEARCH("publishing/fiction", N123)),"fiction",ISNUMBER(SEARCH("publishing/nonfiction", N123)),"nonfiction",ISNUMBER(SEARCH("publishing/radio &amp; podcasts", N123)),"radio &amp; podcasts",ISNUMBER(SEARCH("publishing/translations", N123)),"translations",ISNUMBER(SEARCH("technology/gadgets", N123)),"gadgets",ISNUMBER(SEARCH("technology/hardware", N123)),"hardware",ISNUMBER(SEARCH("technology/makerspaces", N123)),"makerspaces",ISNUMBER(SEARCH("technology/space exploration", N123)),"space exploration",ISNUMBER(SEARCH("technology/wearables", N123)),"wearables",ISNUMBER(SEARCH("technology/web", N123)),"web",ISNUMBER(SEARCH("theater/musical", N123)),"musical",ISNUMBER(SEARCH("theater/plays", N123)),"plays",ISNUMBER(SEARCH("theater/spaces", N123)),"spaces")</f>
        <v>science fiction</v>
      </c>
      <c r="S123" s="6">
        <f t="shared" si="8"/>
        <v>42096.704976851848</v>
      </c>
      <c r="T123" s="6">
        <f t="shared" si="9"/>
        <v>42112.427777777775</v>
      </c>
    </row>
    <row r="124" spans="1:20" ht="32" hidden="1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v>0</v>
      </c>
      <c r="Q124" t="str">
        <f t="shared" si="7"/>
        <v>film &amp; video</v>
      </c>
      <c r="R124" t="str" cm="1">
        <f t="array" ref="R124">_xlfn.IFS(ISNUMBER(SEARCH("film &amp; video/television", N124)),"television",ISNUMBER(SEARCH("film &amp; video/animation", N124)),"animation",ISNUMBER(SEARCH("film &amp; video/documentary", N124)),"documentary",ISNUMBER(SEARCH("film &amp; video/drama", N124)),"drama",ISNUMBER(SEARCH("film &amp; video/science fiction", N124)),"science fiction",ISNUMBER(SEARCH("film &amp; video/shorts", N124)),"shorts",ISNUMBER(SEARCH("food/food trucks", N124)),"food trucks",ISNUMBER(SEARCH("food/restaurants", N124)),"restaurants",ISNUMBER(SEARCH("food/small batch", N124)),"small batch",ISNUMBER(SEARCH("games/mobile games", N124)),"mobile games",ISNUMBER(SEARCH("games/tabletop games", N124)),"tabletop games",ISNUMBER(SEARCH("games/video games", N124)),"video games",ISNUMBER(SEARCH("music/classical music", N124)),"classical music",ISNUMBER(SEARCH("music/electronic music", N124)),"electronic music",ISNUMBER(SEARCH("music/faith", N124)),"faith",ISNUMBER(SEARCH("music/indie rock", N124)),"indie rock",ISNUMBER(SEARCH("music/jazz", N124)),"jazz",ISNUMBER(SEARCH("music/metal", N124)),"metal",ISNUMBER(SEARCH("music/pop", N124)),"pop",ISNUMBER(SEARCH("music/rock", N124)),"rock",ISNUMBER(SEARCH("music/world music", N124)),"world music",ISNUMBER(SEARCH("journalism/audio", N124)),"audio",ISNUMBER(SEARCH("photography/nature", N124)),"nature",ISNUMBER(SEARCH("photography/people", N124)),"people",ISNUMBER(SEARCH("photography/photobooks", N124)),"photobooks",ISNUMBER(SEARCH("photography/places", N124)),"places",ISNUMBER(SEARCH("publishing/art books", N124)),"art books",ISNUMBER(SEARCH("publishing/children's books", N124)),"children's books",ISNUMBER(SEARCH("publishing/fiction", N124)),"fiction",ISNUMBER(SEARCH("publishing/nonfiction", N124)),"nonfiction",ISNUMBER(SEARCH("publishing/radio &amp; podcasts", N124)),"radio &amp; podcasts",ISNUMBER(SEARCH("publishing/translations", N124)),"translations",ISNUMBER(SEARCH("technology/gadgets", N124)),"gadgets",ISNUMBER(SEARCH("technology/hardware", N124)),"hardware",ISNUMBER(SEARCH("technology/makerspaces", N124)),"makerspaces",ISNUMBER(SEARCH("technology/space exploration", N124)),"space exploration",ISNUMBER(SEARCH("technology/wearables", N124)),"wearables",ISNUMBER(SEARCH("technology/web", N124)),"web",ISNUMBER(SEARCH("theater/musical", N124)),"musical",ISNUMBER(SEARCH("theater/plays", N124)),"plays",ISNUMBER(SEARCH("theater/spaces", N124)),"spaces")</f>
        <v>science fiction</v>
      </c>
      <c r="S124" s="6">
        <f t="shared" si="8"/>
        <v>42593.431793981479</v>
      </c>
      <c r="T124" s="6">
        <f t="shared" si="9"/>
        <v>42653.431793981479</v>
      </c>
    </row>
    <row r="125" spans="1:20" ht="48" hidden="1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tr">
        <f t="shared" si="7"/>
        <v>film &amp; video</v>
      </c>
      <c r="R125" t="str" cm="1">
        <f t="array" ref="R125">_xlfn.IFS(ISNUMBER(SEARCH("film &amp; video/television", N125)),"television",ISNUMBER(SEARCH("film &amp; video/animation", N125)),"animation",ISNUMBER(SEARCH("film &amp; video/documentary", N125)),"documentary",ISNUMBER(SEARCH("film &amp; video/drama", N125)),"drama",ISNUMBER(SEARCH("film &amp; video/science fiction", N125)),"science fiction",ISNUMBER(SEARCH("film &amp; video/shorts", N125)),"shorts",ISNUMBER(SEARCH("food/food trucks", N125)),"food trucks",ISNUMBER(SEARCH("food/restaurants", N125)),"restaurants",ISNUMBER(SEARCH("food/small batch", N125)),"small batch",ISNUMBER(SEARCH("games/mobile games", N125)),"mobile games",ISNUMBER(SEARCH("games/tabletop games", N125)),"tabletop games",ISNUMBER(SEARCH("games/video games", N125)),"video games",ISNUMBER(SEARCH("music/classical music", N125)),"classical music",ISNUMBER(SEARCH("music/electronic music", N125)),"electronic music",ISNUMBER(SEARCH("music/faith", N125)),"faith",ISNUMBER(SEARCH("music/indie rock", N125)),"indie rock",ISNUMBER(SEARCH("music/jazz", N125)),"jazz",ISNUMBER(SEARCH("music/metal", N125)),"metal",ISNUMBER(SEARCH("music/pop", N125)),"pop",ISNUMBER(SEARCH("music/rock", N125)),"rock",ISNUMBER(SEARCH("music/world music", N125)),"world music",ISNUMBER(SEARCH("journalism/audio", N125)),"audio",ISNUMBER(SEARCH("photography/nature", N125)),"nature",ISNUMBER(SEARCH("photography/people", N125)),"people",ISNUMBER(SEARCH("photography/photobooks", N125)),"photobooks",ISNUMBER(SEARCH("photography/places", N125)),"places",ISNUMBER(SEARCH("publishing/art books", N125)),"art books",ISNUMBER(SEARCH("publishing/children's books", N125)),"children's books",ISNUMBER(SEARCH("publishing/fiction", N125)),"fiction",ISNUMBER(SEARCH("publishing/nonfiction", N125)),"nonfiction",ISNUMBER(SEARCH("publishing/radio &amp; podcasts", N125)),"radio &amp; podcasts",ISNUMBER(SEARCH("publishing/translations", N125)),"translations",ISNUMBER(SEARCH("technology/gadgets", N125)),"gadgets",ISNUMBER(SEARCH("technology/hardware", N125)),"hardware",ISNUMBER(SEARCH("technology/makerspaces", N125)),"makerspaces",ISNUMBER(SEARCH("technology/space exploration", N125)),"space exploration",ISNUMBER(SEARCH("technology/wearables", N125)),"wearables",ISNUMBER(SEARCH("technology/web", N125)),"web",ISNUMBER(SEARCH("theater/musical", N125)),"musical",ISNUMBER(SEARCH("theater/plays", N125)),"plays",ISNUMBER(SEARCH("theater/spaces", N125)),"spaces")</f>
        <v>science fiction</v>
      </c>
      <c r="S125" s="6">
        <f t="shared" si="8"/>
        <v>41904.781990740739</v>
      </c>
      <c r="T125" s="6">
        <f t="shared" si="9"/>
        <v>41940.916666666664</v>
      </c>
    </row>
    <row r="126" spans="1:20" ht="48" hidden="1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v>0</v>
      </c>
      <c r="Q126" t="str">
        <f t="shared" si="7"/>
        <v>film &amp; video</v>
      </c>
      <c r="R126" t="str" cm="1">
        <f t="array" ref="R126">_xlfn.IFS(ISNUMBER(SEARCH("film &amp; video/television", N126)),"television",ISNUMBER(SEARCH("film &amp; video/animation", N126)),"animation",ISNUMBER(SEARCH("film &amp; video/documentary", N126)),"documentary",ISNUMBER(SEARCH("film &amp; video/drama", N126)),"drama",ISNUMBER(SEARCH("film &amp; video/science fiction", N126)),"science fiction",ISNUMBER(SEARCH("film &amp; video/shorts", N126)),"shorts",ISNUMBER(SEARCH("food/food trucks", N126)),"food trucks",ISNUMBER(SEARCH("food/restaurants", N126)),"restaurants",ISNUMBER(SEARCH("food/small batch", N126)),"small batch",ISNUMBER(SEARCH("games/mobile games", N126)),"mobile games",ISNUMBER(SEARCH("games/tabletop games", N126)),"tabletop games",ISNUMBER(SEARCH("games/video games", N126)),"video games",ISNUMBER(SEARCH("music/classical music", N126)),"classical music",ISNUMBER(SEARCH("music/electronic music", N126)),"electronic music",ISNUMBER(SEARCH("music/faith", N126)),"faith",ISNUMBER(SEARCH("music/indie rock", N126)),"indie rock",ISNUMBER(SEARCH("music/jazz", N126)),"jazz",ISNUMBER(SEARCH("music/metal", N126)),"metal",ISNUMBER(SEARCH("music/pop", N126)),"pop",ISNUMBER(SEARCH("music/rock", N126)),"rock",ISNUMBER(SEARCH("music/world music", N126)),"world music",ISNUMBER(SEARCH("journalism/audio", N126)),"audio",ISNUMBER(SEARCH("photography/nature", N126)),"nature",ISNUMBER(SEARCH("photography/people", N126)),"people",ISNUMBER(SEARCH("photography/photobooks", N126)),"photobooks",ISNUMBER(SEARCH("photography/places", N126)),"places",ISNUMBER(SEARCH("publishing/art books", N126)),"art books",ISNUMBER(SEARCH("publishing/children's books", N126)),"children's books",ISNUMBER(SEARCH("publishing/fiction", N126)),"fiction",ISNUMBER(SEARCH("publishing/nonfiction", N126)),"nonfiction",ISNUMBER(SEARCH("publishing/radio &amp; podcasts", N126)),"radio &amp; podcasts",ISNUMBER(SEARCH("publishing/translations", N126)),"translations",ISNUMBER(SEARCH("technology/gadgets", N126)),"gadgets",ISNUMBER(SEARCH("technology/hardware", N126)),"hardware",ISNUMBER(SEARCH("technology/makerspaces", N126)),"makerspaces",ISNUMBER(SEARCH("technology/space exploration", N126)),"space exploration",ISNUMBER(SEARCH("technology/wearables", N126)),"wearables",ISNUMBER(SEARCH("technology/web", N126)),"web",ISNUMBER(SEARCH("theater/musical", N126)),"musical",ISNUMBER(SEARCH("theater/plays", N126)),"plays",ISNUMBER(SEARCH("theater/spaces", N126)),"spaces")</f>
        <v>science fiction</v>
      </c>
      <c r="S126" s="6">
        <f t="shared" si="8"/>
        <v>42114.928726851853</v>
      </c>
      <c r="T126" s="6">
        <f t="shared" si="9"/>
        <v>42139.928726851853</v>
      </c>
    </row>
    <row r="127" spans="1:20" ht="48" hidden="1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tr">
        <f t="shared" si="7"/>
        <v>film &amp; video</v>
      </c>
      <c r="R127" t="str" cm="1">
        <f t="array" ref="R127">_xlfn.IFS(ISNUMBER(SEARCH("film &amp; video/television", N127)),"television",ISNUMBER(SEARCH("film &amp; video/animation", N127)),"animation",ISNUMBER(SEARCH("film &amp; video/documentary", N127)),"documentary",ISNUMBER(SEARCH("film &amp; video/drama", N127)),"drama",ISNUMBER(SEARCH("film &amp; video/science fiction", N127)),"science fiction",ISNUMBER(SEARCH("film &amp; video/shorts", N127)),"shorts",ISNUMBER(SEARCH("food/food trucks", N127)),"food trucks",ISNUMBER(SEARCH("food/restaurants", N127)),"restaurants",ISNUMBER(SEARCH("food/small batch", N127)),"small batch",ISNUMBER(SEARCH("games/mobile games", N127)),"mobile games",ISNUMBER(SEARCH("games/tabletop games", N127)),"tabletop games",ISNUMBER(SEARCH("games/video games", N127)),"video games",ISNUMBER(SEARCH("music/classical music", N127)),"classical music",ISNUMBER(SEARCH("music/electronic music", N127)),"electronic music",ISNUMBER(SEARCH("music/faith", N127)),"faith",ISNUMBER(SEARCH("music/indie rock", N127)),"indie rock",ISNUMBER(SEARCH("music/jazz", N127)),"jazz",ISNUMBER(SEARCH("music/metal", N127)),"metal",ISNUMBER(SEARCH("music/pop", N127)),"pop",ISNUMBER(SEARCH("music/rock", N127)),"rock",ISNUMBER(SEARCH("music/world music", N127)),"world music",ISNUMBER(SEARCH("journalism/audio", N127)),"audio",ISNUMBER(SEARCH("photography/nature", N127)),"nature",ISNUMBER(SEARCH("photography/people", N127)),"people",ISNUMBER(SEARCH("photography/photobooks", N127)),"photobooks",ISNUMBER(SEARCH("photography/places", N127)),"places",ISNUMBER(SEARCH("publishing/art books", N127)),"art books",ISNUMBER(SEARCH("publishing/children's books", N127)),"children's books",ISNUMBER(SEARCH("publishing/fiction", N127)),"fiction",ISNUMBER(SEARCH("publishing/nonfiction", N127)),"nonfiction",ISNUMBER(SEARCH("publishing/radio &amp; podcasts", N127)),"radio &amp; podcasts",ISNUMBER(SEARCH("publishing/translations", N127)),"translations",ISNUMBER(SEARCH("technology/gadgets", N127)),"gadgets",ISNUMBER(SEARCH("technology/hardware", N127)),"hardware",ISNUMBER(SEARCH("technology/makerspaces", N127)),"makerspaces",ISNUMBER(SEARCH("technology/space exploration", N127)),"space exploration",ISNUMBER(SEARCH("technology/wearables", N127)),"wearables",ISNUMBER(SEARCH("technology/web", N127)),"web",ISNUMBER(SEARCH("theater/musical", N127)),"musical",ISNUMBER(SEARCH("theater/plays", N127)),"plays",ISNUMBER(SEARCH("theater/spaces", N127)),"spaces")</f>
        <v>science fiction</v>
      </c>
      <c r="S127" s="6">
        <f t="shared" si="8"/>
        <v>42709.993981481486</v>
      </c>
      <c r="T127" s="6">
        <f t="shared" si="9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tr">
        <f t="shared" si="7"/>
        <v>film &amp; video</v>
      </c>
      <c r="R128" t="str" cm="1">
        <f t="array" ref="R128">_xlfn.IFS(ISNUMBER(SEARCH("film &amp; video/television", N128)),"television",ISNUMBER(SEARCH("film &amp; video/animation", N128)),"animation",ISNUMBER(SEARCH("film &amp; video/documentary", N128)),"documentary",ISNUMBER(SEARCH("film &amp; video/drama", N128)),"drama",ISNUMBER(SEARCH("film &amp; video/science fiction", N128)),"science fiction",ISNUMBER(SEARCH("film &amp; video/shorts", N128)),"shorts",ISNUMBER(SEARCH("food/food trucks", N128)),"food trucks",ISNUMBER(SEARCH("food/restaurants", N128)),"restaurants",ISNUMBER(SEARCH("food/small batch", N128)),"small batch",ISNUMBER(SEARCH("games/mobile games", N128)),"mobile games",ISNUMBER(SEARCH("games/tabletop games", N128)),"tabletop games",ISNUMBER(SEARCH("games/video games", N128)),"video games",ISNUMBER(SEARCH("music/classical music", N128)),"classical music",ISNUMBER(SEARCH("music/electronic music", N128)),"electronic music",ISNUMBER(SEARCH("music/faith", N128)),"faith",ISNUMBER(SEARCH("music/indie rock", N128)),"indie rock",ISNUMBER(SEARCH("music/jazz", N128)),"jazz",ISNUMBER(SEARCH("music/metal", N128)),"metal",ISNUMBER(SEARCH("music/pop", N128)),"pop",ISNUMBER(SEARCH("music/rock", N128)),"rock",ISNUMBER(SEARCH("music/world music", N128)),"world music",ISNUMBER(SEARCH("journalism/audio", N128)),"audio",ISNUMBER(SEARCH("photography/nature", N128)),"nature",ISNUMBER(SEARCH("photography/people", N128)),"people",ISNUMBER(SEARCH("photography/photobooks", N128)),"photobooks",ISNUMBER(SEARCH("photography/places", N128)),"places",ISNUMBER(SEARCH("publishing/art books", N128)),"art books",ISNUMBER(SEARCH("publishing/children's books", N128)),"children's books",ISNUMBER(SEARCH("publishing/fiction", N128)),"fiction",ISNUMBER(SEARCH("publishing/nonfiction", N128)),"nonfiction",ISNUMBER(SEARCH("publishing/radio &amp; podcasts", N128)),"radio &amp; podcasts",ISNUMBER(SEARCH("publishing/translations", N128)),"translations",ISNUMBER(SEARCH("technology/gadgets", N128)),"gadgets",ISNUMBER(SEARCH("technology/hardware", N128)),"hardware",ISNUMBER(SEARCH("technology/makerspaces", N128)),"makerspaces",ISNUMBER(SEARCH("technology/space exploration", N128)),"space exploration",ISNUMBER(SEARCH("technology/wearables", N128)),"wearables",ISNUMBER(SEARCH("technology/web", N128)),"web",ISNUMBER(SEARCH("theater/musical", N128)),"musical",ISNUMBER(SEARCH("theater/plays", N128)),"plays",ISNUMBER(SEARCH("theater/spaces", N128)),"spaces")</f>
        <v>science fiction</v>
      </c>
      <c r="S128" s="6">
        <f t="shared" si="8"/>
        <v>42135.589548611111</v>
      </c>
      <c r="T128" s="6">
        <f t="shared" si="9"/>
        <v>42166.083333333328</v>
      </c>
    </row>
    <row r="129" spans="1:20" ht="48" hidden="1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tr">
        <f t="shared" si="7"/>
        <v>film &amp; video</v>
      </c>
      <c r="R129" t="str" cm="1">
        <f t="array" ref="R129">_xlfn.IFS(ISNUMBER(SEARCH("film &amp; video/television", N129)),"television",ISNUMBER(SEARCH("film &amp; video/animation", N129)),"animation",ISNUMBER(SEARCH("film &amp; video/documentary", N129)),"documentary",ISNUMBER(SEARCH("film &amp; video/drama", N129)),"drama",ISNUMBER(SEARCH("film &amp; video/science fiction", N129)),"science fiction",ISNUMBER(SEARCH("film &amp; video/shorts", N129)),"shorts",ISNUMBER(SEARCH("food/food trucks", N129)),"food trucks",ISNUMBER(SEARCH("food/restaurants", N129)),"restaurants",ISNUMBER(SEARCH("food/small batch", N129)),"small batch",ISNUMBER(SEARCH("games/mobile games", N129)),"mobile games",ISNUMBER(SEARCH("games/tabletop games", N129)),"tabletop games",ISNUMBER(SEARCH("games/video games", N129)),"video games",ISNUMBER(SEARCH("music/classical music", N129)),"classical music",ISNUMBER(SEARCH("music/electronic music", N129)),"electronic music",ISNUMBER(SEARCH("music/faith", N129)),"faith",ISNUMBER(SEARCH("music/indie rock", N129)),"indie rock",ISNUMBER(SEARCH("music/jazz", N129)),"jazz",ISNUMBER(SEARCH("music/metal", N129)),"metal",ISNUMBER(SEARCH("music/pop", N129)),"pop",ISNUMBER(SEARCH("music/rock", N129)),"rock",ISNUMBER(SEARCH("music/world music", N129)),"world music",ISNUMBER(SEARCH("journalism/audio", N129)),"audio",ISNUMBER(SEARCH("photography/nature", N129)),"nature",ISNUMBER(SEARCH("photography/people", N129)),"people",ISNUMBER(SEARCH("photography/photobooks", N129)),"photobooks",ISNUMBER(SEARCH("photography/places", N129)),"places",ISNUMBER(SEARCH("publishing/art books", N129)),"art books",ISNUMBER(SEARCH("publishing/children's books", N129)),"children's books",ISNUMBER(SEARCH("publishing/fiction", N129)),"fiction",ISNUMBER(SEARCH("publishing/nonfiction", N129)),"nonfiction",ISNUMBER(SEARCH("publishing/radio &amp; podcasts", N129)),"radio &amp; podcasts",ISNUMBER(SEARCH("publishing/translations", N129)),"translations",ISNUMBER(SEARCH("technology/gadgets", N129)),"gadgets",ISNUMBER(SEARCH("technology/hardware", N129)),"hardware",ISNUMBER(SEARCH("technology/makerspaces", N129)),"makerspaces",ISNUMBER(SEARCH("technology/space exploration", N129)),"space exploration",ISNUMBER(SEARCH("technology/wearables", N129)),"wearables",ISNUMBER(SEARCH("technology/web", N129)),"web",ISNUMBER(SEARCH("theater/musical", N129)),"musical",ISNUMBER(SEARCH("theater/plays", N129)),"plays",ISNUMBER(SEARCH("theater/spaces", N129)),"spaces")</f>
        <v>science fiction</v>
      </c>
      <c r="S129" s="6">
        <f t="shared" si="8"/>
        <v>42067.62431712963</v>
      </c>
      <c r="T129" s="6">
        <f t="shared" si="9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tr">
        <f t="shared" si="7"/>
        <v>film &amp; video</v>
      </c>
      <c r="R130" t="str" cm="1">
        <f t="array" ref="R130">_xlfn.IFS(ISNUMBER(SEARCH("film &amp; video/television", N130)),"television",ISNUMBER(SEARCH("film &amp; video/animation", N130)),"animation",ISNUMBER(SEARCH("film &amp; video/documentary", N130)),"documentary",ISNUMBER(SEARCH("film &amp; video/drama", N130)),"drama",ISNUMBER(SEARCH("film &amp; video/science fiction", N130)),"science fiction",ISNUMBER(SEARCH("film &amp; video/shorts", N130)),"shorts",ISNUMBER(SEARCH("food/food trucks", N130)),"food trucks",ISNUMBER(SEARCH("food/restaurants", N130)),"restaurants",ISNUMBER(SEARCH("food/small batch", N130)),"small batch",ISNUMBER(SEARCH("games/mobile games", N130)),"mobile games",ISNUMBER(SEARCH("games/tabletop games", N130)),"tabletop games",ISNUMBER(SEARCH("games/video games", N130)),"video games",ISNUMBER(SEARCH("music/classical music", N130)),"classical music",ISNUMBER(SEARCH("music/electronic music", N130)),"electronic music",ISNUMBER(SEARCH("music/faith", N130)),"faith",ISNUMBER(SEARCH("music/indie rock", N130)),"indie rock",ISNUMBER(SEARCH("music/jazz", N130)),"jazz",ISNUMBER(SEARCH("music/metal", N130)),"metal",ISNUMBER(SEARCH("music/pop", N130)),"pop",ISNUMBER(SEARCH("music/rock", N130)),"rock",ISNUMBER(SEARCH("music/world music", N130)),"world music",ISNUMBER(SEARCH("journalism/audio", N130)),"audio",ISNUMBER(SEARCH("photography/nature", N130)),"nature",ISNUMBER(SEARCH("photography/people", N130)),"people",ISNUMBER(SEARCH("photography/photobooks", N130)),"photobooks",ISNUMBER(SEARCH("photography/places", N130)),"places",ISNUMBER(SEARCH("publishing/art books", N130)),"art books",ISNUMBER(SEARCH("publishing/children's books", N130)),"children's books",ISNUMBER(SEARCH("publishing/fiction", N130)),"fiction",ISNUMBER(SEARCH("publishing/nonfiction", N130)),"nonfiction",ISNUMBER(SEARCH("publishing/radio &amp; podcasts", N130)),"radio &amp; podcasts",ISNUMBER(SEARCH("publishing/translations", N130)),"translations",ISNUMBER(SEARCH("technology/gadgets", N130)),"gadgets",ISNUMBER(SEARCH("technology/hardware", N130)),"hardware",ISNUMBER(SEARCH("technology/makerspaces", N130)),"makerspaces",ISNUMBER(SEARCH("technology/space exploration", N130)),"space exploration",ISNUMBER(SEARCH("technology/wearables", N130)),"wearables",ISNUMBER(SEARCH("technology/web", N130)),"web",ISNUMBER(SEARCH("theater/musical", N130)),"musical",ISNUMBER(SEARCH("theater/plays", N130)),"plays",ISNUMBER(SEARCH("theater/spaces", N130)),"spaces")</f>
        <v>science fiction</v>
      </c>
      <c r="S130" s="6">
        <f t="shared" si="8"/>
        <v>42628.22792824074</v>
      </c>
      <c r="T130" s="6">
        <f t="shared" si="9"/>
        <v>42663.22792824074</v>
      </c>
    </row>
    <row r="131" spans="1:20" ht="48" hidden="1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P131">
        <v>0</v>
      </c>
      <c r="Q131" t="str">
        <f t="shared" ref="Q131:Q194" si="11">_xlfn.IFS(ISNUMBER(SEARCH("film &amp; video", N131)),"film &amp; video",ISNUMBER(SEARCH("food", N131)),"food",ISNUMBER(SEARCH("games", N131)),"games",ISNUMBER(SEARCH("journalism", N131)),"journalism",ISNUMBER(SEARCH("music", N131)),"music",ISNUMBER(SEARCH("photography", N131)),"photography",ISNUMBER(SEARCH("publishing", N131)),"publishing",ISNUMBER(SEARCH("technology", N131)),"technology",ISNUMBER(SEARCH("theater", N131)),"theater")</f>
        <v>film &amp; video</v>
      </c>
      <c r="R131" t="str" cm="1">
        <f t="array" ref="R131">_xlfn.IFS(ISNUMBER(SEARCH("film &amp; video/television", N131)),"television",ISNUMBER(SEARCH("film &amp; video/animation", N131)),"animation",ISNUMBER(SEARCH("film &amp; video/documentary", N131)),"documentary",ISNUMBER(SEARCH("film &amp; video/drama", N131)),"drama",ISNUMBER(SEARCH("film &amp; video/science fiction", N131)),"science fiction",ISNUMBER(SEARCH("film &amp; video/shorts", N131)),"shorts",ISNUMBER(SEARCH("food/food trucks", N131)),"food trucks",ISNUMBER(SEARCH("food/restaurants", N131)),"restaurants",ISNUMBER(SEARCH("food/small batch", N131)),"small batch",ISNUMBER(SEARCH("games/mobile games", N131)),"mobile games",ISNUMBER(SEARCH("games/tabletop games", N131)),"tabletop games",ISNUMBER(SEARCH("games/video games", N131)),"video games",ISNUMBER(SEARCH("music/classical music", N131)),"classical music",ISNUMBER(SEARCH("music/electronic music", N131)),"electronic music",ISNUMBER(SEARCH("music/faith", N131)),"faith",ISNUMBER(SEARCH("music/indie rock", N131)),"indie rock",ISNUMBER(SEARCH("music/jazz", N131)),"jazz",ISNUMBER(SEARCH("music/metal", N131)),"metal",ISNUMBER(SEARCH("music/pop", N131)),"pop",ISNUMBER(SEARCH("music/rock", N131)),"rock",ISNUMBER(SEARCH("music/world music", N131)),"world music",ISNUMBER(SEARCH("journalism/audio", N131)),"audio",ISNUMBER(SEARCH("photography/nature", N131)),"nature",ISNUMBER(SEARCH("photography/people", N131)),"people",ISNUMBER(SEARCH("photography/photobooks", N131)),"photobooks",ISNUMBER(SEARCH("photography/places", N131)),"places",ISNUMBER(SEARCH("publishing/art books", N131)),"art books",ISNUMBER(SEARCH("publishing/children's books", N131)),"children's books",ISNUMBER(SEARCH("publishing/fiction", N131)),"fiction",ISNUMBER(SEARCH("publishing/nonfiction", N131)),"nonfiction",ISNUMBER(SEARCH("publishing/radio &amp; podcasts", N131)),"radio &amp; podcasts",ISNUMBER(SEARCH("publishing/translations", N131)),"translations",ISNUMBER(SEARCH("technology/gadgets", N131)),"gadgets",ISNUMBER(SEARCH("technology/hardware", N131)),"hardware",ISNUMBER(SEARCH("technology/makerspaces", N131)),"makerspaces",ISNUMBER(SEARCH("technology/space exploration", N131)),"space exploration",ISNUMBER(SEARCH("technology/wearables", N131)),"wearables",ISNUMBER(SEARCH("technology/web", N131)),"web",ISNUMBER(SEARCH("theater/musical", N131)),"musical",ISNUMBER(SEARCH("theater/plays", N131)),"plays",ISNUMBER(SEARCH("theater/spaces", N131)),"spaces")</f>
        <v>science fiction</v>
      </c>
      <c r="S131" s="6">
        <f t="shared" ref="S131:S194" si="12">(((J131/60)/60)/24)+DATE(1970,1,1)</f>
        <v>41882.937303240738</v>
      </c>
      <c r="T131" s="6">
        <f t="shared" ref="T131:T194" si="13">(((I131/60)/60)/24)+DATE(1970,1,1)</f>
        <v>41942.937303240738</v>
      </c>
    </row>
    <row r="132" spans="1:20" ht="48" hidden="1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v>0</v>
      </c>
      <c r="Q132" t="str">
        <f t="shared" si="11"/>
        <v>film &amp; video</v>
      </c>
      <c r="R132" t="str" cm="1">
        <f t="array" ref="R132">_xlfn.IFS(ISNUMBER(SEARCH("film &amp; video/television", N132)),"television",ISNUMBER(SEARCH("film &amp; video/animation", N132)),"animation",ISNUMBER(SEARCH("film &amp; video/documentary", N132)),"documentary",ISNUMBER(SEARCH("film &amp; video/drama", N132)),"drama",ISNUMBER(SEARCH("film &amp; video/science fiction", N132)),"science fiction",ISNUMBER(SEARCH("film &amp; video/shorts", N132)),"shorts",ISNUMBER(SEARCH("food/food trucks", N132)),"food trucks",ISNUMBER(SEARCH("food/restaurants", N132)),"restaurants",ISNUMBER(SEARCH("food/small batch", N132)),"small batch",ISNUMBER(SEARCH("games/mobile games", N132)),"mobile games",ISNUMBER(SEARCH("games/tabletop games", N132)),"tabletop games",ISNUMBER(SEARCH("games/video games", N132)),"video games",ISNUMBER(SEARCH("music/classical music", N132)),"classical music",ISNUMBER(SEARCH("music/electronic music", N132)),"electronic music",ISNUMBER(SEARCH("music/faith", N132)),"faith",ISNUMBER(SEARCH("music/indie rock", N132)),"indie rock",ISNUMBER(SEARCH("music/jazz", N132)),"jazz",ISNUMBER(SEARCH("music/metal", N132)),"metal",ISNUMBER(SEARCH("music/pop", N132)),"pop",ISNUMBER(SEARCH("music/rock", N132)),"rock",ISNUMBER(SEARCH("music/world music", N132)),"world music",ISNUMBER(SEARCH("journalism/audio", N132)),"audio",ISNUMBER(SEARCH("photography/nature", N132)),"nature",ISNUMBER(SEARCH("photography/people", N132)),"people",ISNUMBER(SEARCH("photography/photobooks", N132)),"photobooks",ISNUMBER(SEARCH("photography/places", N132)),"places",ISNUMBER(SEARCH("publishing/art books", N132)),"art books",ISNUMBER(SEARCH("publishing/children's books", N132)),"children's books",ISNUMBER(SEARCH("publishing/fiction", N132)),"fiction",ISNUMBER(SEARCH("publishing/nonfiction", N132)),"nonfiction",ISNUMBER(SEARCH("publishing/radio &amp; podcasts", N132)),"radio &amp; podcasts",ISNUMBER(SEARCH("publishing/translations", N132)),"translations",ISNUMBER(SEARCH("technology/gadgets", N132)),"gadgets",ISNUMBER(SEARCH("technology/hardware", N132)),"hardware",ISNUMBER(SEARCH("technology/makerspaces", N132)),"makerspaces",ISNUMBER(SEARCH("technology/space exploration", N132)),"space exploration",ISNUMBER(SEARCH("technology/wearables", N132)),"wearables",ISNUMBER(SEARCH("technology/web", N132)),"web",ISNUMBER(SEARCH("theater/musical", N132)),"musical",ISNUMBER(SEARCH("theater/plays", N132)),"plays",ISNUMBER(SEARCH("theater/spaces", N132)),"spaces")</f>
        <v>science fiction</v>
      </c>
      <c r="S132" s="6">
        <f t="shared" si="12"/>
        <v>41778.915416666663</v>
      </c>
      <c r="T132" s="6">
        <f t="shared" si="13"/>
        <v>41806.844444444447</v>
      </c>
    </row>
    <row r="133" spans="1:20" ht="16" hidden="1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v>0</v>
      </c>
      <c r="Q133" t="str">
        <f t="shared" si="11"/>
        <v>film &amp; video</v>
      </c>
      <c r="R133" t="str" cm="1">
        <f t="array" ref="R133">_xlfn.IFS(ISNUMBER(SEARCH("film &amp; video/television", N133)),"television",ISNUMBER(SEARCH("film &amp; video/animation", N133)),"animation",ISNUMBER(SEARCH("film &amp; video/documentary", N133)),"documentary",ISNUMBER(SEARCH("film &amp; video/drama", N133)),"drama",ISNUMBER(SEARCH("film &amp; video/science fiction", N133)),"science fiction",ISNUMBER(SEARCH("film &amp; video/shorts", N133)),"shorts",ISNUMBER(SEARCH("food/food trucks", N133)),"food trucks",ISNUMBER(SEARCH("food/restaurants", N133)),"restaurants",ISNUMBER(SEARCH("food/small batch", N133)),"small batch",ISNUMBER(SEARCH("games/mobile games", N133)),"mobile games",ISNUMBER(SEARCH("games/tabletop games", N133)),"tabletop games",ISNUMBER(SEARCH("games/video games", N133)),"video games",ISNUMBER(SEARCH("music/classical music", N133)),"classical music",ISNUMBER(SEARCH("music/electronic music", N133)),"electronic music",ISNUMBER(SEARCH("music/faith", N133)),"faith",ISNUMBER(SEARCH("music/indie rock", N133)),"indie rock",ISNUMBER(SEARCH("music/jazz", N133)),"jazz",ISNUMBER(SEARCH("music/metal", N133)),"metal",ISNUMBER(SEARCH("music/pop", N133)),"pop",ISNUMBER(SEARCH("music/rock", N133)),"rock",ISNUMBER(SEARCH("music/world music", N133)),"world music",ISNUMBER(SEARCH("journalism/audio", N133)),"audio",ISNUMBER(SEARCH("photography/nature", N133)),"nature",ISNUMBER(SEARCH("photography/people", N133)),"people",ISNUMBER(SEARCH("photography/photobooks", N133)),"photobooks",ISNUMBER(SEARCH("photography/places", N133)),"places",ISNUMBER(SEARCH("publishing/art books", N133)),"art books",ISNUMBER(SEARCH("publishing/children's books", N133)),"children's books",ISNUMBER(SEARCH("publishing/fiction", N133)),"fiction",ISNUMBER(SEARCH("publishing/nonfiction", N133)),"nonfiction",ISNUMBER(SEARCH("publishing/radio &amp; podcasts", N133)),"radio &amp; podcasts",ISNUMBER(SEARCH("publishing/translations", N133)),"translations",ISNUMBER(SEARCH("technology/gadgets", N133)),"gadgets",ISNUMBER(SEARCH("technology/hardware", N133)),"hardware",ISNUMBER(SEARCH("technology/makerspaces", N133)),"makerspaces",ISNUMBER(SEARCH("technology/space exploration", N133)),"space exploration",ISNUMBER(SEARCH("technology/wearables", N133)),"wearables",ISNUMBER(SEARCH("technology/web", N133)),"web",ISNUMBER(SEARCH("theater/musical", N133)),"musical",ISNUMBER(SEARCH("theater/plays", N133)),"plays",ISNUMBER(SEARCH("theater/spaces", N133)),"spaces")</f>
        <v>science fiction</v>
      </c>
      <c r="S133" s="6">
        <f t="shared" si="12"/>
        <v>42541.837511574078</v>
      </c>
      <c r="T133" s="6">
        <f t="shared" si="13"/>
        <v>42557</v>
      </c>
    </row>
    <row r="134" spans="1:20" ht="48" hidden="1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ref="P134:P194" si="14">(E134/L134)</f>
        <v>94.506172839506178</v>
      </c>
      <c r="Q134" t="str">
        <f t="shared" si="11"/>
        <v>film &amp; video</v>
      </c>
      <c r="R134" t="str" cm="1">
        <f t="array" ref="R134">_xlfn.IFS(ISNUMBER(SEARCH("film &amp; video/television", N134)),"television",ISNUMBER(SEARCH("film &amp; video/animation", N134)),"animation",ISNUMBER(SEARCH("film &amp; video/documentary", N134)),"documentary",ISNUMBER(SEARCH("film &amp; video/drama", N134)),"drama",ISNUMBER(SEARCH("film &amp; video/science fiction", N134)),"science fiction",ISNUMBER(SEARCH("film &amp; video/shorts", N134)),"shorts",ISNUMBER(SEARCH("food/food trucks", N134)),"food trucks",ISNUMBER(SEARCH("food/restaurants", N134)),"restaurants",ISNUMBER(SEARCH("food/small batch", N134)),"small batch",ISNUMBER(SEARCH("games/mobile games", N134)),"mobile games",ISNUMBER(SEARCH("games/tabletop games", N134)),"tabletop games",ISNUMBER(SEARCH("games/video games", N134)),"video games",ISNUMBER(SEARCH("music/classical music", N134)),"classical music",ISNUMBER(SEARCH("music/electronic music", N134)),"electronic music",ISNUMBER(SEARCH("music/faith", N134)),"faith",ISNUMBER(SEARCH("music/indie rock", N134)),"indie rock",ISNUMBER(SEARCH("music/jazz", N134)),"jazz",ISNUMBER(SEARCH("music/metal", N134)),"metal",ISNUMBER(SEARCH("music/pop", N134)),"pop",ISNUMBER(SEARCH("music/rock", N134)),"rock",ISNUMBER(SEARCH("music/world music", N134)),"world music",ISNUMBER(SEARCH("journalism/audio", N134)),"audio",ISNUMBER(SEARCH("photography/nature", N134)),"nature",ISNUMBER(SEARCH("photography/people", N134)),"people",ISNUMBER(SEARCH("photography/photobooks", N134)),"photobooks",ISNUMBER(SEARCH("photography/places", N134)),"places",ISNUMBER(SEARCH("publishing/art books", N134)),"art books",ISNUMBER(SEARCH("publishing/children's books", N134)),"children's books",ISNUMBER(SEARCH("publishing/fiction", N134)),"fiction",ISNUMBER(SEARCH("publishing/nonfiction", N134)),"nonfiction",ISNUMBER(SEARCH("publishing/radio &amp; podcasts", N134)),"radio &amp; podcasts",ISNUMBER(SEARCH("publishing/translations", N134)),"translations",ISNUMBER(SEARCH("technology/gadgets", N134)),"gadgets",ISNUMBER(SEARCH("technology/hardware", N134)),"hardware",ISNUMBER(SEARCH("technology/makerspaces", N134)),"makerspaces",ISNUMBER(SEARCH("technology/space exploration", N134)),"space exploration",ISNUMBER(SEARCH("technology/wearables", N134)),"wearables",ISNUMBER(SEARCH("technology/web", N134)),"web",ISNUMBER(SEARCH("theater/musical", N134)),"musical",ISNUMBER(SEARCH("theater/plays", N134)),"plays",ISNUMBER(SEARCH("theater/spaces", N134)),"spaces")</f>
        <v>science fiction</v>
      </c>
      <c r="S134" s="6">
        <f t="shared" si="12"/>
        <v>41905.812581018516</v>
      </c>
      <c r="T134" s="6">
        <f t="shared" si="13"/>
        <v>41950.854247685187</v>
      </c>
    </row>
    <row r="135" spans="1:20" ht="32" hidden="1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v>0</v>
      </c>
      <c r="Q135" t="str">
        <f t="shared" si="11"/>
        <v>film &amp; video</v>
      </c>
      <c r="R135" t="str" cm="1">
        <f t="array" ref="R135">_xlfn.IFS(ISNUMBER(SEARCH("film &amp; video/television", N135)),"television",ISNUMBER(SEARCH("film &amp; video/animation", N135)),"animation",ISNUMBER(SEARCH("film &amp; video/documentary", N135)),"documentary",ISNUMBER(SEARCH("film &amp; video/drama", N135)),"drama",ISNUMBER(SEARCH("film &amp; video/science fiction", N135)),"science fiction",ISNUMBER(SEARCH("film &amp; video/shorts", N135)),"shorts",ISNUMBER(SEARCH("food/food trucks", N135)),"food trucks",ISNUMBER(SEARCH("food/restaurants", N135)),"restaurants",ISNUMBER(SEARCH("food/small batch", N135)),"small batch",ISNUMBER(SEARCH("games/mobile games", N135)),"mobile games",ISNUMBER(SEARCH("games/tabletop games", N135)),"tabletop games",ISNUMBER(SEARCH("games/video games", N135)),"video games",ISNUMBER(SEARCH("music/classical music", N135)),"classical music",ISNUMBER(SEARCH("music/electronic music", N135)),"electronic music",ISNUMBER(SEARCH("music/faith", N135)),"faith",ISNUMBER(SEARCH("music/indie rock", N135)),"indie rock",ISNUMBER(SEARCH("music/jazz", N135)),"jazz",ISNUMBER(SEARCH("music/metal", N135)),"metal",ISNUMBER(SEARCH("music/pop", N135)),"pop",ISNUMBER(SEARCH("music/rock", N135)),"rock",ISNUMBER(SEARCH("music/world music", N135)),"world music",ISNUMBER(SEARCH("journalism/audio", N135)),"audio",ISNUMBER(SEARCH("photography/nature", N135)),"nature",ISNUMBER(SEARCH("photography/people", N135)),"people",ISNUMBER(SEARCH("photography/photobooks", N135)),"photobooks",ISNUMBER(SEARCH("photography/places", N135)),"places",ISNUMBER(SEARCH("publishing/art books", N135)),"art books",ISNUMBER(SEARCH("publishing/children's books", N135)),"children's books",ISNUMBER(SEARCH("publishing/fiction", N135)),"fiction",ISNUMBER(SEARCH("publishing/nonfiction", N135)),"nonfiction",ISNUMBER(SEARCH("publishing/radio &amp; podcasts", N135)),"radio &amp; podcasts",ISNUMBER(SEARCH("publishing/translations", N135)),"translations",ISNUMBER(SEARCH("technology/gadgets", N135)),"gadgets",ISNUMBER(SEARCH("technology/hardware", N135)),"hardware",ISNUMBER(SEARCH("technology/makerspaces", N135)),"makerspaces",ISNUMBER(SEARCH("technology/space exploration", N135)),"space exploration",ISNUMBER(SEARCH("technology/wearables", N135)),"wearables",ISNUMBER(SEARCH("technology/web", N135)),"web",ISNUMBER(SEARCH("theater/musical", N135)),"musical",ISNUMBER(SEARCH("theater/plays", N135)),"plays",ISNUMBER(SEARCH("theater/spaces", N135)),"spaces")</f>
        <v>science fiction</v>
      </c>
      <c r="S135" s="6">
        <f t="shared" si="12"/>
        <v>42491.80768518518</v>
      </c>
      <c r="T135" s="6">
        <f t="shared" si="13"/>
        <v>42521.729861111111</v>
      </c>
    </row>
    <row r="136" spans="1:20" ht="32" hidden="1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v>0</v>
      </c>
      <c r="Q136" t="str">
        <f t="shared" si="11"/>
        <v>film &amp; video</v>
      </c>
      <c r="R136" t="str" cm="1">
        <f t="array" ref="R136">_xlfn.IFS(ISNUMBER(SEARCH("film &amp; video/television", N136)),"television",ISNUMBER(SEARCH("film &amp; video/animation", N136)),"animation",ISNUMBER(SEARCH("film &amp; video/documentary", N136)),"documentary",ISNUMBER(SEARCH("film &amp; video/drama", N136)),"drama",ISNUMBER(SEARCH("film &amp; video/science fiction", N136)),"science fiction",ISNUMBER(SEARCH("film &amp; video/shorts", N136)),"shorts",ISNUMBER(SEARCH("food/food trucks", N136)),"food trucks",ISNUMBER(SEARCH("food/restaurants", N136)),"restaurants",ISNUMBER(SEARCH("food/small batch", N136)),"small batch",ISNUMBER(SEARCH("games/mobile games", N136)),"mobile games",ISNUMBER(SEARCH("games/tabletop games", N136)),"tabletop games",ISNUMBER(SEARCH("games/video games", N136)),"video games",ISNUMBER(SEARCH("music/classical music", N136)),"classical music",ISNUMBER(SEARCH("music/electronic music", N136)),"electronic music",ISNUMBER(SEARCH("music/faith", N136)),"faith",ISNUMBER(SEARCH("music/indie rock", N136)),"indie rock",ISNUMBER(SEARCH("music/jazz", N136)),"jazz",ISNUMBER(SEARCH("music/metal", N136)),"metal",ISNUMBER(SEARCH("music/pop", N136)),"pop",ISNUMBER(SEARCH("music/rock", N136)),"rock",ISNUMBER(SEARCH("music/world music", N136)),"world music",ISNUMBER(SEARCH("journalism/audio", N136)),"audio",ISNUMBER(SEARCH("photography/nature", N136)),"nature",ISNUMBER(SEARCH("photography/people", N136)),"people",ISNUMBER(SEARCH("photography/photobooks", N136)),"photobooks",ISNUMBER(SEARCH("photography/places", N136)),"places",ISNUMBER(SEARCH("publishing/art books", N136)),"art books",ISNUMBER(SEARCH("publishing/children's books", N136)),"children's books",ISNUMBER(SEARCH("publishing/fiction", N136)),"fiction",ISNUMBER(SEARCH("publishing/nonfiction", N136)),"nonfiction",ISNUMBER(SEARCH("publishing/radio &amp; podcasts", N136)),"radio &amp; podcasts",ISNUMBER(SEARCH("publishing/translations", N136)),"translations",ISNUMBER(SEARCH("technology/gadgets", N136)),"gadgets",ISNUMBER(SEARCH("technology/hardware", N136)),"hardware",ISNUMBER(SEARCH("technology/makerspaces", N136)),"makerspaces",ISNUMBER(SEARCH("technology/space exploration", N136)),"space exploration",ISNUMBER(SEARCH("technology/wearables", N136)),"wearables",ISNUMBER(SEARCH("technology/web", N136)),"web",ISNUMBER(SEARCH("theater/musical", N136)),"musical",ISNUMBER(SEARCH("theater/plays", N136)),"plays",ISNUMBER(SEARCH("theater/spaces", N136)),"spaces")</f>
        <v>science fiction</v>
      </c>
      <c r="S136" s="6">
        <f t="shared" si="12"/>
        <v>42221.909930555557</v>
      </c>
      <c r="T136" s="6">
        <f t="shared" si="13"/>
        <v>42251.708333333328</v>
      </c>
    </row>
    <row r="137" spans="1:20" ht="48" hidden="1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4"/>
        <v>80.599999999999994</v>
      </c>
      <c r="Q137" t="str">
        <f t="shared" si="11"/>
        <v>film &amp; video</v>
      </c>
      <c r="R137" t="str" cm="1">
        <f t="array" ref="R137">_xlfn.IFS(ISNUMBER(SEARCH("film &amp; video/television", N137)),"television",ISNUMBER(SEARCH("film &amp; video/animation", N137)),"animation",ISNUMBER(SEARCH("film &amp; video/documentary", N137)),"documentary",ISNUMBER(SEARCH("film &amp; video/drama", N137)),"drama",ISNUMBER(SEARCH("film &amp; video/science fiction", N137)),"science fiction",ISNUMBER(SEARCH("film &amp; video/shorts", N137)),"shorts",ISNUMBER(SEARCH("food/food trucks", N137)),"food trucks",ISNUMBER(SEARCH("food/restaurants", N137)),"restaurants",ISNUMBER(SEARCH("food/small batch", N137)),"small batch",ISNUMBER(SEARCH("games/mobile games", N137)),"mobile games",ISNUMBER(SEARCH("games/tabletop games", N137)),"tabletop games",ISNUMBER(SEARCH("games/video games", N137)),"video games",ISNUMBER(SEARCH("music/classical music", N137)),"classical music",ISNUMBER(SEARCH("music/electronic music", N137)),"electronic music",ISNUMBER(SEARCH("music/faith", N137)),"faith",ISNUMBER(SEARCH("music/indie rock", N137)),"indie rock",ISNUMBER(SEARCH("music/jazz", N137)),"jazz",ISNUMBER(SEARCH("music/metal", N137)),"metal",ISNUMBER(SEARCH("music/pop", N137)),"pop",ISNUMBER(SEARCH("music/rock", N137)),"rock",ISNUMBER(SEARCH("music/world music", N137)),"world music",ISNUMBER(SEARCH("journalism/audio", N137)),"audio",ISNUMBER(SEARCH("photography/nature", N137)),"nature",ISNUMBER(SEARCH("photography/people", N137)),"people",ISNUMBER(SEARCH("photography/photobooks", N137)),"photobooks",ISNUMBER(SEARCH("photography/places", N137)),"places",ISNUMBER(SEARCH("publishing/art books", N137)),"art books",ISNUMBER(SEARCH("publishing/children's books", N137)),"children's books",ISNUMBER(SEARCH("publishing/fiction", N137)),"fiction",ISNUMBER(SEARCH("publishing/nonfiction", N137)),"nonfiction",ISNUMBER(SEARCH("publishing/radio &amp; podcasts", N137)),"radio &amp; podcasts",ISNUMBER(SEARCH("publishing/translations", N137)),"translations",ISNUMBER(SEARCH("technology/gadgets", N137)),"gadgets",ISNUMBER(SEARCH("technology/hardware", N137)),"hardware",ISNUMBER(SEARCH("technology/makerspaces", N137)),"makerspaces",ISNUMBER(SEARCH("technology/space exploration", N137)),"space exploration",ISNUMBER(SEARCH("technology/wearables", N137)),"wearables",ISNUMBER(SEARCH("technology/web", N137)),"web",ISNUMBER(SEARCH("theater/musical", N137)),"musical",ISNUMBER(SEARCH("theater/plays", N137)),"plays",ISNUMBER(SEARCH("theater/spaces", N137)),"spaces")</f>
        <v>science fiction</v>
      </c>
      <c r="S137" s="6">
        <f t="shared" si="12"/>
        <v>41788.381909722222</v>
      </c>
      <c r="T137" s="6">
        <f t="shared" si="13"/>
        <v>41821.791666666664</v>
      </c>
    </row>
    <row r="138" spans="1:20" ht="48" hidden="1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v>0</v>
      </c>
      <c r="Q138" t="str">
        <f t="shared" si="11"/>
        <v>film &amp; video</v>
      </c>
      <c r="R138" t="str" cm="1">
        <f t="array" ref="R138">_xlfn.IFS(ISNUMBER(SEARCH("film &amp; video/television", N138)),"television",ISNUMBER(SEARCH("film &amp; video/animation", N138)),"animation",ISNUMBER(SEARCH("film &amp; video/documentary", N138)),"documentary",ISNUMBER(SEARCH("film &amp; video/drama", N138)),"drama",ISNUMBER(SEARCH("film &amp; video/science fiction", N138)),"science fiction",ISNUMBER(SEARCH("film &amp; video/shorts", N138)),"shorts",ISNUMBER(SEARCH("food/food trucks", N138)),"food trucks",ISNUMBER(SEARCH("food/restaurants", N138)),"restaurants",ISNUMBER(SEARCH("food/small batch", N138)),"small batch",ISNUMBER(SEARCH("games/mobile games", N138)),"mobile games",ISNUMBER(SEARCH("games/tabletop games", N138)),"tabletop games",ISNUMBER(SEARCH("games/video games", N138)),"video games",ISNUMBER(SEARCH("music/classical music", N138)),"classical music",ISNUMBER(SEARCH("music/electronic music", N138)),"electronic music",ISNUMBER(SEARCH("music/faith", N138)),"faith",ISNUMBER(SEARCH("music/indie rock", N138)),"indie rock",ISNUMBER(SEARCH("music/jazz", N138)),"jazz",ISNUMBER(SEARCH("music/metal", N138)),"metal",ISNUMBER(SEARCH("music/pop", N138)),"pop",ISNUMBER(SEARCH("music/rock", N138)),"rock",ISNUMBER(SEARCH("music/world music", N138)),"world music",ISNUMBER(SEARCH("journalism/audio", N138)),"audio",ISNUMBER(SEARCH("photography/nature", N138)),"nature",ISNUMBER(SEARCH("photography/people", N138)),"people",ISNUMBER(SEARCH("photography/photobooks", N138)),"photobooks",ISNUMBER(SEARCH("photography/places", N138)),"places",ISNUMBER(SEARCH("publishing/art books", N138)),"art books",ISNUMBER(SEARCH("publishing/children's books", N138)),"children's books",ISNUMBER(SEARCH("publishing/fiction", N138)),"fiction",ISNUMBER(SEARCH("publishing/nonfiction", N138)),"nonfiction",ISNUMBER(SEARCH("publishing/radio &amp; podcasts", N138)),"radio &amp; podcasts",ISNUMBER(SEARCH("publishing/translations", N138)),"translations",ISNUMBER(SEARCH("technology/gadgets", N138)),"gadgets",ISNUMBER(SEARCH("technology/hardware", N138)),"hardware",ISNUMBER(SEARCH("technology/makerspaces", N138)),"makerspaces",ISNUMBER(SEARCH("technology/space exploration", N138)),"space exploration",ISNUMBER(SEARCH("technology/wearables", N138)),"wearables",ISNUMBER(SEARCH("technology/web", N138)),"web",ISNUMBER(SEARCH("theater/musical", N138)),"musical",ISNUMBER(SEARCH("theater/plays", N138)),"plays",ISNUMBER(SEARCH("theater/spaces", N138)),"spaces")</f>
        <v>science fiction</v>
      </c>
      <c r="S138" s="6">
        <f t="shared" si="12"/>
        <v>42096.410115740742</v>
      </c>
      <c r="T138" s="6">
        <f t="shared" si="13"/>
        <v>42140.427777777775</v>
      </c>
    </row>
    <row r="139" spans="1:20" ht="48" hidden="1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v>0</v>
      </c>
      <c r="Q139" t="str">
        <f t="shared" si="11"/>
        <v>film &amp; video</v>
      </c>
      <c r="R139" t="str" cm="1">
        <f t="array" ref="R139">_xlfn.IFS(ISNUMBER(SEARCH("film &amp; video/television", N139)),"television",ISNUMBER(SEARCH("film &amp; video/animation", N139)),"animation",ISNUMBER(SEARCH("film &amp; video/documentary", N139)),"documentary",ISNUMBER(SEARCH("film &amp; video/drama", N139)),"drama",ISNUMBER(SEARCH("film &amp; video/science fiction", N139)),"science fiction",ISNUMBER(SEARCH("film &amp; video/shorts", N139)),"shorts",ISNUMBER(SEARCH("food/food trucks", N139)),"food trucks",ISNUMBER(SEARCH("food/restaurants", N139)),"restaurants",ISNUMBER(SEARCH("food/small batch", N139)),"small batch",ISNUMBER(SEARCH("games/mobile games", N139)),"mobile games",ISNUMBER(SEARCH("games/tabletop games", N139)),"tabletop games",ISNUMBER(SEARCH("games/video games", N139)),"video games",ISNUMBER(SEARCH("music/classical music", N139)),"classical music",ISNUMBER(SEARCH("music/electronic music", N139)),"electronic music",ISNUMBER(SEARCH("music/faith", N139)),"faith",ISNUMBER(SEARCH("music/indie rock", N139)),"indie rock",ISNUMBER(SEARCH("music/jazz", N139)),"jazz",ISNUMBER(SEARCH("music/metal", N139)),"metal",ISNUMBER(SEARCH("music/pop", N139)),"pop",ISNUMBER(SEARCH("music/rock", N139)),"rock",ISNUMBER(SEARCH("music/world music", N139)),"world music",ISNUMBER(SEARCH("journalism/audio", N139)),"audio",ISNUMBER(SEARCH("photography/nature", N139)),"nature",ISNUMBER(SEARCH("photography/people", N139)),"people",ISNUMBER(SEARCH("photography/photobooks", N139)),"photobooks",ISNUMBER(SEARCH("photography/places", N139)),"places",ISNUMBER(SEARCH("publishing/art books", N139)),"art books",ISNUMBER(SEARCH("publishing/children's books", N139)),"children's books",ISNUMBER(SEARCH("publishing/fiction", N139)),"fiction",ISNUMBER(SEARCH("publishing/nonfiction", N139)),"nonfiction",ISNUMBER(SEARCH("publishing/radio &amp; podcasts", N139)),"radio &amp; podcasts",ISNUMBER(SEARCH("publishing/translations", N139)),"translations",ISNUMBER(SEARCH("technology/gadgets", N139)),"gadgets",ISNUMBER(SEARCH("technology/hardware", N139)),"hardware",ISNUMBER(SEARCH("technology/makerspaces", N139)),"makerspaces",ISNUMBER(SEARCH("technology/space exploration", N139)),"space exploration",ISNUMBER(SEARCH("technology/wearables", N139)),"wearables",ISNUMBER(SEARCH("technology/web", N139)),"web",ISNUMBER(SEARCH("theater/musical", N139)),"musical",ISNUMBER(SEARCH("theater/plays", N139)),"plays",ISNUMBER(SEARCH("theater/spaces", N139)),"spaces")</f>
        <v>science fiction</v>
      </c>
      <c r="S139" s="6">
        <f t="shared" si="12"/>
        <v>42239.573993055557</v>
      </c>
      <c r="T139" s="6">
        <f t="shared" si="13"/>
        <v>42289.573993055557</v>
      </c>
    </row>
    <row r="140" spans="1:20" ht="48" hidden="1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4"/>
        <v>81.241379310344826</v>
      </c>
      <c r="Q140" t="str">
        <f t="shared" si="11"/>
        <v>film &amp; video</v>
      </c>
      <c r="R140" t="str" cm="1">
        <f t="array" ref="R140">_xlfn.IFS(ISNUMBER(SEARCH("film &amp; video/television", N140)),"television",ISNUMBER(SEARCH("film &amp; video/animation", N140)),"animation",ISNUMBER(SEARCH("film &amp; video/documentary", N140)),"documentary",ISNUMBER(SEARCH("film &amp; video/drama", N140)),"drama",ISNUMBER(SEARCH("film &amp; video/science fiction", N140)),"science fiction",ISNUMBER(SEARCH("film &amp; video/shorts", N140)),"shorts",ISNUMBER(SEARCH("food/food trucks", N140)),"food trucks",ISNUMBER(SEARCH("food/restaurants", N140)),"restaurants",ISNUMBER(SEARCH("food/small batch", N140)),"small batch",ISNUMBER(SEARCH("games/mobile games", N140)),"mobile games",ISNUMBER(SEARCH("games/tabletop games", N140)),"tabletop games",ISNUMBER(SEARCH("games/video games", N140)),"video games",ISNUMBER(SEARCH("music/classical music", N140)),"classical music",ISNUMBER(SEARCH("music/electronic music", N140)),"electronic music",ISNUMBER(SEARCH("music/faith", N140)),"faith",ISNUMBER(SEARCH("music/indie rock", N140)),"indie rock",ISNUMBER(SEARCH("music/jazz", N140)),"jazz",ISNUMBER(SEARCH("music/metal", N140)),"metal",ISNUMBER(SEARCH("music/pop", N140)),"pop",ISNUMBER(SEARCH("music/rock", N140)),"rock",ISNUMBER(SEARCH("music/world music", N140)),"world music",ISNUMBER(SEARCH("journalism/audio", N140)),"audio",ISNUMBER(SEARCH("photography/nature", N140)),"nature",ISNUMBER(SEARCH("photography/people", N140)),"people",ISNUMBER(SEARCH("photography/photobooks", N140)),"photobooks",ISNUMBER(SEARCH("photography/places", N140)),"places",ISNUMBER(SEARCH("publishing/art books", N140)),"art books",ISNUMBER(SEARCH("publishing/children's books", N140)),"children's books",ISNUMBER(SEARCH("publishing/fiction", N140)),"fiction",ISNUMBER(SEARCH("publishing/nonfiction", N140)),"nonfiction",ISNUMBER(SEARCH("publishing/radio &amp; podcasts", N140)),"radio &amp; podcasts",ISNUMBER(SEARCH("publishing/translations", N140)),"translations",ISNUMBER(SEARCH("technology/gadgets", N140)),"gadgets",ISNUMBER(SEARCH("technology/hardware", N140)),"hardware",ISNUMBER(SEARCH("technology/makerspaces", N140)),"makerspaces",ISNUMBER(SEARCH("technology/space exploration", N140)),"space exploration",ISNUMBER(SEARCH("technology/wearables", N140)),"wearables",ISNUMBER(SEARCH("technology/web", N140)),"web",ISNUMBER(SEARCH("theater/musical", N140)),"musical",ISNUMBER(SEARCH("theater/plays", N140)),"plays",ISNUMBER(SEARCH("theater/spaces", N140)),"spaces")</f>
        <v>science fiction</v>
      </c>
      <c r="S140" s="6">
        <f t="shared" si="12"/>
        <v>42186.257418981477</v>
      </c>
      <c r="T140" s="6">
        <f t="shared" si="13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4"/>
        <v>500</v>
      </c>
      <c r="Q141" t="str">
        <f t="shared" si="11"/>
        <v>film &amp; video</v>
      </c>
      <c r="R141" t="str" cm="1">
        <f t="array" ref="R141">_xlfn.IFS(ISNUMBER(SEARCH("film &amp; video/television", N141)),"television",ISNUMBER(SEARCH("film &amp; video/animation", N141)),"animation",ISNUMBER(SEARCH("film &amp; video/documentary", N141)),"documentary",ISNUMBER(SEARCH("film &amp; video/drama", N141)),"drama",ISNUMBER(SEARCH("film &amp; video/science fiction", N141)),"science fiction",ISNUMBER(SEARCH("film &amp; video/shorts", N141)),"shorts",ISNUMBER(SEARCH("food/food trucks", N141)),"food trucks",ISNUMBER(SEARCH("food/restaurants", N141)),"restaurants",ISNUMBER(SEARCH("food/small batch", N141)),"small batch",ISNUMBER(SEARCH("games/mobile games", N141)),"mobile games",ISNUMBER(SEARCH("games/tabletop games", N141)),"tabletop games",ISNUMBER(SEARCH("games/video games", N141)),"video games",ISNUMBER(SEARCH("music/classical music", N141)),"classical music",ISNUMBER(SEARCH("music/electronic music", N141)),"electronic music",ISNUMBER(SEARCH("music/faith", N141)),"faith",ISNUMBER(SEARCH("music/indie rock", N141)),"indie rock",ISNUMBER(SEARCH("music/jazz", N141)),"jazz",ISNUMBER(SEARCH("music/metal", N141)),"metal",ISNUMBER(SEARCH("music/pop", N141)),"pop",ISNUMBER(SEARCH("music/rock", N141)),"rock",ISNUMBER(SEARCH("music/world music", N141)),"world music",ISNUMBER(SEARCH("journalism/audio", N141)),"audio",ISNUMBER(SEARCH("photography/nature", N141)),"nature",ISNUMBER(SEARCH("photography/people", N141)),"people",ISNUMBER(SEARCH("photography/photobooks", N141)),"photobooks",ISNUMBER(SEARCH("photography/places", N141)),"places",ISNUMBER(SEARCH("publishing/art books", N141)),"art books",ISNUMBER(SEARCH("publishing/children's books", N141)),"children's books",ISNUMBER(SEARCH("publishing/fiction", N141)),"fiction",ISNUMBER(SEARCH("publishing/nonfiction", N141)),"nonfiction",ISNUMBER(SEARCH("publishing/radio &amp; podcasts", N141)),"radio &amp; podcasts",ISNUMBER(SEARCH("publishing/translations", N141)),"translations",ISNUMBER(SEARCH("technology/gadgets", N141)),"gadgets",ISNUMBER(SEARCH("technology/hardware", N141)),"hardware",ISNUMBER(SEARCH("technology/makerspaces", N141)),"makerspaces",ISNUMBER(SEARCH("technology/space exploration", N141)),"space exploration",ISNUMBER(SEARCH("technology/wearables", N141)),"wearables",ISNUMBER(SEARCH("technology/web", N141)),"web",ISNUMBER(SEARCH("theater/musical", N141)),"musical",ISNUMBER(SEARCH("theater/plays", N141)),"plays",ISNUMBER(SEARCH("theater/spaces", N141)),"spaces")</f>
        <v>science fiction</v>
      </c>
      <c r="S141" s="6">
        <f t="shared" si="12"/>
        <v>42187.920972222222</v>
      </c>
      <c r="T141" s="6">
        <f t="shared" si="13"/>
        <v>42197.920972222222</v>
      </c>
    </row>
    <row r="142" spans="1:20" ht="48" hidden="1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v>0</v>
      </c>
      <c r="Q142" t="str">
        <f t="shared" si="11"/>
        <v>film &amp; video</v>
      </c>
      <c r="R142" t="str" cm="1">
        <f t="array" ref="R142">_xlfn.IFS(ISNUMBER(SEARCH("film &amp; video/television", N142)),"television",ISNUMBER(SEARCH("film &amp; video/animation", N142)),"animation",ISNUMBER(SEARCH("film &amp; video/documentary", N142)),"documentary",ISNUMBER(SEARCH("film &amp; video/drama", N142)),"drama",ISNUMBER(SEARCH("film &amp; video/science fiction", N142)),"science fiction",ISNUMBER(SEARCH("film &amp; video/shorts", N142)),"shorts",ISNUMBER(SEARCH("food/food trucks", N142)),"food trucks",ISNUMBER(SEARCH("food/restaurants", N142)),"restaurants",ISNUMBER(SEARCH("food/small batch", N142)),"small batch",ISNUMBER(SEARCH("games/mobile games", N142)),"mobile games",ISNUMBER(SEARCH("games/tabletop games", N142)),"tabletop games",ISNUMBER(SEARCH("games/video games", N142)),"video games",ISNUMBER(SEARCH("music/classical music", N142)),"classical music",ISNUMBER(SEARCH("music/electronic music", N142)),"electronic music",ISNUMBER(SEARCH("music/faith", N142)),"faith",ISNUMBER(SEARCH("music/indie rock", N142)),"indie rock",ISNUMBER(SEARCH("music/jazz", N142)),"jazz",ISNUMBER(SEARCH("music/metal", N142)),"metal",ISNUMBER(SEARCH("music/pop", N142)),"pop",ISNUMBER(SEARCH("music/rock", N142)),"rock",ISNUMBER(SEARCH("music/world music", N142)),"world music",ISNUMBER(SEARCH("journalism/audio", N142)),"audio",ISNUMBER(SEARCH("photography/nature", N142)),"nature",ISNUMBER(SEARCH("photography/people", N142)),"people",ISNUMBER(SEARCH("photography/photobooks", N142)),"photobooks",ISNUMBER(SEARCH("photography/places", N142)),"places",ISNUMBER(SEARCH("publishing/art books", N142)),"art books",ISNUMBER(SEARCH("publishing/children's books", N142)),"children's books",ISNUMBER(SEARCH("publishing/fiction", N142)),"fiction",ISNUMBER(SEARCH("publishing/nonfiction", N142)),"nonfiction",ISNUMBER(SEARCH("publishing/radio &amp; podcasts", N142)),"radio &amp; podcasts",ISNUMBER(SEARCH("publishing/translations", N142)),"translations",ISNUMBER(SEARCH("technology/gadgets", N142)),"gadgets",ISNUMBER(SEARCH("technology/hardware", N142)),"hardware",ISNUMBER(SEARCH("technology/makerspaces", N142)),"makerspaces",ISNUMBER(SEARCH("technology/space exploration", N142)),"space exploration",ISNUMBER(SEARCH("technology/wearables", N142)),"wearables",ISNUMBER(SEARCH("technology/web", N142)),"web",ISNUMBER(SEARCH("theater/musical", N142)),"musical",ISNUMBER(SEARCH("theater/plays", N142)),"plays",ISNUMBER(SEARCH("theater/spaces", N142)),"spaces")</f>
        <v>science fiction</v>
      </c>
      <c r="S142" s="6">
        <f t="shared" si="12"/>
        <v>42053.198287037041</v>
      </c>
      <c r="T142" s="6">
        <f t="shared" si="13"/>
        <v>42083.15662037037</v>
      </c>
    </row>
    <row r="143" spans="1:20" ht="48" hidden="1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4"/>
        <v>46.178571428571431</v>
      </c>
      <c r="Q143" t="str">
        <f t="shared" si="11"/>
        <v>film &amp; video</v>
      </c>
      <c r="R143" t="str" cm="1">
        <f t="array" ref="R143">_xlfn.IFS(ISNUMBER(SEARCH("film &amp; video/television", N143)),"television",ISNUMBER(SEARCH("film &amp; video/animation", N143)),"animation",ISNUMBER(SEARCH("film &amp; video/documentary", N143)),"documentary",ISNUMBER(SEARCH("film &amp; video/drama", N143)),"drama",ISNUMBER(SEARCH("film &amp; video/science fiction", N143)),"science fiction",ISNUMBER(SEARCH("film &amp; video/shorts", N143)),"shorts",ISNUMBER(SEARCH("food/food trucks", N143)),"food trucks",ISNUMBER(SEARCH("food/restaurants", N143)),"restaurants",ISNUMBER(SEARCH("food/small batch", N143)),"small batch",ISNUMBER(SEARCH("games/mobile games", N143)),"mobile games",ISNUMBER(SEARCH("games/tabletop games", N143)),"tabletop games",ISNUMBER(SEARCH("games/video games", N143)),"video games",ISNUMBER(SEARCH("music/classical music", N143)),"classical music",ISNUMBER(SEARCH("music/electronic music", N143)),"electronic music",ISNUMBER(SEARCH("music/faith", N143)),"faith",ISNUMBER(SEARCH("music/indie rock", N143)),"indie rock",ISNUMBER(SEARCH("music/jazz", N143)),"jazz",ISNUMBER(SEARCH("music/metal", N143)),"metal",ISNUMBER(SEARCH("music/pop", N143)),"pop",ISNUMBER(SEARCH("music/rock", N143)),"rock",ISNUMBER(SEARCH("music/world music", N143)),"world music",ISNUMBER(SEARCH("journalism/audio", N143)),"audio",ISNUMBER(SEARCH("photography/nature", N143)),"nature",ISNUMBER(SEARCH("photography/people", N143)),"people",ISNUMBER(SEARCH("photography/photobooks", N143)),"photobooks",ISNUMBER(SEARCH("photography/places", N143)),"places",ISNUMBER(SEARCH("publishing/art books", N143)),"art books",ISNUMBER(SEARCH("publishing/children's books", N143)),"children's books",ISNUMBER(SEARCH("publishing/fiction", N143)),"fiction",ISNUMBER(SEARCH("publishing/nonfiction", N143)),"nonfiction",ISNUMBER(SEARCH("publishing/radio &amp; podcasts", N143)),"radio &amp; podcasts",ISNUMBER(SEARCH("publishing/translations", N143)),"translations",ISNUMBER(SEARCH("technology/gadgets", N143)),"gadgets",ISNUMBER(SEARCH("technology/hardware", N143)),"hardware",ISNUMBER(SEARCH("technology/makerspaces", N143)),"makerspaces",ISNUMBER(SEARCH("technology/space exploration", N143)),"space exploration",ISNUMBER(SEARCH("technology/wearables", N143)),"wearables",ISNUMBER(SEARCH("technology/web", N143)),"web",ISNUMBER(SEARCH("theater/musical", N143)),"musical",ISNUMBER(SEARCH("theater/plays", N143)),"plays",ISNUMBER(SEARCH("theater/spaces", N143)),"spaces")</f>
        <v>science fiction</v>
      </c>
      <c r="S143" s="6">
        <f t="shared" si="12"/>
        <v>42110.153043981481</v>
      </c>
      <c r="T143" s="6">
        <f t="shared" si="13"/>
        <v>42155.153043981481</v>
      </c>
    </row>
    <row r="144" spans="1:20" ht="48" hidden="1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4"/>
        <v>10</v>
      </c>
      <c r="Q144" t="str">
        <f t="shared" si="11"/>
        <v>film &amp; video</v>
      </c>
      <c r="R144" t="str" cm="1">
        <f t="array" ref="R144">_xlfn.IFS(ISNUMBER(SEARCH("film &amp; video/television", N144)),"television",ISNUMBER(SEARCH("film &amp; video/animation", N144)),"animation",ISNUMBER(SEARCH("film &amp; video/documentary", N144)),"documentary",ISNUMBER(SEARCH("film &amp; video/drama", N144)),"drama",ISNUMBER(SEARCH("film &amp; video/science fiction", N144)),"science fiction",ISNUMBER(SEARCH("film &amp; video/shorts", N144)),"shorts",ISNUMBER(SEARCH("food/food trucks", N144)),"food trucks",ISNUMBER(SEARCH("food/restaurants", N144)),"restaurants",ISNUMBER(SEARCH("food/small batch", N144)),"small batch",ISNUMBER(SEARCH("games/mobile games", N144)),"mobile games",ISNUMBER(SEARCH("games/tabletop games", N144)),"tabletop games",ISNUMBER(SEARCH("games/video games", N144)),"video games",ISNUMBER(SEARCH("music/classical music", N144)),"classical music",ISNUMBER(SEARCH("music/electronic music", N144)),"electronic music",ISNUMBER(SEARCH("music/faith", N144)),"faith",ISNUMBER(SEARCH("music/indie rock", N144)),"indie rock",ISNUMBER(SEARCH("music/jazz", N144)),"jazz",ISNUMBER(SEARCH("music/metal", N144)),"metal",ISNUMBER(SEARCH("music/pop", N144)),"pop",ISNUMBER(SEARCH("music/rock", N144)),"rock",ISNUMBER(SEARCH("music/world music", N144)),"world music",ISNUMBER(SEARCH("journalism/audio", N144)),"audio",ISNUMBER(SEARCH("photography/nature", N144)),"nature",ISNUMBER(SEARCH("photography/people", N144)),"people",ISNUMBER(SEARCH("photography/photobooks", N144)),"photobooks",ISNUMBER(SEARCH("photography/places", N144)),"places",ISNUMBER(SEARCH("publishing/art books", N144)),"art books",ISNUMBER(SEARCH("publishing/children's books", N144)),"children's books",ISNUMBER(SEARCH("publishing/fiction", N144)),"fiction",ISNUMBER(SEARCH("publishing/nonfiction", N144)),"nonfiction",ISNUMBER(SEARCH("publishing/radio &amp; podcasts", N144)),"radio &amp; podcasts",ISNUMBER(SEARCH("publishing/translations", N144)),"translations",ISNUMBER(SEARCH("technology/gadgets", N144)),"gadgets",ISNUMBER(SEARCH("technology/hardware", N144)),"hardware",ISNUMBER(SEARCH("technology/makerspaces", N144)),"makerspaces",ISNUMBER(SEARCH("technology/space exploration", N144)),"space exploration",ISNUMBER(SEARCH("technology/wearables", N144)),"wearables",ISNUMBER(SEARCH("technology/web", N144)),"web",ISNUMBER(SEARCH("theater/musical", N144)),"musical",ISNUMBER(SEARCH("theater/plays", N144)),"plays",ISNUMBER(SEARCH("theater/spaces", N144)),"spaces")</f>
        <v>science fiction</v>
      </c>
      <c r="S144" s="6">
        <f t="shared" si="12"/>
        <v>41938.893263888887</v>
      </c>
      <c r="T144" s="6">
        <f t="shared" si="13"/>
        <v>41959.934930555552</v>
      </c>
    </row>
    <row r="145" spans="1:20" ht="48" hidden="1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v>0</v>
      </c>
      <c r="Q145" t="str">
        <f t="shared" si="11"/>
        <v>film &amp; video</v>
      </c>
      <c r="R145" t="str" cm="1">
        <f t="array" ref="R145">_xlfn.IFS(ISNUMBER(SEARCH("film &amp; video/television", N145)),"television",ISNUMBER(SEARCH("film &amp; video/animation", N145)),"animation",ISNUMBER(SEARCH("film &amp; video/documentary", N145)),"documentary",ISNUMBER(SEARCH("film &amp; video/drama", N145)),"drama",ISNUMBER(SEARCH("film &amp; video/science fiction", N145)),"science fiction",ISNUMBER(SEARCH("film &amp; video/shorts", N145)),"shorts",ISNUMBER(SEARCH("food/food trucks", N145)),"food trucks",ISNUMBER(SEARCH("food/restaurants", N145)),"restaurants",ISNUMBER(SEARCH("food/small batch", N145)),"small batch",ISNUMBER(SEARCH("games/mobile games", N145)),"mobile games",ISNUMBER(SEARCH("games/tabletop games", N145)),"tabletop games",ISNUMBER(SEARCH("games/video games", N145)),"video games",ISNUMBER(SEARCH("music/classical music", N145)),"classical music",ISNUMBER(SEARCH("music/electronic music", N145)),"electronic music",ISNUMBER(SEARCH("music/faith", N145)),"faith",ISNUMBER(SEARCH("music/indie rock", N145)),"indie rock",ISNUMBER(SEARCH("music/jazz", N145)),"jazz",ISNUMBER(SEARCH("music/metal", N145)),"metal",ISNUMBER(SEARCH("music/pop", N145)),"pop",ISNUMBER(SEARCH("music/rock", N145)),"rock",ISNUMBER(SEARCH("music/world music", N145)),"world music",ISNUMBER(SEARCH("journalism/audio", N145)),"audio",ISNUMBER(SEARCH("photography/nature", N145)),"nature",ISNUMBER(SEARCH("photography/people", N145)),"people",ISNUMBER(SEARCH("photography/photobooks", N145)),"photobooks",ISNUMBER(SEARCH("photography/places", N145)),"places",ISNUMBER(SEARCH("publishing/art books", N145)),"art books",ISNUMBER(SEARCH("publishing/children's books", N145)),"children's books",ISNUMBER(SEARCH("publishing/fiction", N145)),"fiction",ISNUMBER(SEARCH("publishing/nonfiction", N145)),"nonfiction",ISNUMBER(SEARCH("publishing/radio &amp; podcasts", N145)),"radio &amp; podcasts",ISNUMBER(SEARCH("publishing/translations", N145)),"translations",ISNUMBER(SEARCH("technology/gadgets", N145)),"gadgets",ISNUMBER(SEARCH("technology/hardware", N145)),"hardware",ISNUMBER(SEARCH("technology/makerspaces", N145)),"makerspaces",ISNUMBER(SEARCH("technology/space exploration", N145)),"space exploration",ISNUMBER(SEARCH("technology/wearables", N145)),"wearables",ISNUMBER(SEARCH("technology/web", N145)),"web",ISNUMBER(SEARCH("theater/musical", N145)),"musical",ISNUMBER(SEARCH("theater/plays", N145)),"plays",ISNUMBER(SEARCH("theater/spaces", N145)),"spaces")</f>
        <v>science fiction</v>
      </c>
      <c r="S145" s="6">
        <f t="shared" si="12"/>
        <v>42559.064143518524</v>
      </c>
      <c r="T145" s="6">
        <f t="shared" si="13"/>
        <v>42616.246527777781</v>
      </c>
    </row>
    <row r="146" spans="1:20" ht="48" hidden="1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4"/>
        <v>55.945945945945944</v>
      </c>
      <c r="Q146" t="str">
        <f t="shared" si="11"/>
        <v>film &amp; video</v>
      </c>
      <c r="R146" t="str" cm="1">
        <f t="array" ref="R146">_xlfn.IFS(ISNUMBER(SEARCH("film &amp; video/television", N146)),"television",ISNUMBER(SEARCH("film &amp; video/animation", N146)),"animation",ISNUMBER(SEARCH("film &amp; video/documentary", N146)),"documentary",ISNUMBER(SEARCH("film &amp; video/drama", N146)),"drama",ISNUMBER(SEARCH("film &amp; video/science fiction", N146)),"science fiction",ISNUMBER(SEARCH("film &amp; video/shorts", N146)),"shorts",ISNUMBER(SEARCH("food/food trucks", N146)),"food trucks",ISNUMBER(SEARCH("food/restaurants", N146)),"restaurants",ISNUMBER(SEARCH("food/small batch", N146)),"small batch",ISNUMBER(SEARCH("games/mobile games", N146)),"mobile games",ISNUMBER(SEARCH("games/tabletop games", N146)),"tabletop games",ISNUMBER(SEARCH("games/video games", N146)),"video games",ISNUMBER(SEARCH("music/classical music", N146)),"classical music",ISNUMBER(SEARCH("music/electronic music", N146)),"electronic music",ISNUMBER(SEARCH("music/faith", N146)),"faith",ISNUMBER(SEARCH("music/indie rock", N146)),"indie rock",ISNUMBER(SEARCH("music/jazz", N146)),"jazz",ISNUMBER(SEARCH("music/metal", N146)),"metal",ISNUMBER(SEARCH("music/pop", N146)),"pop",ISNUMBER(SEARCH("music/rock", N146)),"rock",ISNUMBER(SEARCH("music/world music", N146)),"world music",ISNUMBER(SEARCH("journalism/audio", N146)),"audio",ISNUMBER(SEARCH("photography/nature", N146)),"nature",ISNUMBER(SEARCH("photography/people", N146)),"people",ISNUMBER(SEARCH("photography/photobooks", N146)),"photobooks",ISNUMBER(SEARCH("photography/places", N146)),"places",ISNUMBER(SEARCH("publishing/art books", N146)),"art books",ISNUMBER(SEARCH("publishing/children's books", N146)),"children's books",ISNUMBER(SEARCH("publishing/fiction", N146)),"fiction",ISNUMBER(SEARCH("publishing/nonfiction", N146)),"nonfiction",ISNUMBER(SEARCH("publishing/radio &amp; podcasts", N146)),"radio &amp; podcasts",ISNUMBER(SEARCH("publishing/translations", N146)),"translations",ISNUMBER(SEARCH("technology/gadgets", N146)),"gadgets",ISNUMBER(SEARCH("technology/hardware", N146)),"hardware",ISNUMBER(SEARCH("technology/makerspaces", N146)),"makerspaces",ISNUMBER(SEARCH("technology/space exploration", N146)),"space exploration",ISNUMBER(SEARCH("technology/wearables", N146)),"wearables",ISNUMBER(SEARCH("technology/web", N146)),"web",ISNUMBER(SEARCH("theater/musical", N146)),"musical",ISNUMBER(SEARCH("theater/plays", N146)),"plays",ISNUMBER(SEARCH("theater/spaces", N146)),"spaces")</f>
        <v>science fiction</v>
      </c>
      <c r="S146" s="6">
        <f t="shared" si="12"/>
        <v>42047.762407407412</v>
      </c>
      <c r="T146" s="6">
        <f t="shared" si="13"/>
        <v>42107.72074074074</v>
      </c>
    </row>
    <row r="147" spans="1:20" ht="48" hidden="1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4"/>
        <v>37.555555555555557</v>
      </c>
      <c r="Q147" t="str">
        <f t="shared" si="11"/>
        <v>film &amp; video</v>
      </c>
      <c r="R147" t="str" cm="1">
        <f t="array" ref="R147">_xlfn.IFS(ISNUMBER(SEARCH("film &amp; video/television", N147)),"television",ISNUMBER(SEARCH("film &amp; video/animation", N147)),"animation",ISNUMBER(SEARCH("film &amp; video/documentary", N147)),"documentary",ISNUMBER(SEARCH("film &amp; video/drama", N147)),"drama",ISNUMBER(SEARCH("film &amp; video/science fiction", N147)),"science fiction",ISNUMBER(SEARCH("film &amp; video/shorts", N147)),"shorts",ISNUMBER(SEARCH("food/food trucks", N147)),"food trucks",ISNUMBER(SEARCH("food/restaurants", N147)),"restaurants",ISNUMBER(SEARCH("food/small batch", N147)),"small batch",ISNUMBER(SEARCH("games/mobile games", N147)),"mobile games",ISNUMBER(SEARCH("games/tabletop games", N147)),"tabletop games",ISNUMBER(SEARCH("games/video games", N147)),"video games",ISNUMBER(SEARCH("music/classical music", N147)),"classical music",ISNUMBER(SEARCH("music/electronic music", N147)),"electronic music",ISNUMBER(SEARCH("music/faith", N147)),"faith",ISNUMBER(SEARCH("music/indie rock", N147)),"indie rock",ISNUMBER(SEARCH("music/jazz", N147)),"jazz",ISNUMBER(SEARCH("music/metal", N147)),"metal",ISNUMBER(SEARCH("music/pop", N147)),"pop",ISNUMBER(SEARCH("music/rock", N147)),"rock",ISNUMBER(SEARCH("music/world music", N147)),"world music",ISNUMBER(SEARCH("journalism/audio", N147)),"audio",ISNUMBER(SEARCH("photography/nature", N147)),"nature",ISNUMBER(SEARCH("photography/people", N147)),"people",ISNUMBER(SEARCH("photography/photobooks", N147)),"photobooks",ISNUMBER(SEARCH("photography/places", N147)),"places",ISNUMBER(SEARCH("publishing/art books", N147)),"art books",ISNUMBER(SEARCH("publishing/children's books", N147)),"children's books",ISNUMBER(SEARCH("publishing/fiction", N147)),"fiction",ISNUMBER(SEARCH("publishing/nonfiction", N147)),"nonfiction",ISNUMBER(SEARCH("publishing/radio &amp; podcasts", N147)),"radio &amp; podcasts",ISNUMBER(SEARCH("publishing/translations", N147)),"translations",ISNUMBER(SEARCH("technology/gadgets", N147)),"gadgets",ISNUMBER(SEARCH("technology/hardware", N147)),"hardware",ISNUMBER(SEARCH("technology/makerspaces", N147)),"makerspaces",ISNUMBER(SEARCH("technology/space exploration", N147)),"space exploration",ISNUMBER(SEARCH("technology/wearables", N147)),"wearables",ISNUMBER(SEARCH("technology/web", N147)),"web",ISNUMBER(SEARCH("theater/musical", N147)),"musical",ISNUMBER(SEARCH("theater/plays", N147)),"plays",ISNUMBER(SEARCH("theater/spaces", N147)),"spaces")</f>
        <v>science fiction</v>
      </c>
      <c r="S147" s="6">
        <f t="shared" si="12"/>
        <v>42200.542268518519</v>
      </c>
      <c r="T147" s="6">
        <f t="shared" si="13"/>
        <v>42227.542268518519</v>
      </c>
    </row>
    <row r="148" spans="1:20" ht="48" hidden="1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4"/>
        <v>38.333333333333336</v>
      </c>
      <c r="Q148" t="str">
        <f t="shared" si="11"/>
        <v>film &amp; video</v>
      </c>
      <c r="R148" t="str" cm="1">
        <f t="array" ref="R148">_xlfn.IFS(ISNUMBER(SEARCH("film &amp; video/television", N148)),"television",ISNUMBER(SEARCH("film &amp; video/animation", N148)),"animation",ISNUMBER(SEARCH("film &amp; video/documentary", N148)),"documentary",ISNUMBER(SEARCH("film &amp; video/drama", N148)),"drama",ISNUMBER(SEARCH("film &amp; video/science fiction", N148)),"science fiction",ISNUMBER(SEARCH("film &amp; video/shorts", N148)),"shorts",ISNUMBER(SEARCH("food/food trucks", N148)),"food trucks",ISNUMBER(SEARCH("food/restaurants", N148)),"restaurants",ISNUMBER(SEARCH("food/small batch", N148)),"small batch",ISNUMBER(SEARCH("games/mobile games", N148)),"mobile games",ISNUMBER(SEARCH("games/tabletop games", N148)),"tabletop games",ISNUMBER(SEARCH("games/video games", N148)),"video games",ISNUMBER(SEARCH("music/classical music", N148)),"classical music",ISNUMBER(SEARCH("music/electronic music", N148)),"electronic music",ISNUMBER(SEARCH("music/faith", N148)),"faith",ISNUMBER(SEARCH("music/indie rock", N148)),"indie rock",ISNUMBER(SEARCH("music/jazz", N148)),"jazz",ISNUMBER(SEARCH("music/metal", N148)),"metal",ISNUMBER(SEARCH("music/pop", N148)),"pop",ISNUMBER(SEARCH("music/rock", N148)),"rock",ISNUMBER(SEARCH("music/world music", N148)),"world music",ISNUMBER(SEARCH("journalism/audio", N148)),"audio",ISNUMBER(SEARCH("photography/nature", N148)),"nature",ISNUMBER(SEARCH("photography/people", N148)),"people",ISNUMBER(SEARCH("photography/photobooks", N148)),"photobooks",ISNUMBER(SEARCH("photography/places", N148)),"places",ISNUMBER(SEARCH("publishing/art books", N148)),"art books",ISNUMBER(SEARCH("publishing/children's books", N148)),"children's books",ISNUMBER(SEARCH("publishing/fiction", N148)),"fiction",ISNUMBER(SEARCH("publishing/nonfiction", N148)),"nonfiction",ISNUMBER(SEARCH("publishing/radio &amp; podcasts", N148)),"radio &amp; podcasts",ISNUMBER(SEARCH("publishing/translations", N148)),"translations",ISNUMBER(SEARCH("technology/gadgets", N148)),"gadgets",ISNUMBER(SEARCH("technology/hardware", N148)),"hardware",ISNUMBER(SEARCH("technology/makerspaces", N148)),"makerspaces",ISNUMBER(SEARCH("technology/space exploration", N148)),"space exploration",ISNUMBER(SEARCH("technology/wearables", N148)),"wearables",ISNUMBER(SEARCH("technology/web", N148)),"web",ISNUMBER(SEARCH("theater/musical", N148)),"musical",ISNUMBER(SEARCH("theater/plays", N148)),"plays",ISNUMBER(SEARCH("theater/spaces", N148)),"spaces")</f>
        <v>science fiction</v>
      </c>
      <c r="S148" s="6">
        <f t="shared" si="12"/>
        <v>42693.016180555554</v>
      </c>
      <c r="T148" s="6">
        <f t="shared" si="13"/>
        <v>42753.016180555554</v>
      </c>
    </row>
    <row r="149" spans="1:20" ht="32" hidden="1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v>0</v>
      </c>
      <c r="Q149" t="str">
        <f t="shared" si="11"/>
        <v>film &amp; video</v>
      </c>
      <c r="R149" t="str" cm="1">
        <f t="array" ref="R149">_xlfn.IFS(ISNUMBER(SEARCH("film &amp; video/television", N149)),"television",ISNUMBER(SEARCH("film &amp; video/animation", N149)),"animation",ISNUMBER(SEARCH("film &amp; video/documentary", N149)),"documentary",ISNUMBER(SEARCH("film &amp; video/drama", N149)),"drama",ISNUMBER(SEARCH("film &amp; video/science fiction", N149)),"science fiction",ISNUMBER(SEARCH("film &amp; video/shorts", N149)),"shorts",ISNUMBER(SEARCH("food/food trucks", N149)),"food trucks",ISNUMBER(SEARCH("food/restaurants", N149)),"restaurants",ISNUMBER(SEARCH("food/small batch", N149)),"small batch",ISNUMBER(SEARCH("games/mobile games", N149)),"mobile games",ISNUMBER(SEARCH("games/tabletop games", N149)),"tabletop games",ISNUMBER(SEARCH("games/video games", N149)),"video games",ISNUMBER(SEARCH("music/classical music", N149)),"classical music",ISNUMBER(SEARCH("music/electronic music", N149)),"electronic music",ISNUMBER(SEARCH("music/faith", N149)),"faith",ISNUMBER(SEARCH("music/indie rock", N149)),"indie rock",ISNUMBER(SEARCH("music/jazz", N149)),"jazz",ISNUMBER(SEARCH("music/metal", N149)),"metal",ISNUMBER(SEARCH("music/pop", N149)),"pop",ISNUMBER(SEARCH("music/rock", N149)),"rock",ISNUMBER(SEARCH("music/world music", N149)),"world music",ISNUMBER(SEARCH("journalism/audio", N149)),"audio",ISNUMBER(SEARCH("photography/nature", N149)),"nature",ISNUMBER(SEARCH("photography/people", N149)),"people",ISNUMBER(SEARCH("photography/photobooks", N149)),"photobooks",ISNUMBER(SEARCH("photography/places", N149)),"places",ISNUMBER(SEARCH("publishing/art books", N149)),"art books",ISNUMBER(SEARCH("publishing/children's books", N149)),"children's books",ISNUMBER(SEARCH("publishing/fiction", N149)),"fiction",ISNUMBER(SEARCH("publishing/nonfiction", N149)),"nonfiction",ISNUMBER(SEARCH("publishing/radio &amp; podcasts", N149)),"radio &amp; podcasts",ISNUMBER(SEARCH("publishing/translations", N149)),"translations",ISNUMBER(SEARCH("technology/gadgets", N149)),"gadgets",ISNUMBER(SEARCH("technology/hardware", N149)),"hardware",ISNUMBER(SEARCH("technology/makerspaces", N149)),"makerspaces",ISNUMBER(SEARCH("technology/space exploration", N149)),"space exploration",ISNUMBER(SEARCH("technology/wearables", N149)),"wearables",ISNUMBER(SEARCH("technology/web", N149)),"web",ISNUMBER(SEARCH("theater/musical", N149)),"musical",ISNUMBER(SEARCH("theater/plays", N149)),"plays",ISNUMBER(SEARCH("theater/spaces", N149)),"spaces")</f>
        <v>science fiction</v>
      </c>
      <c r="S149" s="6">
        <f t="shared" si="12"/>
        <v>41969.767824074079</v>
      </c>
      <c r="T149" s="6">
        <f t="shared" si="13"/>
        <v>42012.762499999997</v>
      </c>
    </row>
    <row r="150" spans="1:20" ht="48" hidden="1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4"/>
        <v>20</v>
      </c>
      <c r="Q150" t="str">
        <f t="shared" si="11"/>
        <v>film &amp; video</v>
      </c>
      <c r="R150" t="str" cm="1">
        <f t="array" ref="R150">_xlfn.IFS(ISNUMBER(SEARCH("film &amp; video/television", N150)),"television",ISNUMBER(SEARCH("film &amp; video/animation", N150)),"animation",ISNUMBER(SEARCH("film &amp; video/documentary", N150)),"documentary",ISNUMBER(SEARCH("film &amp; video/drama", N150)),"drama",ISNUMBER(SEARCH("film &amp; video/science fiction", N150)),"science fiction",ISNUMBER(SEARCH("film &amp; video/shorts", N150)),"shorts",ISNUMBER(SEARCH("food/food trucks", N150)),"food trucks",ISNUMBER(SEARCH("food/restaurants", N150)),"restaurants",ISNUMBER(SEARCH("food/small batch", N150)),"small batch",ISNUMBER(SEARCH("games/mobile games", N150)),"mobile games",ISNUMBER(SEARCH("games/tabletop games", N150)),"tabletop games",ISNUMBER(SEARCH("games/video games", N150)),"video games",ISNUMBER(SEARCH("music/classical music", N150)),"classical music",ISNUMBER(SEARCH("music/electronic music", N150)),"electronic music",ISNUMBER(SEARCH("music/faith", N150)),"faith",ISNUMBER(SEARCH("music/indie rock", N150)),"indie rock",ISNUMBER(SEARCH("music/jazz", N150)),"jazz",ISNUMBER(SEARCH("music/metal", N150)),"metal",ISNUMBER(SEARCH("music/pop", N150)),"pop",ISNUMBER(SEARCH("music/rock", N150)),"rock",ISNUMBER(SEARCH("music/world music", N150)),"world music",ISNUMBER(SEARCH("journalism/audio", N150)),"audio",ISNUMBER(SEARCH("photography/nature", N150)),"nature",ISNUMBER(SEARCH("photography/people", N150)),"people",ISNUMBER(SEARCH("photography/photobooks", N150)),"photobooks",ISNUMBER(SEARCH("photography/places", N150)),"places",ISNUMBER(SEARCH("publishing/art books", N150)),"art books",ISNUMBER(SEARCH("publishing/children's books", N150)),"children's books",ISNUMBER(SEARCH("publishing/fiction", N150)),"fiction",ISNUMBER(SEARCH("publishing/nonfiction", N150)),"nonfiction",ISNUMBER(SEARCH("publishing/radio &amp; podcasts", N150)),"radio &amp; podcasts",ISNUMBER(SEARCH("publishing/translations", N150)),"translations",ISNUMBER(SEARCH("technology/gadgets", N150)),"gadgets",ISNUMBER(SEARCH("technology/hardware", N150)),"hardware",ISNUMBER(SEARCH("technology/makerspaces", N150)),"makerspaces",ISNUMBER(SEARCH("technology/space exploration", N150)),"space exploration",ISNUMBER(SEARCH("technology/wearables", N150)),"wearables",ISNUMBER(SEARCH("technology/web", N150)),"web",ISNUMBER(SEARCH("theater/musical", N150)),"musical",ISNUMBER(SEARCH("theater/plays", N150)),"plays",ISNUMBER(SEARCH("theater/spaces", N150)),"spaces")</f>
        <v>science fiction</v>
      </c>
      <c r="S150" s="6">
        <f t="shared" si="12"/>
        <v>42397.281666666662</v>
      </c>
      <c r="T150" s="6">
        <f t="shared" si="13"/>
        <v>42427.281666666662</v>
      </c>
    </row>
    <row r="151" spans="1:20" ht="48" hidden="1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4"/>
        <v>15.333333333333334</v>
      </c>
      <c r="Q151" t="str">
        <f t="shared" si="11"/>
        <v>film &amp; video</v>
      </c>
      <c r="R151" t="str" cm="1">
        <f t="array" ref="R151">_xlfn.IFS(ISNUMBER(SEARCH("film &amp; video/television", N151)),"television",ISNUMBER(SEARCH("film &amp; video/animation", N151)),"animation",ISNUMBER(SEARCH("film &amp; video/documentary", N151)),"documentary",ISNUMBER(SEARCH("film &amp; video/drama", N151)),"drama",ISNUMBER(SEARCH("film &amp; video/science fiction", N151)),"science fiction",ISNUMBER(SEARCH("film &amp; video/shorts", N151)),"shorts",ISNUMBER(SEARCH("food/food trucks", N151)),"food trucks",ISNUMBER(SEARCH("food/restaurants", N151)),"restaurants",ISNUMBER(SEARCH("food/small batch", N151)),"small batch",ISNUMBER(SEARCH("games/mobile games", N151)),"mobile games",ISNUMBER(SEARCH("games/tabletop games", N151)),"tabletop games",ISNUMBER(SEARCH("games/video games", N151)),"video games",ISNUMBER(SEARCH("music/classical music", N151)),"classical music",ISNUMBER(SEARCH("music/electronic music", N151)),"electronic music",ISNUMBER(SEARCH("music/faith", N151)),"faith",ISNUMBER(SEARCH("music/indie rock", N151)),"indie rock",ISNUMBER(SEARCH("music/jazz", N151)),"jazz",ISNUMBER(SEARCH("music/metal", N151)),"metal",ISNUMBER(SEARCH("music/pop", N151)),"pop",ISNUMBER(SEARCH("music/rock", N151)),"rock",ISNUMBER(SEARCH("music/world music", N151)),"world music",ISNUMBER(SEARCH("journalism/audio", N151)),"audio",ISNUMBER(SEARCH("photography/nature", N151)),"nature",ISNUMBER(SEARCH("photography/people", N151)),"people",ISNUMBER(SEARCH("photography/photobooks", N151)),"photobooks",ISNUMBER(SEARCH("photography/places", N151)),"places",ISNUMBER(SEARCH("publishing/art books", N151)),"art books",ISNUMBER(SEARCH("publishing/children's books", N151)),"children's books",ISNUMBER(SEARCH("publishing/fiction", N151)),"fiction",ISNUMBER(SEARCH("publishing/nonfiction", N151)),"nonfiction",ISNUMBER(SEARCH("publishing/radio &amp; podcasts", N151)),"radio &amp; podcasts",ISNUMBER(SEARCH("publishing/translations", N151)),"translations",ISNUMBER(SEARCH("technology/gadgets", N151)),"gadgets",ISNUMBER(SEARCH("technology/hardware", N151)),"hardware",ISNUMBER(SEARCH("technology/makerspaces", N151)),"makerspaces",ISNUMBER(SEARCH("technology/space exploration", N151)),"space exploration",ISNUMBER(SEARCH("technology/wearables", N151)),"wearables",ISNUMBER(SEARCH("technology/web", N151)),"web",ISNUMBER(SEARCH("theater/musical", N151)),"musical",ISNUMBER(SEARCH("theater/plays", N151)),"plays",ISNUMBER(SEARCH("theater/spaces", N151)),"spaces")</f>
        <v>science fiction</v>
      </c>
      <c r="S151" s="6">
        <f t="shared" si="12"/>
        <v>41968.172106481477</v>
      </c>
      <c r="T151" s="6">
        <f t="shared" si="13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4"/>
        <v>449.43283582089555</v>
      </c>
      <c r="Q152" t="str">
        <f t="shared" si="11"/>
        <v>film &amp; video</v>
      </c>
      <c r="R152" t="str" cm="1">
        <f t="array" ref="R152">_xlfn.IFS(ISNUMBER(SEARCH("film &amp; video/television", N152)),"television",ISNUMBER(SEARCH("film &amp; video/animation", N152)),"animation",ISNUMBER(SEARCH("film &amp; video/documentary", N152)),"documentary",ISNUMBER(SEARCH("film &amp; video/drama", N152)),"drama",ISNUMBER(SEARCH("film &amp; video/science fiction", N152)),"science fiction",ISNUMBER(SEARCH("film &amp; video/shorts", N152)),"shorts",ISNUMBER(SEARCH("food/food trucks", N152)),"food trucks",ISNUMBER(SEARCH("food/restaurants", N152)),"restaurants",ISNUMBER(SEARCH("food/small batch", N152)),"small batch",ISNUMBER(SEARCH("games/mobile games", N152)),"mobile games",ISNUMBER(SEARCH("games/tabletop games", N152)),"tabletop games",ISNUMBER(SEARCH("games/video games", N152)),"video games",ISNUMBER(SEARCH("music/classical music", N152)),"classical music",ISNUMBER(SEARCH("music/electronic music", N152)),"electronic music",ISNUMBER(SEARCH("music/faith", N152)),"faith",ISNUMBER(SEARCH("music/indie rock", N152)),"indie rock",ISNUMBER(SEARCH("music/jazz", N152)),"jazz",ISNUMBER(SEARCH("music/metal", N152)),"metal",ISNUMBER(SEARCH("music/pop", N152)),"pop",ISNUMBER(SEARCH("music/rock", N152)),"rock",ISNUMBER(SEARCH("music/world music", N152)),"world music",ISNUMBER(SEARCH("journalism/audio", N152)),"audio",ISNUMBER(SEARCH("photography/nature", N152)),"nature",ISNUMBER(SEARCH("photography/people", N152)),"people",ISNUMBER(SEARCH("photography/photobooks", N152)),"photobooks",ISNUMBER(SEARCH("photography/places", N152)),"places",ISNUMBER(SEARCH("publishing/art books", N152)),"art books",ISNUMBER(SEARCH("publishing/children's books", N152)),"children's books",ISNUMBER(SEARCH("publishing/fiction", N152)),"fiction",ISNUMBER(SEARCH("publishing/nonfiction", N152)),"nonfiction",ISNUMBER(SEARCH("publishing/radio &amp; podcasts", N152)),"radio &amp; podcasts",ISNUMBER(SEARCH("publishing/translations", N152)),"translations",ISNUMBER(SEARCH("technology/gadgets", N152)),"gadgets",ISNUMBER(SEARCH("technology/hardware", N152)),"hardware",ISNUMBER(SEARCH("technology/makerspaces", N152)),"makerspaces",ISNUMBER(SEARCH("technology/space exploration", N152)),"space exploration",ISNUMBER(SEARCH("technology/wearables", N152)),"wearables",ISNUMBER(SEARCH("technology/web", N152)),"web",ISNUMBER(SEARCH("theater/musical", N152)),"musical",ISNUMBER(SEARCH("theater/plays", N152)),"plays",ISNUMBER(SEARCH("theater/spaces", N152)),"spaces")</f>
        <v>science fiction</v>
      </c>
      <c r="S152" s="6">
        <f t="shared" si="12"/>
        <v>42090.161828703705</v>
      </c>
      <c r="T152" s="6">
        <f t="shared" si="13"/>
        <v>42150.161828703705</v>
      </c>
    </row>
    <row r="153" spans="1:20" ht="48" hidden="1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4"/>
        <v>28</v>
      </c>
      <c r="Q153" t="str">
        <f t="shared" si="11"/>
        <v>film &amp; video</v>
      </c>
      <c r="R153" t="str" cm="1">
        <f t="array" ref="R153">_xlfn.IFS(ISNUMBER(SEARCH("film &amp; video/television", N153)),"television",ISNUMBER(SEARCH("film &amp; video/animation", N153)),"animation",ISNUMBER(SEARCH("film &amp; video/documentary", N153)),"documentary",ISNUMBER(SEARCH("film &amp; video/drama", N153)),"drama",ISNUMBER(SEARCH("film &amp; video/science fiction", N153)),"science fiction",ISNUMBER(SEARCH("film &amp; video/shorts", N153)),"shorts",ISNUMBER(SEARCH("food/food trucks", N153)),"food trucks",ISNUMBER(SEARCH("food/restaurants", N153)),"restaurants",ISNUMBER(SEARCH("food/small batch", N153)),"small batch",ISNUMBER(SEARCH("games/mobile games", N153)),"mobile games",ISNUMBER(SEARCH("games/tabletop games", N153)),"tabletop games",ISNUMBER(SEARCH("games/video games", N153)),"video games",ISNUMBER(SEARCH("music/classical music", N153)),"classical music",ISNUMBER(SEARCH("music/electronic music", N153)),"electronic music",ISNUMBER(SEARCH("music/faith", N153)),"faith",ISNUMBER(SEARCH("music/indie rock", N153)),"indie rock",ISNUMBER(SEARCH("music/jazz", N153)),"jazz",ISNUMBER(SEARCH("music/metal", N153)),"metal",ISNUMBER(SEARCH("music/pop", N153)),"pop",ISNUMBER(SEARCH("music/rock", N153)),"rock",ISNUMBER(SEARCH("music/world music", N153)),"world music",ISNUMBER(SEARCH("journalism/audio", N153)),"audio",ISNUMBER(SEARCH("photography/nature", N153)),"nature",ISNUMBER(SEARCH("photography/people", N153)),"people",ISNUMBER(SEARCH("photography/photobooks", N153)),"photobooks",ISNUMBER(SEARCH("photography/places", N153)),"places",ISNUMBER(SEARCH("publishing/art books", N153)),"art books",ISNUMBER(SEARCH("publishing/children's books", N153)),"children's books",ISNUMBER(SEARCH("publishing/fiction", N153)),"fiction",ISNUMBER(SEARCH("publishing/nonfiction", N153)),"nonfiction",ISNUMBER(SEARCH("publishing/radio &amp; podcasts", N153)),"radio &amp; podcasts",ISNUMBER(SEARCH("publishing/translations", N153)),"translations",ISNUMBER(SEARCH("technology/gadgets", N153)),"gadgets",ISNUMBER(SEARCH("technology/hardware", N153)),"hardware",ISNUMBER(SEARCH("technology/makerspaces", N153)),"makerspaces",ISNUMBER(SEARCH("technology/space exploration", N153)),"space exploration",ISNUMBER(SEARCH("technology/wearables", N153)),"wearables",ISNUMBER(SEARCH("technology/web", N153)),"web",ISNUMBER(SEARCH("theater/musical", N153)),"musical",ISNUMBER(SEARCH("theater/plays", N153)),"plays",ISNUMBER(SEARCH("theater/spaces", N153)),"spaces")</f>
        <v>science fiction</v>
      </c>
      <c r="S153" s="6">
        <f t="shared" si="12"/>
        <v>42113.550821759258</v>
      </c>
      <c r="T153" s="6">
        <f t="shared" si="13"/>
        <v>42173.550821759258</v>
      </c>
    </row>
    <row r="154" spans="1:20" ht="32" hidden="1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4"/>
        <v>15</v>
      </c>
      <c r="Q154" t="str">
        <f t="shared" si="11"/>
        <v>film &amp; video</v>
      </c>
      <c r="R154" t="str" cm="1">
        <f t="array" ref="R154">_xlfn.IFS(ISNUMBER(SEARCH("film &amp; video/television", N154)),"television",ISNUMBER(SEARCH("film &amp; video/animation", N154)),"animation",ISNUMBER(SEARCH("film &amp; video/documentary", N154)),"documentary",ISNUMBER(SEARCH("film &amp; video/drama", N154)),"drama",ISNUMBER(SEARCH("film &amp; video/science fiction", N154)),"science fiction",ISNUMBER(SEARCH("film &amp; video/shorts", N154)),"shorts",ISNUMBER(SEARCH("food/food trucks", N154)),"food trucks",ISNUMBER(SEARCH("food/restaurants", N154)),"restaurants",ISNUMBER(SEARCH("food/small batch", N154)),"small batch",ISNUMBER(SEARCH("games/mobile games", N154)),"mobile games",ISNUMBER(SEARCH("games/tabletop games", N154)),"tabletop games",ISNUMBER(SEARCH("games/video games", N154)),"video games",ISNUMBER(SEARCH("music/classical music", N154)),"classical music",ISNUMBER(SEARCH("music/electronic music", N154)),"electronic music",ISNUMBER(SEARCH("music/faith", N154)),"faith",ISNUMBER(SEARCH("music/indie rock", N154)),"indie rock",ISNUMBER(SEARCH("music/jazz", N154)),"jazz",ISNUMBER(SEARCH("music/metal", N154)),"metal",ISNUMBER(SEARCH("music/pop", N154)),"pop",ISNUMBER(SEARCH("music/rock", N154)),"rock",ISNUMBER(SEARCH("music/world music", N154)),"world music",ISNUMBER(SEARCH("journalism/audio", N154)),"audio",ISNUMBER(SEARCH("photography/nature", N154)),"nature",ISNUMBER(SEARCH("photography/people", N154)),"people",ISNUMBER(SEARCH("photography/photobooks", N154)),"photobooks",ISNUMBER(SEARCH("photography/places", N154)),"places",ISNUMBER(SEARCH("publishing/art books", N154)),"art books",ISNUMBER(SEARCH("publishing/children's books", N154)),"children's books",ISNUMBER(SEARCH("publishing/fiction", N154)),"fiction",ISNUMBER(SEARCH("publishing/nonfiction", N154)),"nonfiction",ISNUMBER(SEARCH("publishing/radio &amp; podcasts", N154)),"radio &amp; podcasts",ISNUMBER(SEARCH("publishing/translations", N154)),"translations",ISNUMBER(SEARCH("technology/gadgets", N154)),"gadgets",ISNUMBER(SEARCH("technology/hardware", N154)),"hardware",ISNUMBER(SEARCH("technology/makerspaces", N154)),"makerspaces",ISNUMBER(SEARCH("technology/space exploration", N154)),"space exploration",ISNUMBER(SEARCH("technology/wearables", N154)),"wearables",ISNUMBER(SEARCH("technology/web", N154)),"web",ISNUMBER(SEARCH("theater/musical", N154)),"musical",ISNUMBER(SEARCH("theater/plays", N154)),"plays",ISNUMBER(SEARCH("theater/spaces", N154)),"spaces")</f>
        <v>science fiction</v>
      </c>
      <c r="S154" s="6">
        <f t="shared" si="12"/>
        <v>41875.077546296299</v>
      </c>
      <c r="T154" s="6">
        <f t="shared" si="13"/>
        <v>41905.077546296299</v>
      </c>
    </row>
    <row r="155" spans="1:20" ht="48" hidden="1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4"/>
        <v>35.9</v>
      </c>
      <c r="Q155" t="str">
        <f t="shared" si="11"/>
        <v>film &amp; video</v>
      </c>
      <c r="R155" t="str" cm="1">
        <f t="array" ref="R155">_xlfn.IFS(ISNUMBER(SEARCH("film &amp; video/television", N155)),"television",ISNUMBER(SEARCH("film &amp; video/animation", N155)),"animation",ISNUMBER(SEARCH("film &amp; video/documentary", N155)),"documentary",ISNUMBER(SEARCH("film &amp; video/drama", N155)),"drama",ISNUMBER(SEARCH("film &amp; video/science fiction", N155)),"science fiction",ISNUMBER(SEARCH("film &amp; video/shorts", N155)),"shorts",ISNUMBER(SEARCH("food/food trucks", N155)),"food trucks",ISNUMBER(SEARCH("food/restaurants", N155)),"restaurants",ISNUMBER(SEARCH("food/small batch", N155)),"small batch",ISNUMBER(SEARCH("games/mobile games", N155)),"mobile games",ISNUMBER(SEARCH("games/tabletop games", N155)),"tabletop games",ISNUMBER(SEARCH("games/video games", N155)),"video games",ISNUMBER(SEARCH("music/classical music", N155)),"classical music",ISNUMBER(SEARCH("music/electronic music", N155)),"electronic music",ISNUMBER(SEARCH("music/faith", N155)),"faith",ISNUMBER(SEARCH("music/indie rock", N155)),"indie rock",ISNUMBER(SEARCH("music/jazz", N155)),"jazz",ISNUMBER(SEARCH("music/metal", N155)),"metal",ISNUMBER(SEARCH("music/pop", N155)),"pop",ISNUMBER(SEARCH("music/rock", N155)),"rock",ISNUMBER(SEARCH("music/world music", N155)),"world music",ISNUMBER(SEARCH("journalism/audio", N155)),"audio",ISNUMBER(SEARCH("photography/nature", N155)),"nature",ISNUMBER(SEARCH("photography/people", N155)),"people",ISNUMBER(SEARCH("photography/photobooks", N155)),"photobooks",ISNUMBER(SEARCH("photography/places", N155)),"places",ISNUMBER(SEARCH("publishing/art books", N155)),"art books",ISNUMBER(SEARCH("publishing/children's books", N155)),"children's books",ISNUMBER(SEARCH("publishing/fiction", N155)),"fiction",ISNUMBER(SEARCH("publishing/nonfiction", N155)),"nonfiction",ISNUMBER(SEARCH("publishing/radio &amp; podcasts", N155)),"radio &amp; podcasts",ISNUMBER(SEARCH("publishing/translations", N155)),"translations",ISNUMBER(SEARCH("technology/gadgets", N155)),"gadgets",ISNUMBER(SEARCH("technology/hardware", N155)),"hardware",ISNUMBER(SEARCH("technology/makerspaces", N155)),"makerspaces",ISNUMBER(SEARCH("technology/space exploration", N155)),"space exploration",ISNUMBER(SEARCH("technology/wearables", N155)),"wearables",ISNUMBER(SEARCH("technology/web", N155)),"web",ISNUMBER(SEARCH("theater/musical", N155)),"musical",ISNUMBER(SEARCH("theater/plays", N155)),"plays",ISNUMBER(SEARCH("theater/spaces", N155)),"spaces")</f>
        <v>science fiction</v>
      </c>
      <c r="S155" s="6">
        <f t="shared" si="12"/>
        <v>41933.586157407408</v>
      </c>
      <c r="T155" s="6">
        <f t="shared" si="13"/>
        <v>41975.627824074079</v>
      </c>
    </row>
    <row r="156" spans="1:20" ht="32" hidden="1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4"/>
        <v>13.333333333333334</v>
      </c>
      <c r="Q156" t="str">
        <f t="shared" si="11"/>
        <v>film &amp; video</v>
      </c>
      <c r="R156" t="str" cm="1">
        <f t="array" ref="R156">_xlfn.IFS(ISNUMBER(SEARCH("film &amp; video/television", N156)),"television",ISNUMBER(SEARCH("film &amp; video/animation", N156)),"animation",ISNUMBER(SEARCH("film &amp; video/documentary", N156)),"documentary",ISNUMBER(SEARCH("film &amp; video/drama", N156)),"drama",ISNUMBER(SEARCH("film &amp; video/science fiction", N156)),"science fiction",ISNUMBER(SEARCH("film &amp; video/shorts", N156)),"shorts",ISNUMBER(SEARCH("food/food trucks", N156)),"food trucks",ISNUMBER(SEARCH("food/restaurants", N156)),"restaurants",ISNUMBER(SEARCH("food/small batch", N156)),"small batch",ISNUMBER(SEARCH("games/mobile games", N156)),"mobile games",ISNUMBER(SEARCH("games/tabletop games", N156)),"tabletop games",ISNUMBER(SEARCH("games/video games", N156)),"video games",ISNUMBER(SEARCH("music/classical music", N156)),"classical music",ISNUMBER(SEARCH("music/electronic music", N156)),"electronic music",ISNUMBER(SEARCH("music/faith", N156)),"faith",ISNUMBER(SEARCH("music/indie rock", N156)),"indie rock",ISNUMBER(SEARCH("music/jazz", N156)),"jazz",ISNUMBER(SEARCH("music/metal", N156)),"metal",ISNUMBER(SEARCH("music/pop", N156)),"pop",ISNUMBER(SEARCH("music/rock", N156)),"rock",ISNUMBER(SEARCH("music/world music", N156)),"world music",ISNUMBER(SEARCH("journalism/audio", N156)),"audio",ISNUMBER(SEARCH("photography/nature", N156)),"nature",ISNUMBER(SEARCH("photography/people", N156)),"people",ISNUMBER(SEARCH("photography/photobooks", N156)),"photobooks",ISNUMBER(SEARCH("photography/places", N156)),"places",ISNUMBER(SEARCH("publishing/art books", N156)),"art books",ISNUMBER(SEARCH("publishing/children's books", N156)),"children's books",ISNUMBER(SEARCH("publishing/fiction", N156)),"fiction",ISNUMBER(SEARCH("publishing/nonfiction", N156)),"nonfiction",ISNUMBER(SEARCH("publishing/radio &amp; podcasts", N156)),"radio &amp; podcasts",ISNUMBER(SEARCH("publishing/translations", N156)),"translations",ISNUMBER(SEARCH("technology/gadgets", N156)),"gadgets",ISNUMBER(SEARCH("technology/hardware", N156)),"hardware",ISNUMBER(SEARCH("technology/makerspaces", N156)),"makerspaces",ISNUMBER(SEARCH("technology/space exploration", N156)),"space exploration",ISNUMBER(SEARCH("technology/wearables", N156)),"wearables",ISNUMBER(SEARCH("technology/web", N156)),"web",ISNUMBER(SEARCH("theater/musical", N156)),"musical",ISNUMBER(SEARCH("theater/plays", N156)),"plays",ISNUMBER(SEARCH("theater/spaces", N156)),"spaces")</f>
        <v>science fiction</v>
      </c>
      <c r="S156" s="6">
        <f t="shared" si="12"/>
        <v>42115.547395833331</v>
      </c>
      <c r="T156" s="6">
        <f t="shared" si="13"/>
        <v>42158.547395833331</v>
      </c>
    </row>
    <row r="157" spans="1:20" ht="64" hidden="1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4"/>
        <v>20.25</v>
      </c>
      <c r="Q157" t="str">
        <f t="shared" si="11"/>
        <v>film &amp; video</v>
      </c>
      <c r="R157" t="str" cm="1">
        <f t="array" ref="R157">_xlfn.IFS(ISNUMBER(SEARCH("film &amp; video/television", N157)),"television",ISNUMBER(SEARCH("film &amp; video/animation", N157)),"animation",ISNUMBER(SEARCH("film &amp; video/documentary", N157)),"documentary",ISNUMBER(SEARCH("film &amp; video/drama", N157)),"drama",ISNUMBER(SEARCH("film &amp; video/science fiction", N157)),"science fiction",ISNUMBER(SEARCH("film &amp; video/shorts", N157)),"shorts",ISNUMBER(SEARCH("food/food trucks", N157)),"food trucks",ISNUMBER(SEARCH("food/restaurants", N157)),"restaurants",ISNUMBER(SEARCH("food/small batch", N157)),"small batch",ISNUMBER(SEARCH("games/mobile games", N157)),"mobile games",ISNUMBER(SEARCH("games/tabletop games", N157)),"tabletop games",ISNUMBER(SEARCH("games/video games", N157)),"video games",ISNUMBER(SEARCH("music/classical music", N157)),"classical music",ISNUMBER(SEARCH("music/electronic music", N157)),"electronic music",ISNUMBER(SEARCH("music/faith", N157)),"faith",ISNUMBER(SEARCH("music/indie rock", N157)),"indie rock",ISNUMBER(SEARCH("music/jazz", N157)),"jazz",ISNUMBER(SEARCH("music/metal", N157)),"metal",ISNUMBER(SEARCH("music/pop", N157)),"pop",ISNUMBER(SEARCH("music/rock", N157)),"rock",ISNUMBER(SEARCH("music/world music", N157)),"world music",ISNUMBER(SEARCH("journalism/audio", N157)),"audio",ISNUMBER(SEARCH("photography/nature", N157)),"nature",ISNUMBER(SEARCH("photography/people", N157)),"people",ISNUMBER(SEARCH("photography/photobooks", N157)),"photobooks",ISNUMBER(SEARCH("photography/places", N157)),"places",ISNUMBER(SEARCH("publishing/art books", N157)),"art books",ISNUMBER(SEARCH("publishing/children's books", N157)),"children's books",ISNUMBER(SEARCH("publishing/fiction", N157)),"fiction",ISNUMBER(SEARCH("publishing/nonfiction", N157)),"nonfiction",ISNUMBER(SEARCH("publishing/radio &amp; podcasts", N157)),"radio &amp; podcasts",ISNUMBER(SEARCH("publishing/translations", N157)),"translations",ISNUMBER(SEARCH("technology/gadgets", N157)),"gadgets",ISNUMBER(SEARCH("technology/hardware", N157)),"hardware",ISNUMBER(SEARCH("technology/makerspaces", N157)),"makerspaces",ISNUMBER(SEARCH("technology/space exploration", N157)),"space exploration",ISNUMBER(SEARCH("technology/wearables", N157)),"wearables",ISNUMBER(SEARCH("technology/web", N157)),"web",ISNUMBER(SEARCH("theater/musical", N157)),"musical",ISNUMBER(SEARCH("theater/plays", N157)),"plays",ISNUMBER(SEARCH("theater/spaces", N157)),"spaces")</f>
        <v>science fiction</v>
      </c>
      <c r="S157" s="6">
        <f t="shared" si="12"/>
        <v>42168.559432870374</v>
      </c>
      <c r="T157" s="6">
        <f t="shared" si="13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4"/>
        <v>119</v>
      </c>
      <c r="Q158" t="str">
        <f t="shared" si="11"/>
        <v>film &amp; video</v>
      </c>
      <c r="R158" t="str" cm="1">
        <f t="array" ref="R158">_xlfn.IFS(ISNUMBER(SEARCH("film &amp; video/television", N158)),"television",ISNUMBER(SEARCH("film &amp; video/animation", N158)),"animation",ISNUMBER(SEARCH("film &amp; video/documentary", N158)),"documentary",ISNUMBER(SEARCH("film &amp; video/drama", N158)),"drama",ISNUMBER(SEARCH("film &amp; video/science fiction", N158)),"science fiction",ISNUMBER(SEARCH("film &amp; video/shorts", N158)),"shorts",ISNUMBER(SEARCH("food/food trucks", N158)),"food trucks",ISNUMBER(SEARCH("food/restaurants", N158)),"restaurants",ISNUMBER(SEARCH("food/small batch", N158)),"small batch",ISNUMBER(SEARCH("games/mobile games", N158)),"mobile games",ISNUMBER(SEARCH("games/tabletop games", N158)),"tabletop games",ISNUMBER(SEARCH("games/video games", N158)),"video games",ISNUMBER(SEARCH("music/classical music", N158)),"classical music",ISNUMBER(SEARCH("music/electronic music", N158)),"electronic music",ISNUMBER(SEARCH("music/faith", N158)),"faith",ISNUMBER(SEARCH("music/indie rock", N158)),"indie rock",ISNUMBER(SEARCH("music/jazz", N158)),"jazz",ISNUMBER(SEARCH("music/metal", N158)),"metal",ISNUMBER(SEARCH("music/pop", N158)),"pop",ISNUMBER(SEARCH("music/rock", N158)),"rock",ISNUMBER(SEARCH("music/world music", N158)),"world music",ISNUMBER(SEARCH("journalism/audio", N158)),"audio",ISNUMBER(SEARCH("photography/nature", N158)),"nature",ISNUMBER(SEARCH("photography/people", N158)),"people",ISNUMBER(SEARCH("photography/photobooks", N158)),"photobooks",ISNUMBER(SEARCH("photography/places", N158)),"places",ISNUMBER(SEARCH("publishing/art books", N158)),"art books",ISNUMBER(SEARCH("publishing/children's books", N158)),"children's books",ISNUMBER(SEARCH("publishing/fiction", N158)),"fiction",ISNUMBER(SEARCH("publishing/nonfiction", N158)),"nonfiction",ISNUMBER(SEARCH("publishing/radio &amp; podcasts", N158)),"radio &amp; podcasts",ISNUMBER(SEARCH("publishing/translations", N158)),"translations",ISNUMBER(SEARCH("technology/gadgets", N158)),"gadgets",ISNUMBER(SEARCH("technology/hardware", N158)),"hardware",ISNUMBER(SEARCH("technology/makerspaces", N158)),"makerspaces",ISNUMBER(SEARCH("technology/space exploration", N158)),"space exploration",ISNUMBER(SEARCH("technology/wearables", N158)),"wearables",ISNUMBER(SEARCH("technology/web", N158)),"web",ISNUMBER(SEARCH("theater/musical", N158)),"musical",ISNUMBER(SEARCH("theater/plays", N158)),"plays",ISNUMBER(SEARCH("theater/spaces", N158)),"spaces")</f>
        <v>science fiction</v>
      </c>
      <c r="S158" s="6">
        <f t="shared" si="12"/>
        <v>41794.124953703707</v>
      </c>
      <c r="T158" s="6">
        <f t="shared" si="13"/>
        <v>41854.124953703707</v>
      </c>
    </row>
    <row r="159" spans="1:20" ht="48" hidden="1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4"/>
        <v>4</v>
      </c>
      <c r="Q159" t="str">
        <f t="shared" si="11"/>
        <v>film &amp; video</v>
      </c>
      <c r="R159" t="str" cm="1">
        <f t="array" ref="R159">_xlfn.IFS(ISNUMBER(SEARCH("film &amp; video/television", N159)),"television",ISNUMBER(SEARCH("film &amp; video/animation", N159)),"animation",ISNUMBER(SEARCH("film &amp; video/documentary", N159)),"documentary",ISNUMBER(SEARCH("film &amp; video/drama", N159)),"drama",ISNUMBER(SEARCH("film &amp; video/science fiction", N159)),"science fiction",ISNUMBER(SEARCH("film &amp; video/shorts", N159)),"shorts",ISNUMBER(SEARCH("food/food trucks", N159)),"food trucks",ISNUMBER(SEARCH("food/restaurants", N159)),"restaurants",ISNUMBER(SEARCH("food/small batch", N159)),"small batch",ISNUMBER(SEARCH("games/mobile games", N159)),"mobile games",ISNUMBER(SEARCH("games/tabletop games", N159)),"tabletop games",ISNUMBER(SEARCH("games/video games", N159)),"video games",ISNUMBER(SEARCH("music/classical music", N159)),"classical music",ISNUMBER(SEARCH("music/electronic music", N159)),"electronic music",ISNUMBER(SEARCH("music/faith", N159)),"faith",ISNUMBER(SEARCH("music/indie rock", N159)),"indie rock",ISNUMBER(SEARCH("music/jazz", N159)),"jazz",ISNUMBER(SEARCH("music/metal", N159)),"metal",ISNUMBER(SEARCH("music/pop", N159)),"pop",ISNUMBER(SEARCH("music/rock", N159)),"rock",ISNUMBER(SEARCH("music/world music", N159)),"world music",ISNUMBER(SEARCH("journalism/audio", N159)),"audio",ISNUMBER(SEARCH("photography/nature", N159)),"nature",ISNUMBER(SEARCH("photography/people", N159)),"people",ISNUMBER(SEARCH("photography/photobooks", N159)),"photobooks",ISNUMBER(SEARCH("photography/places", N159)),"places",ISNUMBER(SEARCH("publishing/art books", N159)),"art books",ISNUMBER(SEARCH("publishing/children's books", N159)),"children's books",ISNUMBER(SEARCH("publishing/fiction", N159)),"fiction",ISNUMBER(SEARCH("publishing/nonfiction", N159)),"nonfiction",ISNUMBER(SEARCH("publishing/radio &amp; podcasts", N159)),"radio &amp; podcasts",ISNUMBER(SEARCH("publishing/translations", N159)),"translations",ISNUMBER(SEARCH("technology/gadgets", N159)),"gadgets",ISNUMBER(SEARCH("technology/hardware", N159)),"hardware",ISNUMBER(SEARCH("technology/makerspaces", N159)),"makerspaces",ISNUMBER(SEARCH("technology/space exploration", N159)),"space exploration",ISNUMBER(SEARCH("technology/wearables", N159)),"wearables",ISNUMBER(SEARCH("technology/web", N159)),"web",ISNUMBER(SEARCH("theater/musical", N159)),"musical",ISNUMBER(SEARCH("theater/plays", N159)),"plays",ISNUMBER(SEARCH("theater/spaces", N159)),"spaces")</f>
        <v>science fiction</v>
      </c>
      <c r="S159" s="6">
        <f t="shared" si="12"/>
        <v>42396.911712962959</v>
      </c>
      <c r="T159" s="6">
        <f t="shared" si="13"/>
        <v>42426.911712962959</v>
      </c>
    </row>
    <row r="160" spans="1:20" ht="48" hidden="1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v>0</v>
      </c>
      <c r="Q160" t="str">
        <f t="shared" si="11"/>
        <v>film &amp; video</v>
      </c>
      <c r="R160" t="str" cm="1">
        <f t="array" ref="R160">_xlfn.IFS(ISNUMBER(SEARCH("film &amp; video/television", N160)),"television",ISNUMBER(SEARCH("film &amp; video/animation", N160)),"animation",ISNUMBER(SEARCH("film &amp; video/documentary", N160)),"documentary",ISNUMBER(SEARCH("film &amp; video/drama", N160)),"drama",ISNUMBER(SEARCH("film &amp; video/science fiction", N160)),"science fiction",ISNUMBER(SEARCH("film &amp; video/shorts", N160)),"shorts",ISNUMBER(SEARCH("food/food trucks", N160)),"food trucks",ISNUMBER(SEARCH("food/restaurants", N160)),"restaurants",ISNUMBER(SEARCH("food/small batch", N160)),"small batch",ISNUMBER(SEARCH("games/mobile games", N160)),"mobile games",ISNUMBER(SEARCH("games/tabletop games", N160)),"tabletop games",ISNUMBER(SEARCH("games/video games", N160)),"video games",ISNUMBER(SEARCH("music/classical music", N160)),"classical music",ISNUMBER(SEARCH("music/electronic music", N160)),"electronic music",ISNUMBER(SEARCH("music/faith", N160)),"faith",ISNUMBER(SEARCH("music/indie rock", N160)),"indie rock",ISNUMBER(SEARCH("music/jazz", N160)),"jazz",ISNUMBER(SEARCH("music/metal", N160)),"metal",ISNUMBER(SEARCH("music/pop", N160)),"pop",ISNUMBER(SEARCH("music/rock", N160)),"rock",ISNUMBER(SEARCH("music/world music", N160)),"world music",ISNUMBER(SEARCH("journalism/audio", N160)),"audio",ISNUMBER(SEARCH("photography/nature", N160)),"nature",ISNUMBER(SEARCH("photography/people", N160)),"people",ISNUMBER(SEARCH("photography/photobooks", N160)),"photobooks",ISNUMBER(SEARCH("photography/places", N160)),"places",ISNUMBER(SEARCH("publishing/art books", N160)),"art books",ISNUMBER(SEARCH("publishing/children's books", N160)),"children's books",ISNUMBER(SEARCH("publishing/fiction", N160)),"fiction",ISNUMBER(SEARCH("publishing/nonfiction", N160)),"nonfiction",ISNUMBER(SEARCH("publishing/radio &amp; podcasts", N160)),"radio &amp; podcasts",ISNUMBER(SEARCH("publishing/translations", N160)),"translations",ISNUMBER(SEARCH("technology/gadgets", N160)),"gadgets",ISNUMBER(SEARCH("technology/hardware", N160)),"hardware",ISNUMBER(SEARCH("technology/makerspaces", N160)),"makerspaces",ISNUMBER(SEARCH("technology/space exploration", N160)),"space exploration",ISNUMBER(SEARCH("technology/wearables", N160)),"wearables",ISNUMBER(SEARCH("technology/web", N160)),"web",ISNUMBER(SEARCH("theater/musical", N160)),"musical",ISNUMBER(SEARCH("theater/plays", N160)),"plays",ISNUMBER(SEARCH("theater/spaces", N160)),"spaces")</f>
        <v>science fiction</v>
      </c>
      <c r="S160" s="6">
        <f t="shared" si="12"/>
        <v>41904.07671296296</v>
      </c>
      <c r="T160" s="6">
        <f t="shared" si="13"/>
        <v>41934.07671296296</v>
      </c>
    </row>
    <row r="161" spans="1:20" ht="48" hidden="1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4"/>
        <v>10</v>
      </c>
      <c r="Q161" t="str">
        <f t="shared" si="11"/>
        <v>film &amp; video</v>
      </c>
      <c r="R161" t="str" cm="1">
        <f t="array" ref="R161">_xlfn.IFS(ISNUMBER(SEARCH("film &amp; video/television", N161)),"television",ISNUMBER(SEARCH("film &amp; video/animation", N161)),"animation",ISNUMBER(SEARCH("film &amp; video/documentary", N161)),"documentary",ISNUMBER(SEARCH("film &amp; video/drama", N161)),"drama",ISNUMBER(SEARCH("film &amp; video/science fiction", N161)),"science fiction",ISNUMBER(SEARCH("film &amp; video/shorts", N161)),"shorts",ISNUMBER(SEARCH("food/food trucks", N161)),"food trucks",ISNUMBER(SEARCH("food/restaurants", N161)),"restaurants",ISNUMBER(SEARCH("food/small batch", N161)),"small batch",ISNUMBER(SEARCH("games/mobile games", N161)),"mobile games",ISNUMBER(SEARCH("games/tabletop games", N161)),"tabletop games",ISNUMBER(SEARCH("games/video games", N161)),"video games",ISNUMBER(SEARCH("music/classical music", N161)),"classical music",ISNUMBER(SEARCH("music/electronic music", N161)),"electronic music",ISNUMBER(SEARCH("music/faith", N161)),"faith",ISNUMBER(SEARCH("music/indie rock", N161)),"indie rock",ISNUMBER(SEARCH("music/jazz", N161)),"jazz",ISNUMBER(SEARCH("music/metal", N161)),"metal",ISNUMBER(SEARCH("music/pop", N161)),"pop",ISNUMBER(SEARCH("music/rock", N161)),"rock",ISNUMBER(SEARCH("music/world music", N161)),"world music",ISNUMBER(SEARCH("journalism/audio", N161)),"audio",ISNUMBER(SEARCH("photography/nature", N161)),"nature",ISNUMBER(SEARCH("photography/people", N161)),"people",ISNUMBER(SEARCH("photography/photobooks", N161)),"photobooks",ISNUMBER(SEARCH("photography/places", N161)),"places",ISNUMBER(SEARCH("publishing/art books", N161)),"art books",ISNUMBER(SEARCH("publishing/children's books", N161)),"children's books",ISNUMBER(SEARCH("publishing/fiction", N161)),"fiction",ISNUMBER(SEARCH("publishing/nonfiction", N161)),"nonfiction",ISNUMBER(SEARCH("publishing/radio &amp; podcasts", N161)),"radio &amp; podcasts",ISNUMBER(SEARCH("publishing/translations", N161)),"translations",ISNUMBER(SEARCH("technology/gadgets", N161)),"gadgets",ISNUMBER(SEARCH("technology/hardware", N161)),"hardware",ISNUMBER(SEARCH("technology/makerspaces", N161)),"makerspaces",ISNUMBER(SEARCH("technology/space exploration", N161)),"space exploration",ISNUMBER(SEARCH("technology/wearables", N161)),"wearables",ISNUMBER(SEARCH("technology/web", N161)),"web",ISNUMBER(SEARCH("theater/musical", N161)),"musical",ISNUMBER(SEARCH("theater/plays", N161)),"plays",ISNUMBER(SEARCH("theater/spaces", N161)),"spaces")</f>
        <v>science fiction</v>
      </c>
      <c r="S161" s="6">
        <f t="shared" si="12"/>
        <v>42514.434548611112</v>
      </c>
      <c r="T161" s="6">
        <f t="shared" si="13"/>
        <v>42554.434548611112</v>
      </c>
    </row>
    <row r="162" spans="1:20" ht="48" hidden="1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v>0</v>
      </c>
      <c r="Q162" t="str">
        <f t="shared" si="11"/>
        <v>film &amp; video</v>
      </c>
      <c r="R162" t="str" cm="1">
        <f t="array" ref="R162">_xlfn.IFS(ISNUMBER(SEARCH("film &amp; video/television", N162)),"television",ISNUMBER(SEARCH("film &amp; video/animation", N162)),"animation",ISNUMBER(SEARCH("film &amp; video/documentary", N162)),"documentary",ISNUMBER(SEARCH("film &amp; video/drama", N162)),"drama",ISNUMBER(SEARCH("film &amp; video/science fiction", N162)),"science fiction",ISNUMBER(SEARCH("film &amp; video/shorts", N162)),"shorts",ISNUMBER(SEARCH("food/food trucks", N162)),"food trucks",ISNUMBER(SEARCH("food/restaurants", N162)),"restaurants",ISNUMBER(SEARCH("food/small batch", N162)),"small batch",ISNUMBER(SEARCH("games/mobile games", N162)),"mobile games",ISNUMBER(SEARCH("games/tabletop games", N162)),"tabletop games",ISNUMBER(SEARCH("games/video games", N162)),"video games",ISNUMBER(SEARCH("music/classical music", N162)),"classical music",ISNUMBER(SEARCH("music/electronic music", N162)),"electronic music",ISNUMBER(SEARCH("music/faith", N162)),"faith",ISNUMBER(SEARCH("music/indie rock", N162)),"indie rock",ISNUMBER(SEARCH("music/jazz", N162)),"jazz",ISNUMBER(SEARCH("music/metal", N162)),"metal",ISNUMBER(SEARCH("music/pop", N162)),"pop",ISNUMBER(SEARCH("music/rock", N162)),"rock",ISNUMBER(SEARCH("music/world music", N162)),"world music",ISNUMBER(SEARCH("journalism/audio", N162)),"audio",ISNUMBER(SEARCH("photography/nature", N162)),"nature",ISNUMBER(SEARCH("photography/people", N162)),"people",ISNUMBER(SEARCH("photography/photobooks", N162)),"photobooks",ISNUMBER(SEARCH("photography/places", N162)),"places",ISNUMBER(SEARCH("publishing/art books", N162)),"art books",ISNUMBER(SEARCH("publishing/children's books", N162)),"children's books",ISNUMBER(SEARCH("publishing/fiction", N162)),"fiction",ISNUMBER(SEARCH("publishing/nonfiction", N162)),"nonfiction",ISNUMBER(SEARCH("publishing/radio &amp; podcasts", N162)),"radio &amp; podcasts",ISNUMBER(SEARCH("publishing/translations", N162)),"translations",ISNUMBER(SEARCH("technology/gadgets", N162)),"gadgets",ISNUMBER(SEARCH("technology/hardware", N162)),"hardware",ISNUMBER(SEARCH("technology/makerspaces", N162)),"makerspaces",ISNUMBER(SEARCH("technology/space exploration", N162)),"space exploration",ISNUMBER(SEARCH("technology/wearables", N162)),"wearables",ISNUMBER(SEARCH("technology/web", N162)),"web",ISNUMBER(SEARCH("theater/musical", N162)),"musical",ISNUMBER(SEARCH("theater/plays", N162)),"plays",ISNUMBER(SEARCH("theater/spaces", N162)),"spaces")</f>
        <v>drama</v>
      </c>
      <c r="S162" s="6">
        <f t="shared" si="12"/>
        <v>42171.913090277783</v>
      </c>
      <c r="T162" s="6">
        <f t="shared" si="13"/>
        <v>42231.913090277783</v>
      </c>
    </row>
    <row r="163" spans="1:20" ht="48" hidden="1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4"/>
        <v>5</v>
      </c>
      <c r="Q163" t="str">
        <f t="shared" si="11"/>
        <v>film &amp; video</v>
      </c>
      <c r="R163" t="str" cm="1">
        <f t="array" ref="R163">_xlfn.IFS(ISNUMBER(SEARCH("film &amp; video/television", N163)),"television",ISNUMBER(SEARCH("film &amp; video/animation", N163)),"animation",ISNUMBER(SEARCH("film &amp; video/documentary", N163)),"documentary",ISNUMBER(SEARCH("film &amp; video/drama", N163)),"drama",ISNUMBER(SEARCH("film &amp; video/science fiction", N163)),"science fiction",ISNUMBER(SEARCH("film &amp; video/shorts", N163)),"shorts",ISNUMBER(SEARCH("food/food trucks", N163)),"food trucks",ISNUMBER(SEARCH("food/restaurants", N163)),"restaurants",ISNUMBER(SEARCH("food/small batch", N163)),"small batch",ISNUMBER(SEARCH("games/mobile games", N163)),"mobile games",ISNUMBER(SEARCH("games/tabletop games", N163)),"tabletop games",ISNUMBER(SEARCH("games/video games", N163)),"video games",ISNUMBER(SEARCH("music/classical music", N163)),"classical music",ISNUMBER(SEARCH("music/electronic music", N163)),"electronic music",ISNUMBER(SEARCH("music/faith", N163)),"faith",ISNUMBER(SEARCH("music/indie rock", N163)),"indie rock",ISNUMBER(SEARCH("music/jazz", N163)),"jazz",ISNUMBER(SEARCH("music/metal", N163)),"metal",ISNUMBER(SEARCH("music/pop", N163)),"pop",ISNUMBER(SEARCH("music/rock", N163)),"rock",ISNUMBER(SEARCH("music/world music", N163)),"world music",ISNUMBER(SEARCH("journalism/audio", N163)),"audio",ISNUMBER(SEARCH("photography/nature", N163)),"nature",ISNUMBER(SEARCH("photography/people", N163)),"people",ISNUMBER(SEARCH("photography/photobooks", N163)),"photobooks",ISNUMBER(SEARCH("photography/places", N163)),"places",ISNUMBER(SEARCH("publishing/art books", N163)),"art books",ISNUMBER(SEARCH("publishing/children's books", N163)),"children's books",ISNUMBER(SEARCH("publishing/fiction", N163)),"fiction",ISNUMBER(SEARCH("publishing/nonfiction", N163)),"nonfiction",ISNUMBER(SEARCH("publishing/radio &amp; podcasts", N163)),"radio &amp; podcasts",ISNUMBER(SEARCH("publishing/translations", N163)),"translations",ISNUMBER(SEARCH("technology/gadgets", N163)),"gadgets",ISNUMBER(SEARCH("technology/hardware", N163)),"hardware",ISNUMBER(SEARCH("technology/makerspaces", N163)),"makerspaces",ISNUMBER(SEARCH("technology/space exploration", N163)),"space exploration",ISNUMBER(SEARCH("technology/wearables", N163)),"wearables",ISNUMBER(SEARCH("technology/web", N163)),"web",ISNUMBER(SEARCH("theater/musical", N163)),"musical",ISNUMBER(SEARCH("theater/plays", N163)),"plays",ISNUMBER(SEARCH("theater/spaces", N163)),"spaces")</f>
        <v>drama</v>
      </c>
      <c r="S163" s="6">
        <f t="shared" si="12"/>
        <v>41792.687442129631</v>
      </c>
      <c r="T163" s="6">
        <f t="shared" si="13"/>
        <v>41822.687442129631</v>
      </c>
    </row>
    <row r="164" spans="1:20" ht="48" hidden="1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4"/>
        <v>43.5</v>
      </c>
      <c r="Q164" t="str">
        <f t="shared" si="11"/>
        <v>film &amp; video</v>
      </c>
      <c r="R164" t="str" cm="1">
        <f t="array" ref="R164">_xlfn.IFS(ISNUMBER(SEARCH("film &amp; video/television", N164)),"television",ISNUMBER(SEARCH("film &amp; video/animation", N164)),"animation",ISNUMBER(SEARCH("film &amp; video/documentary", N164)),"documentary",ISNUMBER(SEARCH("film &amp; video/drama", N164)),"drama",ISNUMBER(SEARCH("film &amp; video/science fiction", N164)),"science fiction",ISNUMBER(SEARCH("film &amp; video/shorts", N164)),"shorts",ISNUMBER(SEARCH("food/food trucks", N164)),"food trucks",ISNUMBER(SEARCH("food/restaurants", N164)),"restaurants",ISNUMBER(SEARCH("food/small batch", N164)),"small batch",ISNUMBER(SEARCH("games/mobile games", N164)),"mobile games",ISNUMBER(SEARCH("games/tabletop games", N164)),"tabletop games",ISNUMBER(SEARCH("games/video games", N164)),"video games",ISNUMBER(SEARCH("music/classical music", N164)),"classical music",ISNUMBER(SEARCH("music/electronic music", N164)),"electronic music",ISNUMBER(SEARCH("music/faith", N164)),"faith",ISNUMBER(SEARCH("music/indie rock", N164)),"indie rock",ISNUMBER(SEARCH("music/jazz", N164)),"jazz",ISNUMBER(SEARCH("music/metal", N164)),"metal",ISNUMBER(SEARCH("music/pop", N164)),"pop",ISNUMBER(SEARCH("music/rock", N164)),"rock",ISNUMBER(SEARCH("music/world music", N164)),"world music",ISNUMBER(SEARCH("journalism/audio", N164)),"audio",ISNUMBER(SEARCH("photography/nature", N164)),"nature",ISNUMBER(SEARCH("photography/people", N164)),"people",ISNUMBER(SEARCH("photography/photobooks", N164)),"photobooks",ISNUMBER(SEARCH("photography/places", N164)),"places",ISNUMBER(SEARCH("publishing/art books", N164)),"art books",ISNUMBER(SEARCH("publishing/children's books", N164)),"children's books",ISNUMBER(SEARCH("publishing/fiction", N164)),"fiction",ISNUMBER(SEARCH("publishing/nonfiction", N164)),"nonfiction",ISNUMBER(SEARCH("publishing/radio &amp; podcasts", N164)),"radio &amp; podcasts",ISNUMBER(SEARCH("publishing/translations", N164)),"translations",ISNUMBER(SEARCH("technology/gadgets", N164)),"gadgets",ISNUMBER(SEARCH("technology/hardware", N164)),"hardware",ISNUMBER(SEARCH("technology/makerspaces", N164)),"makerspaces",ISNUMBER(SEARCH("technology/space exploration", N164)),"space exploration",ISNUMBER(SEARCH("technology/wearables", N164)),"wearables",ISNUMBER(SEARCH("technology/web", N164)),"web",ISNUMBER(SEARCH("theater/musical", N164)),"musical",ISNUMBER(SEARCH("theater/plays", N164)),"plays",ISNUMBER(SEARCH("theater/spaces", N164)),"spaces")</f>
        <v>drama</v>
      </c>
      <c r="S164" s="6">
        <f t="shared" si="12"/>
        <v>41835.126805555556</v>
      </c>
      <c r="T164" s="6">
        <f t="shared" si="13"/>
        <v>41867.987500000003</v>
      </c>
    </row>
    <row r="165" spans="1:20" ht="64" hidden="1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v>0</v>
      </c>
      <c r="Q165" t="str">
        <f t="shared" si="11"/>
        <v>film &amp; video</v>
      </c>
      <c r="R165" t="str" cm="1">
        <f t="array" ref="R165">_xlfn.IFS(ISNUMBER(SEARCH("film &amp; video/television", N165)),"television",ISNUMBER(SEARCH("film &amp; video/animation", N165)),"animation",ISNUMBER(SEARCH("film &amp; video/documentary", N165)),"documentary",ISNUMBER(SEARCH("film &amp; video/drama", N165)),"drama",ISNUMBER(SEARCH("film &amp; video/science fiction", N165)),"science fiction",ISNUMBER(SEARCH("film &amp; video/shorts", N165)),"shorts",ISNUMBER(SEARCH("food/food trucks", N165)),"food trucks",ISNUMBER(SEARCH("food/restaurants", N165)),"restaurants",ISNUMBER(SEARCH("food/small batch", N165)),"small batch",ISNUMBER(SEARCH("games/mobile games", N165)),"mobile games",ISNUMBER(SEARCH("games/tabletop games", N165)),"tabletop games",ISNUMBER(SEARCH("games/video games", N165)),"video games",ISNUMBER(SEARCH("music/classical music", N165)),"classical music",ISNUMBER(SEARCH("music/electronic music", N165)),"electronic music",ISNUMBER(SEARCH("music/faith", N165)),"faith",ISNUMBER(SEARCH("music/indie rock", N165)),"indie rock",ISNUMBER(SEARCH("music/jazz", N165)),"jazz",ISNUMBER(SEARCH("music/metal", N165)),"metal",ISNUMBER(SEARCH("music/pop", N165)),"pop",ISNUMBER(SEARCH("music/rock", N165)),"rock",ISNUMBER(SEARCH("music/world music", N165)),"world music",ISNUMBER(SEARCH("journalism/audio", N165)),"audio",ISNUMBER(SEARCH("photography/nature", N165)),"nature",ISNUMBER(SEARCH("photography/people", N165)),"people",ISNUMBER(SEARCH("photography/photobooks", N165)),"photobooks",ISNUMBER(SEARCH("photography/places", N165)),"places",ISNUMBER(SEARCH("publishing/art books", N165)),"art books",ISNUMBER(SEARCH("publishing/children's books", N165)),"children's books",ISNUMBER(SEARCH("publishing/fiction", N165)),"fiction",ISNUMBER(SEARCH("publishing/nonfiction", N165)),"nonfiction",ISNUMBER(SEARCH("publishing/radio &amp; podcasts", N165)),"radio &amp; podcasts",ISNUMBER(SEARCH("publishing/translations", N165)),"translations",ISNUMBER(SEARCH("technology/gadgets", N165)),"gadgets",ISNUMBER(SEARCH("technology/hardware", N165)),"hardware",ISNUMBER(SEARCH("technology/makerspaces", N165)),"makerspaces",ISNUMBER(SEARCH("technology/space exploration", N165)),"space exploration",ISNUMBER(SEARCH("technology/wearables", N165)),"wearables",ISNUMBER(SEARCH("technology/web", N165)),"web",ISNUMBER(SEARCH("theater/musical", N165)),"musical",ISNUMBER(SEARCH("theater/plays", N165)),"plays",ISNUMBER(SEARCH("theater/spaces", N165)),"spaces")</f>
        <v>drama</v>
      </c>
      <c r="S165" s="6">
        <f t="shared" si="12"/>
        <v>42243.961273148147</v>
      </c>
      <c r="T165" s="6">
        <f t="shared" si="13"/>
        <v>42278</v>
      </c>
    </row>
    <row r="166" spans="1:20" ht="48" hidden="1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4"/>
        <v>91.428571428571431</v>
      </c>
      <c r="Q166" t="str">
        <f t="shared" si="11"/>
        <v>film &amp; video</v>
      </c>
      <c r="R166" t="str" cm="1">
        <f t="array" ref="R166">_xlfn.IFS(ISNUMBER(SEARCH("film &amp; video/television", N166)),"television",ISNUMBER(SEARCH("film &amp; video/animation", N166)),"animation",ISNUMBER(SEARCH("film &amp; video/documentary", N166)),"documentary",ISNUMBER(SEARCH("film &amp; video/drama", N166)),"drama",ISNUMBER(SEARCH("film &amp; video/science fiction", N166)),"science fiction",ISNUMBER(SEARCH("film &amp; video/shorts", N166)),"shorts",ISNUMBER(SEARCH("food/food trucks", N166)),"food trucks",ISNUMBER(SEARCH("food/restaurants", N166)),"restaurants",ISNUMBER(SEARCH("food/small batch", N166)),"small batch",ISNUMBER(SEARCH("games/mobile games", N166)),"mobile games",ISNUMBER(SEARCH("games/tabletop games", N166)),"tabletop games",ISNUMBER(SEARCH("games/video games", N166)),"video games",ISNUMBER(SEARCH("music/classical music", N166)),"classical music",ISNUMBER(SEARCH("music/electronic music", N166)),"electronic music",ISNUMBER(SEARCH("music/faith", N166)),"faith",ISNUMBER(SEARCH("music/indie rock", N166)),"indie rock",ISNUMBER(SEARCH("music/jazz", N166)),"jazz",ISNUMBER(SEARCH("music/metal", N166)),"metal",ISNUMBER(SEARCH("music/pop", N166)),"pop",ISNUMBER(SEARCH("music/rock", N166)),"rock",ISNUMBER(SEARCH("music/world music", N166)),"world music",ISNUMBER(SEARCH("journalism/audio", N166)),"audio",ISNUMBER(SEARCH("photography/nature", N166)),"nature",ISNUMBER(SEARCH("photography/people", N166)),"people",ISNUMBER(SEARCH("photography/photobooks", N166)),"photobooks",ISNUMBER(SEARCH("photography/places", N166)),"places",ISNUMBER(SEARCH("publishing/art books", N166)),"art books",ISNUMBER(SEARCH("publishing/children's books", N166)),"children's books",ISNUMBER(SEARCH("publishing/fiction", N166)),"fiction",ISNUMBER(SEARCH("publishing/nonfiction", N166)),"nonfiction",ISNUMBER(SEARCH("publishing/radio &amp; podcasts", N166)),"radio &amp; podcasts",ISNUMBER(SEARCH("publishing/translations", N166)),"translations",ISNUMBER(SEARCH("technology/gadgets", N166)),"gadgets",ISNUMBER(SEARCH("technology/hardware", N166)),"hardware",ISNUMBER(SEARCH("technology/makerspaces", N166)),"makerspaces",ISNUMBER(SEARCH("technology/space exploration", N166)),"space exploration",ISNUMBER(SEARCH("technology/wearables", N166)),"wearables",ISNUMBER(SEARCH("technology/web", N166)),"web",ISNUMBER(SEARCH("theater/musical", N166)),"musical",ISNUMBER(SEARCH("theater/plays", N166)),"plays",ISNUMBER(SEARCH("theater/spaces", N166)),"spaces")</f>
        <v>drama</v>
      </c>
      <c r="S166" s="6">
        <f t="shared" si="12"/>
        <v>41841.762743055559</v>
      </c>
      <c r="T166" s="6">
        <f t="shared" si="13"/>
        <v>41901.762743055559</v>
      </c>
    </row>
    <row r="167" spans="1:20" ht="32" hidden="1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v>0</v>
      </c>
      <c r="Q167" t="str">
        <f t="shared" si="11"/>
        <v>film &amp; video</v>
      </c>
      <c r="R167" t="str" cm="1">
        <f t="array" ref="R167">_xlfn.IFS(ISNUMBER(SEARCH("film &amp; video/television", N167)),"television",ISNUMBER(SEARCH("film &amp; video/animation", N167)),"animation",ISNUMBER(SEARCH("film &amp; video/documentary", N167)),"documentary",ISNUMBER(SEARCH("film &amp; video/drama", N167)),"drama",ISNUMBER(SEARCH("film &amp; video/science fiction", N167)),"science fiction",ISNUMBER(SEARCH("film &amp; video/shorts", N167)),"shorts",ISNUMBER(SEARCH("food/food trucks", N167)),"food trucks",ISNUMBER(SEARCH("food/restaurants", N167)),"restaurants",ISNUMBER(SEARCH("food/small batch", N167)),"small batch",ISNUMBER(SEARCH("games/mobile games", N167)),"mobile games",ISNUMBER(SEARCH("games/tabletop games", N167)),"tabletop games",ISNUMBER(SEARCH("games/video games", N167)),"video games",ISNUMBER(SEARCH("music/classical music", N167)),"classical music",ISNUMBER(SEARCH("music/electronic music", N167)),"electronic music",ISNUMBER(SEARCH("music/faith", N167)),"faith",ISNUMBER(SEARCH("music/indie rock", N167)),"indie rock",ISNUMBER(SEARCH("music/jazz", N167)),"jazz",ISNUMBER(SEARCH("music/metal", N167)),"metal",ISNUMBER(SEARCH("music/pop", N167)),"pop",ISNUMBER(SEARCH("music/rock", N167)),"rock",ISNUMBER(SEARCH("music/world music", N167)),"world music",ISNUMBER(SEARCH("journalism/audio", N167)),"audio",ISNUMBER(SEARCH("photography/nature", N167)),"nature",ISNUMBER(SEARCH("photography/people", N167)),"people",ISNUMBER(SEARCH("photography/photobooks", N167)),"photobooks",ISNUMBER(SEARCH("photography/places", N167)),"places",ISNUMBER(SEARCH("publishing/art books", N167)),"art books",ISNUMBER(SEARCH("publishing/children's books", N167)),"children's books",ISNUMBER(SEARCH("publishing/fiction", N167)),"fiction",ISNUMBER(SEARCH("publishing/nonfiction", N167)),"nonfiction",ISNUMBER(SEARCH("publishing/radio &amp; podcasts", N167)),"radio &amp; podcasts",ISNUMBER(SEARCH("publishing/translations", N167)),"translations",ISNUMBER(SEARCH("technology/gadgets", N167)),"gadgets",ISNUMBER(SEARCH("technology/hardware", N167)),"hardware",ISNUMBER(SEARCH("technology/makerspaces", N167)),"makerspaces",ISNUMBER(SEARCH("technology/space exploration", N167)),"space exploration",ISNUMBER(SEARCH("technology/wearables", N167)),"wearables",ISNUMBER(SEARCH("technology/web", N167)),"web",ISNUMBER(SEARCH("theater/musical", N167)),"musical",ISNUMBER(SEARCH("theater/plays", N167)),"plays",ISNUMBER(SEARCH("theater/spaces", N167)),"spaces")</f>
        <v>drama</v>
      </c>
      <c r="S167" s="6">
        <f t="shared" si="12"/>
        <v>42351.658842592587</v>
      </c>
      <c r="T167" s="6">
        <f t="shared" si="13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4"/>
        <v>3000</v>
      </c>
      <c r="Q168" t="str">
        <f t="shared" si="11"/>
        <v>film &amp; video</v>
      </c>
      <c r="R168" t="str" cm="1">
        <f t="array" ref="R168">_xlfn.IFS(ISNUMBER(SEARCH("film &amp; video/television", N168)),"television",ISNUMBER(SEARCH("film &amp; video/animation", N168)),"animation",ISNUMBER(SEARCH("film &amp; video/documentary", N168)),"documentary",ISNUMBER(SEARCH("film &amp; video/drama", N168)),"drama",ISNUMBER(SEARCH("film &amp; video/science fiction", N168)),"science fiction",ISNUMBER(SEARCH("film &amp; video/shorts", N168)),"shorts",ISNUMBER(SEARCH("food/food trucks", N168)),"food trucks",ISNUMBER(SEARCH("food/restaurants", N168)),"restaurants",ISNUMBER(SEARCH("food/small batch", N168)),"small batch",ISNUMBER(SEARCH("games/mobile games", N168)),"mobile games",ISNUMBER(SEARCH("games/tabletop games", N168)),"tabletop games",ISNUMBER(SEARCH("games/video games", N168)),"video games",ISNUMBER(SEARCH("music/classical music", N168)),"classical music",ISNUMBER(SEARCH("music/electronic music", N168)),"electronic music",ISNUMBER(SEARCH("music/faith", N168)),"faith",ISNUMBER(SEARCH("music/indie rock", N168)),"indie rock",ISNUMBER(SEARCH("music/jazz", N168)),"jazz",ISNUMBER(SEARCH("music/metal", N168)),"metal",ISNUMBER(SEARCH("music/pop", N168)),"pop",ISNUMBER(SEARCH("music/rock", N168)),"rock",ISNUMBER(SEARCH("music/world music", N168)),"world music",ISNUMBER(SEARCH("journalism/audio", N168)),"audio",ISNUMBER(SEARCH("photography/nature", N168)),"nature",ISNUMBER(SEARCH("photography/people", N168)),"people",ISNUMBER(SEARCH("photography/photobooks", N168)),"photobooks",ISNUMBER(SEARCH("photography/places", N168)),"places",ISNUMBER(SEARCH("publishing/art books", N168)),"art books",ISNUMBER(SEARCH("publishing/children's books", N168)),"children's books",ISNUMBER(SEARCH("publishing/fiction", N168)),"fiction",ISNUMBER(SEARCH("publishing/nonfiction", N168)),"nonfiction",ISNUMBER(SEARCH("publishing/radio &amp; podcasts", N168)),"radio &amp; podcasts",ISNUMBER(SEARCH("publishing/translations", N168)),"translations",ISNUMBER(SEARCH("technology/gadgets", N168)),"gadgets",ISNUMBER(SEARCH("technology/hardware", N168)),"hardware",ISNUMBER(SEARCH("technology/makerspaces", N168)),"makerspaces",ISNUMBER(SEARCH("technology/space exploration", N168)),"space exploration",ISNUMBER(SEARCH("technology/wearables", N168)),"wearables",ISNUMBER(SEARCH("technology/web", N168)),"web",ISNUMBER(SEARCH("theater/musical", N168)),"musical",ISNUMBER(SEARCH("theater/plays", N168)),"plays",ISNUMBER(SEARCH("theater/spaces", N168)),"spaces")</f>
        <v>drama</v>
      </c>
      <c r="S168" s="6">
        <f t="shared" si="12"/>
        <v>42721.075949074075</v>
      </c>
      <c r="T168" s="6">
        <f t="shared" si="13"/>
        <v>42751.075949074075</v>
      </c>
    </row>
    <row r="169" spans="1:20" ht="48" hidden="1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4"/>
        <v>5.5</v>
      </c>
      <c r="Q169" t="str">
        <f t="shared" si="11"/>
        <v>film &amp; video</v>
      </c>
      <c r="R169" t="str" cm="1">
        <f t="array" ref="R169">_xlfn.IFS(ISNUMBER(SEARCH("film &amp; video/television", N169)),"television",ISNUMBER(SEARCH("film &amp; video/animation", N169)),"animation",ISNUMBER(SEARCH("film &amp; video/documentary", N169)),"documentary",ISNUMBER(SEARCH("film &amp; video/drama", N169)),"drama",ISNUMBER(SEARCH("film &amp; video/science fiction", N169)),"science fiction",ISNUMBER(SEARCH("film &amp; video/shorts", N169)),"shorts",ISNUMBER(SEARCH("food/food trucks", N169)),"food trucks",ISNUMBER(SEARCH("food/restaurants", N169)),"restaurants",ISNUMBER(SEARCH("food/small batch", N169)),"small batch",ISNUMBER(SEARCH("games/mobile games", N169)),"mobile games",ISNUMBER(SEARCH("games/tabletop games", N169)),"tabletop games",ISNUMBER(SEARCH("games/video games", N169)),"video games",ISNUMBER(SEARCH("music/classical music", N169)),"classical music",ISNUMBER(SEARCH("music/electronic music", N169)),"electronic music",ISNUMBER(SEARCH("music/faith", N169)),"faith",ISNUMBER(SEARCH("music/indie rock", N169)),"indie rock",ISNUMBER(SEARCH("music/jazz", N169)),"jazz",ISNUMBER(SEARCH("music/metal", N169)),"metal",ISNUMBER(SEARCH("music/pop", N169)),"pop",ISNUMBER(SEARCH("music/rock", N169)),"rock",ISNUMBER(SEARCH("music/world music", N169)),"world music",ISNUMBER(SEARCH("journalism/audio", N169)),"audio",ISNUMBER(SEARCH("photography/nature", N169)),"nature",ISNUMBER(SEARCH("photography/people", N169)),"people",ISNUMBER(SEARCH("photography/photobooks", N169)),"photobooks",ISNUMBER(SEARCH("photography/places", N169)),"places",ISNUMBER(SEARCH("publishing/art books", N169)),"art books",ISNUMBER(SEARCH("publishing/children's books", N169)),"children's books",ISNUMBER(SEARCH("publishing/fiction", N169)),"fiction",ISNUMBER(SEARCH("publishing/nonfiction", N169)),"nonfiction",ISNUMBER(SEARCH("publishing/radio &amp; podcasts", N169)),"radio &amp; podcasts",ISNUMBER(SEARCH("publishing/translations", N169)),"translations",ISNUMBER(SEARCH("technology/gadgets", N169)),"gadgets",ISNUMBER(SEARCH("technology/hardware", N169)),"hardware",ISNUMBER(SEARCH("technology/makerspaces", N169)),"makerspaces",ISNUMBER(SEARCH("technology/space exploration", N169)),"space exploration",ISNUMBER(SEARCH("technology/wearables", N169)),"wearables",ISNUMBER(SEARCH("technology/web", N169)),"web",ISNUMBER(SEARCH("theater/musical", N169)),"musical",ISNUMBER(SEARCH("theater/plays", N169)),"plays",ISNUMBER(SEARCH("theater/spaces", N169)),"spaces")</f>
        <v>drama</v>
      </c>
      <c r="S169" s="6">
        <f t="shared" si="12"/>
        <v>42160.927488425921</v>
      </c>
      <c r="T169" s="6">
        <f t="shared" si="13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4"/>
        <v>108.33333333333333</v>
      </c>
      <c r="Q170" t="str">
        <f t="shared" si="11"/>
        <v>film &amp; video</v>
      </c>
      <c r="R170" t="str" cm="1">
        <f t="array" ref="R170">_xlfn.IFS(ISNUMBER(SEARCH("film &amp; video/television", N170)),"television",ISNUMBER(SEARCH("film &amp; video/animation", N170)),"animation",ISNUMBER(SEARCH("film &amp; video/documentary", N170)),"documentary",ISNUMBER(SEARCH("film &amp; video/drama", N170)),"drama",ISNUMBER(SEARCH("film &amp; video/science fiction", N170)),"science fiction",ISNUMBER(SEARCH("film &amp; video/shorts", N170)),"shorts",ISNUMBER(SEARCH("food/food trucks", N170)),"food trucks",ISNUMBER(SEARCH("food/restaurants", N170)),"restaurants",ISNUMBER(SEARCH("food/small batch", N170)),"small batch",ISNUMBER(SEARCH("games/mobile games", N170)),"mobile games",ISNUMBER(SEARCH("games/tabletop games", N170)),"tabletop games",ISNUMBER(SEARCH("games/video games", N170)),"video games",ISNUMBER(SEARCH("music/classical music", N170)),"classical music",ISNUMBER(SEARCH("music/electronic music", N170)),"electronic music",ISNUMBER(SEARCH("music/faith", N170)),"faith",ISNUMBER(SEARCH("music/indie rock", N170)),"indie rock",ISNUMBER(SEARCH("music/jazz", N170)),"jazz",ISNUMBER(SEARCH("music/metal", N170)),"metal",ISNUMBER(SEARCH("music/pop", N170)),"pop",ISNUMBER(SEARCH("music/rock", N170)),"rock",ISNUMBER(SEARCH("music/world music", N170)),"world music",ISNUMBER(SEARCH("journalism/audio", N170)),"audio",ISNUMBER(SEARCH("photography/nature", N170)),"nature",ISNUMBER(SEARCH("photography/people", N170)),"people",ISNUMBER(SEARCH("photography/photobooks", N170)),"photobooks",ISNUMBER(SEARCH("photography/places", N170)),"places",ISNUMBER(SEARCH("publishing/art books", N170)),"art books",ISNUMBER(SEARCH("publishing/children's books", N170)),"children's books",ISNUMBER(SEARCH("publishing/fiction", N170)),"fiction",ISNUMBER(SEARCH("publishing/nonfiction", N170)),"nonfiction",ISNUMBER(SEARCH("publishing/radio &amp; podcasts", N170)),"radio &amp; podcasts",ISNUMBER(SEARCH("publishing/translations", N170)),"translations",ISNUMBER(SEARCH("technology/gadgets", N170)),"gadgets",ISNUMBER(SEARCH("technology/hardware", N170)),"hardware",ISNUMBER(SEARCH("technology/makerspaces", N170)),"makerspaces",ISNUMBER(SEARCH("technology/space exploration", N170)),"space exploration",ISNUMBER(SEARCH("technology/wearables", N170)),"wearables",ISNUMBER(SEARCH("technology/web", N170)),"web",ISNUMBER(SEARCH("theater/musical", N170)),"musical",ISNUMBER(SEARCH("theater/plays", N170)),"plays",ISNUMBER(SEARCH("theater/spaces", N170)),"spaces")</f>
        <v>drama</v>
      </c>
      <c r="S170" s="6">
        <f t="shared" si="12"/>
        <v>42052.83530092593</v>
      </c>
      <c r="T170" s="6">
        <f t="shared" si="13"/>
        <v>42082.793634259258</v>
      </c>
    </row>
    <row r="171" spans="1:20" ht="48" hidden="1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4"/>
        <v>56</v>
      </c>
      <c r="Q171" t="str">
        <f t="shared" si="11"/>
        <v>film &amp; video</v>
      </c>
      <c r="R171" t="str" cm="1">
        <f t="array" ref="R171">_xlfn.IFS(ISNUMBER(SEARCH("film &amp; video/television", N171)),"television",ISNUMBER(SEARCH("film &amp; video/animation", N171)),"animation",ISNUMBER(SEARCH("film &amp; video/documentary", N171)),"documentary",ISNUMBER(SEARCH("film &amp; video/drama", N171)),"drama",ISNUMBER(SEARCH("film &amp; video/science fiction", N171)),"science fiction",ISNUMBER(SEARCH("film &amp; video/shorts", N171)),"shorts",ISNUMBER(SEARCH("food/food trucks", N171)),"food trucks",ISNUMBER(SEARCH("food/restaurants", N171)),"restaurants",ISNUMBER(SEARCH("food/small batch", N171)),"small batch",ISNUMBER(SEARCH("games/mobile games", N171)),"mobile games",ISNUMBER(SEARCH("games/tabletop games", N171)),"tabletop games",ISNUMBER(SEARCH("games/video games", N171)),"video games",ISNUMBER(SEARCH("music/classical music", N171)),"classical music",ISNUMBER(SEARCH("music/electronic music", N171)),"electronic music",ISNUMBER(SEARCH("music/faith", N171)),"faith",ISNUMBER(SEARCH("music/indie rock", N171)),"indie rock",ISNUMBER(SEARCH("music/jazz", N171)),"jazz",ISNUMBER(SEARCH("music/metal", N171)),"metal",ISNUMBER(SEARCH("music/pop", N171)),"pop",ISNUMBER(SEARCH("music/rock", N171)),"rock",ISNUMBER(SEARCH("music/world music", N171)),"world music",ISNUMBER(SEARCH("journalism/audio", N171)),"audio",ISNUMBER(SEARCH("photography/nature", N171)),"nature",ISNUMBER(SEARCH("photography/people", N171)),"people",ISNUMBER(SEARCH("photography/photobooks", N171)),"photobooks",ISNUMBER(SEARCH("photography/places", N171)),"places",ISNUMBER(SEARCH("publishing/art books", N171)),"art books",ISNUMBER(SEARCH("publishing/children's books", N171)),"children's books",ISNUMBER(SEARCH("publishing/fiction", N171)),"fiction",ISNUMBER(SEARCH("publishing/nonfiction", N171)),"nonfiction",ISNUMBER(SEARCH("publishing/radio &amp; podcasts", N171)),"radio &amp; podcasts",ISNUMBER(SEARCH("publishing/translations", N171)),"translations",ISNUMBER(SEARCH("technology/gadgets", N171)),"gadgets",ISNUMBER(SEARCH("technology/hardware", N171)),"hardware",ISNUMBER(SEARCH("technology/makerspaces", N171)),"makerspaces",ISNUMBER(SEARCH("technology/space exploration", N171)),"space exploration",ISNUMBER(SEARCH("technology/wearables", N171)),"wearables",ISNUMBER(SEARCH("technology/web", N171)),"web",ISNUMBER(SEARCH("theater/musical", N171)),"musical",ISNUMBER(SEARCH("theater/plays", N171)),"plays",ISNUMBER(SEARCH("theater/spaces", N171)),"spaces")</f>
        <v>drama</v>
      </c>
      <c r="S171" s="6">
        <f t="shared" si="12"/>
        <v>41900.505312499998</v>
      </c>
      <c r="T171" s="6">
        <f t="shared" si="13"/>
        <v>41930.505312499998</v>
      </c>
    </row>
    <row r="172" spans="1:20" ht="48" hidden="1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4"/>
        <v>32.5</v>
      </c>
      <c r="Q172" t="str">
        <f t="shared" si="11"/>
        <v>film &amp; video</v>
      </c>
      <c r="R172" t="str" cm="1">
        <f t="array" ref="R172">_xlfn.IFS(ISNUMBER(SEARCH("film &amp; video/television", N172)),"television",ISNUMBER(SEARCH("film &amp; video/animation", N172)),"animation",ISNUMBER(SEARCH("film &amp; video/documentary", N172)),"documentary",ISNUMBER(SEARCH("film &amp; video/drama", N172)),"drama",ISNUMBER(SEARCH("film &amp; video/science fiction", N172)),"science fiction",ISNUMBER(SEARCH("film &amp; video/shorts", N172)),"shorts",ISNUMBER(SEARCH("food/food trucks", N172)),"food trucks",ISNUMBER(SEARCH("food/restaurants", N172)),"restaurants",ISNUMBER(SEARCH("food/small batch", N172)),"small batch",ISNUMBER(SEARCH("games/mobile games", N172)),"mobile games",ISNUMBER(SEARCH("games/tabletop games", N172)),"tabletop games",ISNUMBER(SEARCH("games/video games", N172)),"video games",ISNUMBER(SEARCH("music/classical music", N172)),"classical music",ISNUMBER(SEARCH("music/electronic music", N172)),"electronic music",ISNUMBER(SEARCH("music/faith", N172)),"faith",ISNUMBER(SEARCH("music/indie rock", N172)),"indie rock",ISNUMBER(SEARCH("music/jazz", N172)),"jazz",ISNUMBER(SEARCH("music/metal", N172)),"metal",ISNUMBER(SEARCH("music/pop", N172)),"pop",ISNUMBER(SEARCH("music/rock", N172)),"rock",ISNUMBER(SEARCH("music/world music", N172)),"world music",ISNUMBER(SEARCH("journalism/audio", N172)),"audio",ISNUMBER(SEARCH("photography/nature", N172)),"nature",ISNUMBER(SEARCH("photography/people", N172)),"people",ISNUMBER(SEARCH("photography/photobooks", N172)),"photobooks",ISNUMBER(SEARCH("photography/places", N172)),"places",ISNUMBER(SEARCH("publishing/art books", N172)),"art books",ISNUMBER(SEARCH("publishing/children's books", N172)),"children's books",ISNUMBER(SEARCH("publishing/fiction", N172)),"fiction",ISNUMBER(SEARCH("publishing/nonfiction", N172)),"nonfiction",ISNUMBER(SEARCH("publishing/radio &amp; podcasts", N172)),"radio &amp; podcasts",ISNUMBER(SEARCH("publishing/translations", N172)),"translations",ISNUMBER(SEARCH("technology/gadgets", N172)),"gadgets",ISNUMBER(SEARCH("technology/hardware", N172)),"hardware",ISNUMBER(SEARCH("technology/makerspaces", N172)),"makerspaces",ISNUMBER(SEARCH("technology/space exploration", N172)),"space exploration",ISNUMBER(SEARCH("technology/wearables", N172)),"wearables",ISNUMBER(SEARCH("technology/web", N172)),"web",ISNUMBER(SEARCH("theater/musical", N172)),"musical",ISNUMBER(SEARCH("theater/plays", N172)),"plays",ISNUMBER(SEARCH("theater/spaces", N172)),"spaces")</f>
        <v>drama</v>
      </c>
      <c r="S172" s="6">
        <f t="shared" si="12"/>
        <v>42216.977812500001</v>
      </c>
      <c r="T172" s="6">
        <f t="shared" si="13"/>
        <v>42246.227777777778</v>
      </c>
    </row>
    <row r="173" spans="1:20" ht="48" hidden="1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4"/>
        <v>1</v>
      </c>
      <c r="Q173" t="str">
        <f t="shared" si="11"/>
        <v>film &amp; video</v>
      </c>
      <c r="R173" t="str" cm="1">
        <f t="array" ref="R173">_xlfn.IFS(ISNUMBER(SEARCH("film &amp; video/television", N173)),"television",ISNUMBER(SEARCH("film &amp; video/animation", N173)),"animation",ISNUMBER(SEARCH("film &amp; video/documentary", N173)),"documentary",ISNUMBER(SEARCH("film &amp; video/drama", N173)),"drama",ISNUMBER(SEARCH("film &amp; video/science fiction", N173)),"science fiction",ISNUMBER(SEARCH("film &amp; video/shorts", N173)),"shorts",ISNUMBER(SEARCH("food/food trucks", N173)),"food trucks",ISNUMBER(SEARCH("food/restaurants", N173)),"restaurants",ISNUMBER(SEARCH("food/small batch", N173)),"small batch",ISNUMBER(SEARCH("games/mobile games", N173)),"mobile games",ISNUMBER(SEARCH("games/tabletop games", N173)),"tabletop games",ISNUMBER(SEARCH("games/video games", N173)),"video games",ISNUMBER(SEARCH("music/classical music", N173)),"classical music",ISNUMBER(SEARCH("music/electronic music", N173)),"electronic music",ISNUMBER(SEARCH("music/faith", N173)),"faith",ISNUMBER(SEARCH("music/indie rock", N173)),"indie rock",ISNUMBER(SEARCH("music/jazz", N173)),"jazz",ISNUMBER(SEARCH("music/metal", N173)),"metal",ISNUMBER(SEARCH("music/pop", N173)),"pop",ISNUMBER(SEARCH("music/rock", N173)),"rock",ISNUMBER(SEARCH("music/world music", N173)),"world music",ISNUMBER(SEARCH("journalism/audio", N173)),"audio",ISNUMBER(SEARCH("photography/nature", N173)),"nature",ISNUMBER(SEARCH("photography/people", N173)),"people",ISNUMBER(SEARCH("photography/photobooks", N173)),"photobooks",ISNUMBER(SEARCH("photography/places", N173)),"places",ISNUMBER(SEARCH("publishing/art books", N173)),"art books",ISNUMBER(SEARCH("publishing/children's books", N173)),"children's books",ISNUMBER(SEARCH("publishing/fiction", N173)),"fiction",ISNUMBER(SEARCH("publishing/nonfiction", N173)),"nonfiction",ISNUMBER(SEARCH("publishing/radio &amp; podcasts", N173)),"radio &amp; podcasts",ISNUMBER(SEARCH("publishing/translations", N173)),"translations",ISNUMBER(SEARCH("technology/gadgets", N173)),"gadgets",ISNUMBER(SEARCH("technology/hardware", N173)),"hardware",ISNUMBER(SEARCH("technology/makerspaces", N173)),"makerspaces",ISNUMBER(SEARCH("technology/space exploration", N173)),"space exploration",ISNUMBER(SEARCH("technology/wearables", N173)),"wearables",ISNUMBER(SEARCH("technology/web", N173)),"web",ISNUMBER(SEARCH("theater/musical", N173)),"musical",ISNUMBER(SEARCH("theater/plays", N173)),"plays",ISNUMBER(SEARCH("theater/spaces", N173)),"spaces")</f>
        <v>drama</v>
      </c>
      <c r="S173" s="6">
        <f t="shared" si="12"/>
        <v>42534.180717592593</v>
      </c>
      <c r="T173" s="6">
        <f t="shared" si="13"/>
        <v>42594.180717592593</v>
      </c>
    </row>
    <row r="174" spans="1:20" ht="48" hidden="1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v>0</v>
      </c>
      <c r="Q174" t="str">
        <f t="shared" si="11"/>
        <v>film &amp; video</v>
      </c>
      <c r="R174" t="str" cm="1">
        <f t="array" ref="R174">_xlfn.IFS(ISNUMBER(SEARCH("film &amp; video/television", N174)),"television",ISNUMBER(SEARCH("film &amp; video/animation", N174)),"animation",ISNUMBER(SEARCH("film &amp; video/documentary", N174)),"documentary",ISNUMBER(SEARCH("film &amp; video/drama", N174)),"drama",ISNUMBER(SEARCH("film &amp; video/science fiction", N174)),"science fiction",ISNUMBER(SEARCH("film &amp; video/shorts", N174)),"shorts",ISNUMBER(SEARCH("food/food trucks", N174)),"food trucks",ISNUMBER(SEARCH("food/restaurants", N174)),"restaurants",ISNUMBER(SEARCH("food/small batch", N174)),"small batch",ISNUMBER(SEARCH("games/mobile games", N174)),"mobile games",ISNUMBER(SEARCH("games/tabletop games", N174)),"tabletop games",ISNUMBER(SEARCH("games/video games", N174)),"video games",ISNUMBER(SEARCH("music/classical music", N174)),"classical music",ISNUMBER(SEARCH("music/electronic music", N174)),"electronic music",ISNUMBER(SEARCH("music/faith", N174)),"faith",ISNUMBER(SEARCH("music/indie rock", N174)),"indie rock",ISNUMBER(SEARCH("music/jazz", N174)),"jazz",ISNUMBER(SEARCH("music/metal", N174)),"metal",ISNUMBER(SEARCH("music/pop", N174)),"pop",ISNUMBER(SEARCH("music/rock", N174)),"rock",ISNUMBER(SEARCH("music/world music", N174)),"world music",ISNUMBER(SEARCH("journalism/audio", N174)),"audio",ISNUMBER(SEARCH("photography/nature", N174)),"nature",ISNUMBER(SEARCH("photography/people", N174)),"people",ISNUMBER(SEARCH("photography/photobooks", N174)),"photobooks",ISNUMBER(SEARCH("photography/places", N174)),"places",ISNUMBER(SEARCH("publishing/art books", N174)),"art books",ISNUMBER(SEARCH("publishing/children's books", N174)),"children's books",ISNUMBER(SEARCH("publishing/fiction", N174)),"fiction",ISNUMBER(SEARCH("publishing/nonfiction", N174)),"nonfiction",ISNUMBER(SEARCH("publishing/radio &amp; podcasts", N174)),"radio &amp; podcasts",ISNUMBER(SEARCH("publishing/translations", N174)),"translations",ISNUMBER(SEARCH("technology/gadgets", N174)),"gadgets",ISNUMBER(SEARCH("technology/hardware", N174)),"hardware",ISNUMBER(SEARCH("technology/makerspaces", N174)),"makerspaces",ISNUMBER(SEARCH("technology/space exploration", N174)),"space exploration",ISNUMBER(SEARCH("technology/wearables", N174)),"wearables",ISNUMBER(SEARCH("technology/web", N174)),"web",ISNUMBER(SEARCH("theater/musical", N174)),"musical",ISNUMBER(SEARCH("theater/plays", N174)),"plays",ISNUMBER(SEARCH("theater/spaces", N174)),"spaces")</f>
        <v>drama</v>
      </c>
      <c r="S174" s="6">
        <f t="shared" si="12"/>
        <v>42047.394942129627</v>
      </c>
      <c r="T174" s="6">
        <f t="shared" si="13"/>
        <v>42082.353275462956</v>
      </c>
    </row>
    <row r="175" spans="1:20" ht="48" hidden="1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v>0</v>
      </c>
      <c r="Q175" t="str">
        <f t="shared" si="11"/>
        <v>film &amp; video</v>
      </c>
      <c r="R175" t="str" cm="1">
        <f t="array" ref="R175">_xlfn.IFS(ISNUMBER(SEARCH("film &amp; video/television", N175)),"television",ISNUMBER(SEARCH("film &amp; video/animation", N175)),"animation",ISNUMBER(SEARCH("film &amp; video/documentary", N175)),"documentary",ISNUMBER(SEARCH("film &amp; video/drama", N175)),"drama",ISNUMBER(SEARCH("film &amp; video/science fiction", N175)),"science fiction",ISNUMBER(SEARCH("film &amp; video/shorts", N175)),"shorts",ISNUMBER(SEARCH("food/food trucks", N175)),"food trucks",ISNUMBER(SEARCH("food/restaurants", N175)),"restaurants",ISNUMBER(SEARCH("food/small batch", N175)),"small batch",ISNUMBER(SEARCH("games/mobile games", N175)),"mobile games",ISNUMBER(SEARCH("games/tabletop games", N175)),"tabletop games",ISNUMBER(SEARCH("games/video games", N175)),"video games",ISNUMBER(SEARCH("music/classical music", N175)),"classical music",ISNUMBER(SEARCH("music/electronic music", N175)),"electronic music",ISNUMBER(SEARCH("music/faith", N175)),"faith",ISNUMBER(SEARCH("music/indie rock", N175)),"indie rock",ISNUMBER(SEARCH("music/jazz", N175)),"jazz",ISNUMBER(SEARCH("music/metal", N175)),"metal",ISNUMBER(SEARCH("music/pop", N175)),"pop",ISNUMBER(SEARCH("music/rock", N175)),"rock",ISNUMBER(SEARCH("music/world music", N175)),"world music",ISNUMBER(SEARCH("journalism/audio", N175)),"audio",ISNUMBER(SEARCH("photography/nature", N175)),"nature",ISNUMBER(SEARCH("photography/people", N175)),"people",ISNUMBER(SEARCH("photography/photobooks", N175)),"photobooks",ISNUMBER(SEARCH("photography/places", N175)),"places",ISNUMBER(SEARCH("publishing/art books", N175)),"art books",ISNUMBER(SEARCH("publishing/children's books", N175)),"children's books",ISNUMBER(SEARCH("publishing/fiction", N175)),"fiction",ISNUMBER(SEARCH("publishing/nonfiction", N175)),"nonfiction",ISNUMBER(SEARCH("publishing/radio &amp; podcasts", N175)),"radio &amp; podcasts",ISNUMBER(SEARCH("publishing/translations", N175)),"translations",ISNUMBER(SEARCH("technology/gadgets", N175)),"gadgets",ISNUMBER(SEARCH("technology/hardware", N175)),"hardware",ISNUMBER(SEARCH("technology/makerspaces", N175)),"makerspaces",ISNUMBER(SEARCH("technology/space exploration", N175)),"space exploration",ISNUMBER(SEARCH("technology/wearables", N175)),"wearables",ISNUMBER(SEARCH("technology/web", N175)),"web",ISNUMBER(SEARCH("theater/musical", N175)),"musical",ISNUMBER(SEARCH("theater/plays", N175)),"plays",ISNUMBER(SEARCH("theater/spaces", N175)),"spaces")</f>
        <v>drama</v>
      </c>
      <c r="S175" s="6">
        <f t="shared" si="12"/>
        <v>42033.573009259257</v>
      </c>
      <c r="T175" s="6">
        <f t="shared" si="13"/>
        <v>42063.573009259257</v>
      </c>
    </row>
    <row r="176" spans="1:20" ht="48" hidden="1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v>0</v>
      </c>
      <c r="Q176" t="str">
        <f t="shared" si="11"/>
        <v>film &amp; video</v>
      </c>
      <c r="R176" t="str" cm="1">
        <f t="array" ref="R176">_xlfn.IFS(ISNUMBER(SEARCH("film &amp; video/television", N176)),"television",ISNUMBER(SEARCH("film &amp; video/animation", N176)),"animation",ISNUMBER(SEARCH("film &amp; video/documentary", N176)),"documentary",ISNUMBER(SEARCH("film &amp; video/drama", N176)),"drama",ISNUMBER(SEARCH("film &amp; video/science fiction", N176)),"science fiction",ISNUMBER(SEARCH("film &amp; video/shorts", N176)),"shorts",ISNUMBER(SEARCH("food/food trucks", N176)),"food trucks",ISNUMBER(SEARCH("food/restaurants", N176)),"restaurants",ISNUMBER(SEARCH("food/small batch", N176)),"small batch",ISNUMBER(SEARCH("games/mobile games", N176)),"mobile games",ISNUMBER(SEARCH("games/tabletop games", N176)),"tabletop games",ISNUMBER(SEARCH("games/video games", N176)),"video games",ISNUMBER(SEARCH("music/classical music", N176)),"classical music",ISNUMBER(SEARCH("music/electronic music", N176)),"electronic music",ISNUMBER(SEARCH("music/faith", N176)),"faith",ISNUMBER(SEARCH("music/indie rock", N176)),"indie rock",ISNUMBER(SEARCH("music/jazz", N176)),"jazz",ISNUMBER(SEARCH("music/metal", N176)),"metal",ISNUMBER(SEARCH("music/pop", N176)),"pop",ISNUMBER(SEARCH("music/rock", N176)),"rock",ISNUMBER(SEARCH("music/world music", N176)),"world music",ISNUMBER(SEARCH("journalism/audio", N176)),"audio",ISNUMBER(SEARCH("photography/nature", N176)),"nature",ISNUMBER(SEARCH("photography/people", N176)),"people",ISNUMBER(SEARCH("photography/photobooks", N176)),"photobooks",ISNUMBER(SEARCH("photography/places", N176)),"places",ISNUMBER(SEARCH("publishing/art books", N176)),"art books",ISNUMBER(SEARCH("publishing/children's books", N176)),"children's books",ISNUMBER(SEARCH("publishing/fiction", N176)),"fiction",ISNUMBER(SEARCH("publishing/nonfiction", N176)),"nonfiction",ISNUMBER(SEARCH("publishing/radio &amp; podcasts", N176)),"radio &amp; podcasts",ISNUMBER(SEARCH("publishing/translations", N176)),"translations",ISNUMBER(SEARCH("technology/gadgets", N176)),"gadgets",ISNUMBER(SEARCH("technology/hardware", N176)),"hardware",ISNUMBER(SEARCH("technology/makerspaces", N176)),"makerspaces",ISNUMBER(SEARCH("technology/space exploration", N176)),"space exploration",ISNUMBER(SEARCH("technology/wearables", N176)),"wearables",ISNUMBER(SEARCH("technology/web", N176)),"web",ISNUMBER(SEARCH("theater/musical", N176)),"musical",ISNUMBER(SEARCH("theater/plays", N176)),"plays",ISNUMBER(SEARCH("theater/spaces", N176)),"spaces")</f>
        <v>drama</v>
      </c>
      <c r="S176" s="6">
        <f t="shared" si="12"/>
        <v>42072.758981481486</v>
      </c>
      <c r="T176" s="6">
        <f t="shared" si="13"/>
        <v>42132.758981481486</v>
      </c>
    </row>
    <row r="177" spans="1:20" ht="48" hidden="1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4"/>
        <v>49.884615384615387</v>
      </c>
      <c r="Q177" t="str">
        <f t="shared" si="11"/>
        <v>film &amp; video</v>
      </c>
      <c r="R177" t="str" cm="1">
        <f t="array" ref="R177">_xlfn.IFS(ISNUMBER(SEARCH("film &amp; video/television", N177)),"television",ISNUMBER(SEARCH("film &amp; video/animation", N177)),"animation",ISNUMBER(SEARCH("film &amp; video/documentary", N177)),"documentary",ISNUMBER(SEARCH("film &amp; video/drama", N177)),"drama",ISNUMBER(SEARCH("film &amp; video/science fiction", N177)),"science fiction",ISNUMBER(SEARCH("film &amp; video/shorts", N177)),"shorts",ISNUMBER(SEARCH("food/food trucks", N177)),"food trucks",ISNUMBER(SEARCH("food/restaurants", N177)),"restaurants",ISNUMBER(SEARCH("food/small batch", N177)),"small batch",ISNUMBER(SEARCH("games/mobile games", N177)),"mobile games",ISNUMBER(SEARCH("games/tabletop games", N177)),"tabletop games",ISNUMBER(SEARCH("games/video games", N177)),"video games",ISNUMBER(SEARCH("music/classical music", N177)),"classical music",ISNUMBER(SEARCH("music/electronic music", N177)),"electronic music",ISNUMBER(SEARCH("music/faith", N177)),"faith",ISNUMBER(SEARCH("music/indie rock", N177)),"indie rock",ISNUMBER(SEARCH("music/jazz", N177)),"jazz",ISNUMBER(SEARCH("music/metal", N177)),"metal",ISNUMBER(SEARCH("music/pop", N177)),"pop",ISNUMBER(SEARCH("music/rock", N177)),"rock",ISNUMBER(SEARCH("music/world music", N177)),"world music",ISNUMBER(SEARCH("journalism/audio", N177)),"audio",ISNUMBER(SEARCH("photography/nature", N177)),"nature",ISNUMBER(SEARCH("photography/people", N177)),"people",ISNUMBER(SEARCH("photography/photobooks", N177)),"photobooks",ISNUMBER(SEARCH("photography/places", N177)),"places",ISNUMBER(SEARCH("publishing/art books", N177)),"art books",ISNUMBER(SEARCH("publishing/children's books", N177)),"children's books",ISNUMBER(SEARCH("publishing/fiction", N177)),"fiction",ISNUMBER(SEARCH("publishing/nonfiction", N177)),"nonfiction",ISNUMBER(SEARCH("publishing/radio &amp; podcasts", N177)),"radio &amp; podcasts",ISNUMBER(SEARCH("publishing/translations", N177)),"translations",ISNUMBER(SEARCH("technology/gadgets", N177)),"gadgets",ISNUMBER(SEARCH("technology/hardware", N177)),"hardware",ISNUMBER(SEARCH("technology/makerspaces", N177)),"makerspaces",ISNUMBER(SEARCH("technology/space exploration", N177)),"space exploration",ISNUMBER(SEARCH("technology/wearables", N177)),"wearables",ISNUMBER(SEARCH("technology/web", N177)),"web",ISNUMBER(SEARCH("theater/musical", N177)),"musical",ISNUMBER(SEARCH("theater/plays", N177)),"plays",ISNUMBER(SEARCH("theater/spaces", N177)),"spaces")</f>
        <v>drama</v>
      </c>
      <c r="S177" s="6">
        <f t="shared" si="12"/>
        <v>41855.777905092589</v>
      </c>
      <c r="T177" s="6">
        <f t="shared" si="13"/>
        <v>41880.777905092589</v>
      </c>
    </row>
    <row r="178" spans="1:20" ht="48" hidden="1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v>0</v>
      </c>
      <c r="Q178" t="str">
        <f t="shared" si="11"/>
        <v>film &amp; video</v>
      </c>
      <c r="R178" t="str" cm="1">
        <f t="array" ref="R178">_xlfn.IFS(ISNUMBER(SEARCH("film &amp; video/television", N178)),"television",ISNUMBER(SEARCH("film &amp; video/animation", N178)),"animation",ISNUMBER(SEARCH("film &amp; video/documentary", N178)),"documentary",ISNUMBER(SEARCH("film &amp; video/drama", N178)),"drama",ISNUMBER(SEARCH("film &amp; video/science fiction", N178)),"science fiction",ISNUMBER(SEARCH("film &amp; video/shorts", N178)),"shorts",ISNUMBER(SEARCH("food/food trucks", N178)),"food trucks",ISNUMBER(SEARCH("food/restaurants", N178)),"restaurants",ISNUMBER(SEARCH("food/small batch", N178)),"small batch",ISNUMBER(SEARCH("games/mobile games", N178)),"mobile games",ISNUMBER(SEARCH("games/tabletop games", N178)),"tabletop games",ISNUMBER(SEARCH("games/video games", N178)),"video games",ISNUMBER(SEARCH("music/classical music", N178)),"classical music",ISNUMBER(SEARCH("music/electronic music", N178)),"electronic music",ISNUMBER(SEARCH("music/faith", N178)),"faith",ISNUMBER(SEARCH("music/indie rock", N178)),"indie rock",ISNUMBER(SEARCH("music/jazz", N178)),"jazz",ISNUMBER(SEARCH("music/metal", N178)),"metal",ISNUMBER(SEARCH("music/pop", N178)),"pop",ISNUMBER(SEARCH("music/rock", N178)),"rock",ISNUMBER(SEARCH("music/world music", N178)),"world music",ISNUMBER(SEARCH("journalism/audio", N178)),"audio",ISNUMBER(SEARCH("photography/nature", N178)),"nature",ISNUMBER(SEARCH("photography/people", N178)),"people",ISNUMBER(SEARCH("photography/photobooks", N178)),"photobooks",ISNUMBER(SEARCH("photography/places", N178)),"places",ISNUMBER(SEARCH("publishing/art books", N178)),"art books",ISNUMBER(SEARCH("publishing/children's books", N178)),"children's books",ISNUMBER(SEARCH("publishing/fiction", N178)),"fiction",ISNUMBER(SEARCH("publishing/nonfiction", N178)),"nonfiction",ISNUMBER(SEARCH("publishing/radio &amp; podcasts", N178)),"radio &amp; podcasts",ISNUMBER(SEARCH("publishing/translations", N178)),"translations",ISNUMBER(SEARCH("technology/gadgets", N178)),"gadgets",ISNUMBER(SEARCH("technology/hardware", N178)),"hardware",ISNUMBER(SEARCH("technology/makerspaces", N178)),"makerspaces",ISNUMBER(SEARCH("technology/space exploration", N178)),"space exploration",ISNUMBER(SEARCH("technology/wearables", N178)),"wearables",ISNUMBER(SEARCH("technology/web", N178)),"web",ISNUMBER(SEARCH("theater/musical", N178)),"musical",ISNUMBER(SEARCH("theater/plays", N178)),"plays",ISNUMBER(SEARCH("theater/spaces", N178)),"spaces")</f>
        <v>drama</v>
      </c>
      <c r="S178" s="6">
        <f t="shared" si="12"/>
        <v>42191.824062500003</v>
      </c>
      <c r="T178" s="6">
        <f t="shared" si="13"/>
        <v>42221.824062500003</v>
      </c>
    </row>
    <row r="179" spans="1:20" ht="32" hidden="1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4"/>
        <v>25.714285714285715</v>
      </c>
      <c r="Q179" t="str">
        <f t="shared" si="11"/>
        <v>film &amp; video</v>
      </c>
      <c r="R179" t="str" cm="1">
        <f t="array" ref="R179">_xlfn.IFS(ISNUMBER(SEARCH("film &amp; video/television", N179)),"television",ISNUMBER(SEARCH("film &amp; video/animation", N179)),"animation",ISNUMBER(SEARCH("film &amp; video/documentary", N179)),"documentary",ISNUMBER(SEARCH("film &amp; video/drama", N179)),"drama",ISNUMBER(SEARCH("film &amp; video/science fiction", N179)),"science fiction",ISNUMBER(SEARCH("film &amp; video/shorts", N179)),"shorts",ISNUMBER(SEARCH("food/food trucks", N179)),"food trucks",ISNUMBER(SEARCH("food/restaurants", N179)),"restaurants",ISNUMBER(SEARCH("food/small batch", N179)),"small batch",ISNUMBER(SEARCH("games/mobile games", N179)),"mobile games",ISNUMBER(SEARCH("games/tabletop games", N179)),"tabletop games",ISNUMBER(SEARCH("games/video games", N179)),"video games",ISNUMBER(SEARCH("music/classical music", N179)),"classical music",ISNUMBER(SEARCH("music/electronic music", N179)),"electronic music",ISNUMBER(SEARCH("music/faith", N179)),"faith",ISNUMBER(SEARCH("music/indie rock", N179)),"indie rock",ISNUMBER(SEARCH("music/jazz", N179)),"jazz",ISNUMBER(SEARCH("music/metal", N179)),"metal",ISNUMBER(SEARCH("music/pop", N179)),"pop",ISNUMBER(SEARCH("music/rock", N179)),"rock",ISNUMBER(SEARCH("music/world music", N179)),"world music",ISNUMBER(SEARCH("journalism/audio", N179)),"audio",ISNUMBER(SEARCH("photography/nature", N179)),"nature",ISNUMBER(SEARCH("photography/people", N179)),"people",ISNUMBER(SEARCH("photography/photobooks", N179)),"photobooks",ISNUMBER(SEARCH("photography/places", N179)),"places",ISNUMBER(SEARCH("publishing/art books", N179)),"art books",ISNUMBER(SEARCH("publishing/children's books", N179)),"children's books",ISNUMBER(SEARCH("publishing/fiction", N179)),"fiction",ISNUMBER(SEARCH("publishing/nonfiction", N179)),"nonfiction",ISNUMBER(SEARCH("publishing/radio &amp; podcasts", N179)),"radio &amp; podcasts",ISNUMBER(SEARCH("publishing/translations", N179)),"translations",ISNUMBER(SEARCH("technology/gadgets", N179)),"gadgets",ISNUMBER(SEARCH("technology/hardware", N179)),"hardware",ISNUMBER(SEARCH("technology/makerspaces", N179)),"makerspaces",ISNUMBER(SEARCH("technology/space exploration", N179)),"space exploration",ISNUMBER(SEARCH("technology/wearables", N179)),"wearables",ISNUMBER(SEARCH("technology/web", N179)),"web",ISNUMBER(SEARCH("theater/musical", N179)),"musical",ISNUMBER(SEARCH("theater/plays", N179)),"plays",ISNUMBER(SEARCH("theater/spaces", N179)),"spaces")</f>
        <v>drama</v>
      </c>
      <c r="S179" s="6">
        <f t="shared" si="12"/>
        <v>42070.047754629632</v>
      </c>
      <c r="T179" s="6">
        <f t="shared" si="13"/>
        <v>42087.00608796296</v>
      </c>
    </row>
    <row r="180" spans="1:20" ht="32" hidden="1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v>0</v>
      </c>
      <c r="Q180" t="str">
        <f t="shared" si="11"/>
        <v>film &amp; video</v>
      </c>
      <c r="R180" t="str" cm="1">
        <f t="array" ref="R180">_xlfn.IFS(ISNUMBER(SEARCH("film &amp; video/television", N180)),"television",ISNUMBER(SEARCH("film &amp; video/animation", N180)),"animation",ISNUMBER(SEARCH("film &amp; video/documentary", N180)),"documentary",ISNUMBER(SEARCH("film &amp; video/drama", N180)),"drama",ISNUMBER(SEARCH("film &amp; video/science fiction", N180)),"science fiction",ISNUMBER(SEARCH("film &amp; video/shorts", N180)),"shorts",ISNUMBER(SEARCH("food/food trucks", N180)),"food trucks",ISNUMBER(SEARCH("food/restaurants", N180)),"restaurants",ISNUMBER(SEARCH("food/small batch", N180)),"small batch",ISNUMBER(SEARCH("games/mobile games", N180)),"mobile games",ISNUMBER(SEARCH("games/tabletop games", N180)),"tabletop games",ISNUMBER(SEARCH("games/video games", N180)),"video games",ISNUMBER(SEARCH("music/classical music", N180)),"classical music",ISNUMBER(SEARCH("music/electronic music", N180)),"electronic music",ISNUMBER(SEARCH("music/faith", N180)),"faith",ISNUMBER(SEARCH("music/indie rock", N180)),"indie rock",ISNUMBER(SEARCH("music/jazz", N180)),"jazz",ISNUMBER(SEARCH("music/metal", N180)),"metal",ISNUMBER(SEARCH("music/pop", N180)),"pop",ISNUMBER(SEARCH("music/rock", N180)),"rock",ISNUMBER(SEARCH("music/world music", N180)),"world music",ISNUMBER(SEARCH("journalism/audio", N180)),"audio",ISNUMBER(SEARCH("photography/nature", N180)),"nature",ISNUMBER(SEARCH("photography/people", N180)),"people",ISNUMBER(SEARCH("photography/photobooks", N180)),"photobooks",ISNUMBER(SEARCH("photography/places", N180)),"places",ISNUMBER(SEARCH("publishing/art books", N180)),"art books",ISNUMBER(SEARCH("publishing/children's books", N180)),"children's books",ISNUMBER(SEARCH("publishing/fiction", N180)),"fiction",ISNUMBER(SEARCH("publishing/nonfiction", N180)),"nonfiction",ISNUMBER(SEARCH("publishing/radio &amp; podcasts", N180)),"radio &amp; podcasts",ISNUMBER(SEARCH("publishing/translations", N180)),"translations",ISNUMBER(SEARCH("technology/gadgets", N180)),"gadgets",ISNUMBER(SEARCH("technology/hardware", N180)),"hardware",ISNUMBER(SEARCH("technology/makerspaces", N180)),"makerspaces",ISNUMBER(SEARCH("technology/space exploration", N180)),"space exploration",ISNUMBER(SEARCH("technology/wearables", N180)),"wearables",ISNUMBER(SEARCH("technology/web", N180)),"web",ISNUMBER(SEARCH("theater/musical", N180)),"musical",ISNUMBER(SEARCH("theater/plays", N180)),"plays",ISNUMBER(SEARCH("theater/spaces", N180)),"spaces")</f>
        <v>drama</v>
      </c>
      <c r="S180" s="6">
        <f t="shared" si="12"/>
        <v>42304.955381944441</v>
      </c>
      <c r="T180" s="6">
        <f t="shared" si="13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4"/>
        <v>100</v>
      </c>
      <c r="Q181" t="str">
        <f t="shared" si="11"/>
        <v>film &amp; video</v>
      </c>
      <c r="R181" t="str" cm="1">
        <f t="array" ref="R181">_xlfn.IFS(ISNUMBER(SEARCH("film &amp; video/television", N181)),"television",ISNUMBER(SEARCH("film &amp; video/animation", N181)),"animation",ISNUMBER(SEARCH("film &amp; video/documentary", N181)),"documentary",ISNUMBER(SEARCH("film &amp; video/drama", N181)),"drama",ISNUMBER(SEARCH("film &amp; video/science fiction", N181)),"science fiction",ISNUMBER(SEARCH("film &amp; video/shorts", N181)),"shorts",ISNUMBER(SEARCH("food/food trucks", N181)),"food trucks",ISNUMBER(SEARCH("food/restaurants", N181)),"restaurants",ISNUMBER(SEARCH("food/small batch", N181)),"small batch",ISNUMBER(SEARCH("games/mobile games", N181)),"mobile games",ISNUMBER(SEARCH("games/tabletop games", N181)),"tabletop games",ISNUMBER(SEARCH("games/video games", N181)),"video games",ISNUMBER(SEARCH("music/classical music", N181)),"classical music",ISNUMBER(SEARCH("music/electronic music", N181)),"electronic music",ISNUMBER(SEARCH("music/faith", N181)),"faith",ISNUMBER(SEARCH("music/indie rock", N181)),"indie rock",ISNUMBER(SEARCH("music/jazz", N181)),"jazz",ISNUMBER(SEARCH("music/metal", N181)),"metal",ISNUMBER(SEARCH("music/pop", N181)),"pop",ISNUMBER(SEARCH("music/rock", N181)),"rock",ISNUMBER(SEARCH("music/world music", N181)),"world music",ISNUMBER(SEARCH("journalism/audio", N181)),"audio",ISNUMBER(SEARCH("photography/nature", N181)),"nature",ISNUMBER(SEARCH("photography/people", N181)),"people",ISNUMBER(SEARCH("photography/photobooks", N181)),"photobooks",ISNUMBER(SEARCH("photography/places", N181)),"places",ISNUMBER(SEARCH("publishing/art books", N181)),"art books",ISNUMBER(SEARCH("publishing/children's books", N181)),"children's books",ISNUMBER(SEARCH("publishing/fiction", N181)),"fiction",ISNUMBER(SEARCH("publishing/nonfiction", N181)),"nonfiction",ISNUMBER(SEARCH("publishing/radio &amp; podcasts", N181)),"radio &amp; podcasts",ISNUMBER(SEARCH("publishing/translations", N181)),"translations",ISNUMBER(SEARCH("technology/gadgets", N181)),"gadgets",ISNUMBER(SEARCH("technology/hardware", N181)),"hardware",ISNUMBER(SEARCH("technology/makerspaces", N181)),"makerspaces",ISNUMBER(SEARCH("technology/space exploration", N181)),"space exploration",ISNUMBER(SEARCH("technology/wearables", N181)),"wearables",ISNUMBER(SEARCH("technology/web", N181)),"web",ISNUMBER(SEARCH("theater/musical", N181)),"musical",ISNUMBER(SEARCH("theater/plays", N181)),"plays",ISNUMBER(SEARCH("theater/spaces", N181)),"spaces")</f>
        <v>drama</v>
      </c>
      <c r="S181" s="6">
        <f t="shared" si="12"/>
        <v>42403.080497685187</v>
      </c>
      <c r="T181" s="6">
        <f t="shared" si="13"/>
        <v>42433.080497685187</v>
      </c>
    </row>
    <row r="182" spans="1:20" ht="48" hidden="1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4"/>
        <v>30.846153846153847</v>
      </c>
      <c r="Q182" t="str">
        <f t="shared" si="11"/>
        <v>film &amp; video</v>
      </c>
      <c r="R182" t="str" cm="1">
        <f t="array" ref="R182">_xlfn.IFS(ISNUMBER(SEARCH("film &amp; video/television", N182)),"television",ISNUMBER(SEARCH("film &amp; video/animation", N182)),"animation",ISNUMBER(SEARCH("film &amp; video/documentary", N182)),"documentary",ISNUMBER(SEARCH("film &amp; video/drama", N182)),"drama",ISNUMBER(SEARCH("film &amp; video/science fiction", N182)),"science fiction",ISNUMBER(SEARCH("film &amp; video/shorts", N182)),"shorts",ISNUMBER(SEARCH("food/food trucks", N182)),"food trucks",ISNUMBER(SEARCH("food/restaurants", N182)),"restaurants",ISNUMBER(SEARCH("food/small batch", N182)),"small batch",ISNUMBER(SEARCH("games/mobile games", N182)),"mobile games",ISNUMBER(SEARCH("games/tabletop games", N182)),"tabletop games",ISNUMBER(SEARCH("games/video games", N182)),"video games",ISNUMBER(SEARCH("music/classical music", N182)),"classical music",ISNUMBER(SEARCH("music/electronic music", N182)),"electronic music",ISNUMBER(SEARCH("music/faith", N182)),"faith",ISNUMBER(SEARCH("music/indie rock", N182)),"indie rock",ISNUMBER(SEARCH("music/jazz", N182)),"jazz",ISNUMBER(SEARCH("music/metal", N182)),"metal",ISNUMBER(SEARCH("music/pop", N182)),"pop",ISNUMBER(SEARCH("music/rock", N182)),"rock",ISNUMBER(SEARCH("music/world music", N182)),"world music",ISNUMBER(SEARCH("journalism/audio", N182)),"audio",ISNUMBER(SEARCH("photography/nature", N182)),"nature",ISNUMBER(SEARCH("photography/people", N182)),"people",ISNUMBER(SEARCH("photography/photobooks", N182)),"photobooks",ISNUMBER(SEARCH("photography/places", N182)),"places",ISNUMBER(SEARCH("publishing/art books", N182)),"art books",ISNUMBER(SEARCH("publishing/children's books", N182)),"children's books",ISNUMBER(SEARCH("publishing/fiction", N182)),"fiction",ISNUMBER(SEARCH("publishing/nonfiction", N182)),"nonfiction",ISNUMBER(SEARCH("publishing/radio &amp; podcasts", N182)),"radio &amp; podcasts",ISNUMBER(SEARCH("publishing/translations", N182)),"translations",ISNUMBER(SEARCH("technology/gadgets", N182)),"gadgets",ISNUMBER(SEARCH("technology/hardware", N182)),"hardware",ISNUMBER(SEARCH("technology/makerspaces", N182)),"makerspaces",ISNUMBER(SEARCH("technology/space exploration", N182)),"space exploration",ISNUMBER(SEARCH("technology/wearables", N182)),"wearables",ISNUMBER(SEARCH("technology/web", N182)),"web",ISNUMBER(SEARCH("theater/musical", N182)),"musical",ISNUMBER(SEARCH("theater/plays", N182)),"plays",ISNUMBER(SEARCH("theater/spaces", N182)),"spaces")</f>
        <v>drama</v>
      </c>
      <c r="S182" s="6">
        <f t="shared" si="12"/>
        <v>42067.991238425922</v>
      </c>
      <c r="T182" s="6">
        <f t="shared" si="13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4"/>
        <v>180.5</v>
      </c>
      <c r="Q183" t="str">
        <f t="shared" si="11"/>
        <v>film &amp; video</v>
      </c>
      <c r="R183" t="str" cm="1">
        <f t="array" ref="R183">_xlfn.IFS(ISNUMBER(SEARCH("film &amp; video/television", N183)),"television",ISNUMBER(SEARCH("film &amp; video/animation", N183)),"animation",ISNUMBER(SEARCH("film &amp; video/documentary", N183)),"documentary",ISNUMBER(SEARCH("film &amp; video/drama", N183)),"drama",ISNUMBER(SEARCH("film &amp; video/science fiction", N183)),"science fiction",ISNUMBER(SEARCH("film &amp; video/shorts", N183)),"shorts",ISNUMBER(SEARCH("food/food trucks", N183)),"food trucks",ISNUMBER(SEARCH("food/restaurants", N183)),"restaurants",ISNUMBER(SEARCH("food/small batch", N183)),"small batch",ISNUMBER(SEARCH("games/mobile games", N183)),"mobile games",ISNUMBER(SEARCH("games/tabletop games", N183)),"tabletop games",ISNUMBER(SEARCH("games/video games", N183)),"video games",ISNUMBER(SEARCH("music/classical music", N183)),"classical music",ISNUMBER(SEARCH("music/electronic music", N183)),"electronic music",ISNUMBER(SEARCH("music/faith", N183)),"faith",ISNUMBER(SEARCH("music/indie rock", N183)),"indie rock",ISNUMBER(SEARCH("music/jazz", N183)),"jazz",ISNUMBER(SEARCH("music/metal", N183)),"metal",ISNUMBER(SEARCH("music/pop", N183)),"pop",ISNUMBER(SEARCH("music/rock", N183)),"rock",ISNUMBER(SEARCH("music/world music", N183)),"world music",ISNUMBER(SEARCH("journalism/audio", N183)),"audio",ISNUMBER(SEARCH("photography/nature", N183)),"nature",ISNUMBER(SEARCH("photography/people", N183)),"people",ISNUMBER(SEARCH("photography/photobooks", N183)),"photobooks",ISNUMBER(SEARCH("photography/places", N183)),"places",ISNUMBER(SEARCH("publishing/art books", N183)),"art books",ISNUMBER(SEARCH("publishing/children's books", N183)),"children's books",ISNUMBER(SEARCH("publishing/fiction", N183)),"fiction",ISNUMBER(SEARCH("publishing/nonfiction", N183)),"nonfiction",ISNUMBER(SEARCH("publishing/radio &amp; podcasts", N183)),"radio &amp; podcasts",ISNUMBER(SEARCH("publishing/translations", N183)),"translations",ISNUMBER(SEARCH("technology/gadgets", N183)),"gadgets",ISNUMBER(SEARCH("technology/hardware", N183)),"hardware",ISNUMBER(SEARCH("technology/makerspaces", N183)),"makerspaces",ISNUMBER(SEARCH("technology/space exploration", N183)),"space exploration",ISNUMBER(SEARCH("technology/wearables", N183)),"wearables",ISNUMBER(SEARCH("technology/web", N183)),"web",ISNUMBER(SEARCH("theater/musical", N183)),"musical",ISNUMBER(SEARCH("theater/plays", N183)),"plays",ISNUMBER(SEARCH("theater/spaces", N183)),"spaces")</f>
        <v>drama</v>
      </c>
      <c r="S183" s="6">
        <f t="shared" si="12"/>
        <v>42147.741840277777</v>
      </c>
      <c r="T183" s="6">
        <f t="shared" si="13"/>
        <v>42177.741840277777</v>
      </c>
    </row>
    <row r="184" spans="1:20" ht="48" hidden="1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v>0</v>
      </c>
      <c r="Q184" t="str">
        <f t="shared" si="11"/>
        <v>film &amp; video</v>
      </c>
      <c r="R184" t="str" cm="1">
        <f t="array" ref="R184">_xlfn.IFS(ISNUMBER(SEARCH("film &amp; video/television", N184)),"television",ISNUMBER(SEARCH("film &amp; video/animation", N184)),"animation",ISNUMBER(SEARCH("film &amp; video/documentary", N184)),"documentary",ISNUMBER(SEARCH("film &amp; video/drama", N184)),"drama",ISNUMBER(SEARCH("film &amp; video/science fiction", N184)),"science fiction",ISNUMBER(SEARCH("film &amp; video/shorts", N184)),"shorts",ISNUMBER(SEARCH("food/food trucks", N184)),"food trucks",ISNUMBER(SEARCH("food/restaurants", N184)),"restaurants",ISNUMBER(SEARCH("food/small batch", N184)),"small batch",ISNUMBER(SEARCH("games/mobile games", N184)),"mobile games",ISNUMBER(SEARCH("games/tabletop games", N184)),"tabletop games",ISNUMBER(SEARCH("games/video games", N184)),"video games",ISNUMBER(SEARCH("music/classical music", N184)),"classical music",ISNUMBER(SEARCH("music/electronic music", N184)),"electronic music",ISNUMBER(SEARCH("music/faith", N184)),"faith",ISNUMBER(SEARCH("music/indie rock", N184)),"indie rock",ISNUMBER(SEARCH("music/jazz", N184)),"jazz",ISNUMBER(SEARCH("music/metal", N184)),"metal",ISNUMBER(SEARCH("music/pop", N184)),"pop",ISNUMBER(SEARCH("music/rock", N184)),"rock",ISNUMBER(SEARCH("music/world music", N184)),"world music",ISNUMBER(SEARCH("journalism/audio", N184)),"audio",ISNUMBER(SEARCH("photography/nature", N184)),"nature",ISNUMBER(SEARCH("photography/people", N184)),"people",ISNUMBER(SEARCH("photography/photobooks", N184)),"photobooks",ISNUMBER(SEARCH("photography/places", N184)),"places",ISNUMBER(SEARCH("publishing/art books", N184)),"art books",ISNUMBER(SEARCH("publishing/children's books", N184)),"children's books",ISNUMBER(SEARCH("publishing/fiction", N184)),"fiction",ISNUMBER(SEARCH("publishing/nonfiction", N184)),"nonfiction",ISNUMBER(SEARCH("publishing/radio &amp; podcasts", N184)),"radio &amp; podcasts",ISNUMBER(SEARCH("publishing/translations", N184)),"translations",ISNUMBER(SEARCH("technology/gadgets", N184)),"gadgets",ISNUMBER(SEARCH("technology/hardware", N184)),"hardware",ISNUMBER(SEARCH("technology/makerspaces", N184)),"makerspaces",ISNUMBER(SEARCH("technology/space exploration", N184)),"space exploration",ISNUMBER(SEARCH("technology/wearables", N184)),"wearables",ISNUMBER(SEARCH("technology/web", N184)),"web",ISNUMBER(SEARCH("theater/musical", N184)),"musical",ISNUMBER(SEARCH("theater/plays", N184)),"plays",ISNUMBER(SEARCH("theater/spaces", N184)),"spaces")</f>
        <v>drama</v>
      </c>
      <c r="S184" s="6">
        <f t="shared" si="12"/>
        <v>42712.011944444443</v>
      </c>
      <c r="T184" s="6">
        <f t="shared" si="13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4"/>
        <v>373.5</v>
      </c>
      <c r="Q185" t="str">
        <f t="shared" si="11"/>
        <v>film &amp; video</v>
      </c>
      <c r="R185" t="str" cm="1">
        <f t="array" ref="R185">_xlfn.IFS(ISNUMBER(SEARCH("film &amp; video/television", N185)),"television",ISNUMBER(SEARCH("film &amp; video/animation", N185)),"animation",ISNUMBER(SEARCH("film &amp; video/documentary", N185)),"documentary",ISNUMBER(SEARCH("film &amp; video/drama", N185)),"drama",ISNUMBER(SEARCH("film &amp; video/science fiction", N185)),"science fiction",ISNUMBER(SEARCH("film &amp; video/shorts", N185)),"shorts",ISNUMBER(SEARCH("food/food trucks", N185)),"food trucks",ISNUMBER(SEARCH("food/restaurants", N185)),"restaurants",ISNUMBER(SEARCH("food/small batch", N185)),"small batch",ISNUMBER(SEARCH("games/mobile games", N185)),"mobile games",ISNUMBER(SEARCH("games/tabletop games", N185)),"tabletop games",ISNUMBER(SEARCH("games/video games", N185)),"video games",ISNUMBER(SEARCH("music/classical music", N185)),"classical music",ISNUMBER(SEARCH("music/electronic music", N185)),"electronic music",ISNUMBER(SEARCH("music/faith", N185)),"faith",ISNUMBER(SEARCH("music/indie rock", N185)),"indie rock",ISNUMBER(SEARCH("music/jazz", N185)),"jazz",ISNUMBER(SEARCH("music/metal", N185)),"metal",ISNUMBER(SEARCH("music/pop", N185)),"pop",ISNUMBER(SEARCH("music/rock", N185)),"rock",ISNUMBER(SEARCH("music/world music", N185)),"world music",ISNUMBER(SEARCH("journalism/audio", N185)),"audio",ISNUMBER(SEARCH("photography/nature", N185)),"nature",ISNUMBER(SEARCH("photography/people", N185)),"people",ISNUMBER(SEARCH("photography/photobooks", N185)),"photobooks",ISNUMBER(SEARCH("photography/places", N185)),"places",ISNUMBER(SEARCH("publishing/art books", N185)),"art books",ISNUMBER(SEARCH("publishing/children's books", N185)),"children's books",ISNUMBER(SEARCH("publishing/fiction", N185)),"fiction",ISNUMBER(SEARCH("publishing/nonfiction", N185)),"nonfiction",ISNUMBER(SEARCH("publishing/radio &amp; podcasts", N185)),"radio &amp; podcasts",ISNUMBER(SEARCH("publishing/translations", N185)),"translations",ISNUMBER(SEARCH("technology/gadgets", N185)),"gadgets",ISNUMBER(SEARCH("technology/hardware", N185)),"hardware",ISNUMBER(SEARCH("technology/makerspaces", N185)),"makerspaces",ISNUMBER(SEARCH("technology/space exploration", N185)),"space exploration",ISNUMBER(SEARCH("technology/wearables", N185)),"wearables",ISNUMBER(SEARCH("technology/web", N185)),"web",ISNUMBER(SEARCH("theater/musical", N185)),"musical",ISNUMBER(SEARCH("theater/plays", N185)),"plays",ISNUMBER(SEARCH("theater/spaces", N185)),"spaces")</f>
        <v>drama</v>
      </c>
      <c r="S185" s="6">
        <f t="shared" si="12"/>
        <v>41939.810300925928</v>
      </c>
      <c r="T185" s="6">
        <f t="shared" si="13"/>
        <v>41969.851967592593</v>
      </c>
    </row>
    <row r="186" spans="1:20" ht="48" hidden="1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4"/>
        <v>25.5</v>
      </c>
      <c r="Q186" t="str">
        <f t="shared" si="11"/>
        <v>film &amp; video</v>
      </c>
      <c r="R186" t="str" cm="1">
        <f t="array" ref="R186">_xlfn.IFS(ISNUMBER(SEARCH("film &amp; video/television", N186)),"television",ISNUMBER(SEARCH("film &amp; video/animation", N186)),"animation",ISNUMBER(SEARCH("film &amp; video/documentary", N186)),"documentary",ISNUMBER(SEARCH("film &amp; video/drama", N186)),"drama",ISNUMBER(SEARCH("film &amp; video/science fiction", N186)),"science fiction",ISNUMBER(SEARCH("film &amp; video/shorts", N186)),"shorts",ISNUMBER(SEARCH("food/food trucks", N186)),"food trucks",ISNUMBER(SEARCH("food/restaurants", N186)),"restaurants",ISNUMBER(SEARCH("food/small batch", N186)),"small batch",ISNUMBER(SEARCH("games/mobile games", N186)),"mobile games",ISNUMBER(SEARCH("games/tabletop games", N186)),"tabletop games",ISNUMBER(SEARCH("games/video games", N186)),"video games",ISNUMBER(SEARCH("music/classical music", N186)),"classical music",ISNUMBER(SEARCH("music/electronic music", N186)),"electronic music",ISNUMBER(SEARCH("music/faith", N186)),"faith",ISNUMBER(SEARCH("music/indie rock", N186)),"indie rock",ISNUMBER(SEARCH("music/jazz", N186)),"jazz",ISNUMBER(SEARCH("music/metal", N186)),"metal",ISNUMBER(SEARCH("music/pop", N186)),"pop",ISNUMBER(SEARCH("music/rock", N186)),"rock",ISNUMBER(SEARCH("music/world music", N186)),"world music",ISNUMBER(SEARCH("journalism/audio", N186)),"audio",ISNUMBER(SEARCH("photography/nature", N186)),"nature",ISNUMBER(SEARCH("photography/people", N186)),"people",ISNUMBER(SEARCH("photography/photobooks", N186)),"photobooks",ISNUMBER(SEARCH("photography/places", N186)),"places",ISNUMBER(SEARCH("publishing/art books", N186)),"art books",ISNUMBER(SEARCH("publishing/children's books", N186)),"children's books",ISNUMBER(SEARCH("publishing/fiction", N186)),"fiction",ISNUMBER(SEARCH("publishing/nonfiction", N186)),"nonfiction",ISNUMBER(SEARCH("publishing/radio &amp; podcasts", N186)),"radio &amp; podcasts",ISNUMBER(SEARCH("publishing/translations", N186)),"translations",ISNUMBER(SEARCH("technology/gadgets", N186)),"gadgets",ISNUMBER(SEARCH("technology/hardware", N186)),"hardware",ISNUMBER(SEARCH("technology/makerspaces", N186)),"makerspaces",ISNUMBER(SEARCH("technology/space exploration", N186)),"space exploration",ISNUMBER(SEARCH("technology/wearables", N186)),"wearables",ISNUMBER(SEARCH("technology/web", N186)),"web",ISNUMBER(SEARCH("theater/musical", N186)),"musical",ISNUMBER(SEARCH("theater/plays", N186)),"plays",ISNUMBER(SEARCH("theater/spaces", N186)),"spaces")</f>
        <v>drama</v>
      </c>
      <c r="S186" s="6">
        <f t="shared" si="12"/>
        <v>41825.791226851856</v>
      </c>
      <c r="T186" s="6">
        <f t="shared" si="13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4"/>
        <v>220</v>
      </c>
      <c r="Q187" t="str">
        <f t="shared" si="11"/>
        <v>film &amp; video</v>
      </c>
      <c r="R187" t="str" cm="1">
        <f t="array" ref="R187">_xlfn.IFS(ISNUMBER(SEARCH("film &amp; video/television", N187)),"television",ISNUMBER(SEARCH("film &amp; video/animation", N187)),"animation",ISNUMBER(SEARCH("film &amp; video/documentary", N187)),"documentary",ISNUMBER(SEARCH("film &amp; video/drama", N187)),"drama",ISNUMBER(SEARCH("film &amp; video/science fiction", N187)),"science fiction",ISNUMBER(SEARCH("film &amp; video/shorts", N187)),"shorts",ISNUMBER(SEARCH("food/food trucks", N187)),"food trucks",ISNUMBER(SEARCH("food/restaurants", N187)),"restaurants",ISNUMBER(SEARCH("food/small batch", N187)),"small batch",ISNUMBER(SEARCH("games/mobile games", N187)),"mobile games",ISNUMBER(SEARCH("games/tabletop games", N187)),"tabletop games",ISNUMBER(SEARCH("games/video games", N187)),"video games",ISNUMBER(SEARCH("music/classical music", N187)),"classical music",ISNUMBER(SEARCH("music/electronic music", N187)),"electronic music",ISNUMBER(SEARCH("music/faith", N187)),"faith",ISNUMBER(SEARCH("music/indie rock", N187)),"indie rock",ISNUMBER(SEARCH("music/jazz", N187)),"jazz",ISNUMBER(SEARCH("music/metal", N187)),"metal",ISNUMBER(SEARCH("music/pop", N187)),"pop",ISNUMBER(SEARCH("music/rock", N187)),"rock",ISNUMBER(SEARCH("music/world music", N187)),"world music",ISNUMBER(SEARCH("journalism/audio", N187)),"audio",ISNUMBER(SEARCH("photography/nature", N187)),"nature",ISNUMBER(SEARCH("photography/people", N187)),"people",ISNUMBER(SEARCH("photography/photobooks", N187)),"photobooks",ISNUMBER(SEARCH("photography/places", N187)),"places",ISNUMBER(SEARCH("publishing/art books", N187)),"art books",ISNUMBER(SEARCH("publishing/children's books", N187)),"children's books",ISNUMBER(SEARCH("publishing/fiction", N187)),"fiction",ISNUMBER(SEARCH("publishing/nonfiction", N187)),"nonfiction",ISNUMBER(SEARCH("publishing/radio &amp; podcasts", N187)),"radio &amp; podcasts",ISNUMBER(SEARCH("publishing/translations", N187)),"translations",ISNUMBER(SEARCH("technology/gadgets", N187)),"gadgets",ISNUMBER(SEARCH("technology/hardware", N187)),"hardware",ISNUMBER(SEARCH("technology/makerspaces", N187)),"makerspaces",ISNUMBER(SEARCH("technology/space exploration", N187)),"space exploration",ISNUMBER(SEARCH("technology/wearables", N187)),"wearables",ISNUMBER(SEARCH("technology/web", N187)),"web",ISNUMBER(SEARCH("theater/musical", N187)),"musical",ISNUMBER(SEARCH("theater/plays", N187)),"plays",ISNUMBER(SEARCH("theater/spaces", N187)),"spaces")</f>
        <v>drama</v>
      </c>
      <c r="S187" s="6">
        <f t="shared" si="12"/>
        <v>42570.91133101852</v>
      </c>
      <c r="T187" s="6">
        <f t="shared" si="13"/>
        <v>42600.91133101852</v>
      </c>
    </row>
    <row r="188" spans="1:20" ht="48" hidden="1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v>0</v>
      </c>
      <c r="Q188" t="str">
        <f t="shared" si="11"/>
        <v>film &amp; video</v>
      </c>
      <c r="R188" t="str" cm="1">
        <f t="array" ref="R188">_xlfn.IFS(ISNUMBER(SEARCH("film &amp; video/television", N188)),"television",ISNUMBER(SEARCH("film &amp; video/animation", N188)),"animation",ISNUMBER(SEARCH("film &amp; video/documentary", N188)),"documentary",ISNUMBER(SEARCH("film &amp; video/drama", N188)),"drama",ISNUMBER(SEARCH("film &amp; video/science fiction", N188)),"science fiction",ISNUMBER(SEARCH("film &amp; video/shorts", N188)),"shorts",ISNUMBER(SEARCH("food/food trucks", N188)),"food trucks",ISNUMBER(SEARCH("food/restaurants", N188)),"restaurants",ISNUMBER(SEARCH("food/small batch", N188)),"small batch",ISNUMBER(SEARCH("games/mobile games", N188)),"mobile games",ISNUMBER(SEARCH("games/tabletop games", N188)),"tabletop games",ISNUMBER(SEARCH("games/video games", N188)),"video games",ISNUMBER(SEARCH("music/classical music", N188)),"classical music",ISNUMBER(SEARCH("music/electronic music", N188)),"electronic music",ISNUMBER(SEARCH("music/faith", N188)),"faith",ISNUMBER(SEARCH("music/indie rock", N188)),"indie rock",ISNUMBER(SEARCH("music/jazz", N188)),"jazz",ISNUMBER(SEARCH("music/metal", N188)),"metal",ISNUMBER(SEARCH("music/pop", N188)),"pop",ISNUMBER(SEARCH("music/rock", N188)),"rock",ISNUMBER(SEARCH("music/world music", N188)),"world music",ISNUMBER(SEARCH("journalism/audio", N188)),"audio",ISNUMBER(SEARCH("photography/nature", N188)),"nature",ISNUMBER(SEARCH("photography/people", N188)),"people",ISNUMBER(SEARCH("photography/photobooks", N188)),"photobooks",ISNUMBER(SEARCH("photography/places", N188)),"places",ISNUMBER(SEARCH("publishing/art books", N188)),"art books",ISNUMBER(SEARCH("publishing/children's books", N188)),"children's books",ISNUMBER(SEARCH("publishing/fiction", N188)),"fiction",ISNUMBER(SEARCH("publishing/nonfiction", N188)),"nonfiction",ISNUMBER(SEARCH("publishing/radio &amp; podcasts", N188)),"radio &amp; podcasts",ISNUMBER(SEARCH("publishing/translations", N188)),"translations",ISNUMBER(SEARCH("technology/gadgets", N188)),"gadgets",ISNUMBER(SEARCH("technology/hardware", N188)),"hardware",ISNUMBER(SEARCH("technology/makerspaces", N188)),"makerspaces",ISNUMBER(SEARCH("technology/space exploration", N188)),"space exploration",ISNUMBER(SEARCH("technology/wearables", N188)),"wearables",ISNUMBER(SEARCH("technology/web", N188)),"web",ISNUMBER(SEARCH("theater/musical", N188)),"musical",ISNUMBER(SEARCH("theater/plays", N188)),"plays",ISNUMBER(SEARCH("theater/spaces", N188)),"spaces")</f>
        <v>drama</v>
      </c>
      <c r="S188" s="6">
        <f t="shared" si="12"/>
        <v>42767.812893518523</v>
      </c>
      <c r="T188" s="6">
        <f t="shared" si="13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4"/>
        <v>160</v>
      </c>
      <c r="Q189" t="str">
        <f t="shared" si="11"/>
        <v>film &amp; video</v>
      </c>
      <c r="R189" t="str" cm="1">
        <f t="array" ref="R189">_xlfn.IFS(ISNUMBER(SEARCH("film &amp; video/television", N189)),"television",ISNUMBER(SEARCH("film &amp; video/animation", N189)),"animation",ISNUMBER(SEARCH("film &amp; video/documentary", N189)),"documentary",ISNUMBER(SEARCH("film &amp; video/drama", N189)),"drama",ISNUMBER(SEARCH("film &amp; video/science fiction", N189)),"science fiction",ISNUMBER(SEARCH("film &amp; video/shorts", N189)),"shorts",ISNUMBER(SEARCH("food/food trucks", N189)),"food trucks",ISNUMBER(SEARCH("food/restaurants", N189)),"restaurants",ISNUMBER(SEARCH("food/small batch", N189)),"small batch",ISNUMBER(SEARCH("games/mobile games", N189)),"mobile games",ISNUMBER(SEARCH("games/tabletop games", N189)),"tabletop games",ISNUMBER(SEARCH("games/video games", N189)),"video games",ISNUMBER(SEARCH("music/classical music", N189)),"classical music",ISNUMBER(SEARCH("music/electronic music", N189)),"electronic music",ISNUMBER(SEARCH("music/faith", N189)),"faith",ISNUMBER(SEARCH("music/indie rock", N189)),"indie rock",ISNUMBER(SEARCH("music/jazz", N189)),"jazz",ISNUMBER(SEARCH("music/metal", N189)),"metal",ISNUMBER(SEARCH("music/pop", N189)),"pop",ISNUMBER(SEARCH("music/rock", N189)),"rock",ISNUMBER(SEARCH("music/world music", N189)),"world music",ISNUMBER(SEARCH("journalism/audio", N189)),"audio",ISNUMBER(SEARCH("photography/nature", N189)),"nature",ISNUMBER(SEARCH("photography/people", N189)),"people",ISNUMBER(SEARCH("photography/photobooks", N189)),"photobooks",ISNUMBER(SEARCH("photography/places", N189)),"places",ISNUMBER(SEARCH("publishing/art books", N189)),"art books",ISNUMBER(SEARCH("publishing/children's books", N189)),"children's books",ISNUMBER(SEARCH("publishing/fiction", N189)),"fiction",ISNUMBER(SEARCH("publishing/nonfiction", N189)),"nonfiction",ISNUMBER(SEARCH("publishing/radio &amp; podcasts", N189)),"radio &amp; podcasts",ISNUMBER(SEARCH("publishing/translations", N189)),"translations",ISNUMBER(SEARCH("technology/gadgets", N189)),"gadgets",ISNUMBER(SEARCH("technology/hardware", N189)),"hardware",ISNUMBER(SEARCH("technology/makerspaces", N189)),"makerspaces",ISNUMBER(SEARCH("technology/space exploration", N189)),"space exploration",ISNUMBER(SEARCH("technology/wearables", N189)),"wearables",ISNUMBER(SEARCH("technology/web", N189)),"web",ISNUMBER(SEARCH("theater/musical", N189)),"musical",ISNUMBER(SEARCH("theater/plays", N189)),"plays",ISNUMBER(SEARCH("theater/spaces", N189)),"spaces")</f>
        <v>drama</v>
      </c>
      <c r="S189" s="6">
        <f t="shared" si="12"/>
        <v>42182.234456018516</v>
      </c>
      <c r="T189" s="6">
        <f t="shared" si="13"/>
        <v>42206.290972222225</v>
      </c>
    </row>
    <row r="190" spans="1:20" ht="48" hidden="1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v>0</v>
      </c>
      <c r="Q190" t="str">
        <f t="shared" si="11"/>
        <v>film &amp; video</v>
      </c>
      <c r="R190" t="str" cm="1">
        <f t="array" ref="R190">_xlfn.IFS(ISNUMBER(SEARCH("film &amp; video/television", N190)),"television",ISNUMBER(SEARCH("film &amp; video/animation", N190)),"animation",ISNUMBER(SEARCH("film &amp; video/documentary", N190)),"documentary",ISNUMBER(SEARCH("film &amp; video/drama", N190)),"drama",ISNUMBER(SEARCH("film &amp; video/science fiction", N190)),"science fiction",ISNUMBER(SEARCH("film &amp; video/shorts", N190)),"shorts",ISNUMBER(SEARCH("food/food trucks", N190)),"food trucks",ISNUMBER(SEARCH("food/restaurants", N190)),"restaurants",ISNUMBER(SEARCH("food/small batch", N190)),"small batch",ISNUMBER(SEARCH("games/mobile games", N190)),"mobile games",ISNUMBER(SEARCH("games/tabletop games", N190)),"tabletop games",ISNUMBER(SEARCH("games/video games", N190)),"video games",ISNUMBER(SEARCH("music/classical music", N190)),"classical music",ISNUMBER(SEARCH("music/electronic music", N190)),"electronic music",ISNUMBER(SEARCH("music/faith", N190)),"faith",ISNUMBER(SEARCH("music/indie rock", N190)),"indie rock",ISNUMBER(SEARCH("music/jazz", N190)),"jazz",ISNUMBER(SEARCH("music/metal", N190)),"metal",ISNUMBER(SEARCH("music/pop", N190)),"pop",ISNUMBER(SEARCH("music/rock", N190)),"rock",ISNUMBER(SEARCH("music/world music", N190)),"world music",ISNUMBER(SEARCH("journalism/audio", N190)),"audio",ISNUMBER(SEARCH("photography/nature", N190)),"nature",ISNUMBER(SEARCH("photography/people", N190)),"people",ISNUMBER(SEARCH("photography/photobooks", N190)),"photobooks",ISNUMBER(SEARCH("photography/places", N190)),"places",ISNUMBER(SEARCH("publishing/art books", N190)),"art books",ISNUMBER(SEARCH("publishing/children's books", N190)),"children's books",ISNUMBER(SEARCH("publishing/fiction", N190)),"fiction",ISNUMBER(SEARCH("publishing/nonfiction", N190)),"nonfiction",ISNUMBER(SEARCH("publishing/radio &amp; podcasts", N190)),"radio &amp; podcasts",ISNUMBER(SEARCH("publishing/translations", N190)),"translations",ISNUMBER(SEARCH("technology/gadgets", N190)),"gadgets",ISNUMBER(SEARCH("technology/hardware", N190)),"hardware",ISNUMBER(SEARCH("technology/makerspaces", N190)),"makerspaces",ISNUMBER(SEARCH("technology/space exploration", N190)),"space exploration",ISNUMBER(SEARCH("technology/wearables", N190)),"wearables",ISNUMBER(SEARCH("technology/web", N190)),"web",ISNUMBER(SEARCH("theater/musical", N190)),"musical",ISNUMBER(SEARCH("theater/plays", N190)),"plays",ISNUMBER(SEARCH("theater/spaces", N190)),"spaces")</f>
        <v>drama</v>
      </c>
      <c r="S190" s="6">
        <f t="shared" si="12"/>
        <v>41857.18304398148</v>
      </c>
      <c r="T190" s="6">
        <f t="shared" si="13"/>
        <v>41887.18304398148</v>
      </c>
    </row>
    <row r="191" spans="1:20" ht="48" hidden="1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4"/>
        <v>69</v>
      </c>
      <c r="Q191" t="str">
        <f t="shared" si="11"/>
        <v>film &amp; video</v>
      </c>
      <c r="R191" t="str" cm="1">
        <f t="array" ref="R191">_xlfn.IFS(ISNUMBER(SEARCH("film &amp; video/television", N191)),"television",ISNUMBER(SEARCH("film &amp; video/animation", N191)),"animation",ISNUMBER(SEARCH("film &amp; video/documentary", N191)),"documentary",ISNUMBER(SEARCH("film &amp; video/drama", N191)),"drama",ISNUMBER(SEARCH("film &amp; video/science fiction", N191)),"science fiction",ISNUMBER(SEARCH("film &amp; video/shorts", N191)),"shorts",ISNUMBER(SEARCH("food/food trucks", N191)),"food trucks",ISNUMBER(SEARCH("food/restaurants", N191)),"restaurants",ISNUMBER(SEARCH("food/small batch", N191)),"small batch",ISNUMBER(SEARCH("games/mobile games", N191)),"mobile games",ISNUMBER(SEARCH("games/tabletop games", N191)),"tabletop games",ISNUMBER(SEARCH("games/video games", N191)),"video games",ISNUMBER(SEARCH("music/classical music", N191)),"classical music",ISNUMBER(SEARCH("music/electronic music", N191)),"electronic music",ISNUMBER(SEARCH("music/faith", N191)),"faith",ISNUMBER(SEARCH("music/indie rock", N191)),"indie rock",ISNUMBER(SEARCH("music/jazz", N191)),"jazz",ISNUMBER(SEARCH("music/metal", N191)),"metal",ISNUMBER(SEARCH("music/pop", N191)),"pop",ISNUMBER(SEARCH("music/rock", N191)),"rock",ISNUMBER(SEARCH("music/world music", N191)),"world music",ISNUMBER(SEARCH("journalism/audio", N191)),"audio",ISNUMBER(SEARCH("photography/nature", N191)),"nature",ISNUMBER(SEARCH("photography/people", N191)),"people",ISNUMBER(SEARCH("photography/photobooks", N191)),"photobooks",ISNUMBER(SEARCH("photography/places", N191)),"places",ISNUMBER(SEARCH("publishing/art books", N191)),"art books",ISNUMBER(SEARCH("publishing/children's books", N191)),"children's books",ISNUMBER(SEARCH("publishing/fiction", N191)),"fiction",ISNUMBER(SEARCH("publishing/nonfiction", N191)),"nonfiction",ISNUMBER(SEARCH("publishing/radio &amp; podcasts", N191)),"radio &amp; podcasts",ISNUMBER(SEARCH("publishing/translations", N191)),"translations",ISNUMBER(SEARCH("technology/gadgets", N191)),"gadgets",ISNUMBER(SEARCH("technology/hardware", N191)),"hardware",ISNUMBER(SEARCH("technology/makerspaces", N191)),"makerspaces",ISNUMBER(SEARCH("technology/space exploration", N191)),"space exploration",ISNUMBER(SEARCH("technology/wearables", N191)),"wearables",ISNUMBER(SEARCH("technology/web", N191)),"web",ISNUMBER(SEARCH("theater/musical", N191)),"musical",ISNUMBER(SEARCH("theater/plays", N191)),"plays",ISNUMBER(SEARCH("theater/spaces", N191)),"spaces")</f>
        <v>drama</v>
      </c>
      <c r="S191" s="6">
        <f t="shared" si="12"/>
        <v>42556.690706018519</v>
      </c>
      <c r="T191" s="6">
        <f t="shared" si="13"/>
        <v>42616.690706018519</v>
      </c>
    </row>
    <row r="192" spans="1:20" ht="16" hidden="1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4"/>
        <v>50</v>
      </c>
      <c r="Q192" t="str">
        <f t="shared" si="11"/>
        <v>film &amp; video</v>
      </c>
      <c r="R192" t="str" cm="1">
        <f t="array" ref="R192">_xlfn.IFS(ISNUMBER(SEARCH("film &amp; video/television", N192)),"television",ISNUMBER(SEARCH("film &amp; video/animation", N192)),"animation",ISNUMBER(SEARCH("film &amp; video/documentary", N192)),"documentary",ISNUMBER(SEARCH("film &amp; video/drama", N192)),"drama",ISNUMBER(SEARCH("film &amp; video/science fiction", N192)),"science fiction",ISNUMBER(SEARCH("film &amp; video/shorts", N192)),"shorts",ISNUMBER(SEARCH("food/food trucks", N192)),"food trucks",ISNUMBER(SEARCH("food/restaurants", N192)),"restaurants",ISNUMBER(SEARCH("food/small batch", N192)),"small batch",ISNUMBER(SEARCH("games/mobile games", N192)),"mobile games",ISNUMBER(SEARCH("games/tabletop games", N192)),"tabletop games",ISNUMBER(SEARCH("games/video games", N192)),"video games",ISNUMBER(SEARCH("music/classical music", N192)),"classical music",ISNUMBER(SEARCH("music/electronic music", N192)),"electronic music",ISNUMBER(SEARCH("music/faith", N192)),"faith",ISNUMBER(SEARCH("music/indie rock", N192)),"indie rock",ISNUMBER(SEARCH("music/jazz", N192)),"jazz",ISNUMBER(SEARCH("music/metal", N192)),"metal",ISNUMBER(SEARCH("music/pop", N192)),"pop",ISNUMBER(SEARCH("music/rock", N192)),"rock",ISNUMBER(SEARCH("music/world music", N192)),"world music",ISNUMBER(SEARCH("journalism/audio", N192)),"audio",ISNUMBER(SEARCH("photography/nature", N192)),"nature",ISNUMBER(SEARCH("photography/people", N192)),"people",ISNUMBER(SEARCH("photography/photobooks", N192)),"photobooks",ISNUMBER(SEARCH("photography/places", N192)),"places",ISNUMBER(SEARCH("publishing/art books", N192)),"art books",ISNUMBER(SEARCH("publishing/children's books", N192)),"children's books",ISNUMBER(SEARCH("publishing/fiction", N192)),"fiction",ISNUMBER(SEARCH("publishing/nonfiction", N192)),"nonfiction",ISNUMBER(SEARCH("publishing/radio &amp; podcasts", N192)),"radio &amp; podcasts",ISNUMBER(SEARCH("publishing/translations", N192)),"translations",ISNUMBER(SEARCH("technology/gadgets", N192)),"gadgets",ISNUMBER(SEARCH("technology/hardware", N192)),"hardware",ISNUMBER(SEARCH("technology/makerspaces", N192)),"makerspaces",ISNUMBER(SEARCH("technology/space exploration", N192)),"space exploration",ISNUMBER(SEARCH("technology/wearables", N192)),"wearables",ISNUMBER(SEARCH("technology/web", N192)),"web",ISNUMBER(SEARCH("theater/musical", N192)),"musical",ISNUMBER(SEARCH("theater/plays", N192)),"plays",ISNUMBER(SEARCH("theater/spaces", N192)),"spaces")</f>
        <v>drama</v>
      </c>
      <c r="S192" s="6">
        <f t="shared" si="12"/>
        <v>42527.650995370372</v>
      </c>
      <c r="T192" s="6">
        <f t="shared" si="13"/>
        <v>42537.650995370372</v>
      </c>
    </row>
    <row r="193" spans="1:20" ht="48" hidden="1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4"/>
        <v>83.333333333333329</v>
      </c>
      <c r="Q193" t="str">
        <f t="shared" si="11"/>
        <v>film &amp; video</v>
      </c>
      <c r="R193" t="str" cm="1">
        <f t="array" ref="R193">_xlfn.IFS(ISNUMBER(SEARCH("film &amp; video/television", N193)),"television",ISNUMBER(SEARCH("film &amp; video/animation", N193)),"animation",ISNUMBER(SEARCH("film &amp; video/documentary", N193)),"documentary",ISNUMBER(SEARCH("film &amp; video/drama", N193)),"drama",ISNUMBER(SEARCH("film &amp; video/science fiction", N193)),"science fiction",ISNUMBER(SEARCH("film &amp; video/shorts", N193)),"shorts",ISNUMBER(SEARCH("food/food trucks", N193)),"food trucks",ISNUMBER(SEARCH("food/restaurants", N193)),"restaurants",ISNUMBER(SEARCH("food/small batch", N193)),"small batch",ISNUMBER(SEARCH("games/mobile games", N193)),"mobile games",ISNUMBER(SEARCH("games/tabletop games", N193)),"tabletop games",ISNUMBER(SEARCH("games/video games", N193)),"video games",ISNUMBER(SEARCH("music/classical music", N193)),"classical music",ISNUMBER(SEARCH("music/electronic music", N193)),"electronic music",ISNUMBER(SEARCH("music/faith", N193)),"faith",ISNUMBER(SEARCH("music/indie rock", N193)),"indie rock",ISNUMBER(SEARCH("music/jazz", N193)),"jazz",ISNUMBER(SEARCH("music/metal", N193)),"metal",ISNUMBER(SEARCH("music/pop", N193)),"pop",ISNUMBER(SEARCH("music/rock", N193)),"rock",ISNUMBER(SEARCH("music/world music", N193)),"world music",ISNUMBER(SEARCH("journalism/audio", N193)),"audio",ISNUMBER(SEARCH("photography/nature", N193)),"nature",ISNUMBER(SEARCH("photography/people", N193)),"people",ISNUMBER(SEARCH("photography/photobooks", N193)),"photobooks",ISNUMBER(SEARCH("photography/places", N193)),"places",ISNUMBER(SEARCH("publishing/art books", N193)),"art books",ISNUMBER(SEARCH("publishing/children's books", N193)),"children's books",ISNUMBER(SEARCH("publishing/fiction", N193)),"fiction",ISNUMBER(SEARCH("publishing/nonfiction", N193)),"nonfiction",ISNUMBER(SEARCH("publishing/radio &amp; podcasts", N193)),"radio &amp; podcasts",ISNUMBER(SEARCH("publishing/translations", N193)),"translations",ISNUMBER(SEARCH("technology/gadgets", N193)),"gadgets",ISNUMBER(SEARCH("technology/hardware", N193)),"hardware",ISNUMBER(SEARCH("technology/makerspaces", N193)),"makerspaces",ISNUMBER(SEARCH("technology/space exploration", N193)),"space exploration",ISNUMBER(SEARCH("technology/wearables", N193)),"wearables",ISNUMBER(SEARCH("technology/web", N193)),"web",ISNUMBER(SEARCH("theater/musical", N193)),"musical",ISNUMBER(SEARCH("theater/plays", N193)),"plays",ISNUMBER(SEARCH("theater/spaces", N193)),"spaces")</f>
        <v>drama</v>
      </c>
      <c r="S193" s="6">
        <f t="shared" si="12"/>
        <v>42239.441412037035</v>
      </c>
      <c r="T193" s="6">
        <f t="shared" si="13"/>
        <v>42279.441412037035</v>
      </c>
    </row>
    <row r="194" spans="1:20" ht="48" hidden="1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4"/>
        <v>5.666666666666667</v>
      </c>
      <c r="Q194" t="str">
        <f t="shared" si="11"/>
        <v>film &amp; video</v>
      </c>
      <c r="R194" t="str" cm="1">
        <f t="array" ref="R194">_xlfn.IFS(ISNUMBER(SEARCH("film &amp; video/television", N194)),"television",ISNUMBER(SEARCH("film &amp; video/animation", N194)),"animation",ISNUMBER(SEARCH("film &amp; video/documentary", N194)),"documentary",ISNUMBER(SEARCH("film &amp; video/drama", N194)),"drama",ISNUMBER(SEARCH("film &amp; video/science fiction", N194)),"science fiction",ISNUMBER(SEARCH("film &amp; video/shorts", N194)),"shorts",ISNUMBER(SEARCH("food/food trucks", N194)),"food trucks",ISNUMBER(SEARCH("food/restaurants", N194)),"restaurants",ISNUMBER(SEARCH("food/small batch", N194)),"small batch",ISNUMBER(SEARCH("games/mobile games", N194)),"mobile games",ISNUMBER(SEARCH("games/tabletop games", N194)),"tabletop games",ISNUMBER(SEARCH("games/video games", N194)),"video games",ISNUMBER(SEARCH("music/classical music", N194)),"classical music",ISNUMBER(SEARCH("music/electronic music", N194)),"electronic music",ISNUMBER(SEARCH("music/faith", N194)),"faith",ISNUMBER(SEARCH("music/indie rock", N194)),"indie rock",ISNUMBER(SEARCH("music/jazz", N194)),"jazz",ISNUMBER(SEARCH("music/metal", N194)),"metal",ISNUMBER(SEARCH("music/pop", N194)),"pop",ISNUMBER(SEARCH("music/rock", N194)),"rock",ISNUMBER(SEARCH("music/world music", N194)),"world music",ISNUMBER(SEARCH("journalism/audio", N194)),"audio",ISNUMBER(SEARCH("photography/nature", N194)),"nature",ISNUMBER(SEARCH("photography/people", N194)),"people",ISNUMBER(SEARCH("photography/photobooks", N194)),"photobooks",ISNUMBER(SEARCH("photography/places", N194)),"places",ISNUMBER(SEARCH("publishing/art books", N194)),"art books",ISNUMBER(SEARCH("publishing/children's books", N194)),"children's books",ISNUMBER(SEARCH("publishing/fiction", N194)),"fiction",ISNUMBER(SEARCH("publishing/nonfiction", N194)),"nonfiction",ISNUMBER(SEARCH("publishing/radio &amp; podcasts", N194)),"radio &amp; podcasts",ISNUMBER(SEARCH("publishing/translations", N194)),"translations",ISNUMBER(SEARCH("technology/gadgets", N194)),"gadgets",ISNUMBER(SEARCH("technology/hardware", N194)),"hardware",ISNUMBER(SEARCH("technology/makerspaces", N194)),"makerspaces",ISNUMBER(SEARCH("technology/space exploration", N194)),"space exploration",ISNUMBER(SEARCH("technology/wearables", N194)),"wearables",ISNUMBER(SEARCH("technology/web", N194)),"web",ISNUMBER(SEARCH("theater/musical", N194)),"musical",ISNUMBER(SEARCH("theater/plays", N194)),"plays",ISNUMBER(SEARCH("theater/spaces", N194)),"spaces")</f>
        <v>drama</v>
      </c>
      <c r="S194" s="6">
        <f t="shared" si="12"/>
        <v>41899.792037037041</v>
      </c>
      <c r="T194" s="6">
        <f t="shared" si="13"/>
        <v>41929.792037037041</v>
      </c>
    </row>
    <row r="195" spans="1:20" ht="48" hidden="1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(E195/D195)*100</f>
        <v>0</v>
      </c>
      <c r="P195">
        <v>0</v>
      </c>
      <c r="Q195" t="str">
        <f t="shared" ref="Q195:Q258" si="16">_xlfn.IFS(ISNUMBER(SEARCH("film &amp; video", N195)),"film &amp; video",ISNUMBER(SEARCH("food", N195)),"food",ISNUMBER(SEARCH("games", N195)),"games",ISNUMBER(SEARCH("journalism", N195)),"journalism",ISNUMBER(SEARCH("music", N195)),"music",ISNUMBER(SEARCH("photography", N195)),"photography",ISNUMBER(SEARCH("publishing", N195)),"publishing",ISNUMBER(SEARCH("technology", N195)),"technology",ISNUMBER(SEARCH("theater", N195)),"theater")</f>
        <v>film &amp; video</v>
      </c>
      <c r="R195" t="str" cm="1">
        <f t="array" ref="R195">_xlfn.IFS(ISNUMBER(SEARCH("film &amp; video/television", N195)),"television",ISNUMBER(SEARCH("film &amp; video/animation", N195)),"animation",ISNUMBER(SEARCH("film &amp; video/documentary", N195)),"documentary",ISNUMBER(SEARCH("film &amp; video/drama", N195)),"drama",ISNUMBER(SEARCH("film &amp; video/science fiction", N195)),"science fiction",ISNUMBER(SEARCH("film &amp; video/shorts", N195)),"shorts",ISNUMBER(SEARCH("food/food trucks", N195)),"food trucks",ISNUMBER(SEARCH("food/restaurants", N195)),"restaurants",ISNUMBER(SEARCH("food/small batch", N195)),"small batch",ISNUMBER(SEARCH("games/mobile games", N195)),"mobile games",ISNUMBER(SEARCH("games/tabletop games", N195)),"tabletop games",ISNUMBER(SEARCH("games/video games", N195)),"video games",ISNUMBER(SEARCH("music/classical music", N195)),"classical music",ISNUMBER(SEARCH("music/electronic music", N195)),"electronic music",ISNUMBER(SEARCH("music/faith", N195)),"faith",ISNUMBER(SEARCH("music/indie rock", N195)),"indie rock",ISNUMBER(SEARCH("music/jazz", N195)),"jazz",ISNUMBER(SEARCH("music/metal", N195)),"metal",ISNUMBER(SEARCH("music/pop", N195)),"pop",ISNUMBER(SEARCH("music/rock", N195)),"rock",ISNUMBER(SEARCH("music/world music", N195)),"world music",ISNUMBER(SEARCH("journalism/audio", N195)),"audio",ISNUMBER(SEARCH("photography/nature", N195)),"nature",ISNUMBER(SEARCH("photography/people", N195)),"people",ISNUMBER(SEARCH("photography/photobooks", N195)),"photobooks",ISNUMBER(SEARCH("photography/places", N195)),"places",ISNUMBER(SEARCH("publishing/art books", N195)),"art books",ISNUMBER(SEARCH("publishing/children's books", N195)),"children's books",ISNUMBER(SEARCH("publishing/fiction", N195)),"fiction",ISNUMBER(SEARCH("publishing/nonfiction", N195)),"nonfiction",ISNUMBER(SEARCH("publishing/radio &amp; podcasts", N195)),"radio &amp; podcasts",ISNUMBER(SEARCH("publishing/translations", N195)),"translations",ISNUMBER(SEARCH("technology/gadgets", N195)),"gadgets",ISNUMBER(SEARCH("technology/hardware", N195)),"hardware",ISNUMBER(SEARCH("technology/makerspaces", N195)),"makerspaces",ISNUMBER(SEARCH("technology/space exploration", N195)),"space exploration",ISNUMBER(SEARCH("technology/wearables", N195)),"wearables",ISNUMBER(SEARCH("technology/web", N195)),"web",ISNUMBER(SEARCH("theater/musical", N195)),"musical",ISNUMBER(SEARCH("theater/plays", N195)),"plays",ISNUMBER(SEARCH("theater/spaces", N195)),"spaces")</f>
        <v>drama</v>
      </c>
      <c r="S195" s="6">
        <f t="shared" ref="S195:S258" si="17">(((J195/60)/60)/24)+DATE(1970,1,1)</f>
        <v>41911.934791666667</v>
      </c>
      <c r="T195" s="6">
        <f t="shared" ref="T195:T258" si="18">(((I195/60)/60)/24)+DATE(1970,1,1)</f>
        <v>41971.976458333331</v>
      </c>
    </row>
    <row r="196" spans="1:20" ht="48" hidden="1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ref="P196:P258" si="19">(E196/L196)</f>
        <v>1</v>
      </c>
      <c r="Q196" t="str">
        <f t="shared" si="16"/>
        <v>film &amp; video</v>
      </c>
      <c r="R196" t="str" cm="1">
        <f t="array" ref="R196">_xlfn.IFS(ISNUMBER(SEARCH("film &amp; video/television", N196)),"television",ISNUMBER(SEARCH("film &amp; video/animation", N196)),"animation",ISNUMBER(SEARCH("film &amp; video/documentary", N196)),"documentary",ISNUMBER(SEARCH("film &amp; video/drama", N196)),"drama",ISNUMBER(SEARCH("film &amp; video/science fiction", N196)),"science fiction",ISNUMBER(SEARCH("film &amp; video/shorts", N196)),"shorts",ISNUMBER(SEARCH("food/food trucks", N196)),"food trucks",ISNUMBER(SEARCH("food/restaurants", N196)),"restaurants",ISNUMBER(SEARCH("food/small batch", N196)),"small batch",ISNUMBER(SEARCH("games/mobile games", N196)),"mobile games",ISNUMBER(SEARCH("games/tabletop games", N196)),"tabletop games",ISNUMBER(SEARCH("games/video games", N196)),"video games",ISNUMBER(SEARCH("music/classical music", N196)),"classical music",ISNUMBER(SEARCH("music/electronic music", N196)),"electronic music",ISNUMBER(SEARCH("music/faith", N196)),"faith",ISNUMBER(SEARCH("music/indie rock", N196)),"indie rock",ISNUMBER(SEARCH("music/jazz", N196)),"jazz",ISNUMBER(SEARCH("music/metal", N196)),"metal",ISNUMBER(SEARCH("music/pop", N196)),"pop",ISNUMBER(SEARCH("music/rock", N196)),"rock",ISNUMBER(SEARCH("music/world music", N196)),"world music",ISNUMBER(SEARCH("journalism/audio", N196)),"audio",ISNUMBER(SEARCH("photography/nature", N196)),"nature",ISNUMBER(SEARCH("photography/people", N196)),"people",ISNUMBER(SEARCH("photography/photobooks", N196)),"photobooks",ISNUMBER(SEARCH("photography/places", N196)),"places",ISNUMBER(SEARCH("publishing/art books", N196)),"art books",ISNUMBER(SEARCH("publishing/children's books", N196)),"children's books",ISNUMBER(SEARCH("publishing/fiction", N196)),"fiction",ISNUMBER(SEARCH("publishing/nonfiction", N196)),"nonfiction",ISNUMBER(SEARCH("publishing/radio &amp; podcasts", N196)),"radio &amp; podcasts",ISNUMBER(SEARCH("publishing/translations", N196)),"translations",ISNUMBER(SEARCH("technology/gadgets", N196)),"gadgets",ISNUMBER(SEARCH("technology/hardware", N196)),"hardware",ISNUMBER(SEARCH("technology/makerspaces", N196)),"makerspaces",ISNUMBER(SEARCH("technology/space exploration", N196)),"space exploration",ISNUMBER(SEARCH("technology/wearables", N196)),"wearables",ISNUMBER(SEARCH("technology/web", N196)),"web",ISNUMBER(SEARCH("theater/musical", N196)),"musical",ISNUMBER(SEARCH("theater/plays", N196)),"plays",ISNUMBER(SEARCH("theater/spaces", N196)),"spaces")</f>
        <v>drama</v>
      </c>
      <c r="S196" s="6">
        <f t="shared" si="17"/>
        <v>42375.996886574074</v>
      </c>
      <c r="T196" s="6">
        <f t="shared" si="18"/>
        <v>42435.996886574074</v>
      </c>
    </row>
    <row r="197" spans="1:20" ht="48" hidden="1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v>0</v>
      </c>
      <c r="Q197" t="str">
        <f t="shared" si="16"/>
        <v>film &amp; video</v>
      </c>
      <c r="R197" t="str" cm="1">
        <f t="array" ref="R197">_xlfn.IFS(ISNUMBER(SEARCH("film &amp; video/television", N197)),"television",ISNUMBER(SEARCH("film &amp; video/animation", N197)),"animation",ISNUMBER(SEARCH("film &amp; video/documentary", N197)),"documentary",ISNUMBER(SEARCH("film &amp; video/drama", N197)),"drama",ISNUMBER(SEARCH("film &amp; video/science fiction", N197)),"science fiction",ISNUMBER(SEARCH("film &amp; video/shorts", N197)),"shorts",ISNUMBER(SEARCH("food/food trucks", N197)),"food trucks",ISNUMBER(SEARCH("food/restaurants", N197)),"restaurants",ISNUMBER(SEARCH("food/small batch", N197)),"small batch",ISNUMBER(SEARCH("games/mobile games", N197)),"mobile games",ISNUMBER(SEARCH("games/tabletop games", N197)),"tabletop games",ISNUMBER(SEARCH("games/video games", N197)),"video games",ISNUMBER(SEARCH("music/classical music", N197)),"classical music",ISNUMBER(SEARCH("music/electronic music", N197)),"electronic music",ISNUMBER(SEARCH("music/faith", N197)),"faith",ISNUMBER(SEARCH("music/indie rock", N197)),"indie rock",ISNUMBER(SEARCH("music/jazz", N197)),"jazz",ISNUMBER(SEARCH("music/metal", N197)),"metal",ISNUMBER(SEARCH("music/pop", N197)),"pop",ISNUMBER(SEARCH("music/rock", N197)),"rock",ISNUMBER(SEARCH("music/world music", N197)),"world music",ISNUMBER(SEARCH("journalism/audio", N197)),"audio",ISNUMBER(SEARCH("photography/nature", N197)),"nature",ISNUMBER(SEARCH("photography/people", N197)),"people",ISNUMBER(SEARCH("photography/photobooks", N197)),"photobooks",ISNUMBER(SEARCH("photography/places", N197)),"places",ISNUMBER(SEARCH("publishing/art books", N197)),"art books",ISNUMBER(SEARCH("publishing/children's books", N197)),"children's books",ISNUMBER(SEARCH("publishing/fiction", N197)),"fiction",ISNUMBER(SEARCH("publishing/nonfiction", N197)),"nonfiction",ISNUMBER(SEARCH("publishing/radio &amp; podcasts", N197)),"radio &amp; podcasts",ISNUMBER(SEARCH("publishing/translations", N197)),"translations",ISNUMBER(SEARCH("technology/gadgets", N197)),"gadgets",ISNUMBER(SEARCH("technology/hardware", N197)),"hardware",ISNUMBER(SEARCH("technology/makerspaces", N197)),"makerspaces",ISNUMBER(SEARCH("technology/space exploration", N197)),"space exploration",ISNUMBER(SEARCH("technology/wearables", N197)),"wearables",ISNUMBER(SEARCH("technology/web", N197)),"web",ISNUMBER(SEARCH("theater/musical", N197)),"musical",ISNUMBER(SEARCH("theater/plays", N197)),"plays",ISNUMBER(SEARCH("theater/spaces", N197)),"spaces")</f>
        <v>drama</v>
      </c>
      <c r="S197" s="6">
        <f t="shared" si="17"/>
        <v>42135.67050925926</v>
      </c>
      <c r="T197" s="6">
        <f t="shared" si="18"/>
        <v>42195.67050925926</v>
      </c>
    </row>
    <row r="198" spans="1:20" ht="48" hidden="1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9"/>
        <v>77.10526315789474</v>
      </c>
      <c r="Q198" t="str">
        <f t="shared" si="16"/>
        <v>film &amp; video</v>
      </c>
      <c r="R198" t="str" cm="1">
        <f t="array" ref="R198">_xlfn.IFS(ISNUMBER(SEARCH("film &amp; video/television", N198)),"television",ISNUMBER(SEARCH("film &amp; video/animation", N198)),"animation",ISNUMBER(SEARCH("film &amp; video/documentary", N198)),"documentary",ISNUMBER(SEARCH("film &amp; video/drama", N198)),"drama",ISNUMBER(SEARCH("film &amp; video/science fiction", N198)),"science fiction",ISNUMBER(SEARCH("film &amp; video/shorts", N198)),"shorts",ISNUMBER(SEARCH("food/food trucks", N198)),"food trucks",ISNUMBER(SEARCH("food/restaurants", N198)),"restaurants",ISNUMBER(SEARCH("food/small batch", N198)),"small batch",ISNUMBER(SEARCH("games/mobile games", N198)),"mobile games",ISNUMBER(SEARCH("games/tabletop games", N198)),"tabletop games",ISNUMBER(SEARCH("games/video games", N198)),"video games",ISNUMBER(SEARCH("music/classical music", N198)),"classical music",ISNUMBER(SEARCH("music/electronic music", N198)),"electronic music",ISNUMBER(SEARCH("music/faith", N198)),"faith",ISNUMBER(SEARCH("music/indie rock", N198)),"indie rock",ISNUMBER(SEARCH("music/jazz", N198)),"jazz",ISNUMBER(SEARCH("music/metal", N198)),"metal",ISNUMBER(SEARCH("music/pop", N198)),"pop",ISNUMBER(SEARCH("music/rock", N198)),"rock",ISNUMBER(SEARCH("music/world music", N198)),"world music",ISNUMBER(SEARCH("journalism/audio", N198)),"audio",ISNUMBER(SEARCH("photography/nature", N198)),"nature",ISNUMBER(SEARCH("photography/people", N198)),"people",ISNUMBER(SEARCH("photography/photobooks", N198)),"photobooks",ISNUMBER(SEARCH("photography/places", N198)),"places",ISNUMBER(SEARCH("publishing/art books", N198)),"art books",ISNUMBER(SEARCH("publishing/children's books", N198)),"children's books",ISNUMBER(SEARCH("publishing/fiction", N198)),"fiction",ISNUMBER(SEARCH("publishing/nonfiction", N198)),"nonfiction",ISNUMBER(SEARCH("publishing/radio &amp; podcasts", N198)),"radio &amp; podcasts",ISNUMBER(SEARCH("publishing/translations", N198)),"translations",ISNUMBER(SEARCH("technology/gadgets", N198)),"gadgets",ISNUMBER(SEARCH("technology/hardware", N198)),"hardware",ISNUMBER(SEARCH("technology/makerspaces", N198)),"makerspaces",ISNUMBER(SEARCH("technology/space exploration", N198)),"space exploration",ISNUMBER(SEARCH("technology/wearables", N198)),"wearables",ISNUMBER(SEARCH("technology/web", N198)),"web",ISNUMBER(SEARCH("theater/musical", N198)),"musical",ISNUMBER(SEARCH("theater/plays", N198)),"plays",ISNUMBER(SEARCH("theater/spaces", N198)),"spaces")</f>
        <v>drama</v>
      </c>
      <c r="S198" s="6">
        <f t="shared" si="17"/>
        <v>42259.542800925927</v>
      </c>
      <c r="T198" s="6">
        <f t="shared" si="18"/>
        <v>42287.875</v>
      </c>
    </row>
    <row r="199" spans="1:20" ht="48" hidden="1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9"/>
        <v>32.75</v>
      </c>
      <c r="Q199" t="str">
        <f t="shared" si="16"/>
        <v>film &amp; video</v>
      </c>
      <c r="R199" t="str" cm="1">
        <f t="array" ref="R199">_xlfn.IFS(ISNUMBER(SEARCH("film &amp; video/television", N199)),"television",ISNUMBER(SEARCH("film &amp; video/animation", N199)),"animation",ISNUMBER(SEARCH("film &amp; video/documentary", N199)),"documentary",ISNUMBER(SEARCH("film &amp; video/drama", N199)),"drama",ISNUMBER(SEARCH("film &amp; video/science fiction", N199)),"science fiction",ISNUMBER(SEARCH("film &amp; video/shorts", N199)),"shorts",ISNUMBER(SEARCH("food/food trucks", N199)),"food trucks",ISNUMBER(SEARCH("food/restaurants", N199)),"restaurants",ISNUMBER(SEARCH("food/small batch", N199)),"small batch",ISNUMBER(SEARCH("games/mobile games", N199)),"mobile games",ISNUMBER(SEARCH("games/tabletop games", N199)),"tabletop games",ISNUMBER(SEARCH("games/video games", N199)),"video games",ISNUMBER(SEARCH("music/classical music", N199)),"classical music",ISNUMBER(SEARCH("music/electronic music", N199)),"electronic music",ISNUMBER(SEARCH("music/faith", N199)),"faith",ISNUMBER(SEARCH("music/indie rock", N199)),"indie rock",ISNUMBER(SEARCH("music/jazz", N199)),"jazz",ISNUMBER(SEARCH("music/metal", N199)),"metal",ISNUMBER(SEARCH("music/pop", N199)),"pop",ISNUMBER(SEARCH("music/rock", N199)),"rock",ISNUMBER(SEARCH("music/world music", N199)),"world music",ISNUMBER(SEARCH("journalism/audio", N199)),"audio",ISNUMBER(SEARCH("photography/nature", N199)),"nature",ISNUMBER(SEARCH("photography/people", N199)),"people",ISNUMBER(SEARCH("photography/photobooks", N199)),"photobooks",ISNUMBER(SEARCH("photography/places", N199)),"places",ISNUMBER(SEARCH("publishing/art books", N199)),"art books",ISNUMBER(SEARCH("publishing/children's books", N199)),"children's books",ISNUMBER(SEARCH("publishing/fiction", N199)),"fiction",ISNUMBER(SEARCH("publishing/nonfiction", N199)),"nonfiction",ISNUMBER(SEARCH("publishing/radio &amp; podcasts", N199)),"radio &amp; podcasts",ISNUMBER(SEARCH("publishing/translations", N199)),"translations",ISNUMBER(SEARCH("technology/gadgets", N199)),"gadgets",ISNUMBER(SEARCH("technology/hardware", N199)),"hardware",ISNUMBER(SEARCH("technology/makerspaces", N199)),"makerspaces",ISNUMBER(SEARCH("technology/space exploration", N199)),"space exploration",ISNUMBER(SEARCH("technology/wearables", N199)),"wearables",ISNUMBER(SEARCH("technology/web", N199)),"web",ISNUMBER(SEARCH("theater/musical", N199)),"musical",ISNUMBER(SEARCH("theater/plays", N199)),"plays",ISNUMBER(SEARCH("theater/spaces", N199)),"spaces")</f>
        <v>drama</v>
      </c>
      <c r="S199" s="6">
        <f t="shared" si="17"/>
        <v>42741.848379629635</v>
      </c>
      <c r="T199" s="6">
        <f t="shared" si="18"/>
        <v>42783.875</v>
      </c>
    </row>
    <row r="200" spans="1:20" ht="48" hidden="1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9"/>
        <v>46.5</v>
      </c>
      <c r="Q200" t="str">
        <f t="shared" si="16"/>
        <v>film &amp; video</v>
      </c>
      <c r="R200" t="str" cm="1">
        <f t="array" ref="R200">_xlfn.IFS(ISNUMBER(SEARCH("film &amp; video/television", N200)),"television",ISNUMBER(SEARCH("film &amp; video/animation", N200)),"animation",ISNUMBER(SEARCH("film &amp; video/documentary", N200)),"documentary",ISNUMBER(SEARCH("film &amp; video/drama", N200)),"drama",ISNUMBER(SEARCH("film &amp; video/science fiction", N200)),"science fiction",ISNUMBER(SEARCH("film &amp; video/shorts", N200)),"shorts",ISNUMBER(SEARCH("food/food trucks", N200)),"food trucks",ISNUMBER(SEARCH("food/restaurants", N200)),"restaurants",ISNUMBER(SEARCH("food/small batch", N200)),"small batch",ISNUMBER(SEARCH("games/mobile games", N200)),"mobile games",ISNUMBER(SEARCH("games/tabletop games", N200)),"tabletop games",ISNUMBER(SEARCH("games/video games", N200)),"video games",ISNUMBER(SEARCH("music/classical music", N200)),"classical music",ISNUMBER(SEARCH("music/electronic music", N200)),"electronic music",ISNUMBER(SEARCH("music/faith", N200)),"faith",ISNUMBER(SEARCH("music/indie rock", N200)),"indie rock",ISNUMBER(SEARCH("music/jazz", N200)),"jazz",ISNUMBER(SEARCH("music/metal", N200)),"metal",ISNUMBER(SEARCH("music/pop", N200)),"pop",ISNUMBER(SEARCH("music/rock", N200)),"rock",ISNUMBER(SEARCH("music/world music", N200)),"world music",ISNUMBER(SEARCH("journalism/audio", N200)),"audio",ISNUMBER(SEARCH("photography/nature", N200)),"nature",ISNUMBER(SEARCH("photography/people", N200)),"people",ISNUMBER(SEARCH("photography/photobooks", N200)),"photobooks",ISNUMBER(SEARCH("photography/places", N200)),"places",ISNUMBER(SEARCH("publishing/art books", N200)),"art books",ISNUMBER(SEARCH("publishing/children's books", N200)),"children's books",ISNUMBER(SEARCH("publishing/fiction", N200)),"fiction",ISNUMBER(SEARCH("publishing/nonfiction", N200)),"nonfiction",ISNUMBER(SEARCH("publishing/radio &amp; podcasts", N200)),"radio &amp; podcasts",ISNUMBER(SEARCH("publishing/translations", N200)),"translations",ISNUMBER(SEARCH("technology/gadgets", N200)),"gadgets",ISNUMBER(SEARCH("technology/hardware", N200)),"hardware",ISNUMBER(SEARCH("technology/makerspaces", N200)),"makerspaces",ISNUMBER(SEARCH("technology/space exploration", N200)),"space exploration",ISNUMBER(SEARCH("technology/wearables", N200)),"wearables",ISNUMBER(SEARCH("technology/web", N200)),"web",ISNUMBER(SEARCH("theater/musical", N200)),"musical",ISNUMBER(SEARCH("theater/plays", N200)),"plays",ISNUMBER(SEARCH("theater/spaces", N200)),"spaces")</f>
        <v>drama</v>
      </c>
      <c r="S200" s="6">
        <f t="shared" si="17"/>
        <v>41887.383356481485</v>
      </c>
      <c r="T200" s="6">
        <f t="shared" si="18"/>
        <v>41917.383356481485</v>
      </c>
    </row>
    <row r="201" spans="1:20" ht="48" hidden="1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v>0</v>
      </c>
      <c r="Q201" t="str">
        <f t="shared" si="16"/>
        <v>film &amp; video</v>
      </c>
      <c r="R201" t="str" cm="1">
        <f t="array" ref="R201">_xlfn.IFS(ISNUMBER(SEARCH("film &amp; video/television", N201)),"television",ISNUMBER(SEARCH("film &amp; video/animation", N201)),"animation",ISNUMBER(SEARCH("film &amp; video/documentary", N201)),"documentary",ISNUMBER(SEARCH("film &amp; video/drama", N201)),"drama",ISNUMBER(SEARCH("film &amp; video/science fiction", N201)),"science fiction",ISNUMBER(SEARCH("film &amp; video/shorts", N201)),"shorts",ISNUMBER(SEARCH("food/food trucks", N201)),"food trucks",ISNUMBER(SEARCH("food/restaurants", N201)),"restaurants",ISNUMBER(SEARCH("food/small batch", N201)),"small batch",ISNUMBER(SEARCH("games/mobile games", N201)),"mobile games",ISNUMBER(SEARCH("games/tabletop games", N201)),"tabletop games",ISNUMBER(SEARCH("games/video games", N201)),"video games",ISNUMBER(SEARCH("music/classical music", N201)),"classical music",ISNUMBER(SEARCH("music/electronic music", N201)),"electronic music",ISNUMBER(SEARCH("music/faith", N201)),"faith",ISNUMBER(SEARCH("music/indie rock", N201)),"indie rock",ISNUMBER(SEARCH("music/jazz", N201)),"jazz",ISNUMBER(SEARCH("music/metal", N201)),"metal",ISNUMBER(SEARCH("music/pop", N201)),"pop",ISNUMBER(SEARCH("music/rock", N201)),"rock",ISNUMBER(SEARCH("music/world music", N201)),"world music",ISNUMBER(SEARCH("journalism/audio", N201)),"audio",ISNUMBER(SEARCH("photography/nature", N201)),"nature",ISNUMBER(SEARCH("photography/people", N201)),"people",ISNUMBER(SEARCH("photography/photobooks", N201)),"photobooks",ISNUMBER(SEARCH("photography/places", N201)),"places",ISNUMBER(SEARCH("publishing/art books", N201)),"art books",ISNUMBER(SEARCH("publishing/children's books", N201)),"children's books",ISNUMBER(SEARCH("publishing/fiction", N201)),"fiction",ISNUMBER(SEARCH("publishing/nonfiction", N201)),"nonfiction",ISNUMBER(SEARCH("publishing/radio &amp; podcasts", N201)),"radio &amp; podcasts",ISNUMBER(SEARCH("publishing/translations", N201)),"translations",ISNUMBER(SEARCH("technology/gadgets", N201)),"gadgets",ISNUMBER(SEARCH("technology/hardware", N201)),"hardware",ISNUMBER(SEARCH("technology/makerspaces", N201)),"makerspaces",ISNUMBER(SEARCH("technology/space exploration", N201)),"space exploration",ISNUMBER(SEARCH("technology/wearables", N201)),"wearables",ISNUMBER(SEARCH("technology/web", N201)),"web",ISNUMBER(SEARCH("theater/musical", N201)),"musical",ISNUMBER(SEARCH("theater/plays", N201)),"plays",ISNUMBER(SEARCH("theater/spaces", N201)),"spaces")</f>
        <v>drama</v>
      </c>
      <c r="S201" s="6">
        <f t="shared" si="17"/>
        <v>42584.123865740738</v>
      </c>
      <c r="T201" s="6">
        <f t="shared" si="18"/>
        <v>42614.123865740738</v>
      </c>
    </row>
    <row r="202" spans="1:20" ht="32" hidden="1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9"/>
        <v>87.308333333333337</v>
      </c>
      <c r="Q202" t="str">
        <f t="shared" si="16"/>
        <v>film &amp; video</v>
      </c>
      <c r="R202" t="str" cm="1">
        <f t="array" ref="R202">_xlfn.IFS(ISNUMBER(SEARCH("film &amp; video/television", N202)),"television",ISNUMBER(SEARCH("film &amp; video/animation", N202)),"animation",ISNUMBER(SEARCH("film &amp; video/documentary", N202)),"documentary",ISNUMBER(SEARCH("film &amp; video/drama", N202)),"drama",ISNUMBER(SEARCH("film &amp; video/science fiction", N202)),"science fiction",ISNUMBER(SEARCH("film &amp; video/shorts", N202)),"shorts",ISNUMBER(SEARCH("food/food trucks", N202)),"food trucks",ISNUMBER(SEARCH("food/restaurants", N202)),"restaurants",ISNUMBER(SEARCH("food/small batch", N202)),"small batch",ISNUMBER(SEARCH("games/mobile games", N202)),"mobile games",ISNUMBER(SEARCH("games/tabletop games", N202)),"tabletop games",ISNUMBER(SEARCH("games/video games", N202)),"video games",ISNUMBER(SEARCH("music/classical music", N202)),"classical music",ISNUMBER(SEARCH("music/electronic music", N202)),"electronic music",ISNUMBER(SEARCH("music/faith", N202)),"faith",ISNUMBER(SEARCH("music/indie rock", N202)),"indie rock",ISNUMBER(SEARCH("music/jazz", N202)),"jazz",ISNUMBER(SEARCH("music/metal", N202)),"metal",ISNUMBER(SEARCH("music/pop", N202)),"pop",ISNUMBER(SEARCH("music/rock", N202)),"rock",ISNUMBER(SEARCH("music/world music", N202)),"world music",ISNUMBER(SEARCH("journalism/audio", N202)),"audio",ISNUMBER(SEARCH("photography/nature", N202)),"nature",ISNUMBER(SEARCH("photography/people", N202)),"people",ISNUMBER(SEARCH("photography/photobooks", N202)),"photobooks",ISNUMBER(SEARCH("photography/places", N202)),"places",ISNUMBER(SEARCH("publishing/art books", N202)),"art books",ISNUMBER(SEARCH("publishing/children's books", N202)),"children's books",ISNUMBER(SEARCH("publishing/fiction", N202)),"fiction",ISNUMBER(SEARCH("publishing/nonfiction", N202)),"nonfiction",ISNUMBER(SEARCH("publishing/radio &amp; podcasts", N202)),"radio &amp; podcasts",ISNUMBER(SEARCH("publishing/translations", N202)),"translations",ISNUMBER(SEARCH("technology/gadgets", N202)),"gadgets",ISNUMBER(SEARCH("technology/hardware", N202)),"hardware",ISNUMBER(SEARCH("technology/makerspaces", N202)),"makerspaces",ISNUMBER(SEARCH("technology/space exploration", N202)),"space exploration",ISNUMBER(SEARCH("technology/wearables", N202)),"wearables",ISNUMBER(SEARCH("technology/web", N202)),"web",ISNUMBER(SEARCH("theater/musical", N202)),"musical",ISNUMBER(SEARCH("theater/plays", N202)),"plays",ISNUMBER(SEARCH("theater/spaces", N202)),"spaces")</f>
        <v>drama</v>
      </c>
      <c r="S202" s="6">
        <f t="shared" si="17"/>
        <v>41867.083368055559</v>
      </c>
      <c r="T202" s="6">
        <f t="shared" si="18"/>
        <v>41897.083368055559</v>
      </c>
    </row>
    <row r="203" spans="1:20" ht="48" hidden="1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9"/>
        <v>54.285714285714285</v>
      </c>
      <c r="Q203" t="str">
        <f t="shared" si="16"/>
        <v>film &amp; video</v>
      </c>
      <c r="R203" t="str" cm="1">
        <f t="array" ref="R203">_xlfn.IFS(ISNUMBER(SEARCH("film &amp; video/television", N203)),"television",ISNUMBER(SEARCH("film &amp; video/animation", N203)),"animation",ISNUMBER(SEARCH("film &amp; video/documentary", N203)),"documentary",ISNUMBER(SEARCH("film &amp; video/drama", N203)),"drama",ISNUMBER(SEARCH("film &amp; video/science fiction", N203)),"science fiction",ISNUMBER(SEARCH("film &amp; video/shorts", N203)),"shorts",ISNUMBER(SEARCH("food/food trucks", N203)),"food trucks",ISNUMBER(SEARCH("food/restaurants", N203)),"restaurants",ISNUMBER(SEARCH("food/small batch", N203)),"small batch",ISNUMBER(SEARCH("games/mobile games", N203)),"mobile games",ISNUMBER(SEARCH("games/tabletop games", N203)),"tabletop games",ISNUMBER(SEARCH("games/video games", N203)),"video games",ISNUMBER(SEARCH("music/classical music", N203)),"classical music",ISNUMBER(SEARCH("music/electronic music", N203)),"electronic music",ISNUMBER(SEARCH("music/faith", N203)),"faith",ISNUMBER(SEARCH("music/indie rock", N203)),"indie rock",ISNUMBER(SEARCH("music/jazz", N203)),"jazz",ISNUMBER(SEARCH("music/metal", N203)),"metal",ISNUMBER(SEARCH("music/pop", N203)),"pop",ISNUMBER(SEARCH("music/rock", N203)),"rock",ISNUMBER(SEARCH("music/world music", N203)),"world music",ISNUMBER(SEARCH("journalism/audio", N203)),"audio",ISNUMBER(SEARCH("photography/nature", N203)),"nature",ISNUMBER(SEARCH("photography/people", N203)),"people",ISNUMBER(SEARCH("photography/photobooks", N203)),"photobooks",ISNUMBER(SEARCH("photography/places", N203)),"places",ISNUMBER(SEARCH("publishing/art books", N203)),"art books",ISNUMBER(SEARCH("publishing/children's books", N203)),"children's books",ISNUMBER(SEARCH("publishing/fiction", N203)),"fiction",ISNUMBER(SEARCH("publishing/nonfiction", N203)),"nonfiction",ISNUMBER(SEARCH("publishing/radio &amp; podcasts", N203)),"radio &amp; podcasts",ISNUMBER(SEARCH("publishing/translations", N203)),"translations",ISNUMBER(SEARCH("technology/gadgets", N203)),"gadgets",ISNUMBER(SEARCH("technology/hardware", N203)),"hardware",ISNUMBER(SEARCH("technology/makerspaces", N203)),"makerspaces",ISNUMBER(SEARCH("technology/space exploration", N203)),"space exploration",ISNUMBER(SEARCH("technology/wearables", N203)),"wearables",ISNUMBER(SEARCH("technology/web", N203)),"web",ISNUMBER(SEARCH("theater/musical", N203)),"musical",ISNUMBER(SEARCH("theater/plays", N203)),"plays",ISNUMBER(SEARCH("theater/spaces", N203)),"spaces")</f>
        <v>drama</v>
      </c>
      <c r="S203" s="6">
        <f t="shared" si="17"/>
        <v>42023.818622685183</v>
      </c>
      <c r="T203" s="6">
        <f t="shared" si="18"/>
        <v>42043.818622685183</v>
      </c>
    </row>
    <row r="204" spans="1:20" ht="16" hidden="1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v>0</v>
      </c>
      <c r="Q204" t="str">
        <f t="shared" si="16"/>
        <v>film &amp; video</v>
      </c>
      <c r="R204" t="str" cm="1">
        <f t="array" ref="R204">_xlfn.IFS(ISNUMBER(SEARCH("film &amp; video/television", N204)),"television",ISNUMBER(SEARCH("film &amp; video/animation", N204)),"animation",ISNUMBER(SEARCH("film &amp; video/documentary", N204)),"documentary",ISNUMBER(SEARCH("film &amp; video/drama", N204)),"drama",ISNUMBER(SEARCH("film &amp; video/science fiction", N204)),"science fiction",ISNUMBER(SEARCH("film &amp; video/shorts", N204)),"shorts",ISNUMBER(SEARCH("food/food trucks", N204)),"food trucks",ISNUMBER(SEARCH("food/restaurants", N204)),"restaurants",ISNUMBER(SEARCH("food/small batch", N204)),"small batch",ISNUMBER(SEARCH("games/mobile games", N204)),"mobile games",ISNUMBER(SEARCH("games/tabletop games", N204)),"tabletop games",ISNUMBER(SEARCH("games/video games", N204)),"video games",ISNUMBER(SEARCH("music/classical music", N204)),"classical music",ISNUMBER(SEARCH("music/electronic music", N204)),"electronic music",ISNUMBER(SEARCH("music/faith", N204)),"faith",ISNUMBER(SEARCH("music/indie rock", N204)),"indie rock",ISNUMBER(SEARCH("music/jazz", N204)),"jazz",ISNUMBER(SEARCH("music/metal", N204)),"metal",ISNUMBER(SEARCH("music/pop", N204)),"pop",ISNUMBER(SEARCH("music/rock", N204)),"rock",ISNUMBER(SEARCH("music/world music", N204)),"world music",ISNUMBER(SEARCH("journalism/audio", N204)),"audio",ISNUMBER(SEARCH("photography/nature", N204)),"nature",ISNUMBER(SEARCH("photography/people", N204)),"people",ISNUMBER(SEARCH("photography/photobooks", N204)),"photobooks",ISNUMBER(SEARCH("photography/places", N204)),"places",ISNUMBER(SEARCH("publishing/art books", N204)),"art books",ISNUMBER(SEARCH("publishing/children's books", N204)),"children's books",ISNUMBER(SEARCH("publishing/fiction", N204)),"fiction",ISNUMBER(SEARCH("publishing/nonfiction", N204)),"nonfiction",ISNUMBER(SEARCH("publishing/radio &amp; podcasts", N204)),"radio &amp; podcasts",ISNUMBER(SEARCH("publishing/translations", N204)),"translations",ISNUMBER(SEARCH("technology/gadgets", N204)),"gadgets",ISNUMBER(SEARCH("technology/hardware", N204)),"hardware",ISNUMBER(SEARCH("technology/makerspaces", N204)),"makerspaces",ISNUMBER(SEARCH("technology/space exploration", N204)),"space exploration",ISNUMBER(SEARCH("technology/wearables", N204)),"wearables",ISNUMBER(SEARCH("technology/web", N204)),"web",ISNUMBER(SEARCH("theater/musical", N204)),"musical",ISNUMBER(SEARCH("theater/plays", N204)),"plays",ISNUMBER(SEARCH("theater/spaces", N204)),"spaces")</f>
        <v>drama</v>
      </c>
      <c r="S204" s="6">
        <f t="shared" si="17"/>
        <v>42255.927824074075</v>
      </c>
      <c r="T204" s="6">
        <f t="shared" si="18"/>
        <v>42285.874305555553</v>
      </c>
    </row>
    <row r="205" spans="1:20" ht="48" hidden="1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9"/>
        <v>93.25</v>
      </c>
      <c r="Q205" t="str">
        <f t="shared" si="16"/>
        <v>film &amp; video</v>
      </c>
      <c r="R205" t="str" cm="1">
        <f t="array" ref="R205">_xlfn.IFS(ISNUMBER(SEARCH("film &amp; video/television", N205)),"television",ISNUMBER(SEARCH("film &amp; video/animation", N205)),"animation",ISNUMBER(SEARCH("film &amp; video/documentary", N205)),"documentary",ISNUMBER(SEARCH("film &amp; video/drama", N205)),"drama",ISNUMBER(SEARCH("film &amp; video/science fiction", N205)),"science fiction",ISNUMBER(SEARCH("film &amp; video/shorts", N205)),"shorts",ISNUMBER(SEARCH("food/food trucks", N205)),"food trucks",ISNUMBER(SEARCH("food/restaurants", N205)),"restaurants",ISNUMBER(SEARCH("food/small batch", N205)),"small batch",ISNUMBER(SEARCH("games/mobile games", N205)),"mobile games",ISNUMBER(SEARCH("games/tabletop games", N205)),"tabletop games",ISNUMBER(SEARCH("games/video games", N205)),"video games",ISNUMBER(SEARCH("music/classical music", N205)),"classical music",ISNUMBER(SEARCH("music/electronic music", N205)),"electronic music",ISNUMBER(SEARCH("music/faith", N205)),"faith",ISNUMBER(SEARCH("music/indie rock", N205)),"indie rock",ISNUMBER(SEARCH("music/jazz", N205)),"jazz",ISNUMBER(SEARCH("music/metal", N205)),"metal",ISNUMBER(SEARCH("music/pop", N205)),"pop",ISNUMBER(SEARCH("music/rock", N205)),"rock",ISNUMBER(SEARCH("music/world music", N205)),"world music",ISNUMBER(SEARCH("journalism/audio", N205)),"audio",ISNUMBER(SEARCH("photography/nature", N205)),"nature",ISNUMBER(SEARCH("photography/people", N205)),"people",ISNUMBER(SEARCH("photography/photobooks", N205)),"photobooks",ISNUMBER(SEARCH("photography/places", N205)),"places",ISNUMBER(SEARCH("publishing/art books", N205)),"art books",ISNUMBER(SEARCH("publishing/children's books", N205)),"children's books",ISNUMBER(SEARCH("publishing/fiction", N205)),"fiction",ISNUMBER(SEARCH("publishing/nonfiction", N205)),"nonfiction",ISNUMBER(SEARCH("publishing/radio &amp; podcasts", N205)),"radio &amp; podcasts",ISNUMBER(SEARCH("publishing/translations", N205)),"translations",ISNUMBER(SEARCH("technology/gadgets", N205)),"gadgets",ISNUMBER(SEARCH("technology/hardware", N205)),"hardware",ISNUMBER(SEARCH("technology/makerspaces", N205)),"makerspaces",ISNUMBER(SEARCH("technology/space exploration", N205)),"space exploration",ISNUMBER(SEARCH("technology/wearables", N205)),"wearables",ISNUMBER(SEARCH("technology/web", N205)),"web",ISNUMBER(SEARCH("theater/musical", N205)),"musical",ISNUMBER(SEARCH("theater/plays", N205)),"plays",ISNUMBER(SEARCH("theater/spaces", N205)),"spaces")</f>
        <v>drama</v>
      </c>
      <c r="S205" s="6">
        <f t="shared" si="17"/>
        <v>41973.847962962958</v>
      </c>
      <c r="T205" s="6">
        <f t="shared" si="18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9"/>
        <v>117.68368136117556</v>
      </c>
      <c r="Q206" t="str">
        <f t="shared" si="16"/>
        <v>film &amp; video</v>
      </c>
      <c r="R206" t="str" cm="1">
        <f t="array" ref="R206">_xlfn.IFS(ISNUMBER(SEARCH("film &amp; video/television", N206)),"television",ISNUMBER(SEARCH("film &amp; video/animation", N206)),"animation",ISNUMBER(SEARCH("film &amp; video/documentary", N206)),"documentary",ISNUMBER(SEARCH("film &amp; video/drama", N206)),"drama",ISNUMBER(SEARCH("film &amp; video/science fiction", N206)),"science fiction",ISNUMBER(SEARCH("film &amp; video/shorts", N206)),"shorts",ISNUMBER(SEARCH("food/food trucks", N206)),"food trucks",ISNUMBER(SEARCH("food/restaurants", N206)),"restaurants",ISNUMBER(SEARCH("food/small batch", N206)),"small batch",ISNUMBER(SEARCH("games/mobile games", N206)),"mobile games",ISNUMBER(SEARCH("games/tabletop games", N206)),"tabletop games",ISNUMBER(SEARCH("games/video games", N206)),"video games",ISNUMBER(SEARCH("music/classical music", N206)),"classical music",ISNUMBER(SEARCH("music/electronic music", N206)),"electronic music",ISNUMBER(SEARCH("music/faith", N206)),"faith",ISNUMBER(SEARCH("music/indie rock", N206)),"indie rock",ISNUMBER(SEARCH("music/jazz", N206)),"jazz",ISNUMBER(SEARCH("music/metal", N206)),"metal",ISNUMBER(SEARCH("music/pop", N206)),"pop",ISNUMBER(SEARCH("music/rock", N206)),"rock",ISNUMBER(SEARCH("music/world music", N206)),"world music",ISNUMBER(SEARCH("journalism/audio", N206)),"audio",ISNUMBER(SEARCH("photography/nature", N206)),"nature",ISNUMBER(SEARCH("photography/people", N206)),"people",ISNUMBER(SEARCH("photography/photobooks", N206)),"photobooks",ISNUMBER(SEARCH("photography/places", N206)),"places",ISNUMBER(SEARCH("publishing/art books", N206)),"art books",ISNUMBER(SEARCH("publishing/children's books", N206)),"children's books",ISNUMBER(SEARCH("publishing/fiction", N206)),"fiction",ISNUMBER(SEARCH("publishing/nonfiction", N206)),"nonfiction",ISNUMBER(SEARCH("publishing/radio &amp; podcasts", N206)),"radio &amp; podcasts",ISNUMBER(SEARCH("publishing/translations", N206)),"translations",ISNUMBER(SEARCH("technology/gadgets", N206)),"gadgets",ISNUMBER(SEARCH("technology/hardware", N206)),"hardware",ISNUMBER(SEARCH("technology/makerspaces", N206)),"makerspaces",ISNUMBER(SEARCH("technology/space exploration", N206)),"space exploration",ISNUMBER(SEARCH("technology/wearables", N206)),"wearables",ISNUMBER(SEARCH("technology/web", N206)),"web",ISNUMBER(SEARCH("theater/musical", N206)),"musical",ISNUMBER(SEARCH("theater/plays", N206)),"plays",ISNUMBER(SEARCH("theater/spaces", N206)),"spaces")</f>
        <v>drama</v>
      </c>
      <c r="S206" s="6">
        <f t="shared" si="17"/>
        <v>42556.583368055552</v>
      </c>
      <c r="T206" s="6">
        <f t="shared" si="18"/>
        <v>42586.583368055552</v>
      </c>
    </row>
    <row r="207" spans="1:20" ht="48" hidden="1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9"/>
        <v>76.470588235294116</v>
      </c>
      <c r="Q207" t="str">
        <f t="shared" si="16"/>
        <v>film &amp; video</v>
      </c>
      <c r="R207" t="str" cm="1">
        <f t="array" ref="R207">_xlfn.IFS(ISNUMBER(SEARCH("film &amp; video/television", N207)),"television",ISNUMBER(SEARCH("film &amp; video/animation", N207)),"animation",ISNUMBER(SEARCH("film &amp; video/documentary", N207)),"documentary",ISNUMBER(SEARCH("film &amp; video/drama", N207)),"drama",ISNUMBER(SEARCH("film &amp; video/science fiction", N207)),"science fiction",ISNUMBER(SEARCH("film &amp; video/shorts", N207)),"shorts",ISNUMBER(SEARCH("food/food trucks", N207)),"food trucks",ISNUMBER(SEARCH("food/restaurants", N207)),"restaurants",ISNUMBER(SEARCH("food/small batch", N207)),"small batch",ISNUMBER(SEARCH("games/mobile games", N207)),"mobile games",ISNUMBER(SEARCH("games/tabletop games", N207)),"tabletop games",ISNUMBER(SEARCH("games/video games", N207)),"video games",ISNUMBER(SEARCH("music/classical music", N207)),"classical music",ISNUMBER(SEARCH("music/electronic music", N207)),"electronic music",ISNUMBER(SEARCH("music/faith", N207)),"faith",ISNUMBER(SEARCH("music/indie rock", N207)),"indie rock",ISNUMBER(SEARCH("music/jazz", N207)),"jazz",ISNUMBER(SEARCH("music/metal", N207)),"metal",ISNUMBER(SEARCH("music/pop", N207)),"pop",ISNUMBER(SEARCH("music/rock", N207)),"rock",ISNUMBER(SEARCH("music/world music", N207)),"world music",ISNUMBER(SEARCH("journalism/audio", N207)),"audio",ISNUMBER(SEARCH("photography/nature", N207)),"nature",ISNUMBER(SEARCH("photography/people", N207)),"people",ISNUMBER(SEARCH("photography/photobooks", N207)),"photobooks",ISNUMBER(SEARCH("photography/places", N207)),"places",ISNUMBER(SEARCH("publishing/art books", N207)),"art books",ISNUMBER(SEARCH("publishing/children's books", N207)),"children's books",ISNUMBER(SEARCH("publishing/fiction", N207)),"fiction",ISNUMBER(SEARCH("publishing/nonfiction", N207)),"nonfiction",ISNUMBER(SEARCH("publishing/radio &amp; podcasts", N207)),"radio &amp; podcasts",ISNUMBER(SEARCH("publishing/translations", N207)),"translations",ISNUMBER(SEARCH("technology/gadgets", N207)),"gadgets",ISNUMBER(SEARCH("technology/hardware", N207)),"hardware",ISNUMBER(SEARCH("technology/makerspaces", N207)),"makerspaces",ISNUMBER(SEARCH("technology/space exploration", N207)),"space exploration",ISNUMBER(SEARCH("technology/wearables", N207)),"wearables",ISNUMBER(SEARCH("technology/web", N207)),"web",ISNUMBER(SEARCH("theater/musical", N207)),"musical",ISNUMBER(SEARCH("theater/plays", N207)),"plays",ISNUMBER(SEARCH("theater/spaces", N207)),"spaces")</f>
        <v>drama</v>
      </c>
      <c r="S207" s="6">
        <f t="shared" si="17"/>
        <v>42248.632199074069</v>
      </c>
      <c r="T207" s="6">
        <f t="shared" si="18"/>
        <v>42283.632199074069</v>
      </c>
    </row>
    <row r="208" spans="1:20" ht="48" hidden="1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v>0</v>
      </c>
      <c r="Q208" t="str">
        <f t="shared" si="16"/>
        <v>film &amp; video</v>
      </c>
      <c r="R208" t="str" cm="1">
        <f t="array" ref="R208">_xlfn.IFS(ISNUMBER(SEARCH("film &amp; video/television", N208)),"television",ISNUMBER(SEARCH("film &amp; video/animation", N208)),"animation",ISNUMBER(SEARCH("film &amp; video/documentary", N208)),"documentary",ISNUMBER(SEARCH("film &amp; video/drama", N208)),"drama",ISNUMBER(SEARCH("film &amp; video/science fiction", N208)),"science fiction",ISNUMBER(SEARCH("film &amp; video/shorts", N208)),"shorts",ISNUMBER(SEARCH("food/food trucks", N208)),"food trucks",ISNUMBER(SEARCH("food/restaurants", N208)),"restaurants",ISNUMBER(SEARCH("food/small batch", N208)),"small batch",ISNUMBER(SEARCH("games/mobile games", N208)),"mobile games",ISNUMBER(SEARCH("games/tabletop games", N208)),"tabletop games",ISNUMBER(SEARCH("games/video games", N208)),"video games",ISNUMBER(SEARCH("music/classical music", N208)),"classical music",ISNUMBER(SEARCH("music/electronic music", N208)),"electronic music",ISNUMBER(SEARCH("music/faith", N208)),"faith",ISNUMBER(SEARCH("music/indie rock", N208)),"indie rock",ISNUMBER(SEARCH("music/jazz", N208)),"jazz",ISNUMBER(SEARCH("music/metal", N208)),"metal",ISNUMBER(SEARCH("music/pop", N208)),"pop",ISNUMBER(SEARCH("music/rock", N208)),"rock",ISNUMBER(SEARCH("music/world music", N208)),"world music",ISNUMBER(SEARCH("journalism/audio", N208)),"audio",ISNUMBER(SEARCH("photography/nature", N208)),"nature",ISNUMBER(SEARCH("photography/people", N208)),"people",ISNUMBER(SEARCH("photography/photobooks", N208)),"photobooks",ISNUMBER(SEARCH("photography/places", N208)),"places",ISNUMBER(SEARCH("publishing/art books", N208)),"art books",ISNUMBER(SEARCH("publishing/children's books", N208)),"children's books",ISNUMBER(SEARCH("publishing/fiction", N208)),"fiction",ISNUMBER(SEARCH("publishing/nonfiction", N208)),"nonfiction",ISNUMBER(SEARCH("publishing/radio &amp; podcasts", N208)),"radio &amp; podcasts",ISNUMBER(SEARCH("publishing/translations", N208)),"translations",ISNUMBER(SEARCH("technology/gadgets", N208)),"gadgets",ISNUMBER(SEARCH("technology/hardware", N208)),"hardware",ISNUMBER(SEARCH("technology/makerspaces", N208)),"makerspaces",ISNUMBER(SEARCH("technology/space exploration", N208)),"space exploration",ISNUMBER(SEARCH("technology/wearables", N208)),"wearables",ISNUMBER(SEARCH("technology/web", N208)),"web",ISNUMBER(SEARCH("theater/musical", N208)),"musical",ISNUMBER(SEARCH("theater/plays", N208)),"plays",ISNUMBER(SEARCH("theater/spaces", N208)),"spaces")</f>
        <v>drama</v>
      </c>
      <c r="S208" s="6">
        <f t="shared" si="17"/>
        <v>42567.004432870366</v>
      </c>
      <c r="T208" s="6">
        <f t="shared" si="18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9"/>
        <v>163.84615384615384</v>
      </c>
      <c r="Q209" t="str">
        <f t="shared" si="16"/>
        <v>film &amp; video</v>
      </c>
      <c r="R209" t="str" cm="1">
        <f t="array" ref="R209">_xlfn.IFS(ISNUMBER(SEARCH("film &amp; video/television", N209)),"television",ISNUMBER(SEARCH("film &amp; video/animation", N209)),"animation",ISNUMBER(SEARCH("film &amp; video/documentary", N209)),"documentary",ISNUMBER(SEARCH("film &amp; video/drama", N209)),"drama",ISNUMBER(SEARCH("film &amp; video/science fiction", N209)),"science fiction",ISNUMBER(SEARCH("film &amp; video/shorts", N209)),"shorts",ISNUMBER(SEARCH("food/food trucks", N209)),"food trucks",ISNUMBER(SEARCH("food/restaurants", N209)),"restaurants",ISNUMBER(SEARCH("food/small batch", N209)),"small batch",ISNUMBER(SEARCH("games/mobile games", N209)),"mobile games",ISNUMBER(SEARCH("games/tabletop games", N209)),"tabletop games",ISNUMBER(SEARCH("games/video games", N209)),"video games",ISNUMBER(SEARCH("music/classical music", N209)),"classical music",ISNUMBER(SEARCH("music/electronic music", N209)),"electronic music",ISNUMBER(SEARCH("music/faith", N209)),"faith",ISNUMBER(SEARCH("music/indie rock", N209)),"indie rock",ISNUMBER(SEARCH("music/jazz", N209)),"jazz",ISNUMBER(SEARCH("music/metal", N209)),"metal",ISNUMBER(SEARCH("music/pop", N209)),"pop",ISNUMBER(SEARCH("music/rock", N209)),"rock",ISNUMBER(SEARCH("music/world music", N209)),"world music",ISNUMBER(SEARCH("journalism/audio", N209)),"audio",ISNUMBER(SEARCH("photography/nature", N209)),"nature",ISNUMBER(SEARCH("photography/people", N209)),"people",ISNUMBER(SEARCH("photography/photobooks", N209)),"photobooks",ISNUMBER(SEARCH("photography/places", N209)),"places",ISNUMBER(SEARCH("publishing/art books", N209)),"art books",ISNUMBER(SEARCH("publishing/children's books", N209)),"children's books",ISNUMBER(SEARCH("publishing/fiction", N209)),"fiction",ISNUMBER(SEARCH("publishing/nonfiction", N209)),"nonfiction",ISNUMBER(SEARCH("publishing/radio &amp; podcasts", N209)),"radio &amp; podcasts",ISNUMBER(SEARCH("publishing/translations", N209)),"translations",ISNUMBER(SEARCH("technology/gadgets", N209)),"gadgets",ISNUMBER(SEARCH("technology/hardware", N209)),"hardware",ISNUMBER(SEARCH("technology/makerspaces", N209)),"makerspaces",ISNUMBER(SEARCH("technology/space exploration", N209)),"space exploration",ISNUMBER(SEARCH("technology/wearables", N209)),"wearables",ISNUMBER(SEARCH("technology/web", N209)),"web",ISNUMBER(SEARCH("theater/musical", N209)),"musical",ISNUMBER(SEARCH("theater/plays", N209)),"plays",ISNUMBER(SEARCH("theater/spaces", N209)),"spaces")</f>
        <v>drama</v>
      </c>
      <c r="S209" s="6">
        <f t="shared" si="17"/>
        <v>41978.197199074071</v>
      </c>
      <c r="T209" s="6">
        <f t="shared" si="18"/>
        <v>42008.197199074071</v>
      </c>
    </row>
    <row r="210" spans="1:20" ht="48" hidden="1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v>0</v>
      </c>
      <c r="Q210" t="str">
        <f t="shared" si="16"/>
        <v>film &amp; video</v>
      </c>
      <c r="R210" t="str" cm="1">
        <f t="array" ref="R210">_xlfn.IFS(ISNUMBER(SEARCH("film &amp; video/television", N210)),"television",ISNUMBER(SEARCH("film &amp; video/animation", N210)),"animation",ISNUMBER(SEARCH("film &amp; video/documentary", N210)),"documentary",ISNUMBER(SEARCH("film &amp; video/drama", N210)),"drama",ISNUMBER(SEARCH("film &amp; video/science fiction", N210)),"science fiction",ISNUMBER(SEARCH("film &amp; video/shorts", N210)),"shorts",ISNUMBER(SEARCH("food/food trucks", N210)),"food trucks",ISNUMBER(SEARCH("food/restaurants", N210)),"restaurants",ISNUMBER(SEARCH("food/small batch", N210)),"small batch",ISNUMBER(SEARCH("games/mobile games", N210)),"mobile games",ISNUMBER(SEARCH("games/tabletop games", N210)),"tabletop games",ISNUMBER(SEARCH("games/video games", N210)),"video games",ISNUMBER(SEARCH("music/classical music", N210)),"classical music",ISNUMBER(SEARCH("music/electronic music", N210)),"electronic music",ISNUMBER(SEARCH("music/faith", N210)),"faith",ISNUMBER(SEARCH("music/indie rock", N210)),"indie rock",ISNUMBER(SEARCH("music/jazz", N210)),"jazz",ISNUMBER(SEARCH("music/metal", N210)),"metal",ISNUMBER(SEARCH("music/pop", N210)),"pop",ISNUMBER(SEARCH("music/rock", N210)),"rock",ISNUMBER(SEARCH("music/world music", N210)),"world music",ISNUMBER(SEARCH("journalism/audio", N210)),"audio",ISNUMBER(SEARCH("photography/nature", N210)),"nature",ISNUMBER(SEARCH("photography/people", N210)),"people",ISNUMBER(SEARCH("photography/photobooks", N210)),"photobooks",ISNUMBER(SEARCH("photography/places", N210)),"places",ISNUMBER(SEARCH("publishing/art books", N210)),"art books",ISNUMBER(SEARCH("publishing/children's books", N210)),"children's books",ISNUMBER(SEARCH("publishing/fiction", N210)),"fiction",ISNUMBER(SEARCH("publishing/nonfiction", N210)),"nonfiction",ISNUMBER(SEARCH("publishing/radio &amp; podcasts", N210)),"radio &amp; podcasts",ISNUMBER(SEARCH("publishing/translations", N210)),"translations",ISNUMBER(SEARCH("technology/gadgets", N210)),"gadgets",ISNUMBER(SEARCH("technology/hardware", N210)),"hardware",ISNUMBER(SEARCH("technology/makerspaces", N210)),"makerspaces",ISNUMBER(SEARCH("technology/space exploration", N210)),"space exploration",ISNUMBER(SEARCH("technology/wearables", N210)),"wearables",ISNUMBER(SEARCH("technology/web", N210)),"web",ISNUMBER(SEARCH("theater/musical", N210)),"musical",ISNUMBER(SEARCH("theater/plays", N210)),"plays",ISNUMBER(SEARCH("theater/spaces", N210)),"spaces")</f>
        <v>drama</v>
      </c>
      <c r="S210" s="6">
        <f t="shared" si="17"/>
        <v>41959.369988425926</v>
      </c>
      <c r="T210" s="6">
        <f t="shared" si="18"/>
        <v>41989.369988425926</v>
      </c>
    </row>
    <row r="211" spans="1:20" ht="48" hidden="1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v>0</v>
      </c>
      <c r="Q211" t="str">
        <f t="shared" si="16"/>
        <v>film &amp; video</v>
      </c>
      <c r="R211" t="str" cm="1">
        <f t="array" ref="R211">_xlfn.IFS(ISNUMBER(SEARCH("film &amp; video/television", N211)),"television",ISNUMBER(SEARCH("film &amp; video/animation", N211)),"animation",ISNUMBER(SEARCH("film &amp; video/documentary", N211)),"documentary",ISNUMBER(SEARCH("film &amp; video/drama", N211)),"drama",ISNUMBER(SEARCH("film &amp; video/science fiction", N211)),"science fiction",ISNUMBER(SEARCH("film &amp; video/shorts", N211)),"shorts",ISNUMBER(SEARCH("food/food trucks", N211)),"food trucks",ISNUMBER(SEARCH("food/restaurants", N211)),"restaurants",ISNUMBER(SEARCH("food/small batch", N211)),"small batch",ISNUMBER(SEARCH("games/mobile games", N211)),"mobile games",ISNUMBER(SEARCH("games/tabletop games", N211)),"tabletop games",ISNUMBER(SEARCH("games/video games", N211)),"video games",ISNUMBER(SEARCH("music/classical music", N211)),"classical music",ISNUMBER(SEARCH("music/electronic music", N211)),"electronic music",ISNUMBER(SEARCH("music/faith", N211)),"faith",ISNUMBER(SEARCH("music/indie rock", N211)),"indie rock",ISNUMBER(SEARCH("music/jazz", N211)),"jazz",ISNUMBER(SEARCH("music/metal", N211)),"metal",ISNUMBER(SEARCH("music/pop", N211)),"pop",ISNUMBER(SEARCH("music/rock", N211)),"rock",ISNUMBER(SEARCH("music/world music", N211)),"world music",ISNUMBER(SEARCH("journalism/audio", N211)),"audio",ISNUMBER(SEARCH("photography/nature", N211)),"nature",ISNUMBER(SEARCH("photography/people", N211)),"people",ISNUMBER(SEARCH("photography/photobooks", N211)),"photobooks",ISNUMBER(SEARCH("photography/places", N211)),"places",ISNUMBER(SEARCH("publishing/art books", N211)),"art books",ISNUMBER(SEARCH("publishing/children's books", N211)),"children's books",ISNUMBER(SEARCH("publishing/fiction", N211)),"fiction",ISNUMBER(SEARCH("publishing/nonfiction", N211)),"nonfiction",ISNUMBER(SEARCH("publishing/radio &amp; podcasts", N211)),"radio &amp; podcasts",ISNUMBER(SEARCH("publishing/translations", N211)),"translations",ISNUMBER(SEARCH("technology/gadgets", N211)),"gadgets",ISNUMBER(SEARCH("technology/hardware", N211)),"hardware",ISNUMBER(SEARCH("technology/makerspaces", N211)),"makerspaces",ISNUMBER(SEARCH("technology/space exploration", N211)),"space exploration",ISNUMBER(SEARCH("technology/wearables", N211)),"wearables",ISNUMBER(SEARCH("technology/web", N211)),"web",ISNUMBER(SEARCH("theater/musical", N211)),"musical",ISNUMBER(SEARCH("theater/plays", N211)),"plays",ISNUMBER(SEARCH("theater/spaces", N211)),"spaces")</f>
        <v>drama</v>
      </c>
      <c r="S211" s="6">
        <f t="shared" si="17"/>
        <v>42165.922858796301</v>
      </c>
      <c r="T211" s="6">
        <f t="shared" si="18"/>
        <v>42195.922858796301</v>
      </c>
    </row>
    <row r="212" spans="1:20" ht="48" hidden="1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9"/>
        <v>91.818181818181813</v>
      </c>
      <c r="Q212" t="str">
        <f t="shared" si="16"/>
        <v>film &amp; video</v>
      </c>
      <c r="R212" t="str" cm="1">
        <f t="array" ref="R212">_xlfn.IFS(ISNUMBER(SEARCH("film &amp; video/television", N212)),"television",ISNUMBER(SEARCH("film &amp; video/animation", N212)),"animation",ISNUMBER(SEARCH("film &amp; video/documentary", N212)),"documentary",ISNUMBER(SEARCH("film &amp; video/drama", N212)),"drama",ISNUMBER(SEARCH("film &amp; video/science fiction", N212)),"science fiction",ISNUMBER(SEARCH("film &amp; video/shorts", N212)),"shorts",ISNUMBER(SEARCH("food/food trucks", N212)),"food trucks",ISNUMBER(SEARCH("food/restaurants", N212)),"restaurants",ISNUMBER(SEARCH("food/small batch", N212)),"small batch",ISNUMBER(SEARCH("games/mobile games", N212)),"mobile games",ISNUMBER(SEARCH("games/tabletop games", N212)),"tabletop games",ISNUMBER(SEARCH("games/video games", N212)),"video games",ISNUMBER(SEARCH("music/classical music", N212)),"classical music",ISNUMBER(SEARCH("music/electronic music", N212)),"electronic music",ISNUMBER(SEARCH("music/faith", N212)),"faith",ISNUMBER(SEARCH("music/indie rock", N212)),"indie rock",ISNUMBER(SEARCH("music/jazz", N212)),"jazz",ISNUMBER(SEARCH("music/metal", N212)),"metal",ISNUMBER(SEARCH("music/pop", N212)),"pop",ISNUMBER(SEARCH("music/rock", N212)),"rock",ISNUMBER(SEARCH("music/world music", N212)),"world music",ISNUMBER(SEARCH("journalism/audio", N212)),"audio",ISNUMBER(SEARCH("photography/nature", N212)),"nature",ISNUMBER(SEARCH("photography/people", N212)),"people",ISNUMBER(SEARCH("photography/photobooks", N212)),"photobooks",ISNUMBER(SEARCH("photography/places", N212)),"places",ISNUMBER(SEARCH("publishing/art books", N212)),"art books",ISNUMBER(SEARCH("publishing/children's books", N212)),"children's books",ISNUMBER(SEARCH("publishing/fiction", N212)),"fiction",ISNUMBER(SEARCH("publishing/nonfiction", N212)),"nonfiction",ISNUMBER(SEARCH("publishing/radio &amp; podcasts", N212)),"radio &amp; podcasts",ISNUMBER(SEARCH("publishing/translations", N212)),"translations",ISNUMBER(SEARCH("technology/gadgets", N212)),"gadgets",ISNUMBER(SEARCH("technology/hardware", N212)),"hardware",ISNUMBER(SEARCH("technology/makerspaces", N212)),"makerspaces",ISNUMBER(SEARCH("technology/space exploration", N212)),"space exploration",ISNUMBER(SEARCH("technology/wearables", N212)),"wearables",ISNUMBER(SEARCH("technology/web", N212)),"web",ISNUMBER(SEARCH("theater/musical", N212)),"musical",ISNUMBER(SEARCH("theater/plays", N212)),"plays",ISNUMBER(SEARCH("theater/spaces", N212)),"spaces")</f>
        <v>drama</v>
      </c>
      <c r="S212" s="6">
        <f t="shared" si="17"/>
        <v>42249.064722222218</v>
      </c>
      <c r="T212" s="6">
        <f t="shared" si="18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9"/>
        <v>185.83333333333334</v>
      </c>
      <c r="Q213" t="str">
        <f t="shared" si="16"/>
        <v>film &amp; video</v>
      </c>
      <c r="R213" t="str" cm="1">
        <f t="array" ref="R213">_xlfn.IFS(ISNUMBER(SEARCH("film &amp; video/television", N213)),"television",ISNUMBER(SEARCH("film &amp; video/animation", N213)),"animation",ISNUMBER(SEARCH("film &amp; video/documentary", N213)),"documentary",ISNUMBER(SEARCH("film &amp; video/drama", N213)),"drama",ISNUMBER(SEARCH("film &amp; video/science fiction", N213)),"science fiction",ISNUMBER(SEARCH("film &amp; video/shorts", N213)),"shorts",ISNUMBER(SEARCH("food/food trucks", N213)),"food trucks",ISNUMBER(SEARCH("food/restaurants", N213)),"restaurants",ISNUMBER(SEARCH("food/small batch", N213)),"small batch",ISNUMBER(SEARCH("games/mobile games", N213)),"mobile games",ISNUMBER(SEARCH("games/tabletop games", N213)),"tabletop games",ISNUMBER(SEARCH("games/video games", N213)),"video games",ISNUMBER(SEARCH("music/classical music", N213)),"classical music",ISNUMBER(SEARCH("music/electronic music", N213)),"electronic music",ISNUMBER(SEARCH("music/faith", N213)),"faith",ISNUMBER(SEARCH("music/indie rock", N213)),"indie rock",ISNUMBER(SEARCH("music/jazz", N213)),"jazz",ISNUMBER(SEARCH("music/metal", N213)),"metal",ISNUMBER(SEARCH("music/pop", N213)),"pop",ISNUMBER(SEARCH("music/rock", N213)),"rock",ISNUMBER(SEARCH("music/world music", N213)),"world music",ISNUMBER(SEARCH("journalism/audio", N213)),"audio",ISNUMBER(SEARCH("photography/nature", N213)),"nature",ISNUMBER(SEARCH("photography/people", N213)),"people",ISNUMBER(SEARCH("photography/photobooks", N213)),"photobooks",ISNUMBER(SEARCH("photography/places", N213)),"places",ISNUMBER(SEARCH("publishing/art books", N213)),"art books",ISNUMBER(SEARCH("publishing/children's books", N213)),"children's books",ISNUMBER(SEARCH("publishing/fiction", N213)),"fiction",ISNUMBER(SEARCH("publishing/nonfiction", N213)),"nonfiction",ISNUMBER(SEARCH("publishing/radio &amp; podcasts", N213)),"radio &amp; podcasts",ISNUMBER(SEARCH("publishing/translations", N213)),"translations",ISNUMBER(SEARCH("technology/gadgets", N213)),"gadgets",ISNUMBER(SEARCH("technology/hardware", N213)),"hardware",ISNUMBER(SEARCH("technology/makerspaces", N213)),"makerspaces",ISNUMBER(SEARCH("technology/space exploration", N213)),"space exploration",ISNUMBER(SEARCH("technology/wearables", N213)),"wearables",ISNUMBER(SEARCH("technology/web", N213)),"web",ISNUMBER(SEARCH("theater/musical", N213)),"musical",ISNUMBER(SEARCH("theater/plays", N213)),"plays",ISNUMBER(SEARCH("theater/spaces", N213)),"spaces")</f>
        <v>drama</v>
      </c>
      <c r="S213" s="6">
        <f t="shared" si="17"/>
        <v>42236.159918981488</v>
      </c>
      <c r="T213" s="6">
        <f t="shared" si="18"/>
        <v>42266.159918981488</v>
      </c>
    </row>
    <row r="214" spans="1:20" ht="32" hidden="1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9"/>
        <v>1</v>
      </c>
      <c r="Q214" t="str">
        <f t="shared" si="16"/>
        <v>film &amp; video</v>
      </c>
      <c r="R214" t="str" cm="1">
        <f t="array" ref="R214">_xlfn.IFS(ISNUMBER(SEARCH("film &amp; video/television", N214)),"television",ISNUMBER(SEARCH("film &amp; video/animation", N214)),"animation",ISNUMBER(SEARCH("film &amp; video/documentary", N214)),"documentary",ISNUMBER(SEARCH("film &amp; video/drama", N214)),"drama",ISNUMBER(SEARCH("film &amp; video/science fiction", N214)),"science fiction",ISNUMBER(SEARCH("film &amp; video/shorts", N214)),"shorts",ISNUMBER(SEARCH("food/food trucks", N214)),"food trucks",ISNUMBER(SEARCH("food/restaurants", N214)),"restaurants",ISNUMBER(SEARCH("food/small batch", N214)),"small batch",ISNUMBER(SEARCH("games/mobile games", N214)),"mobile games",ISNUMBER(SEARCH("games/tabletop games", N214)),"tabletop games",ISNUMBER(SEARCH("games/video games", N214)),"video games",ISNUMBER(SEARCH("music/classical music", N214)),"classical music",ISNUMBER(SEARCH("music/electronic music", N214)),"electronic music",ISNUMBER(SEARCH("music/faith", N214)),"faith",ISNUMBER(SEARCH("music/indie rock", N214)),"indie rock",ISNUMBER(SEARCH("music/jazz", N214)),"jazz",ISNUMBER(SEARCH("music/metal", N214)),"metal",ISNUMBER(SEARCH("music/pop", N214)),"pop",ISNUMBER(SEARCH("music/rock", N214)),"rock",ISNUMBER(SEARCH("music/world music", N214)),"world music",ISNUMBER(SEARCH("journalism/audio", N214)),"audio",ISNUMBER(SEARCH("photography/nature", N214)),"nature",ISNUMBER(SEARCH("photography/people", N214)),"people",ISNUMBER(SEARCH("photography/photobooks", N214)),"photobooks",ISNUMBER(SEARCH("photography/places", N214)),"places",ISNUMBER(SEARCH("publishing/art books", N214)),"art books",ISNUMBER(SEARCH("publishing/children's books", N214)),"children's books",ISNUMBER(SEARCH("publishing/fiction", N214)),"fiction",ISNUMBER(SEARCH("publishing/nonfiction", N214)),"nonfiction",ISNUMBER(SEARCH("publishing/radio &amp; podcasts", N214)),"radio &amp; podcasts",ISNUMBER(SEARCH("publishing/translations", N214)),"translations",ISNUMBER(SEARCH("technology/gadgets", N214)),"gadgets",ISNUMBER(SEARCH("technology/hardware", N214)),"hardware",ISNUMBER(SEARCH("technology/makerspaces", N214)),"makerspaces",ISNUMBER(SEARCH("technology/space exploration", N214)),"space exploration",ISNUMBER(SEARCH("technology/wearables", N214)),"wearables",ISNUMBER(SEARCH("technology/web", N214)),"web",ISNUMBER(SEARCH("theater/musical", N214)),"musical",ISNUMBER(SEARCH("theater/plays", N214)),"plays",ISNUMBER(SEARCH("theater/spaces", N214)),"spaces")</f>
        <v>drama</v>
      </c>
      <c r="S214" s="6">
        <f t="shared" si="17"/>
        <v>42416.881018518514</v>
      </c>
      <c r="T214" s="6">
        <f t="shared" si="18"/>
        <v>42476.839351851857</v>
      </c>
    </row>
    <row r="215" spans="1:20" ht="32" hidden="1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9"/>
        <v>20</v>
      </c>
      <c r="Q215" t="str">
        <f t="shared" si="16"/>
        <v>film &amp; video</v>
      </c>
      <c r="R215" t="str" cm="1">
        <f t="array" ref="R215">_xlfn.IFS(ISNUMBER(SEARCH("film &amp; video/television", N215)),"television",ISNUMBER(SEARCH("film &amp; video/animation", N215)),"animation",ISNUMBER(SEARCH("film &amp; video/documentary", N215)),"documentary",ISNUMBER(SEARCH("film &amp; video/drama", N215)),"drama",ISNUMBER(SEARCH("film &amp; video/science fiction", N215)),"science fiction",ISNUMBER(SEARCH("film &amp; video/shorts", N215)),"shorts",ISNUMBER(SEARCH("food/food trucks", N215)),"food trucks",ISNUMBER(SEARCH("food/restaurants", N215)),"restaurants",ISNUMBER(SEARCH("food/small batch", N215)),"small batch",ISNUMBER(SEARCH("games/mobile games", N215)),"mobile games",ISNUMBER(SEARCH("games/tabletop games", N215)),"tabletop games",ISNUMBER(SEARCH("games/video games", N215)),"video games",ISNUMBER(SEARCH("music/classical music", N215)),"classical music",ISNUMBER(SEARCH("music/electronic music", N215)),"electronic music",ISNUMBER(SEARCH("music/faith", N215)),"faith",ISNUMBER(SEARCH("music/indie rock", N215)),"indie rock",ISNUMBER(SEARCH("music/jazz", N215)),"jazz",ISNUMBER(SEARCH("music/metal", N215)),"metal",ISNUMBER(SEARCH("music/pop", N215)),"pop",ISNUMBER(SEARCH("music/rock", N215)),"rock",ISNUMBER(SEARCH("music/world music", N215)),"world music",ISNUMBER(SEARCH("journalism/audio", N215)),"audio",ISNUMBER(SEARCH("photography/nature", N215)),"nature",ISNUMBER(SEARCH("photography/people", N215)),"people",ISNUMBER(SEARCH("photography/photobooks", N215)),"photobooks",ISNUMBER(SEARCH("photography/places", N215)),"places",ISNUMBER(SEARCH("publishing/art books", N215)),"art books",ISNUMBER(SEARCH("publishing/children's books", N215)),"children's books",ISNUMBER(SEARCH("publishing/fiction", N215)),"fiction",ISNUMBER(SEARCH("publishing/nonfiction", N215)),"nonfiction",ISNUMBER(SEARCH("publishing/radio &amp; podcasts", N215)),"radio &amp; podcasts",ISNUMBER(SEARCH("publishing/translations", N215)),"translations",ISNUMBER(SEARCH("technology/gadgets", N215)),"gadgets",ISNUMBER(SEARCH("technology/hardware", N215)),"hardware",ISNUMBER(SEARCH("technology/makerspaces", N215)),"makerspaces",ISNUMBER(SEARCH("technology/space exploration", N215)),"space exploration",ISNUMBER(SEARCH("technology/wearables", N215)),"wearables",ISNUMBER(SEARCH("technology/web", N215)),"web",ISNUMBER(SEARCH("theater/musical", N215)),"musical",ISNUMBER(SEARCH("theater/plays", N215)),"plays",ISNUMBER(SEARCH("theater/spaces", N215)),"spaces")</f>
        <v>drama</v>
      </c>
      <c r="S215" s="6">
        <f t="shared" si="17"/>
        <v>42202.594293981485</v>
      </c>
      <c r="T215" s="6">
        <f t="shared" si="18"/>
        <v>42232.587974537033</v>
      </c>
    </row>
    <row r="216" spans="1:20" ht="48" hidden="1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9"/>
        <v>1</v>
      </c>
      <c r="Q216" t="str">
        <f t="shared" si="16"/>
        <v>film &amp; video</v>
      </c>
      <c r="R216" t="str" cm="1">
        <f t="array" ref="R216">_xlfn.IFS(ISNUMBER(SEARCH("film &amp; video/television", N216)),"television",ISNUMBER(SEARCH("film &amp; video/animation", N216)),"animation",ISNUMBER(SEARCH("film &amp; video/documentary", N216)),"documentary",ISNUMBER(SEARCH("film &amp; video/drama", N216)),"drama",ISNUMBER(SEARCH("film &amp; video/science fiction", N216)),"science fiction",ISNUMBER(SEARCH("film &amp; video/shorts", N216)),"shorts",ISNUMBER(SEARCH("food/food trucks", N216)),"food trucks",ISNUMBER(SEARCH("food/restaurants", N216)),"restaurants",ISNUMBER(SEARCH("food/small batch", N216)),"small batch",ISNUMBER(SEARCH("games/mobile games", N216)),"mobile games",ISNUMBER(SEARCH("games/tabletop games", N216)),"tabletop games",ISNUMBER(SEARCH("games/video games", N216)),"video games",ISNUMBER(SEARCH("music/classical music", N216)),"classical music",ISNUMBER(SEARCH("music/electronic music", N216)),"electronic music",ISNUMBER(SEARCH("music/faith", N216)),"faith",ISNUMBER(SEARCH("music/indie rock", N216)),"indie rock",ISNUMBER(SEARCH("music/jazz", N216)),"jazz",ISNUMBER(SEARCH("music/metal", N216)),"metal",ISNUMBER(SEARCH("music/pop", N216)),"pop",ISNUMBER(SEARCH("music/rock", N216)),"rock",ISNUMBER(SEARCH("music/world music", N216)),"world music",ISNUMBER(SEARCH("journalism/audio", N216)),"audio",ISNUMBER(SEARCH("photography/nature", N216)),"nature",ISNUMBER(SEARCH("photography/people", N216)),"people",ISNUMBER(SEARCH("photography/photobooks", N216)),"photobooks",ISNUMBER(SEARCH("photography/places", N216)),"places",ISNUMBER(SEARCH("publishing/art books", N216)),"art books",ISNUMBER(SEARCH("publishing/children's books", N216)),"children's books",ISNUMBER(SEARCH("publishing/fiction", N216)),"fiction",ISNUMBER(SEARCH("publishing/nonfiction", N216)),"nonfiction",ISNUMBER(SEARCH("publishing/radio &amp; podcasts", N216)),"radio &amp; podcasts",ISNUMBER(SEARCH("publishing/translations", N216)),"translations",ISNUMBER(SEARCH("technology/gadgets", N216)),"gadgets",ISNUMBER(SEARCH("technology/hardware", N216)),"hardware",ISNUMBER(SEARCH("technology/makerspaces", N216)),"makerspaces",ISNUMBER(SEARCH("technology/space exploration", N216)),"space exploration",ISNUMBER(SEARCH("technology/wearables", N216)),"wearables",ISNUMBER(SEARCH("technology/web", N216)),"web",ISNUMBER(SEARCH("theater/musical", N216)),"musical",ISNUMBER(SEARCH("theater/plays", N216)),"plays",ISNUMBER(SEARCH("theater/spaces", N216)),"spaces")</f>
        <v>drama</v>
      </c>
      <c r="S216" s="6">
        <f t="shared" si="17"/>
        <v>42009.64061342593</v>
      </c>
      <c r="T216" s="6">
        <f t="shared" si="18"/>
        <v>42069.64061342593</v>
      </c>
    </row>
    <row r="217" spans="1:20" ht="48" hidden="1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9"/>
        <v>10</v>
      </c>
      <c r="Q217" t="str">
        <f t="shared" si="16"/>
        <v>film &amp; video</v>
      </c>
      <c r="R217" t="str" cm="1">
        <f t="array" ref="R217">_xlfn.IFS(ISNUMBER(SEARCH("film &amp; video/television", N217)),"television",ISNUMBER(SEARCH("film &amp; video/animation", N217)),"animation",ISNUMBER(SEARCH("film &amp; video/documentary", N217)),"documentary",ISNUMBER(SEARCH("film &amp; video/drama", N217)),"drama",ISNUMBER(SEARCH("film &amp; video/science fiction", N217)),"science fiction",ISNUMBER(SEARCH("film &amp; video/shorts", N217)),"shorts",ISNUMBER(SEARCH("food/food trucks", N217)),"food trucks",ISNUMBER(SEARCH("food/restaurants", N217)),"restaurants",ISNUMBER(SEARCH("food/small batch", N217)),"small batch",ISNUMBER(SEARCH("games/mobile games", N217)),"mobile games",ISNUMBER(SEARCH("games/tabletop games", N217)),"tabletop games",ISNUMBER(SEARCH("games/video games", N217)),"video games",ISNUMBER(SEARCH("music/classical music", N217)),"classical music",ISNUMBER(SEARCH("music/electronic music", N217)),"electronic music",ISNUMBER(SEARCH("music/faith", N217)),"faith",ISNUMBER(SEARCH("music/indie rock", N217)),"indie rock",ISNUMBER(SEARCH("music/jazz", N217)),"jazz",ISNUMBER(SEARCH("music/metal", N217)),"metal",ISNUMBER(SEARCH("music/pop", N217)),"pop",ISNUMBER(SEARCH("music/rock", N217)),"rock",ISNUMBER(SEARCH("music/world music", N217)),"world music",ISNUMBER(SEARCH("journalism/audio", N217)),"audio",ISNUMBER(SEARCH("photography/nature", N217)),"nature",ISNUMBER(SEARCH("photography/people", N217)),"people",ISNUMBER(SEARCH("photography/photobooks", N217)),"photobooks",ISNUMBER(SEARCH("photography/places", N217)),"places",ISNUMBER(SEARCH("publishing/art books", N217)),"art books",ISNUMBER(SEARCH("publishing/children's books", N217)),"children's books",ISNUMBER(SEARCH("publishing/fiction", N217)),"fiction",ISNUMBER(SEARCH("publishing/nonfiction", N217)),"nonfiction",ISNUMBER(SEARCH("publishing/radio &amp; podcasts", N217)),"radio &amp; podcasts",ISNUMBER(SEARCH("publishing/translations", N217)),"translations",ISNUMBER(SEARCH("technology/gadgets", N217)),"gadgets",ISNUMBER(SEARCH("technology/hardware", N217)),"hardware",ISNUMBER(SEARCH("technology/makerspaces", N217)),"makerspaces",ISNUMBER(SEARCH("technology/space exploration", N217)),"space exploration",ISNUMBER(SEARCH("technology/wearables", N217)),"wearables",ISNUMBER(SEARCH("technology/web", N217)),"web",ISNUMBER(SEARCH("theater/musical", N217)),"musical",ISNUMBER(SEARCH("theater/plays", N217)),"plays",ISNUMBER(SEARCH("theater/spaces", N217)),"spaces")</f>
        <v>drama</v>
      </c>
      <c r="S217" s="6">
        <f t="shared" si="17"/>
        <v>42375.230115740742</v>
      </c>
      <c r="T217" s="6">
        <f t="shared" si="18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9"/>
        <v>331.53833333333336</v>
      </c>
      <c r="Q218" t="str">
        <f t="shared" si="16"/>
        <v>film &amp; video</v>
      </c>
      <c r="R218" t="str" cm="1">
        <f t="array" ref="R218">_xlfn.IFS(ISNUMBER(SEARCH("film &amp; video/television", N218)),"television",ISNUMBER(SEARCH("film &amp; video/animation", N218)),"animation",ISNUMBER(SEARCH("film &amp; video/documentary", N218)),"documentary",ISNUMBER(SEARCH("film &amp; video/drama", N218)),"drama",ISNUMBER(SEARCH("film &amp; video/science fiction", N218)),"science fiction",ISNUMBER(SEARCH("film &amp; video/shorts", N218)),"shorts",ISNUMBER(SEARCH("food/food trucks", N218)),"food trucks",ISNUMBER(SEARCH("food/restaurants", N218)),"restaurants",ISNUMBER(SEARCH("food/small batch", N218)),"small batch",ISNUMBER(SEARCH("games/mobile games", N218)),"mobile games",ISNUMBER(SEARCH("games/tabletop games", N218)),"tabletop games",ISNUMBER(SEARCH("games/video games", N218)),"video games",ISNUMBER(SEARCH("music/classical music", N218)),"classical music",ISNUMBER(SEARCH("music/electronic music", N218)),"electronic music",ISNUMBER(SEARCH("music/faith", N218)),"faith",ISNUMBER(SEARCH("music/indie rock", N218)),"indie rock",ISNUMBER(SEARCH("music/jazz", N218)),"jazz",ISNUMBER(SEARCH("music/metal", N218)),"metal",ISNUMBER(SEARCH("music/pop", N218)),"pop",ISNUMBER(SEARCH("music/rock", N218)),"rock",ISNUMBER(SEARCH("music/world music", N218)),"world music",ISNUMBER(SEARCH("journalism/audio", N218)),"audio",ISNUMBER(SEARCH("photography/nature", N218)),"nature",ISNUMBER(SEARCH("photography/people", N218)),"people",ISNUMBER(SEARCH("photography/photobooks", N218)),"photobooks",ISNUMBER(SEARCH("photography/places", N218)),"places",ISNUMBER(SEARCH("publishing/art books", N218)),"art books",ISNUMBER(SEARCH("publishing/children's books", N218)),"children's books",ISNUMBER(SEARCH("publishing/fiction", N218)),"fiction",ISNUMBER(SEARCH("publishing/nonfiction", N218)),"nonfiction",ISNUMBER(SEARCH("publishing/radio &amp; podcasts", N218)),"radio &amp; podcasts",ISNUMBER(SEARCH("publishing/translations", N218)),"translations",ISNUMBER(SEARCH("technology/gadgets", N218)),"gadgets",ISNUMBER(SEARCH("technology/hardware", N218)),"hardware",ISNUMBER(SEARCH("technology/makerspaces", N218)),"makerspaces",ISNUMBER(SEARCH("technology/space exploration", N218)),"space exploration",ISNUMBER(SEARCH("technology/wearables", N218)),"wearables",ISNUMBER(SEARCH("technology/web", N218)),"web",ISNUMBER(SEARCH("theater/musical", N218)),"musical",ISNUMBER(SEARCH("theater/plays", N218)),"plays",ISNUMBER(SEARCH("theater/spaces", N218)),"spaces")</f>
        <v>drama</v>
      </c>
      <c r="S218" s="6">
        <f t="shared" si="17"/>
        <v>42066.958761574075</v>
      </c>
      <c r="T218" s="6">
        <f t="shared" si="18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9"/>
        <v>314.28947368421052</v>
      </c>
      <c r="Q219" t="str">
        <f t="shared" si="16"/>
        <v>film &amp; video</v>
      </c>
      <c r="R219" t="str" cm="1">
        <f t="array" ref="R219">_xlfn.IFS(ISNUMBER(SEARCH("film &amp; video/television", N219)),"television",ISNUMBER(SEARCH("film &amp; video/animation", N219)),"animation",ISNUMBER(SEARCH("film &amp; video/documentary", N219)),"documentary",ISNUMBER(SEARCH("film &amp; video/drama", N219)),"drama",ISNUMBER(SEARCH("film &amp; video/science fiction", N219)),"science fiction",ISNUMBER(SEARCH("film &amp; video/shorts", N219)),"shorts",ISNUMBER(SEARCH("food/food trucks", N219)),"food trucks",ISNUMBER(SEARCH("food/restaurants", N219)),"restaurants",ISNUMBER(SEARCH("food/small batch", N219)),"small batch",ISNUMBER(SEARCH("games/mobile games", N219)),"mobile games",ISNUMBER(SEARCH("games/tabletop games", N219)),"tabletop games",ISNUMBER(SEARCH("games/video games", N219)),"video games",ISNUMBER(SEARCH("music/classical music", N219)),"classical music",ISNUMBER(SEARCH("music/electronic music", N219)),"electronic music",ISNUMBER(SEARCH("music/faith", N219)),"faith",ISNUMBER(SEARCH("music/indie rock", N219)),"indie rock",ISNUMBER(SEARCH("music/jazz", N219)),"jazz",ISNUMBER(SEARCH("music/metal", N219)),"metal",ISNUMBER(SEARCH("music/pop", N219)),"pop",ISNUMBER(SEARCH("music/rock", N219)),"rock",ISNUMBER(SEARCH("music/world music", N219)),"world music",ISNUMBER(SEARCH("journalism/audio", N219)),"audio",ISNUMBER(SEARCH("photography/nature", N219)),"nature",ISNUMBER(SEARCH("photography/people", N219)),"people",ISNUMBER(SEARCH("photography/photobooks", N219)),"photobooks",ISNUMBER(SEARCH("photography/places", N219)),"places",ISNUMBER(SEARCH("publishing/art books", N219)),"art books",ISNUMBER(SEARCH("publishing/children's books", N219)),"children's books",ISNUMBER(SEARCH("publishing/fiction", N219)),"fiction",ISNUMBER(SEARCH("publishing/nonfiction", N219)),"nonfiction",ISNUMBER(SEARCH("publishing/radio &amp; podcasts", N219)),"radio &amp; podcasts",ISNUMBER(SEARCH("publishing/translations", N219)),"translations",ISNUMBER(SEARCH("technology/gadgets", N219)),"gadgets",ISNUMBER(SEARCH("technology/hardware", N219)),"hardware",ISNUMBER(SEARCH("technology/makerspaces", N219)),"makerspaces",ISNUMBER(SEARCH("technology/space exploration", N219)),"space exploration",ISNUMBER(SEARCH("technology/wearables", N219)),"wearables",ISNUMBER(SEARCH("technology/web", N219)),"web",ISNUMBER(SEARCH("theater/musical", N219)),"musical",ISNUMBER(SEARCH("theater/plays", N219)),"plays",ISNUMBER(SEARCH("theater/spaces", N219)),"spaces")</f>
        <v>drama</v>
      </c>
      <c r="S219" s="6">
        <f t="shared" si="17"/>
        <v>41970.64061342593</v>
      </c>
      <c r="T219" s="6">
        <f t="shared" si="18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9"/>
        <v>100</v>
      </c>
      <c r="Q220" t="str">
        <f t="shared" si="16"/>
        <v>film &amp; video</v>
      </c>
      <c r="R220" t="str" cm="1">
        <f t="array" ref="R220">_xlfn.IFS(ISNUMBER(SEARCH("film &amp; video/television", N220)),"television",ISNUMBER(SEARCH("film &amp; video/animation", N220)),"animation",ISNUMBER(SEARCH("film &amp; video/documentary", N220)),"documentary",ISNUMBER(SEARCH("film &amp; video/drama", N220)),"drama",ISNUMBER(SEARCH("film &amp; video/science fiction", N220)),"science fiction",ISNUMBER(SEARCH("film &amp; video/shorts", N220)),"shorts",ISNUMBER(SEARCH("food/food trucks", N220)),"food trucks",ISNUMBER(SEARCH("food/restaurants", N220)),"restaurants",ISNUMBER(SEARCH("food/small batch", N220)),"small batch",ISNUMBER(SEARCH("games/mobile games", N220)),"mobile games",ISNUMBER(SEARCH("games/tabletop games", N220)),"tabletop games",ISNUMBER(SEARCH("games/video games", N220)),"video games",ISNUMBER(SEARCH("music/classical music", N220)),"classical music",ISNUMBER(SEARCH("music/electronic music", N220)),"electronic music",ISNUMBER(SEARCH("music/faith", N220)),"faith",ISNUMBER(SEARCH("music/indie rock", N220)),"indie rock",ISNUMBER(SEARCH("music/jazz", N220)),"jazz",ISNUMBER(SEARCH("music/metal", N220)),"metal",ISNUMBER(SEARCH("music/pop", N220)),"pop",ISNUMBER(SEARCH("music/rock", N220)),"rock",ISNUMBER(SEARCH("music/world music", N220)),"world music",ISNUMBER(SEARCH("journalism/audio", N220)),"audio",ISNUMBER(SEARCH("photography/nature", N220)),"nature",ISNUMBER(SEARCH("photography/people", N220)),"people",ISNUMBER(SEARCH("photography/photobooks", N220)),"photobooks",ISNUMBER(SEARCH("photography/places", N220)),"places",ISNUMBER(SEARCH("publishing/art books", N220)),"art books",ISNUMBER(SEARCH("publishing/children's books", N220)),"children's books",ISNUMBER(SEARCH("publishing/fiction", N220)),"fiction",ISNUMBER(SEARCH("publishing/nonfiction", N220)),"nonfiction",ISNUMBER(SEARCH("publishing/radio &amp; podcasts", N220)),"radio &amp; podcasts",ISNUMBER(SEARCH("publishing/translations", N220)),"translations",ISNUMBER(SEARCH("technology/gadgets", N220)),"gadgets",ISNUMBER(SEARCH("technology/hardware", N220)),"hardware",ISNUMBER(SEARCH("technology/makerspaces", N220)),"makerspaces",ISNUMBER(SEARCH("technology/space exploration", N220)),"space exploration",ISNUMBER(SEARCH("technology/wearables", N220)),"wearables",ISNUMBER(SEARCH("technology/web", N220)),"web",ISNUMBER(SEARCH("theater/musical", N220)),"musical",ISNUMBER(SEARCH("theater/plays", N220)),"plays",ISNUMBER(SEARCH("theater/spaces", N220)),"spaces")</f>
        <v>drama</v>
      </c>
      <c r="S220" s="6">
        <f t="shared" si="17"/>
        <v>42079.628344907411</v>
      </c>
      <c r="T220" s="6">
        <f t="shared" si="18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9"/>
        <v>115.98684210526316</v>
      </c>
      <c r="Q221" t="str">
        <f t="shared" si="16"/>
        <v>film &amp; video</v>
      </c>
      <c r="R221" t="str" cm="1">
        <f t="array" ref="R221">_xlfn.IFS(ISNUMBER(SEARCH("film &amp; video/television", N221)),"television",ISNUMBER(SEARCH("film &amp; video/animation", N221)),"animation",ISNUMBER(SEARCH("film &amp; video/documentary", N221)),"documentary",ISNUMBER(SEARCH("film &amp; video/drama", N221)),"drama",ISNUMBER(SEARCH("film &amp; video/science fiction", N221)),"science fiction",ISNUMBER(SEARCH("film &amp; video/shorts", N221)),"shorts",ISNUMBER(SEARCH("food/food trucks", N221)),"food trucks",ISNUMBER(SEARCH("food/restaurants", N221)),"restaurants",ISNUMBER(SEARCH("food/small batch", N221)),"small batch",ISNUMBER(SEARCH("games/mobile games", N221)),"mobile games",ISNUMBER(SEARCH("games/tabletop games", N221)),"tabletop games",ISNUMBER(SEARCH("games/video games", N221)),"video games",ISNUMBER(SEARCH("music/classical music", N221)),"classical music",ISNUMBER(SEARCH("music/electronic music", N221)),"electronic music",ISNUMBER(SEARCH("music/faith", N221)),"faith",ISNUMBER(SEARCH("music/indie rock", N221)),"indie rock",ISNUMBER(SEARCH("music/jazz", N221)),"jazz",ISNUMBER(SEARCH("music/metal", N221)),"metal",ISNUMBER(SEARCH("music/pop", N221)),"pop",ISNUMBER(SEARCH("music/rock", N221)),"rock",ISNUMBER(SEARCH("music/world music", N221)),"world music",ISNUMBER(SEARCH("journalism/audio", N221)),"audio",ISNUMBER(SEARCH("photography/nature", N221)),"nature",ISNUMBER(SEARCH("photography/people", N221)),"people",ISNUMBER(SEARCH("photography/photobooks", N221)),"photobooks",ISNUMBER(SEARCH("photography/places", N221)),"places",ISNUMBER(SEARCH("publishing/art books", N221)),"art books",ISNUMBER(SEARCH("publishing/children's books", N221)),"children's books",ISNUMBER(SEARCH("publishing/fiction", N221)),"fiction",ISNUMBER(SEARCH("publishing/nonfiction", N221)),"nonfiction",ISNUMBER(SEARCH("publishing/radio &amp; podcasts", N221)),"radio &amp; podcasts",ISNUMBER(SEARCH("publishing/translations", N221)),"translations",ISNUMBER(SEARCH("technology/gadgets", N221)),"gadgets",ISNUMBER(SEARCH("technology/hardware", N221)),"hardware",ISNUMBER(SEARCH("technology/makerspaces", N221)),"makerspaces",ISNUMBER(SEARCH("technology/space exploration", N221)),"space exploration",ISNUMBER(SEARCH("technology/wearables", N221)),"wearables",ISNUMBER(SEARCH("technology/web", N221)),"web",ISNUMBER(SEARCH("theater/musical", N221)),"musical",ISNUMBER(SEARCH("theater/plays", N221)),"plays",ISNUMBER(SEARCH("theater/spaces", N221)),"spaces")</f>
        <v>drama</v>
      </c>
      <c r="S221" s="6">
        <f t="shared" si="17"/>
        <v>42429.326678240745</v>
      </c>
      <c r="T221" s="6">
        <f t="shared" si="18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9"/>
        <v>120</v>
      </c>
      <c r="Q222" t="str">
        <f t="shared" si="16"/>
        <v>film &amp; video</v>
      </c>
      <c r="R222" t="str" cm="1">
        <f t="array" ref="R222">_xlfn.IFS(ISNUMBER(SEARCH("film &amp; video/television", N222)),"television",ISNUMBER(SEARCH("film &amp; video/animation", N222)),"animation",ISNUMBER(SEARCH("film &amp; video/documentary", N222)),"documentary",ISNUMBER(SEARCH("film &amp; video/drama", N222)),"drama",ISNUMBER(SEARCH("film &amp; video/science fiction", N222)),"science fiction",ISNUMBER(SEARCH("film &amp; video/shorts", N222)),"shorts",ISNUMBER(SEARCH("food/food trucks", N222)),"food trucks",ISNUMBER(SEARCH("food/restaurants", N222)),"restaurants",ISNUMBER(SEARCH("food/small batch", N222)),"small batch",ISNUMBER(SEARCH("games/mobile games", N222)),"mobile games",ISNUMBER(SEARCH("games/tabletop games", N222)),"tabletop games",ISNUMBER(SEARCH("games/video games", N222)),"video games",ISNUMBER(SEARCH("music/classical music", N222)),"classical music",ISNUMBER(SEARCH("music/electronic music", N222)),"electronic music",ISNUMBER(SEARCH("music/faith", N222)),"faith",ISNUMBER(SEARCH("music/indie rock", N222)),"indie rock",ISNUMBER(SEARCH("music/jazz", N222)),"jazz",ISNUMBER(SEARCH("music/metal", N222)),"metal",ISNUMBER(SEARCH("music/pop", N222)),"pop",ISNUMBER(SEARCH("music/rock", N222)),"rock",ISNUMBER(SEARCH("music/world music", N222)),"world music",ISNUMBER(SEARCH("journalism/audio", N222)),"audio",ISNUMBER(SEARCH("photography/nature", N222)),"nature",ISNUMBER(SEARCH("photography/people", N222)),"people",ISNUMBER(SEARCH("photography/photobooks", N222)),"photobooks",ISNUMBER(SEARCH("photography/places", N222)),"places",ISNUMBER(SEARCH("publishing/art books", N222)),"art books",ISNUMBER(SEARCH("publishing/children's books", N222)),"children's books",ISNUMBER(SEARCH("publishing/fiction", N222)),"fiction",ISNUMBER(SEARCH("publishing/nonfiction", N222)),"nonfiction",ISNUMBER(SEARCH("publishing/radio &amp; podcasts", N222)),"radio &amp; podcasts",ISNUMBER(SEARCH("publishing/translations", N222)),"translations",ISNUMBER(SEARCH("technology/gadgets", N222)),"gadgets",ISNUMBER(SEARCH("technology/hardware", N222)),"hardware",ISNUMBER(SEARCH("technology/makerspaces", N222)),"makerspaces",ISNUMBER(SEARCH("technology/space exploration", N222)),"space exploration",ISNUMBER(SEARCH("technology/wearables", N222)),"wearables",ISNUMBER(SEARCH("technology/web", N222)),"web",ISNUMBER(SEARCH("theater/musical", N222)),"musical",ISNUMBER(SEARCH("theater/plays", N222)),"plays",ISNUMBER(SEARCH("theater/spaces", N222)),"spaces")</f>
        <v>drama</v>
      </c>
      <c r="S222" s="6">
        <f t="shared" si="17"/>
        <v>42195.643865740742</v>
      </c>
      <c r="T222" s="6">
        <f t="shared" si="18"/>
        <v>42236.837499999994</v>
      </c>
    </row>
    <row r="223" spans="1:20" ht="16" hidden="1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v>0</v>
      </c>
      <c r="Q223" t="str">
        <f t="shared" si="16"/>
        <v>film &amp; video</v>
      </c>
      <c r="R223" t="str" cm="1">
        <f t="array" ref="R223">_xlfn.IFS(ISNUMBER(SEARCH("film &amp; video/television", N223)),"television",ISNUMBER(SEARCH("film &amp; video/animation", N223)),"animation",ISNUMBER(SEARCH("film &amp; video/documentary", N223)),"documentary",ISNUMBER(SEARCH("film &amp; video/drama", N223)),"drama",ISNUMBER(SEARCH("film &amp; video/science fiction", N223)),"science fiction",ISNUMBER(SEARCH("film &amp; video/shorts", N223)),"shorts",ISNUMBER(SEARCH("food/food trucks", N223)),"food trucks",ISNUMBER(SEARCH("food/restaurants", N223)),"restaurants",ISNUMBER(SEARCH("food/small batch", N223)),"small batch",ISNUMBER(SEARCH("games/mobile games", N223)),"mobile games",ISNUMBER(SEARCH("games/tabletop games", N223)),"tabletop games",ISNUMBER(SEARCH("games/video games", N223)),"video games",ISNUMBER(SEARCH("music/classical music", N223)),"classical music",ISNUMBER(SEARCH("music/electronic music", N223)),"electronic music",ISNUMBER(SEARCH("music/faith", N223)),"faith",ISNUMBER(SEARCH("music/indie rock", N223)),"indie rock",ISNUMBER(SEARCH("music/jazz", N223)),"jazz",ISNUMBER(SEARCH("music/metal", N223)),"metal",ISNUMBER(SEARCH("music/pop", N223)),"pop",ISNUMBER(SEARCH("music/rock", N223)),"rock",ISNUMBER(SEARCH("music/world music", N223)),"world music",ISNUMBER(SEARCH("journalism/audio", N223)),"audio",ISNUMBER(SEARCH("photography/nature", N223)),"nature",ISNUMBER(SEARCH("photography/people", N223)),"people",ISNUMBER(SEARCH("photography/photobooks", N223)),"photobooks",ISNUMBER(SEARCH("photography/places", N223)),"places",ISNUMBER(SEARCH("publishing/art books", N223)),"art books",ISNUMBER(SEARCH("publishing/children's books", N223)),"children's books",ISNUMBER(SEARCH("publishing/fiction", N223)),"fiction",ISNUMBER(SEARCH("publishing/nonfiction", N223)),"nonfiction",ISNUMBER(SEARCH("publishing/radio &amp; podcasts", N223)),"radio &amp; podcasts",ISNUMBER(SEARCH("publishing/translations", N223)),"translations",ISNUMBER(SEARCH("technology/gadgets", N223)),"gadgets",ISNUMBER(SEARCH("technology/hardware", N223)),"hardware",ISNUMBER(SEARCH("technology/makerspaces", N223)),"makerspaces",ISNUMBER(SEARCH("technology/space exploration", N223)),"space exploration",ISNUMBER(SEARCH("technology/wearables", N223)),"wearables",ISNUMBER(SEARCH("technology/web", N223)),"web",ISNUMBER(SEARCH("theater/musical", N223)),"musical",ISNUMBER(SEARCH("theater/plays", N223)),"plays",ISNUMBER(SEARCH("theater/spaces", N223)),"spaces")</f>
        <v>drama</v>
      </c>
      <c r="S223" s="6">
        <f t="shared" si="17"/>
        <v>42031.837546296301</v>
      </c>
      <c r="T223" s="6">
        <f t="shared" si="18"/>
        <v>42091.79587962963</v>
      </c>
    </row>
    <row r="224" spans="1:20" ht="48" hidden="1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9"/>
        <v>65</v>
      </c>
      <c r="Q224" t="str">
        <f t="shared" si="16"/>
        <v>film &amp; video</v>
      </c>
      <c r="R224" t="str" cm="1">
        <f t="array" ref="R224">_xlfn.IFS(ISNUMBER(SEARCH("film &amp; video/television", N224)),"television",ISNUMBER(SEARCH("film &amp; video/animation", N224)),"animation",ISNUMBER(SEARCH("film &amp; video/documentary", N224)),"documentary",ISNUMBER(SEARCH("film &amp; video/drama", N224)),"drama",ISNUMBER(SEARCH("film &amp; video/science fiction", N224)),"science fiction",ISNUMBER(SEARCH("film &amp; video/shorts", N224)),"shorts",ISNUMBER(SEARCH("food/food trucks", N224)),"food trucks",ISNUMBER(SEARCH("food/restaurants", N224)),"restaurants",ISNUMBER(SEARCH("food/small batch", N224)),"small batch",ISNUMBER(SEARCH("games/mobile games", N224)),"mobile games",ISNUMBER(SEARCH("games/tabletop games", N224)),"tabletop games",ISNUMBER(SEARCH("games/video games", N224)),"video games",ISNUMBER(SEARCH("music/classical music", N224)),"classical music",ISNUMBER(SEARCH("music/electronic music", N224)),"electronic music",ISNUMBER(SEARCH("music/faith", N224)),"faith",ISNUMBER(SEARCH("music/indie rock", N224)),"indie rock",ISNUMBER(SEARCH("music/jazz", N224)),"jazz",ISNUMBER(SEARCH("music/metal", N224)),"metal",ISNUMBER(SEARCH("music/pop", N224)),"pop",ISNUMBER(SEARCH("music/rock", N224)),"rock",ISNUMBER(SEARCH("music/world music", N224)),"world music",ISNUMBER(SEARCH("journalism/audio", N224)),"audio",ISNUMBER(SEARCH("photography/nature", N224)),"nature",ISNUMBER(SEARCH("photography/people", N224)),"people",ISNUMBER(SEARCH("photography/photobooks", N224)),"photobooks",ISNUMBER(SEARCH("photography/places", N224)),"places",ISNUMBER(SEARCH("publishing/art books", N224)),"art books",ISNUMBER(SEARCH("publishing/children's books", N224)),"children's books",ISNUMBER(SEARCH("publishing/fiction", N224)),"fiction",ISNUMBER(SEARCH("publishing/nonfiction", N224)),"nonfiction",ISNUMBER(SEARCH("publishing/radio &amp; podcasts", N224)),"radio &amp; podcasts",ISNUMBER(SEARCH("publishing/translations", N224)),"translations",ISNUMBER(SEARCH("technology/gadgets", N224)),"gadgets",ISNUMBER(SEARCH("technology/hardware", N224)),"hardware",ISNUMBER(SEARCH("technology/makerspaces", N224)),"makerspaces",ISNUMBER(SEARCH("technology/space exploration", N224)),"space exploration",ISNUMBER(SEARCH("technology/wearables", N224)),"wearables",ISNUMBER(SEARCH("technology/web", N224)),"web",ISNUMBER(SEARCH("theater/musical", N224)),"musical",ISNUMBER(SEARCH("theater/plays", N224)),"plays",ISNUMBER(SEARCH("theater/spaces", N224)),"spaces")</f>
        <v>drama</v>
      </c>
      <c r="S224" s="6">
        <f t="shared" si="17"/>
        <v>42031.769884259258</v>
      </c>
      <c r="T224" s="6">
        <f t="shared" si="18"/>
        <v>42090.110416666663</v>
      </c>
    </row>
    <row r="225" spans="1:20" ht="48" hidden="1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v>0</v>
      </c>
      <c r="Q225" t="str">
        <f t="shared" si="16"/>
        <v>film &amp; video</v>
      </c>
      <c r="R225" t="str" cm="1">
        <f t="array" ref="R225">_xlfn.IFS(ISNUMBER(SEARCH("film &amp; video/television", N225)),"television",ISNUMBER(SEARCH("film &amp; video/animation", N225)),"animation",ISNUMBER(SEARCH("film &amp; video/documentary", N225)),"documentary",ISNUMBER(SEARCH("film &amp; video/drama", N225)),"drama",ISNUMBER(SEARCH("film &amp; video/science fiction", N225)),"science fiction",ISNUMBER(SEARCH("film &amp; video/shorts", N225)),"shorts",ISNUMBER(SEARCH("food/food trucks", N225)),"food trucks",ISNUMBER(SEARCH("food/restaurants", N225)),"restaurants",ISNUMBER(SEARCH("food/small batch", N225)),"small batch",ISNUMBER(SEARCH("games/mobile games", N225)),"mobile games",ISNUMBER(SEARCH("games/tabletop games", N225)),"tabletop games",ISNUMBER(SEARCH("games/video games", N225)),"video games",ISNUMBER(SEARCH("music/classical music", N225)),"classical music",ISNUMBER(SEARCH("music/electronic music", N225)),"electronic music",ISNUMBER(SEARCH("music/faith", N225)),"faith",ISNUMBER(SEARCH("music/indie rock", N225)),"indie rock",ISNUMBER(SEARCH("music/jazz", N225)),"jazz",ISNUMBER(SEARCH("music/metal", N225)),"metal",ISNUMBER(SEARCH("music/pop", N225)),"pop",ISNUMBER(SEARCH("music/rock", N225)),"rock",ISNUMBER(SEARCH("music/world music", N225)),"world music",ISNUMBER(SEARCH("journalism/audio", N225)),"audio",ISNUMBER(SEARCH("photography/nature", N225)),"nature",ISNUMBER(SEARCH("photography/people", N225)),"people",ISNUMBER(SEARCH("photography/photobooks", N225)),"photobooks",ISNUMBER(SEARCH("photography/places", N225)),"places",ISNUMBER(SEARCH("publishing/art books", N225)),"art books",ISNUMBER(SEARCH("publishing/children's books", N225)),"children's books",ISNUMBER(SEARCH("publishing/fiction", N225)),"fiction",ISNUMBER(SEARCH("publishing/nonfiction", N225)),"nonfiction",ISNUMBER(SEARCH("publishing/radio &amp; podcasts", N225)),"radio &amp; podcasts",ISNUMBER(SEARCH("publishing/translations", N225)),"translations",ISNUMBER(SEARCH("technology/gadgets", N225)),"gadgets",ISNUMBER(SEARCH("technology/hardware", N225)),"hardware",ISNUMBER(SEARCH("technology/makerspaces", N225)),"makerspaces",ISNUMBER(SEARCH("technology/space exploration", N225)),"space exploration",ISNUMBER(SEARCH("technology/wearables", N225)),"wearables",ISNUMBER(SEARCH("technology/web", N225)),"web",ISNUMBER(SEARCH("theater/musical", N225)),"musical",ISNUMBER(SEARCH("theater/plays", N225)),"plays",ISNUMBER(SEARCH("theater/spaces", N225)),"spaces")</f>
        <v>drama</v>
      </c>
      <c r="S225" s="6">
        <f t="shared" si="17"/>
        <v>42482.048032407409</v>
      </c>
      <c r="T225" s="6">
        <f t="shared" si="18"/>
        <v>42512.045138888891</v>
      </c>
    </row>
    <row r="226" spans="1:20" ht="48" hidden="1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v>0</v>
      </c>
      <c r="Q226" t="str">
        <f t="shared" si="16"/>
        <v>film &amp; video</v>
      </c>
      <c r="R226" t="str" cm="1">
        <f t="array" ref="R226">_xlfn.IFS(ISNUMBER(SEARCH("film &amp; video/television", N226)),"television",ISNUMBER(SEARCH("film &amp; video/animation", N226)),"animation",ISNUMBER(SEARCH("film &amp; video/documentary", N226)),"documentary",ISNUMBER(SEARCH("film &amp; video/drama", N226)),"drama",ISNUMBER(SEARCH("film &amp; video/science fiction", N226)),"science fiction",ISNUMBER(SEARCH("film &amp; video/shorts", N226)),"shorts",ISNUMBER(SEARCH("food/food trucks", N226)),"food trucks",ISNUMBER(SEARCH("food/restaurants", N226)),"restaurants",ISNUMBER(SEARCH("food/small batch", N226)),"small batch",ISNUMBER(SEARCH("games/mobile games", N226)),"mobile games",ISNUMBER(SEARCH("games/tabletop games", N226)),"tabletop games",ISNUMBER(SEARCH("games/video games", N226)),"video games",ISNUMBER(SEARCH("music/classical music", N226)),"classical music",ISNUMBER(SEARCH("music/electronic music", N226)),"electronic music",ISNUMBER(SEARCH("music/faith", N226)),"faith",ISNUMBER(SEARCH("music/indie rock", N226)),"indie rock",ISNUMBER(SEARCH("music/jazz", N226)),"jazz",ISNUMBER(SEARCH("music/metal", N226)),"metal",ISNUMBER(SEARCH("music/pop", N226)),"pop",ISNUMBER(SEARCH("music/rock", N226)),"rock",ISNUMBER(SEARCH("music/world music", N226)),"world music",ISNUMBER(SEARCH("journalism/audio", N226)),"audio",ISNUMBER(SEARCH("photography/nature", N226)),"nature",ISNUMBER(SEARCH("photography/people", N226)),"people",ISNUMBER(SEARCH("photography/photobooks", N226)),"photobooks",ISNUMBER(SEARCH("photography/places", N226)),"places",ISNUMBER(SEARCH("publishing/art books", N226)),"art books",ISNUMBER(SEARCH("publishing/children's books", N226)),"children's books",ISNUMBER(SEARCH("publishing/fiction", N226)),"fiction",ISNUMBER(SEARCH("publishing/nonfiction", N226)),"nonfiction",ISNUMBER(SEARCH("publishing/radio &amp; podcasts", N226)),"radio &amp; podcasts",ISNUMBER(SEARCH("publishing/translations", N226)),"translations",ISNUMBER(SEARCH("technology/gadgets", N226)),"gadgets",ISNUMBER(SEARCH("technology/hardware", N226)),"hardware",ISNUMBER(SEARCH("technology/makerspaces", N226)),"makerspaces",ISNUMBER(SEARCH("technology/space exploration", N226)),"space exploration",ISNUMBER(SEARCH("technology/wearables", N226)),"wearables",ISNUMBER(SEARCH("technology/web", N226)),"web",ISNUMBER(SEARCH("theater/musical", N226)),"musical",ISNUMBER(SEARCH("theater/plays", N226)),"plays",ISNUMBER(SEARCH("theater/spaces", N226)),"spaces")</f>
        <v>drama</v>
      </c>
      <c r="S226" s="6">
        <f t="shared" si="17"/>
        <v>42135.235254629632</v>
      </c>
      <c r="T226" s="6">
        <f t="shared" si="18"/>
        <v>42195.235254629632</v>
      </c>
    </row>
    <row r="227" spans="1:20" ht="48" hidden="1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v>0</v>
      </c>
      <c r="Q227" t="str">
        <f t="shared" si="16"/>
        <v>film &amp; video</v>
      </c>
      <c r="R227" t="str" cm="1">
        <f t="array" ref="R227">_xlfn.IFS(ISNUMBER(SEARCH("film &amp; video/television", N227)),"television",ISNUMBER(SEARCH("film &amp; video/animation", N227)),"animation",ISNUMBER(SEARCH("film &amp; video/documentary", N227)),"documentary",ISNUMBER(SEARCH("film &amp; video/drama", N227)),"drama",ISNUMBER(SEARCH("film &amp; video/science fiction", N227)),"science fiction",ISNUMBER(SEARCH("film &amp; video/shorts", N227)),"shorts",ISNUMBER(SEARCH("food/food trucks", N227)),"food trucks",ISNUMBER(SEARCH("food/restaurants", N227)),"restaurants",ISNUMBER(SEARCH("food/small batch", N227)),"small batch",ISNUMBER(SEARCH("games/mobile games", N227)),"mobile games",ISNUMBER(SEARCH("games/tabletop games", N227)),"tabletop games",ISNUMBER(SEARCH("games/video games", N227)),"video games",ISNUMBER(SEARCH("music/classical music", N227)),"classical music",ISNUMBER(SEARCH("music/electronic music", N227)),"electronic music",ISNUMBER(SEARCH("music/faith", N227)),"faith",ISNUMBER(SEARCH("music/indie rock", N227)),"indie rock",ISNUMBER(SEARCH("music/jazz", N227)),"jazz",ISNUMBER(SEARCH("music/metal", N227)),"metal",ISNUMBER(SEARCH("music/pop", N227)),"pop",ISNUMBER(SEARCH("music/rock", N227)),"rock",ISNUMBER(SEARCH("music/world music", N227)),"world music",ISNUMBER(SEARCH("journalism/audio", N227)),"audio",ISNUMBER(SEARCH("photography/nature", N227)),"nature",ISNUMBER(SEARCH("photography/people", N227)),"people",ISNUMBER(SEARCH("photography/photobooks", N227)),"photobooks",ISNUMBER(SEARCH("photography/places", N227)),"places",ISNUMBER(SEARCH("publishing/art books", N227)),"art books",ISNUMBER(SEARCH("publishing/children's books", N227)),"children's books",ISNUMBER(SEARCH("publishing/fiction", N227)),"fiction",ISNUMBER(SEARCH("publishing/nonfiction", N227)),"nonfiction",ISNUMBER(SEARCH("publishing/radio &amp; podcasts", N227)),"radio &amp; podcasts",ISNUMBER(SEARCH("publishing/translations", N227)),"translations",ISNUMBER(SEARCH("technology/gadgets", N227)),"gadgets",ISNUMBER(SEARCH("technology/hardware", N227)),"hardware",ISNUMBER(SEARCH("technology/makerspaces", N227)),"makerspaces",ISNUMBER(SEARCH("technology/space exploration", N227)),"space exploration",ISNUMBER(SEARCH("technology/wearables", N227)),"wearables",ISNUMBER(SEARCH("technology/web", N227)),"web",ISNUMBER(SEARCH("theater/musical", N227)),"musical",ISNUMBER(SEARCH("theater/plays", N227)),"plays",ISNUMBER(SEARCH("theater/spaces", N227)),"spaces")</f>
        <v>drama</v>
      </c>
      <c r="S227" s="6">
        <f t="shared" si="17"/>
        <v>42438.961273148147</v>
      </c>
      <c r="T227" s="6">
        <f t="shared" si="18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9"/>
        <v>125</v>
      </c>
      <c r="Q228" t="str">
        <f t="shared" si="16"/>
        <v>film &amp; video</v>
      </c>
      <c r="R228" t="str" cm="1">
        <f t="array" ref="R228">_xlfn.IFS(ISNUMBER(SEARCH("film &amp; video/television", N228)),"television",ISNUMBER(SEARCH("film &amp; video/animation", N228)),"animation",ISNUMBER(SEARCH("film &amp; video/documentary", N228)),"documentary",ISNUMBER(SEARCH("film &amp; video/drama", N228)),"drama",ISNUMBER(SEARCH("film &amp; video/science fiction", N228)),"science fiction",ISNUMBER(SEARCH("film &amp; video/shorts", N228)),"shorts",ISNUMBER(SEARCH("food/food trucks", N228)),"food trucks",ISNUMBER(SEARCH("food/restaurants", N228)),"restaurants",ISNUMBER(SEARCH("food/small batch", N228)),"small batch",ISNUMBER(SEARCH("games/mobile games", N228)),"mobile games",ISNUMBER(SEARCH("games/tabletop games", N228)),"tabletop games",ISNUMBER(SEARCH("games/video games", N228)),"video games",ISNUMBER(SEARCH("music/classical music", N228)),"classical music",ISNUMBER(SEARCH("music/electronic music", N228)),"electronic music",ISNUMBER(SEARCH("music/faith", N228)),"faith",ISNUMBER(SEARCH("music/indie rock", N228)),"indie rock",ISNUMBER(SEARCH("music/jazz", N228)),"jazz",ISNUMBER(SEARCH("music/metal", N228)),"metal",ISNUMBER(SEARCH("music/pop", N228)),"pop",ISNUMBER(SEARCH("music/rock", N228)),"rock",ISNUMBER(SEARCH("music/world music", N228)),"world music",ISNUMBER(SEARCH("journalism/audio", N228)),"audio",ISNUMBER(SEARCH("photography/nature", N228)),"nature",ISNUMBER(SEARCH("photography/people", N228)),"people",ISNUMBER(SEARCH("photography/photobooks", N228)),"photobooks",ISNUMBER(SEARCH("photography/places", N228)),"places",ISNUMBER(SEARCH("publishing/art books", N228)),"art books",ISNUMBER(SEARCH("publishing/children's books", N228)),"children's books",ISNUMBER(SEARCH("publishing/fiction", N228)),"fiction",ISNUMBER(SEARCH("publishing/nonfiction", N228)),"nonfiction",ISNUMBER(SEARCH("publishing/radio &amp; podcasts", N228)),"radio &amp; podcasts",ISNUMBER(SEARCH("publishing/translations", N228)),"translations",ISNUMBER(SEARCH("technology/gadgets", N228)),"gadgets",ISNUMBER(SEARCH("technology/hardware", N228)),"hardware",ISNUMBER(SEARCH("technology/makerspaces", N228)),"makerspaces",ISNUMBER(SEARCH("technology/space exploration", N228)),"space exploration",ISNUMBER(SEARCH("technology/wearables", N228)),"wearables",ISNUMBER(SEARCH("technology/web", N228)),"web",ISNUMBER(SEARCH("theater/musical", N228)),"musical",ISNUMBER(SEARCH("theater/plays", N228)),"plays",ISNUMBER(SEARCH("theater/spaces", N228)),"spaces")</f>
        <v>drama</v>
      </c>
      <c r="S228" s="6">
        <f t="shared" si="17"/>
        <v>42106.666018518517</v>
      </c>
      <c r="T228" s="6">
        <f t="shared" si="18"/>
        <v>42155.395138888889</v>
      </c>
    </row>
    <row r="229" spans="1:20" ht="48" hidden="1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v>0</v>
      </c>
      <c r="Q229" t="str">
        <f t="shared" si="16"/>
        <v>film &amp; video</v>
      </c>
      <c r="R229" t="str" cm="1">
        <f t="array" ref="R229">_xlfn.IFS(ISNUMBER(SEARCH("film &amp; video/television", N229)),"television",ISNUMBER(SEARCH("film &amp; video/animation", N229)),"animation",ISNUMBER(SEARCH("film &amp; video/documentary", N229)),"documentary",ISNUMBER(SEARCH("film &amp; video/drama", N229)),"drama",ISNUMBER(SEARCH("film &amp; video/science fiction", N229)),"science fiction",ISNUMBER(SEARCH("film &amp; video/shorts", N229)),"shorts",ISNUMBER(SEARCH("food/food trucks", N229)),"food trucks",ISNUMBER(SEARCH("food/restaurants", N229)),"restaurants",ISNUMBER(SEARCH("food/small batch", N229)),"small batch",ISNUMBER(SEARCH("games/mobile games", N229)),"mobile games",ISNUMBER(SEARCH("games/tabletop games", N229)),"tabletop games",ISNUMBER(SEARCH("games/video games", N229)),"video games",ISNUMBER(SEARCH("music/classical music", N229)),"classical music",ISNUMBER(SEARCH("music/electronic music", N229)),"electronic music",ISNUMBER(SEARCH("music/faith", N229)),"faith",ISNUMBER(SEARCH("music/indie rock", N229)),"indie rock",ISNUMBER(SEARCH("music/jazz", N229)),"jazz",ISNUMBER(SEARCH("music/metal", N229)),"metal",ISNUMBER(SEARCH("music/pop", N229)),"pop",ISNUMBER(SEARCH("music/rock", N229)),"rock",ISNUMBER(SEARCH("music/world music", N229)),"world music",ISNUMBER(SEARCH("journalism/audio", N229)),"audio",ISNUMBER(SEARCH("photography/nature", N229)),"nature",ISNUMBER(SEARCH("photography/people", N229)),"people",ISNUMBER(SEARCH("photography/photobooks", N229)),"photobooks",ISNUMBER(SEARCH("photography/places", N229)),"places",ISNUMBER(SEARCH("publishing/art books", N229)),"art books",ISNUMBER(SEARCH("publishing/children's books", N229)),"children's books",ISNUMBER(SEARCH("publishing/fiction", N229)),"fiction",ISNUMBER(SEARCH("publishing/nonfiction", N229)),"nonfiction",ISNUMBER(SEARCH("publishing/radio &amp; podcasts", N229)),"radio &amp; podcasts",ISNUMBER(SEARCH("publishing/translations", N229)),"translations",ISNUMBER(SEARCH("technology/gadgets", N229)),"gadgets",ISNUMBER(SEARCH("technology/hardware", N229)),"hardware",ISNUMBER(SEARCH("technology/makerspaces", N229)),"makerspaces",ISNUMBER(SEARCH("technology/space exploration", N229)),"space exploration",ISNUMBER(SEARCH("technology/wearables", N229)),"wearables",ISNUMBER(SEARCH("technology/web", N229)),"web",ISNUMBER(SEARCH("theater/musical", N229)),"musical",ISNUMBER(SEARCH("theater/plays", N229)),"plays",ISNUMBER(SEARCH("theater/spaces", N229)),"spaces")</f>
        <v>drama</v>
      </c>
      <c r="S229" s="6">
        <f t="shared" si="17"/>
        <v>42164.893993055557</v>
      </c>
      <c r="T229" s="6">
        <f t="shared" si="18"/>
        <v>42194.893993055557</v>
      </c>
    </row>
    <row r="230" spans="1:20" ht="32" hidden="1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v>0</v>
      </c>
      <c r="Q230" t="str">
        <f t="shared" si="16"/>
        <v>film &amp; video</v>
      </c>
      <c r="R230" t="str" cm="1">
        <f t="array" ref="R230">_xlfn.IFS(ISNUMBER(SEARCH("film &amp; video/television", N230)),"television",ISNUMBER(SEARCH("film &amp; video/animation", N230)),"animation",ISNUMBER(SEARCH("film &amp; video/documentary", N230)),"documentary",ISNUMBER(SEARCH("film &amp; video/drama", N230)),"drama",ISNUMBER(SEARCH("film &amp; video/science fiction", N230)),"science fiction",ISNUMBER(SEARCH("film &amp; video/shorts", N230)),"shorts",ISNUMBER(SEARCH("food/food trucks", N230)),"food trucks",ISNUMBER(SEARCH("food/restaurants", N230)),"restaurants",ISNUMBER(SEARCH("food/small batch", N230)),"small batch",ISNUMBER(SEARCH("games/mobile games", N230)),"mobile games",ISNUMBER(SEARCH("games/tabletop games", N230)),"tabletop games",ISNUMBER(SEARCH("games/video games", N230)),"video games",ISNUMBER(SEARCH("music/classical music", N230)),"classical music",ISNUMBER(SEARCH("music/electronic music", N230)),"electronic music",ISNUMBER(SEARCH("music/faith", N230)),"faith",ISNUMBER(SEARCH("music/indie rock", N230)),"indie rock",ISNUMBER(SEARCH("music/jazz", N230)),"jazz",ISNUMBER(SEARCH("music/metal", N230)),"metal",ISNUMBER(SEARCH("music/pop", N230)),"pop",ISNUMBER(SEARCH("music/rock", N230)),"rock",ISNUMBER(SEARCH("music/world music", N230)),"world music",ISNUMBER(SEARCH("journalism/audio", N230)),"audio",ISNUMBER(SEARCH("photography/nature", N230)),"nature",ISNUMBER(SEARCH("photography/people", N230)),"people",ISNUMBER(SEARCH("photography/photobooks", N230)),"photobooks",ISNUMBER(SEARCH("photography/places", N230)),"places",ISNUMBER(SEARCH("publishing/art books", N230)),"art books",ISNUMBER(SEARCH("publishing/children's books", N230)),"children's books",ISNUMBER(SEARCH("publishing/fiction", N230)),"fiction",ISNUMBER(SEARCH("publishing/nonfiction", N230)),"nonfiction",ISNUMBER(SEARCH("publishing/radio &amp; podcasts", N230)),"radio &amp; podcasts",ISNUMBER(SEARCH("publishing/translations", N230)),"translations",ISNUMBER(SEARCH("technology/gadgets", N230)),"gadgets",ISNUMBER(SEARCH("technology/hardware", N230)),"hardware",ISNUMBER(SEARCH("technology/makerspaces", N230)),"makerspaces",ISNUMBER(SEARCH("technology/space exploration", N230)),"space exploration",ISNUMBER(SEARCH("technology/wearables", N230)),"wearables",ISNUMBER(SEARCH("technology/web", N230)),"web",ISNUMBER(SEARCH("theater/musical", N230)),"musical",ISNUMBER(SEARCH("theater/plays", N230)),"plays",ISNUMBER(SEARCH("theater/spaces", N230)),"spaces")</f>
        <v>drama</v>
      </c>
      <c r="S230" s="6">
        <f t="shared" si="17"/>
        <v>42096.686400462961</v>
      </c>
      <c r="T230" s="6">
        <f t="shared" si="18"/>
        <v>42156.686400462961</v>
      </c>
    </row>
    <row r="231" spans="1:20" ht="48" hidden="1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v>0</v>
      </c>
      <c r="Q231" t="str">
        <f t="shared" si="16"/>
        <v>film &amp; video</v>
      </c>
      <c r="R231" t="str" cm="1">
        <f t="array" ref="R231">_xlfn.IFS(ISNUMBER(SEARCH("film &amp; video/television", N231)),"television",ISNUMBER(SEARCH("film &amp; video/animation", N231)),"animation",ISNUMBER(SEARCH("film &amp; video/documentary", N231)),"documentary",ISNUMBER(SEARCH("film &amp; video/drama", N231)),"drama",ISNUMBER(SEARCH("film &amp; video/science fiction", N231)),"science fiction",ISNUMBER(SEARCH("film &amp; video/shorts", N231)),"shorts",ISNUMBER(SEARCH("food/food trucks", N231)),"food trucks",ISNUMBER(SEARCH("food/restaurants", N231)),"restaurants",ISNUMBER(SEARCH("food/small batch", N231)),"small batch",ISNUMBER(SEARCH("games/mobile games", N231)),"mobile games",ISNUMBER(SEARCH("games/tabletop games", N231)),"tabletop games",ISNUMBER(SEARCH("games/video games", N231)),"video games",ISNUMBER(SEARCH("music/classical music", N231)),"classical music",ISNUMBER(SEARCH("music/electronic music", N231)),"electronic music",ISNUMBER(SEARCH("music/faith", N231)),"faith",ISNUMBER(SEARCH("music/indie rock", N231)),"indie rock",ISNUMBER(SEARCH("music/jazz", N231)),"jazz",ISNUMBER(SEARCH("music/metal", N231)),"metal",ISNUMBER(SEARCH("music/pop", N231)),"pop",ISNUMBER(SEARCH("music/rock", N231)),"rock",ISNUMBER(SEARCH("music/world music", N231)),"world music",ISNUMBER(SEARCH("journalism/audio", N231)),"audio",ISNUMBER(SEARCH("photography/nature", N231)),"nature",ISNUMBER(SEARCH("photography/people", N231)),"people",ISNUMBER(SEARCH("photography/photobooks", N231)),"photobooks",ISNUMBER(SEARCH("photography/places", N231)),"places",ISNUMBER(SEARCH("publishing/art books", N231)),"art books",ISNUMBER(SEARCH("publishing/children's books", N231)),"children's books",ISNUMBER(SEARCH("publishing/fiction", N231)),"fiction",ISNUMBER(SEARCH("publishing/nonfiction", N231)),"nonfiction",ISNUMBER(SEARCH("publishing/radio &amp; podcasts", N231)),"radio &amp; podcasts",ISNUMBER(SEARCH("publishing/translations", N231)),"translations",ISNUMBER(SEARCH("technology/gadgets", N231)),"gadgets",ISNUMBER(SEARCH("technology/hardware", N231)),"hardware",ISNUMBER(SEARCH("technology/makerspaces", N231)),"makerspaces",ISNUMBER(SEARCH("technology/space exploration", N231)),"space exploration",ISNUMBER(SEARCH("technology/wearables", N231)),"wearables",ISNUMBER(SEARCH("technology/web", N231)),"web",ISNUMBER(SEARCH("theater/musical", N231)),"musical",ISNUMBER(SEARCH("theater/plays", N231)),"plays",ISNUMBER(SEARCH("theater/spaces", N231)),"spaces")</f>
        <v>drama</v>
      </c>
      <c r="S231" s="6">
        <f t="shared" si="17"/>
        <v>42383.933993055558</v>
      </c>
      <c r="T231" s="6">
        <f t="shared" si="18"/>
        <v>42413.933993055558</v>
      </c>
    </row>
    <row r="232" spans="1:20" ht="48" hidden="1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9"/>
        <v>30</v>
      </c>
      <c r="Q232" t="str">
        <f t="shared" si="16"/>
        <v>film &amp; video</v>
      </c>
      <c r="R232" t="str" cm="1">
        <f t="array" ref="R232">_xlfn.IFS(ISNUMBER(SEARCH("film &amp; video/television", N232)),"television",ISNUMBER(SEARCH("film &amp; video/animation", N232)),"animation",ISNUMBER(SEARCH("film &amp; video/documentary", N232)),"documentary",ISNUMBER(SEARCH("film &amp; video/drama", N232)),"drama",ISNUMBER(SEARCH("film &amp; video/science fiction", N232)),"science fiction",ISNUMBER(SEARCH("film &amp; video/shorts", N232)),"shorts",ISNUMBER(SEARCH("food/food trucks", N232)),"food trucks",ISNUMBER(SEARCH("food/restaurants", N232)),"restaurants",ISNUMBER(SEARCH("food/small batch", N232)),"small batch",ISNUMBER(SEARCH("games/mobile games", N232)),"mobile games",ISNUMBER(SEARCH("games/tabletop games", N232)),"tabletop games",ISNUMBER(SEARCH("games/video games", N232)),"video games",ISNUMBER(SEARCH("music/classical music", N232)),"classical music",ISNUMBER(SEARCH("music/electronic music", N232)),"electronic music",ISNUMBER(SEARCH("music/faith", N232)),"faith",ISNUMBER(SEARCH("music/indie rock", N232)),"indie rock",ISNUMBER(SEARCH("music/jazz", N232)),"jazz",ISNUMBER(SEARCH("music/metal", N232)),"metal",ISNUMBER(SEARCH("music/pop", N232)),"pop",ISNUMBER(SEARCH("music/rock", N232)),"rock",ISNUMBER(SEARCH("music/world music", N232)),"world music",ISNUMBER(SEARCH("journalism/audio", N232)),"audio",ISNUMBER(SEARCH("photography/nature", N232)),"nature",ISNUMBER(SEARCH("photography/people", N232)),"people",ISNUMBER(SEARCH("photography/photobooks", N232)),"photobooks",ISNUMBER(SEARCH("photography/places", N232)),"places",ISNUMBER(SEARCH("publishing/art books", N232)),"art books",ISNUMBER(SEARCH("publishing/children's books", N232)),"children's books",ISNUMBER(SEARCH("publishing/fiction", N232)),"fiction",ISNUMBER(SEARCH("publishing/nonfiction", N232)),"nonfiction",ISNUMBER(SEARCH("publishing/radio &amp; podcasts", N232)),"radio &amp; podcasts",ISNUMBER(SEARCH("publishing/translations", N232)),"translations",ISNUMBER(SEARCH("technology/gadgets", N232)),"gadgets",ISNUMBER(SEARCH("technology/hardware", N232)),"hardware",ISNUMBER(SEARCH("technology/makerspaces", N232)),"makerspaces",ISNUMBER(SEARCH("technology/space exploration", N232)),"space exploration",ISNUMBER(SEARCH("technology/wearables", N232)),"wearables",ISNUMBER(SEARCH("technology/web", N232)),"web",ISNUMBER(SEARCH("theater/musical", N232)),"musical",ISNUMBER(SEARCH("theater/plays", N232)),"plays",ISNUMBER(SEARCH("theater/spaces", N232)),"spaces")</f>
        <v>drama</v>
      </c>
      <c r="S232" s="6">
        <f t="shared" si="17"/>
        <v>42129.777210648142</v>
      </c>
      <c r="T232" s="6">
        <f t="shared" si="18"/>
        <v>42159.777210648142</v>
      </c>
    </row>
    <row r="233" spans="1:20" ht="48" hidden="1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v>0</v>
      </c>
      <c r="Q233" t="str">
        <f t="shared" si="16"/>
        <v>film &amp; video</v>
      </c>
      <c r="R233" t="str" cm="1">
        <f t="array" ref="R233">_xlfn.IFS(ISNUMBER(SEARCH("film &amp; video/television", N233)),"television",ISNUMBER(SEARCH("film &amp; video/animation", N233)),"animation",ISNUMBER(SEARCH("film &amp; video/documentary", N233)),"documentary",ISNUMBER(SEARCH("film &amp; video/drama", N233)),"drama",ISNUMBER(SEARCH("film &amp; video/science fiction", N233)),"science fiction",ISNUMBER(SEARCH("film &amp; video/shorts", N233)),"shorts",ISNUMBER(SEARCH("food/food trucks", N233)),"food trucks",ISNUMBER(SEARCH("food/restaurants", N233)),"restaurants",ISNUMBER(SEARCH("food/small batch", N233)),"small batch",ISNUMBER(SEARCH("games/mobile games", N233)),"mobile games",ISNUMBER(SEARCH("games/tabletop games", N233)),"tabletop games",ISNUMBER(SEARCH("games/video games", N233)),"video games",ISNUMBER(SEARCH("music/classical music", N233)),"classical music",ISNUMBER(SEARCH("music/electronic music", N233)),"electronic music",ISNUMBER(SEARCH("music/faith", N233)),"faith",ISNUMBER(SEARCH("music/indie rock", N233)),"indie rock",ISNUMBER(SEARCH("music/jazz", N233)),"jazz",ISNUMBER(SEARCH("music/metal", N233)),"metal",ISNUMBER(SEARCH("music/pop", N233)),"pop",ISNUMBER(SEARCH("music/rock", N233)),"rock",ISNUMBER(SEARCH("music/world music", N233)),"world music",ISNUMBER(SEARCH("journalism/audio", N233)),"audio",ISNUMBER(SEARCH("photography/nature", N233)),"nature",ISNUMBER(SEARCH("photography/people", N233)),"people",ISNUMBER(SEARCH("photography/photobooks", N233)),"photobooks",ISNUMBER(SEARCH("photography/places", N233)),"places",ISNUMBER(SEARCH("publishing/art books", N233)),"art books",ISNUMBER(SEARCH("publishing/children's books", N233)),"children's books",ISNUMBER(SEARCH("publishing/fiction", N233)),"fiction",ISNUMBER(SEARCH("publishing/nonfiction", N233)),"nonfiction",ISNUMBER(SEARCH("publishing/radio &amp; podcasts", N233)),"radio &amp; podcasts",ISNUMBER(SEARCH("publishing/translations", N233)),"translations",ISNUMBER(SEARCH("technology/gadgets", N233)),"gadgets",ISNUMBER(SEARCH("technology/hardware", N233)),"hardware",ISNUMBER(SEARCH("technology/makerspaces", N233)),"makerspaces",ISNUMBER(SEARCH("technology/space exploration", N233)),"space exploration",ISNUMBER(SEARCH("technology/wearables", N233)),"wearables",ISNUMBER(SEARCH("technology/web", N233)),"web",ISNUMBER(SEARCH("theater/musical", N233)),"musical",ISNUMBER(SEARCH("theater/plays", N233)),"plays",ISNUMBER(SEARCH("theater/spaces", N233)),"spaces")</f>
        <v>drama</v>
      </c>
      <c r="S233" s="6">
        <f t="shared" si="17"/>
        <v>42341.958923611113</v>
      </c>
      <c r="T233" s="6">
        <f t="shared" si="18"/>
        <v>42371.958923611113</v>
      </c>
    </row>
    <row r="234" spans="1:20" ht="48" hidden="1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9"/>
        <v>15.714285714285714</v>
      </c>
      <c r="Q234" t="str">
        <f t="shared" si="16"/>
        <v>film &amp; video</v>
      </c>
      <c r="R234" t="str" cm="1">
        <f t="array" ref="R234">_xlfn.IFS(ISNUMBER(SEARCH("film &amp; video/television", N234)),"television",ISNUMBER(SEARCH("film &amp; video/animation", N234)),"animation",ISNUMBER(SEARCH("film &amp; video/documentary", N234)),"documentary",ISNUMBER(SEARCH("film &amp; video/drama", N234)),"drama",ISNUMBER(SEARCH("film &amp; video/science fiction", N234)),"science fiction",ISNUMBER(SEARCH("film &amp; video/shorts", N234)),"shorts",ISNUMBER(SEARCH("food/food trucks", N234)),"food trucks",ISNUMBER(SEARCH("food/restaurants", N234)),"restaurants",ISNUMBER(SEARCH("food/small batch", N234)),"small batch",ISNUMBER(SEARCH("games/mobile games", N234)),"mobile games",ISNUMBER(SEARCH("games/tabletop games", N234)),"tabletop games",ISNUMBER(SEARCH("games/video games", N234)),"video games",ISNUMBER(SEARCH("music/classical music", N234)),"classical music",ISNUMBER(SEARCH("music/electronic music", N234)),"electronic music",ISNUMBER(SEARCH("music/faith", N234)),"faith",ISNUMBER(SEARCH("music/indie rock", N234)),"indie rock",ISNUMBER(SEARCH("music/jazz", N234)),"jazz",ISNUMBER(SEARCH("music/metal", N234)),"metal",ISNUMBER(SEARCH("music/pop", N234)),"pop",ISNUMBER(SEARCH("music/rock", N234)),"rock",ISNUMBER(SEARCH("music/world music", N234)),"world music",ISNUMBER(SEARCH("journalism/audio", N234)),"audio",ISNUMBER(SEARCH("photography/nature", N234)),"nature",ISNUMBER(SEARCH("photography/people", N234)),"people",ISNUMBER(SEARCH("photography/photobooks", N234)),"photobooks",ISNUMBER(SEARCH("photography/places", N234)),"places",ISNUMBER(SEARCH("publishing/art books", N234)),"art books",ISNUMBER(SEARCH("publishing/children's books", N234)),"children's books",ISNUMBER(SEARCH("publishing/fiction", N234)),"fiction",ISNUMBER(SEARCH("publishing/nonfiction", N234)),"nonfiction",ISNUMBER(SEARCH("publishing/radio &amp; podcasts", N234)),"radio &amp; podcasts",ISNUMBER(SEARCH("publishing/translations", N234)),"translations",ISNUMBER(SEARCH("technology/gadgets", N234)),"gadgets",ISNUMBER(SEARCH("technology/hardware", N234)),"hardware",ISNUMBER(SEARCH("technology/makerspaces", N234)),"makerspaces",ISNUMBER(SEARCH("technology/space exploration", N234)),"space exploration",ISNUMBER(SEARCH("technology/wearables", N234)),"wearables",ISNUMBER(SEARCH("technology/web", N234)),"web",ISNUMBER(SEARCH("theater/musical", N234)),"musical",ISNUMBER(SEARCH("theater/plays", N234)),"plays",ISNUMBER(SEARCH("theater/spaces", N234)),"spaces")</f>
        <v>drama</v>
      </c>
      <c r="S234" s="6">
        <f t="shared" si="17"/>
        <v>42032.82576388889</v>
      </c>
      <c r="T234" s="6">
        <f t="shared" si="18"/>
        <v>42062.82576388889</v>
      </c>
    </row>
    <row r="235" spans="1:20" ht="48" hidden="1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v>0</v>
      </c>
      <c r="Q235" t="str">
        <f t="shared" si="16"/>
        <v>film &amp; video</v>
      </c>
      <c r="R235" t="str" cm="1">
        <f t="array" ref="R235">_xlfn.IFS(ISNUMBER(SEARCH("film &amp; video/television", N235)),"television",ISNUMBER(SEARCH("film &amp; video/animation", N235)),"animation",ISNUMBER(SEARCH("film &amp; video/documentary", N235)),"documentary",ISNUMBER(SEARCH("film &amp; video/drama", N235)),"drama",ISNUMBER(SEARCH("film &amp; video/science fiction", N235)),"science fiction",ISNUMBER(SEARCH("film &amp; video/shorts", N235)),"shorts",ISNUMBER(SEARCH("food/food trucks", N235)),"food trucks",ISNUMBER(SEARCH("food/restaurants", N235)),"restaurants",ISNUMBER(SEARCH("food/small batch", N235)),"small batch",ISNUMBER(SEARCH("games/mobile games", N235)),"mobile games",ISNUMBER(SEARCH("games/tabletop games", N235)),"tabletop games",ISNUMBER(SEARCH("games/video games", N235)),"video games",ISNUMBER(SEARCH("music/classical music", N235)),"classical music",ISNUMBER(SEARCH("music/electronic music", N235)),"electronic music",ISNUMBER(SEARCH("music/faith", N235)),"faith",ISNUMBER(SEARCH("music/indie rock", N235)),"indie rock",ISNUMBER(SEARCH("music/jazz", N235)),"jazz",ISNUMBER(SEARCH("music/metal", N235)),"metal",ISNUMBER(SEARCH("music/pop", N235)),"pop",ISNUMBER(SEARCH("music/rock", N235)),"rock",ISNUMBER(SEARCH("music/world music", N235)),"world music",ISNUMBER(SEARCH("journalism/audio", N235)),"audio",ISNUMBER(SEARCH("photography/nature", N235)),"nature",ISNUMBER(SEARCH("photography/people", N235)),"people",ISNUMBER(SEARCH("photography/photobooks", N235)),"photobooks",ISNUMBER(SEARCH("photography/places", N235)),"places",ISNUMBER(SEARCH("publishing/art books", N235)),"art books",ISNUMBER(SEARCH("publishing/children's books", N235)),"children's books",ISNUMBER(SEARCH("publishing/fiction", N235)),"fiction",ISNUMBER(SEARCH("publishing/nonfiction", N235)),"nonfiction",ISNUMBER(SEARCH("publishing/radio &amp; podcasts", N235)),"radio &amp; podcasts",ISNUMBER(SEARCH("publishing/translations", N235)),"translations",ISNUMBER(SEARCH("technology/gadgets", N235)),"gadgets",ISNUMBER(SEARCH("technology/hardware", N235)),"hardware",ISNUMBER(SEARCH("technology/makerspaces", N235)),"makerspaces",ISNUMBER(SEARCH("technology/space exploration", N235)),"space exploration",ISNUMBER(SEARCH("technology/wearables", N235)),"wearables",ISNUMBER(SEARCH("technology/web", N235)),"web",ISNUMBER(SEARCH("theater/musical", N235)),"musical",ISNUMBER(SEARCH("theater/plays", N235)),"plays",ISNUMBER(SEARCH("theater/spaces", N235)),"spaces")</f>
        <v>drama</v>
      </c>
      <c r="S235" s="6">
        <f t="shared" si="17"/>
        <v>42612.911712962959</v>
      </c>
      <c r="T235" s="6">
        <f t="shared" si="18"/>
        <v>42642.911712962959</v>
      </c>
    </row>
    <row r="236" spans="1:20" ht="48" hidden="1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9"/>
        <v>80.2</v>
      </c>
      <c r="Q236" t="str">
        <f t="shared" si="16"/>
        <v>film &amp; video</v>
      </c>
      <c r="R236" t="str" cm="1">
        <f t="array" ref="R236">_xlfn.IFS(ISNUMBER(SEARCH("film &amp; video/television", N236)),"television",ISNUMBER(SEARCH("film &amp; video/animation", N236)),"animation",ISNUMBER(SEARCH("film &amp; video/documentary", N236)),"documentary",ISNUMBER(SEARCH("film &amp; video/drama", N236)),"drama",ISNUMBER(SEARCH("film &amp; video/science fiction", N236)),"science fiction",ISNUMBER(SEARCH("film &amp; video/shorts", N236)),"shorts",ISNUMBER(SEARCH("food/food trucks", N236)),"food trucks",ISNUMBER(SEARCH("food/restaurants", N236)),"restaurants",ISNUMBER(SEARCH("food/small batch", N236)),"small batch",ISNUMBER(SEARCH("games/mobile games", N236)),"mobile games",ISNUMBER(SEARCH("games/tabletop games", N236)),"tabletop games",ISNUMBER(SEARCH("games/video games", N236)),"video games",ISNUMBER(SEARCH("music/classical music", N236)),"classical music",ISNUMBER(SEARCH("music/electronic music", N236)),"electronic music",ISNUMBER(SEARCH("music/faith", N236)),"faith",ISNUMBER(SEARCH("music/indie rock", N236)),"indie rock",ISNUMBER(SEARCH("music/jazz", N236)),"jazz",ISNUMBER(SEARCH("music/metal", N236)),"metal",ISNUMBER(SEARCH("music/pop", N236)),"pop",ISNUMBER(SEARCH("music/rock", N236)),"rock",ISNUMBER(SEARCH("music/world music", N236)),"world music",ISNUMBER(SEARCH("journalism/audio", N236)),"audio",ISNUMBER(SEARCH("photography/nature", N236)),"nature",ISNUMBER(SEARCH("photography/people", N236)),"people",ISNUMBER(SEARCH("photography/photobooks", N236)),"photobooks",ISNUMBER(SEARCH("photography/places", N236)),"places",ISNUMBER(SEARCH("publishing/art books", N236)),"art books",ISNUMBER(SEARCH("publishing/children's books", N236)),"children's books",ISNUMBER(SEARCH("publishing/fiction", N236)),"fiction",ISNUMBER(SEARCH("publishing/nonfiction", N236)),"nonfiction",ISNUMBER(SEARCH("publishing/radio &amp; podcasts", N236)),"radio &amp; podcasts",ISNUMBER(SEARCH("publishing/translations", N236)),"translations",ISNUMBER(SEARCH("technology/gadgets", N236)),"gadgets",ISNUMBER(SEARCH("technology/hardware", N236)),"hardware",ISNUMBER(SEARCH("technology/makerspaces", N236)),"makerspaces",ISNUMBER(SEARCH("technology/space exploration", N236)),"space exploration",ISNUMBER(SEARCH("technology/wearables", N236)),"wearables",ISNUMBER(SEARCH("technology/web", N236)),"web",ISNUMBER(SEARCH("theater/musical", N236)),"musical",ISNUMBER(SEARCH("theater/plays", N236)),"plays",ISNUMBER(SEARCH("theater/spaces", N236)),"spaces")</f>
        <v>drama</v>
      </c>
      <c r="S236" s="6">
        <f t="shared" si="17"/>
        <v>42136.035405092596</v>
      </c>
      <c r="T236" s="6">
        <f t="shared" si="18"/>
        <v>42176.035405092596</v>
      </c>
    </row>
    <row r="237" spans="1:20" ht="32" hidden="1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v>0</v>
      </c>
      <c r="Q237" t="str">
        <f t="shared" si="16"/>
        <v>film &amp; video</v>
      </c>
      <c r="R237" t="str" cm="1">
        <f t="array" ref="R237">_xlfn.IFS(ISNUMBER(SEARCH("film &amp; video/television", N237)),"television",ISNUMBER(SEARCH("film &amp; video/animation", N237)),"animation",ISNUMBER(SEARCH("film &amp; video/documentary", N237)),"documentary",ISNUMBER(SEARCH("film &amp; video/drama", N237)),"drama",ISNUMBER(SEARCH("film &amp; video/science fiction", N237)),"science fiction",ISNUMBER(SEARCH("film &amp; video/shorts", N237)),"shorts",ISNUMBER(SEARCH("food/food trucks", N237)),"food trucks",ISNUMBER(SEARCH("food/restaurants", N237)),"restaurants",ISNUMBER(SEARCH("food/small batch", N237)),"small batch",ISNUMBER(SEARCH("games/mobile games", N237)),"mobile games",ISNUMBER(SEARCH("games/tabletop games", N237)),"tabletop games",ISNUMBER(SEARCH("games/video games", N237)),"video games",ISNUMBER(SEARCH("music/classical music", N237)),"classical music",ISNUMBER(SEARCH("music/electronic music", N237)),"electronic music",ISNUMBER(SEARCH("music/faith", N237)),"faith",ISNUMBER(SEARCH("music/indie rock", N237)),"indie rock",ISNUMBER(SEARCH("music/jazz", N237)),"jazz",ISNUMBER(SEARCH("music/metal", N237)),"metal",ISNUMBER(SEARCH("music/pop", N237)),"pop",ISNUMBER(SEARCH("music/rock", N237)),"rock",ISNUMBER(SEARCH("music/world music", N237)),"world music",ISNUMBER(SEARCH("journalism/audio", N237)),"audio",ISNUMBER(SEARCH("photography/nature", N237)),"nature",ISNUMBER(SEARCH("photography/people", N237)),"people",ISNUMBER(SEARCH("photography/photobooks", N237)),"photobooks",ISNUMBER(SEARCH("photography/places", N237)),"places",ISNUMBER(SEARCH("publishing/art books", N237)),"art books",ISNUMBER(SEARCH("publishing/children's books", N237)),"children's books",ISNUMBER(SEARCH("publishing/fiction", N237)),"fiction",ISNUMBER(SEARCH("publishing/nonfiction", N237)),"nonfiction",ISNUMBER(SEARCH("publishing/radio &amp; podcasts", N237)),"radio &amp; podcasts",ISNUMBER(SEARCH("publishing/translations", N237)),"translations",ISNUMBER(SEARCH("technology/gadgets", N237)),"gadgets",ISNUMBER(SEARCH("technology/hardware", N237)),"hardware",ISNUMBER(SEARCH("technology/makerspaces", N237)),"makerspaces",ISNUMBER(SEARCH("technology/space exploration", N237)),"space exploration",ISNUMBER(SEARCH("technology/wearables", N237)),"wearables",ISNUMBER(SEARCH("technology/web", N237)),"web",ISNUMBER(SEARCH("theater/musical", N237)),"musical",ISNUMBER(SEARCH("theater/plays", N237)),"plays",ISNUMBER(SEARCH("theater/spaces", N237)),"spaces")</f>
        <v>drama</v>
      </c>
      <c r="S237" s="6">
        <f t="shared" si="17"/>
        <v>42164.908530092594</v>
      </c>
      <c r="T237" s="6">
        <f t="shared" si="18"/>
        <v>42194.908530092594</v>
      </c>
    </row>
    <row r="238" spans="1:20" ht="48" hidden="1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v>0</v>
      </c>
      <c r="Q238" t="str">
        <f t="shared" si="16"/>
        <v>film &amp; video</v>
      </c>
      <c r="R238" t="str" cm="1">
        <f t="array" ref="R238">_xlfn.IFS(ISNUMBER(SEARCH("film &amp; video/television", N238)),"television",ISNUMBER(SEARCH("film &amp; video/animation", N238)),"animation",ISNUMBER(SEARCH("film &amp; video/documentary", N238)),"documentary",ISNUMBER(SEARCH("film &amp; video/drama", N238)),"drama",ISNUMBER(SEARCH("film &amp; video/science fiction", N238)),"science fiction",ISNUMBER(SEARCH("film &amp; video/shorts", N238)),"shorts",ISNUMBER(SEARCH("food/food trucks", N238)),"food trucks",ISNUMBER(SEARCH("food/restaurants", N238)),"restaurants",ISNUMBER(SEARCH("food/small batch", N238)),"small batch",ISNUMBER(SEARCH("games/mobile games", N238)),"mobile games",ISNUMBER(SEARCH("games/tabletop games", N238)),"tabletop games",ISNUMBER(SEARCH("games/video games", N238)),"video games",ISNUMBER(SEARCH("music/classical music", N238)),"classical music",ISNUMBER(SEARCH("music/electronic music", N238)),"electronic music",ISNUMBER(SEARCH("music/faith", N238)),"faith",ISNUMBER(SEARCH("music/indie rock", N238)),"indie rock",ISNUMBER(SEARCH("music/jazz", N238)),"jazz",ISNUMBER(SEARCH("music/metal", N238)),"metal",ISNUMBER(SEARCH("music/pop", N238)),"pop",ISNUMBER(SEARCH("music/rock", N238)),"rock",ISNUMBER(SEARCH("music/world music", N238)),"world music",ISNUMBER(SEARCH("journalism/audio", N238)),"audio",ISNUMBER(SEARCH("photography/nature", N238)),"nature",ISNUMBER(SEARCH("photography/people", N238)),"people",ISNUMBER(SEARCH("photography/photobooks", N238)),"photobooks",ISNUMBER(SEARCH("photography/places", N238)),"places",ISNUMBER(SEARCH("publishing/art books", N238)),"art books",ISNUMBER(SEARCH("publishing/children's books", N238)),"children's books",ISNUMBER(SEARCH("publishing/fiction", N238)),"fiction",ISNUMBER(SEARCH("publishing/nonfiction", N238)),"nonfiction",ISNUMBER(SEARCH("publishing/radio &amp; podcasts", N238)),"radio &amp; podcasts",ISNUMBER(SEARCH("publishing/translations", N238)),"translations",ISNUMBER(SEARCH("technology/gadgets", N238)),"gadgets",ISNUMBER(SEARCH("technology/hardware", N238)),"hardware",ISNUMBER(SEARCH("technology/makerspaces", N238)),"makerspaces",ISNUMBER(SEARCH("technology/space exploration", N238)),"space exploration",ISNUMBER(SEARCH("technology/wearables", N238)),"wearables",ISNUMBER(SEARCH("technology/web", N238)),"web",ISNUMBER(SEARCH("theater/musical", N238)),"musical",ISNUMBER(SEARCH("theater/plays", N238)),"plays",ISNUMBER(SEARCH("theater/spaces", N238)),"spaces")</f>
        <v>drama</v>
      </c>
      <c r="S238" s="6">
        <f t="shared" si="17"/>
        <v>42321.08447916666</v>
      </c>
      <c r="T238" s="6">
        <f t="shared" si="18"/>
        <v>42374</v>
      </c>
    </row>
    <row r="239" spans="1:20" ht="16" hidden="1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9"/>
        <v>50</v>
      </c>
      <c r="Q239" t="str">
        <f t="shared" si="16"/>
        <v>film &amp; video</v>
      </c>
      <c r="R239" t="str" cm="1">
        <f t="array" ref="R239">_xlfn.IFS(ISNUMBER(SEARCH("film &amp; video/television", N239)),"television",ISNUMBER(SEARCH("film &amp; video/animation", N239)),"animation",ISNUMBER(SEARCH("film &amp; video/documentary", N239)),"documentary",ISNUMBER(SEARCH("film &amp; video/drama", N239)),"drama",ISNUMBER(SEARCH("film &amp; video/science fiction", N239)),"science fiction",ISNUMBER(SEARCH("film &amp; video/shorts", N239)),"shorts",ISNUMBER(SEARCH("food/food trucks", N239)),"food trucks",ISNUMBER(SEARCH("food/restaurants", N239)),"restaurants",ISNUMBER(SEARCH("food/small batch", N239)),"small batch",ISNUMBER(SEARCH("games/mobile games", N239)),"mobile games",ISNUMBER(SEARCH("games/tabletop games", N239)),"tabletop games",ISNUMBER(SEARCH("games/video games", N239)),"video games",ISNUMBER(SEARCH("music/classical music", N239)),"classical music",ISNUMBER(SEARCH("music/electronic music", N239)),"electronic music",ISNUMBER(SEARCH("music/faith", N239)),"faith",ISNUMBER(SEARCH("music/indie rock", N239)),"indie rock",ISNUMBER(SEARCH("music/jazz", N239)),"jazz",ISNUMBER(SEARCH("music/metal", N239)),"metal",ISNUMBER(SEARCH("music/pop", N239)),"pop",ISNUMBER(SEARCH("music/rock", N239)),"rock",ISNUMBER(SEARCH("music/world music", N239)),"world music",ISNUMBER(SEARCH("journalism/audio", N239)),"audio",ISNUMBER(SEARCH("photography/nature", N239)),"nature",ISNUMBER(SEARCH("photography/people", N239)),"people",ISNUMBER(SEARCH("photography/photobooks", N239)),"photobooks",ISNUMBER(SEARCH("photography/places", N239)),"places",ISNUMBER(SEARCH("publishing/art books", N239)),"art books",ISNUMBER(SEARCH("publishing/children's books", N239)),"children's books",ISNUMBER(SEARCH("publishing/fiction", N239)),"fiction",ISNUMBER(SEARCH("publishing/nonfiction", N239)),"nonfiction",ISNUMBER(SEARCH("publishing/radio &amp; podcasts", N239)),"radio &amp; podcasts",ISNUMBER(SEARCH("publishing/translations", N239)),"translations",ISNUMBER(SEARCH("technology/gadgets", N239)),"gadgets",ISNUMBER(SEARCH("technology/hardware", N239)),"hardware",ISNUMBER(SEARCH("technology/makerspaces", N239)),"makerspaces",ISNUMBER(SEARCH("technology/space exploration", N239)),"space exploration",ISNUMBER(SEARCH("technology/wearables", N239)),"wearables",ISNUMBER(SEARCH("technology/web", N239)),"web",ISNUMBER(SEARCH("theater/musical", N239)),"musical",ISNUMBER(SEARCH("theater/plays", N239)),"plays",ISNUMBER(SEARCH("theater/spaces", N239)),"spaces")</f>
        <v>drama</v>
      </c>
      <c r="S239" s="6">
        <f t="shared" si="17"/>
        <v>42377.577187499999</v>
      </c>
      <c r="T239" s="6">
        <f t="shared" si="18"/>
        <v>42437.577187499999</v>
      </c>
    </row>
    <row r="240" spans="1:20" ht="48" hidden="1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v>0</v>
      </c>
      <c r="Q240" t="str">
        <f t="shared" si="16"/>
        <v>film &amp; video</v>
      </c>
      <c r="R240" t="str" cm="1">
        <f t="array" ref="R240">_xlfn.IFS(ISNUMBER(SEARCH("film &amp; video/television", N240)),"television",ISNUMBER(SEARCH("film &amp; video/animation", N240)),"animation",ISNUMBER(SEARCH("film &amp; video/documentary", N240)),"documentary",ISNUMBER(SEARCH("film &amp; video/drama", N240)),"drama",ISNUMBER(SEARCH("film &amp; video/science fiction", N240)),"science fiction",ISNUMBER(SEARCH("film &amp; video/shorts", N240)),"shorts",ISNUMBER(SEARCH("food/food trucks", N240)),"food trucks",ISNUMBER(SEARCH("food/restaurants", N240)),"restaurants",ISNUMBER(SEARCH("food/small batch", N240)),"small batch",ISNUMBER(SEARCH("games/mobile games", N240)),"mobile games",ISNUMBER(SEARCH("games/tabletop games", N240)),"tabletop games",ISNUMBER(SEARCH("games/video games", N240)),"video games",ISNUMBER(SEARCH("music/classical music", N240)),"classical music",ISNUMBER(SEARCH("music/electronic music", N240)),"electronic music",ISNUMBER(SEARCH("music/faith", N240)),"faith",ISNUMBER(SEARCH("music/indie rock", N240)),"indie rock",ISNUMBER(SEARCH("music/jazz", N240)),"jazz",ISNUMBER(SEARCH("music/metal", N240)),"metal",ISNUMBER(SEARCH("music/pop", N240)),"pop",ISNUMBER(SEARCH("music/rock", N240)),"rock",ISNUMBER(SEARCH("music/world music", N240)),"world music",ISNUMBER(SEARCH("journalism/audio", N240)),"audio",ISNUMBER(SEARCH("photography/nature", N240)),"nature",ISNUMBER(SEARCH("photography/people", N240)),"people",ISNUMBER(SEARCH("photography/photobooks", N240)),"photobooks",ISNUMBER(SEARCH("photography/places", N240)),"places",ISNUMBER(SEARCH("publishing/art books", N240)),"art books",ISNUMBER(SEARCH("publishing/children's books", N240)),"children's books",ISNUMBER(SEARCH("publishing/fiction", N240)),"fiction",ISNUMBER(SEARCH("publishing/nonfiction", N240)),"nonfiction",ISNUMBER(SEARCH("publishing/radio &amp; podcasts", N240)),"radio &amp; podcasts",ISNUMBER(SEARCH("publishing/translations", N240)),"translations",ISNUMBER(SEARCH("technology/gadgets", N240)),"gadgets",ISNUMBER(SEARCH("technology/hardware", N240)),"hardware",ISNUMBER(SEARCH("technology/makerspaces", N240)),"makerspaces",ISNUMBER(SEARCH("technology/space exploration", N240)),"space exploration",ISNUMBER(SEARCH("technology/wearables", N240)),"wearables",ISNUMBER(SEARCH("technology/web", N240)),"web",ISNUMBER(SEARCH("theater/musical", N240)),"musical",ISNUMBER(SEARCH("theater/plays", N240)),"plays",ISNUMBER(SEARCH("theater/spaces", N240)),"spaces")</f>
        <v>drama</v>
      </c>
      <c r="S240" s="6">
        <f t="shared" si="17"/>
        <v>42713.962499999994</v>
      </c>
      <c r="T240" s="6">
        <f t="shared" si="18"/>
        <v>42734.375</v>
      </c>
    </row>
    <row r="241" spans="1:20" ht="48" hidden="1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9"/>
        <v>50</v>
      </c>
      <c r="Q241" t="str">
        <f t="shared" si="16"/>
        <v>film &amp; video</v>
      </c>
      <c r="R241" t="str" cm="1">
        <f t="array" ref="R241">_xlfn.IFS(ISNUMBER(SEARCH("film &amp; video/television", N241)),"television",ISNUMBER(SEARCH("film &amp; video/animation", N241)),"animation",ISNUMBER(SEARCH("film &amp; video/documentary", N241)),"documentary",ISNUMBER(SEARCH("film &amp; video/drama", N241)),"drama",ISNUMBER(SEARCH("film &amp; video/science fiction", N241)),"science fiction",ISNUMBER(SEARCH("film &amp; video/shorts", N241)),"shorts",ISNUMBER(SEARCH("food/food trucks", N241)),"food trucks",ISNUMBER(SEARCH("food/restaurants", N241)),"restaurants",ISNUMBER(SEARCH("food/small batch", N241)),"small batch",ISNUMBER(SEARCH("games/mobile games", N241)),"mobile games",ISNUMBER(SEARCH("games/tabletop games", N241)),"tabletop games",ISNUMBER(SEARCH("games/video games", N241)),"video games",ISNUMBER(SEARCH("music/classical music", N241)),"classical music",ISNUMBER(SEARCH("music/electronic music", N241)),"electronic music",ISNUMBER(SEARCH("music/faith", N241)),"faith",ISNUMBER(SEARCH("music/indie rock", N241)),"indie rock",ISNUMBER(SEARCH("music/jazz", N241)),"jazz",ISNUMBER(SEARCH("music/metal", N241)),"metal",ISNUMBER(SEARCH("music/pop", N241)),"pop",ISNUMBER(SEARCH("music/rock", N241)),"rock",ISNUMBER(SEARCH("music/world music", N241)),"world music",ISNUMBER(SEARCH("journalism/audio", N241)),"audio",ISNUMBER(SEARCH("photography/nature", N241)),"nature",ISNUMBER(SEARCH("photography/people", N241)),"people",ISNUMBER(SEARCH("photography/photobooks", N241)),"photobooks",ISNUMBER(SEARCH("photography/places", N241)),"places",ISNUMBER(SEARCH("publishing/art books", N241)),"art books",ISNUMBER(SEARCH("publishing/children's books", N241)),"children's books",ISNUMBER(SEARCH("publishing/fiction", N241)),"fiction",ISNUMBER(SEARCH("publishing/nonfiction", N241)),"nonfiction",ISNUMBER(SEARCH("publishing/radio &amp; podcasts", N241)),"radio &amp; podcasts",ISNUMBER(SEARCH("publishing/translations", N241)),"translations",ISNUMBER(SEARCH("technology/gadgets", N241)),"gadgets",ISNUMBER(SEARCH("technology/hardware", N241)),"hardware",ISNUMBER(SEARCH("technology/makerspaces", N241)),"makerspaces",ISNUMBER(SEARCH("technology/space exploration", N241)),"space exploration",ISNUMBER(SEARCH("technology/wearables", N241)),"wearables",ISNUMBER(SEARCH("technology/web", N241)),"web",ISNUMBER(SEARCH("theater/musical", N241)),"musical",ISNUMBER(SEARCH("theater/plays", N241)),"plays",ISNUMBER(SEARCH("theater/spaces", N241)),"spaces")</f>
        <v>drama</v>
      </c>
      <c r="S241" s="6">
        <f t="shared" si="17"/>
        <v>42297.110300925924</v>
      </c>
      <c r="T241" s="6">
        <f t="shared" si="18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9"/>
        <v>117.84759124087591</v>
      </c>
      <c r="Q242" t="str">
        <f t="shared" si="16"/>
        <v>film &amp; video</v>
      </c>
      <c r="R242" t="str" cm="1">
        <f t="array" ref="R242">_xlfn.IFS(ISNUMBER(SEARCH("film &amp; video/television", N242)),"television",ISNUMBER(SEARCH("film &amp; video/animation", N242)),"animation",ISNUMBER(SEARCH("film &amp; video/documentary", N242)),"documentary",ISNUMBER(SEARCH("film &amp; video/drama", N242)),"drama",ISNUMBER(SEARCH("film &amp; video/science fiction", N242)),"science fiction",ISNUMBER(SEARCH("film &amp; video/shorts", N242)),"shorts",ISNUMBER(SEARCH("food/food trucks", N242)),"food trucks",ISNUMBER(SEARCH("food/restaurants", N242)),"restaurants",ISNUMBER(SEARCH("food/small batch", N242)),"small batch",ISNUMBER(SEARCH("games/mobile games", N242)),"mobile games",ISNUMBER(SEARCH("games/tabletop games", N242)),"tabletop games",ISNUMBER(SEARCH("games/video games", N242)),"video games",ISNUMBER(SEARCH("music/classical music", N242)),"classical music",ISNUMBER(SEARCH("music/electronic music", N242)),"electronic music",ISNUMBER(SEARCH("music/faith", N242)),"faith",ISNUMBER(SEARCH("music/indie rock", N242)),"indie rock",ISNUMBER(SEARCH("music/jazz", N242)),"jazz",ISNUMBER(SEARCH("music/metal", N242)),"metal",ISNUMBER(SEARCH("music/pop", N242)),"pop",ISNUMBER(SEARCH("music/rock", N242)),"rock",ISNUMBER(SEARCH("music/world music", N242)),"world music",ISNUMBER(SEARCH("journalism/audio", N242)),"audio",ISNUMBER(SEARCH("photography/nature", N242)),"nature",ISNUMBER(SEARCH("photography/people", N242)),"people",ISNUMBER(SEARCH("photography/photobooks", N242)),"photobooks",ISNUMBER(SEARCH("photography/places", N242)),"places",ISNUMBER(SEARCH("publishing/art books", N242)),"art books",ISNUMBER(SEARCH("publishing/children's books", N242)),"children's books",ISNUMBER(SEARCH("publishing/fiction", N242)),"fiction",ISNUMBER(SEARCH("publishing/nonfiction", N242)),"nonfiction",ISNUMBER(SEARCH("publishing/radio &amp; podcasts", N242)),"radio &amp; podcasts",ISNUMBER(SEARCH("publishing/translations", N242)),"translations",ISNUMBER(SEARCH("technology/gadgets", N242)),"gadgets",ISNUMBER(SEARCH("technology/hardware", N242)),"hardware",ISNUMBER(SEARCH("technology/makerspaces", N242)),"makerspaces",ISNUMBER(SEARCH("technology/space exploration", N242)),"space exploration",ISNUMBER(SEARCH("technology/wearables", N242)),"wearables",ISNUMBER(SEARCH("technology/web", N242)),"web",ISNUMBER(SEARCH("theater/musical", N242)),"musical",ISNUMBER(SEARCH("theater/plays", N242)),"plays",ISNUMBER(SEARCH("theater/spaces", N242)),"spaces")</f>
        <v>documentary</v>
      </c>
      <c r="S242" s="6">
        <f t="shared" si="17"/>
        <v>41354.708460648151</v>
      </c>
      <c r="T242" s="6">
        <f t="shared" si="18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9"/>
        <v>109.04255319148936</v>
      </c>
      <c r="Q243" t="str">
        <f t="shared" si="16"/>
        <v>film &amp; video</v>
      </c>
      <c r="R243" t="str" cm="1">
        <f t="array" ref="R243">_xlfn.IFS(ISNUMBER(SEARCH("film &amp; video/television", N243)),"television",ISNUMBER(SEARCH("film &amp; video/animation", N243)),"animation",ISNUMBER(SEARCH("film &amp; video/documentary", N243)),"documentary",ISNUMBER(SEARCH("film &amp; video/drama", N243)),"drama",ISNUMBER(SEARCH("film &amp; video/science fiction", N243)),"science fiction",ISNUMBER(SEARCH("film &amp; video/shorts", N243)),"shorts",ISNUMBER(SEARCH("food/food trucks", N243)),"food trucks",ISNUMBER(SEARCH("food/restaurants", N243)),"restaurants",ISNUMBER(SEARCH("food/small batch", N243)),"small batch",ISNUMBER(SEARCH("games/mobile games", N243)),"mobile games",ISNUMBER(SEARCH("games/tabletop games", N243)),"tabletop games",ISNUMBER(SEARCH("games/video games", N243)),"video games",ISNUMBER(SEARCH("music/classical music", N243)),"classical music",ISNUMBER(SEARCH("music/electronic music", N243)),"electronic music",ISNUMBER(SEARCH("music/faith", N243)),"faith",ISNUMBER(SEARCH("music/indie rock", N243)),"indie rock",ISNUMBER(SEARCH("music/jazz", N243)),"jazz",ISNUMBER(SEARCH("music/metal", N243)),"metal",ISNUMBER(SEARCH("music/pop", N243)),"pop",ISNUMBER(SEARCH("music/rock", N243)),"rock",ISNUMBER(SEARCH("music/world music", N243)),"world music",ISNUMBER(SEARCH("journalism/audio", N243)),"audio",ISNUMBER(SEARCH("photography/nature", N243)),"nature",ISNUMBER(SEARCH("photography/people", N243)),"people",ISNUMBER(SEARCH("photography/photobooks", N243)),"photobooks",ISNUMBER(SEARCH("photography/places", N243)),"places",ISNUMBER(SEARCH("publishing/art books", N243)),"art books",ISNUMBER(SEARCH("publishing/children's books", N243)),"children's books",ISNUMBER(SEARCH("publishing/fiction", N243)),"fiction",ISNUMBER(SEARCH("publishing/nonfiction", N243)),"nonfiction",ISNUMBER(SEARCH("publishing/radio &amp; podcasts", N243)),"radio &amp; podcasts",ISNUMBER(SEARCH("publishing/translations", N243)),"translations",ISNUMBER(SEARCH("technology/gadgets", N243)),"gadgets",ISNUMBER(SEARCH("technology/hardware", N243)),"hardware",ISNUMBER(SEARCH("technology/makerspaces", N243)),"makerspaces",ISNUMBER(SEARCH("technology/space exploration", N243)),"space exploration",ISNUMBER(SEARCH("technology/wearables", N243)),"wearables",ISNUMBER(SEARCH("technology/web", N243)),"web",ISNUMBER(SEARCH("theater/musical", N243)),"musical",ISNUMBER(SEARCH("theater/plays", N243)),"plays",ISNUMBER(SEARCH("theater/spaces", N243)),"spaces")</f>
        <v>documentary</v>
      </c>
      <c r="S243" s="6">
        <f t="shared" si="17"/>
        <v>41949.697962962964</v>
      </c>
      <c r="T243" s="6">
        <f t="shared" si="18"/>
        <v>41994.697962962964</v>
      </c>
    </row>
    <row r="244" spans="1:20" ht="48" hidden="1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9"/>
        <v>73.019801980198025</v>
      </c>
      <c r="Q244" t="str">
        <f t="shared" si="16"/>
        <v>film &amp; video</v>
      </c>
      <c r="R244" t="str" cm="1">
        <f t="array" ref="R244">_xlfn.IFS(ISNUMBER(SEARCH("film &amp; video/television", N244)),"television",ISNUMBER(SEARCH("film &amp; video/animation", N244)),"animation",ISNUMBER(SEARCH("film &amp; video/documentary", N244)),"documentary",ISNUMBER(SEARCH("film &amp; video/drama", N244)),"drama",ISNUMBER(SEARCH("film &amp; video/science fiction", N244)),"science fiction",ISNUMBER(SEARCH("film &amp; video/shorts", N244)),"shorts",ISNUMBER(SEARCH("food/food trucks", N244)),"food trucks",ISNUMBER(SEARCH("food/restaurants", N244)),"restaurants",ISNUMBER(SEARCH("food/small batch", N244)),"small batch",ISNUMBER(SEARCH("games/mobile games", N244)),"mobile games",ISNUMBER(SEARCH("games/tabletop games", N244)),"tabletop games",ISNUMBER(SEARCH("games/video games", N244)),"video games",ISNUMBER(SEARCH("music/classical music", N244)),"classical music",ISNUMBER(SEARCH("music/electronic music", N244)),"electronic music",ISNUMBER(SEARCH("music/faith", N244)),"faith",ISNUMBER(SEARCH("music/indie rock", N244)),"indie rock",ISNUMBER(SEARCH("music/jazz", N244)),"jazz",ISNUMBER(SEARCH("music/metal", N244)),"metal",ISNUMBER(SEARCH("music/pop", N244)),"pop",ISNUMBER(SEARCH("music/rock", N244)),"rock",ISNUMBER(SEARCH("music/world music", N244)),"world music",ISNUMBER(SEARCH("journalism/audio", N244)),"audio",ISNUMBER(SEARCH("photography/nature", N244)),"nature",ISNUMBER(SEARCH("photography/people", N244)),"people",ISNUMBER(SEARCH("photography/photobooks", N244)),"photobooks",ISNUMBER(SEARCH("photography/places", N244)),"places",ISNUMBER(SEARCH("publishing/art books", N244)),"art books",ISNUMBER(SEARCH("publishing/children's books", N244)),"children's books",ISNUMBER(SEARCH("publishing/fiction", N244)),"fiction",ISNUMBER(SEARCH("publishing/nonfiction", N244)),"nonfiction",ISNUMBER(SEARCH("publishing/radio &amp; podcasts", N244)),"radio &amp; podcasts",ISNUMBER(SEARCH("publishing/translations", N244)),"translations",ISNUMBER(SEARCH("technology/gadgets", N244)),"gadgets",ISNUMBER(SEARCH("technology/hardware", N244)),"hardware",ISNUMBER(SEARCH("technology/makerspaces", N244)),"makerspaces",ISNUMBER(SEARCH("technology/space exploration", N244)),"space exploration",ISNUMBER(SEARCH("technology/wearables", N244)),"wearables",ISNUMBER(SEARCH("technology/web", N244)),"web",ISNUMBER(SEARCH("theater/musical", N244)),"musical",ISNUMBER(SEARCH("theater/plays", N244)),"plays",ISNUMBER(SEARCH("theater/spaces", N244)),"spaces")</f>
        <v>documentary</v>
      </c>
      <c r="S244" s="6">
        <f t="shared" si="17"/>
        <v>40862.492939814816</v>
      </c>
      <c r="T244" s="6">
        <f t="shared" si="18"/>
        <v>40897.492939814816</v>
      </c>
    </row>
    <row r="245" spans="1:20" ht="48" hidden="1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9"/>
        <v>78.195121951219505</v>
      </c>
      <c r="Q245" t="str">
        <f t="shared" si="16"/>
        <v>film &amp; video</v>
      </c>
      <c r="R245" t="str" cm="1">
        <f t="array" ref="R245">_xlfn.IFS(ISNUMBER(SEARCH("film &amp; video/television", N245)),"television",ISNUMBER(SEARCH("film &amp; video/animation", N245)),"animation",ISNUMBER(SEARCH("film &amp; video/documentary", N245)),"documentary",ISNUMBER(SEARCH("film &amp; video/drama", N245)),"drama",ISNUMBER(SEARCH("film &amp; video/science fiction", N245)),"science fiction",ISNUMBER(SEARCH("film &amp; video/shorts", N245)),"shorts",ISNUMBER(SEARCH("food/food trucks", N245)),"food trucks",ISNUMBER(SEARCH("food/restaurants", N245)),"restaurants",ISNUMBER(SEARCH("food/small batch", N245)),"small batch",ISNUMBER(SEARCH("games/mobile games", N245)),"mobile games",ISNUMBER(SEARCH("games/tabletop games", N245)),"tabletop games",ISNUMBER(SEARCH("games/video games", N245)),"video games",ISNUMBER(SEARCH("music/classical music", N245)),"classical music",ISNUMBER(SEARCH("music/electronic music", N245)),"electronic music",ISNUMBER(SEARCH("music/faith", N245)),"faith",ISNUMBER(SEARCH("music/indie rock", N245)),"indie rock",ISNUMBER(SEARCH("music/jazz", N245)),"jazz",ISNUMBER(SEARCH("music/metal", N245)),"metal",ISNUMBER(SEARCH("music/pop", N245)),"pop",ISNUMBER(SEARCH("music/rock", N245)),"rock",ISNUMBER(SEARCH("music/world music", N245)),"world music",ISNUMBER(SEARCH("journalism/audio", N245)),"audio",ISNUMBER(SEARCH("photography/nature", N245)),"nature",ISNUMBER(SEARCH("photography/people", N245)),"people",ISNUMBER(SEARCH("photography/photobooks", N245)),"photobooks",ISNUMBER(SEARCH("photography/places", N245)),"places",ISNUMBER(SEARCH("publishing/art books", N245)),"art books",ISNUMBER(SEARCH("publishing/children's books", N245)),"children's books",ISNUMBER(SEARCH("publishing/fiction", N245)),"fiction",ISNUMBER(SEARCH("publishing/nonfiction", N245)),"nonfiction",ISNUMBER(SEARCH("publishing/radio &amp; podcasts", N245)),"radio &amp; podcasts",ISNUMBER(SEARCH("publishing/translations", N245)),"translations",ISNUMBER(SEARCH("technology/gadgets", N245)),"gadgets",ISNUMBER(SEARCH("technology/hardware", N245)),"hardware",ISNUMBER(SEARCH("technology/makerspaces", N245)),"makerspaces",ISNUMBER(SEARCH("technology/space exploration", N245)),"space exploration",ISNUMBER(SEARCH("technology/wearables", N245)),"wearables",ISNUMBER(SEARCH("technology/web", N245)),"web",ISNUMBER(SEARCH("theater/musical", N245)),"musical",ISNUMBER(SEARCH("theater/plays", N245)),"plays",ISNUMBER(SEARCH("theater/spaces", N245)),"spaces")</f>
        <v>documentary</v>
      </c>
      <c r="S245" s="6">
        <f t="shared" si="17"/>
        <v>41662.047500000001</v>
      </c>
      <c r="T245" s="6">
        <f t="shared" si="18"/>
        <v>41692.047500000001</v>
      </c>
    </row>
    <row r="246" spans="1:20" ht="48" hidden="1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9"/>
        <v>47.398809523809526</v>
      </c>
      <c r="Q246" t="str">
        <f t="shared" si="16"/>
        <v>film &amp; video</v>
      </c>
      <c r="R246" t="str" cm="1">
        <f t="array" ref="R246">_xlfn.IFS(ISNUMBER(SEARCH("film &amp; video/television", N246)),"television",ISNUMBER(SEARCH("film &amp; video/animation", N246)),"animation",ISNUMBER(SEARCH("film &amp; video/documentary", N246)),"documentary",ISNUMBER(SEARCH("film &amp; video/drama", N246)),"drama",ISNUMBER(SEARCH("film &amp; video/science fiction", N246)),"science fiction",ISNUMBER(SEARCH("film &amp; video/shorts", N246)),"shorts",ISNUMBER(SEARCH("food/food trucks", N246)),"food trucks",ISNUMBER(SEARCH("food/restaurants", N246)),"restaurants",ISNUMBER(SEARCH("food/small batch", N246)),"small batch",ISNUMBER(SEARCH("games/mobile games", N246)),"mobile games",ISNUMBER(SEARCH("games/tabletop games", N246)),"tabletop games",ISNUMBER(SEARCH("games/video games", N246)),"video games",ISNUMBER(SEARCH("music/classical music", N246)),"classical music",ISNUMBER(SEARCH("music/electronic music", N246)),"electronic music",ISNUMBER(SEARCH("music/faith", N246)),"faith",ISNUMBER(SEARCH("music/indie rock", N246)),"indie rock",ISNUMBER(SEARCH("music/jazz", N246)),"jazz",ISNUMBER(SEARCH("music/metal", N246)),"metal",ISNUMBER(SEARCH("music/pop", N246)),"pop",ISNUMBER(SEARCH("music/rock", N246)),"rock",ISNUMBER(SEARCH("music/world music", N246)),"world music",ISNUMBER(SEARCH("journalism/audio", N246)),"audio",ISNUMBER(SEARCH("photography/nature", N246)),"nature",ISNUMBER(SEARCH("photography/people", N246)),"people",ISNUMBER(SEARCH("photography/photobooks", N246)),"photobooks",ISNUMBER(SEARCH("photography/places", N246)),"places",ISNUMBER(SEARCH("publishing/art books", N246)),"art books",ISNUMBER(SEARCH("publishing/children's books", N246)),"children's books",ISNUMBER(SEARCH("publishing/fiction", N246)),"fiction",ISNUMBER(SEARCH("publishing/nonfiction", N246)),"nonfiction",ISNUMBER(SEARCH("publishing/radio &amp; podcasts", N246)),"radio &amp; podcasts",ISNUMBER(SEARCH("publishing/translations", N246)),"translations",ISNUMBER(SEARCH("technology/gadgets", N246)),"gadgets",ISNUMBER(SEARCH("technology/hardware", N246)),"hardware",ISNUMBER(SEARCH("technology/makerspaces", N246)),"makerspaces",ISNUMBER(SEARCH("technology/space exploration", N246)),"space exploration",ISNUMBER(SEARCH("technology/wearables", N246)),"wearables",ISNUMBER(SEARCH("technology/web", N246)),"web",ISNUMBER(SEARCH("theater/musical", N246)),"musical",ISNUMBER(SEARCH("theater/plays", N246)),"plays",ISNUMBER(SEARCH("theater/spaces", N246)),"spaces")</f>
        <v>documentary</v>
      </c>
      <c r="S246" s="6">
        <f t="shared" si="17"/>
        <v>40213.323599537034</v>
      </c>
      <c r="T246" s="6">
        <f t="shared" si="18"/>
        <v>40253.29583333333</v>
      </c>
    </row>
    <row r="247" spans="1:20" ht="48" hidden="1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9"/>
        <v>54.020833333333336</v>
      </c>
      <c r="Q247" t="str">
        <f t="shared" si="16"/>
        <v>film &amp; video</v>
      </c>
      <c r="R247" t="str" cm="1">
        <f t="array" ref="R247">_xlfn.IFS(ISNUMBER(SEARCH("film &amp; video/television", N247)),"television",ISNUMBER(SEARCH("film &amp; video/animation", N247)),"animation",ISNUMBER(SEARCH("film &amp; video/documentary", N247)),"documentary",ISNUMBER(SEARCH("film &amp; video/drama", N247)),"drama",ISNUMBER(SEARCH("film &amp; video/science fiction", N247)),"science fiction",ISNUMBER(SEARCH("film &amp; video/shorts", N247)),"shorts",ISNUMBER(SEARCH("food/food trucks", N247)),"food trucks",ISNUMBER(SEARCH("food/restaurants", N247)),"restaurants",ISNUMBER(SEARCH("food/small batch", N247)),"small batch",ISNUMBER(SEARCH("games/mobile games", N247)),"mobile games",ISNUMBER(SEARCH("games/tabletop games", N247)),"tabletop games",ISNUMBER(SEARCH("games/video games", N247)),"video games",ISNUMBER(SEARCH("music/classical music", N247)),"classical music",ISNUMBER(SEARCH("music/electronic music", N247)),"electronic music",ISNUMBER(SEARCH("music/faith", N247)),"faith",ISNUMBER(SEARCH("music/indie rock", N247)),"indie rock",ISNUMBER(SEARCH("music/jazz", N247)),"jazz",ISNUMBER(SEARCH("music/metal", N247)),"metal",ISNUMBER(SEARCH("music/pop", N247)),"pop",ISNUMBER(SEARCH("music/rock", N247)),"rock",ISNUMBER(SEARCH("music/world music", N247)),"world music",ISNUMBER(SEARCH("journalism/audio", N247)),"audio",ISNUMBER(SEARCH("photography/nature", N247)),"nature",ISNUMBER(SEARCH("photography/people", N247)),"people",ISNUMBER(SEARCH("photography/photobooks", N247)),"photobooks",ISNUMBER(SEARCH("photography/places", N247)),"places",ISNUMBER(SEARCH("publishing/art books", N247)),"art books",ISNUMBER(SEARCH("publishing/children's books", N247)),"children's books",ISNUMBER(SEARCH("publishing/fiction", N247)),"fiction",ISNUMBER(SEARCH("publishing/nonfiction", N247)),"nonfiction",ISNUMBER(SEARCH("publishing/radio &amp; podcasts", N247)),"radio &amp; podcasts",ISNUMBER(SEARCH("publishing/translations", N247)),"translations",ISNUMBER(SEARCH("technology/gadgets", N247)),"gadgets",ISNUMBER(SEARCH("technology/hardware", N247)),"hardware",ISNUMBER(SEARCH("technology/makerspaces", N247)),"makerspaces",ISNUMBER(SEARCH("technology/space exploration", N247)),"space exploration",ISNUMBER(SEARCH("technology/wearables", N247)),"wearables",ISNUMBER(SEARCH("technology/web", N247)),"web",ISNUMBER(SEARCH("theater/musical", N247)),"musical",ISNUMBER(SEARCH("theater/plays", N247)),"plays",ISNUMBER(SEARCH("theater/spaces", N247)),"spaces")</f>
        <v>documentary</v>
      </c>
      <c r="S247" s="6">
        <f t="shared" si="17"/>
        <v>41107.053067129629</v>
      </c>
      <c r="T247" s="6">
        <f t="shared" si="18"/>
        <v>41137.053067129629</v>
      </c>
    </row>
    <row r="248" spans="1:20" ht="48" hidden="1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9"/>
        <v>68.488789237668158</v>
      </c>
      <c r="Q248" t="str">
        <f t="shared" si="16"/>
        <v>film &amp; video</v>
      </c>
      <c r="R248" t="str" cm="1">
        <f t="array" ref="R248">_xlfn.IFS(ISNUMBER(SEARCH("film &amp; video/television", N248)),"television",ISNUMBER(SEARCH("film &amp; video/animation", N248)),"animation",ISNUMBER(SEARCH("film &amp; video/documentary", N248)),"documentary",ISNUMBER(SEARCH("film &amp; video/drama", N248)),"drama",ISNUMBER(SEARCH("film &amp; video/science fiction", N248)),"science fiction",ISNUMBER(SEARCH("film &amp; video/shorts", N248)),"shorts",ISNUMBER(SEARCH("food/food trucks", N248)),"food trucks",ISNUMBER(SEARCH("food/restaurants", N248)),"restaurants",ISNUMBER(SEARCH("food/small batch", N248)),"small batch",ISNUMBER(SEARCH("games/mobile games", N248)),"mobile games",ISNUMBER(SEARCH("games/tabletop games", N248)),"tabletop games",ISNUMBER(SEARCH("games/video games", N248)),"video games",ISNUMBER(SEARCH("music/classical music", N248)),"classical music",ISNUMBER(SEARCH("music/electronic music", N248)),"electronic music",ISNUMBER(SEARCH("music/faith", N248)),"faith",ISNUMBER(SEARCH("music/indie rock", N248)),"indie rock",ISNUMBER(SEARCH("music/jazz", N248)),"jazz",ISNUMBER(SEARCH("music/metal", N248)),"metal",ISNUMBER(SEARCH("music/pop", N248)),"pop",ISNUMBER(SEARCH("music/rock", N248)),"rock",ISNUMBER(SEARCH("music/world music", N248)),"world music",ISNUMBER(SEARCH("journalism/audio", N248)),"audio",ISNUMBER(SEARCH("photography/nature", N248)),"nature",ISNUMBER(SEARCH("photography/people", N248)),"people",ISNUMBER(SEARCH("photography/photobooks", N248)),"photobooks",ISNUMBER(SEARCH("photography/places", N248)),"places",ISNUMBER(SEARCH("publishing/art books", N248)),"art books",ISNUMBER(SEARCH("publishing/children's books", N248)),"children's books",ISNUMBER(SEARCH("publishing/fiction", N248)),"fiction",ISNUMBER(SEARCH("publishing/nonfiction", N248)),"nonfiction",ISNUMBER(SEARCH("publishing/radio &amp; podcasts", N248)),"radio &amp; podcasts",ISNUMBER(SEARCH("publishing/translations", N248)),"translations",ISNUMBER(SEARCH("technology/gadgets", N248)),"gadgets",ISNUMBER(SEARCH("technology/hardware", N248)),"hardware",ISNUMBER(SEARCH("technology/makerspaces", N248)),"makerspaces",ISNUMBER(SEARCH("technology/space exploration", N248)),"space exploration",ISNUMBER(SEARCH("technology/wearables", N248)),"wearables",ISNUMBER(SEARCH("technology/web", N248)),"web",ISNUMBER(SEARCH("theater/musical", N248)),"musical",ISNUMBER(SEARCH("theater/plays", N248)),"plays",ISNUMBER(SEARCH("theater/spaces", N248)),"spaces")</f>
        <v>documentary</v>
      </c>
      <c r="S248" s="6">
        <f t="shared" si="17"/>
        <v>40480.363483796296</v>
      </c>
      <c r="T248" s="6">
        <f t="shared" si="18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9"/>
        <v>108.14516129032258</v>
      </c>
      <c r="Q249" t="str">
        <f t="shared" si="16"/>
        <v>film &amp; video</v>
      </c>
      <c r="R249" t="str" cm="1">
        <f t="array" ref="R249">_xlfn.IFS(ISNUMBER(SEARCH("film &amp; video/television", N249)),"television",ISNUMBER(SEARCH("film &amp; video/animation", N249)),"animation",ISNUMBER(SEARCH("film &amp; video/documentary", N249)),"documentary",ISNUMBER(SEARCH("film &amp; video/drama", N249)),"drama",ISNUMBER(SEARCH("film &amp; video/science fiction", N249)),"science fiction",ISNUMBER(SEARCH("film &amp; video/shorts", N249)),"shorts",ISNUMBER(SEARCH("food/food trucks", N249)),"food trucks",ISNUMBER(SEARCH("food/restaurants", N249)),"restaurants",ISNUMBER(SEARCH("food/small batch", N249)),"small batch",ISNUMBER(SEARCH("games/mobile games", N249)),"mobile games",ISNUMBER(SEARCH("games/tabletop games", N249)),"tabletop games",ISNUMBER(SEARCH("games/video games", N249)),"video games",ISNUMBER(SEARCH("music/classical music", N249)),"classical music",ISNUMBER(SEARCH("music/electronic music", N249)),"electronic music",ISNUMBER(SEARCH("music/faith", N249)),"faith",ISNUMBER(SEARCH("music/indie rock", N249)),"indie rock",ISNUMBER(SEARCH("music/jazz", N249)),"jazz",ISNUMBER(SEARCH("music/metal", N249)),"metal",ISNUMBER(SEARCH("music/pop", N249)),"pop",ISNUMBER(SEARCH("music/rock", N249)),"rock",ISNUMBER(SEARCH("music/world music", N249)),"world music",ISNUMBER(SEARCH("journalism/audio", N249)),"audio",ISNUMBER(SEARCH("photography/nature", N249)),"nature",ISNUMBER(SEARCH("photography/people", N249)),"people",ISNUMBER(SEARCH("photography/photobooks", N249)),"photobooks",ISNUMBER(SEARCH("photography/places", N249)),"places",ISNUMBER(SEARCH("publishing/art books", N249)),"art books",ISNUMBER(SEARCH("publishing/children's books", N249)),"children's books",ISNUMBER(SEARCH("publishing/fiction", N249)),"fiction",ISNUMBER(SEARCH("publishing/nonfiction", N249)),"nonfiction",ISNUMBER(SEARCH("publishing/radio &amp; podcasts", N249)),"radio &amp; podcasts",ISNUMBER(SEARCH("publishing/translations", N249)),"translations",ISNUMBER(SEARCH("technology/gadgets", N249)),"gadgets",ISNUMBER(SEARCH("technology/hardware", N249)),"hardware",ISNUMBER(SEARCH("technology/makerspaces", N249)),"makerspaces",ISNUMBER(SEARCH("technology/space exploration", N249)),"space exploration",ISNUMBER(SEARCH("technology/wearables", N249)),"wearables",ISNUMBER(SEARCH("technology/web", N249)),"web",ISNUMBER(SEARCH("theater/musical", N249)),"musical",ISNUMBER(SEARCH("theater/plays", N249)),"plays",ISNUMBER(SEARCH("theater/spaces", N249)),"spaces")</f>
        <v>documentary</v>
      </c>
      <c r="S249" s="6">
        <f t="shared" si="17"/>
        <v>40430.604328703703</v>
      </c>
      <c r="T249" s="6">
        <f t="shared" si="18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9"/>
        <v>589.95205479452056</v>
      </c>
      <c r="Q250" t="str">
        <f t="shared" si="16"/>
        <v>film &amp; video</v>
      </c>
      <c r="R250" t="str" cm="1">
        <f t="array" ref="R250">_xlfn.IFS(ISNUMBER(SEARCH("film &amp; video/television", N250)),"television",ISNUMBER(SEARCH("film &amp; video/animation", N250)),"animation",ISNUMBER(SEARCH("film &amp; video/documentary", N250)),"documentary",ISNUMBER(SEARCH("film &amp; video/drama", N250)),"drama",ISNUMBER(SEARCH("film &amp; video/science fiction", N250)),"science fiction",ISNUMBER(SEARCH("film &amp; video/shorts", N250)),"shorts",ISNUMBER(SEARCH("food/food trucks", N250)),"food trucks",ISNUMBER(SEARCH("food/restaurants", N250)),"restaurants",ISNUMBER(SEARCH("food/small batch", N250)),"small batch",ISNUMBER(SEARCH("games/mobile games", N250)),"mobile games",ISNUMBER(SEARCH("games/tabletop games", N250)),"tabletop games",ISNUMBER(SEARCH("games/video games", N250)),"video games",ISNUMBER(SEARCH("music/classical music", N250)),"classical music",ISNUMBER(SEARCH("music/electronic music", N250)),"electronic music",ISNUMBER(SEARCH("music/faith", N250)),"faith",ISNUMBER(SEARCH("music/indie rock", N250)),"indie rock",ISNUMBER(SEARCH("music/jazz", N250)),"jazz",ISNUMBER(SEARCH("music/metal", N250)),"metal",ISNUMBER(SEARCH("music/pop", N250)),"pop",ISNUMBER(SEARCH("music/rock", N250)),"rock",ISNUMBER(SEARCH("music/world music", N250)),"world music",ISNUMBER(SEARCH("journalism/audio", N250)),"audio",ISNUMBER(SEARCH("photography/nature", N250)),"nature",ISNUMBER(SEARCH("photography/people", N250)),"people",ISNUMBER(SEARCH("photography/photobooks", N250)),"photobooks",ISNUMBER(SEARCH("photography/places", N250)),"places",ISNUMBER(SEARCH("publishing/art books", N250)),"art books",ISNUMBER(SEARCH("publishing/children's books", N250)),"children's books",ISNUMBER(SEARCH("publishing/fiction", N250)),"fiction",ISNUMBER(SEARCH("publishing/nonfiction", N250)),"nonfiction",ISNUMBER(SEARCH("publishing/radio &amp; podcasts", N250)),"radio &amp; podcasts",ISNUMBER(SEARCH("publishing/translations", N250)),"translations",ISNUMBER(SEARCH("technology/gadgets", N250)),"gadgets",ISNUMBER(SEARCH("technology/hardware", N250)),"hardware",ISNUMBER(SEARCH("technology/makerspaces", N250)),"makerspaces",ISNUMBER(SEARCH("technology/space exploration", N250)),"space exploration",ISNUMBER(SEARCH("technology/wearables", N250)),"wearables",ISNUMBER(SEARCH("technology/web", N250)),"web",ISNUMBER(SEARCH("theater/musical", N250)),"musical",ISNUMBER(SEARCH("theater/plays", N250)),"plays",ISNUMBER(SEARCH("theater/spaces", N250)),"spaces")</f>
        <v>documentary</v>
      </c>
      <c r="S250" s="6">
        <f t="shared" si="17"/>
        <v>40870.774409722224</v>
      </c>
      <c r="T250" s="6">
        <f t="shared" si="18"/>
        <v>40915.774409722224</v>
      </c>
    </row>
    <row r="251" spans="1:20" ht="48" hidden="1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9"/>
        <v>48.051063829787232</v>
      </c>
      <c r="Q251" t="str">
        <f t="shared" si="16"/>
        <v>film &amp; video</v>
      </c>
      <c r="R251" t="str" cm="1">
        <f t="array" ref="R251">_xlfn.IFS(ISNUMBER(SEARCH("film &amp; video/television", N251)),"television",ISNUMBER(SEARCH("film &amp; video/animation", N251)),"animation",ISNUMBER(SEARCH("film &amp; video/documentary", N251)),"documentary",ISNUMBER(SEARCH("film &amp; video/drama", N251)),"drama",ISNUMBER(SEARCH("film &amp; video/science fiction", N251)),"science fiction",ISNUMBER(SEARCH("film &amp; video/shorts", N251)),"shorts",ISNUMBER(SEARCH("food/food trucks", N251)),"food trucks",ISNUMBER(SEARCH("food/restaurants", N251)),"restaurants",ISNUMBER(SEARCH("food/small batch", N251)),"small batch",ISNUMBER(SEARCH("games/mobile games", N251)),"mobile games",ISNUMBER(SEARCH("games/tabletop games", N251)),"tabletop games",ISNUMBER(SEARCH("games/video games", N251)),"video games",ISNUMBER(SEARCH("music/classical music", N251)),"classical music",ISNUMBER(SEARCH("music/electronic music", N251)),"electronic music",ISNUMBER(SEARCH("music/faith", N251)),"faith",ISNUMBER(SEARCH("music/indie rock", N251)),"indie rock",ISNUMBER(SEARCH("music/jazz", N251)),"jazz",ISNUMBER(SEARCH("music/metal", N251)),"metal",ISNUMBER(SEARCH("music/pop", N251)),"pop",ISNUMBER(SEARCH("music/rock", N251)),"rock",ISNUMBER(SEARCH("music/world music", N251)),"world music",ISNUMBER(SEARCH("journalism/audio", N251)),"audio",ISNUMBER(SEARCH("photography/nature", N251)),"nature",ISNUMBER(SEARCH("photography/people", N251)),"people",ISNUMBER(SEARCH("photography/photobooks", N251)),"photobooks",ISNUMBER(SEARCH("photography/places", N251)),"places",ISNUMBER(SEARCH("publishing/art books", N251)),"art books",ISNUMBER(SEARCH("publishing/children's books", N251)),"children's books",ISNUMBER(SEARCH("publishing/fiction", N251)),"fiction",ISNUMBER(SEARCH("publishing/nonfiction", N251)),"nonfiction",ISNUMBER(SEARCH("publishing/radio &amp; podcasts", N251)),"radio &amp; podcasts",ISNUMBER(SEARCH("publishing/translations", N251)),"translations",ISNUMBER(SEARCH("technology/gadgets", N251)),"gadgets",ISNUMBER(SEARCH("technology/hardware", N251)),"hardware",ISNUMBER(SEARCH("technology/makerspaces", N251)),"makerspaces",ISNUMBER(SEARCH("technology/space exploration", N251)),"space exploration",ISNUMBER(SEARCH("technology/wearables", N251)),"wearables",ISNUMBER(SEARCH("technology/web", N251)),"web",ISNUMBER(SEARCH("theater/musical", N251)),"musical",ISNUMBER(SEARCH("theater/plays", N251)),"plays",ISNUMBER(SEARCH("theater/spaces", N251)),"spaces")</f>
        <v>documentary</v>
      </c>
      <c r="S251" s="6">
        <f t="shared" si="17"/>
        <v>40332.923842592594</v>
      </c>
      <c r="T251" s="6">
        <f t="shared" si="18"/>
        <v>40412.736111111109</v>
      </c>
    </row>
    <row r="252" spans="1:20" ht="48" hidden="1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9"/>
        <v>72.482837528604122</v>
      </c>
      <c r="Q252" t="str">
        <f t="shared" si="16"/>
        <v>film &amp; video</v>
      </c>
      <c r="R252" t="str" cm="1">
        <f t="array" ref="R252">_xlfn.IFS(ISNUMBER(SEARCH("film &amp; video/television", N252)),"television",ISNUMBER(SEARCH("film &amp; video/animation", N252)),"animation",ISNUMBER(SEARCH("film &amp; video/documentary", N252)),"documentary",ISNUMBER(SEARCH("film &amp; video/drama", N252)),"drama",ISNUMBER(SEARCH("film &amp; video/science fiction", N252)),"science fiction",ISNUMBER(SEARCH("film &amp; video/shorts", N252)),"shorts",ISNUMBER(SEARCH("food/food trucks", N252)),"food trucks",ISNUMBER(SEARCH("food/restaurants", N252)),"restaurants",ISNUMBER(SEARCH("food/small batch", N252)),"small batch",ISNUMBER(SEARCH("games/mobile games", N252)),"mobile games",ISNUMBER(SEARCH("games/tabletop games", N252)),"tabletop games",ISNUMBER(SEARCH("games/video games", N252)),"video games",ISNUMBER(SEARCH("music/classical music", N252)),"classical music",ISNUMBER(SEARCH("music/electronic music", N252)),"electronic music",ISNUMBER(SEARCH("music/faith", N252)),"faith",ISNUMBER(SEARCH("music/indie rock", N252)),"indie rock",ISNUMBER(SEARCH("music/jazz", N252)),"jazz",ISNUMBER(SEARCH("music/metal", N252)),"metal",ISNUMBER(SEARCH("music/pop", N252)),"pop",ISNUMBER(SEARCH("music/rock", N252)),"rock",ISNUMBER(SEARCH("music/world music", N252)),"world music",ISNUMBER(SEARCH("journalism/audio", N252)),"audio",ISNUMBER(SEARCH("photography/nature", N252)),"nature",ISNUMBER(SEARCH("photography/people", N252)),"people",ISNUMBER(SEARCH("photography/photobooks", N252)),"photobooks",ISNUMBER(SEARCH("photography/places", N252)),"places",ISNUMBER(SEARCH("publishing/art books", N252)),"art books",ISNUMBER(SEARCH("publishing/children's books", N252)),"children's books",ISNUMBER(SEARCH("publishing/fiction", N252)),"fiction",ISNUMBER(SEARCH("publishing/nonfiction", N252)),"nonfiction",ISNUMBER(SEARCH("publishing/radio &amp; podcasts", N252)),"radio &amp; podcasts",ISNUMBER(SEARCH("publishing/translations", N252)),"translations",ISNUMBER(SEARCH("technology/gadgets", N252)),"gadgets",ISNUMBER(SEARCH("technology/hardware", N252)),"hardware",ISNUMBER(SEARCH("technology/makerspaces", N252)),"makerspaces",ISNUMBER(SEARCH("technology/space exploration", N252)),"space exploration",ISNUMBER(SEARCH("technology/wearables", N252)),"wearables",ISNUMBER(SEARCH("technology/web", N252)),"web",ISNUMBER(SEARCH("theater/musical", N252)),"musical",ISNUMBER(SEARCH("theater/plays", N252)),"plays",ISNUMBER(SEARCH("theater/spaces", N252)),"spaces")</f>
        <v>documentary</v>
      </c>
      <c r="S252" s="6">
        <f t="shared" si="17"/>
        <v>41401.565868055557</v>
      </c>
      <c r="T252" s="6">
        <f t="shared" si="18"/>
        <v>41431.565868055557</v>
      </c>
    </row>
    <row r="253" spans="1:20" ht="48" hidden="1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9"/>
        <v>57.077922077922075</v>
      </c>
      <c r="Q253" t="str">
        <f t="shared" si="16"/>
        <v>film &amp; video</v>
      </c>
      <c r="R253" t="str" cm="1">
        <f t="array" ref="R253">_xlfn.IFS(ISNUMBER(SEARCH("film &amp; video/television", N253)),"television",ISNUMBER(SEARCH("film &amp; video/animation", N253)),"animation",ISNUMBER(SEARCH("film &amp; video/documentary", N253)),"documentary",ISNUMBER(SEARCH("film &amp; video/drama", N253)),"drama",ISNUMBER(SEARCH("film &amp; video/science fiction", N253)),"science fiction",ISNUMBER(SEARCH("film &amp; video/shorts", N253)),"shorts",ISNUMBER(SEARCH("food/food trucks", N253)),"food trucks",ISNUMBER(SEARCH("food/restaurants", N253)),"restaurants",ISNUMBER(SEARCH("food/small batch", N253)),"small batch",ISNUMBER(SEARCH("games/mobile games", N253)),"mobile games",ISNUMBER(SEARCH("games/tabletop games", N253)),"tabletop games",ISNUMBER(SEARCH("games/video games", N253)),"video games",ISNUMBER(SEARCH("music/classical music", N253)),"classical music",ISNUMBER(SEARCH("music/electronic music", N253)),"electronic music",ISNUMBER(SEARCH("music/faith", N253)),"faith",ISNUMBER(SEARCH("music/indie rock", N253)),"indie rock",ISNUMBER(SEARCH("music/jazz", N253)),"jazz",ISNUMBER(SEARCH("music/metal", N253)),"metal",ISNUMBER(SEARCH("music/pop", N253)),"pop",ISNUMBER(SEARCH("music/rock", N253)),"rock",ISNUMBER(SEARCH("music/world music", N253)),"world music",ISNUMBER(SEARCH("journalism/audio", N253)),"audio",ISNUMBER(SEARCH("photography/nature", N253)),"nature",ISNUMBER(SEARCH("photography/people", N253)),"people",ISNUMBER(SEARCH("photography/photobooks", N253)),"photobooks",ISNUMBER(SEARCH("photography/places", N253)),"places",ISNUMBER(SEARCH("publishing/art books", N253)),"art books",ISNUMBER(SEARCH("publishing/children's books", N253)),"children's books",ISNUMBER(SEARCH("publishing/fiction", N253)),"fiction",ISNUMBER(SEARCH("publishing/nonfiction", N253)),"nonfiction",ISNUMBER(SEARCH("publishing/radio &amp; podcasts", N253)),"radio &amp; podcasts",ISNUMBER(SEARCH("publishing/translations", N253)),"translations",ISNUMBER(SEARCH("technology/gadgets", N253)),"gadgets",ISNUMBER(SEARCH("technology/hardware", N253)),"hardware",ISNUMBER(SEARCH("technology/makerspaces", N253)),"makerspaces",ISNUMBER(SEARCH("technology/space exploration", N253)),"space exploration",ISNUMBER(SEARCH("technology/wearables", N253)),"wearables",ISNUMBER(SEARCH("technology/web", N253)),"web",ISNUMBER(SEARCH("theater/musical", N253)),"musical",ISNUMBER(SEARCH("theater/plays", N253)),"plays",ISNUMBER(SEARCH("theater/spaces", N253)),"spaces")</f>
        <v>documentary</v>
      </c>
      <c r="S253" s="6">
        <f t="shared" si="17"/>
        <v>41013.787569444445</v>
      </c>
      <c r="T253" s="6">
        <f t="shared" si="18"/>
        <v>41045.791666666664</v>
      </c>
    </row>
    <row r="254" spans="1:20" ht="48" hidden="1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9"/>
        <v>85.444444444444443</v>
      </c>
      <c r="Q254" t="str">
        <f t="shared" si="16"/>
        <v>film &amp; video</v>
      </c>
      <c r="R254" t="str" cm="1">
        <f t="array" ref="R254">_xlfn.IFS(ISNUMBER(SEARCH("film &amp; video/television", N254)),"television",ISNUMBER(SEARCH("film &amp; video/animation", N254)),"animation",ISNUMBER(SEARCH("film &amp; video/documentary", N254)),"documentary",ISNUMBER(SEARCH("film &amp; video/drama", N254)),"drama",ISNUMBER(SEARCH("film &amp; video/science fiction", N254)),"science fiction",ISNUMBER(SEARCH("film &amp; video/shorts", N254)),"shorts",ISNUMBER(SEARCH("food/food trucks", N254)),"food trucks",ISNUMBER(SEARCH("food/restaurants", N254)),"restaurants",ISNUMBER(SEARCH("food/small batch", N254)),"small batch",ISNUMBER(SEARCH("games/mobile games", N254)),"mobile games",ISNUMBER(SEARCH("games/tabletop games", N254)),"tabletop games",ISNUMBER(SEARCH("games/video games", N254)),"video games",ISNUMBER(SEARCH("music/classical music", N254)),"classical music",ISNUMBER(SEARCH("music/electronic music", N254)),"electronic music",ISNUMBER(SEARCH("music/faith", N254)),"faith",ISNUMBER(SEARCH("music/indie rock", N254)),"indie rock",ISNUMBER(SEARCH("music/jazz", N254)),"jazz",ISNUMBER(SEARCH("music/metal", N254)),"metal",ISNUMBER(SEARCH("music/pop", N254)),"pop",ISNUMBER(SEARCH("music/rock", N254)),"rock",ISNUMBER(SEARCH("music/world music", N254)),"world music",ISNUMBER(SEARCH("journalism/audio", N254)),"audio",ISNUMBER(SEARCH("photography/nature", N254)),"nature",ISNUMBER(SEARCH("photography/people", N254)),"people",ISNUMBER(SEARCH("photography/photobooks", N254)),"photobooks",ISNUMBER(SEARCH("photography/places", N254)),"places",ISNUMBER(SEARCH("publishing/art books", N254)),"art books",ISNUMBER(SEARCH("publishing/children's books", N254)),"children's books",ISNUMBER(SEARCH("publishing/fiction", N254)),"fiction",ISNUMBER(SEARCH("publishing/nonfiction", N254)),"nonfiction",ISNUMBER(SEARCH("publishing/radio &amp; podcasts", N254)),"radio &amp; podcasts",ISNUMBER(SEARCH("publishing/translations", N254)),"translations",ISNUMBER(SEARCH("technology/gadgets", N254)),"gadgets",ISNUMBER(SEARCH("technology/hardware", N254)),"hardware",ISNUMBER(SEARCH("technology/makerspaces", N254)),"makerspaces",ISNUMBER(SEARCH("technology/space exploration", N254)),"space exploration",ISNUMBER(SEARCH("technology/wearables", N254)),"wearables",ISNUMBER(SEARCH("technology/web", N254)),"web",ISNUMBER(SEARCH("theater/musical", N254)),"musical",ISNUMBER(SEARCH("theater/plays", N254)),"plays",ISNUMBER(SEARCH("theater/spaces", N254)),"spaces")</f>
        <v>documentary</v>
      </c>
      <c r="S254" s="6">
        <f t="shared" si="17"/>
        <v>40266.662708333337</v>
      </c>
      <c r="T254" s="6">
        <f t="shared" si="18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9"/>
        <v>215.85714285714286</v>
      </c>
      <c r="Q255" t="str">
        <f t="shared" si="16"/>
        <v>film &amp; video</v>
      </c>
      <c r="R255" t="str" cm="1">
        <f t="array" ref="R255">_xlfn.IFS(ISNUMBER(SEARCH("film &amp; video/television", N255)),"television",ISNUMBER(SEARCH("film &amp; video/animation", N255)),"animation",ISNUMBER(SEARCH("film &amp; video/documentary", N255)),"documentary",ISNUMBER(SEARCH("film &amp; video/drama", N255)),"drama",ISNUMBER(SEARCH("film &amp; video/science fiction", N255)),"science fiction",ISNUMBER(SEARCH("film &amp; video/shorts", N255)),"shorts",ISNUMBER(SEARCH("food/food trucks", N255)),"food trucks",ISNUMBER(SEARCH("food/restaurants", N255)),"restaurants",ISNUMBER(SEARCH("food/small batch", N255)),"small batch",ISNUMBER(SEARCH("games/mobile games", N255)),"mobile games",ISNUMBER(SEARCH("games/tabletop games", N255)),"tabletop games",ISNUMBER(SEARCH("games/video games", N255)),"video games",ISNUMBER(SEARCH("music/classical music", N255)),"classical music",ISNUMBER(SEARCH("music/electronic music", N255)),"electronic music",ISNUMBER(SEARCH("music/faith", N255)),"faith",ISNUMBER(SEARCH("music/indie rock", N255)),"indie rock",ISNUMBER(SEARCH("music/jazz", N255)),"jazz",ISNUMBER(SEARCH("music/metal", N255)),"metal",ISNUMBER(SEARCH("music/pop", N255)),"pop",ISNUMBER(SEARCH("music/rock", N255)),"rock",ISNUMBER(SEARCH("music/world music", N255)),"world music",ISNUMBER(SEARCH("journalism/audio", N255)),"audio",ISNUMBER(SEARCH("photography/nature", N255)),"nature",ISNUMBER(SEARCH("photography/people", N255)),"people",ISNUMBER(SEARCH("photography/photobooks", N255)),"photobooks",ISNUMBER(SEARCH("photography/places", N255)),"places",ISNUMBER(SEARCH("publishing/art books", N255)),"art books",ISNUMBER(SEARCH("publishing/children's books", N255)),"children's books",ISNUMBER(SEARCH("publishing/fiction", N255)),"fiction",ISNUMBER(SEARCH("publishing/nonfiction", N255)),"nonfiction",ISNUMBER(SEARCH("publishing/radio &amp; podcasts", N255)),"radio &amp; podcasts",ISNUMBER(SEARCH("publishing/translations", N255)),"translations",ISNUMBER(SEARCH("technology/gadgets", N255)),"gadgets",ISNUMBER(SEARCH("technology/hardware", N255)),"hardware",ISNUMBER(SEARCH("technology/makerspaces", N255)),"makerspaces",ISNUMBER(SEARCH("technology/space exploration", N255)),"space exploration",ISNUMBER(SEARCH("technology/wearables", N255)),"wearables",ISNUMBER(SEARCH("technology/web", N255)),"web",ISNUMBER(SEARCH("theater/musical", N255)),"musical",ISNUMBER(SEARCH("theater/plays", N255)),"plays",ISNUMBER(SEARCH("theater/spaces", N255)),"spaces")</f>
        <v>documentary</v>
      </c>
      <c r="S255" s="6">
        <f t="shared" si="17"/>
        <v>40924.650868055556</v>
      </c>
      <c r="T255" s="6">
        <f t="shared" si="18"/>
        <v>40954.650868055556</v>
      </c>
    </row>
    <row r="256" spans="1:20" ht="48" hidden="1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9"/>
        <v>89.38643312101911</v>
      </c>
      <c r="Q256" t="str">
        <f t="shared" si="16"/>
        <v>film &amp; video</v>
      </c>
      <c r="R256" t="str" cm="1">
        <f t="array" ref="R256">_xlfn.IFS(ISNUMBER(SEARCH("film &amp; video/television", N256)),"television",ISNUMBER(SEARCH("film &amp; video/animation", N256)),"animation",ISNUMBER(SEARCH("film &amp; video/documentary", N256)),"documentary",ISNUMBER(SEARCH("film &amp; video/drama", N256)),"drama",ISNUMBER(SEARCH("film &amp; video/science fiction", N256)),"science fiction",ISNUMBER(SEARCH("film &amp; video/shorts", N256)),"shorts",ISNUMBER(SEARCH("food/food trucks", N256)),"food trucks",ISNUMBER(SEARCH("food/restaurants", N256)),"restaurants",ISNUMBER(SEARCH("food/small batch", N256)),"small batch",ISNUMBER(SEARCH("games/mobile games", N256)),"mobile games",ISNUMBER(SEARCH("games/tabletop games", N256)),"tabletop games",ISNUMBER(SEARCH("games/video games", N256)),"video games",ISNUMBER(SEARCH("music/classical music", N256)),"classical music",ISNUMBER(SEARCH("music/electronic music", N256)),"electronic music",ISNUMBER(SEARCH("music/faith", N256)),"faith",ISNUMBER(SEARCH("music/indie rock", N256)),"indie rock",ISNUMBER(SEARCH("music/jazz", N256)),"jazz",ISNUMBER(SEARCH("music/metal", N256)),"metal",ISNUMBER(SEARCH("music/pop", N256)),"pop",ISNUMBER(SEARCH("music/rock", N256)),"rock",ISNUMBER(SEARCH("music/world music", N256)),"world music",ISNUMBER(SEARCH("journalism/audio", N256)),"audio",ISNUMBER(SEARCH("photography/nature", N256)),"nature",ISNUMBER(SEARCH("photography/people", N256)),"people",ISNUMBER(SEARCH("photography/photobooks", N256)),"photobooks",ISNUMBER(SEARCH("photography/places", N256)),"places",ISNUMBER(SEARCH("publishing/art books", N256)),"art books",ISNUMBER(SEARCH("publishing/children's books", N256)),"children's books",ISNUMBER(SEARCH("publishing/fiction", N256)),"fiction",ISNUMBER(SEARCH("publishing/nonfiction", N256)),"nonfiction",ISNUMBER(SEARCH("publishing/radio &amp; podcasts", N256)),"radio &amp; podcasts",ISNUMBER(SEARCH("publishing/translations", N256)),"translations",ISNUMBER(SEARCH("technology/gadgets", N256)),"gadgets",ISNUMBER(SEARCH("technology/hardware", N256)),"hardware",ISNUMBER(SEARCH("technology/makerspaces", N256)),"makerspaces",ISNUMBER(SEARCH("technology/space exploration", N256)),"space exploration",ISNUMBER(SEARCH("technology/wearables", N256)),"wearables",ISNUMBER(SEARCH("technology/web", N256)),"web",ISNUMBER(SEARCH("theater/musical", N256)),"musical",ISNUMBER(SEARCH("theater/plays", N256)),"plays",ISNUMBER(SEARCH("theater/spaces", N256)),"spaces")</f>
        <v>documentary</v>
      </c>
      <c r="S256" s="6">
        <f t="shared" si="17"/>
        <v>42263.952662037031</v>
      </c>
      <c r="T256" s="6">
        <f t="shared" si="18"/>
        <v>42294.083333333328</v>
      </c>
    </row>
    <row r="257" spans="1:20" ht="32" hidden="1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9"/>
        <v>45.418404255319146</v>
      </c>
      <c r="Q257" t="str">
        <f t="shared" si="16"/>
        <v>film &amp; video</v>
      </c>
      <c r="R257" t="str" cm="1">
        <f t="array" ref="R257">_xlfn.IFS(ISNUMBER(SEARCH("film &amp; video/television", N257)),"television",ISNUMBER(SEARCH("film &amp; video/animation", N257)),"animation",ISNUMBER(SEARCH("film &amp; video/documentary", N257)),"documentary",ISNUMBER(SEARCH("film &amp; video/drama", N257)),"drama",ISNUMBER(SEARCH("film &amp; video/science fiction", N257)),"science fiction",ISNUMBER(SEARCH("film &amp; video/shorts", N257)),"shorts",ISNUMBER(SEARCH("food/food trucks", N257)),"food trucks",ISNUMBER(SEARCH("food/restaurants", N257)),"restaurants",ISNUMBER(SEARCH("food/small batch", N257)),"small batch",ISNUMBER(SEARCH("games/mobile games", N257)),"mobile games",ISNUMBER(SEARCH("games/tabletop games", N257)),"tabletop games",ISNUMBER(SEARCH("games/video games", N257)),"video games",ISNUMBER(SEARCH("music/classical music", N257)),"classical music",ISNUMBER(SEARCH("music/electronic music", N257)),"electronic music",ISNUMBER(SEARCH("music/faith", N257)),"faith",ISNUMBER(SEARCH("music/indie rock", N257)),"indie rock",ISNUMBER(SEARCH("music/jazz", N257)),"jazz",ISNUMBER(SEARCH("music/metal", N257)),"metal",ISNUMBER(SEARCH("music/pop", N257)),"pop",ISNUMBER(SEARCH("music/rock", N257)),"rock",ISNUMBER(SEARCH("music/world music", N257)),"world music",ISNUMBER(SEARCH("journalism/audio", N257)),"audio",ISNUMBER(SEARCH("photography/nature", N257)),"nature",ISNUMBER(SEARCH("photography/people", N257)),"people",ISNUMBER(SEARCH("photography/photobooks", N257)),"photobooks",ISNUMBER(SEARCH("photography/places", N257)),"places",ISNUMBER(SEARCH("publishing/art books", N257)),"art books",ISNUMBER(SEARCH("publishing/children's books", N257)),"children's books",ISNUMBER(SEARCH("publishing/fiction", N257)),"fiction",ISNUMBER(SEARCH("publishing/nonfiction", N257)),"nonfiction",ISNUMBER(SEARCH("publishing/radio &amp; podcasts", N257)),"radio &amp; podcasts",ISNUMBER(SEARCH("publishing/translations", N257)),"translations",ISNUMBER(SEARCH("technology/gadgets", N257)),"gadgets",ISNUMBER(SEARCH("technology/hardware", N257)),"hardware",ISNUMBER(SEARCH("technology/makerspaces", N257)),"makerspaces",ISNUMBER(SEARCH("technology/space exploration", N257)),"space exploration",ISNUMBER(SEARCH("technology/wearables", N257)),"wearables",ISNUMBER(SEARCH("technology/web", N257)),"web",ISNUMBER(SEARCH("theater/musical", N257)),"musical",ISNUMBER(SEARCH("theater/plays", N257)),"plays",ISNUMBER(SEARCH("theater/spaces", N257)),"spaces")</f>
        <v>documentary</v>
      </c>
      <c r="S257" s="6">
        <f t="shared" si="17"/>
        <v>40588.526412037041</v>
      </c>
      <c r="T257" s="6">
        <f t="shared" si="18"/>
        <v>40618.48474537037</v>
      </c>
    </row>
    <row r="258" spans="1:20" ht="48" hidden="1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9"/>
        <v>65.756363636363631</v>
      </c>
      <c r="Q258" t="str">
        <f t="shared" si="16"/>
        <v>film &amp; video</v>
      </c>
      <c r="R258" t="str" cm="1">
        <f t="array" ref="R258">_xlfn.IFS(ISNUMBER(SEARCH("film &amp; video/television", N258)),"television",ISNUMBER(SEARCH("film &amp; video/animation", N258)),"animation",ISNUMBER(SEARCH("film &amp; video/documentary", N258)),"documentary",ISNUMBER(SEARCH("film &amp; video/drama", N258)),"drama",ISNUMBER(SEARCH("film &amp; video/science fiction", N258)),"science fiction",ISNUMBER(SEARCH("film &amp; video/shorts", N258)),"shorts",ISNUMBER(SEARCH("food/food trucks", N258)),"food trucks",ISNUMBER(SEARCH("food/restaurants", N258)),"restaurants",ISNUMBER(SEARCH("food/small batch", N258)),"small batch",ISNUMBER(SEARCH("games/mobile games", N258)),"mobile games",ISNUMBER(SEARCH("games/tabletop games", N258)),"tabletop games",ISNUMBER(SEARCH("games/video games", N258)),"video games",ISNUMBER(SEARCH("music/classical music", N258)),"classical music",ISNUMBER(SEARCH("music/electronic music", N258)),"electronic music",ISNUMBER(SEARCH("music/faith", N258)),"faith",ISNUMBER(SEARCH("music/indie rock", N258)),"indie rock",ISNUMBER(SEARCH("music/jazz", N258)),"jazz",ISNUMBER(SEARCH("music/metal", N258)),"metal",ISNUMBER(SEARCH("music/pop", N258)),"pop",ISNUMBER(SEARCH("music/rock", N258)),"rock",ISNUMBER(SEARCH("music/world music", N258)),"world music",ISNUMBER(SEARCH("journalism/audio", N258)),"audio",ISNUMBER(SEARCH("photography/nature", N258)),"nature",ISNUMBER(SEARCH("photography/people", N258)),"people",ISNUMBER(SEARCH("photography/photobooks", N258)),"photobooks",ISNUMBER(SEARCH("photography/places", N258)),"places",ISNUMBER(SEARCH("publishing/art books", N258)),"art books",ISNUMBER(SEARCH("publishing/children's books", N258)),"children's books",ISNUMBER(SEARCH("publishing/fiction", N258)),"fiction",ISNUMBER(SEARCH("publishing/nonfiction", N258)),"nonfiction",ISNUMBER(SEARCH("publishing/radio &amp; podcasts", N258)),"radio &amp; podcasts",ISNUMBER(SEARCH("publishing/translations", N258)),"translations",ISNUMBER(SEARCH("technology/gadgets", N258)),"gadgets",ISNUMBER(SEARCH("technology/hardware", N258)),"hardware",ISNUMBER(SEARCH("technology/makerspaces", N258)),"makerspaces",ISNUMBER(SEARCH("technology/space exploration", N258)),"space exploration",ISNUMBER(SEARCH("technology/wearables", N258)),"wearables",ISNUMBER(SEARCH("technology/web", N258)),"web",ISNUMBER(SEARCH("theater/musical", N258)),"musical",ISNUMBER(SEARCH("theater/plays", N258)),"plays",ISNUMBER(SEARCH("theater/spaces", N258)),"spaces")</f>
        <v>documentary</v>
      </c>
      <c r="S258" s="6">
        <f t="shared" si="17"/>
        <v>41319.769293981481</v>
      </c>
      <c r="T258" s="6">
        <f t="shared" si="18"/>
        <v>41349.769293981481</v>
      </c>
    </row>
    <row r="259" spans="1:20" ht="48" hidden="1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(E259/D259)*100</f>
        <v>106.72648571428572</v>
      </c>
      <c r="P259">
        <f t="shared" ref="P259:P322" si="21">(E259/L259)</f>
        <v>66.70405357142856</v>
      </c>
      <c r="Q259" t="str">
        <f t="shared" ref="Q259:Q322" si="22">_xlfn.IFS(ISNUMBER(SEARCH("film &amp; video", N259)),"film &amp; video",ISNUMBER(SEARCH("food", N259)),"food",ISNUMBER(SEARCH("games", N259)),"games",ISNUMBER(SEARCH("journalism", N259)),"journalism",ISNUMBER(SEARCH("music", N259)),"music",ISNUMBER(SEARCH("photography", N259)),"photography",ISNUMBER(SEARCH("publishing", N259)),"publishing",ISNUMBER(SEARCH("technology", N259)),"technology",ISNUMBER(SEARCH("theater", N259)),"theater")</f>
        <v>film &amp; video</v>
      </c>
      <c r="R259" t="str" cm="1">
        <f t="array" ref="R259">_xlfn.IFS(ISNUMBER(SEARCH("film &amp; video/television", N259)),"television",ISNUMBER(SEARCH("film &amp; video/animation", N259)),"animation",ISNUMBER(SEARCH("film &amp; video/documentary", N259)),"documentary",ISNUMBER(SEARCH("film &amp; video/drama", N259)),"drama",ISNUMBER(SEARCH("film &amp; video/science fiction", N259)),"science fiction",ISNUMBER(SEARCH("film &amp; video/shorts", N259)),"shorts",ISNUMBER(SEARCH("food/food trucks", N259)),"food trucks",ISNUMBER(SEARCH("food/restaurants", N259)),"restaurants",ISNUMBER(SEARCH("food/small batch", N259)),"small batch",ISNUMBER(SEARCH("games/mobile games", N259)),"mobile games",ISNUMBER(SEARCH("games/tabletop games", N259)),"tabletop games",ISNUMBER(SEARCH("games/video games", N259)),"video games",ISNUMBER(SEARCH("music/classical music", N259)),"classical music",ISNUMBER(SEARCH("music/electronic music", N259)),"electronic music",ISNUMBER(SEARCH("music/faith", N259)),"faith",ISNUMBER(SEARCH("music/indie rock", N259)),"indie rock",ISNUMBER(SEARCH("music/jazz", N259)),"jazz",ISNUMBER(SEARCH("music/metal", N259)),"metal",ISNUMBER(SEARCH("music/pop", N259)),"pop",ISNUMBER(SEARCH("music/rock", N259)),"rock",ISNUMBER(SEARCH("music/world music", N259)),"world music",ISNUMBER(SEARCH("journalism/audio", N259)),"audio",ISNUMBER(SEARCH("photography/nature", N259)),"nature",ISNUMBER(SEARCH("photography/people", N259)),"people",ISNUMBER(SEARCH("photography/photobooks", N259)),"photobooks",ISNUMBER(SEARCH("photography/places", N259)),"places",ISNUMBER(SEARCH("publishing/art books", N259)),"art books",ISNUMBER(SEARCH("publishing/children's books", N259)),"children's books",ISNUMBER(SEARCH("publishing/fiction", N259)),"fiction",ISNUMBER(SEARCH("publishing/nonfiction", N259)),"nonfiction",ISNUMBER(SEARCH("publishing/radio &amp; podcasts", N259)),"radio &amp; podcasts",ISNUMBER(SEARCH("publishing/translations", N259)),"translations",ISNUMBER(SEARCH("technology/gadgets", N259)),"gadgets",ISNUMBER(SEARCH("technology/hardware", N259)),"hardware",ISNUMBER(SEARCH("technology/makerspaces", N259)),"makerspaces",ISNUMBER(SEARCH("technology/space exploration", N259)),"space exploration",ISNUMBER(SEARCH("technology/wearables", N259)),"wearables",ISNUMBER(SEARCH("technology/web", N259)),"web",ISNUMBER(SEARCH("theater/musical", N259)),"musical",ISNUMBER(SEARCH("theater/plays", N259)),"plays",ISNUMBER(SEARCH("theater/spaces", N259)),"spaces")</f>
        <v>documentary</v>
      </c>
      <c r="S259" s="6">
        <f t="shared" ref="S259:S322" si="23">(((J259/60)/60)/24)+DATE(1970,1,1)</f>
        <v>42479.626875000002</v>
      </c>
      <c r="T259" s="6">
        <f t="shared" ref="T259:T322" si="24">(((I259/60)/60)/24)+DATE(1970,1,1)</f>
        <v>42509.626875000002</v>
      </c>
    </row>
    <row r="260" spans="1:20" ht="48" hidden="1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tr">
        <f t="shared" si="22"/>
        <v>film &amp; video</v>
      </c>
      <c r="R260" t="str" cm="1">
        <f t="array" ref="R260">_xlfn.IFS(ISNUMBER(SEARCH("film &amp; video/television", N260)),"television",ISNUMBER(SEARCH("film &amp; video/animation", N260)),"animation",ISNUMBER(SEARCH("film &amp; video/documentary", N260)),"documentary",ISNUMBER(SEARCH("film &amp; video/drama", N260)),"drama",ISNUMBER(SEARCH("film &amp; video/science fiction", N260)),"science fiction",ISNUMBER(SEARCH("film &amp; video/shorts", N260)),"shorts",ISNUMBER(SEARCH("food/food trucks", N260)),"food trucks",ISNUMBER(SEARCH("food/restaurants", N260)),"restaurants",ISNUMBER(SEARCH("food/small batch", N260)),"small batch",ISNUMBER(SEARCH("games/mobile games", N260)),"mobile games",ISNUMBER(SEARCH("games/tabletop games", N260)),"tabletop games",ISNUMBER(SEARCH("games/video games", N260)),"video games",ISNUMBER(SEARCH("music/classical music", N260)),"classical music",ISNUMBER(SEARCH("music/electronic music", N260)),"electronic music",ISNUMBER(SEARCH("music/faith", N260)),"faith",ISNUMBER(SEARCH("music/indie rock", N260)),"indie rock",ISNUMBER(SEARCH("music/jazz", N260)),"jazz",ISNUMBER(SEARCH("music/metal", N260)),"metal",ISNUMBER(SEARCH("music/pop", N260)),"pop",ISNUMBER(SEARCH("music/rock", N260)),"rock",ISNUMBER(SEARCH("music/world music", N260)),"world music",ISNUMBER(SEARCH("journalism/audio", N260)),"audio",ISNUMBER(SEARCH("photography/nature", N260)),"nature",ISNUMBER(SEARCH("photography/people", N260)),"people",ISNUMBER(SEARCH("photography/photobooks", N260)),"photobooks",ISNUMBER(SEARCH("photography/places", N260)),"places",ISNUMBER(SEARCH("publishing/art books", N260)),"art books",ISNUMBER(SEARCH("publishing/children's books", N260)),"children's books",ISNUMBER(SEARCH("publishing/fiction", N260)),"fiction",ISNUMBER(SEARCH("publishing/nonfiction", N260)),"nonfiction",ISNUMBER(SEARCH("publishing/radio &amp; podcasts", N260)),"radio &amp; podcasts",ISNUMBER(SEARCH("publishing/translations", N260)),"translations",ISNUMBER(SEARCH("technology/gadgets", N260)),"gadgets",ISNUMBER(SEARCH("technology/hardware", N260)),"hardware",ISNUMBER(SEARCH("technology/makerspaces", N260)),"makerspaces",ISNUMBER(SEARCH("technology/space exploration", N260)),"space exploration",ISNUMBER(SEARCH("technology/wearables", N260)),"wearables",ISNUMBER(SEARCH("technology/web", N260)),"web",ISNUMBER(SEARCH("theater/musical", N260)),"musical",ISNUMBER(SEARCH("theater/plays", N260)),"plays",ISNUMBER(SEARCH("theater/spaces", N260)),"spaces")</f>
        <v>documentary</v>
      </c>
      <c r="S260" s="6">
        <f t="shared" si="23"/>
        <v>40682.051689814813</v>
      </c>
      <c r="T260" s="6">
        <f t="shared" si="24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tr">
        <f t="shared" si="22"/>
        <v>film &amp; video</v>
      </c>
      <c r="R261" t="str" cm="1">
        <f t="array" ref="R261">_xlfn.IFS(ISNUMBER(SEARCH("film &amp; video/television", N261)),"television",ISNUMBER(SEARCH("film &amp; video/animation", N261)),"animation",ISNUMBER(SEARCH("film &amp; video/documentary", N261)),"documentary",ISNUMBER(SEARCH("film &amp; video/drama", N261)),"drama",ISNUMBER(SEARCH("film &amp; video/science fiction", N261)),"science fiction",ISNUMBER(SEARCH("film &amp; video/shorts", N261)),"shorts",ISNUMBER(SEARCH("food/food trucks", N261)),"food trucks",ISNUMBER(SEARCH("food/restaurants", N261)),"restaurants",ISNUMBER(SEARCH("food/small batch", N261)),"small batch",ISNUMBER(SEARCH("games/mobile games", N261)),"mobile games",ISNUMBER(SEARCH("games/tabletop games", N261)),"tabletop games",ISNUMBER(SEARCH("games/video games", N261)),"video games",ISNUMBER(SEARCH("music/classical music", N261)),"classical music",ISNUMBER(SEARCH("music/electronic music", N261)),"electronic music",ISNUMBER(SEARCH("music/faith", N261)),"faith",ISNUMBER(SEARCH("music/indie rock", N261)),"indie rock",ISNUMBER(SEARCH("music/jazz", N261)),"jazz",ISNUMBER(SEARCH("music/metal", N261)),"metal",ISNUMBER(SEARCH("music/pop", N261)),"pop",ISNUMBER(SEARCH("music/rock", N261)),"rock",ISNUMBER(SEARCH("music/world music", N261)),"world music",ISNUMBER(SEARCH("journalism/audio", N261)),"audio",ISNUMBER(SEARCH("photography/nature", N261)),"nature",ISNUMBER(SEARCH("photography/people", N261)),"people",ISNUMBER(SEARCH("photography/photobooks", N261)),"photobooks",ISNUMBER(SEARCH("photography/places", N261)),"places",ISNUMBER(SEARCH("publishing/art books", N261)),"art books",ISNUMBER(SEARCH("publishing/children's books", N261)),"children's books",ISNUMBER(SEARCH("publishing/fiction", N261)),"fiction",ISNUMBER(SEARCH("publishing/nonfiction", N261)),"nonfiction",ISNUMBER(SEARCH("publishing/radio &amp; podcasts", N261)),"radio &amp; podcasts",ISNUMBER(SEARCH("publishing/translations", N261)),"translations",ISNUMBER(SEARCH("technology/gadgets", N261)),"gadgets",ISNUMBER(SEARCH("technology/hardware", N261)),"hardware",ISNUMBER(SEARCH("technology/makerspaces", N261)),"makerspaces",ISNUMBER(SEARCH("technology/space exploration", N261)),"space exploration",ISNUMBER(SEARCH("technology/wearables", N261)),"wearables",ISNUMBER(SEARCH("technology/web", N261)),"web",ISNUMBER(SEARCH("theater/musical", N261)),"musical",ISNUMBER(SEARCH("theater/plays", N261)),"plays",ISNUMBER(SEARCH("theater/spaces", N261)),"spaces")</f>
        <v>documentary</v>
      </c>
      <c r="S261" s="6">
        <f t="shared" si="23"/>
        <v>42072.738067129627</v>
      </c>
      <c r="T261" s="6">
        <f t="shared" si="24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tr">
        <f t="shared" si="22"/>
        <v>film &amp; video</v>
      </c>
      <c r="R262" t="str" cm="1">
        <f t="array" ref="R262">_xlfn.IFS(ISNUMBER(SEARCH("film &amp; video/television", N262)),"television",ISNUMBER(SEARCH("film &amp; video/animation", N262)),"animation",ISNUMBER(SEARCH("film &amp; video/documentary", N262)),"documentary",ISNUMBER(SEARCH("film &amp; video/drama", N262)),"drama",ISNUMBER(SEARCH("film &amp; video/science fiction", N262)),"science fiction",ISNUMBER(SEARCH("film &amp; video/shorts", N262)),"shorts",ISNUMBER(SEARCH("food/food trucks", N262)),"food trucks",ISNUMBER(SEARCH("food/restaurants", N262)),"restaurants",ISNUMBER(SEARCH("food/small batch", N262)),"small batch",ISNUMBER(SEARCH("games/mobile games", N262)),"mobile games",ISNUMBER(SEARCH("games/tabletop games", N262)),"tabletop games",ISNUMBER(SEARCH("games/video games", N262)),"video games",ISNUMBER(SEARCH("music/classical music", N262)),"classical music",ISNUMBER(SEARCH("music/electronic music", N262)),"electronic music",ISNUMBER(SEARCH("music/faith", N262)),"faith",ISNUMBER(SEARCH("music/indie rock", N262)),"indie rock",ISNUMBER(SEARCH("music/jazz", N262)),"jazz",ISNUMBER(SEARCH("music/metal", N262)),"metal",ISNUMBER(SEARCH("music/pop", N262)),"pop",ISNUMBER(SEARCH("music/rock", N262)),"rock",ISNUMBER(SEARCH("music/world music", N262)),"world music",ISNUMBER(SEARCH("journalism/audio", N262)),"audio",ISNUMBER(SEARCH("photography/nature", N262)),"nature",ISNUMBER(SEARCH("photography/people", N262)),"people",ISNUMBER(SEARCH("photography/photobooks", N262)),"photobooks",ISNUMBER(SEARCH("photography/places", N262)),"places",ISNUMBER(SEARCH("publishing/art books", N262)),"art books",ISNUMBER(SEARCH("publishing/children's books", N262)),"children's books",ISNUMBER(SEARCH("publishing/fiction", N262)),"fiction",ISNUMBER(SEARCH("publishing/nonfiction", N262)),"nonfiction",ISNUMBER(SEARCH("publishing/radio &amp; podcasts", N262)),"radio &amp; podcasts",ISNUMBER(SEARCH("publishing/translations", N262)),"translations",ISNUMBER(SEARCH("technology/gadgets", N262)),"gadgets",ISNUMBER(SEARCH("technology/hardware", N262)),"hardware",ISNUMBER(SEARCH("technology/makerspaces", N262)),"makerspaces",ISNUMBER(SEARCH("technology/space exploration", N262)),"space exploration",ISNUMBER(SEARCH("technology/wearables", N262)),"wearables",ISNUMBER(SEARCH("technology/web", N262)),"web",ISNUMBER(SEARCH("theater/musical", N262)),"musical",ISNUMBER(SEARCH("theater/plays", N262)),"plays",ISNUMBER(SEARCH("theater/spaces", N262)),"spaces")</f>
        <v>documentary</v>
      </c>
      <c r="S262" s="6">
        <f t="shared" si="23"/>
        <v>40330.755543981482</v>
      </c>
      <c r="T262" s="6">
        <f t="shared" si="24"/>
        <v>40376.415972222225</v>
      </c>
    </row>
    <row r="263" spans="1:20" ht="32" hidden="1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tr">
        <f t="shared" si="22"/>
        <v>film &amp; video</v>
      </c>
      <c r="R263" t="str" cm="1">
        <f t="array" ref="R263">_xlfn.IFS(ISNUMBER(SEARCH("film &amp; video/television", N263)),"television",ISNUMBER(SEARCH("film &amp; video/animation", N263)),"animation",ISNUMBER(SEARCH("film &amp; video/documentary", N263)),"documentary",ISNUMBER(SEARCH("film &amp; video/drama", N263)),"drama",ISNUMBER(SEARCH("film &amp; video/science fiction", N263)),"science fiction",ISNUMBER(SEARCH("film &amp; video/shorts", N263)),"shorts",ISNUMBER(SEARCH("food/food trucks", N263)),"food trucks",ISNUMBER(SEARCH("food/restaurants", N263)),"restaurants",ISNUMBER(SEARCH("food/small batch", N263)),"small batch",ISNUMBER(SEARCH("games/mobile games", N263)),"mobile games",ISNUMBER(SEARCH("games/tabletop games", N263)),"tabletop games",ISNUMBER(SEARCH("games/video games", N263)),"video games",ISNUMBER(SEARCH("music/classical music", N263)),"classical music",ISNUMBER(SEARCH("music/electronic music", N263)),"electronic music",ISNUMBER(SEARCH("music/faith", N263)),"faith",ISNUMBER(SEARCH("music/indie rock", N263)),"indie rock",ISNUMBER(SEARCH("music/jazz", N263)),"jazz",ISNUMBER(SEARCH("music/metal", N263)),"metal",ISNUMBER(SEARCH("music/pop", N263)),"pop",ISNUMBER(SEARCH("music/rock", N263)),"rock",ISNUMBER(SEARCH("music/world music", N263)),"world music",ISNUMBER(SEARCH("journalism/audio", N263)),"audio",ISNUMBER(SEARCH("photography/nature", N263)),"nature",ISNUMBER(SEARCH("photography/people", N263)),"people",ISNUMBER(SEARCH("photography/photobooks", N263)),"photobooks",ISNUMBER(SEARCH("photography/places", N263)),"places",ISNUMBER(SEARCH("publishing/art books", N263)),"art books",ISNUMBER(SEARCH("publishing/children's books", N263)),"children's books",ISNUMBER(SEARCH("publishing/fiction", N263)),"fiction",ISNUMBER(SEARCH("publishing/nonfiction", N263)),"nonfiction",ISNUMBER(SEARCH("publishing/radio &amp; podcasts", N263)),"radio &amp; podcasts",ISNUMBER(SEARCH("publishing/translations", N263)),"translations",ISNUMBER(SEARCH("technology/gadgets", N263)),"gadgets",ISNUMBER(SEARCH("technology/hardware", N263)),"hardware",ISNUMBER(SEARCH("technology/makerspaces", N263)),"makerspaces",ISNUMBER(SEARCH("technology/space exploration", N263)),"space exploration",ISNUMBER(SEARCH("technology/wearables", N263)),"wearables",ISNUMBER(SEARCH("technology/web", N263)),"web",ISNUMBER(SEARCH("theater/musical", N263)),"musical",ISNUMBER(SEARCH("theater/plays", N263)),"plays",ISNUMBER(SEARCH("theater/spaces", N263)),"spaces")</f>
        <v>documentary</v>
      </c>
      <c r="S263" s="6">
        <f t="shared" si="23"/>
        <v>41017.885462962964</v>
      </c>
      <c r="T263" s="6">
        <f t="shared" si="24"/>
        <v>41067.621527777781</v>
      </c>
    </row>
    <row r="264" spans="1:20" ht="32" hidden="1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tr">
        <f t="shared" si="22"/>
        <v>film &amp; video</v>
      </c>
      <c r="R264" t="str" cm="1">
        <f t="array" ref="R264">_xlfn.IFS(ISNUMBER(SEARCH("film &amp; video/television", N264)),"television",ISNUMBER(SEARCH("film &amp; video/animation", N264)),"animation",ISNUMBER(SEARCH("film &amp; video/documentary", N264)),"documentary",ISNUMBER(SEARCH("film &amp; video/drama", N264)),"drama",ISNUMBER(SEARCH("film &amp; video/science fiction", N264)),"science fiction",ISNUMBER(SEARCH("film &amp; video/shorts", N264)),"shorts",ISNUMBER(SEARCH("food/food trucks", N264)),"food trucks",ISNUMBER(SEARCH("food/restaurants", N264)),"restaurants",ISNUMBER(SEARCH("food/small batch", N264)),"small batch",ISNUMBER(SEARCH("games/mobile games", N264)),"mobile games",ISNUMBER(SEARCH("games/tabletop games", N264)),"tabletop games",ISNUMBER(SEARCH("games/video games", N264)),"video games",ISNUMBER(SEARCH("music/classical music", N264)),"classical music",ISNUMBER(SEARCH("music/electronic music", N264)),"electronic music",ISNUMBER(SEARCH("music/faith", N264)),"faith",ISNUMBER(SEARCH("music/indie rock", N264)),"indie rock",ISNUMBER(SEARCH("music/jazz", N264)),"jazz",ISNUMBER(SEARCH("music/metal", N264)),"metal",ISNUMBER(SEARCH("music/pop", N264)),"pop",ISNUMBER(SEARCH("music/rock", N264)),"rock",ISNUMBER(SEARCH("music/world music", N264)),"world music",ISNUMBER(SEARCH("journalism/audio", N264)),"audio",ISNUMBER(SEARCH("photography/nature", N264)),"nature",ISNUMBER(SEARCH("photography/people", N264)),"people",ISNUMBER(SEARCH("photography/photobooks", N264)),"photobooks",ISNUMBER(SEARCH("photography/places", N264)),"places",ISNUMBER(SEARCH("publishing/art books", N264)),"art books",ISNUMBER(SEARCH("publishing/children's books", N264)),"children's books",ISNUMBER(SEARCH("publishing/fiction", N264)),"fiction",ISNUMBER(SEARCH("publishing/nonfiction", N264)),"nonfiction",ISNUMBER(SEARCH("publishing/radio &amp; podcasts", N264)),"radio &amp; podcasts",ISNUMBER(SEARCH("publishing/translations", N264)),"translations",ISNUMBER(SEARCH("technology/gadgets", N264)),"gadgets",ISNUMBER(SEARCH("technology/hardware", N264)),"hardware",ISNUMBER(SEARCH("technology/makerspaces", N264)),"makerspaces",ISNUMBER(SEARCH("technology/space exploration", N264)),"space exploration",ISNUMBER(SEARCH("technology/wearables", N264)),"wearables",ISNUMBER(SEARCH("technology/web", N264)),"web",ISNUMBER(SEARCH("theater/musical", N264)),"musical",ISNUMBER(SEARCH("theater/plays", N264)),"plays",ISNUMBER(SEARCH("theater/spaces", N264)),"spaces")</f>
        <v>documentary</v>
      </c>
      <c r="S264" s="6">
        <f t="shared" si="23"/>
        <v>40555.24800925926</v>
      </c>
      <c r="T264" s="6">
        <f t="shared" si="24"/>
        <v>40600.24800925926</v>
      </c>
    </row>
    <row r="265" spans="1:20" ht="64" hidden="1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tr">
        <f t="shared" si="22"/>
        <v>film &amp; video</v>
      </c>
      <c r="R265" t="str" cm="1">
        <f t="array" ref="R265">_xlfn.IFS(ISNUMBER(SEARCH("film &amp; video/television", N265)),"television",ISNUMBER(SEARCH("film &amp; video/animation", N265)),"animation",ISNUMBER(SEARCH("film &amp; video/documentary", N265)),"documentary",ISNUMBER(SEARCH("film &amp; video/drama", N265)),"drama",ISNUMBER(SEARCH("film &amp; video/science fiction", N265)),"science fiction",ISNUMBER(SEARCH("film &amp; video/shorts", N265)),"shorts",ISNUMBER(SEARCH("food/food trucks", N265)),"food trucks",ISNUMBER(SEARCH("food/restaurants", N265)),"restaurants",ISNUMBER(SEARCH("food/small batch", N265)),"small batch",ISNUMBER(SEARCH("games/mobile games", N265)),"mobile games",ISNUMBER(SEARCH("games/tabletop games", N265)),"tabletop games",ISNUMBER(SEARCH("games/video games", N265)),"video games",ISNUMBER(SEARCH("music/classical music", N265)),"classical music",ISNUMBER(SEARCH("music/electronic music", N265)),"electronic music",ISNUMBER(SEARCH("music/faith", N265)),"faith",ISNUMBER(SEARCH("music/indie rock", N265)),"indie rock",ISNUMBER(SEARCH("music/jazz", N265)),"jazz",ISNUMBER(SEARCH("music/metal", N265)),"metal",ISNUMBER(SEARCH("music/pop", N265)),"pop",ISNUMBER(SEARCH("music/rock", N265)),"rock",ISNUMBER(SEARCH("music/world music", N265)),"world music",ISNUMBER(SEARCH("journalism/audio", N265)),"audio",ISNUMBER(SEARCH("photography/nature", N265)),"nature",ISNUMBER(SEARCH("photography/people", N265)),"people",ISNUMBER(SEARCH("photography/photobooks", N265)),"photobooks",ISNUMBER(SEARCH("photography/places", N265)),"places",ISNUMBER(SEARCH("publishing/art books", N265)),"art books",ISNUMBER(SEARCH("publishing/children's books", N265)),"children's books",ISNUMBER(SEARCH("publishing/fiction", N265)),"fiction",ISNUMBER(SEARCH("publishing/nonfiction", N265)),"nonfiction",ISNUMBER(SEARCH("publishing/radio &amp; podcasts", N265)),"radio &amp; podcasts",ISNUMBER(SEARCH("publishing/translations", N265)),"translations",ISNUMBER(SEARCH("technology/gadgets", N265)),"gadgets",ISNUMBER(SEARCH("technology/hardware", N265)),"hardware",ISNUMBER(SEARCH("technology/makerspaces", N265)),"makerspaces",ISNUMBER(SEARCH("technology/space exploration", N265)),"space exploration",ISNUMBER(SEARCH("technology/wearables", N265)),"wearables",ISNUMBER(SEARCH("technology/web", N265)),"web",ISNUMBER(SEARCH("theater/musical", N265)),"musical",ISNUMBER(SEARCH("theater/plays", N265)),"plays",ISNUMBER(SEARCH("theater/spaces", N265)),"spaces")</f>
        <v>documentary</v>
      </c>
      <c r="S265" s="6">
        <f t="shared" si="23"/>
        <v>41149.954791666663</v>
      </c>
      <c r="T265" s="6">
        <f t="shared" si="24"/>
        <v>41179.954791666663</v>
      </c>
    </row>
    <row r="266" spans="1:20" ht="64" hidden="1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tr">
        <f t="shared" si="22"/>
        <v>film &amp; video</v>
      </c>
      <c r="R266" t="str" cm="1">
        <f t="array" ref="R266">_xlfn.IFS(ISNUMBER(SEARCH("film &amp; video/television", N266)),"television",ISNUMBER(SEARCH("film &amp; video/animation", N266)),"animation",ISNUMBER(SEARCH("film &amp; video/documentary", N266)),"documentary",ISNUMBER(SEARCH("film &amp; video/drama", N266)),"drama",ISNUMBER(SEARCH("film &amp; video/science fiction", N266)),"science fiction",ISNUMBER(SEARCH("film &amp; video/shorts", N266)),"shorts",ISNUMBER(SEARCH("food/food trucks", N266)),"food trucks",ISNUMBER(SEARCH("food/restaurants", N266)),"restaurants",ISNUMBER(SEARCH("food/small batch", N266)),"small batch",ISNUMBER(SEARCH("games/mobile games", N266)),"mobile games",ISNUMBER(SEARCH("games/tabletop games", N266)),"tabletop games",ISNUMBER(SEARCH("games/video games", N266)),"video games",ISNUMBER(SEARCH("music/classical music", N266)),"classical music",ISNUMBER(SEARCH("music/electronic music", N266)),"electronic music",ISNUMBER(SEARCH("music/faith", N266)),"faith",ISNUMBER(SEARCH("music/indie rock", N266)),"indie rock",ISNUMBER(SEARCH("music/jazz", N266)),"jazz",ISNUMBER(SEARCH("music/metal", N266)),"metal",ISNUMBER(SEARCH("music/pop", N266)),"pop",ISNUMBER(SEARCH("music/rock", N266)),"rock",ISNUMBER(SEARCH("music/world music", N266)),"world music",ISNUMBER(SEARCH("journalism/audio", N266)),"audio",ISNUMBER(SEARCH("photography/nature", N266)),"nature",ISNUMBER(SEARCH("photography/people", N266)),"people",ISNUMBER(SEARCH("photography/photobooks", N266)),"photobooks",ISNUMBER(SEARCH("photography/places", N266)),"places",ISNUMBER(SEARCH("publishing/art books", N266)),"art books",ISNUMBER(SEARCH("publishing/children's books", N266)),"children's books",ISNUMBER(SEARCH("publishing/fiction", N266)),"fiction",ISNUMBER(SEARCH("publishing/nonfiction", N266)),"nonfiction",ISNUMBER(SEARCH("publishing/radio &amp; podcasts", N266)),"radio &amp; podcasts",ISNUMBER(SEARCH("publishing/translations", N266)),"translations",ISNUMBER(SEARCH("technology/gadgets", N266)),"gadgets",ISNUMBER(SEARCH("technology/hardware", N266)),"hardware",ISNUMBER(SEARCH("technology/makerspaces", N266)),"makerspaces",ISNUMBER(SEARCH("technology/space exploration", N266)),"space exploration",ISNUMBER(SEARCH("technology/wearables", N266)),"wearables",ISNUMBER(SEARCH("technology/web", N266)),"web",ISNUMBER(SEARCH("theater/musical", N266)),"musical",ISNUMBER(SEARCH("theater/plays", N266)),"plays",ISNUMBER(SEARCH("theater/spaces", N266)),"spaces")</f>
        <v>documentary</v>
      </c>
      <c r="S266" s="6">
        <f t="shared" si="23"/>
        <v>41010.620312500003</v>
      </c>
      <c r="T266" s="6">
        <f t="shared" si="24"/>
        <v>41040.620312500003</v>
      </c>
    </row>
    <row r="267" spans="1:20" ht="64" hidden="1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tr">
        <f t="shared" si="22"/>
        <v>film &amp; video</v>
      </c>
      <c r="R267" t="str" cm="1">
        <f t="array" ref="R267">_xlfn.IFS(ISNUMBER(SEARCH("film &amp; video/television", N267)),"television",ISNUMBER(SEARCH("film &amp; video/animation", N267)),"animation",ISNUMBER(SEARCH("film &amp; video/documentary", N267)),"documentary",ISNUMBER(SEARCH("film &amp; video/drama", N267)),"drama",ISNUMBER(SEARCH("film &amp; video/science fiction", N267)),"science fiction",ISNUMBER(SEARCH("film &amp; video/shorts", N267)),"shorts",ISNUMBER(SEARCH("food/food trucks", N267)),"food trucks",ISNUMBER(SEARCH("food/restaurants", N267)),"restaurants",ISNUMBER(SEARCH("food/small batch", N267)),"small batch",ISNUMBER(SEARCH("games/mobile games", N267)),"mobile games",ISNUMBER(SEARCH("games/tabletop games", N267)),"tabletop games",ISNUMBER(SEARCH("games/video games", N267)),"video games",ISNUMBER(SEARCH("music/classical music", N267)),"classical music",ISNUMBER(SEARCH("music/electronic music", N267)),"electronic music",ISNUMBER(SEARCH("music/faith", N267)),"faith",ISNUMBER(SEARCH("music/indie rock", N267)),"indie rock",ISNUMBER(SEARCH("music/jazz", N267)),"jazz",ISNUMBER(SEARCH("music/metal", N267)),"metal",ISNUMBER(SEARCH("music/pop", N267)),"pop",ISNUMBER(SEARCH("music/rock", N267)),"rock",ISNUMBER(SEARCH("music/world music", N267)),"world music",ISNUMBER(SEARCH("journalism/audio", N267)),"audio",ISNUMBER(SEARCH("photography/nature", N267)),"nature",ISNUMBER(SEARCH("photography/people", N267)),"people",ISNUMBER(SEARCH("photography/photobooks", N267)),"photobooks",ISNUMBER(SEARCH("photography/places", N267)),"places",ISNUMBER(SEARCH("publishing/art books", N267)),"art books",ISNUMBER(SEARCH("publishing/children's books", N267)),"children's books",ISNUMBER(SEARCH("publishing/fiction", N267)),"fiction",ISNUMBER(SEARCH("publishing/nonfiction", N267)),"nonfiction",ISNUMBER(SEARCH("publishing/radio &amp; podcasts", N267)),"radio &amp; podcasts",ISNUMBER(SEARCH("publishing/translations", N267)),"translations",ISNUMBER(SEARCH("technology/gadgets", N267)),"gadgets",ISNUMBER(SEARCH("technology/hardware", N267)),"hardware",ISNUMBER(SEARCH("technology/makerspaces", N267)),"makerspaces",ISNUMBER(SEARCH("technology/space exploration", N267)),"space exploration",ISNUMBER(SEARCH("technology/wearables", N267)),"wearables",ISNUMBER(SEARCH("technology/web", N267)),"web",ISNUMBER(SEARCH("theater/musical", N267)),"musical",ISNUMBER(SEARCH("theater/plays", N267)),"plays",ISNUMBER(SEARCH("theater/spaces", N267)),"spaces")</f>
        <v>documentary</v>
      </c>
      <c r="S267" s="6">
        <f t="shared" si="23"/>
        <v>40267.245717592588</v>
      </c>
      <c r="T267" s="6">
        <f t="shared" si="24"/>
        <v>40308.844444444447</v>
      </c>
    </row>
    <row r="268" spans="1:20" ht="48" hidden="1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tr">
        <f t="shared" si="22"/>
        <v>film &amp; video</v>
      </c>
      <c r="R268" t="str" cm="1">
        <f t="array" ref="R268">_xlfn.IFS(ISNUMBER(SEARCH("film &amp; video/television", N268)),"television",ISNUMBER(SEARCH("film &amp; video/animation", N268)),"animation",ISNUMBER(SEARCH("film &amp; video/documentary", N268)),"documentary",ISNUMBER(SEARCH("film &amp; video/drama", N268)),"drama",ISNUMBER(SEARCH("film &amp; video/science fiction", N268)),"science fiction",ISNUMBER(SEARCH("film &amp; video/shorts", N268)),"shorts",ISNUMBER(SEARCH("food/food trucks", N268)),"food trucks",ISNUMBER(SEARCH("food/restaurants", N268)),"restaurants",ISNUMBER(SEARCH("food/small batch", N268)),"small batch",ISNUMBER(SEARCH("games/mobile games", N268)),"mobile games",ISNUMBER(SEARCH("games/tabletop games", N268)),"tabletop games",ISNUMBER(SEARCH("games/video games", N268)),"video games",ISNUMBER(SEARCH("music/classical music", N268)),"classical music",ISNUMBER(SEARCH("music/electronic music", N268)),"electronic music",ISNUMBER(SEARCH("music/faith", N268)),"faith",ISNUMBER(SEARCH("music/indie rock", N268)),"indie rock",ISNUMBER(SEARCH("music/jazz", N268)),"jazz",ISNUMBER(SEARCH("music/metal", N268)),"metal",ISNUMBER(SEARCH("music/pop", N268)),"pop",ISNUMBER(SEARCH("music/rock", N268)),"rock",ISNUMBER(SEARCH("music/world music", N268)),"world music",ISNUMBER(SEARCH("journalism/audio", N268)),"audio",ISNUMBER(SEARCH("photography/nature", N268)),"nature",ISNUMBER(SEARCH("photography/people", N268)),"people",ISNUMBER(SEARCH("photography/photobooks", N268)),"photobooks",ISNUMBER(SEARCH("photography/places", N268)),"places",ISNUMBER(SEARCH("publishing/art books", N268)),"art books",ISNUMBER(SEARCH("publishing/children's books", N268)),"children's books",ISNUMBER(SEARCH("publishing/fiction", N268)),"fiction",ISNUMBER(SEARCH("publishing/nonfiction", N268)),"nonfiction",ISNUMBER(SEARCH("publishing/radio &amp; podcasts", N268)),"radio &amp; podcasts",ISNUMBER(SEARCH("publishing/translations", N268)),"translations",ISNUMBER(SEARCH("technology/gadgets", N268)),"gadgets",ISNUMBER(SEARCH("technology/hardware", N268)),"hardware",ISNUMBER(SEARCH("technology/makerspaces", N268)),"makerspaces",ISNUMBER(SEARCH("technology/space exploration", N268)),"space exploration",ISNUMBER(SEARCH("technology/wearables", N268)),"wearables",ISNUMBER(SEARCH("technology/web", N268)),"web",ISNUMBER(SEARCH("theater/musical", N268)),"musical",ISNUMBER(SEARCH("theater/plays", N268)),"plays",ISNUMBER(SEARCH("theater/spaces", N268)),"spaces")</f>
        <v>documentary</v>
      </c>
      <c r="S268" s="6">
        <f t="shared" si="23"/>
        <v>40205.174849537041</v>
      </c>
      <c r="T268" s="6">
        <f t="shared" si="24"/>
        <v>40291.160416666666</v>
      </c>
    </row>
    <row r="269" spans="1:20" ht="48" hidden="1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tr">
        <f t="shared" si="22"/>
        <v>film &amp; video</v>
      </c>
      <c r="R269" t="str" cm="1">
        <f t="array" ref="R269">_xlfn.IFS(ISNUMBER(SEARCH("film &amp; video/television", N269)),"television",ISNUMBER(SEARCH("film &amp; video/animation", N269)),"animation",ISNUMBER(SEARCH("film &amp; video/documentary", N269)),"documentary",ISNUMBER(SEARCH("film &amp; video/drama", N269)),"drama",ISNUMBER(SEARCH("film &amp; video/science fiction", N269)),"science fiction",ISNUMBER(SEARCH("film &amp; video/shorts", N269)),"shorts",ISNUMBER(SEARCH("food/food trucks", N269)),"food trucks",ISNUMBER(SEARCH("food/restaurants", N269)),"restaurants",ISNUMBER(SEARCH("food/small batch", N269)),"small batch",ISNUMBER(SEARCH("games/mobile games", N269)),"mobile games",ISNUMBER(SEARCH("games/tabletop games", N269)),"tabletop games",ISNUMBER(SEARCH("games/video games", N269)),"video games",ISNUMBER(SEARCH("music/classical music", N269)),"classical music",ISNUMBER(SEARCH("music/electronic music", N269)),"electronic music",ISNUMBER(SEARCH("music/faith", N269)),"faith",ISNUMBER(SEARCH("music/indie rock", N269)),"indie rock",ISNUMBER(SEARCH("music/jazz", N269)),"jazz",ISNUMBER(SEARCH("music/metal", N269)),"metal",ISNUMBER(SEARCH("music/pop", N269)),"pop",ISNUMBER(SEARCH("music/rock", N269)),"rock",ISNUMBER(SEARCH("music/world music", N269)),"world music",ISNUMBER(SEARCH("journalism/audio", N269)),"audio",ISNUMBER(SEARCH("photography/nature", N269)),"nature",ISNUMBER(SEARCH("photography/people", N269)),"people",ISNUMBER(SEARCH("photography/photobooks", N269)),"photobooks",ISNUMBER(SEARCH("photography/places", N269)),"places",ISNUMBER(SEARCH("publishing/art books", N269)),"art books",ISNUMBER(SEARCH("publishing/children's books", N269)),"children's books",ISNUMBER(SEARCH("publishing/fiction", N269)),"fiction",ISNUMBER(SEARCH("publishing/nonfiction", N269)),"nonfiction",ISNUMBER(SEARCH("publishing/radio &amp; podcasts", N269)),"radio &amp; podcasts",ISNUMBER(SEARCH("publishing/translations", N269)),"translations",ISNUMBER(SEARCH("technology/gadgets", N269)),"gadgets",ISNUMBER(SEARCH("technology/hardware", N269)),"hardware",ISNUMBER(SEARCH("technology/makerspaces", N269)),"makerspaces",ISNUMBER(SEARCH("technology/space exploration", N269)),"space exploration",ISNUMBER(SEARCH("technology/wearables", N269)),"wearables",ISNUMBER(SEARCH("technology/web", N269)),"web",ISNUMBER(SEARCH("theater/musical", N269)),"musical",ISNUMBER(SEARCH("theater/plays", N269)),"plays",ISNUMBER(SEARCH("theater/spaces", N269)),"spaces")</f>
        <v>documentary</v>
      </c>
      <c r="S269" s="6">
        <f t="shared" si="23"/>
        <v>41785.452534722222</v>
      </c>
      <c r="T269" s="6">
        <f t="shared" si="24"/>
        <v>41815.452534722222</v>
      </c>
    </row>
    <row r="270" spans="1:20" ht="48" hidden="1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tr">
        <f t="shared" si="22"/>
        <v>film &amp; video</v>
      </c>
      <c r="R270" t="str" cm="1">
        <f t="array" ref="R270">_xlfn.IFS(ISNUMBER(SEARCH("film &amp; video/television", N270)),"television",ISNUMBER(SEARCH("film &amp; video/animation", N270)),"animation",ISNUMBER(SEARCH("film &amp; video/documentary", N270)),"documentary",ISNUMBER(SEARCH("film &amp; video/drama", N270)),"drama",ISNUMBER(SEARCH("film &amp; video/science fiction", N270)),"science fiction",ISNUMBER(SEARCH("film &amp; video/shorts", N270)),"shorts",ISNUMBER(SEARCH("food/food trucks", N270)),"food trucks",ISNUMBER(SEARCH("food/restaurants", N270)),"restaurants",ISNUMBER(SEARCH("food/small batch", N270)),"small batch",ISNUMBER(SEARCH("games/mobile games", N270)),"mobile games",ISNUMBER(SEARCH("games/tabletop games", N270)),"tabletop games",ISNUMBER(SEARCH("games/video games", N270)),"video games",ISNUMBER(SEARCH("music/classical music", N270)),"classical music",ISNUMBER(SEARCH("music/electronic music", N270)),"electronic music",ISNUMBER(SEARCH("music/faith", N270)),"faith",ISNUMBER(SEARCH("music/indie rock", N270)),"indie rock",ISNUMBER(SEARCH("music/jazz", N270)),"jazz",ISNUMBER(SEARCH("music/metal", N270)),"metal",ISNUMBER(SEARCH("music/pop", N270)),"pop",ISNUMBER(SEARCH("music/rock", N270)),"rock",ISNUMBER(SEARCH("music/world music", N270)),"world music",ISNUMBER(SEARCH("journalism/audio", N270)),"audio",ISNUMBER(SEARCH("photography/nature", N270)),"nature",ISNUMBER(SEARCH("photography/people", N270)),"people",ISNUMBER(SEARCH("photography/photobooks", N270)),"photobooks",ISNUMBER(SEARCH("photography/places", N270)),"places",ISNUMBER(SEARCH("publishing/art books", N270)),"art books",ISNUMBER(SEARCH("publishing/children's books", N270)),"children's books",ISNUMBER(SEARCH("publishing/fiction", N270)),"fiction",ISNUMBER(SEARCH("publishing/nonfiction", N270)),"nonfiction",ISNUMBER(SEARCH("publishing/radio &amp; podcasts", N270)),"radio &amp; podcasts",ISNUMBER(SEARCH("publishing/translations", N270)),"translations",ISNUMBER(SEARCH("technology/gadgets", N270)),"gadgets",ISNUMBER(SEARCH("technology/hardware", N270)),"hardware",ISNUMBER(SEARCH("technology/makerspaces", N270)),"makerspaces",ISNUMBER(SEARCH("technology/space exploration", N270)),"space exploration",ISNUMBER(SEARCH("technology/wearables", N270)),"wearables",ISNUMBER(SEARCH("technology/web", N270)),"web",ISNUMBER(SEARCH("theater/musical", N270)),"musical",ISNUMBER(SEARCH("theater/plays", N270)),"plays",ISNUMBER(SEARCH("theater/spaces", N270)),"spaces")</f>
        <v>documentary</v>
      </c>
      <c r="S270" s="6">
        <f t="shared" si="23"/>
        <v>40809.15252314815</v>
      </c>
      <c r="T270" s="6">
        <f t="shared" si="24"/>
        <v>40854.194189814814</v>
      </c>
    </row>
    <row r="271" spans="1:20" ht="48" hidden="1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tr">
        <f t="shared" si="22"/>
        <v>film &amp; video</v>
      </c>
      <c r="R271" t="str" cm="1">
        <f t="array" ref="R271">_xlfn.IFS(ISNUMBER(SEARCH("film &amp; video/television", N271)),"television",ISNUMBER(SEARCH("film &amp; video/animation", N271)),"animation",ISNUMBER(SEARCH("film &amp; video/documentary", N271)),"documentary",ISNUMBER(SEARCH("film &amp; video/drama", N271)),"drama",ISNUMBER(SEARCH("film &amp; video/science fiction", N271)),"science fiction",ISNUMBER(SEARCH("film &amp; video/shorts", N271)),"shorts",ISNUMBER(SEARCH("food/food trucks", N271)),"food trucks",ISNUMBER(SEARCH("food/restaurants", N271)),"restaurants",ISNUMBER(SEARCH("food/small batch", N271)),"small batch",ISNUMBER(SEARCH("games/mobile games", N271)),"mobile games",ISNUMBER(SEARCH("games/tabletop games", N271)),"tabletop games",ISNUMBER(SEARCH("games/video games", N271)),"video games",ISNUMBER(SEARCH("music/classical music", N271)),"classical music",ISNUMBER(SEARCH("music/electronic music", N271)),"electronic music",ISNUMBER(SEARCH("music/faith", N271)),"faith",ISNUMBER(SEARCH("music/indie rock", N271)),"indie rock",ISNUMBER(SEARCH("music/jazz", N271)),"jazz",ISNUMBER(SEARCH("music/metal", N271)),"metal",ISNUMBER(SEARCH("music/pop", N271)),"pop",ISNUMBER(SEARCH("music/rock", N271)),"rock",ISNUMBER(SEARCH("music/world music", N271)),"world music",ISNUMBER(SEARCH("journalism/audio", N271)),"audio",ISNUMBER(SEARCH("photography/nature", N271)),"nature",ISNUMBER(SEARCH("photography/people", N271)),"people",ISNUMBER(SEARCH("photography/photobooks", N271)),"photobooks",ISNUMBER(SEARCH("photography/places", N271)),"places",ISNUMBER(SEARCH("publishing/art books", N271)),"art books",ISNUMBER(SEARCH("publishing/children's books", N271)),"children's books",ISNUMBER(SEARCH("publishing/fiction", N271)),"fiction",ISNUMBER(SEARCH("publishing/nonfiction", N271)),"nonfiction",ISNUMBER(SEARCH("publishing/radio &amp; podcasts", N271)),"radio &amp; podcasts",ISNUMBER(SEARCH("publishing/translations", N271)),"translations",ISNUMBER(SEARCH("technology/gadgets", N271)),"gadgets",ISNUMBER(SEARCH("technology/hardware", N271)),"hardware",ISNUMBER(SEARCH("technology/makerspaces", N271)),"makerspaces",ISNUMBER(SEARCH("technology/space exploration", N271)),"space exploration",ISNUMBER(SEARCH("technology/wearables", N271)),"wearables",ISNUMBER(SEARCH("technology/web", N271)),"web",ISNUMBER(SEARCH("theater/musical", N271)),"musical",ISNUMBER(SEARCH("theater/plays", N271)),"plays",ISNUMBER(SEARCH("theater/spaces", N271)),"spaces")</f>
        <v>documentary</v>
      </c>
      <c r="S271" s="6">
        <f t="shared" si="23"/>
        <v>42758.197013888886</v>
      </c>
      <c r="T271" s="6">
        <f t="shared" si="24"/>
        <v>42788.197013888886</v>
      </c>
    </row>
    <row r="272" spans="1:20" ht="48" hidden="1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tr">
        <f t="shared" si="22"/>
        <v>film &amp; video</v>
      </c>
      <c r="R272" t="str" cm="1">
        <f t="array" ref="R272">_xlfn.IFS(ISNUMBER(SEARCH("film &amp; video/television", N272)),"television",ISNUMBER(SEARCH("film &amp; video/animation", N272)),"animation",ISNUMBER(SEARCH("film &amp; video/documentary", N272)),"documentary",ISNUMBER(SEARCH("film &amp; video/drama", N272)),"drama",ISNUMBER(SEARCH("film &amp; video/science fiction", N272)),"science fiction",ISNUMBER(SEARCH("film &amp; video/shorts", N272)),"shorts",ISNUMBER(SEARCH("food/food trucks", N272)),"food trucks",ISNUMBER(SEARCH("food/restaurants", N272)),"restaurants",ISNUMBER(SEARCH("food/small batch", N272)),"small batch",ISNUMBER(SEARCH("games/mobile games", N272)),"mobile games",ISNUMBER(SEARCH("games/tabletop games", N272)),"tabletop games",ISNUMBER(SEARCH("games/video games", N272)),"video games",ISNUMBER(SEARCH("music/classical music", N272)),"classical music",ISNUMBER(SEARCH("music/electronic music", N272)),"electronic music",ISNUMBER(SEARCH("music/faith", N272)),"faith",ISNUMBER(SEARCH("music/indie rock", N272)),"indie rock",ISNUMBER(SEARCH("music/jazz", N272)),"jazz",ISNUMBER(SEARCH("music/metal", N272)),"metal",ISNUMBER(SEARCH("music/pop", N272)),"pop",ISNUMBER(SEARCH("music/rock", N272)),"rock",ISNUMBER(SEARCH("music/world music", N272)),"world music",ISNUMBER(SEARCH("journalism/audio", N272)),"audio",ISNUMBER(SEARCH("photography/nature", N272)),"nature",ISNUMBER(SEARCH("photography/people", N272)),"people",ISNUMBER(SEARCH("photography/photobooks", N272)),"photobooks",ISNUMBER(SEARCH("photography/places", N272)),"places",ISNUMBER(SEARCH("publishing/art books", N272)),"art books",ISNUMBER(SEARCH("publishing/children's books", N272)),"children's books",ISNUMBER(SEARCH("publishing/fiction", N272)),"fiction",ISNUMBER(SEARCH("publishing/nonfiction", N272)),"nonfiction",ISNUMBER(SEARCH("publishing/radio &amp; podcasts", N272)),"radio &amp; podcasts",ISNUMBER(SEARCH("publishing/translations", N272)),"translations",ISNUMBER(SEARCH("technology/gadgets", N272)),"gadgets",ISNUMBER(SEARCH("technology/hardware", N272)),"hardware",ISNUMBER(SEARCH("technology/makerspaces", N272)),"makerspaces",ISNUMBER(SEARCH("technology/space exploration", N272)),"space exploration",ISNUMBER(SEARCH("technology/wearables", N272)),"wearables",ISNUMBER(SEARCH("technology/web", N272)),"web",ISNUMBER(SEARCH("theater/musical", N272)),"musical",ISNUMBER(SEARCH("theater/plays", N272)),"plays",ISNUMBER(SEARCH("theater/spaces", N272)),"spaces")</f>
        <v>documentary</v>
      </c>
      <c r="S272" s="6">
        <f t="shared" si="23"/>
        <v>40637.866550925923</v>
      </c>
      <c r="T272" s="6">
        <f t="shared" si="24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tr">
        <f t="shared" si="22"/>
        <v>film &amp; video</v>
      </c>
      <c r="R273" t="str" cm="1">
        <f t="array" ref="R273">_xlfn.IFS(ISNUMBER(SEARCH("film &amp; video/television", N273)),"television",ISNUMBER(SEARCH("film &amp; video/animation", N273)),"animation",ISNUMBER(SEARCH("film &amp; video/documentary", N273)),"documentary",ISNUMBER(SEARCH("film &amp; video/drama", N273)),"drama",ISNUMBER(SEARCH("film &amp; video/science fiction", N273)),"science fiction",ISNUMBER(SEARCH("film &amp; video/shorts", N273)),"shorts",ISNUMBER(SEARCH("food/food trucks", N273)),"food trucks",ISNUMBER(SEARCH("food/restaurants", N273)),"restaurants",ISNUMBER(SEARCH("food/small batch", N273)),"small batch",ISNUMBER(SEARCH("games/mobile games", N273)),"mobile games",ISNUMBER(SEARCH("games/tabletop games", N273)),"tabletop games",ISNUMBER(SEARCH("games/video games", N273)),"video games",ISNUMBER(SEARCH("music/classical music", N273)),"classical music",ISNUMBER(SEARCH("music/electronic music", N273)),"electronic music",ISNUMBER(SEARCH("music/faith", N273)),"faith",ISNUMBER(SEARCH("music/indie rock", N273)),"indie rock",ISNUMBER(SEARCH("music/jazz", N273)),"jazz",ISNUMBER(SEARCH("music/metal", N273)),"metal",ISNUMBER(SEARCH("music/pop", N273)),"pop",ISNUMBER(SEARCH("music/rock", N273)),"rock",ISNUMBER(SEARCH("music/world music", N273)),"world music",ISNUMBER(SEARCH("journalism/audio", N273)),"audio",ISNUMBER(SEARCH("photography/nature", N273)),"nature",ISNUMBER(SEARCH("photography/people", N273)),"people",ISNUMBER(SEARCH("photography/photobooks", N273)),"photobooks",ISNUMBER(SEARCH("photography/places", N273)),"places",ISNUMBER(SEARCH("publishing/art books", N273)),"art books",ISNUMBER(SEARCH("publishing/children's books", N273)),"children's books",ISNUMBER(SEARCH("publishing/fiction", N273)),"fiction",ISNUMBER(SEARCH("publishing/nonfiction", N273)),"nonfiction",ISNUMBER(SEARCH("publishing/radio &amp; podcasts", N273)),"radio &amp; podcasts",ISNUMBER(SEARCH("publishing/translations", N273)),"translations",ISNUMBER(SEARCH("technology/gadgets", N273)),"gadgets",ISNUMBER(SEARCH("technology/hardware", N273)),"hardware",ISNUMBER(SEARCH("technology/makerspaces", N273)),"makerspaces",ISNUMBER(SEARCH("technology/space exploration", N273)),"space exploration",ISNUMBER(SEARCH("technology/wearables", N273)),"wearables",ISNUMBER(SEARCH("technology/web", N273)),"web",ISNUMBER(SEARCH("theater/musical", N273)),"musical",ISNUMBER(SEARCH("theater/plays", N273)),"plays",ISNUMBER(SEARCH("theater/spaces", N273)),"spaces")</f>
        <v>documentary</v>
      </c>
      <c r="S273" s="6">
        <f t="shared" si="23"/>
        <v>41612.10024305556</v>
      </c>
      <c r="T273" s="6">
        <f t="shared" si="24"/>
        <v>41641.333333333336</v>
      </c>
    </row>
    <row r="274" spans="1:20" ht="48" hidden="1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tr">
        <f t="shared" si="22"/>
        <v>film &amp; video</v>
      </c>
      <c r="R274" t="str" cm="1">
        <f t="array" ref="R274">_xlfn.IFS(ISNUMBER(SEARCH("film &amp; video/television", N274)),"television",ISNUMBER(SEARCH("film &amp; video/animation", N274)),"animation",ISNUMBER(SEARCH("film &amp; video/documentary", N274)),"documentary",ISNUMBER(SEARCH("film &amp; video/drama", N274)),"drama",ISNUMBER(SEARCH("film &amp; video/science fiction", N274)),"science fiction",ISNUMBER(SEARCH("film &amp; video/shorts", N274)),"shorts",ISNUMBER(SEARCH("food/food trucks", N274)),"food trucks",ISNUMBER(SEARCH("food/restaurants", N274)),"restaurants",ISNUMBER(SEARCH("food/small batch", N274)),"small batch",ISNUMBER(SEARCH("games/mobile games", N274)),"mobile games",ISNUMBER(SEARCH("games/tabletop games", N274)),"tabletop games",ISNUMBER(SEARCH("games/video games", N274)),"video games",ISNUMBER(SEARCH("music/classical music", N274)),"classical music",ISNUMBER(SEARCH("music/electronic music", N274)),"electronic music",ISNUMBER(SEARCH("music/faith", N274)),"faith",ISNUMBER(SEARCH("music/indie rock", N274)),"indie rock",ISNUMBER(SEARCH("music/jazz", N274)),"jazz",ISNUMBER(SEARCH("music/metal", N274)),"metal",ISNUMBER(SEARCH("music/pop", N274)),"pop",ISNUMBER(SEARCH("music/rock", N274)),"rock",ISNUMBER(SEARCH("music/world music", N274)),"world music",ISNUMBER(SEARCH("journalism/audio", N274)),"audio",ISNUMBER(SEARCH("photography/nature", N274)),"nature",ISNUMBER(SEARCH("photography/people", N274)),"people",ISNUMBER(SEARCH("photography/photobooks", N274)),"photobooks",ISNUMBER(SEARCH("photography/places", N274)),"places",ISNUMBER(SEARCH("publishing/art books", N274)),"art books",ISNUMBER(SEARCH("publishing/children's books", N274)),"children's books",ISNUMBER(SEARCH("publishing/fiction", N274)),"fiction",ISNUMBER(SEARCH("publishing/nonfiction", N274)),"nonfiction",ISNUMBER(SEARCH("publishing/radio &amp; podcasts", N274)),"radio &amp; podcasts",ISNUMBER(SEARCH("publishing/translations", N274)),"translations",ISNUMBER(SEARCH("technology/gadgets", N274)),"gadgets",ISNUMBER(SEARCH("technology/hardware", N274)),"hardware",ISNUMBER(SEARCH("technology/makerspaces", N274)),"makerspaces",ISNUMBER(SEARCH("technology/space exploration", N274)),"space exploration",ISNUMBER(SEARCH("technology/wearables", N274)),"wearables",ISNUMBER(SEARCH("technology/web", N274)),"web",ISNUMBER(SEARCH("theater/musical", N274)),"musical",ISNUMBER(SEARCH("theater/plays", N274)),"plays",ISNUMBER(SEARCH("theater/spaces", N274)),"spaces")</f>
        <v>documentary</v>
      </c>
      <c r="S274" s="6">
        <f t="shared" si="23"/>
        <v>40235.900358796294</v>
      </c>
      <c r="T274" s="6">
        <f t="shared" si="24"/>
        <v>40296.78402777778</v>
      </c>
    </row>
    <row r="275" spans="1:20" ht="48" hidden="1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tr">
        <f t="shared" si="22"/>
        <v>film &amp; video</v>
      </c>
      <c r="R275" t="str" cm="1">
        <f t="array" ref="R275">_xlfn.IFS(ISNUMBER(SEARCH("film &amp; video/television", N275)),"television",ISNUMBER(SEARCH("film &amp; video/animation", N275)),"animation",ISNUMBER(SEARCH("film &amp; video/documentary", N275)),"documentary",ISNUMBER(SEARCH("film &amp; video/drama", N275)),"drama",ISNUMBER(SEARCH("film &amp; video/science fiction", N275)),"science fiction",ISNUMBER(SEARCH("film &amp; video/shorts", N275)),"shorts",ISNUMBER(SEARCH("food/food trucks", N275)),"food trucks",ISNUMBER(SEARCH("food/restaurants", N275)),"restaurants",ISNUMBER(SEARCH("food/small batch", N275)),"small batch",ISNUMBER(SEARCH("games/mobile games", N275)),"mobile games",ISNUMBER(SEARCH("games/tabletop games", N275)),"tabletop games",ISNUMBER(SEARCH("games/video games", N275)),"video games",ISNUMBER(SEARCH("music/classical music", N275)),"classical music",ISNUMBER(SEARCH("music/electronic music", N275)),"electronic music",ISNUMBER(SEARCH("music/faith", N275)),"faith",ISNUMBER(SEARCH("music/indie rock", N275)),"indie rock",ISNUMBER(SEARCH("music/jazz", N275)),"jazz",ISNUMBER(SEARCH("music/metal", N275)),"metal",ISNUMBER(SEARCH("music/pop", N275)),"pop",ISNUMBER(SEARCH("music/rock", N275)),"rock",ISNUMBER(SEARCH("music/world music", N275)),"world music",ISNUMBER(SEARCH("journalism/audio", N275)),"audio",ISNUMBER(SEARCH("photography/nature", N275)),"nature",ISNUMBER(SEARCH("photography/people", N275)),"people",ISNUMBER(SEARCH("photography/photobooks", N275)),"photobooks",ISNUMBER(SEARCH("photography/places", N275)),"places",ISNUMBER(SEARCH("publishing/art books", N275)),"art books",ISNUMBER(SEARCH("publishing/children's books", N275)),"children's books",ISNUMBER(SEARCH("publishing/fiction", N275)),"fiction",ISNUMBER(SEARCH("publishing/nonfiction", N275)),"nonfiction",ISNUMBER(SEARCH("publishing/radio &amp; podcasts", N275)),"radio &amp; podcasts",ISNUMBER(SEARCH("publishing/translations", N275)),"translations",ISNUMBER(SEARCH("technology/gadgets", N275)),"gadgets",ISNUMBER(SEARCH("technology/hardware", N275)),"hardware",ISNUMBER(SEARCH("technology/makerspaces", N275)),"makerspaces",ISNUMBER(SEARCH("technology/space exploration", N275)),"space exploration",ISNUMBER(SEARCH("technology/wearables", N275)),"wearables",ISNUMBER(SEARCH("technology/web", N275)),"web",ISNUMBER(SEARCH("theater/musical", N275)),"musical",ISNUMBER(SEARCH("theater/plays", N275)),"plays",ISNUMBER(SEARCH("theater/spaces", N275)),"spaces")</f>
        <v>documentary</v>
      </c>
      <c r="S275" s="6">
        <f t="shared" si="23"/>
        <v>40697.498449074075</v>
      </c>
      <c r="T275" s="6">
        <f t="shared" si="24"/>
        <v>40727.498449074075</v>
      </c>
    </row>
    <row r="276" spans="1:20" ht="48" hidden="1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tr">
        <f t="shared" si="22"/>
        <v>film &amp; video</v>
      </c>
      <c r="R276" t="str" cm="1">
        <f t="array" ref="R276">_xlfn.IFS(ISNUMBER(SEARCH("film &amp; video/television", N276)),"television",ISNUMBER(SEARCH("film &amp; video/animation", N276)),"animation",ISNUMBER(SEARCH("film &amp; video/documentary", N276)),"documentary",ISNUMBER(SEARCH("film &amp; video/drama", N276)),"drama",ISNUMBER(SEARCH("film &amp; video/science fiction", N276)),"science fiction",ISNUMBER(SEARCH("film &amp; video/shorts", N276)),"shorts",ISNUMBER(SEARCH("food/food trucks", N276)),"food trucks",ISNUMBER(SEARCH("food/restaurants", N276)),"restaurants",ISNUMBER(SEARCH("food/small batch", N276)),"small batch",ISNUMBER(SEARCH("games/mobile games", N276)),"mobile games",ISNUMBER(SEARCH("games/tabletop games", N276)),"tabletop games",ISNUMBER(SEARCH("games/video games", N276)),"video games",ISNUMBER(SEARCH("music/classical music", N276)),"classical music",ISNUMBER(SEARCH("music/electronic music", N276)),"electronic music",ISNUMBER(SEARCH("music/faith", N276)),"faith",ISNUMBER(SEARCH("music/indie rock", N276)),"indie rock",ISNUMBER(SEARCH("music/jazz", N276)),"jazz",ISNUMBER(SEARCH("music/metal", N276)),"metal",ISNUMBER(SEARCH("music/pop", N276)),"pop",ISNUMBER(SEARCH("music/rock", N276)),"rock",ISNUMBER(SEARCH("music/world music", N276)),"world music",ISNUMBER(SEARCH("journalism/audio", N276)),"audio",ISNUMBER(SEARCH("photography/nature", N276)),"nature",ISNUMBER(SEARCH("photography/people", N276)),"people",ISNUMBER(SEARCH("photography/photobooks", N276)),"photobooks",ISNUMBER(SEARCH("photography/places", N276)),"places",ISNUMBER(SEARCH("publishing/art books", N276)),"art books",ISNUMBER(SEARCH("publishing/children's books", N276)),"children's books",ISNUMBER(SEARCH("publishing/fiction", N276)),"fiction",ISNUMBER(SEARCH("publishing/nonfiction", N276)),"nonfiction",ISNUMBER(SEARCH("publishing/radio &amp; podcasts", N276)),"radio &amp; podcasts",ISNUMBER(SEARCH("publishing/translations", N276)),"translations",ISNUMBER(SEARCH("technology/gadgets", N276)),"gadgets",ISNUMBER(SEARCH("technology/hardware", N276)),"hardware",ISNUMBER(SEARCH("technology/makerspaces", N276)),"makerspaces",ISNUMBER(SEARCH("technology/space exploration", N276)),"space exploration",ISNUMBER(SEARCH("technology/wearables", N276)),"wearables",ISNUMBER(SEARCH("technology/web", N276)),"web",ISNUMBER(SEARCH("theater/musical", N276)),"musical",ISNUMBER(SEARCH("theater/plays", N276)),"plays",ISNUMBER(SEARCH("theater/spaces", N276)),"spaces")</f>
        <v>documentary</v>
      </c>
      <c r="S276" s="6">
        <f t="shared" si="23"/>
        <v>40969.912372685183</v>
      </c>
      <c r="T276" s="6">
        <f t="shared" si="24"/>
        <v>41004.290972222225</v>
      </c>
    </row>
    <row r="277" spans="1:20" ht="48" hidden="1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tr">
        <f t="shared" si="22"/>
        <v>film &amp; video</v>
      </c>
      <c r="R277" t="str" cm="1">
        <f t="array" ref="R277">_xlfn.IFS(ISNUMBER(SEARCH("film &amp; video/television", N277)),"television",ISNUMBER(SEARCH("film &amp; video/animation", N277)),"animation",ISNUMBER(SEARCH("film &amp; video/documentary", N277)),"documentary",ISNUMBER(SEARCH("film &amp; video/drama", N277)),"drama",ISNUMBER(SEARCH("film &amp; video/science fiction", N277)),"science fiction",ISNUMBER(SEARCH("film &amp; video/shorts", N277)),"shorts",ISNUMBER(SEARCH("food/food trucks", N277)),"food trucks",ISNUMBER(SEARCH("food/restaurants", N277)),"restaurants",ISNUMBER(SEARCH("food/small batch", N277)),"small batch",ISNUMBER(SEARCH("games/mobile games", N277)),"mobile games",ISNUMBER(SEARCH("games/tabletop games", N277)),"tabletop games",ISNUMBER(SEARCH("games/video games", N277)),"video games",ISNUMBER(SEARCH("music/classical music", N277)),"classical music",ISNUMBER(SEARCH("music/electronic music", N277)),"electronic music",ISNUMBER(SEARCH("music/faith", N277)),"faith",ISNUMBER(SEARCH("music/indie rock", N277)),"indie rock",ISNUMBER(SEARCH("music/jazz", N277)),"jazz",ISNUMBER(SEARCH("music/metal", N277)),"metal",ISNUMBER(SEARCH("music/pop", N277)),"pop",ISNUMBER(SEARCH("music/rock", N277)),"rock",ISNUMBER(SEARCH("music/world music", N277)),"world music",ISNUMBER(SEARCH("journalism/audio", N277)),"audio",ISNUMBER(SEARCH("photography/nature", N277)),"nature",ISNUMBER(SEARCH("photography/people", N277)),"people",ISNUMBER(SEARCH("photography/photobooks", N277)),"photobooks",ISNUMBER(SEARCH("photography/places", N277)),"places",ISNUMBER(SEARCH("publishing/art books", N277)),"art books",ISNUMBER(SEARCH("publishing/children's books", N277)),"children's books",ISNUMBER(SEARCH("publishing/fiction", N277)),"fiction",ISNUMBER(SEARCH("publishing/nonfiction", N277)),"nonfiction",ISNUMBER(SEARCH("publishing/radio &amp; podcasts", N277)),"radio &amp; podcasts",ISNUMBER(SEARCH("publishing/translations", N277)),"translations",ISNUMBER(SEARCH("technology/gadgets", N277)),"gadgets",ISNUMBER(SEARCH("technology/hardware", N277)),"hardware",ISNUMBER(SEARCH("technology/makerspaces", N277)),"makerspaces",ISNUMBER(SEARCH("technology/space exploration", N277)),"space exploration",ISNUMBER(SEARCH("technology/wearables", N277)),"wearables",ISNUMBER(SEARCH("technology/web", N277)),"web",ISNUMBER(SEARCH("theater/musical", N277)),"musical",ISNUMBER(SEARCH("theater/plays", N277)),"plays",ISNUMBER(SEARCH("theater/spaces", N277)),"spaces")</f>
        <v>documentary</v>
      </c>
      <c r="S277" s="6">
        <f t="shared" si="23"/>
        <v>41193.032013888893</v>
      </c>
      <c r="T277" s="6">
        <f t="shared" si="24"/>
        <v>41223.073680555557</v>
      </c>
    </row>
    <row r="278" spans="1:20" ht="48" hidden="1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tr">
        <f t="shared" si="22"/>
        <v>film &amp; video</v>
      </c>
      <c r="R278" t="str" cm="1">
        <f t="array" ref="R278">_xlfn.IFS(ISNUMBER(SEARCH("film &amp; video/television", N278)),"television",ISNUMBER(SEARCH("film &amp; video/animation", N278)),"animation",ISNUMBER(SEARCH("film &amp; video/documentary", N278)),"documentary",ISNUMBER(SEARCH("film &amp; video/drama", N278)),"drama",ISNUMBER(SEARCH("film &amp; video/science fiction", N278)),"science fiction",ISNUMBER(SEARCH("film &amp; video/shorts", N278)),"shorts",ISNUMBER(SEARCH("food/food trucks", N278)),"food trucks",ISNUMBER(SEARCH("food/restaurants", N278)),"restaurants",ISNUMBER(SEARCH("food/small batch", N278)),"small batch",ISNUMBER(SEARCH("games/mobile games", N278)),"mobile games",ISNUMBER(SEARCH("games/tabletop games", N278)),"tabletop games",ISNUMBER(SEARCH("games/video games", N278)),"video games",ISNUMBER(SEARCH("music/classical music", N278)),"classical music",ISNUMBER(SEARCH("music/electronic music", N278)),"electronic music",ISNUMBER(SEARCH("music/faith", N278)),"faith",ISNUMBER(SEARCH("music/indie rock", N278)),"indie rock",ISNUMBER(SEARCH("music/jazz", N278)),"jazz",ISNUMBER(SEARCH("music/metal", N278)),"metal",ISNUMBER(SEARCH("music/pop", N278)),"pop",ISNUMBER(SEARCH("music/rock", N278)),"rock",ISNUMBER(SEARCH("music/world music", N278)),"world music",ISNUMBER(SEARCH("journalism/audio", N278)),"audio",ISNUMBER(SEARCH("photography/nature", N278)),"nature",ISNUMBER(SEARCH("photography/people", N278)),"people",ISNUMBER(SEARCH("photography/photobooks", N278)),"photobooks",ISNUMBER(SEARCH("photography/places", N278)),"places",ISNUMBER(SEARCH("publishing/art books", N278)),"art books",ISNUMBER(SEARCH("publishing/children's books", N278)),"children's books",ISNUMBER(SEARCH("publishing/fiction", N278)),"fiction",ISNUMBER(SEARCH("publishing/nonfiction", N278)),"nonfiction",ISNUMBER(SEARCH("publishing/radio &amp; podcasts", N278)),"radio &amp; podcasts",ISNUMBER(SEARCH("publishing/translations", N278)),"translations",ISNUMBER(SEARCH("technology/gadgets", N278)),"gadgets",ISNUMBER(SEARCH("technology/hardware", N278)),"hardware",ISNUMBER(SEARCH("technology/makerspaces", N278)),"makerspaces",ISNUMBER(SEARCH("technology/space exploration", N278)),"space exploration",ISNUMBER(SEARCH("technology/wearables", N278)),"wearables",ISNUMBER(SEARCH("technology/web", N278)),"web",ISNUMBER(SEARCH("theater/musical", N278)),"musical",ISNUMBER(SEARCH("theater/plays", N278)),"plays",ISNUMBER(SEARCH("theater/spaces", N278)),"spaces")</f>
        <v>documentary</v>
      </c>
      <c r="S278" s="6">
        <f t="shared" si="23"/>
        <v>40967.081874999996</v>
      </c>
      <c r="T278" s="6">
        <f t="shared" si="24"/>
        <v>41027.040208333332</v>
      </c>
    </row>
    <row r="279" spans="1:20" ht="48" hidden="1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tr">
        <f t="shared" si="22"/>
        <v>film &amp; video</v>
      </c>
      <c r="R279" t="str" cm="1">
        <f t="array" ref="R279">_xlfn.IFS(ISNUMBER(SEARCH("film &amp; video/television", N279)),"television",ISNUMBER(SEARCH("film &amp; video/animation", N279)),"animation",ISNUMBER(SEARCH("film &amp; video/documentary", N279)),"documentary",ISNUMBER(SEARCH("film &amp; video/drama", N279)),"drama",ISNUMBER(SEARCH("film &amp; video/science fiction", N279)),"science fiction",ISNUMBER(SEARCH("film &amp; video/shorts", N279)),"shorts",ISNUMBER(SEARCH("food/food trucks", N279)),"food trucks",ISNUMBER(SEARCH("food/restaurants", N279)),"restaurants",ISNUMBER(SEARCH("food/small batch", N279)),"small batch",ISNUMBER(SEARCH("games/mobile games", N279)),"mobile games",ISNUMBER(SEARCH("games/tabletop games", N279)),"tabletop games",ISNUMBER(SEARCH("games/video games", N279)),"video games",ISNUMBER(SEARCH("music/classical music", N279)),"classical music",ISNUMBER(SEARCH("music/electronic music", N279)),"electronic music",ISNUMBER(SEARCH("music/faith", N279)),"faith",ISNUMBER(SEARCH("music/indie rock", N279)),"indie rock",ISNUMBER(SEARCH("music/jazz", N279)),"jazz",ISNUMBER(SEARCH("music/metal", N279)),"metal",ISNUMBER(SEARCH("music/pop", N279)),"pop",ISNUMBER(SEARCH("music/rock", N279)),"rock",ISNUMBER(SEARCH("music/world music", N279)),"world music",ISNUMBER(SEARCH("journalism/audio", N279)),"audio",ISNUMBER(SEARCH("photography/nature", N279)),"nature",ISNUMBER(SEARCH("photography/people", N279)),"people",ISNUMBER(SEARCH("photography/photobooks", N279)),"photobooks",ISNUMBER(SEARCH("photography/places", N279)),"places",ISNUMBER(SEARCH("publishing/art books", N279)),"art books",ISNUMBER(SEARCH("publishing/children's books", N279)),"children's books",ISNUMBER(SEARCH("publishing/fiction", N279)),"fiction",ISNUMBER(SEARCH("publishing/nonfiction", N279)),"nonfiction",ISNUMBER(SEARCH("publishing/radio &amp; podcasts", N279)),"radio &amp; podcasts",ISNUMBER(SEARCH("publishing/translations", N279)),"translations",ISNUMBER(SEARCH("technology/gadgets", N279)),"gadgets",ISNUMBER(SEARCH("technology/hardware", N279)),"hardware",ISNUMBER(SEARCH("technology/makerspaces", N279)),"makerspaces",ISNUMBER(SEARCH("technology/space exploration", N279)),"space exploration",ISNUMBER(SEARCH("technology/wearables", N279)),"wearables",ISNUMBER(SEARCH("technology/web", N279)),"web",ISNUMBER(SEARCH("theater/musical", N279)),"musical",ISNUMBER(SEARCH("theater/plays", N279)),"plays",ISNUMBER(SEARCH("theater/spaces", N279)),"spaces")</f>
        <v>documentary</v>
      </c>
      <c r="S279" s="6">
        <f t="shared" si="23"/>
        <v>42117.891423611116</v>
      </c>
      <c r="T279" s="6">
        <f t="shared" si="24"/>
        <v>42147.891423611116</v>
      </c>
    </row>
    <row r="280" spans="1:20" ht="32" hidden="1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tr">
        <f t="shared" si="22"/>
        <v>film &amp; video</v>
      </c>
      <c r="R280" t="str" cm="1">
        <f t="array" ref="R280">_xlfn.IFS(ISNUMBER(SEARCH("film &amp; video/television", N280)),"television",ISNUMBER(SEARCH("film &amp; video/animation", N280)),"animation",ISNUMBER(SEARCH("film &amp; video/documentary", N280)),"documentary",ISNUMBER(SEARCH("film &amp; video/drama", N280)),"drama",ISNUMBER(SEARCH("film &amp; video/science fiction", N280)),"science fiction",ISNUMBER(SEARCH("film &amp; video/shorts", N280)),"shorts",ISNUMBER(SEARCH("food/food trucks", N280)),"food trucks",ISNUMBER(SEARCH("food/restaurants", N280)),"restaurants",ISNUMBER(SEARCH("food/small batch", N280)),"small batch",ISNUMBER(SEARCH("games/mobile games", N280)),"mobile games",ISNUMBER(SEARCH("games/tabletop games", N280)),"tabletop games",ISNUMBER(SEARCH("games/video games", N280)),"video games",ISNUMBER(SEARCH("music/classical music", N280)),"classical music",ISNUMBER(SEARCH("music/electronic music", N280)),"electronic music",ISNUMBER(SEARCH("music/faith", N280)),"faith",ISNUMBER(SEARCH("music/indie rock", N280)),"indie rock",ISNUMBER(SEARCH("music/jazz", N280)),"jazz",ISNUMBER(SEARCH("music/metal", N280)),"metal",ISNUMBER(SEARCH("music/pop", N280)),"pop",ISNUMBER(SEARCH("music/rock", N280)),"rock",ISNUMBER(SEARCH("music/world music", N280)),"world music",ISNUMBER(SEARCH("journalism/audio", N280)),"audio",ISNUMBER(SEARCH("photography/nature", N280)),"nature",ISNUMBER(SEARCH("photography/people", N280)),"people",ISNUMBER(SEARCH("photography/photobooks", N280)),"photobooks",ISNUMBER(SEARCH("photography/places", N280)),"places",ISNUMBER(SEARCH("publishing/art books", N280)),"art books",ISNUMBER(SEARCH("publishing/children's books", N280)),"children's books",ISNUMBER(SEARCH("publishing/fiction", N280)),"fiction",ISNUMBER(SEARCH("publishing/nonfiction", N280)),"nonfiction",ISNUMBER(SEARCH("publishing/radio &amp; podcasts", N280)),"radio &amp; podcasts",ISNUMBER(SEARCH("publishing/translations", N280)),"translations",ISNUMBER(SEARCH("technology/gadgets", N280)),"gadgets",ISNUMBER(SEARCH("technology/hardware", N280)),"hardware",ISNUMBER(SEARCH("technology/makerspaces", N280)),"makerspaces",ISNUMBER(SEARCH("technology/space exploration", N280)),"space exploration",ISNUMBER(SEARCH("technology/wearables", N280)),"wearables",ISNUMBER(SEARCH("technology/web", N280)),"web",ISNUMBER(SEARCH("theater/musical", N280)),"musical",ISNUMBER(SEARCH("theater/plays", N280)),"plays",ISNUMBER(SEARCH("theater/spaces", N280)),"spaces")</f>
        <v>documentary</v>
      </c>
      <c r="S280" s="6">
        <f t="shared" si="23"/>
        <v>41164.040960648148</v>
      </c>
      <c r="T280" s="6">
        <f t="shared" si="24"/>
        <v>41194.040960648148</v>
      </c>
    </row>
    <row r="281" spans="1:20" ht="48" hidden="1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tr">
        <f t="shared" si="22"/>
        <v>film &amp; video</v>
      </c>
      <c r="R281" t="str" cm="1">
        <f t="array" ref="R281">_xlfn.IFS(ISNUMBER(SEARCH("film &amp; video/television", N281)),"television",ISNUMBER(SEARCH("film &amp; video/animation", N281)),"animation",ISNUMBER(SEARCH("film &amp; video/documentary", N281)),"documentary",ISNUMBER(SEARCH("film &amp; video/drama", N281)),"drama",ISNUMBER(SEARCH("film &amp; video/science fiction", N281)),"science fiction",ISNUMBER(SEARCH("film &amp; video/shorts", N281)),"shorts",ISNUMBER(SEARCH("food/food trucks", N281)),"food trucks",ISNUMBER(SEARCH("food/restaurants", N281)),"restaurants",ISNUMBER(SEARCH("food/small batch", N281)),"small batch",ISNUMBER(SEARCH("games/mobile games", N281)),"mobile games",ISNUMBER(SEARCH("games/tabletop games", N281)),"tabletop games",ISNUMBER(SEARCH("games/video games", N281)),"video games",ISNUMBER(SEARCH("music/classical music", N281)),"classical music",ISNUMBER(SEARCH("music/electronic music", N281)),"electronic music",ISNUMBER(SEARCH("music/faith", N281)),"faith",ISNUMBER(SEARCH("music/indie rock", N281)),"indie rock",ISNUMBER(SEARCH("music/jazz", N281)),"jazz",ISNUMBER(SEARCH("music/metal", N281)),"metal",ISNUMBER(SEARCH("music/pop", N281)),"pop",ISNUMBER(SEARCH("music/rock", N281)),"rock",ISNUMBER(SEARCH("music/world music", N281)),"world music",ISNUMBER(SEARCH("journalism/audio", N281)),"audio",ISNUMBER(SEARCH("photography/nature", N281)),"nature",ISNUMBER(SEARCH("photography/people", N281)),"people",ISNUMBER(SEARCH("photography/photobooks", N281)),"photobooks",ISNUMBER(SEARCH("photography/places", N281)),"places",ISNUMBER(SEARCH("publishing/art books", N281)),"art books",ISNUMBER(SEARCH("publishing/children's books", N281)),"children's books",ISNUMBER(SEARCH("publishing/fiction", N281)),"fiction",ISNUMBER(SEARCH("publishing/nonfiction", N281)),"nonfiction",ISNUMBER(SEARCH("publishing/radio &amp; podcasts", N281)),"radio &amp; podcasts",ISNUMBER(SEARCH("publishing/translations", N281)),"translations",ISNUMBER(SEARCH("technology/gadgets", N281)),"gadgets",ISNUMBER(SEARCH("technology/hardware", N281)),"hardware",ISNUMBER(SEARCH("technology/makerspaces", N281)),"makerspaces",ISNUMBER(SEARCH("technology/space exploration", N281)),"space exploration",ISNUMBER(SEARCH("technology/wearables", N281)),"wearables",ISNUMBER(SEARCH("technology/web", N281)),"web",ISNUMBER(SEARCH("theater/musical", N281)),"musical",ISNUMBER(SEARCH("theater/plays", N281)),"plays",ISNUMBER(SEARCH("theater/spaces", N281)),"spaces")</f>
        <v>documentary</v>
      </c>
      <c r="S281" s="6">
        <f t="shared" si="23"/>
        <v>42759.244166666671</v>
      </c>
      <c r="T281" s="6">
        <f t="shared" si="24"/>
        <v>42793.084027777775</v>
      </c>
    </row>
    <row r="282" spans="1:20" ht="48" hidden="1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tr">
        <f t="shared" si="22"/>
        <v>film &amp; video</v>
      </c>
      <c r="R282" t="str" cm="1">
        <f t="array" ref="R282">_xlfn.IFS(ISNUMBER(SEARCH("film &amp; video/television", N282)),"television",ISNUMBER(SEARCH("film &amp; video/animation", N282)),"animation",ISNUMBER(SEARCH("film &amp; video/documentary", N282)),"documentary",ISNUMBER(SEARCH("film &amp; video/drama", N282)),"drama",ISNUMBER(SEARCH("film &amp; video/science fiction", N282)),"science fiction",ISNUMBER(SEARCH("film &amp; video/shorts", N282)),"shorts",ISNUMBER(SEARCH("food/food trucks", N282)),"food trucks",ISNUMBER(SEARCH("food/restaurants", N282)),"restaurants",ISNUMBER(SEARCH("food/small batch", N282)),"small batch",ISNUMBER(SEARCH("games/mobile games", N282)),"mobile games",ISNUMBER(SEARCH("games/tabletop games", N282)),"tabletop games",ISNUMBER(SEARCH("games/video games", N282)),"video games",ISNUMBER(SEARCH("music/classical music", N282)),"classical music",ISNUMBER(SEARCH("music/electronic music", N282)),"electronic music",ISNUMBER(SEARCH("music/faith", N282)),"faith",ISNUMBER(SEARCH("music/indie rock", N282)),"indie rock",ISNUMBER(SEARCH("music/jazz", N282)),"jazz",ISNUMBER(SEARCH("music/metal", N282)),"metal",ISNUMBER(SEARCH("music/pop", N282)),"pop",ISNUMBER(SEARCH("music/rock", N282)),"rock",ISNUMBER(SEARCH("music/world music", N282)),"world music",ISNUMBER(SEARCH("journalism/audio", N282)),"audio",ISNUMBER(SEARCH("photography/nature", N282)),"nature",ISNUMBER(SEARCH("photography/people", N282)),"people",ISNUMBER(SEARCH("photography/photobooks", N282)),"photobooks",ISNUMBER(SEARCH("photography/places", N282)),"places",ISNUMBER(SEARCH("publishing/art books", N282)),"art books",ISNUMBER(SEARCH("publishing/children's books", N282)),"children's books",ISNUMBER(SEARCH("publishing/fiction", N282)),"fiction",ISNUMBER(SEARCH("publishing/nonfiction", N282)),"nonfiction",ISNUMBER(SEARCH("publishing/radio &amp; podcasts", N282)),"radio &amp; podcasts",ISNUMBER(SEARCH("publishing/translations", N282)),"translations",ISNUMBER(SEARCH("technology/gadgets", N282)),"gadgets",ISNUMBER(SEARCH("technology/hardware", N282)),"hardware",ISNUMBER(SEARCH("technology/makerspaces", N282)),"makerspaces",ISNUMBER(SEARCH("technology/space exploration", N282)),"space exploration",ISNUMBER(SEARCH("technology/wearables", N282)),"wearables",ISNUMBER(SEARCH("technology/web", N282)),"web",ISNUMBER(SEARCH("theater/musical", N282)),"musical",ISNUMBER(SEARCH("theater/plays", N282)),"plays",ISNUMBER(SEARCH("theater/spaces", N282)),"spaces")</f>
        <v>documentary</v>
      </c>
      <c r="S282" s="6">
        <f t="shared" si="23"/>
        <v>41744.590682870366</v>
      </c>
      <c r="T282" s="6">
        <f t="shared" si="24"/>
        <v>41789.590682870366</v>
      </c>
    </row>
    <row r="283" spans="1:20" ht="48" hidden="1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tr">
        <f t="shared" si="22"/>
        <v>film &amp; video</v>
      </c>
      <c r="R283" t="str" cm="1">
        <f t="array" ref="R283">_xlfn.IFS(ISNUMBER(SEARCH("film &amp; video/television", N283)),"television",ISNUMBER(SEARCH("film &amp; video/animation", N283)),"animation",ISNUMBER(SEARCH("film &amp; video/documentary", N283)),"documentary",ISNUMBER(SEARCH("film &amp; video/drama", N283)),"drama",ISNUMBER(SEARCH("film &amp; video/science fiction", N283)),"science fiction",ISNUMBER(SEARCH("film &amp; video/shorts", N283)),"shorts",ISNUMBER(SEARCH("food/food trucks", N283)),"food trucks",ISNUMBER(SEARCH("food/restaurants", N283)),"restaurants",ISNUMBER(SEARCH("food/small batch", N283)),"small batch",ISNUMBER(SEARCH("games/mobile games", N283)),"mobile games",ISNUMBER(SEARCH("games/tabletop games", N283)),"tabletop games",ISNUMBER(SEARCH("games/video games", N283)),"video games",ISNUMBER(SEARCH("music/classical music", N283)),"classical music",ISNUMBER(SEARCH("music/electronic music", N283)),"electronic music",ISNUMBER(SEARCH("music/faith", N283)),"faith",ISNUMBER(SEARCH("music/indie rock", N283)),"indie rock",ISNUMBER(SEARCH("music/jazz", N283)),"jazz",ISNUMBER(SEARCH("music/metal", N283)),"metal",ISNUMBER(SEARCH("music/pop", N283)),"pop",ISNUMBER(SEARCH("music/rock", N283)),"rock",ISNUMBER(SEARCH("music/world music", N283)),"world music",ISNUMBER(SEARCH("journalism/audio", N283)),"audio",ISNUMBER(SEARCH("photography/nature", N283)),"nature",ISNUMBER(SEARCH("photography/people", N283)),"people",ISNUMBER(SEARCH("photography/photobooks", N283)),"photobooks",ISNUMBER(SEARCH("photography/places", N283)),"places",ISNUMBER(SEARCH("publishing/art books", N283)),"art books",ISNUMBER(SEARCH("publishing/children's books", N283)),"children's books",ISNUMBER(SEARCH("publishing/fiction", N283)),"fiction",ISNUMBER(SEARCH("publishing/nonfiction", N283)),"nonfiction",ISNUMBER(SEARCH("publishing/radio &amp; podcasts", N283)),"radio &amp; podcasts",ISNUMBER(SEARCH("publishing/translations", N283)),"translations",ISNUMBER(SEARCH("technology/gadgets", N283)),"gadgets",ISNUMBER(SEARCH("technology/hardware", N283)),"hardware",ISNUMBER(SEARCH("technology/makerspaces", N283)),"makerspaces",ISNUMBER(SEARCH("technology/space exploration", N283)),"space exploration",ISNUMBER(SEARCH("technology/wearables", N283)),"wearables",ISNUMBER(SEARCH("technology/web", N283)),"web",ISNUMBER(SEARCH("theater/musical", N283)),"musical",ISNUMBER(SEARCH("theater/plays", N283)),"plays",ISNUMBER(SEARCH("theater/spaces", N283)),"spaces")</f>
        <v>documentary</v>
      </c>
      <c r="S283" s="6">
        <f t="shared" si="23"/>
        <v>39950.163344907407</v>
      </c>
      <c r="T283" s="6">
        <f t="shared" si="24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tr">
        <f t="shared" si="22"/>
        <v>film &amp; video</v>
      </c>
      <c r="R284" t="str" cm="1">
        <f t="array" ref="R284">_xlfn.IFS(ISNUMBER(SEARCH("film &amp; video/television", N284)),"television",ISNUMBER(SEARCH("film &amp; video/animation", N284)),"animation",ISNUMBER(SEARCH("film &amp; video/documentary", N284)),"documentary",ISNUMBER(SEARCH("film &amp; video/drama", N284)),"drama",ISNUMBER(SEARCH("film &amp; video/science fiction", N284)),"science fiction",ISNUMBER(SEARCH("film &amp; video/shorts", N284)),"shorts",ISNUMBER(SEARCH("food/food trucks", N284)),"food trucks",ISNUMBER(SEARCH("food/restaurants", N284)),"restaurants",ISNUMBER(SEARCH("food/small batch", N284)),"small batch",ISNUMBER(SEARCH("games/mobile games", N284)),"mobile games",ISNUMBER(SEARCH("games/tabletop games", N284)),"tabletop games",ISNUMBER(SEARCH("games/video games", N284)),"video games",ISNUMBER(SEARCH("music/classical music", N284)),"classical music",ISNUMBER(SEARCH("music/electronic music", N284)),"electronic music",ISNUMBER(SEARCH("music/faith", N284)),"faith",ISNUMBER(SEARCH("music/indie rock", N284)),"indie rock",ISNUMBER(SEARCH("music/jazz", N284)),"jazz",ISNUMBER(SEARCH("music/metal", N284)),"metal",ISNUMBER(SEARCH("music/pop", N284)),"pop",ISNUMBER(SEARCH("music/rock", N284)),"rock",ISNUMBER(SEARCH("music/world music", N284)),"world music",ISNUMBER(SEARCH("journalism/audio", N284)),"audio",ISNUMBER(SEARCH("photography/nature", N284)),"nature",ISNUMBER(SEARCH("photography/people", N284)),"people",ISNUMBER(SEARCH("photography/photobooks", N284)),"photobooks",ISNUMBER(SEARCH("photography/places", N284)),"places",ISNUMBER(SEARCH("publishing/art books", N284)),"art books",ISNUMBER(SEARCH("publishing/children's books", N284)),"children's books",ISNUMBER(SEARCH("publishing/fiction", N284)),"fiction",ISNUMBER(SEARCH("publishing/nonfiction", N284)),"nonfiction",ISNUMBER(SEARCH("publishing/radio &amp; podcasts", N284)),"radio &amp; podcasts",ISNUMBER(SEARCH("publishing/translations", N284)),"translations",ISNUMBER(SEARCH("technology/gadgets", N284)),"gadgets",ISNUMBER(SEARCH("technology/hardware", N284)),"hardware",ISNUMBER(SEARCH("technology/makerspaces", N284)),"makerspaces",ISNUMBER(SEARCH("technology/space exploration", N284)),"space exploration",ISNUMBER(SEARCH("technology/wearables", N284)),"wearables",ISNUMBER(SEARCH("technology/web", N284)),"web",ISNUMBER(SEARCH("theater/musical", N284)),"musical",ISNUMBER(SEARCH("theater/plays", N284)),"plays",ISNUMBER(SEARCH("theater/spaces", N284)),"spaces")</f>
        <v>documentary</v>
      </c>
      <c r="S284" s="6">
        <f t="shared" si="23"/>
        <v>40194.920046296298</v>
      </c>
      <c r="T284" s="6">
        <f t="shared" si="24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tr">
        <f t="shared" si="22"/>
        <v>film &amp; video</v>
      </c>
      <c r="R285" t="str" cm="1">
        <f t="array" ref="R285">_xlfn.IFS(ISNUMBER(SEARCH("film &amp; video/television", N285)),"television",ISNUMBER(SEARCH("film &amp; video/animation", N285)),"animation",ISNUMBER(SEARCH("film &amp; video/documentary", N285)),"documentary",ISNUMBER(SEARCH("film &amp; video/drama", N285)),"drama",ISNUMBER(SEARCH("film &amp; video/science fiction", N285)),"science fiction",ISNUMBER(SEARCH("film &amp; video/shorts", N285)),"shorts",ISNUMBER(SEARCH("food/food trucks", N285)),"food trucks",ISNUMBER(SEARCH("food/restaurants", N285)),"restaurants",ISNUMBER(SEARCH("food/small batch", N285)),"small batch",ISNUMBER(SEARCH("games/mobile games", N285)),"mobile games",ISNUMBER(SEARCH("games/tabletop games", N285)),"tabletop games",ISNUMBER(SEARCH("games/video games", N285)),"video games",ISNUMBER(SEARCH("music/classical music", N285)),"classical music",ISNUMBER(SEARCH("music/electronic music", N285)),"electronic music",ISNUMBER(SEARCH("music/faith", N285)),"faith",ISNUMBER(SEARCH("music/indie rock", N285)),"indie rock",ISNUMBER(SEARCH("music/jazz", N285)),"jazz",ISNUMBER(SEARCH("music/metal", N285)),"metal",ISNUMBER(SEARCH("music/pop", N285)),"pop",ISNUMBER(SEARCH("music/rock", N285)),"rock",ISNUMBER(SEARCH("music/world music", N285)),"world music",ISNUMBER(SEARCH("journalism/audio", N285)),"audio",ISNUMBER(SEARCH("photography/nature", N285)),"nature",ISNUMBER(SEARCH("photography/people", N285)),"people",ISNUMBER(SEARCH("photography/photobooks", N285)),"photobooks",ISNUMBER(SEARCH("photography/places", N285)),"places",ISNUMBER(SEARCH("publishing/art books", N285)),"art books",ISNUMBER(SEARCH("publishing/children's books", N285)),"children's books",ISNUMBER(SEARCH("publishing/fiction", N285)),"fiction",ISNUMBER(SEARCH("publishing/nonfiction", N285)),"nonfiction",ISNUMBER(SEARCH("publishing/radio &amp; podcasts", N285)),"radio &amp; podcasts",ISNUMBER(SEARCH("publishing/translations", N285)),"translations",ISNUMBER(SEARCH("technology/gadgets", N285)),"gadgets",ISNUMBER(SEARCH("technology/hardware", N285)),"hardware",ISNUMBER(SEARCH("technology/makerspaces", N285)),"makerspaces",ISNUMBER(SEARCH("technology/space exploration", N285)),"space exploration",ISNUMBER(SEARCH("technology/wearables", N285)),"wearables",ISNUMBER(SEARCH("technology/web", N285)),"web",ISNUMBER(SEARCH("theater/musical", N285)),"musical",ISNUMBER(SEARCH("theater/plays", N285)),"plays",ISNUMBER(SEARCH("theater/spaces", N285)),"spaces")</f>
        <v>documentary</v>
      </c>
      <c r="S285" s="6">
        <f t="shared" si="23"/>
        <v>40675.71</v>
      </c>
      <c r="T285" s="6">
        <f t="shared" si="24"/>
        <v>40695.207638888889</v>
      </c>
    </row>
    <row r="286" spans="1:20" ht="48" hidden="1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tr">
        <f t="shared" si="22"/>
        <v>film &amp; video</v>
      </c>
      <c r="R286" t="str" cm="1">
        <f t="array" ref="R286">_xlfn.IFS(ISNUMBER(SEARCH("film &amp; video/television", N286)),"television",ISNUMBER(SEARCH("film &amp; video/animation", N286)),"animation",ISNUMBER(SEARCH("film &amp; video/documentary", N286)),"documentary",ISNUMBER(SEARCH("film &amp; video/drama", N286)),"drama",ISNUMBER(SEARCH("film &amp; video/science fiction", N286)),"science fiction",ISNUMBER(SEARCH("film &amp; video/shorts", N286)),"shorts",ISNUMBER(SEARCH("food/food trucks", N286)),"food trucks",ISNUMBER(SEARCH("food/restaurants", N286)),"restaurants",ISNUMBER(SEARCH("food/small batch", N286)),"small batch",ISNUMBER(SEARCH("games/mobile games", N286)),"mobile games",ISNUMBER(SEARCH("games/tabletop games", N286)),"tabletop games",ISNUMBER(SEARCH("games/video games", N286)),"video games",ISNUMBER(SEARCH("music/classical music", N286)),"classical music",ISNUMBER(SEARCH("music/electronic music", N286)),"electronic music",ISNUMBER(SEARCH("music/faith", N286)),"faith",ISNUMBER(SEARCH("music/indie rock", N286)),"indie rock",ISNUMBER(SEARCH("music/jazz", N286)),"jazz",ISNUMBER(SEARCH("music/metal", N286)),"metal",ISNUMBER(SEARCH("music/pop", N286)),"pop",ISNUMBER(SEARCH("music/rock", N286)),"rock",ISNUMBER(SEARCH("music/world music", N286)),"world music",ISNUMBER(SEARCH("journalism/audio", N286)),"audio",ISNUMBER(SEARCH("photography/nature", N286)),"nature",ISNUMBER(SEARCH("photography/people", N286)),"people",ISNUMBER(SEARCH("photography/photobooks", N286)),"photobooks",ISNUMBER(SEARCH("photography/places", N286)),"places",ISNUMBER(SEARCH("publishing/art books", N286)),"art books",ISNUMBER(SEARCH("publishing/children's books", N286)),"children's books",ISNUMBER(SEARCH("publishing/fiction", N286)),"fiction",ISNUMBER(SEARCH("publishing/nonfiction", N286)),"nonfiction",ISNUMBER(SEARCH("publishing/radio &amp; podcasts", N286)),"radio &amp; podcasts",ISNUMBER(SEARCH("publishing/translations", N286)),"translations",ISNUMBER(SEARCH("technology/gadgets", N286)),"gadgets",ISNUMBER(SEARCH("technology/hardware", N286)),"hardware",ISNUMBER(SEARCH("technology/makerspaces", N286)),"makerspaces",ISNUMBER(SEARCH("technology/space exploration", N286)),"space exploration",ISNUMBER(SEARCH("technology/wearables", N286)),"wearables",ISNUMBER(SEARCH("technology/web", N286)),"web",ISNUMBER(SEARCH("theater/musical", N286)),"musical",ISNUMBER(SEARCH("theater/plays", N286)),"plays",ISNUMBER(SEARCH("theater/spaces", N286)),"spaces")</f>
        <v>documentary</v>
      </c>
      <c r="S286" s="6">
        <f t="shared" si="23"/>
        <v>40904.738194444442</v>
      </c>
      <c r="T286" s="6">
        <f t="shared" si="24"/>
        <v>40929.738194444442</v>
      </c>
    </row>
    <row r="287" spans="1:20" ht="48" hidden="1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tr">
        <f t="shared" si="22"/>
        <v>film &amp; video</v>
      </c>
      <c r="R287" t="str" cm="1">
        <f t="array" ref="R287">_xlfn.IFS(ISNUMBER(SEARCH("film &amp; video/television", N287)),"television",ISNUMBER(SEARCH("film &amp; video/animation", N287)),"animation",ISNUMBER(SEARCH("film &amp; video/documentary", N287)),"documentary",ISNUMBER(SEARCH("film &amp; video/drama", N287)),"drama",ISNUMBER(SEARCH("film &amp; video/science fiction", N287)),"science fiction",ISNUMBER(SEARCH("film &amp; video/shorts", N287)),"shorts",ISNUMBER(SEARCH("food/food trucks", N287)),"food trucks",ISNUMBER(SEARCH("food/restaurants", N287)),"restaurants",ISNUMBER(SEARCH("food/small batch", N287)),"small batch",ISNUMBER(SEARCH("games/mobile games", N287)),"mobile games",ISNUMBER(SEARCH("games/tabletop games", N287)),"tabletop games",ISNUMBER(SEARCH("games/video games", N287)),"video games",ISNUMBER(SEARCH("music/classical music", N287)),"classical music",ISNUMBER(SEARCH("music/electronic music", N287)),"electronic music",ISNUMBER(SEARCH("music/faith", N287)),"faith",ISNUMBER(SEARCH("music/indie rock", N287)),"indie rock",ISNUMBER(SEARCH("music/jazz", N287)),"jazz",ISNUMBER(SEARCH("music/metal", N287)),"metal",ISNUMBER(SEARCH("music/pop", N287)),"pop",ISNUMBER(SEARCH("music/rock", N287)),"rock",ISNUMBER(SEARCH("music/world music", N287)),"world music",ISNUMBER(SEARCH("journalism/audio", N287)),"audio",ISNUMBER(SEARCH("photography/nature", N287)),"nature",ISNUMBER(SEARCH("photography/people", N287)),"people",ISNUMBER(SEARCH("photography/photobooks", N287)),"photobooks",ISNUMBER(SEARCH("photography/places", N287)),"places",ISNUMBER(SEARCH("publishing/art books", N287)),"art books",ISNUMBER(SEARCH("publishing/children's books", N287)),"children's books",ISNUMBER(SEARCH("publishing/fiction", N287)),"fiction",ISNUMBER(SEARCH("publishing/nonfiction", N287)),"nonfiction",ISNUMBER(SEARCH("publishing/radio &amp; podcasts", N287)),"radio &amp; podcasts",ISNUMBER(SEARCH("publishing/translations", N287)),"translations",ISNUMBER(SEARCH("technology/gadgets", N287)),"gadgets",ISNUMBER(SEARCH("technology/hardware", N287)),"hardware",ISNUMBER(SEARCH("technology/makerspaces", N287)),"makerspaces",ISNUMBER(SEARCH("technology/space exploration", N287)),"space exploration",ISNUMBER(SEARCH("technology/wearables", N287)),"wearables",ISNUMBER(SEARCH("technology/web", N287)),"web",ISNUMBER(SEARCH("theater/musical", N287)),"musical",ISNUMBER(SEARCH("theater/plays", N287)),"plays",ISNUMBER(SEARCH("theater/spaces", N287)),"spaces")</f>
        <v>documentary</v>
      </c>
      <c r="S287" s="6">
        <f t="shared" si="23"/>
        <v>41506.756111111114</v>
      </c>
      <c r="T287" s="6">
        <f t="shared" si="24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tr">
        <f t="shared" si="22"/>
        <v>film &amp; video</v>
      </c>
      <c r="R288" t="str" cm="1">
        <f t="array" ref="R288">_xlfn.IFS(ISNUMBER(SEARCH("film &amp; video/television", N288)),"television",ISNUMBER(SEARCH("film &amp; video/animation", N288)),"animation",ISNUMBER(SEARCH("film &amp; video/documentary", N288)),"documentary",ISNUMBER(SEARCH("film &amp; video/drama", N288)),"drama",ISNUMBER(SEARCH("film &amp; video/science fiction", N288)),"science fiction",ISNUMBER(SEARCH("film &amp; video/shorts", N288)),"shorts",ISNUMBER(SEARCH("food/food trucks", N288)),"food trucks",ISNUMBER(SEARCH("food/restaurants", N288)),"restaurants",ISNUMBER(SEARCH("food/small batch", N288)),"small batch",ISNUMBER(SEARCH("games/mobile games", N288)),"mobile games",ISNUMBER(SEARCH("games/tabletop games", N288)),"tabletop games",ISNUMBER(SEARCH("games/video games", N288)),"video games",ISNUMBER(SEARCH("music/classical music", N288)),"classical music",ISNUMBER(SEARCH("music/electronic music", N288)),"electronic music",ISNUMBER(SEARCH("music/faith", N288)),"faith",ISNUMBER(SEARCH("music/indie rock", N288)),"indie rock",ISNUMBER(SEARCH("music/jazz", N288)),"jazz",ISNUMBER(SEARCH("music/metal", N288)),"metal",ISNUMBER(SEARCH("music/pop", N288)),"pop",ISNUMBER(SEARCH("music/rock", N288)),"rock",ISNUMBER(SEARCH("music/world music", N288)),"world music",ISNUMBER(SEARCH("journalism/audio", N288)),"audio",ISNUMBER(SEARCH("photography/nature", N288)),"nature",ISNUMBER(SEARCH("photography/people", N288)),"people",ISNUMBER(SEARCH("photography/photobooks", N288)),"photobooks",ISNUMBER(SEARCH("photography/places", N288)),"places",ISNUMBER(SEARCH("publishing/art books", N288)),"art books",ISNUMBER(SEARCH("publishing/children's books", N288)),"children's books",ISNUMBER(SEARCH("publishing/fiction", N288)),"fiction",ISNUMBER(SEARCH("publishing/nonfiction", N288)),"nonfiction",ISNUMBER(SEARCH("publishing/radio &amp; podcasts", N288)),"radio &amp; podcasts",ISNUMBER(SEARCH("publishing/translations", N288)),"translations",ISNUMBER(SEARCH("technology/gadgets", N288)),"gadgets",ISNUMBER(SEARCH("technology/hardware", N288)),"hardware",ISNUMBER(SEARCH("technology/makerspaces", N288)),"makerspaces",ISNUMBER(SEARCH("technology/space exploration", N288)),"space exploration",ISNUMBER(SEARCH("technology/wearables", N288)),"wearables",ISNUMBER(SEARCH("technology/web", N288)),"web",ISNUMBER(SEARCH("theater/musical", N288)),"musical",ISNUMBER(SEARCH("theater/plays", N288)),"plays",ISNUMBER(SEARCH("theater/spaces", N288)),"spaces")</f>
        <v>documentary</v>
      </c>
      <c r="S288" s="6">
        <f t="shared" si="23"/>
        <v>41313.816249999996</v>
      </c>
      <c r="T288" s="6">
        <f t="shared" si="24"/>
        <v>41358.774583333332</v>
      </c>
    </row>
    <row r="289" spans="1:20" ht="32" hidden="1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tr">
        <f t="shared" si="22"/>
        <v>film &amp; video</v>
      </c>
      <c r="R289" t="str" cm="1">
        <f t="array" ref="R289">_xlfn.IFS(ISNUMBER(SEARCH("film &amp; video/television", N289)),"television",ISNUMBER(SEARCH("film &amp; video/animation", N289)),"animation",ISNUMBER(SEARCH("film &amp; video/documentary", N289)),"documentary",ISNUMBER(SEARCH("film &amp; video/drama", N289)),"drama",ISNUMBER(SEARCH("film &amp; video/science fiction", N289)),"science fiction",ISNUMBER(SEARCH("film &amp; video/shorts", N289)),"shorts",ISNUMBER(SEARCH("food/food trucks", N289)),"food trucks",ISNUMBER(SEARCH("food/restaurants", N289)),"restaurants",ISNUMBER(SEARCH("food/small batch", N289)),"small batch",ISNUMBER(SEARCH("games/mobile games", N289)),"mobile games",ISNUMBER(SEARCH("games/tabletop games", N289)),"tabletop games",ISNUMBER(SEARCH("games/video games", N289)),"video games",ISNUMBER(SEARCH("music/classical music", N289)),"classical music",ISNUMBER(SEARCH("music/electronic music", N289)),"electronic music",ISNUMBER(SEARCH("music/faith", N289)),"faith",ISNUMBER(SEARCH("music/indie rock", N289)),"indie rock",ISNUMBER(SEARCH("music/jazz", N289)),"jazz",ISNUMBER(SEARCH("music/metal", N289)),"metal",ISNUMBER(SEARCH("music/pop", N289)),"pop",ISNUMBER(SEARCH("music/rock", N289)),"rock",ISNUMBER(SEARCH("music/world music", N289)),"world music",ISNUMBER(SEARCH("journalism/audio", N289)),"audio",ISNUMBER(SEARCH("photography/nature", N289)),"nature",ISNUMBER(SEARCH("photography/people", N289)),"people",ISNUMBER(SEARCH("photography/photobooks", N289)),"photobooks",ISNUMBER(SEARCH("photography/places", N289)),"places",ISNUMBER(SEARCH("publishing/art books", N289)),"art books",ISNUMBER(SEARCH("publishing/children's books", N289)),"children's books",ISNUMBER(SEARCH("publishing/fiction", N289)),"fiction",ISNUMBER(SEARCH("publishing/nonfiction", N289)),"nonfiction",ISNUMBER(SEARCH("publishing/radio &amp; podcasts", N289)),"radio &amp; podcasts",ISNUMBER(SEARCH("publishing/translations", N289)),"translations",ISNUMBER(SEARCH("technology/gadgets", N289)),"gadgets",ISNUMBER(SEARCH("technology/hardware", N289)),"hardware",ISNUMBER(SEARCH("technology/makerspaces", N289)),"makerspaces",ISNUMBER(SEARCH("technology/space exploration", N289)),"space exploration",ISNUMBER(SEARCH("technology/wearables", N289)),"wearables",ISNUMBER(SEARCH("technology/web", N289)),"web",ISNUMBER(SEARCH("theater/musical", N289)),"musical",ISNUMBER(SEARCH("theater/plays", N289)),"plays",ISNUMBER(SEARCH("theater/spaces", N289)),"spaces")</f>
        <v>documentary</v>
      </c>
      <c r="S289" s="6">
        <f t="shared" si="23"/>
        <v>41184.277986111112</v>
      </c>
      <c r="T289" s="6">
        <f t="shared" si="24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tr">
        <f t="shared" si="22"/>
        <v>film &amp; video</v>
      </c>
      <c r="R290" t="str" cm="1">
        <f t="array" ref="R290">_xlfn.IFS(ISNUMBER(SEARCH("film &amp; video/television", N290)),"television",ISNUMBER(SEARCH("film &amp; video/animation", N290)),"animation",ISNUMBER(SEARCH("film &amp; video/documentary", N290)),"documentary",ISNUMBER(SEARCH("film &amp; video/drama", N290)),"drama",ISNUMBER(SEARCH("film &amp; video/science fiction", N290)),"science fiction",ISNUMBER(SEARCH("film &amp; video/shorts", N290)),"shorts",ISNUMBER(SEARCH("food/food trucks", N290)),"food trucks",ISNUMBER(SEARCH("food/restaurants", N290)),"restaurants",ISNUMBER(SEARCH("food/small batch", N290)),"small batch",ISNUMBER(SEARCH("games/mobile games", N290)),"mobile games",ISNUMBER(SEARCH("games/tabletop games", N290)),"tabletop games",ISNUMBER(SEARCH("games/video games", N290)),"video games",ISNUMBER(SEARCH("music/classical music", N290)),"classical music",ISNUMBER(SEARCH("music/electronic music", N290)),"electronic music",ISNUMBER(SEARCH("music/faith", N290)),"faith",ISNUMBER(SEARCH("music/indie rock", N290)),"indie rock",ISNUMBER(SEARCH("music/jazz", N290)),"jazz",ISNUMBER(SEARCH("music/metal", N290)),"metal",ISNUMBER(SEARCH("music/pop", N290)),"pop",ISNUMBER(SEARCH("music/rock", N290)),"rock",ISNUMBER(SEARCH("music/world music", N290)),"world music",ISNUMBER(SEARCH("journalism/audio", N290)),"audio",ISNUMBER(SEARCH("photography/nature", N290)),"nature",ISNUMBER(SEARCH("photography/people", N290)),"people",ISNUMBER(SEARCH("photography/photobooks", N290)),"photobooks",ISNUMBER(SEARCH("photography/places", N290)),"places",ISNUMBER(SEARCH("publishing/art books", N290)),"art books",ISNUMBER(SEARCH("publishing/children's books", N290)),"children's books",ISNUMBER(SEARCH("publishing/fiction", N290)),"fiction",ISNUMBER(SEARCH("publishing/nonfiction", N290)),"nonfiction",ISNUMBER(SEARCH("publishing/radio &amp; podcasts", N290)),"radio &amp; podcasts",ISNUMBER(SEARCH("publishing/translations", N290)),"translations",ISNUMBER(SEARCH("technology/gadgets", N290)),"gadgets",ISNUMBER(SEARCH("technology/hardware", N290)),"hardware",ISNUMBER(SEARCH("technology/makerspaces", N290)),"makerspaces",ISNUMBER(SEARCH("technology/space exploration", N290)),"space exploration",ISNUMBER(SEARCH("technology/wearables", N290)),"wearables",ISNUMBER(SEARCH("technology/web", N290)),"web",ISNUMBER(SEARCH("theater/musical", N290)),"musical",ISNUMBER(SEARCH("theater/plays", N290)),"plays",ISNUMBER(SEARCH("theater/spaces", N290)),"spaces")</f>
        <v>documentary</v>
      </c>
      <c r="S290" s="6">
        <f t="shared" si="23"/>
        <v>41051.168900462959</v>
      </c>
      <c r="T290" s="6">
        <f t="shared" si="24"/>
        <v>41086.168900462959</v>
      </c>
    </row>
    <row r="291" spans="1:20" ht="48" hidden="1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tr">
        <f t="shared" si="22"/>
        <v>film &amp; video</v>
      </c>
      <c r="R291" t="str" cm="1">
        <f t="array" ref="R291">_xlfn.IFS(ISNUMBER(SEARCH("film &amp; video/television", N291)),"television",ISNUMBER(SEARCH("film &amp; video/animation", N291)),"animation",ISNUMBER(SEARCH("film &amp; video/documentary", N291)),"documentary",ISNUMBER(SEARCH("film &amp; video/drama", N291)),"drama",ISNUMBER(SEARCH("film &amp; video/science fiction", N291)),"science fiction",ISNUMBER(SEARCH("film &amp; video/shorts", N291)),"shorts",ISNUMBER(SEARCH("food/food trucks", N291)),"food trucks",ISNUMBER(SEARCH("food/restaurants", N291)),"restaurants",ISNUMBER(SEARCH("food/small batch", N291)),"small batch",ISNUMBER(SEARCH("games/mobile games", N291)),"mobile games",ISNUMBER(SEARCH("games/tabletop games", N291)),"tabletop games",ISNUMBER(SEARCH("games/video games", N291)),"video games",ISNUMBER(SEARCH("music/classical music", N291)),"classical music",ISNUMBER(SEARCH("music/electronic music", N291)),"electronic music",ISNUMBER(SEARCH("music/faith", N291)),"faith",ISNUMBER(SEARCH("music/indie rock", N291)),"indie rock",ISNUMBER(SEARCH("music/jazz", N291)),"jazz",ISNUMBER(SEARCH("music/metal", N291)),"metal",ISNUMBER(SEARCH("music/pop", N291)),"pop",ISNUMBER(SEARCH("music/rock", N291)),"rock",ISNUMBER(SEARCH("music/world music", N291)),"world music",ISNUMBER(SEARCH("journalism/audio", N291)),"audio",ISNUMBER(SEARCH("photography/nature", N291)),"nature",ISNUMBER(SEARCH("photography/people", N291)),"people",ISNUMBER(SEARCH("photography/photobooks", N291)),"photobooks",ISNUMBER(SEARCH("photography/places", N291)),"places",ISNUMBER(SEARCH("publishing/art books", N291)),"art books",ISNUMBER(SEARCH("publishing/children's books", N291)),"children's books",ISNUMBER(SEARCH("publishing/fiction", N291)),"fiction",ISNUMBER(SEARCH("publishing/nonfiction", N291)),"nonfiction",ISNUMBER(SEARCH("publishing/radio &amp; podcasts", N291)),"radio &amp; podcasts",ISNUMBER(SEARCH("publishing/translations", N291)),"translations",ISNUMBER(SEARCH("technology/gadgets", N291)),"gadgets",ISNUMBER(SEARCH("technology/hardware", N291)),"hardware",ISNUMBER(SEARCH("technology/makerspaces", N291)),"makerspaces",ISNUMBER(SEARCH("technology/space exploration", N291)),"space exploration",ISNUMBER(SEARCH("technology/wearables", N291)),"wearables",ISNUMBER(SEARCH("technology/web", N291)),"web",ISNUMBER(SEARCH("theater/musical", N291)),"musical",ISNUMBER(SEARCH("theater/plays", N291)),"plays",ISNUMBER(SEARCH("theater/spaces", N291)),"spaces")</f>
        <v>documentary</v>
      </c>
      <c r="S291" s="6">
        <f t="shared" si="23"/>
        <v>41550.456412037034</v>
      </c>
      <c r="T291" s="6">
        <f t="shared" si="24"/>
        <v>41580.456412037034</v>
      </c>
    </row>
    <row r="292" spans="1:20" ht="32" hidden="1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tr">
        <f t="shared" si="22"/>
        <v>film &amp; video</v>
      </c>
      <c r="R292" t="str" cm="1">
        <f t="array" ref="R292">_xlfn.IFS(ISNUMBER(SEARCH("film &amp; video/television", N292)),"television",ISNUMBER(SEARCH("film &amp; video/animation", N292)),"animation",ISNUMBER(SEARCH("film &amp; video/documentary", N292)),"documentary",ISNUMBER(SEARCH("film &amp; video/drama", N292)),"drama",ISNUMBER(SEARCH("film &amp; video/science fiction", N292)),"science fiction",ISNUMBER(SEARCH("film &amp; video/shorts", N292)),"shorts",ISNUMBER(SEARCH("food/food trucks", N292)),"food trucks",ISNUMBER(SEARCH("food/restaurants", N292)),"restaurants",ISNUMBER(SEARCH("food/small batch", N292)),"small batch",ISNUMBER(SEARCH("games/mobile games", N292)),"mobile games",ISNUMBER(SEARCH("games/tabletop games", N292)),"tabletop games",ISNUMBER(SEARCH("games/video games", N292)),"video games",ISNUMBER(SEARCH("music/classical music", N292)),"classical music",ISNUMBER(SEARCH("music/electronic music", N292)),"electronic music",ISNUMBER(SEARCH("music/faith", N292)),"faith",ISNUMBER(SEARCH("music/indie rock", N292)),"indie rock",ISNUMBER(SEARCH("music/jazz", N292)),"jazz",ISNUMBER(SEARCH("music/metal", N292)),"metal",ISNUMBER(SEARCH("music/pop", N292)),"pop",ISNUMBER(SEARCH("music/rock", N292)),"rock",ISNUMBER(SEARCH("music/world music", N292)),"world music",ISNUMBER(SEARCH("journalism/audio", N292)),"audio",ISNUMBER(SEARCH("photography/nature", N292)),"nature",ISNUMBER(SEARCH("photography/people", N292)),"people",ISNUMBER(SEARCH("photography/photobooks", N292)),"photobooks",ISNUMBER(SEARCH("photography/places", N292)),"places",ISNUMBER(SEARCH("publishing/art books", N292)),"art books",ISNUMBER(SEARCH("publishing/children's books", N292)),"children's books",ISNUMBER(SEARCH("publishing/fiction", N292)),"fiction",ISNUMBER(SEARCH("publishing/nonfiction", N292)),"nonfiction",ISNUMBER(SEARCH("publishing/radio &amp; podcasts", N292)),"radio &amp; podcasts",ISNUMBER(SEARCH("publishing/translations", N292)),"translations",ISNUMBER(SEARCH("technology/gadgets", N292)),"gadgets",ISNUMBER(SEARCH("technology/hardware", N292)),"hardware",ISNUMBER(SEARCH("technology/makerspaces", N292)),"makerspaces",ISNUMBER(SEARCH("technology/space exploration", N292)),"space exploration",ISNUMBER(SEARCH("technology/wearables", N292)),"wearables",ISNUMBER(SEARCH("technology/web", N292)),"web",ISNUMBER(SEARCH("theater/musical", N292)),"musical",ISNUMBER(SEARCH("theater/plays", N292)),"plays",ISNUMBER(SEARCH("theater/spaces", N292)),"spaces")</f>
        <v>documentary</v>
      </c>
      <c r="S292" s="6">
        <f t="shared" si="23"/>
        <v>40526.36917824074</v>
      </c>
      <c r="T292" s="6">
        <f t="shared" si="24"/>
        <v>40576.332638888889</v>
      </c>
    </row>
    <row r="293" spans="1:20" ht="48" hidden="1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tr">
        <f t="shared" si="22"/>
        <v>film &amp; video</v>
      </c>
      <c r="R293" t="str" cm="1">
        <f t="array" ref="R293">_xlfn.IFS(ISNUMBER(SEARCH("film &amp; video/television", N293)),"television",ISNUMBER(SEARCH("film &amp; video/animation", N293)),"animation",ISNUMBER(SEARCH("film &amp; video/documentary", N293)),"documentary",ISNUMBER(SEARCH("film &amp; video/drama", N293)),"drama",ISNUMBER(SEARCH("film &amp; video/science fiction", N293)),"science fiction",ISNUMBER(SEARCH("film &amp; video/shorts", N293)),"shorts",ISNUMBER(SEARCH("food/food trucks", N293)),"food trucks",ISNUMBER(SEARCH("food/restaurants", N293)),"restaurants",ISNUMBER(SEARCH("food/small batch", N293)),"small batch",ISNUMBER(SEARCH("games/mobile games", N293)),"mobile games",ISNUMBER(SEARCH("games/tabletop games", N293)),"tabletop games",ISNUMBER(SEARCH("games/video games", N293)),"video games",ISNUMBER(SEARCH("music/classical music", N293)),"classical music",ISNUMBER(SEARCH("music/electronic music", N293)),"electronic music",ISNUMBER(SEARCH("music/faith", N293)),"faith",ISNUMBER(SEARCH("music/indie rock", N293)),"indie rock",ISNUMBER(SEARCH("music/jazz", N293)),"jazz",ISNUMBER(SEARCH("music/metal", N293)),"metal",ISNUMBER(SEARCH("music/pop", N293)),"pop",ISNUMBER(SEARCH("music/rock", N293)),"rock",ISNUMBER(SEARCH("music/world music", N293)),"world music",ISNUMBER(SEARCH("journalism/audio", N293)),"audio",ISNUMBER(SEARCH("photography/nature", N293)),"nature",ISNUMBER(SEARCH("photography/people", N293)),"people",ISNUMBER(SEARCH("photography/photobooks", N293)),"photobooks",ISNUMBER(SEARCH("photography/places", N293)),"places",ISNUMBER(SEARCH("publishing/art books", N293)),"art books",ISNUMBER(SEARCH("publishing/children's books", N293)),"children's books",ISNUMBER(SEARCH("publishing/fiction", N293)),"fiction",ISNUMBER(SEARCH("publishing/nonfiction", N293)),"nonfiction",ISNUMBER(SEARCH("publishing/radio &amp; podcasts", N293)),"radio &amp; podcasts",ISNUMBER(SEARCH("publishing/translations", N293)),"translations",ISNUMBER(SEARCH("technology/gadgets", N293)),"gadgets",ISNUMBER(SEARCH("technology/hardware", N293)),"hardware",ISNUMBER(SEARCH("technology/makerspaces", N293)),"makerspaces",ISNUMBER(SEARCH("technology/space exploration", N293)),"space exploration",ISNUMBER(SEARCH("technology/wearables", N293)),"wearables",ISNUMBER(SEARCH("technology/web", N293)),"web",ISNUMBER(SEARCH("theater/musical", N293)),"musical",ISNUMBER(SEARCH("theater/plays", N293)),"plays",ISNUMBER(SEARCH("theater/spaces", N293)),"spaces")</f>
        <v>documentary</v>
      </c>
      <c r="S293" s="6">
        <f t="shared" si="23"/>
        <v>41376.769050925926</v>
      </c>
      <c r="T293" s="6">
        <f t="shared" si="24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tr">
        <f t="shared" si="22"/>
        <v>film &amp; video</v>
      </c>
      <c r="R294" t="str" cm="1">
        <f t="array" ref="R294">_xlfn.IFS(ISNUMBER(SEARCH("film &amp; video/television", N294)),"television",ISNUMBER(SEARCH("film &amp; video/animation", N294)),"animation",ISNUMBER(SEARCH("film &amp; video/documentary", N294)),"documentary",ISNUMBER(SEARCH("film &amp; video/drama", N294)),"drama",ISNUMBER(SEARCH("film &amp; video/science fiction", N294)),"science fiction",ISNUMBER(SEARCH("film &amp; video/shorts", N294)),"shorts",ISNUMBER(SEARCH("food/food trucks", N294)),"food trucks",ISNUMBER(SEARCH("food/restaurants", N294)),"restaurants",ISNUMBER(SEARCH("food/small batch", N294)),"small batch",ISNUMBER(SEARCH("games/mobile games", N294)),"mobile games",ISNUMBER(SEARCH("games/tabletop games", N294)),"tabletop games",ISNUMBER(SEARCH("games/video games", N294)),"video games",ISNUMBER(SEARCH("music/classical music", N294)),"classical music",ISNUMBER(SEARCH("music/electronic music", N294)),"electronic music",ISNUMBER(SEARCH("music/faith", N294)),"faith",ISNUMBER(SEARCH("music/indie rock", N294)),"indie rock",ISNUMBER(SEARCH("music/jazz", N294)),"jazz",ISNUMBER(SEARCH("music/metal", N294)),"metal",ISNUMBER(SEARCH("music/pop", N294)),"pop",ISNUMBER(SEARCH("music/rock", N294)),"rock",ISNUMBER(SEARCH("music/world music", N294)),"world music",ISNUMBER(SEARCH("journalism/audio", N294)),"audio",ISNUMBER(SEARCH("photography/nature", N294)),"nature",ISNUMBER(SEARCH("photography/people", N294)),"people",ISNUMBER(SEARCH("photography/photobooks", N294)),"photobooks",ISNUMBER(SEARCH("photography/places", N294)),"places",ISNUMBER(SEARCH("publishing/art books", N294)),"art books",ISNUMBER(SEARCH("publishing/children's books", N294)),"children's books",ISNUMBER(SEARCH("publishing/fiction", N294)),"fiction",ISNUMBER(SEARCH("publishing/nonfiction", N294)),"nonfiction",ISNUMBER(SEARCH("publishing/radio &amp; podcasts", N294)),"radio &amp; podcasts",ISNUMBER(SEARCH("publishing/translations", N294)),"translations",ISNUMBER(SEARCH("technology/gadgets", N294)),"gadgets",ISNUMBER(SEARCH("technology/hardware", N294)),"hardware",ISNUMBER(SEARCH("technology/makerspaces", N294)),"makerspaces",ISNUMBER(SEARCH("technology/space exploration", N294)),"space exploration",ISNUMBER(SEARCH("technology/wearables", N294)),"wearables",ISNUMBER(SEARCH("technology/web", N294)),"web",ISNUMBER(SEARCH("theater/musical", N294)),"musical",ISNUMBER(SEARCH("theater/plays", N294)),"plays",ISNUMBER(SEARCH("theater/spaces", N294)),"spaces")</f>
        <v>documentary</v>
      </c>
      <c r="S294" s="6">
        <f t="shared" si="23"/>
        <v>40812.803229166668</v>
      </c>
      <c r="T294" s="6">
        <f t="shared" si="24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tr">
        <f t="shared" si="22"/>
        <v>film &amp; video</v>
      </c>
      <c r="R295" t="str" cm="1">
        <f t="array" ref="R295">_xlfn.IFS(ISNUMBER(SEARCH("film &amp; video/television", N295)),"television",ISNUMBER(SEARCH("film &amp; video/animation", N295)),"animation",ISNUMBER(SEARCH("film &amp; video/documentary", N295)),"documentary",ISNUMBER(SEARCH("film &amp; video/drama", N295)),"drama",ISNUMBER(SEARCH("film &amp; video/science fiction", N295)),"science fiction",ISNUMBER(SEARCH("film &amp; video/shorts", N295)),"shorts",ISNUMBER(SEARCH("food/food trucks", N295)),"food trucks",ISNUMBER(SEARCH("food/restaurants", N295)),"restaurants",ISNUMBER(SEARCH("food/small batch", N295)),"small batch",ISNUMBER(SEARCH("games/mobile games", N295)),"mobile games",ISNUMBER(SEARCH("games/tabletop games", N295)),"tabletop games",ISNUMBER(SEARCH("games/video games", N295)),"video games",ISNUMBER(SEARCH("music/classical music", N295)),"classical music",ISNUMBER(SEARCH("music/electronic music", N295)),"electronic music",ISNUMBER(SEARCH("music/faith", N295)),"faith",ISNUMBER(SEARCH("music/indie rock", N295)),"indie rock",ISNUMBER(SEARCH("music/jazz", N295)),"jazz",ISNUMBER(SEARCH("music/metal", N295)),"metal",ISNUMBER(SEARCH("music/pop", N295)),"pop",ISNUMBER(SEARCH("music/rock", N295)),"rock",ISNUMBER(SEARCH("music/world music", N295)),"world music",ISNUMBER(SEARCH("journalism/audio", N295)),"audio",ISNUMBER(SEARCH("photography/nature", N295)),"nature",ISNUMBER(SEARCH("photography/people", N295)),"people",ISNUMBER(SEARCH("photography/photobooks", N295)),"photobooks",ISNUMBER(SEARCH("photography/places", N295)),"places",ISNUMBER(SEARCH("publishing/art books", N295)),"art books",ISNUMBER(SEARCH("publishing/children's books", N295)),"children's books",ISNUMBER(SEARCH("publishing/fiction", N295)),"fiction",ISNUMBER(SEARCH("publishing/nonfiction", N295)),"nonfiction",ISNUMBER(SEARCH("publishing/radio &amp; podcasts", N295)),"radio &amp; podcasts",ISNUMBER(SEARCH("publishing/translations", N295)),"translations",ISNUMBER(SEARCH("technology/gadgets", N295)),"gadgets",ISNUMBER(SEARCH("technology/hardware", N295)),"hardware",ISNUMBER(SEARCH("technology/makerspaces", N295)),"makerspaces",ISNUMBER(SEARCH("technology/space exploration", N295)),"space exploration",ISNUMBER(SEARCH("technology/wearables", N295)),"wearables",ISNUMBER(SEARCH("technology/web", N295)),"web",ISNUMBER(SEARCH("theater/musical", N295)),"musical",ISNUMBER(SEARCH("theater/plays", N295)),"plays",ISNUMBER(SEARCH("theater/spaces", N295)),"spaces")</f>
        <v>documentary</v>
      </c>
      <c r="S295" s="6">
        <f t="shared" si="23"/>
        <v>41719.667986111112</v>
      </c>
      <c r="T295" s="6">
        <f t="shared" si="24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tr" cm="1">
        <f t="array" ref="R296">_xlfn.IFS(ISNUMBER(SEARCH("film &amp; video/television", N296)),"television",ISNUMBER(SEARCH("film &amp; video/animation", N296)),"animation",ISNUMBER(SEARCH("film &amp; video/documentary", N296)),"documentary",ISNUMBER(SEARCH("film &amp; video/drama", N296)),"drama",ISNUMBER(SEARCH("film &amp; video/science fiction", N296)),"science fiction",ISNUMBER(SEARCH("film &amp; video/shorts", N296)),"shorts",ISNUMBER(SEARCH("food/food trucks", N296)),"food trucks",ISNUMBER(SEARCH("food/restaurants", N296)),"restaurants",ISNUMBER(SEARCH("food/small batch", N296)),"small batch",ISNUMBER(SEARCH("games/mobile games", N296)),"mobile games",ISNUMBER(SEARCH("games/tabletop games", N296)),"tabletop games",ISNUMBER(SEARCH("games/video games", N296)),"video games",ISNUMBER(SEARCH("music/classical music", N296)),"classical music",ISNUMBER(SEARCH("music/electronic music", N296)),"electronic music",ISNUMBER(SEARCH("music/faith", N296)),"faith",ISNUMBER(SEARCH("music/indie rock", N296)),"indie rock",ISNUMBER(SEARCH("music/jazz", N296)),"jazz",ISNUMBER(SEARCH("music/metal", N296)),"metal",ISNUMBER(SEARCH("music/pop", N296)),"pop",ISNUMBER(SEARCH("music/rock", N296)),"rock",ISNUMBER(SEARCH("music/world music", N296)),"world music",ISNUMBER(SEARCH("journalism/audio", N296)),"audio",ISNUMBER(SEARCH("photography/nature", N296)),"nature",ISNUMBER(SEARCH("photography/people", N296)),"people",ISNUMBER(SEARCH("photography/photobooks", N296)),"photobooks",ISNUMBER(SEARCH("photography/places", N296)),"places",ISNUMBER(SEARCH("publishing/art books", N296)),"art books",ISNUMBER(SEARCH("publishing/children's books", N296)),"children's books",ISNUMBER(SEARCH("publishing/fiction", N296)),"fiction",ISNUMBER(SEARCH("publishing/nonfiction", N296)),"nonfiction",ISNUMBER(SEARCH("publishing/radio &amp; podcasts", N296)),"radio &amp; podcasts",ISNUMBER(SEARCH("publishing/translations", N296)),"translations",ISNUMBER(SEARCH("technology/gadgets", N296)),"gadgets",ISNUMBER(SEARCH("technology/hardware", N296)),"hardware",ISNUMBER(SEARCH("technology/makerspaces", N296)),"makerspaces",ISNUMBER(SEARCH("technology/space exploration", N296)),"space exploration",ISNUMBER(SEARCH("technology/wearables", N296)),"wearables",ISNUMBER(SEARCH("technology/web", N296)),"web",ISNUMBER(SEARCH("theater/musical", N296)),"musical",ISNUMBER(SEARCH("theater/plays", N296)),"plays",ISNUMBER(SEARCH("theater/spaces", N296)),"spaces")</f>
        <v>documentary</v>
      </c>
      <c r="S296" s="6">
        <f t="shared" si="23"/>
        <v>40343.084421296298</v>
      </c>
      <c r="T296" s="6">
        <f t="shared" si="24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tr">
        <f t="shared" si="22"/>
        <v>film &amp; video</v>
      </c>
      <c r="R297" t="str" cm="1">
        <f t="array" ref="R297">_xlfn.IFS(ISNUMBER(SEARCH("film &amp; video/television", N297)),"television",ISNUMBER(SEARCH("film &amp; video/animation", N297)),"animation",ISNUMBER(SEARCH("film &amp; video/documentary", N297)),"documentary",ISNUMBER(SEARCH("film &amp; video/drama", N297)),"drama",ISNUMBER(SEARCH("film &amp; video/science fiction", N297)),"science fiction",ISNUMBER(SEARCH("film &amp; video/shorts", N297)),"shorts",ISNUMBER(SEARCH("food/food trucks", N297)),"food trucks",ISNUMBER(SEARCH("food/restaurants", N297)),"restaurants",ISNUMBER(SEARCH("food/small batch", N297)),"small batch",ISNUMBER(SEARCH("games/mobile games", N297)),"mobile games",ISNUMBER(SEARCH("games/tabletop games", N297)),"tabletop games",ISNUMBER(SEARCH("games/video games", N297)),"video games",ISNUMBER(SEARCH("music/classical music", N297)),"classical music",ISNUMBER(SEARCH("music/electronic music", N297)),"electronic music",ISNUMBER(SEARCH("music/faith", N297)),"faith",ISNUMBER(SEARCH("music/indie rock", N297)),"indie rock",ISNUMBER(SEARCH("music/jazz", N297)),"jazz",ISNUMBER(SEARCH("music/metal", N297)),"metal",ISNUMBER(SEARCH("music/pop", N297)),"pop",ISNUMBER(SEARCH("music/rock", N297)),"rock",ISNUMBER(SEARCH("music/world music", N297)),"world music",ISNUMBER(SEARCH("journalism/audio", N297)),"audio",ISNUMBER(SEARCH("photography/nature", N297)),"nature",ISNUMBER(SEARCH("photography/people", N297)),"people",ISNUMBER(SEARCH("photography/photobooks", N297)),"photobooks",ISNUMBER(SEARCH("photography/places", N297)),"places",ISNUMBER(SEARCH("publishing/art books", N297)),"art books",ISNUMBER(SEARCH("publishing/children's books", N297)),"children's books",ISNUMBER(SEARCH("publishing/fiction", N297)),"fiction",ISNUMBER(SEARCH("publishing/nonfiction", N297)),"nonfiction",ISNUMBER(SEARCH("publishing/radio &amp; podcasts", N297)),"radio &amp; podcasts",ISNUMBER(SEARCH("publishing/translations", N297)),"translations",ISNUMBER(SEARCH("technology/gadgets", N297)),"gadgets",ISNUMBER(SEARCH("technology/hardware", N297)),"hardware",ISNUMBER(SEARCH("technology/makerspaces", N297)),"makerspaces",ISNUMBER(SEARCH("technology/space exploration", N297)),"space exploration",ISNUMBER(SEARCH("technology/wearables", N297)),"wearables",ISNUMBER(SEARCH("technology/web", N297)),"web",ISNUMBER(SEARCH("theater/musical", N297)),"musical",ISNUMBER(SEARCH("theater/plays", N297)),"plays",ISNUMBER(SEARCH("theater/spaces", N297)),"spaces")</f>
        <v>documentary</v>
      </c>
      <c r="S297" s="6">
        <f t="shared" si="23"/>
        <v>41519.004733796297</v>
      </c>
      <c r="T297" s="6">
        <f t="shared" si="24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tr">
        <f t="shared" si="22"/>
        <v>film &amp; video</v>
      </c>
      <c r="R298" t="str" cm="1">
        <f t="array" ref="R298">_xlfn.IFS(ISNUMBER(SEARCH("film &amp; video/television", N298)),"television",ISNUMBER(SEARCH("film &amp; video/animation", N298)),"animation",ISNUMBER(SEARCH("film &amp; video/documentary", N298)),"documentary",ISNUMBER(SEARCH("film &amp; video/drama", N298)),"drama",ISNUMBER(SEARCH("film &amp; video/science fiction", N298)),"science fiction",ISNUMBER(SEARCH("film &amp; video/shorts", N298)),"shorts",ISNUMBER(SEARCH("food/food trucks", N298)),"food trucks",ISNUMBER(SEARCH("food/restaurants", N298)),"restaurants",ISNUMBER(SEARCH("food/small batch", N298)),"small batch",ISNUMBER(SEARCH("games/mobile games", N298)),"mobile games",ISNUMBER(SEARCH("games/tabletop games", N298)),"tabletop games",ISNUMBER(SEARCH("games/video games", N298)),"video games",ISNUMBER(SEARCH("music/classical music", N298)),"classical music",ISNUMBER(SEARCH("music/electronic music", N298)),"electronic music",ISNUMBER(SEARCH("music/faith", N298)),"faith",ISNUMBER(SEARCH("music/indie rock", N298)),"indie rock",ISNUMBER(SEARCH("music/jazz", N298)),"jazz",ISNUMBER(SEARCH("music/metal", N298)),"metal",ISNUMBER(SEARCH("music/pop", N298)),"pop",ISNUMBER(SEARCH("music/rock", N298)),"rock",ISNUMBER(SEARCH("music/world music", N298)),"world music",ISNUMBER(SEARCH("journalism/audio", N298)),"audio",ISNUMBER(SEARCH("photography/nature", N298)),"nature",ISNUMBER(SEARCH("photography/people", N298)),"people",ISNUMBER(SEARCH("photography/photobooks", N298)),"photobooks",ISNUMBER(SEARCH("photography/places", N298)),"places",ISNUMBER(SEARCH("publishing/art books", N298)),"art books",ISNUMBER(SEARCH("publishing/children's books", N298)),"children's books",ISNUMBER(SEARCH("publishing/fiction", N298)),"fiction",ISNUMBER(SEARCH("publishing/nonfiction", N298)),"nonfiction",ISNUMBER(SEARCH("publishing/radio &amp; podcasts", N298)),"radio &amp; podcasts",ISNUMBER(SEARCH("publishing/translations", N298)),"translations",ISNUMBER(SEARCH("technology/gadgets", N298)),"gadgets",ISNUMBER(SEARCH("technology/hardware", N298)),"hardware",ISNUMBER(SEARCH("technology/makerspaces", N298)),"makerspaces",ISNUMBER(SEARCH("technology/space exploration", N298)),"space exploration",ISNUMBER(SEARCH("technology/wearables", N298)),"wearables",ISNUMBER(SEARCH("technology/web", N298)),"web",ISNUMBER(SEARCH("theater/musical", N298)),"musical",ISNUMBER(SEARCH("theater/plays", N298)),"plays",ISNUMBER(SEARCH("theater/spaces", N298)),"spaces")</f>
        <v>documentary</v>
      </c>
      <c r="S298" s="6">
        <f t="shared" si="23"/>
        <v>41134.475497685184</v>
      </c>
      <c r="T298" s="6">
        <f t="shared" si="24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tr">
        <f t="shared" si="22"/>
        <v>film &amp; video</v>
      </c>
      <c r="R299" t="str" cm="1">
        <f t="array" ref="R299">_xlfn.IFS(ISNUMBER(SEARCH("film &amp; video/television", N299)),"television",ISNUMBER(SEARCH("film &amp; video/animation", N299)),"animation",ISNUMBER(SEARCH("film &amp; video/documentary", N299)),"documentary",ISNUMBER(SEARCH("film &amp; video/drama", N299)),"drama",ISNUMBER(SEARCH("film &amp; video/science fiction", N299)),"science fiction",ISNUMBER(SEARCH("film &amp; video/shorts", N299)),"shorts",ISNUMBER(SEARCH("food/food trucks", N299)),"food trucks",ISNUMBER(SEARCH("food/restaurants", N299)),"restaurants",ISNUMBER(SEARCH("food/small batch", N299)),"small batch",ISNUMBER(SEARCH("games/mobile games", N299)),"mobile games",ISNUMBER(SEARCH("games/tabletop games", N299)),"tabletop games",ISNUMBER(SEARCH("games/video games", N299)),"video games",ISNUMBER(SEARCH("music/classical music", N299)),"classical music",ISNUMBER(SEARCH("music/electronic music", N299)),"electronic music",ISNUMBER(SEARCH("music/faith", N299)),"faith",ISNUMBER(SEARCH("music/indie rock", N299)),"indie rock",ISNUMBER(SEARCH("music/jazz", N299)),"jazz",ISNUMBER(SEARCH("music/metal", N299)),"metal",ISNUMBER(SEARCH("music/pop", N299)),"pop",ISNUMBER(SEARCH("music/rock", N299)),"rock",ISNUMBER(SEARCH("music/world music", N299)),"world music",ISNUMBER(SEARCH("journalism/audio", N299)),"audio",ISNUMBER(SEARCH("photography/nature", N299)),"nature",ISNUMBER(SEARCH("photography/people", N299)),"people",ISNUMBER(SEARCH("photography/photobooks", N299)),"photobooks",ISNUMBER(SEARCH("photography/places", N299)),"places",ISNUMBER(SEARCH("publishing/art books", N299)),"art books",ISNUMBER(SEARCH("publishing/children's books", N299)),"children's books",ISNUMBER(SEARCH("publishing/fiction", N299)),"fiction",ISNUMBER(SEARCH("publishing/nonfiction", N299)),"nonfiction",ISNUMBER(SEARCH("publishing/radio &amp; podcasts", N299)),"radio &amp; podcasts",ISNUMBER(SEARCH("publishing/translations", N299)),"translations",ISNUMBER(SEARCH("technology/gadgets", N299)),"gadgets",ISNUMBER(SEARCH("technology/hardware", N299)),"hardware",ISNUMBER(SEARCH("technology/makerspaces", N299)),"makerspaces",ISNUMBER(SEARCH("technology/space exploration", N299)),"space exploration",ISNUMBER(SEARCH("technology/wearables", N299)),"wearables",ISNUMBER(SEARCH("technology/web", N299)),"web",ISNUMBER(SEARCH("theater/musical", N299)),"musical",ISNUMBER(SEARCH("theater/plays", N299)),"plays",ISNUMBER(SEARCH("theater/spaces", N299)),"spaces")</f>
        <v>documentary</v>
      </c>
      <c r="S299" s="6">
        <f t="shared" si="23"/>
        <v>42089.72802083334</v>
      </c>
      <c r="T299" s="6">
        <f t="shared" si="24"/>
        <v>42125.165972222225</v>
      </c>
    </row>
    <row r="300" spans="1:20" ht="32" hidden="1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tr">
        <f t="shared" si="22"/>
        <v>film &amp; video</v>
      </c>
      <c r="R300" t="str" cm="1">
        <f t="array" ref="R300">_xlfn.IFS(ISNUMBER(SEARCH("film &amp; video/television", N300)),"television",ISNUMBER(SEARCH("film &amp; video/animation", N300)),"animation",ISNUMBER(SEARCH("film &amp; video/documentary", N300)),"documentary",ISNUMBER(SEARCH("film &amp; video/drama", N300)),"drama",ISNUMBER(SEARCH("film &amp; video/science fiction", N300)),"science fiction",ISNUMBER(SEARCH("film &amp; video/shorts", N300)),"shorts",ISNUMBER(SEARCH("food/food trucks", N300)),"food trucks",ISNUMBER(SEARCH("food/restaurants", N300)),"restaurants",ISNUMBER(SEARCH("food/small batch", N300)),"small batch",ISNUMBER(SEARCH("games/mobile games", N300)),"mobile games",ISNUMBER(SEARCH("games/tabletop games", N300)),"tabletop games",ISNUMBER(SEARCH("games/video games", N300)),"video games",ISNUMBER(SEARCH("music/classical music", N300)),"classical music",ISNUMBER(SEARCH("music/electronic music", N300)),"electronic music",ISNUMBER(SEARCH("music/faith", N300)),"faith",ISNUMBER(SEARCH("music/indie rock", N300)),"indie rock",ISNUMBER(SEARCH("music/jazz", N300)),"jazz",ISNUMBER(SEARCH("music/metal", N300)),"metal",ISNUMBER(SEARCH("music/pop", N300)),"pop",ISNUMBER(SEARCH("music/rock", N300)),"rock",ISNUMBER(SEARCH("music/world music", N300)),"world music",ISNUMBER(SEARCH("journalism/audio", N300)),"audio",ISNUMBER(SEARCH("photography/nature", N300)),"nature",ISNUMBER(SEARCH("photography/people", N300)),"people",ISNUMBER(SEARCH("photography/photobooks", N300)),"photobooks",ISNUMBER(SEARCH("photography/places", N300)),"places",ISNUMBER(SEARCH("publishing/art books", N300)),"art books",ISNUMBER(SEARCH("publishing/children's books", N300)),"children's books",ISNUMBER(SEARCH("publishing/fiction", N300)),"fiction",ISNUMBER(SEARCH("publishing/nonfiction", N300)),"nonfiction",ISNUMBER(SEARCH("publishing/radio &amp; podcasts", N300)),"radio &amp; podcasts",ISNUMBER(SEARCH("publishing/translations", N300)),"translations",ISNUMBER(SEARCH("technology/gadgets", N300)),"gadgets",ISNUMBER(SEARCH("technology/hardware", N300)),"hardware",ISNUMBER(SEARCH("technology/makerspaces", N300)),"makerspaces",ISNUMBER(SEARCH("technology/space exploration", N300)),"space exploration",ISNUMBER(SEARCH("technology/wearables", N300)),"wearables",ISNUMBER(SEARCH("technology/web", N300)),"web",ISNUMBER(SEARCH("theater/musical", N300)),"musical",ISNUMBER(SEARCH("theater/plays", N300)),"plays",ISNUMBER(SEARCH("theater/spaces", N300)),"spaces")</f>
        <v>documentary</v>
      </c>
      <c r="S300" s="6">
        <f t="shared" si="23"/>
        <v>41709.463518518518</v>
      </c>
      <c r="T300" s="6">
        <f t="shared" si="24"/>
        <v>41768.875</v>
      </c>
    </row>
    <row r="301" spans="1:20" ht="48" hidden="1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tr">
        <f t="shared" si="22"/>
        <v>film &amp; video</v>
      </c>
      <c r="R301" t="str" cm="1">
        <f t="array" ref="R301">_xlfn.IFS(ISNUMBER(SEARCH("film &amp; video/television", N301)),"television",ISNUMBER(SEARCH("film &amp; video/animation", N301)),"animation",ISNUMBER(SEARCH("film &amp; video/documentary", N301)),"documentary",ISNUMBER(SEARCH("film &amp; video/drama", N301)),"drama",ISNUMBER(SEARCH("film &amp; video/science fiction", N301)),"science fiction",ISNUMBER(SEARCH("film &amp; video/shorts", N301)),"shorts",ISNUMBER(SEARCH("food/food trucks", N301)),"food trucks",ISNUMBER(SEARCH("food/restaurants", N301)),"restaurants",ISNUMBER(SEARCH("food/small batch", N301)),"small batch",ISNUMBER(SEARCH("games/mobile games", N301)),"mobile games",ISNUMBER(SEARCH("games/tabletop games", N301)),"tabletop games",ISNUMBER(SEARCH("games/video games", N301)),"video games",ISNUMBER(SEARCH("music/classical music", N301)),"classical music",ISNUMBER(SEARCH("music/electronic music", N301)),"electronic music",ISNUMBER(SEARCH("music/faith", N301)),"faith",ISNUMBER(SEARCH("music/indie rock", N301)),"indie rock",ISNUMBER(SEARCH("music/jazz", N301)),"jazz",ISNUMBER(SEARCH("music/metal", N301)),"metal",ISNUMBER(SEARCH("music/pop", N301)),"pop",ISNUMBER(SEARCH("music/rock", N301)),"rock",ISNUMBER(SEARCH("music/world music", N301)),"world music",ISNUMBER(SEARCH("journalism/audio", N301)),"audio",ISNUMBER(SEARCH("photography/nature", N301)),"nature",ISNUMBER(SEARCH("photography/people", N301)),"people",ISNUMBER(SEARCH("photography/photobooks", N301)),"photobooks",ISNUMBER(SEARCH("photography/places", N301)),"places",ISNUMBER(SEARCH("publishing/art books", N301)),"art books",ISNUMBER(SEARCH("publishing/children's books", N301)),"children's books",ISNUMBER(SEARCH("publishing/fiction", N301)),"fiction",ISNUMBER(SEARCH("publishing/nonfiction", N301)),"nonfiction",ISNUMBER(SEARCH("publishing/radio &amp; podcasts", N301)),"radio &amp; podcasts",ISNUMBER(SEARCH("publishing/translations", N301)),"translations",ISNUMBER(SEARCH("technology/gadgets", N301)),"gadgets",ISNUMBER(SEARCH("technology/hardware", N301)),"hardware",ISNUMBER(SEARCH("technology/makerspaces", N301)),"makerspaces",ISNUMBER(SEARCH("technology/space exploration", N301)),"space exploration",ISNUMBER(SEARCH("technology/wearables", N301)),"wearables",ISNUMBER(SEARCH("technology/web", N301)),"web",ISNUMBER(SEARCH("theater/musical", N301)),"musical",ISNUMBER(SEARCH("theater/plays", N301)),"plays",ISNUMBER(SEARCH("theater/spaces", N301)),"spaces")</f>
        <v>documentary</v>
      </c>
      <c r="S301" s="6">
        <f t="shared" si="23"/>
        <v>40469.225231481483</v>
      </c>
      <c r="T301" s="6">
        <f t="shared" si="24"/>
        <v>40499.266898148147</v>
      </c>
    </row>
    <row r="302" spans="1:20" ht="48" hidden="1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tr">
        <f t="shared" si="22"/>
        <v>film &amp; video</v>
      </c>
      <c r="R302" t="str" cm="1">
        <f t="array" ref="R302">_xlfn.IFS(ISNUMBER(SEARCH("film &amp; video/television", N302)),"television",ISNUMBER(SEARCH("film &amp; video/animation", N302)),"animation",ISNUMBER(SEARCH("film &amp; video/documentary", N302)),"documentary",ISNUMBER(SEARCH("film &amp; video/drama", N302)),"drama",ISNUMBER(SEARCH("film &amp; video/science fiction", N302)),"science fiction",ISNUMBER(SEARCH("film &amp; video/shorts", N302)),"shorts",ISNUMBER(SEARCH("food/food trucks", N302)),"food trucks",ISNUMBER(SEARCH("food/restaurants", N302)),"restaurants",ISNUMBER(SEARCH("food/small batch", N302)),"small batch",ISNUMBER(SEARCH("games/mobile games", N302)),"mobile games",ISNUMBER(SEARCH("games/tabletop games", N302)),"tabletop games",ISNUMBER(SEARCH("games/video games", N302)),"video games",ISNUMBER(SEARCH("music/classical music", N302)),"classical music",ISNUMBER(SEARCH("music/electronic music", N302)),"electronic music",ISNUMBER(SEARCH("music/faith", N302)),"faith",ISNUMBER(SEARCH("music/indie rock", N302)),"indie rock",ISNUMBER(SEARCH("music/jazz", N302)),"jazz",ISNUMBER(SEARCH("music/metal", N302)),"metal",ISNUMBER(SEARCH("music/pop", N302)),"pop",ISNUMBER(SEARCH("music/rock", N302)),"rock",ISNUMBER(SEARCH("music/world music", N302)),"world music",ISNUMBER(SEARCH("journalism/audio", N302)),"audio",ISNUMBER(SEARCH("photography/nature", N302)),"nature",ISNUMBER(SEARCH("photography/people", N302)),"people",ISNUMBER(SEARCH("photography/photobooks", N302)),"photobooks",ISNUMBER(SEARCH("photography/places", N302)),"places",ISNUMBER(SEARCH("publishing/art books", N302)),"art books",ISNUMBER(SEARCH("publishing/children's books", N302)),"children's books",ISNUMBER(SEARCH("publishing/fiction", N302)),"fiction",ISNUMBER(SEARCH("publishing/nonfiction", N302)),"nonfiction",ISNUMBER(SEARCH("publishing/radio &amp; podcasts", N302)),"radio &amp; podcasts",ISNUMBER(SEARCH("publishing/translations", N302)),"translations",ISNUMBER(SEARCH("technology/gadgets", N302)),"gadgets",ISNUMBER(SEARCH("technology/hardware", N302)),"hardware",ISNUMBER(SEARCH("technology/makerspaces", N302)),"makerspaces",ISNUMBER(SEARCH("technology/space exploration", N302)),"space exploration",ISNUMBER(SEARCH("technology/wearables", N302)),"wearables",ISNUMBER(SEARCH("technology/web", N302)),"web",ISNUMBER(SEARCH("theater/musical", N302)),"musical",ISNUMBER(SEARCH("theater/plays", N302)),"plays",ISNUMBER(SEARCH("theater/spaces", N302)),"spaces")</f>
        <v>documentary</v>
      </c>
      <c r="S302" s="6">
        <f t="shared" si="23"/>
        <v>40626.959930555553</v>
      </c>
      <c r="T302" s="6">
        <f t="shared" si="24"/>
        <v>40657.959930555553</v>
      </c>
    </row>
    <row r="303" spans="1:20" ht="48" hidden="1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tr">
        <f t="shared" si="22"/>
        <v>film &amp; video</v>
      </c>
      <c r="R303" t="str" cm="1">
        <f t="array" ref="R303">_xlfn.IFS(ISNUMBER(SEARCH("film &amp; video/television", N303)),"television",ISNUMBER(SEARCH("film &amp; video/animation", N303)),"animation",ISNUMBER(SEARCH("film &amp; video/documentary", N303)),"documentary",ISNUMBER(SEARCH("film &amp; video/drama", N303)),"drama",ISNUMBER(SEARCH("film &amp; video/science fiction", N303)),"science fiction",ISNUMBER(SEARCH("film &amp; video/shorts", N303)),"shorts",ISNUMBER(SEARCH("food/food trucks", N303)),"food trucks",ISNUMBER(SEARCH("food/restaurants", N303)),"restaurants",ISNUMBER(SEARCH("food/small batch", N303)),"small batch",ISNUMBER(SEARCH("games/mobile games", N303)),"mobile games",ISNUMBER(SEARCH("games/tabletop games", N303)),"tabletop games",ISNUMBER(SEARCH("games/video games", N303)),"video games",ISNUMBER(SEARCH("music/classical music", N303)),"classical music",ISNUMBER(SEARCH("music/electronic music", N303)),"electronic music",ISNUMBER(SEARCH("music/faith", N303)),"faith",ISNUMBER(SEARCH("music/indie rock", N303)),"indie rock",ISNUMBER(SEARCH("music/jazz", N303)),"jazz",ISNUMBER(SEARCH("music/metal", N303)),"metal",ISNUMBER(SEARCH("music/pop", N303)),"pop",ISNUMBER(SEARCH("music/rock", N303)),"rock",ISNUMBER(SEARCH("music/world music", N303)),"world music",ISNUMBER(SEARCH("journalism/audio", N303)),"audio",ISNUMBER(SEARCH("photography/nature", N303)),"nature",ISNUMBER(SEARCH("photography/people", N303)),"people",ISNUMBER(SEARCH("photography/photobooks", N303)),"photobooks",ISNUMBER(SEARCH("photography/places", N303)),"places",ISNUMBER(SEARCH("publishing/art books", N303)),"art books",ISNUMBER(SEARCH("publishing/children's books", N303)),"children's books",ISNUMBER(SEARCH("publishing/fiction", N303)),"fiction",ISNUMBER(SEARCH("publishing/nonfiction", N303)),"nonfiction",ISNUMBER(SEARCH("publishing/radio &amp; podcasts", N303)),"radio &amp; podcasts",ISNUMBER(SEARCH("publishing/translations", N303)),"translations",ISNUMBER(SEARCH("technology/gadgets", N303)),"gadgets",ISNUMBER(SEARCH("technology/hardware", N303)),"hardware",ISNUMBER(SEARCH("technology/makerspaces", N303)),"makerspaces",ISNUMBER(SEARCH("technology/space exploration", N303)),"space exploration",ISNUMBER(SEARCH("technology/wearables", N303)),"wearables",ISNUMBER(SEARCH("technology/web", N303)),"web",ISNUMBER(SEARCH("theater/musical", N303)),"musical",ISNUMBER(SEARCH("theater/plays", N303)),"plays",ISNUMBER(SEARCH("theater/spaces", N303)),"spaces")</f>
        <v>documentary</v>
      </c>
      <c r="S303" s="6">
        <f t="shared" si="23"/>
        <v>41312.737673611111</v>
      </c>
      <c r="T303" s="6">
        <f t="shared" si="24"/>
        <v>41352.696006944447</v>
      </c>
    </row>
    <row r="304" spans="1:20" ht="48" hidden="1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tr">
        <f t="shared" si="22"/>
        <v>film &amp; video</v>
      </c>
      <c r="R304" t="str" cm="1">
        <f t="array" ref="R304">_xlfn.IFS(ISNUMBER(SEARCH("film &amp; video/television", N304)),"television",ISNUMBER(SEARCH("film &amp; video/animation", N304)),"animation",ISNUMBER(SEARCH("film &amp; video/documentary", N304)),"documentary",ISNUMBER(SEARCH("film &amp; video/drama", N304)),"drama",ISNUMBER(SEARCH("film &amp; video/science fiction", N304)),"science fiction",ISNUMBER(SEARCH("film &amp; video/shorts", N304)),"shorts",ISNUMBER(SEARCH("food/food trucks", N304)),"food trucks",ISNUMBER(SEARCH("food/restaurants", N304)),"restaurants",ISNUMBER(SEARCH("food/small batch", N304)),"small batch",ISNUMBER(SEARCH("games/mobile games", N304)),"mobile games",ISNUMBER(SEARCH("games/tabletop games", N304)),"tabletop games",ISNUMBER(SEARCH("games/video games", N304)),"video games",ISNUMBER(SEARCH("music/classical music", N304)),"classical music",ISNUMBER(SEARCH("music/electronic music", N304)),"electronic music",ISNUMBER(SEARCH("music/faith", N304)),"faith",ISNUMBER(SEARCH("music/indie rock", N304)),"indie rock",ISNUMBER(SEARCH("music/jazz", N304)),"jazz",ISNUMBER(SEARCH("music/metal", N304)),"metal",ISNUMBER(SEARCH("music/pop", N304)),"pop",ISNUMBER(SEARCH("music/rock", N304)),"rock",ISNUMBER(SEARCH("music/world music", N304)),"world music",ISNUMBER(SEARCH("journalism/audio", N304)),"audio",ISNUMBER(SEARCH("photography/nature", N304)),"nature",ISNUMBER(SEARCH("photography/people", N304)),"people",ISNUMBER(SEARCH("photography/photobooks", N304)),"photobooks",ISNUMBER(SEARCH("photography/places", N304)),"places",ISNUMBER(SEARCH("publishing/art books", N304)),"art books",ISNUMBER(SEARCH("publishing/children's books", N304)),"children's books",ISNUMBER(SEARCH("publishing/fiction", N304)),"fiction",ISNUMBER(SEARCH("publishing/nonfiction", N304)),"nonfiction",ISNUMBER(SEARCH("publishing/radio &amp; podcasts", N304)),"radio &amp; podcasts",ISNUMBER(SEARCH("publishing/translations", N304)),"translations",ISNUMBER(SEARCH("technology/gadgets", N304)),"gadgets",ISNUMBER(SEARCH("technology/hardware", N304)),"hardware",ISNUMBER(SEARCH("technology/makerspaces", N304)),"makerspaces",ISNUMBER(SEARCH("technology/space exploration", N304)),"space exploration",ISNUMBER(SEARCH("technology/wearables", N304)),"wearables",ISNUMBER(SEARCH("technology/web", N304)),"web",ISNUMBER(SEARCH("theater/musical", N304)),"musical",ISNUMBER(SEARCH("theater/plays", N304)),"plays",ISNUMBER(SEARCH("theater/spaces", N304)),"spaces")</f>
        <v>documentary</v>
      </c>
      <c r="S304" s="6">
        <f t="shared" si="23"/>
        <v>40933.856921296298</v>
      </c>
      <c r="T304" s="6">
        <f t="shared" si="24"/>
        <v>40963.856921296298</v>
      </c>
    </row>
    <row r="305" spans="1:20" ht="48" hidden="1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tr">
        <f t="shared" si="22"/>
        <v>film &amp; video</v>
      </c>
      <c r="R305" t="str" cm="1">
        <f t="array" ref="R305">_xlfn.IFS(ISNUMBER(SEARCH("film &amp; video/television", N305)),"television",ISNUMBER(SEARCH("film &amp; video/animation", N305)),"animation",ISNUMBER(SEARCH("film &amp; video/documentary", N305)),"documentary",ISNUMBER(SEARCH("film &amp; video/drama", N305)),"drama",ISNUMBER(SEARCH("film &amp; video/science fiction", N305)),"science fiction",ISNUMBER(SEARCH("film &amp; video/shorts", N305)),"shorts",ISNUMBER(SEARCH("food/food trucks", N305)),"food trucks",ISNUMBER(SEARCH("food/restaurants", N305)),"restaurants",ISNUMBER(SEARCH("food/small batch", N305)),"small batch",ISNUMBER(SEARCH("games/mobile games", N305)),"mobile games",ISNUMBER(SEARCH("games/tabletop games", N305)),"tabletop games",ISNUMBER(SEARCH("games/video games", N305)),"video games",ISNUMBER(SEARCH("music/classical music", N305)),"classical music",ISNUMBER(SEARCH("music/electronic music", N305)),"electronic music",ISNUMBER(SEARCH("music/faith", N305)),"faith",ISNUMBER(SEARCH("music/indie rock", N305)),"indie rock",ISNUMBER(SEARCH("music/jazz", N305)),"jazz",ISNUMBER(SEARCH("music/metal", N305)),"metal",ISNUMBER(SEARCH("music/pop", N305)),"pop",ISNUMBER(SEARCH("music/rock", N305)),"rock",ISNUMBER(SEARCH("music/world music", N305)),"world music",ISNUMBER(SEARCH("journalism/audio", N305)),"audio",ISNUMBER(SEARCH("photography/nature", N305)),"nature",ISNUMBER(SEARCH("photography/people", N305)),"people",ISNUMBER(SEARCH("photography/photobooks", N305)),"photobooks",ISNUMBER(SEARCH("photography/places", N305)),"places",ISNUMBER(SEARCH("publishing/art books", N305)),"art books",ISNUMBER(SEARCH("publishing/children's books", N305)),"children's books",ISNUMBER(SEARCH("publishing/fiction", N305)),"fiction",ISNUMBER(SEARCH("publishing/nonfiction", N305)),"nonfiction",ISNUMBER(SEARCH("publishing/radio &amp; podcasts", N305)),"radio &amp; podcasts",ISNUMBER(SEARCH("publishing/translations", N305)),"translations",ISNUMBER(SEARCH("technology/gadgets", N305)),"gadgets",ISNUMBER(SEARCH("technology/hardware", N305)),"hardware",ISNUMBER(SEARCH("technology/makerspaces", N305)),"makerspaces",ISNUMBER(SEARCH("technology/space exploration", N305)),"space exploration",ISNUMBER(SEARCH("technology/wearables", N305)),"wearables",ISNUMBER(SEARCH("technology/web", N305)),"web",ISNUMBER(SEARCH("theater/musical", N305)),"musical",ISNUMBER(SEARCH("theater/plays", N305)),"plays",ISNUMBER(SEARCH("theater/spaces", N305)),"spaces")</f>
        <v>documentary</v>
      </c>
      <c r="S305" s="6">
        <f t="shared" si="23"/>
        <v>41032.071134259262</v>
      </c>
      <c r="T305" s="6">
        <f t="shared" si="24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tr">
        <f t="shared" si="22"/>
        <v>film &amp; video</v>
      </c>
      <c r="R306" t="str" cm="1">
        <f t="array" ref="R306">_xlfn.IFS(ISNUMBER(SEARCH("film &amp; video/television", N306)),"television",ISNUMBER(SEARCH("film &amp; video/animation", N306)),"animation",ISNUMBER(SEARCH("film &amp; video/documentary", N306)),"documentary",ISNUMBER(SEARCH("film &amp; video/drama", N306)),"drama",ISNUMBER(SEARCH("film &amp; video/science fiction", N306)),"science fiction",ISNUMBER(SEARCH("film &amp; video/shorts", N306)),"shorts",ISNUMBER(SEARCH("food/food trucks", N306)),"food trucks",ISNUMBER(SEARCH("food/restaurants", N306)),"restaurants",ISNUMBER(SEARCH("food/small batch", N306)),"small batch",ISNUMBER(SEARCH("games/mobile games", N306)),"mobile games",ISNUMBER(SEARCH("games/tabletop games", N306)),"tabletop games",ISNUMBER(SEARCH("games/video games", N306)),"video games",ISNUMBER(SEARCH("music/classical music", N306)),"classical music",ISNUMBER(SEARCH("music/electronic music", N306)),"electronic music",ISNUMBER(SEARCH("music/faith", N306)),"faith",ISNUMBER(SEARCH("music/indie rock", N306)),"indie rock",ISNUMBER(SEARCH("music/jazz", N306)),"jazz",ISNUMBER(SEARCH("music/metal", N306)),"metal",ISNUMBER(SEARCH("music/pop", N306)),"pop",ISNUMBER(SEARCH("music/rock", N306)),"rock",ISNUMBER(SEARCH("music/world music", N306)),"world music",ISNUMBER(SEARCH("journalism/audio", N306)),"audio",ISNUMBER(SEARCH("photography/nature", N306)),"nature",ISNUMBER(SEARCH("photography/people", N306)),"people",ISNUMBER(SEARCH("photography/photobooks", N306)),"photobooks",ISNUMBER(SEARCH("photography/places", N306)),"places",ISNUMBER(SEARCH("publishing/art books", N306)),"art books",ISNUMBER(SEARCH("publishing/children's books", N306)),"children's books",ISNUMBER(SEARCH("publishing/fiction", N306)),"fiction",ISNUMBER(SEARCH("publishing/nonfiction", N306)),"nonfiction",ISNUMBER(SEARCH("publishing/radio &amp; podcasts", N306)),"radio &amp; podcasts",ISNUMBER(SEARCH("publishing/translations", N306)),"translations",ISNUMBER(SEARCH("technology/gadgets", N306)),"gadgets",ISNUMBER(SEARCH("technology/hardware", N306)),"hardware",ISNUMBER(SEARCH("technology/makerspaces", N306)),"makerspaces",ISNUMBER(SEARCH("technology/space exploration", N306)),"space exploration",ISNUMBER(SEARCH("technology/wearables", N306)),"wearables",ISNUMBER(SEARCH("technology/web", N306)),"web",ISNUMBER(SEARCH("theater/musical", N306)),"musical",ISNUMBER(SEARCH("theater/plays", N306)),"plays",ISNUMBER(SEARCH("theater/spaces", N306)),"spaces")</f>
        <v>documentary</v>
      </c>
      <c r="S306" s="6">
        <f t="shared" si="23"/>
        <v>41114.094872685186</v>
      </c>
      <c r="T306" s="6">
        <f t="shared" si="24"/>
        <v>41153.083333333336</v>
      </c>
    </row>
    <row r="307" spans="1:20" ht="32" hidden="1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tr">
        <f t="shared" si="22"/>
        <v>film &amp; video</v>
      </c>
      <c r="R307" t="str" cm="1">
        <f t="array" ref="R307">_xlfn.IFS(ISNUMBER(SEARCH("film &amp; video/television", N307)),"television",ISNUMBER(SEARCH("film &amp; video/animation", N307)),"animation",ISNUMBER(SEARCH("film &amp; video/documentary", N307)),"documentary",ISNUMBER(SEARCH("film &amp; video/drama", N307)),"drama",ISNUMBER(SEARCH("film &amp; video/science fiction", N307)),"science fiction",ISNUMBER(SEARCH("film &amp; video/shorts", N307)),"shorts",ISNUMBER(SEARCH("food/food trucks", N307)),"food trucks",ISNUMBER(SEARCH("food/restaurants", N307)),"restaurants",ISNUMBER(SEARCH("food/small batch", N307)),"small batch",ISNUMBER(SEARCH("games/mobile games", N307)),"mobile games",ISNUMBER(SEARCH("games/tabletop games", N307)),"tabletop games",ISNUMBER(SEARCH("games/video games", N307)),"video games",ISNUMBER(SEARCH("music/classical music", N307)),"classical music",ISNUMBER(SEARCH("music/electronic music", N307)),"electronic music",ISNUMBER(SEARCH("music/faith", N307)),"faith",ISNUMBER(SEARCH("music/indie rock", N307)),"indie rock",ISNUMBER(SEARCH("music/jazz", N307)),"jazz",ISNUMBER(SEARCH("music/metal", N307)),"metal",ISNUMBER(SEARCH("music/pop", N307)),"pop",ISNUMBER(SEARCH("music/rock", N307)),"rock",ISNUMBER(SEARCH("music/world music", N307)),"world music",ISNUMBER(SEARCH("journalism/audio", N307)),"audio",ISNUMBER(SEARCH("photography/nature", N307)),"nature",ISNUMBER(SEARCH("photography/people", N307)),"people",ISNUMBER(SEARCH("photography/photobooks", N307)),"photobooks",ISNUMBER(SEARCH("photography/places", N307)),"places",ISNUMBER(SEARCH("publishing/art books", N307)),"art books",ISNUMBER(SEARCH("publishing/children's books", N307)),"children's books",ISNUMBER(SEARCH("publishing/fiction", N307)),"fiction",ISNUMBER(SEARCH("publishing/nonfiction", N307)),"nonfiction",ISNUMBER(SEARCH("publishing/radio &amp; podcasts", N307)),"radio &amp; podcasts",ISNUMBER(SEARCH("publishing/translations", N307)),"translations",ISNUMBER(SEARCH("technology/gadgets", N307)),"gadgets",ISNUMBER(SEARCH("technology/hardware", N307)),"hardware",ISNUMBER(SEARCH("technology/makerspaces", N307)),"makerspaces",ISNUMBER(SEARCH("technology/space exploration", N307)),"space exploration",ISNUMBER(SEARCH("technology/wearables", N307)),"wearables",ISNUMBER(SEARCH("technology/web", N307)),"web",ISNUMBER(SEARCH("theater/musical", N307)),"musical",ISNUMBER(SEARCH("theater/plays", N307)),"plays",ISNUMBER(SEARCH("theater/spaces", N307)),"spaces")</f>
        <v>documentary</v>
      </c>
      <c r="S307" s="6">
        <f t="shared" si="23"/>
        <v>40948.630196759259</v>
      </c>
      <c r="T307" s="6">
        <f t="shared" si="24"/>
        <v>40978.630196759259</v>
      </c>
    </row>
    <row r="308" spans="1:20" ht="32" hidden="1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tr">
        <f t="shared" si="22"/>
        <v>film &amp; video</v>
      </c>
      <c r="R308" t="str" cm="1">
        <f t="array" ref="R308">_xlfn.IFS(ISNUMBER(SEARCH("film &amp; video/television", N308)),"television",ISNUMBER(SEARCH("film &amp; video/animation", N308)),"animation",ISNUMBER(SEARCH("film &amp; video/documentary", N308)),"documentary",ISNUMBER(SEARCH("film &amp; video/drama", N308)),"drama",ISNUMBER(SEARCH("film &amp; video/science fiction", N308)),"science fiction",ISNUMBER(SEARCH("film &amp; video/shorts", N308)),"shorts",ISNUMBER(SEARCH("food/food trucks", N308)),"food trucks",ISNUMBER(SEARCH("food/restaurants", N308)),"restaurants",ISNUMBER(SEARCH("food/small batch", N308)),"small batch",ISNUMBER(SEARCH("games/mobile games", N308)),"mobile games",ISNUMBER(SEARCH("games/tabletop games", N308)),"tabletop games",ISNUMBER(SEARCH("games/video games", N308)),"video games",ISNUMBER(SEARCH("music/classical music", N308)),"classical music",ISNUMBER(SEARCH("music/electronic music", N308)),"electronic music",ISNUMBER(SEARCH("music/faith", N308)),"faith",ISNUMBER(SEARCH("music/indie rock", N308)),"indie rock",ISNUMBER(SEARCH("music/jazz", N308)),"jazz",ISNUMBER(SEARCH("music/metal", N308)),"metal",ISNUMBER(SEARCH("music/pop", N308)),"pop",ISNUMBER(SEARCH("music/rock", N308)),"rock",ISNUMBER(SEARCH("music/world music", N308)),"world music",ISNUMBER(SEARCH("journalism/audio", N308)),"audio",ISNUMBER(SEARCH("photography/nature", N308)),"nature",ISNUMBER(SEARCH("photography/people", N308)),"people",ISNUMBER(SEARCH("photography/photobooks", N308)),"photobooks",ISNUMBER(SEARCH("photography/places", N308)),"places",ISNUMBER(SEARCH("publishing/art books", N308)),"art books",ISNUMBER(SEARCH("publishing/children's books", N308)),"children's books",ISNUMBER(SEARCH("publishing/fiction", N308)),"fiction",ISNUMBER(SEARCH("publishing/nonfiction", N308)),"nonfiction",ISNUMBER(SEARCH("publishing/radio &amp; podcasts", N308)),"radio &amp; podcasts",ISNUMBER(SEARCH("publishing/translations", N308)),"translations",ISNUMBER(SEARCH("technology/gadgets", N308)),"gadgets",ISNUMBER(SEARCH("technology/hardware", N308)),"hardware",ISNUMBER(SEARCH("technology/makerspaces", N308)),"makerspaces",ISNUMBER(SEARCH("technology/space exploration", N308)),"space exploration",ISNUMBER(SEARCH("technology/wearables", N308)),"wearables",ISNUMBER(SEARCH("technology/web", N308)),"web",ISNUMBER(SEARCH("theater/musical", N308)),"musical",ISNUMBER(SEARCH("theater/plays", N308)),"plays",ISNUMBER(SEARCH("theater/spaces", N308)),"spaces")</f>
        <v>documentary</v>
      </c>
      <c r="S308" s="6">
        <f t="shared" si="23"/>
        <v>41333.837187500001</v>
      </c>
      <c r="T308" s="6">
        <f t="shared" si="24"/>
        <v>41353.795520833337</v>
      </c>
    </row>
    <row r="309" spans="1:20" ht="16" hidden="1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tr">
        <f t="shared" si="22"/>
        <v>film &amp; video</v>
      </c>
      <c r="R309" t="str" cm="1">
        <f t="array" ref="R309">_xlfn.IFS(ISNUMBER(SEARCH("film &amp; video/television", N309)),"television",ISNUMBER(SEARCH("film &amp; video/animation", N309)),"animation",ISNUMBER(SEARCH("film &amp; video/documentary", N309)),"documentary",ISNUMBER(SEARCH("film &amp; video/drama", N309)),"drama",ISNUMBER(SEARCH("film &amp; video/science fiction", N309)),"science fiction",ISNUMBER(SEARCH("film &amp; video/shorts", N309)),"shorts",ISNUMBER(SEARCH("food/food trucks", N309)),"food trucks",ISNUMBER(SEARCH("food/restaurants", N309)),"restaurants",ISNUMBER(SEARCH("food/small batch", N309)),"small batch",ISNUMBER(SEARCH("games/mobile games", N309)),"mobile games",ISNUMBER(SEARCH("games/tabletop games", N309)),"tabletop games",ISNUMBER(SEARCH("games/video games", N309)),"video games",ISNUMBER(SEARCH("music/classical music", N309)),"classical music",ISNUMBER(SEARCH("music/electronic music", N309)),"electronic music",ISNUMBER(SEARCH("music/faith", N309)),"faith",ISNUMBER(SEARCH("music/indie rock", N309)),"indie rock",ISNUMBER(SEARCH("music/jazz", N309)),"jazz",ISNUMBER(SEARCH("music/metal", N309)),"metal",ISNUMBER(SEARCH("music/pop", N309)),"pop",ISNUMBER(SEARCH("music/rock", N309)),"rock",ISNUMBER(SEARCH("music/world music", N309)),"world music",ISNUMBER(SEARCH("journalism/audio", N309)),"audio",ISNUMBER(SEARCH("photography/nature", N309)),"nature",ISNUMBER(SEARCH("photography/people", N309)),"people",ISNUMBER(SEARCH("photography/photobooks", N309)),"photobooks",ISNUMBER(SEARCH("photography/places", N309)),"places",ISNUMBER(SEARCH("publishing/art books", N309)),"art books",ISNUMBER(SEARCH("publishing/children's books", N309)),"children's books",ISNUMBER(SEARCH("publishing/fiction", N309)),"fiction",ISNUMBER(SEARCH("publishing/nonfiction", N309)),"nonfiction",ISNUMBER(SEARCH("publishing/radio &amp; podcasts", N309)),"radio &amp; podcasts",ISNUMBER(SEARCH("publishing/translations", N309)),"translations",ISNUMBER(SEARCH("technology/gadgets", N309)),"gadgets",ISNUMBER(SEARCH("technology/hardware", N309)),"hardware",ISNUMBER(SEARCH("technology/makerspaces", N309)),"makerspaces",ISNUMBER(SEARCH("technology/space exploration", N309)),"space exploration",ISNUMBER(SEARCH("technology/wearables", N309)),"wearables",ISNUMBER(SEARCH("technology/web", N309)),"web",ISNUMBER(SEARCH("theater/musical", N309)),"musical",ISNUMBER(SEARCH("theater/plays", N309)),"plays",ISNUMBER(SEARCH("theater/spaces", N309)),"spaces")</f>
        <v>documentary</v>
      </c>
      <c r="S309" s="6">
        <f t="shared" si="23"/>
        <v>41282.944456018515</v>
      </c>
      <c r="T309" s="6">
        <f t="shared" si="24"/>
        <v>41312.944456018515</v>
      </c>
    </row>
    <row r="310" spans="1:20" ht="48" hidden="1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tr">
        <f t="shared" si="22"/>
        <v>film &amp; video</v>
      </c>
      <c r="R310" t="str" cm="1">
        <f t="array" ref="R310">_xlfn.IFS(ISNUMBER(SEARCH("film &amp; video/television", N310)),"television",ISNUMBER(SEARCH("film &amp; video/animation", N310)),"animation",ISNUMBER(SEARCH("film &amp; video/documentary", N310)),"documentary",ISNUMBER(SEARCH("film &amp; video/drama", N310)),"drama",ISNUMBER(SEARCH("film &amp; video/science fiction", N310)),"science fiction",ISNUMBER(SEARCH("film &amp; video/shorts", N310)),"shorts",ISNUMBER(SEARCH("food/food trucks", N310)),"food trucks",ISNUMBER(SEARCH("food/restaurants", N310)),"restaurants",ISNUMBER(SEARCH("food/small batch", N310)),"small batch",ISNUMBER(SEARCH("games/mobile games", N310)),"mobile games",ISNUMBER(SEARCH("games/tabletop games", N310)),"tabletop games",ISNUMBER(SEARCH("games/video games", N310)),"video games",ISNUMBER(SEARCH("music/classical music", N310)),"classical music",ISNUMBER(SEARCH("music/electronic music", N310)),"electronic music",ISNUMBER(SEARCH("music/faith", N310)),"faith",ISNUMBER(SEARCH("music/indie rock", N310)),"indie rock",ISNUMBER(SEARCH("music/jazz", N310)),"jazz",ISNUMBER(SEARCH("music/metal", N310)),"metal",ISNUMBER(SEARCH("music/pop", N310)),"pop",ISNUMBER(SEARCH("music/rock", N310)),"rock",ISNUMBER(SEARCH("music/world music", N310)),"world music",ISNUMBER(SEARCH("journalism/audio", N310)),"audio",ISNUMBER(SEARCH("photography/nature", N310)),"nature",ISNUMBER(SEARCH("photography/people", N310)),"people",ISNUMBER(SEARCH("photography/photobooks", N310)),"photobooks",ISNUMBER(SEARCH("photography/places", N310)),"places",ISNUMBER(SEARCH("publishing/art books", N310)),"art books",ISNUMBER(SEARCH("publishing/children's books", N310)),"children's books",ISNUMBER(SEARCH("publishing/fiction", N310)),"fiction",ISNUMBER(SEARCH("publishing/nonfiction", N310)),"nonfiction",ISNUMBER(SEARCH("publishing/radio &amp; podcasts", N310)),"radio &amp; podcasts",ISNUMBER(SEARCH("publishing/translations", N310)),"translations",ISNUMBER(SEARCH("technology/gadgets", N310)),"gadgets",ISNUMBER(SEARCH("technology/hardware", N310)),"hardware",ISNUMBER(SEARCH("technology/makerspaces", N310)),"makerspaces",ISNUMBER(SEARCH("technology/space exploration", N310)),"space exploration",ISNUMBER(SEARCH("technology/wearables", N310)),"wearables",ISNUMBER(SEARCH("technology/web", N310)),"web",ISNUMBER(SEARCH("theater/musical", N310)),"musical",ISNUMBER(SEARCH("theater/plays", N310)),"plays",ISNUMBER(SEARCH("theater/spaces", N310)),"spaces")</f>
        <v>documentary</v>
      </c>
      <c r="S310" s="6">
        <f t="shared" si="23"/>
        <v>40567.694560185184</v>
      </c>
      <c r="T310" s="6">
        <f t="shared" si="24"/>
        <v>40612.694560185184</v>
      </c>
    </row>
    <row r="311" spans="1:20" ht="48" hidden="1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tr">
        <f t="shared" si="22"/>
        <v>film &amp; video</v>
      </c>
      <c r="R311" t="str" cm="1">
        <f t="array" ref="R311">_xlfn.IFS(ISNUMBER(SEARCH("film &amp; video/television", N311)),"television",ISNUMBER(SEARCH("film &amp; video/animation", N311)),"animation",ISNUMBER(SEARCH("film &amp; video/documentary", N311)),"documentary",ISNUMBER(SEARCH("film &amp; video/drama", N311)),"drama",ISNUMBER(SEARCH("film &amp; video/science fiction", N311)),"science fiction",ISNUMBER(SEARCH("film &amp; video/shorts", N311)),"shorts",ISNUMBER(SEARCH("food/food trucks", N311)),"food trucks",ISNUMBER(SEARCH("food/restaurants", N311)),"restaurants",ISNUMBER(SEARCH("food/small batch", N311)),"small batch",ISNUMBER(SEARCH("games/mobile games", N311)),"mobile games",ISNUMBER(SEARCH("games/tabletop games", N311)),"tabletop games",ISNUMBER(SEARCH("games/video games", N311)),"video games",ISNUMBER(SEARCH("music/classical music", N311)),"classical music",ISNUMBER(SEARCH("music/electronic music", N311)),"electronic music",ISNUMBER(SEARCH("music/faith", N311)),"faith",ISNUMBER(SEARCH("music/indie rock", N311)),"indie rock",ISNUMBER(SEARCH("music/jazz", N311)),"jazz",ISNUMBER(SEARCH("music/metal", N311)),"metal",ISNUMBER(SEARCH("music/pop", N311)),"pop",ISNUMBER(SEARCH("music/rock", N311)),"rock",ISNUMBER(SEARCH("music/world music", N311)),"world music",ISNUMBER(SEARCH("journalism/audio", N311)),"audio",ISNUMBER(SEARCH("photography/nature", N311)),"nature",ISNUMBER(SEARCH("photography/people", N311)),"people",ISNUMBER(SEARCH("photography/photobooks", N311)),"photobooks",ISNUMBER(SEARCH("photography/places", N311)),"places",ISNUMBER(SEARCH("publishing/art books", N311)),"art books",ISNUMBER(SEARCH("publishing/children's books", N311)),"children's books",ISNUMBER(SEARCH("publishing/fiction", N311)),"fiction",ISNUMBER(SEARCH("publishing/nonfiction", N311)),"nonfiction",ISNUMBER(SEARCH("publishing/radio &amp; podcasts", N311)),"radio &amp; podcasts",ISNUMBER(SEARCH("publishing/translations", N311)),"translations",ISNUMBER(SEARCH("technology/gadgets", N311)),"gadgets",ISNUMBER(SEARCH("technology/hardware", N311)),"hardware",ISNUMBER(SEARCH("technology/makerspaces", N311)),"makerspaces",ISNUMBER(SEARCH("technology/space exploration", N311)),"space exploration",ISNUMBER(SEARCH("technology/wearables", N311)),"wearables",ISNUMBER(SEARCH("technology/web", N311)),"web",ISNUMBER(SEARCH("theater/musical", N311)),"musical",ISNUMBER(SEARCH("theater/plays", N311)),"plays",ISNUMBER(SEARCH("theater/spaces", N311)),"spaces")</f>
        <v>documentary</v>
      </c>
      <c r="S311" s="6">
        <f t="shared" si="23"/>
        <v>41134.751550925925</v>
      </c>
      <c r="T311" s="6">
        <f t="shared" si="24"/>
        <v>41155.751550925925</v>
      </c>
    </row>
    <row r="312" spans="1:20" ht="48" hidden="1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tr">
        <f t="shared" si="22"/>
        <v>film &amp; video</v>
      </c>
      <c r="R312" t="str" cm="1">
        <f t="array" ref="R312">_xlfn.IFS(ISNUMBER(SEARCH("film &amp; video/television", N312)),"television",ISNUMBER(SEARCH("film &amp; video/animation", N312)),"animation",ISNUMBER(SEARCH("film &amp; video/documentary", N312)),"documentary",ISNUMBER(SEARCH("film &amp; video/drama", N312)),"drama",ISNUMBER(SEARCH("film &amp; video/science fiction", N312)),"science fiction",ISNUMBER(SEARCH("film &amp; video/shorts", N312)),"shorts",ISNUMBER(SEARCH("food/food trucks", N312)),"food trucks",ISNUMBER(SEARCH("food/restaurants", N312)),"restaurants",ISNUMBER(SEARCH("food/small batch", N312)),"small batch",ISNUMBER(SEARCH("games/mobile games", N312)),"mobile games",ISNUMBER(SEARCH("games/tabletop games", N312)),"tabletop games",ISNUMBER(SEARCH("games/video games", N312)),"video games",ISNUMBER(SEARCH("music/classical music", N312)),"classical music",ISNUMBER(SEARCH("music/electronic music", N312)),"electronic music",ISNUMBER(SEARCH("music/faith", N312)),"faith",ISNUMBER(SEARCH("music/indie rock", N312)),"indie rock",ISNUMBER(SEARCH("music/jazz", N312)),"jazz",ISNUMBER(SEARCH("music/metal", N312)),"metal",ISNUMBER(SEARCH("music/pop", N312)),"pop",ISNUMBER(SEARCH("music/rock", N312)),"rock",ISNUMBER(SEARCH("music/world music", N312)),"world music",ISNUMBER(SEARCH("journalism/audio", N312)),"audio",ISNUMBER(SEARCH("photography/nature", N312)),"nature",ISNUMBER(SEARCH("photography/people", N312)),"people",ISNUMBER(SEARCH("photography/photobooks", N312)),"photobooks",ISNUMBER(SEARCH("photography/places", N312)),"places",ISNUMBER(SEARCH("publishing/art books", N312)),"art books",ISNUMBER(SEARCH("publishing/children's books", N312)),"children's books",ISNUMBER(SEARCH("publishing/fiction", N312)),"fiction",ISNUMBER(SEARCH("publishing/nonfiction", N312)),"nonfiction",ISNUMBER(SEARCH("publishing/radio &amp; podcasts", N312)),"radio &amp; podcasts",ISNUMBER(SEARCH("publishing/translations", N312)),"translations",ISNUMBER(SEARCH("technology/gadgets", N312)),"gadgets",ISNUMBER(SEARCH("technology/hardware", N312)),"hardware",ISNUMBER(SEARCH("technology/makerspaces", N312)),"makerspaces",ISNUMBER(SEARCH("technology/space exploration", N312)),"space exploration",ISNUMBER(SEARCH("technology/wearables", N312)),"wearables",ISNUMBER(SEARCH("technology/web", N312)),"web",ISNUMBER(SEARCH("theater/musical", N312)),"musical",ISNUMBER(SEARCH("theater/plays", N312)),"plays",ISNUMBER(SEARCH("theater/spaces", N312)),"spaces")</f>
        <v>documentary</v>
      </c>
      <c r="S312" s="6">
        <f t="shared" si="23"/>
        <v>40821.183136574073</v>
      </c>
      <c r="T312" s="6">
        <f t="shared" si="24"/>
        <v>40836.083333333336</v>
      </c>
    </row>
    <row r="313" spans="1:20" ht="32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tr">
        <f t="shared" si="22"/>
        <v>film &amp; video</v>
      </c>
      <c r="R313" t="str" cm="1">
        <f t="array" ref="R313">_xlfn.IFS(ISNUMBER(SEARCH("film &amp; video/television", N313)),"television",ISNUMBER(SEARCH("film &amp; video/animation", N313)),"animation",ISNUMBER(SEARCH("film &amp; video/documentary", N313)),"documentary",ISNUMBER(SEARCH("film &amp; video/drama", N313)),"drama",ISNUMBER(SEARCH("film &amp; video/science fiction", N313)),"science fiction",ISNUMBER(SEARCH("film &amp; video/shorts", N313)),"shorts",ISNUMBER(SEARCH("food/food trucks", N313)),"food trucks",ISNUMBER(SEARCH("food/restaurants", N313)),"restaurants",ISNUMBER(SEARCH("food/small batch", N313)),"small batch",ISNUMBER(SEARCH("games/mobile games", N313)),"mobile games",ISNUMBER(SEARCH("games/tabletop games", N313)),"tabletop games",ISNUMBER(SEARCH("games/video games", N313)),"video games",ISNUMBER(SEARCH("music/classical music", N313)),"classical music",ISNUMBER(SEARCH("music/electronic music", N313)),"electronic music",ISNUMBER(SEARCH("music/faith", N313)),"faith",ISNUMBER(SEARCH("music/indie rock", N313)),"indie rock",ISNUMBER(SEARCH("music/jazz", N313)),"jazz",ISNUMBER(SEARCH("music/metal", N313)),"metal",ISNUMBER(SEARCH("music/pop", N313)),"pop",ISNUMBER(SEARCH("music/rock", N313)),"rock",ISNUMBER(SEARCH("music/world music", N313)),"world music",ISNUMBER(SEARCH("journalism/audio", N313)),"audio",ISNUMBER(SEARCH("photography/nature", N313)),"nature",ISNUMBER(SEARCH("photography/people", N313)),"people",ISNUMBER(SEARCH("photography/photobooks", N313)),"photobooks",ISNUMBER(SEARCH("photography/places", N313)),"places",ISNUMBER(SEARCH("publishing/art books", N313)),"art books",ISNUMBER(SEARCH("publishing/children's books", N313)),"children's books",ISNUMBER(SEARCH("publishing/fiction", N313)),"fiction",ISNUMBER(SEARCH("publishing/nonfiction", N313)),"nonfiction",ISNUMBER(SEARCH("publishing/radio &amp; podcasts", N313)),"radio &amp; podcasts",ISNUMBER(SEARCH("publishing/translations", N313)),"translations",ISNUMBER(SEARCH("technology/gadgets", N313)),"gadgets",ISNUMBER(SEARCH("technology/hardware", N313)),"hardware",ISNUMBER(SEARCH("technology/makerspaces", N313)),"makerspaces",ISNUMBER(SEARCH("technology/space exploration", N313)),"space exploration",ISNUMBER(SEARCH("technology/wearables", N313)),"wearables",ISNUMBER(SEARCH("technology/web", N313)),"web",ISNUMBER(SEARCH("theater/musical", N313)),"musical",ISNUMBER(SEARCH("theater/plays", N313)),"plays",ISNUMBER(SEARCH("theater/spaces", N313)),"spaces")</f>
        <v>documentary</v>
      </c>
      <c r="S313" s="6">
        <f t="shared" si="23"/>
        <v>40868.219814814816</v>
      </c>
      <c r="T313" s="6">
        <f t="shared" si="24"/>
        <v>40909.332638888889</v>
      </c>
    </row>
    <row r="314" spans="1:20" ht="48" hidden="1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tr">
        <f t="shared" si="22"/>
        <v>film &amp; video</v>
      </c>
      <c r="R314" t="str" cm="1">
        <f t="array" ref="R314">_xlfn.IFS(ISNUMBER(SEARCH("film &amp; video/television", N314)),"television",ISNUMBER(SEARCH("film &amp; video/animation", N314)),"animation",ISNUMBER(SEARCH("film &amp; video/documentary", N314)),"documentary",ISNUMBER(SEARCH("film &amp; video/drama", N314)),"drama",ISNUMBER(SEARCH("film &amp; video/science fiction", N314)),"science fiction",ISNUMBER(SEARCH("film &amp; video/shorts", N314)),"shorts",ISNUMBER(SEARCH("food/food trucks", N314)),"food trucks",ISNUMBER(SEARCH("food/restaurants", N314)),"restaurants",ISNUMBER(SEARCH("food/small batch", N314)),"small batch",ISNUMBER(SEARCH("games/mobile games", N314)),"mobile games",ISNUMBER(SEARCH("games/tabletop games", N314)),"tabletop games",ISNUMBER(SEARCH("games/video games", N314)),"video games",ISNUMBER(SEARCH("music/classical music", N314)),"classical music",ISNUMBER(SEARCH("music/electronic music", N314)),"electronic music",ISNUMBER(SEARCH("music/faith", N314)),"faith",ISNUMBER(SEARCH("music/indie rock", N314)),"indie rock",ISNUMBER(SEARCH("music/jazz", N314)),"jazz",ISNUMBER(SEARCH("music/metal", N314)),"metal",ISNUMBER(SEARCH("music/pop", N314)),"pop",ISNUMBER(SEARCH("music/rock", N314)),"rock",ISNUMBER(SEARCH("music/world music", N314)),"world music",ISNUMBER(SEARCH("journalism/audio", N314)),"audio",ISNUMBER(SEARCH("photography/nature", N314)),"nature",ISNUMBER(SEARCH("photography/people", N314)),"people",ISNUMBER(SEARCH("photography/photobooks", N314)),"photobooks",ISNUMBER(SEARCH("photography/places", N314)),"places",ISNUMBER(SEARCH("publishing/art books", N314)),"art books",ISNUMBER(SEARCH("publishing/children's books", N314)),"children's books",ISNUMBER(SEARCH("publishing/fiction", N314)),"fiction",ISNUMBER(SEARCH("publishing/nonfiction", N314)),"nonfiction",ISNUMBER(SEARCH("publishing/radio &amp; podcasts", N314)),"radio &amp; podcasts",ISNUMBER(SEARCH("publishing/translations", N314)),"translations",ISNUMBER(SEARCH("technology/gadgets", N314)),"gadgets",ISNUMBER(SEARCH("technology/hardware", N314)),"hardware",ISNUMBER(SEARCH("technology/makerspaces", N314)),"makerspaces",ISNUMBER(SEARCH("technology/space exploration", N314)),"space exploration",ISNUMBER(SEARCH("technology/wearables", N314)),"wearables",ISNUMBER(SEARCH("technology/web", N314)),"web",ISNUMBER(SEARCH("theater/musical", N314)),"musical",ISNUMBER(SEARCH("theater/plays", N314)),"plays",ISNUMBER(SEARCH("theater/spaces", N314)),"spaces")</f>
        <v>documentary</v>
      </c>
      <c r="S314" s="6">
        <f t="shared" si="23"/>
        <v>41348.877685185187</v>
      </c>
      <c r="T314" s="6">
        <f t="shared" si="24"/>
        <v>41378.877685185187</v>
      </c>
    </row>
    <row r="315" spans="1:20" ht="48" hidden="1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tr">
        <f t="shared" si="22"/>
        <v>film &amp; video</v>
      </c>
      <c r="R315" t="str" cm="1">
        <f t="array" ref="R315">_xlfn.IFS(ISNUMBER(SEARCH("film &amp; video/television", N315)),"television",ISNUMBER(SEARCH("film &amp; video/animation", N315)),"animation",ISNUMBER(SEARCH("film &amp; video/documentary", N315)),"documentary",ISNUMBER(SEARCH("film &amp; video/drama", N315)),"drama",ISNUMBER(SEARCH("film &amp; video/science fiction", N315)),"science fiction",ISNUMBER(SEARCH("film &amp; video/shorts", N315)),"shorts",ISNUMBER(SEARCH("food/food trucks", N315)),"food trucks",ISNUMBER(SEARCH("food/restaurants", N315)),"restaurants",ISNUMBER(SEARCH("food/small batch", N315)),"small batch",ISNUMBER(SEARCH("games/mobile games", N315)),"mobile games",ISNUMBER(SEARCH("games/tabletop games", N315)),"tabletop games",ISNUMBER(SEARCH("games/video games", N315)),"video games",ISNUMBER(SEARCH("music/classical music", N315)),"classical music",ISNUMBER(SEARCH("music/electronic music", N315)),"electronic music",ISNUMBER(SEARCH("music/faith", N315)),"faith",ISNUMBER(SEARCH("music/indie rock", N315)),"indie rock",ISNUMBER(SEARCH("music/jazz", N315)),"jazz",ISNUMBER(SEARCH("music/metal", N315)),"metal",ISNUMBER(SEARCH("music/pop", N315)),"pop",ISNUMBER(SEARCH("music/rock", N315)),"rock",ISNUMBER(SEARCH("music/world music", N315)),"world music",ISNUMBER(SEARCH("journalism/audio", N315)),"audio",ISNUMBER(SEARCH("photography/nature", N315)),"nature",ISNUMBER(SEARCH("photography/people", N315)),"people",ISNUMBER(SEARCH("photography/photobooks", N315)),"photobooks",ISNUMBER(SEARCH("photography/places", N315)),"places",ISNUMBER(SEARCH("publishing/art books", N315)),"art books",ISNUMBER(SEARCH("publishing/children's books", N315)),"children's books",ISNUMBER(SEARCH("publishing/fiction", N315)),"fiction",ISNUMBER(SEARCH("publishing/nonfiction", N315)),"nonfiction",ISNUMBER(SEARCH("publishing/radio &amp; podcasts", N315)),"radio &amp; podcasts",ISNUMBER(SEARCH("publishing/translations", N315)),"translations",ISNUMBER(SEARCH("technology/gadgets", N315)),"gadgets",ISNUMBER(SEARCH("technology/hardware", N315)),"hardware",ISNUMBER(SEARCH("technology/makerspaces", N315)),"makerspaces",ISNUMBER(SEARCH("technology/space exploration", N315)),"space exploration",ISNUMBER(SEARCH("technology/wearables", N315)),"wearables",ISNUMBER(SEARCH("technology/web", N315)),"web",ISNUMBER(SEARCH("theater/musical", N315)),"musical",ISNUMBER(SEARCH("theater/plays", N315)),"plays",ISNUMBER(SEARCH("theater/spaces", N315)),"spaces")</f>
        <v>documentary</v>
      </c>
      <c r="S315" s="6">
        <f t="shared" si="23"/>
        <v>40357.227939814817</v>
      </c>
      <c r="T315" s="6">
        <f t="shared" si="24"/>
        <v>40401.665972222225</v>
      </c>
    </row>
    <row r="316" spans="1:20" ht="48" hidden="1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tr">
        <f t="shared" si="22"/>
        <v>film &amp; video</v>
      </c>
      <c r="R316" t="str" cm="1">
        <f t="array" ref="R316">_xlfn.IFS(ISNUMBER(SEARCH("film &amp; video/television", N316)),"television",ISNUMBER(SEARCH("film &amp; video/animation", N316)),"animation",ISNUMBER(SEARCH("film &amp; video/documentary", N316)),"documentary",ISNUMBER(SEARCH("film &amp; video/drama", N316)),"drama",ISNUMBER(SEARCH("film &amp; video/science fiction", N316)),"science fiction",ISNUMBER(SEARCH("film &amp; video/shorts", N316)),"shorts",ISNUMBER(SEARCH("food/food trucks", N316)),"food trucks",ISNUMBER(SEARCH("food/restaurants", N316)),"restaurants",ISNUMBER(SEARCH("food/small batch", N316)),"small batch",ISNUMBER(SEARCH("games/mobile games", N316)),"mobile games",ISNUMBER(SEARCH("games/tabletop games", N316)),"tabletop games",ISNUMBER(SEARCH("games/video games", N316)),"video games",ISNUMBER(SEARCH("music/classical music", N316)),"classical music",ISNUMBER(SEARCH("music/electronic music", N316)),"electronic music",ISNUMBER(SEARCH("music/faith", N316)),"faith",ISNUMBER(SEARCH("music/indie rock", N316)),"indie rock",ISNUMBER(SEARCH("music/jazz", N316)),"jazz",ISNUMBER(SEARCH("music/metal", N316)),"metal",ISNUMBER(SEARCH("music/pop", N316)),"pop",ISNUMBER(SEARCH("music/rock", N316)),"rock",ISNUMBER(SEARCH("music/world music", N316)),"world music",ISNUMBER(SEARCH("journalism/audio", N316)),"audio",ISNUMBER(SEARCH("photography/nature", N316)),"nature",ISNUMBER(SEARCH("photography/people", N316)),"people",ISNUMBER(SEARCH("photography/photobooks", N316)),"photobooks",ISNUMBER(SEARCH("photography/places", N316)),"places",ISNUMBER(SEARCH("publishing/art books", N316)),"art books",ISNUMBER(SEARCH("publishing/children's books", N316)),"children's books",ISNUMBER(SEARCH("publishing/fiction", N316)),"fiction",ISNUMBER(SEARCH("publishing/nonfiction", N316)),"nonfiction",ISNUMBER(SEARCH("publishing/radio &amp; podcasts", N316)),"radio &amp; podcasts",ISNUMBER(SEARCH("publishing/translations", N316)),"translations",ISNUMBER(SEARCH("technology/gadgets", N316)),"gadgets",ISNUMBER(SEARCH("technology/hardware", N316)),"hardware",ISNUMBER(SEARCH("technology/makerspaces", N316)),"makerspaces",ISNUMBER(SEARCH("technology/space exploration", N316)),"space exploration",ISNUMBER(SEARCH("technology/wearables", N316)),"wearables",ISNUMBER(SEARCH("technology/web", N316)),"web",ISNUMBER(SEARCH("theater/musical", N316)),"musical",ISNUMBER(SEARCH("theater/plays", N316)),"plays",ISNUMBER(SEARCH("theater/spaces", N316)),"spaces")</f>
        <v>documentary</v>
      </c>
      <c r="S316" s="6">
        <f t="shared" si="23"/>
        <v>41304.833194444444</v>
      </c>
      <c r="T316" s="6">
        <f t="shared" si="24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tr">
        <f t="shared" si="22"/>
        <v>film &amp; video</v>
      </c>
      <c r="R317" t="str" cm="1">
        <f t="array" ref="R317">_xlfn.IFS(ISNUMBER(SEARCH("film &amp; video/television", N317)),"television",ISNUMBER(SEARCH("film &amp; video/animation", N317)),"animation",ISNUMBER(SEARCH("film &amp; video/documentary", N317)),"documentary",ISNUMBER(SEARCH("film &amp; video/drama", N317)),"drama",ISNUMBER(SEARCH("film &amp; video/science fiction", N317)),"science fiction",ISNUMBER(SEARCH("film &amp; video/shorts", N317)),"shorts",ISNUMBER(SEARCH("food/food trucks", N317)),"food trucks",ISNUMBER(SEARCH("food/restaurants", N317)),"restaurants",ISNUMBER(SEARCH("food/small batch", N317)),"small batch",ISNUMBER(SEARCH("games/mobile games", N317)),"mobile games",ISNUMBER(SEARCH("games/tabletop games", N317)),"tabletop games",ISNUMBER(SEARCH("games/video games", N317)),"video games",ISNUMBER(SEARCH("music/classical music", N317)),"classical music",ISNUMBER(SEARCH("music/electronic music", N317)),"electronic music",ISNUMBER(SEARCH("music/faith", N317)),"faith",ISNUMBER(SEARCH("music/indie rock", N317)),"indie rock",ISNUMBER(SEARCH("music/jazz", N317)),"jazz",ISNUMBER(SEARCH("music/metal", N317)),"metal",ISNUMBER(SEARCH("music/pop", N317)),"pop",ISNUMBER(SEARCH("music/rock", N317)),"rock",ISNUMBER(SEARCH("music/world music", N317)),"world music",ISNUMBER(SEARCH("journalism/audio", N317)),"audio",ISNUMBER(SEARCH("photography/nature", N317)),"nature",ISNUMBER(SEARCH("photography/people", N317)),"people",ISNUMBER(SEARCH("photography/photobooks", N317)),"photobooks",ISNUMBER(SEARCH("photography/places", N317)),"places",ISNUMBER(SEARCH("publishing/art books", N317)),"art books",ISNUMBER(SEARCH("publishing/children's books", N317)),"children's books",ISNUMBER(SEARCH("publishing/fiction", N317)),"fiction",ISNUMBER(SEARCH("publishing/nonfiction", N317)),"nonfiction",ISNUMBER(SEARCH("publishing/radio &amp; podcasts", N317)),"radio &amp; podcasts",ISNUMBER(SEARCH("publishing/translations", N317)),"translations",ISNUMBER(SEARCH("technology/gadgets", N317)),"gadgets",ISNUMBER(SEARCH("technology/hardware", N317)),"hardware",ISNUMBER(SEARCH("technology/makerspaces", N317)),"makerspaces",ISNUMBER(SEARCH("technology/space exploration", N317)),"space exploration",ISNUMBER(SEARCH("technology/wearables", N317)),"wearables",ISNUMBER(SEARCH("technology/web", N317)),"web",ISNUMBER(SEARCH("theater/musical", N317)),"musical",ISNUMBER(SEARCH("theater/plays", N317)),"plays",ISNUMBER(SEARCH("theater/spaces", N317)),"spaces")</f>
        <v>documentary</v>
      </c>
      <c r="S317" s="6">
        <f t="shared" si="23"/>
        <v>41113.77238425926</v>
      </c>
      <c r="T317" s="6">
        <f t="shared" si="24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tr">
        <f t="shared" si="22"/>
        <v>film &amp; video</v>
      </c>
      <c r="R318" t="str" cm="1">
        <f t="array" ref="R318">_xlfn.IFS(ISNUMBER(SEARCH("film &amp; video/television", N318)),"television",ISNUMBER(SEARCH("film &amp; video/animation", N318)),"animation",ISNUMBER(SEARCH("film &amp; video/documentary", N318)),"documentary",ISNUMBER(SEARCH("film &amp; video/drama", N318)),"drama",ISNUMBER(SEARCH("film &amp; video/science fiction", N318)),"science fiction",ISNUMBER(SEARCH("film &amp; video/shorts", N318)),"shorts",ISNUMBER(SEARCH("food/food trucks", N318)),"food trucks",ISNUMBER(SEARCH("food/restaurants", N318)),"restaurants",ISNUMBER(SEARCH("food/small batch", N318)),"small batch",ISNUMBER(SEARCH("games/mobile games", N318)),"mobile games",ISNUMBER(SEARCH("games/tabletop games", N318)),"tabletop games",ISNUMBER(SEARCH("games/video games", N318)),"video games",ISNUMBER(SEARCH("music/classical music", N318)),"classical music",ISNUMBER(SEARCH("music/electronic music", N318)),"electronic music",ISNUMBER(SEARCH("music/faith", N318)),"faith",ISNUMBER(SEARCH("music/indie rock", N318)),"indie rock",ISNUMBER(SEARCH("music/jazz", N318)),"jazz",ISNUMBER(SEARCH("music/metal", N318)),"metal",ISNUMBER(SEARCH("music/pop", N318)),"pop",ISNUMBER(SEARCH("music/rock", N318)),"rock",ISNUMBER(SEARCH("music/world music", N318)),"world music",ISNUMBER(SEARCH("journalism/audio", N318)),"audio",ISNUMBER(SEARCH("photography/nature", N318)),"nature",ISNUMBER(SEARCH("photography/people", N318)),"people",ISNUMBER(SEARCH("photography/photobooks", N318)),"photobooks",ISNUMBER(SEARCH("photography/places", N318)),"places",ISNUMBER(SEARCH("publishing/art books", N318)),"art books",ISNUMBER(SEARCH("publishing/children's books", N318)),"children's books",ISNUMBER(SEARCH("publishing/fiction", N318)),"fiction",ISNUMBER(SEARCH("publishing/nonfiction", N318)),"nonfiction",ISNUMBER(SEARCH("publishing/radio &amp; podcasts", N318)),"radio &amp; podcasts",ISNUMBER(SEARCH("publishing/translations", N318)),"translations",ISNUMBER(SEARCH("technology/gadgets", N318)),"gadgets",ISNUMBER(SEARCH("technology/hardware", N318)),"hardware",ISNUMBER(SEARCH("technology/makerspaces", N318)),"makerspaces",ISNUMBER(SEARCH("technology/space exploration", N318)),"space exploration",ISNUMBER(SEARCH("technology/wearables", N318)),"wearables",ISNUMBER(SEARCH("technology/web", N318)),"web",ISNUMBER(SEARCH("theater/musical", N318)),"musical",ISNUMBER(SEARCH("theater/plays", N318)),"plays",ISNUMBER(SEARCH("theater/spaces", N318)),"spaces")</f>
        <v>documentary</v>
      </c>
      <c r="S318" s="6">
        <f t="shared" si="23"/>
        <v>41950.923576388886</v>
      </c>
      <c r="T318" s="6">
        <f t="shared" si="24"/>
        <v>41984.207638888889</v>
      </c>
    </row>
    <row r="319" spans="1:20" ht="32" hidden="1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tr">
        <f t="shared" si="22"/>
        <v>film &amp; video</v>
      </c>
      <c r="R319" t="str" cm="1">
        <f t="array" ref="R319">_xlfn.IFS(ISNUMBER(SEARCH("film &amp; video/television", N319)),"television",ISNUMBER(SEARCH("film &amp; video/animation", N319)),"animation",ISNUMBER(SEARCH("film &amp; video/documentary", N319)),"documentary",ISNUMBER(SEARCH("film &amp; video/drama", N319)),"drama",ISNUMBER(SEARCH("film &amp; video/science fiction", N319)),"science fiction",ISNUMBER(SEARCH("film &amp; video/shorts", N319)),"shorts",ISNUMBER(SEARCH("food/food trucks", N319)),"food trucks",ISNUMBER(SEARCH("food/restaurants", N319)),"restaurants",ISNUMBER(SEARCH("food/small batch", N319)),"small batch",ISNUMBER(SEARCH("games/mobile games", N319)),"mobile games",ISNUMBER(SEARCH("games/tabletop games", N319)),"tabletop games",ISNUMBER(SEARCH("games/video games", N319)),"video games",ISNUMBER(SEARCH("music/classical music", N319)),"classical music",ISNUMBER(SEARCH("music/electronic music", N319)),"electronic music",ISNUMBER(SEARCH("music/faith", N319)),"faith",ISNUMBER(SEARCH("music/indie rock", N319)),"indie rock",ISNUMBER(SEARCH("music/jazz", N319)),"jazz",ISNUMBER(SEARCH("music/metal", N319)),"metal",ISNUMBER(SEARCH("music/pop", N319)),"pop",ISNUMBER(SEARCH("music/rock", N319)),"rock",ISNUMBER(SEARCH("music/world music", N319)),"world music",ISNUMBER(SEARCH("journalism/audio", N319)),"audio",ISNUMBER(SEARCH("photography/nature", N319)),"nature",ISNUMBER(SEARCH("photography/people", N319)),"people",ISNUMBER(SEARCH("photography/photobooks", N319)),"photobooks",ISNUMBER(SEARCH("photography/places", N319)),"places",ISNUMBER(SEARCH("publishing/art books", N319)),"art books",ISNUMBER(SEARCH("publishing/children's books", N319)),"children's books",ISNUMBER(SEARCH("publishing/fiction", N319)),"fiction",ISNUMBER(SEARCH("publishing/nonfiction", N319)),"nonfiction",ISNUMBER(SEARCH("publishing/radio &amp; podcasts", N319)),"radio &amp; podcasts",ISNUMBER(SEARCH("publishing/translations", N319)),"translations",ISNUMBER(SEARCH("technology/gadgets", N319)),"gadgets",ISNUMBER(SEARCH("technology/hardware", N319)),"hardware",ISNUMBER(SEARCH("technology/makerspaces", N319)),"makerspaces",ISNUMBER(SEARCH("technology/space exploration", N319)),"space exploration",ISNUMBER(SEARCH("technology/wearables", N319)),"wearables",ISNUMBER(SEARCH("technology/web", N319)),"web",ISNUMBER(SEARCH("theater/musical", N319)),"musical",ISNUMBER(SEARCH("theater/plays", N319)),"plays",ISNUMBER(SEARCH("theater/spaces", N319)),"spaces")</f>
        <v>documentary</v>
      </c>
      <c r="S319" s="6">
        <f t="shared" si="23"/>
        <v>41589.676886574074</v>
      </c>
      <c r="T319" s="6">
        <f t="shared" si="24"/>
        <v>41619.676886574074</v>
      </c>
    </row>
    <row r="320" spans="1:20" ht="48" hidden="1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tr">
        <f t="shared" si="22"/>
        <v>film &amp; video</v>
      </c>
      <c r="R320" t="str" cm="1">
        <f t="array" ref="R320">_xlfn.IFS(ISNUMBER(SEARCH("film &amp; video/television", N320)),"television",ISNUMBER(SEARCH("film &amp; video/animation", N320)),"animation",ISNUMBER(SEARCH("film &amp; video/documentary", N320)),"documentary",ISNUMBER(SEARCH("film &amp; video/drama", N320)),"drama",ISNUMBER(SEARCH("film &amp; video/science fiction", N320)),"science fiction",ISNUMBER(SEARCH("film &amp; video/shorts", N320)),"shorts",ISNUMBER(SEARCH("food/food trucks", N320)),"food trucks",ISNUMBER(SEARCH("food/restaurants", N320)),"restaurants",ISNUMBER(SEARCH("food/small batch", N320)),"small batch",ISNUMBER(SEARCH("games/mobile games", N320)),"mobile games",ISNUMBER(SEARCH("games/tabletop games", N320)),"tabletop games",ISNUMBER(SEARCH("games/video games", N320)),"video games",ISNUMBER(SEARCH("music/classical music", N320)),"classical music",ISNUMBER(SEARCH("music/electronic music", N320)),"electronic music",ISNUMBER(SEARCH("music/faith", N320)),"faith",ISNUMBER(SEARCH("music/indie rock", N320)),"indie rock",ISNUMBER(SEARCH("music/jazz", N320)),"jazz",ISNUMBER(SEARCH("music/metal", N320)),"metal",ISNUMBER(SEARCH("music/pop", N320)),"pop",ISNUMBER(SEARCH("music/rock", N320)),"rock",ISNUMBER(SEARCH("music/world music", N320)),"world music",ISNUMBER(SEARCH("journalism/audio", N320)),"audio",ISNUMBER(SEARCH("photography/nature", N320)),"nature",ISNUMBER(SEARCH("photography/people", N320)),"people",ISNUMBER(SEARCH("photography/photobooks", N320)),"photobooks",ISNUMBER(SEARCH("photography/places", N320)),"places",ISNUMBER(SEARCH("publishing/art books", N320)),"art books",ISNUMBER(SEARCH("publishing/children's books", N320)),"children's books",ISNUMBER(SEARCH("publishing/fiction", N320)),"fiction",ISNUMBER(SEARCH("publishing/nonfiction", N320)),"nonfiction",ISNUMBER(SEARCH("publishing/radio &amp; podcasts", N320)),"radio &amp; podcasts",ISNUMBER(SEARCH("publishing/translations", N320)),"translations",ISNUMBER(SEARCH("technology/gadgets", N320)),"gadgets",ISNUMBER(SEARCH("technology/hardware", N320)),"hardware",ISNUMBER(SEARCH("technology/makerspaces", N320)),"makerspaces",ISNUMBER(SEARCH("technology/space exploration", N320)),"space exploration",ISNUMBER(SEARCH("technology/wearables", N320)),"wearables",ISNUMBER(SEARCH("technology/web", N320)),"web",ISNUMBER(SEARCH("theater/musical", N320)),"musical",ISNUMBER(SEARCH("theater/plays", N320)),"plays",ISNUMBER(SEARCH("theater/spaces", N320)),"spaces")</f>
        <v>documentary</v>
      </c>
      <c r="S320" s="6">
        <f t="shared" si="23"/>
        <v>41330.038784722223</v>
      </c>
      <c r="T320" s="6">
        <f t="shared" si="24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tr">
        <f t="shared" si="22"/>
        <v>film &amp; video</v>
      </c>
      <c r="R321" t="str" cm="1">
        <f t="array" ref="R321">_xlfn.IFS(ISNUMBER(SEARCH("film &amp; video/television", N321)),"television",ISNUMBER(SEARCH("film &amp; video/animation", N321)),"animation",ISNUMBER(SEARCH("film &amp; video/documentary", N321)),"documentary",ISNUMBER(SEARCH("film &amp; video/drama", N321)),"drama",ISNUMBER(SEARCH("film &amp; video/science fiction", N321)),"science fiction",ISNUMBER(SEARCH("film &amp; video/shorts", N321)),"shorts",ISNUMBER(SEARCH("food/food trucks", N321)),"food trucks",ISNUMBER(SEARCH("food/restaurants", N321)),"restaurants",ISNUMBER(SEARCH("food/small batch", N321)),"small batch",ISNUMBER(SEARCH("games/mobile games", N321)),"mobile games",ISNUMBER(SEARCH("games/tabletop games", N321)),"tabletop games",ISNUMBER(SEARCH("games/video games", N321)),"video games",ISNUMBER(SEARCH("music/classical music", N321)),"classical music",ISNUMBER(SEARCH("music/electronic music", N321)),"electronic music",ISNUMBER(SEARCH("music/faith", N321)),"faith",ISNUMBER(SEARCH("music/indie rock", N321)),"indie rock",ISNUMBER(SEARCH("music/jazz", N321)),"jazz",ISNUMBER(SEARCH("music/metal", N321)),"metal",ISNUMBER(SEARCH("music/pop", N321)),"pop",ISNUMBER(SEARCH("music/rock", N321)),"rock",ISNUMBER(SEARCH("music/world music", N321)),"world music",ISNUMBER(SEARCH("journalism/audio", N321)),"audio",ISNUMBER(SEARCH("photography/nature", N321)),"nature",ISNUMBER(SEARCH("photography/people", N321)),"people",ISNUMBER(SEARCH("photography/photobooks", N321)),"photobooks",ISNUMBER(SEARCH("photography/places", N321)),"places",ISNUMBER(SEARCH("publishing/art books", N321)),"art books",ISNUMBER(SEARCH("publishing/children's books", N321)),"children's books",ISNUMBER(SEARCH("publishing/fiction", N321)),"fiction",ISNUMBER(SEARCH("publishing/nonfiction", N321)),"nonfiction",ISNUMBER(SEARCH("publishing/radio &amp; podcasts", N321)),"radio &amp; podcasts",ISNUMBER(SEARCH("publishing/translations", N321)),"translations",ISNUMBER(SEARCH("technology/gadgets", N321)),"gadgets",ISNUMBER(SEARCH("technology/hardware", N321)),"hardware",ISNUMBER(SEARCH("technology/makerspaces", N321)),"makerspaces",ISNUMBER(SEARCH("technology/space exploration", N321)),"space exploration",ISNUMBER(SEARCH("technology/wearables", N321)),"wearables",ISNUMBER(SEARCH("technology/web", N321)),"web",ISNUMBER(SEARCH("theater/musical", N321)),"musical",ISNUMBER(SEARCH("theater/plays", N321)),"plays",ISNUMBER(SEARCH("theater/spaces", N321)),"spaces")</f>
        <v>documentary</v>
      </c>
      <c r="S321" s="6">
        <f t="shared" si="23"/>
        <v>40123.83829861111</v>
      </c>
      <c r="T321" s="6">
        <f t="shared" si="24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tr">
        <f t="shared" si="22"/>
        <v>film &amp; video</v>
      </c>
      <c r="R322" t="str" cm="1">
        <f t="array" ref="R322">_xlfn.IFS(ISNUMBER(SEARCH("film &amp; video/television", N322)),"television",ISNUMBER(SEARCH("film &amp; video/animation", N322)),"animation",ISNUMBER(SEARCH("film &amp; video/documentary", N322)),"documentary",ISNUMBER(SEARCH("film &amp; video/drama", N322)),"drama",ISNUMBER(SEARCH("film &amp; video/science fiction", N322)),"science fiction",ISNUMBER(SEARCH("film &amp; video/shorts", N322)),"shorts",ISNUMBER(SEARCH("food/food trucks", N322)),"food trucks",ISNUMBER(SEARCH("food/restaurants", N322)),"restaurants",ISNUMBER(SEARCH("food/small batch", N322)),"small batch",ISNUMBER(SEARCH("games/mobile games", N322)),"mobile games",ISNUMBER(SEARCH("games/tabletop games", N322)),"tabletop games",ISNUMBER(SEARCH("games/video games", N322)),"video games",ISNUMBER(SEARCH("music/classical music", N322)),"classical music",ISNUMBER(SEARCH("music/electronic music", N322)),"electronic music",ISNUMBER(SEARCH("music/faith", N322)),"faith",ISNUMBER(SEARCH("music/indie rock", N322)),"indie rock",ISNUMBER(SEARCH("music/jazz", N322)),"jazz",ISNUMBER(SEARCH("music/metal", N322)),"metal",ISNUMBER(SEARCH("music/pop", N322)),"pop",ISNUMBER(SEARCH("music/rock", N322)),"rock",ISNUMBER(SEARCH("music/world music", N322)),"world music",ISNUMBER(SEARCH("journalism/audio", N322)),"audio",ISNUMBER(SEARCH("photography/nature", N322)),"nature",ISNUMBER(SEARCH("photography/people", N322)),"people",ISNUMBER(SEARCH("photography/photobooks", N322)),"photobooks",ISNUMBER(SEARCH("photography/places", N322)),"places",ISNUMBER(SEARCH("publishing/art books", N322)),"art books",ISNUMBER(SEARCH("publishing/children's books", N322)),"children's books",ISNUMBER(SEARCH("publishing/fiction", N322)),"fiction",ISNUMBER(SEARCH("publishing/nonfiction", N322)),"nonfiction",ISNUMBER(SEARCH("publishing/radio &amp; podcasts", N322)),"radio &amp; podcasts",ISNUMBER(SEARCH("publishing/translations", N322)),"translations",ISNUMBER(SEARCH("technology/gadgets", N322)),"gadgets",ISNUMBER(SEARCH("technology/hardware", N322)),"hardware",ISNUMBER(SEARCH("technology/makerspaces", N322)),"makerspaces",ISNUMBER(SEARCH("technology/space exploration", N322)),"space exploration",ISNUMBER(SEARCH("technology/wearables", N322)),"wearables",ISNUMBER(SEARCH("technology/web", N322)),"web",ISNUMBER(SEARCH("theater/musical", N322)),"musical",ISNUMBER(SEARCH("theater/plays", N322)),"plays",ISNUMBER(SEARCH("theater/spaces", N322)),"spaces")</f>
        <v>documentary</v>
      </c>
      <c r="S322" s="6">
        <f t="shared" si="23"/>
        <v>42331.551307870366</v>
      </c>
      <c r="T322" s="6">
        <f t="shared" si="24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(E323/D323)*100</f>
        <v>102.66285714285715</v>
      </c>
      <c r="P323">
        <f t="shared" ref="P323:P386" si="26">(E323/L323)</f>
        <v>106.62314540059347</v>
      </c>
      <c r="Q323" t="str">
        <f t="shared" ref="Q323:Q386" si="27">_xlfn.IFS(ISNUMBER(SEARCH("film &amp; video", N323)),"film &amp; video",ISNUMBER(SEARCH("food", N323)),"food",ISNUMBER(SEARCH("games", N323)),"games",ISNUMBER(SEARCH("journalism", N323)),"journalism",ISNUMBER(SEARCH("music", N323)),"music",ISNUMBER(SEARCH("photography", N323)),"photography",ISNUMBER(SEARCH("publishing", N323)),"publishing",ISNUMBER(SEARCH("technology", N323)),"technology",ISNUMBER(SEARCH("theater", N323)),"theater")</f>
        <v>film &amp; video</v>
      </c>
      <c r="R323" t="str" cm="1">
        <f t="array" ref="R323">_xlfn.IFS(ISNUMBER(SEARCH("film &amp; video/television", N323)),"television",ISNUMBER(SEARCH("film &amp; video/animation", N323)),"animation",ISNUMBER(SEARCH("film &amp; video/documentary", N323)),"documentary",ISNUMBER(SEARCH("film &amp; video/drama", N323)),"drama",ISNUMBER(SEARCH("film &amp; video/science fiction", N323)),"science fiction",ISNUMBER(SEARCH("film &amp; video/shorts", N323)),"shorts",ISNUMBER(SEARCH("food/food trucks", N323)),"food trucks",ISNUMBER(SEARCH("food/restaurants", N323)),"restaurants",ISNUMBER(SEARCH("food/small batch", N323)),"small batch",ISNUMBER(SEARCH("games/mobile games", N323)),"mobile games",ISNUMBER(SEARCH("games/tabletop games", N323)),"tabletop games",ISNUMBER(SEARCH("games/video games", N323)),"video games",ISNUMBER(SEARCH("music/classical music", N323)),"classical music",ISNUMBER(SEARCH("music/electronic music", N323)),"electronic music",ISNUMBER(SEARCH("music/faith", N323)),"faith",ISNUMBER(SEARCH("music/indie rock", N323)),"indie rock",ISNUMBER(SEARCH("music/jazz", N323)),"jazz",ISNUMBER(SEARCH("music/metal", N323)),"metal",ISNUMBER(SEARCH("music/pop", N323)),"pop",ISNUMBER(SEARCH("music/rock", N323)),"rock",ISNUMBER(SEARCH("music/world music", N323)),"world music",ISNUMBER(SEARCH("journalism/audio", N323)),"audio",ISNUMBER(SEARCH("photography/nature", N323)),"nature",ISNUMBER(SEARCH("photography/people", N323)),"people",ISNUMBER(SEARCH("photography/photobooks", N323)),"photobooks",ISNUMBER(SEARCH("photography/places", N323)),"places",ISNUMBER(SEARCH("publishing/art books", N323)),"art books",ISNUMBER(SEARCH("publishing/children's books", N323)),"children's books",ISNUMBER(SEARCH("publishing/fiction", N323)),"fiction",ISNUMBER(SEARCH("publishing/nonfiction", N323)),"nonfiction",ISNUMBER(SEARCH("publishing/radio &amp; podcasts", N323)),"radio &amp; podcasts",ISNUMBER(SEARCH("publishing/translations", N323)),"translations",ISNUMBER(SEARCH("technology/gadgets", N323)),"gadgets",ISNUMBER(SEARCH("technology/hardware", N323)),"hardware",ISNUMBER(SEARCH("technology/makerspaces", N323)),"makerspaces",ISNUMBER(SEARCH("technology/space exploration", N323)),"space exploration",ISNUMBER(SEARCH("technology/wearables", N323)),"wearables",ISNUMBER(SEARCH("technology/web", N323)),"web",ISNUMBER(SEARCH("theater/musical", N323)),"musical",ISNUMBER(SEARCH("theater/plays", N323)),"plays",ISNUMBER(SEARCH("theater/spaces", N323)),"spaces")</f>
        <v>documentary</v>
      </c>
      <c r="S323" s="6">
        <f t="shared" ref="S323:S386" si="28">(((J323/60)/60)/24)+DATE(1970,1,1)</f>
        <v>42647.446597222224</v>
      </c>
      <c r="T323" s="6">
        <f t="shared" ref="T323:T386" si="29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tr">
        <f t="shared" si="27"/>
        <v>film &amp; video</v>
      </c>
      <c r="R324" t="str" cm="1">
        <f t="array" ref="R324">_xlfn.IFS(ISNUMBER(SEARCH("film &amp; video/television", N324)),"television",ISNUMBER(SEARCH("film &amp; video/animation", N324)),"animation",ISNUMBER(SEARCH("film &amp; video/documentary", N324)),"documentary",ISNUMBER(SEARCH("film &amp; video/drama", N324)),"drama",ISNUMBER(SEARCH("film &amp; video/science fiction", N324)),"science fiction",ISNUMBER(SEARCH("film &amp; video/shorts", N324)),"shorts",ISNUMBER(SEARCH("food/food trucks", N324)),"food trucks",ISNUMBER(SEARCH("food/restaurants", N324)),"restaurants",ISNUMBER(SEARCH("food/small batch", N324)),"small batch",ISNUMBER(SEARCH("games/mobile games", N324)),"mobile games",ISNUMBER(SEARCH("games/tabletop games", N324)),"tabletop games",ISNUMBER(SEARCH("games/video games", N324)),"video games",ISNUMBER(SEARCH("music/classical music", N324)),"classical music",ISNUMBER(SEARCH("music/electronic music", N324)),"electronic music",ISNUMBER(SEARCH("music/faith", N324)),"faith",ISNUMBER(SEARCH("music/indie rock", N324)),"indie rock",ISNUMBER(SEARCH("music/jazz", N324)),"jazz",ISNUMBER(SEARCH("music/metal", N324)),"metal",ISNUMBER(SEARCH("music/pop", N324)),"pop",ISNUMBER(SEARCH("music/rock", N324)),"rock",ISNUMBER(SEARCH("music/world music", N324)),"world music",ISNUMBER(SEARCH("journalism/audio", N324)),"audio",ISNUMBER(SEARCH("photography/nature", N324)),"nature",ISNUMBER(SEARCH("photography/people", N324)),"people",ISNUMBER(SEARCH("photography/photobooks", N324)),"photobooks",ISNUMBER(SEARCH("photography/places", N324)),"places",ISNUMBER(SEARCH("publishing/art books", N324)),"art books",ISNUMBER(SEARCH("publishing/children's books", N324)),"children's books",ISNUMBER(SEARCH("publishing/fiction", N324)),"fiction",ISNUMBER(SEARCH("publishing/nonfiction", N324)),"nonfiction",ISNUMBER(SEARCH("publishing/radio &amp; podcasts", N324)),"radio &amp; podcasts",ISNUMBER(SEARCH("publishing/translations", N324)),"translations",ISNUMBER(SEARCH("technology/gadgets", N324)),"gadgets",ISNUMBER(SEARCH("technology/hardware", N324)),"hardware",ISNUMBER(SEARCH("technology/makerspaces", N324)),"makerspaces",ISNUMBER(SEARCH("technology/space exploration", N324)),"space exploration",ISNUMBER(SEARCH("technology/wearables", N324)),"wearables",ISNUMBER(SEARCH("technology/web", N324)),"web",ISNUMBER(SEARCH("theater/musical", N324)),"musical",ISNUMBER(SEARCH("theater/plays", N324)),"plays",ISNUMBER(SEARCH("theater/spaces", N324)),"spaces")</f>
        <v>documentary</v>
      </c>
      <c r="S324" s="6">
        <f t="shared" si="28"/>
        <v>42473.57</v>
      </c>
      <c r="T324" s="6">
        <f t="shared" si="29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tr">
        <f t="shared" si="27"/>
        <v>film &amp; video</v>
      </c>
      <c r="R325" t="str" cm="1">
        <f t="array" ref="R325">_xlfn.IFS(ISNUMBER(SEARCH("film &amp; video/television", N325)),"television",ISNUMBER(SEARCH("film &amp; video/animation", N325)),"animation",ISNUMBER(SEARCH("film &amp; video/documentary", N325)),"documentary",ISNUMBER(SEARCH("film &amp; video/drama", N325)),"drama",ISNUMBER(SEARCH("film &amp; video/science fiction", N325)),"science fiction",ISNUMBER(SEARCH("film &amp; video/shorts", N325)),"shorts",ISNUMBER(SEARCH("food/food trucks", N325)),"food trucks",ISNUMBER(SEARCH("food/restaurants", N325)),"restaurants",ISNUMBER(SEARCH("food/small batch", N325)),"small batch",ISNUMBER(SEARCH("games/mobile games", N325)),"mobile games",ISNUMBER(SEARCH("games/tabletop games", N325)),"tabletop games",ISNUMBER(SEARCH("games/video games", N325)),"video games",ISNUMBER(SEARCH("music/classical music", N325)),"classical music",ISNUMBER(SEARCH("music/electronic music", N325)),"electronic music",ISNUMBER(SEARCH("music/faith", N325)),"faith",ISNUMBER(SEARCH("music/indie rock", N325)),"indie rock",ISNUMBER(SEARCH("music/jazz", N325)),"jazz",ISNUMBER(SEARCH("music/metal", N325)),"metal",ISNUMBER(SEARCH("music/pop", N325)),"pop",ISNUMBER(SEARCH("music/rock", N325)),"rock",ISNUMBER(SEARCH("music/world music", N325)),"world music",ISNUMBER(SEARCH("journalism/audio", N325)),"audio",ISNUMBER(SEARCH("photography/nature", N325)),"nature",ISNUMBER(SEARCH("photography/people", N325)),"people",ISNUMBER(SEARCH("photography/photobooks", N325)),"photobooks",ISNUMBER(SEARCH("photography/places", N325)),"places",ISNUMBER(SEARCH("publishing/art books", N325)),"art books",ISNUMBER(SEARCH("publishing/children's books", N325)),"children's books",ISNUMBER(SEARCH("publishing/fiction", N325)),"fiction",ISNUMBER(SEARCH("publishing/nonfiction", N325)),"nonfiction",ISNUMBER(SEARCH("publishing/radio &amp; podcasts", N325)),"radio &amp; podcasts",ISNUMBER(SEARCH("publishing/translations", N325)),"translations",ISNUMBER(SEARCH("technology/gadgets", N325)),"gadgets",ISNUMBER(SEARCH("technology/hardware", N325)),"hardware",ISNUMBER(SEARCH("technology/makerspaces", N325)),"makerspaces",ISNUMBER(SEARCH("technology/space exploration", N325)),"space exploration",ISNUMBER(SEARCH("technology/wearables", N325)),"wearables",ISNUMBER(SEARCH("technology/web", N325)),"web",ISNUMBER(SEARCH("theater/musical", N325)),"musical",ISNUMBER(SEARCH("theater/plays", N325)),"plays",ISNUMBER(SEARCH("theater/spaces", N325)),"spaces")</f>
        <v>documentary</v>
      </c>
      <c r="S325" s="6">
        <f t="shared" si="28"/>
        <v>42697.32136574074</v>
      </c>
      <c r="T325" s="6">
        <f t="shared" si="29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tr">
        <f t="shared" si="27"/>
        <v>film &amp; video</v>
      </c>
      <c r="R326" t="str" cm="1">
        <f t="array" ref="R326">_xlfn.IFS(ISNUMBER(SEARCH("film &amp; video/television", N326)),"television",ISNUMBER(SEARCH("film &amp; video/animation", N326)),"animation",ISNUMBER(SEARCH("film &amp; video/documentary", N326)),"documentary",ISNUMBER(SEARCH("film &amp; video/drama", N326)),"drama",ISNUMBER(SEARCH("film &amp; video/science fiction", N326)),"science fiction",ISNUMBER(SEARCH("film &amp; video/shorts", N326)),"shorts",ISNUMBER(SEARCH("food/food trucks", N326)),"food trucks",ISNUMBER(SEARCH("food/restaurants", N326)),"restaurants",ISNUMBER(SEARCH("food/small batch", N326)),"small batch",ISNUMBER(SEARCH("games/mobile games", N326)),"mobile games",ISNUMBER(SEARCH("games/tabletop games", N326)),"tabletop games",ISNUMBER(SEARCH("games/video games", N326)),"video games",ISNUMBER(SEARCH("music/classical music", N326)),"classical music",ISNUMBER(SEARCH("music/electronic music", N326)),"electronic music",ISNUMBER(SEARCH("music/faith", N326)),"faith",ISNUMBER(SEARCH("music/indie rock", N326)),"indie rock",ISNUMBER(SEARCH("music/jazz", N326)),"jazz",ISNUMBER(SEARCH("music/metal", N326)),"metal",ISNUMBER(SEARCH("music/pop", N326)),"pop",ISNUMBER(SEARCH("music/rock", N326)),"rock",ISNUMBER(SEARCH("music/world music", N326)),"world music",ISNUMBER(SEARCH("journalism/audio", N326)),"audio",ISNUMBER(SEARCH("photography/nature", N326)),"nature",ISNUMBER(SEARCH("photography/people", N326)),"people",ISNUMBER(SEARCH("photography/photobooks", N326)),"photobooks",ISNUMBER(SEARCH("photography/places", N326)),"places",ISNUMBER(SEARCH("publishing/art books", N326)),"art books",ISNUMBER(SEARCH("publishing/children's books", N326)),"children's books",ISNUMBER(SEARCH("publishing/fiction", N326)),"fiction",ISNUMBER(SEARCH("publishing/nonfiction", N326)),"nonfiction",ISNUMBER(SEARCH("publishing/radio &amp; podcasts", N326)),"radio &amp; podcasts",ISNUMBER(SEARCH("publishing/translations", N326)),"translations",ISNUMBER(SEARCH("technology/gadgets", N326)),"gadgets",ISNUMBER(SEARCH("technology/hardware", N326)),"hardware",ISNUMBER(SEARCH("technology/makerspaces", N326)),"makerspaces",ISNUMBER(SEARCH("technology/space exploration", N326)),"space exploration",ISNUMBER(SEARCH("technology/wearables", N326)),"wearables",ISNUMBER(SEARCH("technology/web", N326)),"web",ISNUMBER(SEARCH("theater/musical", N326)),"musical",ISNUMBER(SEARCH("theater/plays", N326)),"plays",ISNUMBER(SEARCH("theater/spaces", N326)),"spaces")</f>
        <v>documentary</v>
      </c>
      <c r="S326" s="6">
        <f t="shared" si="28"/>
        <v>42184.626250000001</v>
      </c>
      <c r="T326" s="6">
        <f t="shared" si="29"/>
        <v>42217.626250000001</v>
      </c>
    </row>
    <row r="327" spans="1:20" ht="48" hidden="1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tr">
        <f t="shared" si="27"/>
        <v>film &amp; video</v>
      </c>
      <c r="R327" t="str" cm="1">
        <f t="array" ref="R327">_xlfn.IFS(ISNUMBER(SEARCH("film &amp; video/television", N327)),"television",ISNUMBER(SEARCH("film &amp; video/animation", N327)),"animation",ISNUMBER(SEARCH("film &amp; video/documentary", N327)),"documentary",ISNUMBER(SEARCH("film &amp; video/drama", N327)),"drama",ISNUMBER(SEARCH("film &amp; video/science fiction", N327)),"science fiction",ISNUMBER(SEARCH("film &amp; video/shorts", N327)),"shorts",ISNUMBER(SEARCH("food/food trucks", N327)),"food trucks",ISNUMBER(SEARCH("food/restaurants", N327)),"restaurants",ISNUMBER(SEARCH("food/small batch", N327)),"small batch",ISNUMBER(SEARCH("games/mobile games", N327)),"mobile games",ISNUMBER(SEARCH("games/tabletop games", N327)),"tabletop games",ISNUMBER(SEARCH("games/video games", N327)),"video games",ISNUMBER(SEARCH("music/classical music", N327)),"classical music",ISNUMBER(SEARCH("music/electronic music", N327)),"electronic music",ISNUMBER(SEARCH("music/faith", N327)),"faith",ISNUMBER(SEARCH("music/indie rock", N327)),"indie rock",ISNUMBER(SEARCH("music/jazz", N327)),"jazz",ISNUMBER(SEARCH("music/metal", N327)),"metal",ISNUMBER(SEARCH("music/pop", N327)),"pop",ISNUMBER(SEARCH("music/rock", N327)),"rock",ISNUMBER(SEARCH("music/world music", N327)),"world music",ISNUMBER(SEARCH("journalism/audio", N327)),"audio",ISNUMBER(SEARCH("photography/nature", N327)),"nature",ISNUMBER(SEARCH("photography/people", N327)),"people",ISNUMBER(SEARCH("photography/photobooks", N327)),"photobooks",ISNUMBER(SEARCH("photography/places", N327)),"places",ISNUMBER(SEARCH("publishing/art books", N327)),"art books",ISNUMBER(SEARCH("publishing/children's books", N327)),"children's books",ISNUMBER(SEARCH("publishing/fiction", N327)),"fiction",ISNUMBER(SEARCH("publishing/nonfiction", N327)),"nonfiction",ISNUMBER(SEARCH("publishing/radio &amp; podcasts", N327)),"radio &amp; podcasts",ISNUMBER(SEARCH("publishing/translations", N327)),"translations",ISNUMBER(SEARCH("technology/gadgets", N327)),"gadgets",ISNUMBER(SEARCH("technology/hardware", N327)),"hardware",ISNUMBER(SEARCH("technology/makerspaces", N327)),"makerspaces",ISNUMBER(SEARCH("technology/space exploration", N327)),"space exploration",ISNUMBER(SEARCH("technology/wearables", N327)),"wearables",ISNUMBER(SEARCH("technology/web", N327)),"web",ISNUMBER(SEARCH("theater/musical", N327)),"musical",ISNUMBER(SEARCH("theater/plays", N327)),"plays",ISNUMBER(SEARCH("theater/spaces", N327)),"spaces")</f>
        <v>documentary</v>
      </c>
      <c r="S327" s="6">
        <f t="shared" si="28"/>
        <v>42689.187881944439</v>
      </c>
      <c r="T327" s="6">
        <f t="shared" si="29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tr">
        <f t="shared" si="27"/>
        <v>film &amp; video</v>
      </c>
      <c r="R328" t="str" cm="1">
        <f t="array" ref="R328">_xlfn.IFS(ISNUMBER(SEARCH("film &amp; video/television", N328)),"television",ISNUMBER(SEARCH("film &amp; video/animation", N328)),"animation",ISNUMBER(SEARCH("film &amp; video/documentary", N328)),"documentary",ISNUMBER(SEARCH("film &amp; video/drama", N328)),"drama",ISNUMBER(SEARCH("film &amp; video/science fiction", N328)),"science fiction",ISNUMBER(SEARCH("film &amp; video/shorts", N328)),"shorts",ISNUMBER(SEARCH("food/food trucks", N328)),"food trucks",ISNUMBER(SEARCH("food/restaurants", N328)),"restaurants",ISNUMBER(SEARCH("food/small batch", N328)),"small batch",ISNUMBER(SEARCH("games/mobile games", N328)),"mobile games",ISNUMBER(SEARCH("games/tabletop games", N328)),"tabletop games",ISNUMBER(SEARCH("games/video games", N328)),"video games",ISNUMBER(SEARCH("music/classical music", N328)),"classical music",ISNUMBER(SEARCH("music/electronic music", N328)),"electronic music",ISNUMBER(SEARCH("music/faith", N328)),"faith",ISNUMBER(SEARCH("music/indie rock", N328)),"indie rock",ISNUMBER(SEARCH("music/jazz", N328)),"jazz",ISNUMBER(SEARCH("music/metal", N328)),"metal",ISNUMBER(SEARCH("music/pop", N328)),"pop",ISNUMBER(SEARCH("music/rock", N328)),"rock",ISNUMBER(SEARCH("music/world music", N328)),"world music",ISNUMBER(SEARCH("journalism/audio", N328)),"audio",ISNUMBER(SEARCH("photography/nature", N328)),"nature",ISNUMBER(SEARCH("photography/people", N328)),"people",ISNUMBER(SEARCH("photography/photobooks", N328)),"photobooks",ISNUMBER(SEARCH("photography/places", N328)),"places",ISNUMBER(SEARCH("publishing/art books", N328)),"art books",ISNUMBER(SEARCH("publishing/children's books", N328)),"children's books",ISNUMBER(SEARCH("publishing/fiction", N328)),"fiction",ISNUMBER(SEARCH("publishing/nonfiction", N328)),"nonfiction",ISNUMBER(SEARCH("publishing/radio &amp; podcasts", N328)),"radio &amp; podcasts",ISNUMBER(SEARCH("publishing/translations", N328)),"translations",ISNUMBER(SEARCH("technology/gadgets", N328)),"gadgets",ISNUMBER(SEARCH("technology/hardware", N328)),"hardware",ISNUMBER(SEARCH("technology/makerspaces", N328)),"makerspaces",ISNUMBER(SEARCH("technology/space exploration", N328)),"space exploration",ISNUMBER(SEARCH("technology/wearables", N328)),"wearables",ISNUMBER(SEARCH("technology/web", N328)),"web",ISNUMBER(SEARCH("theater/musical", N328)),"musical",ISNUMBER(SEARCH("theater/plays", N328)),"plays",ISNUMBER(SEARCH("theater/spaces", N328)),"spaces")</f>
        <v>documentary</v>
      </c>
      <c r="S328" s="6">
        <f t="shared" si="28"/>
        <v>42775.314884259264</v>
      </c>
      <c r="T328" s="6">
        <f t="shared" si="29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tr">
        <f t="shared" si="27"/>
        <v>film &amp; video</v>
      </c>
      <c r="R329" t="str" cm="1">
        <f t="array" ref="R329">_xlfn.IFS(ISNUMBER(SEARCH("film &amp; video/television", N329)),"television",ISNUMBER(SEARCH("film &amp; video/animation", N329)),"animation",ISNUMBER(SEARCH("film &amp; video/documentary", N329)),"documentary",ISNUMBER(SEARCH("film &amp; video/drama", N329)),"drama",ISNUMBER(SEARCH("film &amp; video/science fiction", N329)),"science fiction",ISNUMBER(SEARCH("film &amp; video/shorts", N329)),"shorts",ISNUMBER(SEARCH("food/food trucks", N329)),"food trucks",ISNUMBER(SEARCH("food/restaurants", N329)),"restaurants",ISNUMBER(SEARCH("food/small batch", N329)),"small batch",ISNUMBER(SEARCH("games/mobile games", N329)),"mobile games",ISNUMBER(SEARCH("games/tabletop games", N329)),"tabletop games",ISNUMBER(SEARCH("games/video games", N329)),"video games",ISNUMBER(SEARCH("music/classical music", N329)),"classical music",ISNUMBER(SEARCH("music/electronic music", N329)),"electronic music",ISNUMBER(SEARCH("music/faith", N329)),"faith",ISNUMBER(SEARCH("music/indie rock", N329)),"indie rock",ISNUMBER(SEARCH("music/jazz", N329)),"jazz",ISNUMBER(SEARCH("music/metal", N329)),"metal",ISNUMBER(SEARCH("music/pop", N329)),"pop",ISNUMBER(SEARCH("music/rock", N329)),"rock",ISNUMBER(SEARCH("music/world music", N329)),"world music",ISNUMBER(SEARCH("journalism/audio", N329)),"audio",ISNUMBER(SEARCH("photography/nature", N329)),"nature",ISNUMBER(SEARCH("photography/people", N329)),"people",ISNUMBER(SEARCH("photography/photobooks", N329)),"photobooks",ISNUMBER(SEARCH("photography/places", N329)),"places",ISNUMBER(SEARCH("publishing/art books", N329)),"art books",ISNUMBER(SEARCH("publishing/children's books", N329)),"children's books",ISNUMBER(SEARCH("publishing/fiction", N329)),"fiction",ISNUMBER(SEARCH("publishing/nonfiction", N329)),"nonfiction",ISNUMBER(SEARCH("publishing/radio &amp; podcasts", N329)),"radio &amp; podcasts",ISNUMBER(SEARCH("publishing/translations", N329)),"translations",ISNUMBER(SEARCH("technology/gadgets", N329)),"gadgets",ISNUMBER(SEARCH("technology/hardware", N329)),"hardware",ISNUMBER(SEARCH("technology/makerspaces", N329)),"makerspaces",ISNUMBER(SEARCH("technology/space exploration", N329)),"space exploration",ISNUMBER(SEARCH("technology/wearables", N329)),"wearables",ISNUMBER(SEARCH("technology/web", N329)),"web",ISNUMBER(SEARCH("theater/musical", N329)),"musical",ISNUMBER(SEARCH("theater/plays", N329)),"plays",ISNUMBER(SEARCH("theater/spaces", N329)),"spaces")</f>
        <v>documentary</v>
      </c>
      <c r="S329" s="6">
        <f t="shared" si="28"/>
        <v>42058.235289351855</v>
      </c>
      <c r="T329" s="6">
        <f t="shared" si="29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tr">
        <f t="shared" si="27"/>
        <v>film &amp; video</v>
      </c>
      <c r="R330" t="str" cm="1">
        <f t="array" ref="R330">_xlfn.IFS(ISNUMBER(SEARCH("film &amp; video/television", N330)),"television",ISNUMBER(SEARCH("film &amp; video/animation", N330)),"animation",ISNUMBER(SEARCH("film &amp; video/documentary", N330)),"documentary",ISNUMBER(SEARCH("film &amp; video/drama", N330)),"drama",ISNUMBER(SEARCH("film &amp; video/science fiction", N330)),"science fiction",ISNUMBER(SEARCH("film &amp; video/shorts", N330)),"shorts",ISNUMBER(SEARCH("food/food trucks", N330)),"food trucks",ISNUMBER(SEARCH("food/restaurants", N330)),"restaurants",ISNUMBER(SEARCH("food/small batch", N330)),"small batch",ISNUMBER(SEARCH("games/mobile games", N330)),"mobile games",ISNUMBER(SEARCH("games/tabletop games", N330)),"tabletop games",ISNUMBER(SEARCH("games/video games", N330)),"video games",ISNUMBER(SEARCH("music/classical music", N330)),"classical music",ISNUMBER(SEARCH("music/electronic music", N330)),"electronic music",ISNUMBER(SEARCH("music/faith", N330)),"faith",ISNUMBER(SEARCH("music/indie rock", N330)),"indie rock",ISNUMBER(SEARCH("music/jazz", N330)),"jazz",ISNUMBER(SEARCH("music/metal", N330)),"metal",ISNUMBER(SEARCH("music/pop", N330)),"pop",ISNUMBER(SEARCH("music/rock", N330)),"rock",ISNUMBER(SEARCH("music/world music", N330)),"world music",ISNUMBER(SEARCH("journalism/audio", N330)),"audio",ISNUMBER(SEARCH("photography/nature", N330)),"nature",ISNUMBER(SEARCH("photography/people", N330)),"people",ISNUMBER(SEARCH("photography/photobooks", N330)),"photobooks",ISNUMBER(SEARCH("photography/places", N330)),"places",ISNUMBER(SEARCH("publishing/art books", N330)),"art books",ISNUMBER(SEARCH("publishing/children's books", N330)),"children's books",ISNUMBER(SEARCH("publishing/fiction", N330)),"fiction",ISNUMBER(SEARCH("publishing/nonfiction", N330)),"nonfiction",ISNUMBER(SEARCH("publishing/radio &amp; podcasts", N330)),"radio &amp; podcasts",ISNUMBER(SEARCH("publishing/translations", N330)),"translations",ISNUMBER(SEARCH("technology/gadgets", N330)),"gadgets",ISNUMBER(SEARCH("technology/hardware", N330)),"hardware",ISNUMBER(SEARCH("technology/makerspaces", N330)),"makerspaces",ISNUMBER(SEARCH("technology/space exploration", N330)),"space exploration",ISNUMBER(SEARCH("technology/wearables", N330)),"wearables",ISNUMBER(SEARCH("technology/web", N330)),"web",ISNUMBER(SEARCH("theater/musical", N330)),"musical",ISNUMBER(SEARCH("theater/plays", N330)),"plays",ISNUMBER(SEARCH("theater/spaces", N330)),"spaces")</f>
        <v>documentary</v>
      </c>
      <c r="S330" s="6">
        <f t="shared" si="28"/>
        <v>42278.946620370371</v>
      </c>
      <c r="T330" s="6">
        <f t="shared" si="29"/>
        <v>42309.166666666672</v>
      </c>
    </row>
    <row r="331" spans="1:20" ht="48" hidden="1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tr">
        <f t="shared" si="27"/>
        <v>film &amp; video</v>
      </c>
      <c r="R331" t="str" cm="1">
        <f t="array" ref="R331">_xlfn.IFS(ISNUMBER(SEARCH("film &amp; video/television", N331)),"television",ISNUMBER(SEARCH("film &amp; video/animation", N331)),"animation",ISNUMBER(SEARCH("film &amp; video/documentary", N331)),"documentary",ISNUMBER(SEARCH("film &amp; video/drama", N331)),"drama",ISNUMBER(SEARCH("film &amp; video/science fiction", N331)),"science fiction",ISNUMBER(SEARCH("film &amp; video/shorts", N331)),"shorts",ISNUMBER(SEARCH("food/food trucks", N331)),"food trucks",ISNUMBER(SEARCH("food/restaurants", N331)),"restaurants",ISNUMBER(SEARCH("food/small batch", N331)),"small batch",ISNUMBER(SEARCH("games/mobile games", N331)),"mobile games",ISNUMBER(SEARCH("games/tabletop games", N331)),"tabletop games",ISNUMBER(SEARCH("games/video games", N331)),"video games",ISNUMBER(SEARCH("music/classical music", N331)),"classical music",ISNUMBER(SEARCH("music/electronic music", N331)),"electronic music",ISNUMBER(SEARCH("music/faith", N331)),"faith",ISNUMBER(SEARCH("music/indie rock", N331)),"indie rock",ISNUMBER(SEARCH("music/jazz", N331)),"jazz",ISNUMBER(SEARCH("music/metal", N331)),"metal",ISNUMBER(SEARCH("music/pop", N331)),"pop",ISNUMBER(SEARCH("music/rock", N331)),"rock",ISNUMBER(SEARCH("music/world music", N331)),"world music",ISNUMBER(SEARCH("journalism/audio", N331)),"audio",ISNUMBER(SEARCH("photography/nature", N331)),"nature",ISNUMBER(SEARCH("photography/people", N331)),"people",ISNUMBER(SEARCH("photography/photobooks", N331)),"photobooks",ISNUMBER(SEARCH("photography/places", N331)),"places",ISNUMBER(SEARCH("publishing/art books", N331)),"art books",ISNUMBER(SEARCH("publishing/children's books", N331)),"children's books",ISNUMBER(SEARCH("publishing/fiction", N331)),"fiction",ISNUMBER(SEARCH("publishing/nonfiction", N331)),"nonfiction",ISNUMBER(SEARCH("publishing/radio &amp; podcasts", N331)),"radio &amp; podcasts",ISNUMBER(SEARCH("publishing/translations", N331)),"translations",ISNUMBER(SEARCH("technology/gadgets", N331)),"gadgets",ISNUMBER(SEARCH("technology/hardware", N331)),"hardware",ISNUMBER(SEARCH("technology/makerspaces", N331)),"makerspaces",ISNUMBER(SEARCH("technology/space exploration", N331)),"space exploration",ISNUMBER(SEARCH("technology/wearables", N331)),"wearables",ISNUMBER(SEARCH("technology/web", N331)),"web",ISNUMBER(SEARCH("theater/musical", N331)),"musical",ISNUMBER(SEARCH("theater/plays", N331)),"plays",ISNUMBER(SEARCH("theater/spaces", N331)),"spaces")</f>
        <v>documentary</v>
      </c>
      <c r="S331" s="6">
        <f t="shared" si="28"/>
        <v>42291.46674768519</v>
      </c>
      <c r="T331" s="6">
        <f t="shared" si="29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tr">
        <f t="shared" si="27"/>
        <v>film &amp; video</v>
      </c>
      <c r="R332" t="str" cm="1">
        <f t="array" ref="R332">_xlfn.IFS(ISNUMBER(SEARCH("film &amp; video/television", N332)),"television",ISNUMBER(SEARCH("film &amp; video/animation", N332)),"animation",ISNUMBER(SEARCH("film &amp; video/documentary", N332)),"documentary",ISNUMBER(SEARCH("film &amp; video/drama", N332)),"drama",ISNUMBER(SEARCH("film &amp; video/science fiction", N332)),"science fiction",ISNUMBER(SEARCH("film &amp; video/shorts", N332)),"shorts",ISNUMBER(SEARCH("food/food trucks", N332)),"food trucks",ISNUMBER(SEARCH("food/restaurants", N332)),"restaurants",ISNUMBER(SEARCH("food/small batch", N332)),"small batch",ISNUMBER(SEARCH("games/mobile games", N332)),"mobile games",ISNUMBER(SEARCH("games/tabletop games", N332)),"tabletop games",ISNUMBER(SEARCH("games/video games", N332)),"video games",ISNUMBER(SEARCH("music/classical music", N332)),"classical music",ISNUMBER(SEARCH("music/electronic music", N332)),"electronic music",ISNUMBER(SEARCH("music/faith", N332)),"faith",ISNUMBER(SEARCH("music/indie rock", N332)),"indie rock",ISNUMBER(SEARCH("music/jazz", N332)),"jazz",ISNUMBER(SEARCH("music/metal", N332)),"metal",ISNUMBER(SEARCH("music/pop", N332)),"pop",ISNUMBER(SEARCH("music/rock", N332)),"rock",ISNUMBER(SEARCH("music/world music", N332)),"world music",ISNUMBER(SEARCH("journalism/audio", N332)),"audio",ISNUMBER(SEARCH("photography/nature", N332)),"nature",ISNUMBER(SEARCH("photography/people", N332)),"people",ISNUMBER(SEARCH("photography/photobooks", N332)),"photobooks",ISNUMBER(SEARCH("photography/places", N332)),"places",ISNUMBER(SEARCH("publishing/art books", N332)),"art books",ISNUMBER(SEARCH("publishing/children's books", N332)),"children's books",ISNUMBER(SEARCH("publishing/fiction", N332)),"fiction",ISNUMBER(SEARCH("publishing/nonfiction", N332)),"nonfiction",ISNUMBER(SEARCH("publishing/radio &amp; podcasts", N332)),"radio &amp; podcasts",ISNUMBER(SEARCH("publishing/translations", N332)),"translations",ISNUMBER(SEARCH("technology/gadgets", N332)),"gadgets",ISNUMBER(SEARCH("technology/hardware", N332)),"hardware",ISNUMBER(SEARCH("technology/makerspaces", N332)),"makerspaces",ISNUMBER(SEARCH("technology/space exploration", N332)),"space exploration",ISNUMBER(SEARCH("technology/wearables", N332)),"wearables",ISNUMBER(SEARCH("technology/web", N332)),"web",ISNUMBER(SEARCH("theater/musical", N332)),"musical",ISNUMBER(SEARCH("theater/plays", N332)),"plays",ISNUMBER(SEARCH("theater/spaces", N332)),"spaces")</f>
        <v>documentary</v>
      </c>
      <c r="S332" s="6">
        <f t="shared" si="28"/>
        <v>41379.515775462962</v>
      </c>
      <c r="T332" s="6">
        <f t="shared" si="29"/>
        <v>41411.165972222225</v>
      </c>
    </row>
    <row r="333" spans="1:20" ht="48" hidden="1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tr">
        <f t="shared" si="27"/>
        <v>film &amp; video</v>
      </c>
      <c r="R333" t="str" cm="1">
        <f t="array" ref="R333">_xlfn.IFS(ISNUMBER(SEARCH("film &amp; video/television", N333)),"television",ISNUMBER(SEARCH("film &amp; video/animation", N333)),"animation",ISNUMBER(SEARCH("film &amp; video/documentary", N333)),"documentary",ISNUMBER(SEARCH("film &amp; video/drama", N333)),"drama",ISNUMBER(SEARCH("film &amp; video/science fiction", N333)),"science fiction",ISNUMBER(SEARCH("film &amp; video/shorts", N333)),"shorts",ISNUMBER(SEARCH("food/food trucks", N333)),"food trucks",ISNUMBER(SEARCH("food/restaurants", N333)),"restaurants",ISNUMBER(SEARCH("food/small batch", N333)),"small batch",ISNUMBER(SEARCH("games/mobile games", N333)),"mobile games",ISNUMBER(SEARCH("games/tabletop games", N333)),"tabletop games",ISNUMBER(SEARCH("games/video games", N333)),"video games",ISNUMBER(SEARCH("music/classical music", N333)),"classical music",ISNUMBER(SEARCH("music/electronic music", N333)),"electronic music",ISNUMBER(SEARCH("music/faith", N333)),"faith",ISNUMBER(SEARCH("music/indie rock", N333)),"indie rock",ISNUMBER(SEARCH("music/jazz", N333)),"jazz",ISNUMBER(SEARCH("music/metal", N333)),"metal",ISNUMBER(SEARCH("music/pop", N333)),"pop",ISNUMBER(SEARCH("music/rock", N333)),"rock",ISNUMBER(SEARCH("music/world music", N333)),"world music",ISNUMBER(SEARCH("journalism/audio", N333)),"audio",ISNUMBER(SEARCH("photography/nature", N333)),"nature",ISNUMBER(SEARCH("photography/people", N333)),"people",ISNUMBER(SEARCH("photography/photobooks", N333)),"photobooks",ISNUMBER(SEARCH("photography/places", N333)),"places",ISNUMBER(SEARCH("publishing/art books", N333)),"art books",ISNUMBER(SEARCH("publishing/children's books", N333)),"children's books",ISNUMBER(SEARCH("publishing/fiction", N333)),"fiction",ISNUMBER(SEARCH("publishing/nonfiction", N333)),"nonfiction",ISNUMBER(SEARCH("publishing/radio &amp; podcasts", N333)),"radio &amp; podcasts",ISNUMBER(SEARCH("publishing/translations", N333)),"translations",ISNUMBER(SEARCH("technology/gadgets", N333)),"gadgets",ISNUMBER(SEARCH("technology/hardware", N333)),"hardware",ISNUMBER(SEARCH("technology/makerspaces", N333)),"makerspaces",ISNUMBER(SEARCH("technology/space exploration", N333)),"space exploration",ISNUMBER(SEARCH("technology/wearables", N333)),"wearables",ISNUMBER(SEARCH("technology/web", N333)),"web",ISNUMBER(SEARCH("theater/musical", N333)),"musical",ISNUMBER(SEARCH("theater/plays", N333)),"plays",ISNUMBER(SEARCH("theater/spaces", N333)),"spaces")</f>
        <v>documentary</v>
      </c>
      <c r="S333" s="6">
        <f t="shared" si="28"/>
        <v>42507.581412037034</v>
      </c>
      <c r="T333" s="6">
        <f t="shared" si="29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tr">
        <f t="shared" si="27"/>
        <v>film &amp; video</v>
      </c>
      <c r="R334" t="str" cm="1">
        <f t="array" ref="R334">_xlfn.IFS(ISNUMBER(SEARCH("film &amp; video/television", N334)),"television",ISNUMBER(SEARCH("film &amp; video/animation", N334)),"animation",ISNUMBER(SEARCH("film &amp; video/documentary", N334)),"documentary",ISNUMBER(SEARCH("film &amp; video/drama", N334)),"drama",ISNUMBER(SEARCH("film &amp; video/science fiction", N334)),"science fiction",ISNUMBER(SEARCH("film &amp; video/shorts", N334)),"shorts",ISNUMBER(SEARCH("food/food trucks", N334)),"food trucks",ISNUMBER(SEARCH("food/restaurants", N334)),"restaurants",ISNUMBER(SEARCH("food/small batch", N334)),"small batch",ISNUMBER(SEARCH("games/mobile games", N334)),"mobile games",ISNUMBER(SEARCH("games/tabletop games", N334)),"tabletop games",ISNUMBER(SEARCH("games/video games", N334)),"video games",ISNUMBER(SEARCH("music/classical music", N334)),"classical music",ISNUMBER(SEARCH("music/electronic music", N334)),"electronic music",ISNUMBER(SEARCH("music/faith", N334)),"faith",ISNUMBER(SEARCH("music/indie rock", N334)),"indie rock",ISNUMBER(SEARCH("music/jazz", N334)),"jazz",ISNUMBER(SEARCH("music/metal", N334)),"metal",ISNUMBER(SEARCH("music/pop", N334)),"pop",ISNUMBER(SEARCH("music/rock", N334)),"rock",ISNUMBER(SEARCH("music/world music", N334)),"world music",ISNUMBER(SEARCH("journalism/audio", N334)),"audio",ISNUMBER(SEARCH("photography/nature", N334)),"nature",ISNUMBER(SEARCH("photography/people", N334)),"people",ISNUMBER(SEARCH("photography/photobooks", N334)),"photobooks",ISNUMBER(SEARCH("photography/places", N334)),"places",ISNUMBER(SEARCH("publishing/art books", N334)),"art books",ISNUMBER(SEARCH("publishing/children's books", N334)),"children's books",ISNUMBER(SEARCH("publishing/fiction", N334)),"fiction",ISNUMBER(SEARCH("publishing/nonfiction", N334)),"nonfiction",ISNUMBER(SEARCH("publishing/radio &amp; podcasts", N334)),"radio &amp; podcasts",ISNUMBER(SEARCH("publishing/translations", N334)),"translations",ISNUMBER(SEARCH("technology/gadgets", N334)),"gadgets",ISNUMBER(SEARCH("technology/hardware", N334)),"hardware",ISNUMBER(SEARCH("technology/makerspaces", N334)),"makerspaces",ISNUMBER(SEARCH("technology/space exploration", N334)),"space exploration",ISNUMBER(SEARCH("technology/wearables", N334)),"wearables",ISNUMBER(SEARCH("technology/web", N334)),"web",ISNUMBER(SEARCH("theater/musical", N334)),"musical",ISNUMBER(SEARCH("theater/plays", N334)),"plays",ISNUMBER(SEARCH("theater/spaces", N334)),"spaces")</f>
        <v>documentary</v>
      </c>
      <c r="S334" s="6">
        <f t="shared" si="28"/>
        <v>42263.680289351847</v>
      </c>
      <c r="T334" s="6">
        <f t="shared" si="29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tr">
        <f t="shared" si="27"/>
        <v>film &amp; video</v>
      </c>
      <c r="R335" t="str" cm="1">
        <f t="array" ref="R335">_xlfn.IFS(ISNUMBER(SEARCH("film &amp; video/television", N335)),"television",ISNUMBER(SEARCH("film &amp; video/animation", N335)),"animation",ISNUMBER(SEARCH("film &amp; video/documentary", N335)),"documentary",ISNUMBER(SEARCH("film &amp; video/drama", N335)),"drama",ISNUMBER(SEARCH("film &amp; video/science fiction", N335)),"science fiction",ISNUMBER(SEARCH("film &amp; video/shorts", N335)),"shorts",ISNUMBER(SEARCH("food/food trucks", N335)),"food trucks",ISNUMBER(SEARCH("food/restaurants", N335)),"restaurants",ISNUMBER(SEARCH("food/small batch", N335)),"small batch",ISNUMBER(SEARCH("games/mobile games", N335)),"mobile games",ISNUMBER(SEARCH("games/tabletop games", N335)),"tabletop games",ISNUMBER(SEARCH("games/video games", N335)),"video games",ISNUMBER(SEARCH("music/classical music", N335)),"classical music",ISNUMBER(SEARCH("music/electronic music", N335)),"electronic music",ISNUMBER(SEARCH("music/faith", N335)),"faith",ISNUMBER(SEARCH("music/indie rock", N335)),"indie rock",ISNUMBER(SEARCH("music/jazz", N335)),"jazz",ISNUMBER(SEARCH("music/metal", N335)),"metal",ISNUMBER(SEARCH("music/pop", N335)),"pop",ISNUMBER(SEARCH("music/rock", N335)),"rock",ISNUMBER(SEARCH("music/world music", N335)),"world music",ISNUMBER(SEARCH("journalism/audio", N335)),"audio",ISNUMBER(SEARCH("photography/nature", N335)),"nature",ISNUMBER(SEARCH("photography/people", N335)),"people",ISNUMBER(SEARCH("photography/photobooks", N335)),"photobooks",ISNUMBER(SEARCH("photography/places", N335)),"places",ISNUMBER(SEARCH("publishing/art books", N335)),"art books",ISNUMBER(SEARCH("publishing/children's books", N335)),"children's books",ISNUMBER(SEARCH("publishing/fiction", N335)),"fiction",ISNUMBER(SEARCH("publishing/nonfiction", N335)),"nonfiction",ISNUMBER(SEARCH("publishing/radio &amp; podcasts", N335)),"radio &amp; podcasts",ISNUMBER(SEARCH("publishing/translations", N335)),"translations",ISNUMBER(SEARCH("technology/gadgets", N335)),"gadgets",ISNUMBER(SEARCH("technology/hardware", N335)),"hardware",ISNUMBER(SEARCH("technology/makerspaces", N335)),"makerspaces",ISNUMBER(SEARCH("technology/space exploration", N335)),"space exploration",ISNUMBER(SEARCH("technology/wearables", N335)),"wearables",ISNUMBER(SEARCH("technology/web", N335)),"web",ISNUMBER(SEARCH("theater/musical", N335)),"musical",ISNUMBER(SEARCH("theater/plays", N335)),"plays",ISNUMBER(SEARCH("theater/spaces", N335)),"spaces")</f>
        <v>documentary</v>
      </c>
      <c r="S335" s="6">
        <f t="shared" si="28"/>
        <v>42437.636469907404</v>
      </c>
      <c r="T335" s="6">
        <f t="shared" si="29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tr">
        <f t="shared" si="27"/>
        <v>film &amp; video</v>
      </c>
      <c r="R336" t="str" cm="1">
        <f t="array" ref="R336">_xlfn.IFS(ISNUMBER(SEARCH("film &amp; video/television", N336)),"television",ISNUMBER(SEARCH("film &amp; video/animation", N336)),"animation",ISNUMBER(SEARCH("film &amp; video/documentary", N336)),"documentary",ISNUMBER(SEARCH("film &amp; video/drama", N336)),"drama",ISNUMBER(SEARCH("film &amp; video/science fiction", N336)),"science fiction",ISNUMBER(SEARCH("film &amp; video/shorts", N336)),"shorts",ISNUMBER(SEARCH("food/food trucks", N336)),"food trucks",ISNUMBER(SEARCH("food/restaurants", N336)),"restaurants",ISNUMBER(SEARCH("food/small batch", N336)),"small batch",ISNUMBER(SEARCH("games/mobile games", N336)),"mobile games",ISNUMBER(SEARCH("games/tabletop games", N336)),"tabletop games",ISNUMBER(SEARCH("games/video games", N336)),"video games",ISNUMBER(SEARCH("music/classical music", N336)),"classical music",ISNUMBER(SEARCH("music/electronic music", N336)),"electronic music",ISNUMBER(SEARCH("music/faith", N336)),"faith",ISNUMBER(SEARCH("music/indie rock", N336)),"indie rock",ISNUMBER(SEARCH("music/jazz", N336)),"jazz",ISNUMBER(SEARCH("music/metal", N336)),"metal",ISNUMBER(SEARCH("music/pop", N336)),"pop",ISNUMBER(SEARCH("music/rock", N336)),"rock",ISNUMBER(SEARCH("music/world music", N336)),"world music",ISNUMBER(SEARCH("journalism/audio", N336)),"audio",ISNUMBER(SEARCH("photography/nature", N336)),"nature",ISNUMBER(SEARCH("photography/people", N336)),"people",ISNUMBER(SEARCH("photography/photobooks", N336)),"photobooks",ISNUMBER(SEARCH("photography/places", N336)),"places",ISNUMBER(SEARCH("publishing/art books", N336)),"art books",ISNUMBER(SEARCH("publishing/children's books", N336)),"children's books",ISNUMBER(SEARCH("publishing/fiction", N336)),"fiction",ISNUMBER(SEARCH("publishing/nonfiction", N336)),"nonfiction",ISNUMBER(SEARCH("publishing/radio &amp; podcasts", N336)),"radio &amp; podcasts",ISNUMBER(SEARCH("publishing/translations", N336)),"translations",ISNUMBER(SEARCH("technology/gadgets", N336)),"gadgets",ISNUMBER(SEARCH("technology/hardware", N336)),"hardware",ISNUMBER(SEARCH("technology/makerspaces", N336)),"makerspaces",ISNUMBER(SEARCH("technology/space exploration", N336)),"space exploration",ISNUMBER(SEARCH("technology/wearables", N336)),"wearables",ISNUMBER(SEARCH("technology/web", N336)),"web",ISNUMBER(SEARCH("theater/musical", N336)),"musical",ISNUMBER(SEARCH("theater/plays", N336)),"plays",ISNUMBER(SEARCH("theater/spaces", N336)),"spaces")</f>
        <v>documentary</v>
      </c>
      <c r="S336" s="6">
        <f t="shared" si="28"/>
        <v>42101.682372685187</v>
      </c>
      <c r="T336" s="6">
        <f t="shared" si="29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tr">
        <f t="shared" si="27"/>
        <v>film &amp; video</v>
      </c>
      <c r="R337" t="str" cm="1">
        <f t="array" ref="R337">_xlfn.IFS(ISNUMBER(SEARCH("film &amp; video/television", N337)),"television",ISNUMBER(SEARCH("film &amp; video/animation", N337)),"animation",ISNUMBER(SEARCH("film &amp; video/documentary", N337)),"documentary",ISNUMBER(SEARCH("film &amp; video/drama", N337)),"drama",ISNUMBER(SEARCH("film &amp; video/science fiction", N337)),"science fiction",ISNUMBER(SEARCH("film &amp; video/shorts", N337)),"shorts",ISNUMBER(SEARCH("food/food trucks", N337)),"food trucks",ISNUMBER(SEARCH("food/restaurants", N337)),"restaurants",ISNUMBER(SEARCH("food/small batch", N337)),"small batch",ISNUMBER(SEARCH("games/mobile games", N337)),"mobile games",ISNUMBER(SEARCH("games/tabletop games", N337)),"tabletop games",ISNUMBER(SEARCH("games/video games", N337)),"video games",ISNUMBER(SEARCH("music/classical music", N337)),"classical music",ISNUMBER(SEARCH("music/electronic music", N337)),"electronic music",ISNUMBER(SEARCH("music/faith", N337)),"faith",ISNUMBER(SEARCH("music/indie rock", N337)),"indie rock",ISNUMBER(SEARCH("music/jazz", N337)),"jazz",ISNUMBER(SEARCH("music/metal", N337)),"metal",ISNUMBER(SEARCH("music/pop", N337)),"pop",ISNUMBER(SEARCH("music/rock", N337)),"rock",ISNUMBER(SEARCH("music/world music", N337)),"world music",ISNUMBER(SEARCH("journalism/audio", N337)),"audio",ISNUMBER(SEARCH("photography/nature", N337)),"nature",ISNUMBER(SEARCH("photography/people", N337)),"people",ISNUMBER(SEARCH("photography/photobooks", N337)),"photobooks",ISNUMBER(SEARCH("photography/places", N337)),"places",ISNUMBER(SEARCH("publishing/art books", N337)),"art books",ISNUMBER(SEARCH("publishing/children's books", N337)),"children's books",ISNUMBER(SEARCH("publishing/fiction", N337)),"fiction",ISNUMBER(SEARCH("publishing/nonfiction", N337)),"nonfiction",ISNUMBER(SEARCH("publishing/radio &amp; podcasts", N337)),"radio &amp; podcasts",ISNUMBER(SEARCH("publishing/translations", N337)),"translations",ISNUMBER(SEARCH("technology/gadgets", N337)),"gadgets",ISNUMBER(SEARCH("technology/hardware", N337)),"hardware",ISNUMBER(SEARCH("technology/makerspaces", N337)),"makerspaces",ISNUMBER(SEARCH("technology/space exploration", N337)),"space exploration",ISNUMBER(SEARCH("technology/wearables", N337)),"wearables",ISNUMBER(SEARCH("technology/web", N337)),"web",ISNUMBER(SEARCH("theater/musical", N337)),"musical",ISNUMBER(SEARCH("theater/plays", N337)),"plays",ISNUMBER(SEARCH("theater/spaces", N337)),"spaces")</f>
        <v>documentary</v>
      </c>
      <c r="S337" s="6">
        <f t="shared" si="28"/>
        <v>42101.737442129626</v>
      </c>
      <c r="T337" s="6">
        <f t="shared" si="29"/>
        <v>42132.916666666672</v>
      </c>
    </row>
    <row r="338" spans="1:20" ht="48" hidden="1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tr">
        <f t="shared" si="27"/>
        <v>film &amp; video</v>
      </c>
      <c r="R338" t="str" cm="1">
        <f t="array" ref="R338">_xlfn.IFS(ISNUMBER(SEARCH("film &amp; video/television", N338)),"television",ISNUMBER(SEARCH("film &amp; video/animation", N338)),"animation",ISNUMBER(SEARCH("film &amp; video/documentary", N338)),"documentary",ISNUMBER(SEARCH("film &amp; video/drama", N338)),"drama",ISNUMBER(SEARCH("film &amp; video/science fiction", N338)),"science fiction",ISNUMBER(SEARCH("film &amp; video/shorts", N338)),"shorts",ISNUMBER(SEARCH("food/food trucks", N338)),"food trucks",ISNUMBER(SEARCH("food/restaurants", N338)),"restaurants",ISNUMBER(SEARCH("food/small batch", N338)),"small batch",ISNUMBER(SEARCH("games/mobile games", N338)),"mobile games",ISNUMBER(SEARCH("games/tabletop games", N338)),"tabletop games",ISNUMBER(SEARCH("games/video games", N338)),"video games",ISNUMBER(SEARCH("music/classical music", N338)),"classical music",ISNUMBER(SEARCH("music/electronic music", N338)),"electronic music",ISNUMBER(SEARCH("music/faith", N338)),"faith",ISNUMBER(SEARCH("music/indie rock", N338)),"indie rock",ISNUMBER(SEARCH("music/jazz", N338)),"jazz",ISNUMBER(SEARCH("music/metal", N338)),"metal",ISNUMBER(SEARCH("music/pop", N338)),"pop",ISNUMBER(SEARCH("music/rock", N338)),"rock",ISNUMBER(SEARCH("music/world music", N338)),"world music",ISNUMBER(SEARCH("journalism/audio", N338)),"audio",ISNUMBER(SEARCH("photography/nature", N338)),"nature",ISNUMBER(SEARCH("photography/people", N338)),"people",ISNUMBER(SEARCH("photography/photobooks", N338)),"photobooks",ISNUMBER(SEARCH("photography/places", N338)),"places",ISNUMBER(SEARCH("publishing/art books", N338)),"art books",ISNUMBER(SEARCH("publishing/children's books", N338)),"children's books",ISNUMBER(SEARCH("publishing/fiction", N338)),"fiction",ISNUMBER(SEARCH("publishing/nonfiction", N338)),"nonfiction",ISNUMBER(SEARCH("publishing/radio &amp; podcasts", N338)),"radio &amp; podcasts",ISNUMBER(SEARCH("publishing/translations", N338)),"translations",ISNUMBER(SEARCH("technology/gadgets", N338)),"gadgets",ISNUMBER(SEARCH("technology/hardware", N338)),"hardware",ISNUMBER(SEARCH("technology/makerspaces", N338)),"makerspaces",ISNUMBER(SEARCH("technology/space exploration", N338)),"space exploration",ISNUMBER(SEARCH("technology/wearables", N338)),"wearables",ISNUMBER(SEARCH("technology/web", N338)),"web",ISNUMBER(SEARCH("theater/musical", N338)),"musical",ISNUMBER(SEARCH("theater/plays", N338)),"plays",ISNUMBER(SEARCH("theater/spaces", N338)),"spaces")</f>
        <v>documentary</v>
      </c>
      <c r="S338" s="6">
        <f t="shared" si="28"/>
        <v>42291.596273148149</v>
      </c>
      <c r="T338" s="6">
        <f t="shared" si="29"/>
        <v>42321.637939814813</v>
      </c>
    </row>
    <row r="339" spans="1:20" ht="48" hidden="1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tr">
        <f t="shared" si="27"/>
        <v>film &amp; video</v>
      </c>
      <c r="R339" t="str" cm="1">
        <f t="array" ref="R339">_xlfn.IFS(ISNUMBER(SEARCH("film &amp; video/television", N339)),"television",ISNUMBER(SEARCH("film &amp; video/animation", N339)),"animation",ISNUMBER(SEARCH("film &amp; video/documentary", N339)),"documentary",ISNUMBER(SEARCH("film &amp; video/drama", N339)),"drama",ISNUMBER(SEARCH("film &amp; video/science fiction", N339)),"science fiction",ISNUMBER(SEARCH("film &amp; video/shorts", N339)),"shorts",ISNUMBER(SEARCH("food/food trucks", N339)),"food trucks",ISNUMBER(SEARCH("food/restaurants", N339)),"restaurants",ISNUMBER(SEARCH("food/small batch", N339)),"small batch",ISNUMBER(SEARCH("games/mobile games", N339)),"mobile games",ISNUMBER(SEARCH("games/tabletop games", N339)),"tabletop games",ISNUMBER(SEARCH("games/video games", N339)),"video games",ISNUMBER(SEARCH("music/classical music", N339)),"classical music",ISNUMBER(SEARCH("music/electronic music", N339)),"electronic music",ISNUMBER(SEARCH("music/faith", N339)),"faith",ISNUMBER(SEARCH("music/indie rock", N339)),"indie rock",ISNUMBER(SEARCH("music/jazz", N339)),"jazz",ISNUMBER(SEARCH("music/metal", N339)),"metal",ISNUMBER(SEARCH("music/pop", N339)),"pop",ISNUMBER(SEARCH("music/rock", N339)),"rock",ISNUMBER(SEARCH("music/world music", N339)),"world music",ISNUMBER(SEARCH("journalism/audio", N339)),"audio",ISNUMBER(SEARCH("photography/nature", N339)),"nature",ISNUMBER(SEARCH("photography/people", N339)),"people",ISNUMBER(SEARCH("photography/photobooks", N339)),"photobooks",ISNUMBER(SEARCH("photography/places", N339)),"places",ISNUMBER(SEARCH("publishing/art books", N339)),"art books",ISNUMBER(SEARCH("publishing/children's books", N339)),"children's books",ISNUMBER(SEARCH("publishing/fiction", N339)),"fiction",ISNUMBER(SEARCH("publishing/nonfiction", N339)),"nonfiction",ISNUMBER(SEARCH("publishing/radio &amp; podcasts", N339)),"radio &amp; podcasts",ISNUMBER(SEARCH("publishing/translations", N339)),"translations",ISNUMBER(SEARCH("technology/gadgets", N339)),"gadgets",ISNUMBER(SEARCH("technology/hardware", N339)),"hardware",ISNUMBER(SEARCH("technology/makerspaces", N339)),"makerspaces",ISNUMBER(SEARCH("technology/space exploration", N339)),"space exploration",ISNUMBER(SEARCH("technology/wearables", N339)),"wearables",ISNUMBER(SEARCH("technology/web", N339)),"web",ISNUMBER(SEARCH("theater/musical", N339)),"musical",ISNUMBER(SEARCH("theater/plays", N339)),"plays",ISNUMBER(SEARCH("theater/spaces", N339)),"spaces")</f>
        <v>documentary</v>
      </c>
      <c r="S339" s="6">
        <f t="shared" si="28"/>
        <v>42047.128564814819</v>
      </c>
      <c r="T339" s="6">
        <f t="shared" si="29"/>
        <v>42077.086898148147</v>
      </c>
    </row>
    <row r="340" spans="1:20" ht="48" hidden="1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tr">
        <f t="shared" si="27"/>
        <v>film &amp; video</v>
      </c>
      <c r="R340" t="str" cm="1">
        <f t="array" ref="R340">_xlfn.IFS(ISNUMBER(SEARCH("film &amp; video/television", N340)),"television",ISNUMBER(SEARCH("film &amp; video/animation", N340)),"animation",ISNUMBER(SEARCH("film &amp; video/documentary", N340)),"documentary",ISNUMBER(SEARCH("film &amp; video/drama", N340)),"drama",ISNUMBER(SEARCH("film &amp; video/science fiction", N340)),"science fiction",ISNUMBER(SEARCH("film &amp; video/shorts", N340)),"shorts",ISNUMBER(SEARCH("food/food trucks", N340)),"food trucks",ISNUMBER(SEARCH("food/restaurants", N340)),"restaurants",ISNUMBER(SEARCH("food/small batch", N340)),"small batch",ISNUMBER(SEARCH("games/mobile games", N340)),"mobile games",ISNUMBER(SEARCH("games/tabletop games", N340)),"tabletop games",ISNUMBER(SEARCH("games/video games", N340)),"video games",ISNUMBER(SEARCH("music/classical music", N340)),"classical music",ISNUMBER(SEARCH("music/electronic music", N340)),"electronic music",ISNUMBER(SEARCH("music/faith", N340)),"faith",ISNUMBER(SEARCH("music/indie rock", N340)),"indie rock",ISNUMBER(SEARCH("music/jazz", N340)),"jazz",ISNUMBER(SEARCH("music/metal", N340)),"metal",ISNUMBER(SEARCH("music/pop", N340)),"pop",ISNUMBER(SEARCH("music/rock", N340)),"rock",ISNUMBER(SEARCH("music/world music", N340)),"world music",ISNUMBER(SEARCH("journalism/audio", N340)),"audio",ISNUMBER(SEARCH("photography/nature", N340)),"nature",ISNUMBER(SEARCH("photography/people", N340)),"people",ISNUMBER(SEARCH("photography/photobooks", N340)),"photobooks",ISNUMBER(SEARCH("photography/places", N340)),"places",ISNUMBER(SEARCH("publishing/art books", N340)),"art books",ISNUMBER(SEARCH("publishing/children's books", N340)),"children's books",ISNUMBER(SEARCH("publishing/fiction", N340)),"fiction",ISNUMBER(SEARCH("publishing/nonfiction", N340)),"nonfiction",ISNUMBER(SEARCH("publishing/radio &amp; podcasts", N340)),"radio &amp; podcasts",ISNUMBER(SEARCH("publishing/translations", N340)),"translations",ISNUMBER(SEARCH("technology/gadgets", N340)),"gadgets",ISNUMBER(SEARCH("technology/hardware", N340)),"hardware",ISNUMBER(SEARCH("technology/makerspaces", N340)),"makerspaces",ISNUMBER(SEARCH("technology/space exploration", N340)),"space exploration",ISNUMBER(SEARCH("technology/wearables", N340)),"wearables",ISNUMBER(SEARCH("technology/web", N340)),"web",ISNUMBER(SEARCH("theater/musical", N340)),"musical",ISNUMBER(SEARCH("theater/plays", N340)),"plays",ISNUMBER(SEARCH("theater/spaces", N340)),"spaces")</f>
        <v>documentary</v>
      </c>
      <c r="S340" s="6">
        <f t="shared" si="28"/>
        <v>42559.755671296298</v>
      </c>
      <c r="T340" s="6">
        <f t="shared" si="29"/>
        <v>42616.041666666672</v>
      </c>
    </row>
    <row r="341" spans="1:20" ht="48" hidden="1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tr">
        <f t="shared" si="27"/>
        <v>film &amp; video</v>
      </c>
      <c r="R341" t="str" cm="1">
        <f t="array" ref="R341">_xlfn.IFS(ISNUMBER(SEARCH("film &amp; video/television", N341)),"television",ISNUMBER(SEARCH("film &amp; video/animation", N341)),"animation",ISNUMBER(SEARCH("film &amp; video/documentary", N341)),"documentary",ISNUMBER(SEARCH("film &amp; video/drama", N341)),"drama",ISNUMBER(SEARCH("film &amp; video/science fiction", N341)),"science fiction",ISNUMBER(SEARCH("film &amp; video/shorts", N341)),"shorts",ISNUMBER(SEARCH("food/food trucks", N341)),"food trucks",ISNUMBER(SEARCH("food/restaurants", N341)),"restaurants",ISNUMBER(SEARCH("food/small batch", N341)),"small batch",ISNUMBER(SEARCH("games/mobile games", N341)),"mobile games",ISNUMBER(SEARCH("games/tabletop games", N341)),"tabletop games",ISNUMBER(SEARCH("games/video games", N341)),"video games",ISNUMBER(SEARCH("music/classical music", N341)),"classical music",ISNUMBER(SEARCH("music/electronic music", N341)),"electronic music",ISNUMBER(SEARCH("music/faith", N341)),"faith",ISNUMBER(SEARCH("music/indie rock", N341)),"indie rock",ISNUMBER(SEARCH("music/jazz", N341)),"jazz",ISNUMBER(SEARCH("music/metal", N341)),"metal",ISNUMBER(SEARCH("music/pop", N341)),"pop",ISNUMBER(SEARCH("music/rock", N341)),"rock",ISNUMBER(SEARCH("music/world music", N341)),"world music",ISNUMBER(SEARCH("journalism/audio", N341)),"audio",ISNUMBER(SEARCH("photography/nature", N341)),"nature",ISNUMBER(SEARCH("photography/people", N341)),"people",ISNUMBER(SEARCH("photography/photobooks", N341)),"photobooks",ISNUMBER(SEARCH("photography/places", N341)),"places",ISNUMBER(SEARCH("publishing/art books", N341)),"art books",ISNUMBER(SEARCH("publishing/children's books", N341)),"children's books",ISNUMBER(SEARCH("publishing/fiction", N341)),"fiction",ISNUMBER(SEARCH("publishing/nonfiction", N341)),"nonfiction",ISNUMBER(SEARCH("publishing/radio &amp; podcasts", N341)),"radio &amp; podcasts",ISNUMBER(SEARCH("publishing/translations", N341)),"translations",ISNUMBER(SEARCH("technology/gadgets", N341)),"gadgets",ISNUMBER(SEARCH("technology/hardware", N341)),"hardware",ISNUMBER(SEARCH("technology/makerspaces", N341)),"makerspaces",ISNUMBER(SEARCH("technology/space exploration", N341)),"space exploration",ISNUMBER(SEARCH("technology/wearables", N341)),"wearables",ISNUMBER(SEARCH("technology/web", N341)),"web",ISNUMBER(SEARCH("theater/musical", N341)),"musical",ISNUMBER(SEARCH("theater/plays", N341)),"plays",ISNUMBER(SEARCH("theater/spaces", N341)),"spaces")</f>
        <v>documentary</v>
      </c>
      <c r="S341" s="6">
        <f t="shared" si="28"/>
        <v>42093.760046296295</v>
      </c>
      <c r="T341" s="6">
        <f t="shared" si="29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tr">
        <f t="shared" si="27"/>
        <v>film &amp; video</v>
      </c>
      <c r="R342" t="str" cm="1">
        <f t="array" ref="R342">_xlfn.IFS(ISNUMBER(SEARCH("film &amp; video/television", N342)),"television",ISNUMBER(SEARCH("film &amp; video/animation", N342)),"animation",ISNUMBER(SEARCH("film &amp; video/documentary", N342)),"documentary",ISNUMBER(SEARCH("film &amp; video/drama", N342)),"drama",ISNUMBER(SEARCH("film &amp; video/science fiction", N342)),"science fiction",ISNUMBER(SEARCH("film &amp; video/shorts", N342)),"shorts",ISNUMBER(SEARCH("food/food trucks", N342)),"food trucks",ISNUMBER(SEARCH("food/restaurants", N342)),"restaurants",ISNUMBER(SEARCH("food/small batch", N342)),"small batch",ISNUMBER(SEARCH("games/mobile games", N342)),"mobile games",ISNUMBER(SEARCH("games/tabletop games", N342)),"tabletop games",ISNUMBER(SEARCH("games/video games", N342)),"video games",ISNUMBER(SEARCH("music/classical music", N342)),"classical music",ISNUMBER(SEARCH("music/electronic music", N342)),"electronic music",ISNUMBER(SEARCH("music/faith", N342)),"faith",ISNUMBER(SEARCH("music/indie rock", N342)),"indie rock",ISNUMBER(SEARCH("music/jazz", N342)),"jazz",ISNUMBER(SEARCH("music/metal", N342)),"metal",ISNUMBER(SEARCH("music/pop", N342)),"pop",ISNUMBER(SEARCH("music/rock", N342)),"rock",ISNUMBER(SEARCH("music/world music", N342)),"world music",ISNUMBER(SEARCH("journalism/audio", N342)),"audio",ISNUMBER(SEARCH("photography/nature", N342)),"nature",ISNUMBER(SEARCH("photography/people", N342)),"people",ISNUMBER(SEARCH("photography/photobooks", N342)),"photobooks",ISNUMBER(SEARCH("photography/places", N342)),"places",ISNUMBER(SEARCH("publishing/art books", N342)),"art books",ISNUMBER(SEARCH("publishing/children's books", N342)),"children's books",ISNUMBER(SEARCH("publishing/fiction", N342)),"fiction",ISNUMBER(SEARCH("publishing/nonfiction", N342)),"nonfiction",ISNUMBER(SEARCH("publishing/radio &amp; podcasts", N342)),"radio &amp; podcasts",ISNUMBER(SEARCH("publishing/translations", N342)),"translations",ISNUMBER(SEARCH("technology/gadgets", N342)),"gadgets",ISNUMBER(SEARCH("technology/hardware", N342)),"hardware",ISNUMBER(SEARCH("technology/makerspaces", N342)),"makerspaces",ISNUMBER(SEARCH("technology/space exploration", N342)),"space exploration",ISNUMBER(SEARCH("technology/wearables", N342)),"wearables",ISNUMBER(SEARCH("technology/web", N342)),"web",ISNUMBER(SEARCH("theater/musical", N342)),"musical",ISNUMBER(SEARCH("theater/plays", N342)),"plays",ISNUMBER(SEARCH("theater/spaces", N342)),"spaces")</f>
        <v>documentary</v>
      </c>
      <c r="S342" s="6">
        <f t="shared" si="28"/>
        <v>42772.669062500005</v>
      </c>
      <c r="T342" s="6">
        <f t="shared" si="29"/>
        <v>42802.875</v>
      </c>
    </row>
    <row r="343" spans="1:20" ht="48" hidden="1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tr">
        <f t="shared" si="27"/>
        <v>film &amp; video</v>
      </c>
      <c r="R343" t="str" cm="1">
        <f t="array" ref="R343">_xlfn.IFS(ISNUMBER(SEARCH("film &amp; video/television", N343)),"television",ISNUMBER(SEARCH("film &amp; video/animation", N343)),"animation",ISNUMBER(SEARCH("film &amp; video/documentary", N343)),"documentary",ISNUMBER(SEARCH("film &amp; video/drama", N343)),"drama",ISNUMBER(SEARCH("film &amp; video/science fiction", N343)),"science fiction",ISNUMBER(SEARCH("film &amp; video/shorts", N343)),"shorts",ISNUMBER(SEARCH("food/food trucks", N343)),"food trucks",ISNUMBER(SEARCH("food/restaurants", N343)),"restaurants",ISNUMBER(SEARCH("food/small batch", N343)),"small batch",ISNUMBER(SEARCH("games/mobile games", N343)),"mobile games",ISNUMBER(SEARCH("games/tabletop games", N343)),"tabletop games",ISNUMBER(SEARCH("games/video games", N343)),"video games",ISNUMBER(SEARCH("music/classical music", N343)),"classical music",ISNUMBER(SEARCH("music/electronic music", N343)),"electronic music",ISNUMBER(SEARCH("music/faith", N343)),"faith",ISNUMBER(SEARCH("music/indie rock", N343)),"indie rock",ISNUMBER(SEARCH("music/jazz", N343)),"jazz",ISNUMBER(SEARCH("music/metal", N343)),"metal",ISNUMBER(SEARCH("music/pop", N343)),"pop",ISNUMBER(SEARCH("music/rock", N343)),"rock",ISNUMBER(SEARCH("music/world music", N343)),"world music",ISNUMBER(SEARCH("journalism/audio", N343)),"audio",ISNUMBER(SEARCH("photography/nature", N343)),"nature",ISNUMBER(SEARCH("photography/people", N343)),"people",ISNUMBER(SEARCH("photography/photobooks", N343)),"photobooks",ISNUMBER(SEARCH("photography/places", N343)),"places",ISNUMBER(SEARCH("publishing/art books", N343)),"art books",ISNUMBER(SEARCH("publishing/children's books", N343)),"children's books",ISNUMBER(SEARCH("publishing/fiction", N343)),"fiction",ISNUMBER(SEARCH("publishing/nonfiction", N343)),"nonfiction",ISNUMBER(SEARCH("publishing/radio &amp; podcasts", N343)),"radio &amp; podcasts",ISNUMBER(SEARCH("publishing/translations", N343)),"translations",ISNUMBER(SEARCH("technology/gadgets", N343)),"gadgets",ISNUMBER(SEARCH("technology/hardware", N343)),"hardware",ISNUMBER(SEARCH("technology/makerspaces", N343)),"makerspaces",ISNUMBER(SEARCH("technology/space exploration", N343)),"space exploration",ISNUMBER(SEARCH("technology/wearables", N343)),"wearables",ISNUMBER(SEARCH("technology/web", N343)),"web",ISNUMBER(SEARCH("theater/musical", N343)),"musical",ISNUMBER(SEARCH("theater/plays", N343)),"plays",ISNUMBER(SEARCH("theater/spaces", N343)),"spaces")</f>
        <v>documentary</v>
      </c>
      <c r="S343" s="6">
        <f t="shared" si="28"/>
        <v>41894.879606481481</v>
      </c>
      <c r="T343" s="6">
        <f t="shared" si="29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tr">
        <f t="shared" si="27"/>
        <v>film &amp; video</v>
      </c>
      <c r="R344" t="str" cm="1">
        <f t="array" ref="R344">_xlfn.IFS(ISNUMBER(SEARCH("film &amp; video/television", N344)),"television",ISNUMBER(SEARCH("film &amp; video/animation", N344)),"animation",ISNUMBER(SEARCH("film &amp; video/documentary", N344)),"documentary",ISNUMBER(SEARCH("film &amp; video/drama", N344)),"drama",ISNUMBER(SEARCH("film &amp; video/science fiction", N344)),"science fiction",ISNUMBER(SEARCH("film &amp; video/shorts", N344)),"shorts",ISNUMBER(SEARCH("food/food trucks", N344)),"food trucks",ISNUMBER(SEARCH("food/restaurants", N344)),"restaurants",ISNUMBER(SEARCH("food/small batch", N344)),"small batch",ISNUMBER(SEARCH("games/mobile games", N344)),"mobile games",ISNUMBER(SEARCH("games/tabletop games", N344)),"tabletop games",ISNUMBER(SEARCH("games/video games", N344)),"video games",ISNUMBER(SEARCH("music/classical music", N344)),"classical music",ISNUMBER(SEARCH("music/electronic music", N344)),"electronic music",ISNUMBER(SEARCH("music/faith", N344)),"faith",ISNUMBER(SEARCH("music/indie rock", N344)),"indie rock",ISNUMBER(SEARCH("music/jazz", N344)),"jazz",ISNUMBER(SEARCH("music/metal", N344)),"metal",ISNUMBER(SEARCH("music/pop", N344)),"pop",ISNUMBER(SEARCH("music/rock", N344)),"rock",ISNUMBER(SEARCH("music/world music", N344)),"world music",ISNUMBER(SEARCH("journalism/audio", N344)),"audio",ISNUMBER(SEARCH("photography/nature", N344)),"nature",ISNUMBER(SEARCH("photography/people", N344)),"people",ISNUMBER(SEARCH("photography/photobooks", N344)),"photobooks",ISNUMBER(SEARCH("photography/places", N344)),"places",ISNUMBER(SEARCH("publishing/art books", N344)),"art books",ISNUMBER(SEARCH("publishing/children's books", N344)),"children's books",ISNUMBER(SEARCH("publishing/fiction", N344)),"fiction",ISNUMBER(SEARCH("publishing/nonfiction", N344)),"nonfiction",ISNUMBER(SEARCH("publishing/radio &amp; podcasts", N344)),"radio &amp; podcasts",ISNUMBER(SEARCH("publishing/translations", N344)),"translations",ISNUMBER(SEARCH("technology/gadgets", N344)),"gadgets",ISNUMBER(SEARCH("technology/hardware", N344)),"hardware",ISNUMBER(SEARCH("technology/makerspaces", N344)),"makerspaces",ISNUMBER(SEARCH("technology/space exploration", N344)),"space exploration",ISNUMBER(SEARCH("technology/wearables", N344)),"wearables",ISNUMBER(SEARCH("technology/web", N344)),"web",ISNUMBER(SEARCH("theater/musical", N344)),"musical",ISNUMBER(SEARCH("theater/plays", N344)),"plays",ISNUMBER(SEARCH("theater/spaces", N344)),"spaces")</f>
        <v>documentary</v>
      </c>
      <c r="S344" s="6">
        <f t="shared" si="28"/>
        <v>42459.780844907407</v>
      </c>
      <c r="T344" s="6">
        <f t="shared" si="29"/>
        <v>42489.780844907407</v>
      </c>
    </row>
    <row r="345" spans="1:20" ht="48" hidden="1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tr">
        <f t="shared" si="27"/>
        <v>film &amp; video</v>
      </c>
      <c r="R345" t="str" cm="1">
        <f t="array" ref="R345">_xlfn.IFS(ISNUMBER(SEARCH("film &amp; video/television", N345)),"television",ISNUMBER(SEARCH("film &amp; video/animation", N345)),"animation",ISNUMBER(SEARCH("film &amp; video/documentary", N345)),"documentary",ISNUMBER(SEARCH("film &amp; video/drama", N345)),"drama",ISNUMBER(SEARCH("film &amp; video/science fiction", N345)),"science fiction",ISNUMBER(SEARCH("film &amp; video/shorts", N345)),"shorts",ISNUMBER(SEARCH("food/food trucks", N345)),"food trucks",ISNUMBER(SEARCH("food/restaurants", N345)),"restaurants",ISNUMBER(SEARCH("food/small batch", N345)),"small batch",ISNUMBER(SEARCH("games/mobile games", N345)),"mobile games",ISNUMBER(SEARCH("games/tabletop games", N345)),"tabletop games",ISNUMBER(SEARCH("games/video games", N345)),"video games",ISNUMBER(SEARCH("music/classical music", N345)),"classical music",ISNUMBER(SEARCH("music/electronic music", N345)),"electronic music",ISNUMBER(SEARCH("music/faith", N345)),"faith",ISNUMBER(SEARCH("music/indie rock", N345)),"indie rock",ISNUMBER(SEARCH("music/jazz", N345)),"jazz",ISNUMBER(SEARCH("music/metal", N345)),"metal",ISNUMBER(SEARCH("music/pop", N345)),"pop",ISNUMBER(SEARCH("music/rock", N345)),"rock",ISNUMBER(SEARCH("music/world music", N345)),"world music",ISNUMBER(SEARCH("journalism/audio", N345)),"audio",ISNUMBER(SEARCH("photography/nature", N345)),"nature",ISNUMBER(SEARCH("photography/people", N345)),"people",ISNUMBER(SEARCH("photography/photobooks", N345)),"photobooks",ISNUMBER(SEARCH("photography/places", N345)),"places",ISNUMBER(SEARCH("publishing/art books", N345)),"art books",ISNUMBER(SEARCH("publishing/children's books", N345)),"children's books",ISNUMBER(SEARCH("publishing/fiction", N345)),"fiction",ISNUMBER(SEARCH("publishing/nonfiction", N345)),"nonfiction",ISNUMBER(SEARCH("publishing/radio &amp; podcasts", N345)),"radio &amp; podcasts",ISNUMBER(SEARCH("publishing/translations", N345)),"translations",ISNUMBER(SEARCH("technology/gadgets", N345)),"gadgets",ISNUMBER(SEARCH("technology/hardware", N345)),"hardware",ISNUMBER(SEARCH("technology/makerspaces", N345)),"makerspaces",ISNUMBER(SEARCH("technology/space exploration", N345)),"space exploration",ISNUMBER(SEARCH("technology/wearables", N345)),"wearables",ISNUMBER(SEARCH("technology/web", N345)),"web",ISNUMBER(SEARCH("theater/musical", N345)),"musical",ISNUMBER(SEARCH("theater/plays", N345)),"plays",ISNUMBER(SEARCH("theater/spaces", N345)),"spaces")</f>
        <v>documentary</v>
      </c>
      <c r="S345" s="6">
        <f t="shared" si="28"/>
        <v>41926.73778935185</v>
      </c>
      <c r="T345" s="6">
        <f t="shared" si="29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tr">
        <f t="shared" si="27"/>
        <v>film &amp; video</v>
      </c>
      <c r="R346" t="str" cm="1">
        <f t="array" ref="R346">_xlfn.IFS(ISNUMBER(SEARCH("film &amp; video/television", N346)),"television",ISNUMBER(SEARCH("film &amp; video/animation", N346)),"animation",ISNUMBER(SEARCH("film &amp; video/documentary", N346)),"documentary",ISNUMBER(SEARCH("film &amp; video/drama", N346)),"drama",ISNUMBER(SEARCH("film &amp; video/science fiction", N346)),"science fiction",ISNUMBER(SEARCH("film &amp; video/shorts", N346)),"shorts",ISNUMBER(SEARCH("food/food trucks", N346)),"food trucks",ISNUMBER(SEARCH("food/restaurants", N346)),"restaurants",ISNUMBER(SEARCH("food/small batch", N346)),"small batch",ISNUMBER(SEARCH("games/mobile games", N346)),"mobile games",ISNUMBER(SEARCH("games/tabletop games", N346)),"tabletop games",ISNUMBER(SEARCH("games/video games", N346)),"video games",ISNUMBER(SEARCH("music/classical music", N346)),"classical music",ISNUMBER(SEARCH("music/electronic music", N346)),"electronic music",ISNUMBER(SEARCH("music/faith", N346)),"faith",ISNUMBER(SEARCH("music/indie rock", N346)),"indie rock",ISNUMBER(SEARCH("music/jazz", N346)),"jazz",ISNUMBER(SEARCH("music/metal", N346)),"metal",ISNUMBER(SEARCH("music/pop", N346)),"pop",ISNUMBER(SEARCH("music/rock", N346)),"rock",ISNUMBER(SEARCH("music/world music", N346)),"world music",ISNUMBER(SEARCH("journalism/audio", N346)),"audio",ISNUMBER(SEARCH("photography/nature", N346)),"nature",ISNUMBER(SEARCH("photography/people", N346)),"people",ISNUMBER(SEARCH("photography/photobooks", N346)),"photobooks",ISNUMBER(SEARCH("photography/places", N346)),"places",ISNUMBER(SEARCH("publishing/art books", N346)),"art books",ISNUMBER(SEARCH("publishing/children's books", N346)),"children's books",ISNUMBER(SEARCH("publishing/fiction", N346)),"fiction",ISNUMBER(SEARCH("publishing/nonfiction", N346)),"nonfiction",ISNUMBER(SEARCH("publishing/radio &amp; podcasts", N346)),"radio &amp; podcasts",ISNUMBER(SEARCH("publishing/translations", N346)),"translations",ISNUMBER(SEARCH("technology/gadgets", N346)),"gadgets",ISNUMBER(SEARCH("technology/hardware", N346)),"hardware",ISNUMBER(SEARCH("technology/makerspaces", N346)),"makerspaces",ISNUMBER(SEARCH("technology/space exploration", N346)),"space exploration",ISNUMBER(SEARCH("technology/wearables", N346)),"wearables",ISNUMBER(SEARCH("technology/web", N346)),"web",ISNUMBER(SEARCH("theater/musical", N346)),"musical",ISNUMBER(SEARCH("theater/plays", N346)),"plays",ISNUMBER(SEARCH("theater/spaces", N346)),"spaces")</f>
        <v>documentary</v>
      </c>
      <c r="S346" s="6">
        <f t="shared" si="28"/>
        <v>42111.970995370371</v>
      </c>
      <c r="T346" s="6">
        <f t="shared" si="29"/>
        <v>42156.097222222219</v>
      </c>
    </row>
    <row r="347" spans="1:20" ht="48" hidden="1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tr">
        <f t="shared" si="27"/>
        <v>film &amp; video</v>
      </c>
      <c r="R347" t="str" cm="1">
        <f t="array" ref="R347">_xlfn.IFS(ISNUMBER(SEARCH("film &amp; video/television", N347)),"television",ISNUMBER(SEARCH("film &amp; video/animation", N347)),"animation",ISNUMBER(SEARCH("film &amp; video/documentary", N347)),"documentary",ISNUMBER(SEARCH("film &amp; video/drama", N347)),"drama",ISNUMBER(SEARCH("film &amp; video/science fiction", N347)),"science fiction",ISNUMBER(SEARCH("film &amp; video/shorts", N347)),"shorts",ISNUMBER(SEARCH("food/food trucks", N347)),"food trucks",ISNUMBER(SEARCH("food/restaurants", N347)),"restaurants",ISNUMBER(SEARCH("food/small batch", N347)),"small batch",ISNUMBER(SEARCH("games/mobile games", N347)),"mobile games",ISNUMBER(SEARCH("games/tabletop games", N347)),"tabletop games",ISNUMBER(SEARCH("games/video games", N347)),"video games",ISNUMBER(SEARCH("music/classical music", N347)),"classical music",ISNUMBER(SEARCH("music/electronic music", N347)),"electronic music",ISNUMBER(SEARCH("music/faith", N347)),"faith",ISNUMBER(SEARCH("music/indie rock", N347)),"indie rock",ISNUMBER(SEARCH("music/jazz", N347)),"jazz",ISNUMBER(SEARCH("music/metal", N347)),"metal",ISNUMBER(SEARCH("music/pop", N347)),"pop",ISNUMBER(SEARCH("music/rock", N347)),"rock",ISNUMBER(SEARCH("music/world music", N347)),"world music",ISNUMBER(SEARCH("journalism/audio", N347)),"audio",ISNUMBER(SEARCH("photography/nature", N347)),"nature",ISNUMBER(SEARCH("photography/people", N347)),"people",ISNUMBER(SEARCH("photography/photobooks", N347)),"photobooks",ISNUMBER(SEARCH("photography/places", N347)),"places",ISNUMBER(SEARCH("publishing/art books", N347)),"art books",ISNUMBER(SEARCH("publishing/children's books", N347)),"children's books",ISNUMBER(SEARCH("publishing/fiction", N347)),"fiction",ISNUMBER(SEARCH("publishing/nonfiction", N347)),"nonfiction",ISNUMBER(SEARCH("publishing/radio &amp; podcasts", N347)),"radio &amp; podcasts",ISNUMBER(SEARCH("publishing/translations", N347)),"translations",ISNUMBER(SEARCH("technology/gadgets", N347)),"gadgets",ISNUMBER(SEARCH("technology/hardware", N347)),"hardware",ISNUMBER(SEARCH("technology/makerspaces", N347)),"makerspaces",ISNUMBER(SEARCH("technology/space exploration", N347)),"space exploration",ISNUMBER(SEARCH("technology/wearables", N347)),"wearables",ISNUMBER(SEARCH("technology/web", N347)),"web",ISNUMBER(SEARCH("theater/musical", N347)),"musical",ISNUMBER(SEARCH("theater/plays", N347)),"plays",ISNUMBER(SEARCH("theater/spaces", N347)),"spaces")</f>
        <v>documentary</v>
      </c>
      <c r="S347" s="6">
        <f t="shared" si="28"/>
        <v>42114.944328703699</v>
      </c>
      <c r="T347" s="6">
        <f t="shared" si="29"/>
        <v>42144.944328703699</v>
      </c>
    </row>
    <row r="348" spans="1:20" ht="48" hidden="1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tr">
        <f t="shared" si="27"/>
        <v>film &amp; video</v>
      </c>
      <c r="R348" t="str" cm="1">
        <f t="array" ref="R348">_xlfn.IFS(ISNUMBER(SEARCH("film &amp; video/television", N348)),"television",ISNUMBER(SEARCH("film &amp; video/animation", N348)),"animation",ISNUMBER(SEARCH("film &amp; video/documentary", N348)),"documentary",ISNUMBER(SEARCH("film &amp; video/drama", N348)),"drama",ISNUMBER(SEARCH("film &amp; video/science fiction", N348)),"science fiction",ISNUMBER(SEARCH("film &amp; video/shorts", N348)),"shorts",ISNUMBER(SEARCH("food/food trucks", N348)),"food trucks",ISNUMBER(SEARCH("food/restaurants", N348)),"restaurants",ISNUMBER(SEARCH("food/small batch", N348)),"small batch",ISNUMBER(SEARCH("games/mobile games", N348)),"mobile games",ISNUMBER(SEARCH("games/tabletop games", N348)),"tabletop games",ISNUMBER(SEARCH("games/video games", N348)),"video games",ISNUMBER(SEARCH("music/classical music", N348)),"classical music",ISNUMBER(SEARCH("music/electronic music", N348)),"electronic music",ISNUMBER(SEARCH("music/faith", N348)),"faith",ISNUMBER(SEARCH("music/indie rock", N348)),"indie rock",ISNUMBER(SEARCH("music/jazz", N348)),"jazz",ISNUMBER(SEARCH("music/metal", N348)),"metal",ISNUMBER(SEARCH("music/pop", N348)),"pop",ISNUMBER(SEARCH("music/rock", N348)),"rock",ISNUMBER(SEARCH("music/world music", N348)),"world music",ISNUMBER(SEARCH("journalism/audio", N348)),"audio",ISNUMBER(SEARCH("photography/nature", N348)),"nature",ISNUMBER(SEARCH("photography/people", N348)),"people",ISNUMBER(SEARCH("photography/photobooks", N348)),"photobooks",ISNUMBER(SEARCH("photography/places", N348)),"places",ISNUMBER(SEARCH("publishing/art books", N348)),"art books",ISNUMBER(SEARCH("publishing/children's books", N348)),"children's books",ISNUMBER(SEARCH("publishing/fiction", N348)),"fiction",ISNUMBER(SEARCH("publishing/nonfiction", N348)),"nonfiction",ISNUMBER(SEARCH("publishing/radio &amp; podcasts", N348)),"radio &amp; podcasts",ISNUMBER(SEARCH("publishing/translations", N348)),"translations",ISNUMBER(SEARCH("technology/gadgets", N348)),"gadgets",ISNUMBER(SEARCH("technology/hardware", N348)),"hardware",ISNUMBER(SEARCH("technology/makerspaces", N348)),"makerspaces",ISNUMBER(SEARCH("technology/space exploration", N348)),"space exploration",ISNUMBER(SEARCH("technology/wearables", N348)),"wearables",ISNUMBER(SEARCH("technology/web", N348)),"web",ISNUMBER(SEARCH("theater/musical", N348)),"musical",ISNUMBER(SEARCH("theater/plays", N348)),"plays",ISNUMBER(SEARCH("theater/spaces", N348)),"spaces")</f>
        <v>documentary</v>
      </c>
      <c r="S348" s="6">
        <f t="shared" si="28"/>
        <v>42261.500243055561</v>
      </c>
      <c r="T348" s="6">
        <f t="shared" si="29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tr">
        <f t="shared" si="27"/>
        <v>film &amp; video</v>
      </c>
      <c r="R349" t="str" cm="1">
        <f t="array" ref="R349">_xlfn.IFS(ISNUMBER(SEARCH("film &amp; video/television", N349)),"television",ISNUMBER(SEARCH("film &amp; video/animation", N349)),"animation",ISNUMBER(SEARCH("film &amp; video/documentary", N349)),"documentary",ISNUMBER(SEARCH("film &amp; video/drama", N349)),"drama",ISNUMBER(SEARCH("film &amp; video/science fiction", N349)),"science fiction",ISNUMBER(SEARCH("film &amp; video/shorts", N349)),"shorts",ISNUMBER(SEARCH("food/food trucks", N349)),"food trucks",ISNUMBER(SEARCH("food/restaurants", N349)),"restaurants",ISNUMBER(SEARCH("food/small batch", N349)),"small batch",ISNUMBER(SEARCH("games/mobile games", N349)),"mobile games",ISNUMBER(SEARCH("games/tabletop games", N349)),"tabletop games",ISNUMBER(SEARCH("games/video games", N349)),"video games",ISNUMBER(SEARCH("music/classical music", N349)),"classical music",ISNUMBER(SEARCH("music/electronic music", N349)),"electronic music",ISNUMBER(SEARCH("music/faith", N349)),"faith",ISNUMBER(SEARCH("music/indie rock", N349)),"indie rock",ISNUMBER(SEARCH("music/jazz", N349)),"jazz",ISNUMBER(SEARCH("music/metal", N349)),"metal",ISNUMBER(SEARCH("music/pop", N349)),"pop",ISNUMBER(SEARCH("music/rock", N349)),"rock",ISNUMBER(SEARCH("music/world music", N349)),"world music",ISNUMBER(SEARCH("journalism/audio", N349)),"audio",ISNUMBER(SEARCH("photography/nature", N349)),"nature",ISNUMBER(SEARCH("photography/people", N349)),"people",ISNUMBER(SEARCH("photography/photobooks", N349)),"photobooks",ISNUMBER(SEARCH("photography/places", N349)),"places",ISNUMBER(SEARCH("publishing/art books", N349)),"art books",ISNUMBER(SEARCH("publishing/children's books", N349)),"children's books",ISNUMBER(SEARCH("publishing/fiction", N349)),"fiction",ISNUMBER(SEARCH("publishing/nonfiction", N349)),"nonfiction",ISNUMBER(SEARCH("publishing/radio &amp; podcasts", N349)),"radio &amp; podcasts",ISNUMBER(SEARCH("publishing/translations", N349)),"translations",ISNUMBER(SEARCH("technology/gadgets", N349)),"gadgets",ISNUMBER(SEARCH("technology/hardware", N349)),"hardware",ISNUMBER(SEARCH("technology/makerspaces", N349)),"makerspaces",ISNUMBER(SEARCH("technology/space exploration", N349)),"space exploration",ISNUMBER(SEARCH("technology/wearables", N349)),"wearables",ISNUMBER(SEARCH("technology/web", N349)),"web",ISNUMBER(SEARCH("theater/musical", N349)),"musical",ISNUMBER(SEARCH("theater/plays", N349)),"plays",ISNUMBER(SEARCH("theater/spaces", N349)),"spaces")</f>
        <v>documentary</v>
      </c>
      <c r="S349" s="6">
        <f t="shared" si="28"/>
        <v>42292.495474537034</v>
      </c>
      <c r="T349" s="6">
        <f t="shared" si="29"/>
        <v>42322.537141203706</v>
      </c>
    </row>
    <row r="350" spans="1:20" ht="48" hidden="1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tr">
        <f t="shared" si="27"/>
        <v>film &amp; video</v>
      </c>
      <c r="R350" t="str" cm="1">
        <f t="array" ref="R350">_xlfn.IFS(ISNUMBER(SEARCH("film &amp; video/television", N350)),"television",ISNUMBER(SEARCH("film &amp; video/animation", N350)),"animation",ISNUMBER(SEARCH("film &amp; video/documentary", N350)),"documentary",ISNUMBER(SEARCH("film &amp; video/drama", N350)),"drama",ISNUMBER(SEARCH("film &amp; video/science fiction", N350)),"science fiction",ISNUMBER(SEARCH("film &amp; video/shorts", N350)),"shorts",ISNUMBER(SEARCH("food/food trucks", N350)),"food trucks",ISNUMBER(SEARCH("food/restaurants", N350)),"restaurants",ISNUMBER(SEARCH("food/small batch", N350)),"small batch",ISNUMBER(SEARCH("games/mobile games", N350)),"mobile games",ISNUMBER(SEARCH("games/tabletop games", N350)),"tabletop games",ISNUMBER(SEARCH("games/video games", N350)),"video games",ISNUMBER(SEARCH("music/classical music", N350)),"classical music",ISNUMBER(SEARCH("music/electronic music", N350)),"electronic music",ISNUMBER(SEARCH("music/faith", N350)),"faith",ISNUMBER(SEARCH("music/indie rock", N350)),"indie rock",ISNUMBER(SEARCH("music/jazz", N350)),"jazz",ISNUMBER(SEARCH("music/metal", N350)),"metal",ISNUMBER(SEARCH("music/pop", N350)),"pop",ISNUMBER(SEARCH("music/rock", N350)),"rock",ISNUMBER(SEARCH("music/world music", N350)),"world music",ISNUMBER(SEARCH("journalism/audio", N350)),"audio",ISNUMBER(SEARCH("photography/nature", N350)),"nature",ISNUMBER(SEARCH("photography/people", N350)),"people",ISNUMBER(SEARCH("photography/photobooks", N350)),"photobooks",ISNUMBER(SEARCH("photography/places", N350)),"places",ISNUMBER(SEARCH("publishing/art books", N350)),"art books",ISNUMBER(SEARCH("publishing/children's books", N350)),"children's books",ISNUMBER(SEARCH("publishing/fiction", N350)),"fiction",ISNUMBER(SEARCH("publishing/nonfiction", N350)),"nonfiction",ISNUMBER(SEARCH("publishing/radio &amp; podcasts", N350)),"radio &amp; podcasts",ISNUMBER(SEARCH("publishing/translations", N350)),"translations",ISNUMBER(SEARCH("technology/gadgets", N350)),"gadgets",ISNUMBER(SEARCH("technology/hardware", N350)),"hardware",ISNUMBER(SEARCH("technology/makerspaces", N350)),"makerspaces",ISNUMBER(SEARCH("technology/space exploration", N350)),"space exploration",ISNUMBER(SEARCH("technology/wearables", N350)),"wearables",ISNUMBER(SEARCH("technology/web", N350)),"web",ISNUMBER(SEARCH("theater/musical", N350)),"musical",ISNUMBER(SEARCH("theater/plays", N350)),"plays",ISNUMBER(SEARCH("theater/spaces", N350)),"spaces")</f>
        <v>documentary</v>
      </c>
      <c r="S350" s="6">
        <f t="shared" si="28"/>
        <v>42207.58699074074</v>
      </c>
      <c r="T350" s="6">
        <f t="shared" si="29"/>
        <v>42237.58699074074</v>
      </c>
    </row>
    <row r="351" spans="1:20" ht="32" hidden="1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tr">
        <f t="shared" si="27"/>
        <v>film &amp; video</v>
      </c>
      <c r="R351" t="str" cm="1">
        <f t="array" ref="R351">_xlfn.IFS(ISNUMBER(SEARCH("film &amp; video/television", N351)),"television",ISNUMBER(SEARCH("film &amp; video/animation", N351)),"animation",ISNUMBER(SEARCH("film &amp; video/documentary", N351)),"documentary",ISNUMBER(SEARCH("film &amp; video/drama", N351)),"drama",ISNUMBER(SEARCH("film &amp; video/science fiction", N351)),"science fiction",ISNUMBER(SEARCH("film &amp; video/shorts", N351)),"shorts",ISNUMBER(SEARCH("food/food trucks", N351)),"food trucks",ISNUMBER(SEARCH("food/restaurants", N351)),"restaurants",ISNUMBER(SEARCH("food/small batch", N351)),"small batch",ISNUMBER(SEARCH("games/mobile games", N351)),"mobile games",ISNUMBER(SEARCH("games/tabletop games", N351)),"tabletop games",ISNUMBER(SEARCH("games/video games", N351)),"video games",ISNUMBER(SEARCH("music/classical music", N351)),"classical music",ISNUMBER(SEARCH("music/electronic music", N351)),"electronic music",ISNUMBER(SEARCH("music/faith", N351)),"faith",ISNUMBER(SEARCH("music/indie rock", N351)),"indie rock",ISNUMBER(SEARCH("music/jazz", N351)),"jazz",ISNUMBER(SEARCH("music/metal", N351)),"metal",ISNUMBER(SEARCH("music/pop", N351)),"pop",ISNUMBER(SEARCH("music/rock", N351)),"rock",ISNUMBER(SEARCH("music/world music", N351)),"world music",ISNUMBER(SEARCH("journalism/audio", N351)),"audio",ISNUMBER(SEARCH("photography/nature", N351)),"nature",ISNUMBER(SEARCH("photography/people", N351)),"people",ISNUMBER(SEARCH("photography/photobooks", N351)),"photobooks",ISNUMBER(SEARCH("photography/places", N351)),"places",ISNUMBER(SEARCH("publishing/art books", N351)),"art books",ISNUMBER(SEARCH("publishing/children's books", N351)),"children's books",ISNUMBER(SEARCH("publishing/fiction", N351)),"fiction",ISNUMBER(SEARCH("publishing/nonfiction", N351)),"nonfiction",ISNUMBER(SEARCH("publishing/radio &amp; podcasts", N351)),"radio &amp; podcasts",ISNUMBER(SEARCH("publishing/translations", N351)),"translations",ISNUMBER(SEARCH("technology/gadgets", N351)),"gadgets",ISNUMBER(SEARCH("technology/hardware", N351)),"hardware",ISNUMBER(SEARCH("technology/makerspaces", N351)),"makerspaces",ISNUMBER(SEARCH("technology/space exploration", N351)),"space exploration",ISNUMBER(SEARCH("technology/wearables", N351)),"wearables",ISNUMBER(SEARCH("technology/web", N351)),"web",ISNUMBER(SEARCH("theater/musical", N351)),"musical",ISNUMBER(SEARCH("theater/plays", N351)),"plays",ISNUMBER(SEARCH("theater/spaces", N351)),"spaces")</f>
        <v>documentary</v>
      </c>
      <c r="S351" s="6">
        <f t="shared" si="28"/>
        <v>42760.498935185184</v>
      </c>
      <c r="T351" s="6">
        <f t="shared" si="29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tr">
        <f t="shared" si="27"/>
        <v>film &amp; video</v>
      </c>
      <c r="R352" t="str" cm="1">
        <f t="array" ref="R352">_xlfn.IFS(ISNUMBER(SEARCH("film &amp; video/television", N352)),"television",ISNUMBER(SEARCH("film &amp; video/animation", N352)),"animation",ISNUMBER(SEARCH("film &amp; video/documentary", N352)),"documentary",ISNUMBER(SEARCH("film &amp; video/drama", N352)),"drama",ISNUMBER(SEARCH("film &amp; video/science fiction", N352)),"science fiction",ISNUMBER(SEARCH("film &amp; video/shorts", N352)),"shorts",ISNUMBER(SEARCH("food/food trucks", N352)),"food trucks",ISNUMBER(SEARCH("food/restaurants", N352)),"restaurants",ISNUMBER(SEARCH("food/small batch", N352)),"small batch",ISNUMBER(SEARCH("games/mobile games", N352)),"mobile games",ISNUMBER(SEARCH("games/tabletop games", N352)),"tabletop games",ISNUMBER(SEARCH("games/video games", N352)),"video games",ISNUMBER(SEARCH("music/classical music", N352)),"classical music",ISNUMBER(SEARCH("music/electronic music", N352)),"electronic music",ISNUMBER(SEARCH("music/faith", N352)),"faith",ISNUMBER(SEARCH("music/indie rock", N352)),"indie rock",ISNUMBER(SEARCH("music/jazz", N352)),"jazz",ISNUMBER(SEARCH("music/metal", N352)),"metal",ISNUMBER(SEARCH("music/pop", N352)),"pop",ISNUMBER(SEARCH("music/rock", N352)),"rock",ISNUMBER(SEARCH("music/world music", N352)),"world music",ISNUMBER(SEARCH("journalism/audio", N352)),"audio",ISNUMBER(SEARCH("photography/nature", N352)),"nature",ISNUMBER(SEARCH("photography/people", N352)),"people",ISNUMBER(SEARCH("photography/photobooks", N352)),"photobooks",ISNUMBER(SEARCH("photography/places", N352)),"places",ISNUMBER(SEARCH("publishing/art books", N352)),"art books",ISNUMBER(SEARCH("publishing/children's books", N352)),"children's books",ISNUMBER(SEARCH("publishing/fiction", N352)),"fiction",ISNUMBER(SEARCH("publishing/nonfiction", N352)),"nonfiction",ISNUMBER(SEARCH("publishing/radio &amp; podcasts", N352)),"radio &amp; podcasts",ISNUMBER(SEARCH("publishing/translations", N352)),"translations",ISNUMBER(SEARCH("technology/gadgets", N352)),"gadgets",ISNUMBER(SEARCH("technology/hardware", N352)),"hardware",ISNUMBER(SEARCH("technology/makerspaces", N352)),"makerspaces",ISNUMBER(SEARCH("technology/space exploration", N352)),"space exploration",ISNUMBER(SEARCH("technology/wearables", N352)),"wearables",ISNUMBER(SEARCH("technology/web", N352)),"web",ISNUMBER(SEARCH("theater/musical", N352)),"musical",ISNUMBER(SEARCH("theater/plays", N352)),"plays",ISNUMBER(SEARCH("theater/spaces", N352)),"spaces")</f>
        <v>documentary</v>
      </c>
      <c r="S352" s="6">
        <f t="shared" si="28"/>
        <v>42586.066076388888</v>
      </c>
      <c r="T352" s="6">
        <f t="shared" si="29"/>
        <v>42624.165972222225</v>
      </c>
    </row>
    <row r="353" spans="1:20" ht="48" hidden="1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tr">
        <f t="shared" si="27"/>
        <v>film &amp; video</v>
      </c>
      <c r="R353" t="str" cm="1">
        <f t="array" ref="R353">_xlfn.IFS(ISNUMBER(SEARCH("film &amp; video/television", N353)),"television",ISNUMBER(SEARCH("film &amp; video/animation", N353)),"animation",ISNUMBER(SEARCH("film &amp; video/documentary", N353)),"documentary",ISNUMBER(SEARCH("film &amp; video/drama", N353)),"drama",ISNUMBER(SEARCH("film &amp; video/science fiction", N353)),"science fiction",ISNUMBER(SEARCH("film &amp; video/shorts", N353)),"shorts",ISNUMBER(SEARCH("food/food trucks", N353)),"food trucks",ISNUMBER(SEARCH("food/restaurants", N353)),"restaurants",ISNUMBER(SEARCH("food/small batch", N353)),"small batch",ISNUMBER(SEARCH("games/mobile games", N353)),"mobile games",ISNUMBER(SEARCH("games/tabletop games", N353)),"tabletop games",ISNUMBER(SEARCH("games/video games", N353)),"video games",ISNUMBER(SEARCH("music/classical music", N353)),"classical music",ISNUMBER(SEARCH("music/electronic music", N353)),"electronic music",ISNUMBER(SEARCH("music/faith", N353)),"faith",ISNUMBER(SEARCH("music/indie rock", N353)),"indie rock",ISNUMBER(SEARCH("music/jazz", N353)),"jazz",ISNUMBER(SEARCH("music/metal", N353)),"metal",ISNUMBER(SEARCH("music/pop", N353)),"pop",ISNUMBER(SEARCH("music/rock", N353)),"rock",ISNUMBER(SEARCH("music/world music", N353)),"world music",ISNUMBER(SEARCH("journalism/audio", N353)),"audio",ISNUMBER(SEARCH("photography/nature", N353)),"nature",ISNUMBER(SEARCH("photography/people", N353)),"people",ISNUMBER(SEARCH("photography/photobooks", N353)),"photobooks",ISNUMBER(SEARCH("photography/places", N353)),"places",ISNUMBER(SEARCH("publishing/art books", N353)),"art books",ISNUMBER(SEARCH("publishing/children's books", N353)),"children's books",ISNUMBER(SEARCH("publishing/fiction", N353)),"fiction",ISNUMBER(SEARCH("publishing/nonfiction", N353)),"nonfiction",ISNUMBER(SEARCH("publishing/radio &amp; podcasts", N353)),"radio &amp; podcasts",ISNUMBER(SEARCH("publishing/translations", N353)),"translations",ISNUMBER(SEARCH("technology/gadgets", N353)),"gadgets",ISNUMBER(SEARCH("technology/hardware", N353)),"hardware",ISNUMBER(SEARCH("technology/makerspaces", N353)),"makerspaces",ISNUMBER(SEARCH("technology/space exploration", N353)),"space exploration",ISNUMBER(SEARCH("technology/wearables", N353)),"wearables",ISNUMBER(SEARCH("technology/web", N353)),"web",ISNUMBER(SEARCH("theater/musical", N353)),"musical",ISNUMBER(SEARCH("theater/plays", N353)),"plays",ISNUMBER(SEARCH("theater/spaces", N353)),"spaces")</f>
        <v>documentary</v>
      </c>
      <c r="S353" s="6">
        <f t="shared" si="28"/>
        <v>42427.964745370366</v>
      </c>
      <c r="T353" s="6">
        <f t="shared" si="29"/>
        <v>42467.923078703709</v>
      </c>
    </row>
    <row r="354" spans="1:20" ht="48" hidden="1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tr">
        <f t="shared" si="27"/>
        <v>film &amp; video</v>
      </c>
      <c r="R354" t="str" cm="1">
        <f t="array" ref="R354">_xlfn.IFS(ISNUMBER(SEARCH("film &amp; video/television", N354)),"television",ISNUMBER(SEARCH("film &amp; video/animation", N354)),"animation",ISNUMBER(SEARCH("film &amp; video/documentary", N354)),"documentary",ISNUMBER(SEARCH("film &amp; video/drama", N354)),"drama",ISNUMBER(SEARCH("film &amp; video/science fiction", N354)),"science fiction",ISNUMBER(SEARCH("film &amp; video/shorts", N354)),"shorts",ISNUMBER(SEARCH("food/food trucks", N354)),"food trucks",ISNUMBER(SEARCH("food/restaurants", N354)),"restaurants",ISNUMBER(SEARCH("food/small batch", N354)),"small batch",ISNUMBER(SEARCH("games/mobile games", N354)),"mobile games",ISNUMBER(SEARCH("games/tabletop games", N354)),"tabletop games",ISNUMBER(SEARCH("games/video games", N354)),"video games",ISNUMBER(SEARCH("music/classical music", N354)),"classical music",ISNUMBER(SEARCH("music/electronic music", N354)),"electronic music",ISNUMBER(SEARCH("music/faith", N354)),"faith",ISNUMBER(SEARCH("music/indie rock", N354)),"indie rock",ISNUMBER(SEARCH("music/jazz", N354)),"jazz",ISNUMBER(SEARCH("music/metal", N354)),"metal",ISNUMBER(SEARCH("music/pop", N354)),"pop",ISNUMBER(SEARCH("music/rock", N354)),"rock",ISNUMBER(SEARCH("music/world music", N354)),"world music",ISNUMBER(SEARCH("journalism/audio", N354)),"audio",ISNUMBER(SEARCH("photography/nature", N354)),"nature",ISNUMBER(SEARCH("photography/people", N354)),"people",ISNUMBER(SEARCH("photography/photobooks", N354)),"photobooks",ISNUMBER(SEARCH("photography/places", N354)),"places",ISNUMBER(SEARCH("publishing/art books", N354)),"art books",ISNUMBER(SEARCH("publishing/children's books", N354)),"children's books",ISNUMBER(SEARCH("publishing/fiction", N354)),"fiction",ISNUMBER(SEARCH("publishing/nonfiction", N354)),"nonfiction",ISNUMBER(SEARCH("publishing/radio &amp; podcasts", N354)),"radio &amp; podcasts",ISNUMBER(SEARCH("publishing/translations", N354)),"translations",ISNUMBER(SEARCH("technology/gadgets", N354)),"gadgets",ISNUMBER(SEARCH("technology/hardware", N354)),"hardware",ISNUMBER(SEARCH("technology/makerspaces", N354)),"makerspaces",ISNUMBER(SEARCH("technology/space exploration", N354)),"space exploration",ISNUMBER(SEARCH("technology/wearables", N354)),"wearables",ISNUMBER(SEARCH("technology/web", N354)),"web",ISNUMBER(SEARCH("theater/musical", N354)),"musical",ISNUMBER(SEARCH("theater/plays", N354)),"plays",ISNUMBER(SEARCH("theater/spaces", N354)),"spaces")</f>
        <v>documentary</v>
      </c>
      <c r="S354" s="6">
        <f t="shared" si="28"/>
        <v>41890.167453703703</v>
      </c>
      <c r="T354" s="6">
        <f t="shared" si="29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tr">
        <f t="shared" si="27"/>
        <v>film &amp; video</v>
      </c>
      <c r="R355" t="str" cm="1">
        <f t="array" ref="R355">_xlfn.IFS(ISNUMBER(SEARCH("film &amp; video/television", N355)),"television",ISNUMBER(SEARCH("film &amp; video/animation", N355)),"animation",ISNUMBER(SEARCH("film &amp; video/documentary", N355)),"documentary",ISNUMBER(SEARCH("film &amp; video/drama", N355)),"drama",ISNUMBER(SEARCH("film &amp; video/science fiction", N355)),"science fiction",ISNUMBER(SEARCH("film &amp; video/shorts", N355)),"shorts",ISNUMBER(SEARCH("food/food trucks", N355)),"food trucks",ISNUMBER(SEARCH("food/restaurants", N355)),"restaurants",ISNUMBER(SEARCH("food/small batch", N355)),"small batch",ISNUMBER(SEARCH("games/mobile games", N355)),"mobile games",ISNUMBER(SEARCH("games/tabletop games", N355)),"tabletop games",ISNUMBER(SEARCH("games/video games", N355)),"video games",ISNUMBER(SEARCH("music/classical music", N355)),"classical music",ISNUMBER(SEARCH("music/electronic music", N355)),"electronic music",ISNUMBER(SEARCH("music/faith", N355)),"faith",ISNUMBER(SEARCH("music/indie rock", N355)),"indie rock",ISNUMBER(SEARCH("music/jazz", N355)),"jazz",ISNUMBER(SEARCH("music/metal", N355)),"metal",ISNUMBER(SEARCH("music/pop", N355)),"pop",ISNUMBER(SEARCH("music/rock", N355)),"rock",ISNUMBER(SEARCH("music/world music", N355)),"world music",ISNUMBER(SEARCH("journalism/audio", N355)),"audio",ISNUMBER(SEARCH("photography/nature", N355)),"nature",ISNUMBER(SEARCH("photography/people", N355)),"people",ISNUMBER(SEARCH("photography/photobooks", N355)),"photobooks",ISNUMBER(SEARCH("photography/places", N355)),"places",ISNUMBER(SEARCH("publishing/art books", N355)),"art books",ISNUMBER(SEARCH("publishing/children's books", N355)),"children's books",ISNUMBER(SEARCH("publishing/fiction", N355)),"fiction",ISNUMBER(SEARCH("publishing/nonfiction", N355)),"nonfiction",ISNUMBER(SEARCH("publishing/radio &amp; podcasts", N355)),"radio &amp; podcasts",ISNUMBER(SEARCH("publishing/translations", N355)),"translations",ISNUMBER(SEARCH("technology/gadgets", N355)),"gadgets",ISNUMBER(SEARCH("technology/hardware", N355)),"hardware",ISNUMBER(SEARCH("technology/makerspaces", N355)),"makerspaces",ISNUMBER(SEARCH("technology/space exploration", N355)),"space exploration",ISNUMBER(SEARCH("technology/wearables", N355)),"wearables",ISNUMBER(SEARCH("technology/web", N355)),"web",ISNUMBER(SEARCH("theater/musical", N355)),"musical",ISNUMBER(SEARCH("theater/plays", N355)),"plays",ISNUMBER(SEARCH("theater/spaces", N355)),"spaces")</f>
        <v>documentary</v>
      </c>
      <c r="S355" s="6">
        <f t="shared" si="28"/>
        <v>42297.791886574079</v>
      </c>
      <c r="T355" s="6">
        <f t="shared" si="29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tr">
        <f t="shared" si="27"/>
        <v>film &amp; video</v>
      </c>
      <c r="R356" t="str" cm="1">
        <f t="array" ref="R356">_xlfn.IFS(ISNUMBER(SEARCH("film &amp; video/television", N356)),"television",ISNUMBER(SEARCH("film &amp; video/animation", N356)),"animation",ISNUMBER(SEARCH("film &amp; video/documentary", N356)),"documentary",ISNUMBER(SEARCH("film &amp; video/drama", N356)),"drama",ISNUMBER(SEARCH("film &amp; video/science fiction", N356)),"science fiction",ISNUMBER(SEARCH("film &amp; video/shorts", N356)),"shorts",ISNUMBER(SEARCH("food/food trucks", N356)),"food trucks",ISNUMBER(SEARCH("food/restaurants", N356)),"restaurants",ISNUMBER(SEARCH("food/small batch", N356)),"small batch",ISNUMBER(SEARCH("games/mobile games", N356)),"mobile games",ISNUMBER(SEARCH("games/tabletop games", N356)),"tabletop games",ISNUMBER(SEARCH("games/video games", N356)),"video games",ISNUMBER(SEARCH("music/classical music", N356)),"classical music",ISNUMBER(SEARCH("music/electronic music", N356)),"electronic music",ISNUMBER(SEARCH("music/faith", N356)),"faith",ISNUMBER(SEARCH("music/indie rock", N356)),"indie rock",ISNUMBER(SEARCH("music/jazz", N356)),"jazz",ISNUMBER(SEARCH("music/metal", N356)),"metal",ISNUMBER(SEARCH("music/pop", N356)),"pop",ISNUMBER(SEARCH("music/rock", N356)),"rock",ISNUMBER(SEARCH("music/world music", N356)),"world music",ISNUMBER(SEARCH("journalism/audio", N356)),"audio",ISNUMBER(SEARCH("photography/nature", N356)),"nature",ISNUMBER(SEARCH("photography/people", N356)),"people",ISNUMBER(SEARCH("photography/photobooks", N356)),"photobooks",ISNUMBER(SEARCH("photography/places", N356)),"places",ISNUMBER(SEARCH("publishing/art books", N356)),"art books",ISNUMBER(SEARCH("publishing/children's books", N356)),"children's books",ISNUMBER(SEARCH("publishing/fiction", N356)),"fiction",ISNUMBER(SEARCH("publishing/nonfiction", N356)),"nonfiction",ISNUMBER(SEARCH("publishing/radio &amp; podcasts", N356)),"radio &amp; podcasts",ISNUMBER(SEARCH("publishing/translations", N356)),"translations",ISNUMBER(SEARCH("technology/gadgets", N356)),"gadgets",ISNUMBER(SEARCH("technology/hardware", N356)),"hardware",ISNUMBER(SEARCH("technology/makerspaces", N356)),"makerspaces",ISNUMBER(SEARCH("technology/space exploration", N356)),"space exploration",ISNUMBER(SEARCH("technology/wearables", N356)),"wearables",ISNUMBER(SEARCH("technology/web", N356)),"web",ISNUMBER(SEARCH("theater/musical", N356)),"musical",ISNUMBER(SEARCH("theater/plays", N356)),"plays",ISNUMBER(SEARCH("theater/spaces", N356)),"spaces")</f>
        <v>documentary</v>
      </c>
      <c r="S356" s="6">
        <f t="shared" si="28"/>
        <v>42438.827789351853</v>
      </c>
      <c r="T356" s="6">
        <f t="shared" si="29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tr">
        <f t="shared" si="27"/>
        <v>film &amp; video</v>
      </c>
      <c r="R357" t="str" cm="1">
        <f t="array" ref="R357">_xlfn.IFS(ISNUMBER(SEARCH("film &amp; video/television", N357)),"television",ISNUMBER(SEARCH("film &amp; video/animation", N357)),"animation",ISNUMBER(SEARCH("film &amp; video/documentary", N357)),"documentary",ISNUMBER(SEARCH("film &amp; video/drama", N357)),"drama",ISNUMBER(SEARCH("film &amp; video/science fiction", N357)),"science fiction",ISNUMBER(SEARCH("film &amp; video/shorts", N357)),"shorts",ISNUMBER(SEARCH("food/food trucks", N357)),"food trucks",ISNUMBER(SEARCH("food/restaurants", N357)),"restaurants",ISNUMBER(SEARCH("food/small batch", N357)),"small batch",ISNUMBER(SEARCH("games/mobile games", N357)),"mobile games",ISNUMBER(SEARCH("games/tabletop games", N357)),"tabletop games",ISNUMBER(SEARCH("games/video games", N357)),"video games",ISNUMBER(SEARCH("music/classical music", N357)),"classical music",ISNUMBER(SEARCH("music/electronic music", N357)),"electronic music",ISNUMBER(SEARCH("music/faith", N357)),"faith",ISNUMBER(SEARCH("music/indie rock", N357)),"indie rock",ISNUMBER(SEARCH("music/jazz", N357)),"jazz",ISNUMBER(SEARCH("music/metal", N357)),"metal",ISNUMBER(SEARCH("music/pop", N357)),"pop",ISNUMBER(SEARCH("music/rock", N357)),"rock",ISNUMBER(SEARCH("music/world music", N357)),"world music",ISNUMBER(SEARCH("journalism/audio", N357)),"audio",ISNUMBER(SEARCH("photography/nature", N357)),"nature",ISNUMBER(SEARCH("photography/people", N357)),"people",ISNUMBER(SEARCH("photography/photobooks", N357)),"photobooks",ISNUMBER(SEARCH("photography/places", N357)),"places",ISNUMBER(SEARCH("publishing/art books", N357)),"art books",ISNUMBER(SEARCH("publishing/children's books", N357)),"children's books",ISNUMBER(SEARCH("publishing/fiction", N357)),"fiction",ISNUMBER(SEARCH("publishing/nonfiction", N357)),"nonfiction",ISNUMBER(SEARCH("publishing/radio &amp; podcasts", N357)),"radio &amp; podcasts",ISNUMBER(SEARCH("publishing/translations", N357)),"translations",ISNUMBER(SEARCH("technology/gadgets", N357)),"gadgets",ISNUMBER(SEARCH("technology/hardware", N357)),"hardware",ISNUMBER(SEARCH("technology/makerspaces", N357)),"makerspaces",ISNUMBER(SEARCH("technology/space exploration", N357)),"space exploration",ISNUMBER(SEARCH("technology/wearables", N357)),"wearables",ISNUMBER(SEARCH("technology/web", N357)),"web",ISNUMBER(SEARCH("theater/musical", N357)),"musical",ISNUMBER(SEARCH("theater/plays", N357)),"plays",ISNUMBER(SEARCH("theater/spaces", N357)),"spaces")</f>
        <v>documentary</v>
      </c>
      <c r="S357" s="6">
        <f t="shared" si="28"/>
        <v>41943.293912037036</v>
      </c>
      <c r="T357" s="6">
        <f t="shared" si="29"/>
        <v>41974.3355787037</v>
      </c>
    </row>
    <row r="358" spans="1:20" ht="32" hidden="1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tr">
        <f t="shared" si="27"/>
        <v>film &amp; video</v>
      </c>
      <c r="R358" t="str" cm="1">
        <f t="array" ref="R358">_xlfn.IFS(ISNUMBER(SEARCH("film &amp; video/television", N358)),"television",ISNUMBER(SEARCH("film &amp; video/animation", N358)),"animation",ISNUMBER(SEARCH("film &amp; video/documentary", N358)),"documentary",ISNUMBER(SEARCH("film &amp; video/drama", N358)),"drama",ISNUMBER(SEARCH("film &amp; video/science fiction", N358)),"science fiction",ISNUMBER(SEARCH("film &amp; video/shorts", N358)),"shorts",ISNUMBER(SEARCH("food/food trucks", N358)),"food trucks",ISNUMBER(SEARCH("food/restaurants", N358)),"restaurants",ISNUMBER(SEARCH("food/small batch", N358)),"small batch",ISNUMBER(SEARCH("games/mobile games", N358)),"mobile games",ISNUMBER(SEARCH("games/tabletop games", N358)),"tabletop games",ISNUMBER(SEARCH("games/video games", N358)),"video games",ISNUMBER(SEARCH("music/classical music", N358)),"classical music",ISNUMBER(SEARCH("music/electronic music", N358)),"electronic music",ISNUMBER(SEARCH("music/faith", N358)),"faith",ISNUMBER(SEARCH("music/indie rock", N358)),"indie rock",ISNUMBER(SEARCH("music/jazz", N358)),"jazz",ISNUMBER(SEARCH("music/metal", N358)),"metal",ISNUMBER(SEARCH("music/pop", N358)),"pop",ISNUMBER(SEARCH("music/rock", N358)),"rock",ISNUMBER(SEARCH("music/world music", N358)),"world music",ISNUMBER(SEARCH("journalism/audio", N358)),"audio",ISNUMBER(SEARCH("photography/nature", N358)),"nature",ISNUMBER(SEARCH("photography/people", N358)),"people",ISNUMBER(SEARCH("photography/photobooks", N358)),"photobooks",ISNUMBER(SEARCH("photography/places", N358)),"places",ISNUMBER(SEARCH("publishing/art books", N358)),"art books",ISNUMBER(SEARCH("publishing/children's books", N358)),"children's books",ISNUMBER(SEARCH("publishing/fiction", N358)),"fiction",ISNUMBER(SEARCH("publishing/nonfiction", N358)),"nonfiction",ISNUMBER(SEARCH("publishing/radio &amp; podcasts", N358)),"radio &amp; podcasts",ISNUMBER(SEARCH("publishing/translations", N358)),"translations",ISNUMBER(SEARCH("technology/gadgets", N358)),"gadgets",ISNUMBER(SEARCH("technology/hardware", N358)),"hardware",ISNUMBER(SEARCH("technology/makerspaces", N358)),"makerspaces",ISNUMBER(SEARCH("technology/space exploration", N358)),"space exploration",ISNUMBER(SEARCH("technology/wearables", N358)),"wearables",ISNUMBER(SEARCH("technology/web", N358)),"web",ISNUMBER(SEARCH("theater/musical", N358)),"musical",ISNUMBER(SEARCH("theater/plays", N358)),"plays",ISNUMBER(SEARCH("theater/spaces", N358)),"spaces")</f>
        <v>documentary</v>
      </c>
      <c r="S358" s="6">
        <f t="shared" si="28"/>
        <v>42415.803159722222</v>
      </c>
      <c r="T358" s="6">
        <f t="shared" si="29"/>
        <v>42445.761493055557</v>
      </c>
    </row>
    <row r="359" spans="1:20" ht="48" hidden="1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tr">
        <f t="shared" si="27"/>
        <v>film &amp; video</v>
      </c>
      <c r="R359" t="str" cm="1">
        <f t="array" ref="R359">_xlfn.IFS(ISNUMBER(SEARCH("film &amp; video/television", N359)),"television",ISNUMBER(SEARCH("film &amp; video/animation", N359)),"animation",ISNUMBER(SEARCH("film &amp; video/documentary", N359)),"documentary",ISNUMBER(SEARCH("film &amp; video/drama", N359)),"drama",ISNUMBER(SEARCH("film &amp; video/science fiction", N359)),"science fiction",ISNUMBER(SEARCH("film &amp; video/shorts", N359)),"shorts",ISNUMBER(SEARCH("food/food trucks", N359)),"food trucks",ISNUMBER(SEARCH("food/restaurants", N359)),"restaurants",ISNUMBER(SEARCH("food/small batch", N359)),"small batch",ISNUMBER(SEARCH("games/mobile games", N359)),"mobile games",ISNUMBER(SEARCH("games/tabletop games", N359)),"tabletop games",ISNUMBER(SEARCH("games/video games", N359)),"video games",ISNUMBER(SEARCH("music/classical music", N359)),"classical music",ISNUMBER(SEARCH("music/electronic music", N359)),"electronic music",ISNUMBER(SEARCH("music/faith", N359)),"faith",ISNUMBER(SEARCH("music/indie rock", N359)),"indie rock",ISNUMBER(SEARCH("music/jazz", N359)),"jazz",ISNUMBER(SEARCH("music/metal", N359)),"metal",ISNUMBER(SEARCH("music/pop", N359)),"pop",ISNUMBER(SEARCH("music/rock", N359)),"rock",ISNUMBER(SEARCH("music/world music", N359)),"world music",ISNUMBER(SEARCH("journalism/audio", N359)),"audio",ISNUMBER(SEARCH("photography/nature", N359)),"nature",ISNUMBER(SEARCH("photography/people", N359)),"people",ISNUMBER(SEARCH("photography/photobooks", N359)),"photobooks",ISNUMBER(SEARCH("photography/places", N359)),"places",ISNUMBER(SEARCH("publishing/art books", N359)),"art books",ISNUMBER(SEARCH("publishing/children's books", N359)),"children's books",ISNUMBER(SEARCH("publishing/fiction", N359)),"fiction",ISNUMBER(SEARCH("publishing/nonfiction", N359)),"nonfiction",ISNUMBER(SEARCH("publishing/radio &amp; podcasts", N359)),"radio &amp; podcasts",ISNUMBER(SEARCH("publishing/translations", N359)),"translations",ISNUMBER(SEARCH("technology/gadgets", N359)),"gadgets",ISNUMBER(SEARCH("technology/hardware", N359)),"hardware",ISNUMBER(SEARCH("technology/makerspaces", N359)),"makerspaces",ISNUMBER(SEARCH("technology/space exploration", N359)),"space exploration",ISNUMBER(SEARCH("technology/wearables", N359)),"wearables",ISNUMBER(SEARCH("technology/web", N359)),"web",ISNUMBER(SEARCH("theater/musical", N359)),"musical",ISNUMBER(SEARCH("theater/plays", N359)),"plays",ISNUMBER(SEARCH("theater/spaces", N359)),"spaces")</f>
        <v>documentary</v>
      </c>
      <c r="S359" s="6">
        <f t="shared" si="28"/>
        <v>42078.222187499996</v>
      </c>
      <c r="T359" s="6">
        <f t="shared" si="29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tr">
        <f t="shared" si="27"/>
        <v>film &amp; video</v>
      </c>
      <c r="R360" t="str" cm="1">
        <f t="array" ref="R360">_xlfn.IFS(ISNUMBER(SEARCH("film &amp; video/television", N360)),"television",ISNUMBER(SEARCH("film &amp; video/animation", N360)),"animation",ISNUMBER(SEARCH("film &amp; video/documentary", N360)),"documentary",ISNUMBER(SEARCH("film &amp; video/drama", N360)),"drama",ISNUMBER(SEARCH("film &amp; video/science fiction", N360)),"science fiction",ISNUMBER(SEARCH("film &amp; video/shorts", N360)),"shorts",ISNUMBER(SEARCH("food/food trucks", N360)),"food trucks",ISNUMBER(SEARCH("food/restaurants", N360)),"restaurants",ISNUMBER(SEARCH("food/small batch", N360)),"small batch",ISNUMBER(SEARCH("games/mobile games", N360)),"mobile games",ISNUMBER(SEARCH("games/tabletop games", N360)),"tabletop games",ISNUMBER(SEARCH("games/video games", N360)),"video games",ISNUMBER(SEARCH("music/classical music", N360)),"classical music",ISNUMBER(SEARCH("music/electronic music", N360)),"electronic music",ISNUMBER(SEARCH("music/faith", N360)),"faith",ISNUMBER(SEARCH("music/indie rock", N360)),"indie rock",ISNUMBER(SEARCH("music/jazz", N360)),"jazz",ISNUMBER(SEARCH("music/metal", N360)),"metal",ISNUMBER(SEARCH("music/pop", N360)),"pop",ISNUMBER(SEARCH("music/rock", N360)),"rock",ISNUMBER(SEARCH("music/world music", N360)),"world music",ISNUMBER(SEARCH("journalism/audio", N360)),"audio",ISNUMBER(SEARCH("photography/nature", N360)),"nature",ISNUMBER(SEARCH("photography/people", N360)),"people",ISNUMBER(SEARCH("photography/photobooks", N360)),"photobooks",ISNUMBER(SEARCH("photography/places", N360)),"places",ISNUMBER(SEARCH("publishing/art books", N360)),"art books",ISNUMBER(SEARCH("publishing/children's books", N360)),"children's books",ISNUMBER(SEARCH("publishing/fiction", N360)),"fiction",ISNUMBER(SEARCH("publishing/nonfiction", N360)),"nonfiction",ISNUMBER(SEARCH("publishing/radio &amp; podcasts", N360)),"radio &amp; podcasts",ISNUMBER(SEARCH("publishing/translations", N360)),"translations",ISNUMBER(SEARCH("technology/gadgets", N360)),"gadgets",ISNUMBER(SEARCH("technology/hardware", N360)),"hardware",ISNUMBER(SEARCH("technology/makerspaces", N360)),"makerspaces",ISNUMBER(SEARCH("technology/space exploration", N360)),"space exploration",ISNUMBER(SEARCH("technology/wearables", N360)),"wearables",ISNUMBER(SEARCH("technology/web", N360)),"web",ISNUMBER(SEARCH("theater/musical", N360)),"musical",ISNUMBER(SEARCH("theater/plays", N360)),"plays",ISNUMBER(SEARCH("theater/spaces", N360)),"spaces")</f>
        <v>documentary</v>
      </c>
      <c r="S360" s="6">
        <f t="shared" si="28"/>
        <v>42507.860196759255</v>
      </c>
      <c r="T360" s="6">
        <f t="shared" si="29"/>
        <v>42536.625</v>
      </c>
    </row>
    <row r="361" spans="1:20" ht="48" hidden="1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tr">
        <f t="shared" si="27"/>
        <v>film &amp; video</v>
      </c>
      <c r="R361" t="str" cm="1">
        <f t="array" ref="R361">_xlfn.IFS(ISNUMBER(SEARCH("film &amp; video/television", N361)),"television",ISNUMBER(SEARCH("film &amp; video/animation", N361)),"animation",ISNUMBER(SEARCH("film &amp; video/documentary", N361)),"documentary",ISNUMBER(SEARCH("film &amp; video/drama", N361)),"drama",ISNUMBER(SEARCH("film &amp; video/science fiction", N361)),"science fiction",ISNUMBER(SEARCH("film &amp; video/shorts", N361)),"shorts",ISNUMBER(SEARCH("food/food trucks", N361)),"food trucks",ISNUMBER(SEARCH("food/restaurants", N361)),"restaurants",ISNUMBER(SEARCH("food/small batch", N361)),"small batch",ISNUMBER(SEARCH("games/mobile games", N361)),"mobile games",ISNUMBER(SEARCH("games/tabletop games", N361)),"tabletop games",ISNUMBER(SEARCH("games/video games", N361)),"video games",ISNUMBER(SEARCH("music/classical music", N361)),"classical music",ISNUMBER(SEARCH("music/electronic music", N361)),"electronic music",ISNUMBER(SEARCH("music/faith", N361)),"faith",ISNUMBER(SEARCH("music/indie rock", N361)),"indie rock",ISNUMBER(SEARCH("music/jazz", N361)),"jazz",ISNUMBER(SEARCH("music/metal", N361)),"metal",ISNUMBER(SEARCH("music/pop", N361)),"pop",ISNUMBER(SEARCH("music/rock", N361)),"rock",ISNUMBER(SEARCH("music/world music", N361)),"world music",ISNUMBER(SEARCH("journalism/audio", N361)),"audio",ISNUMBER(SEARCH("photography/nature", N361)),"nature",ISNUMBER(SEARCH("photography/people", N361)),"people",ISNUMBER(SEARCH("photography/photobooks", N361)),"photobooks",ISNUMBER(SEARCH("photography/places", N361)),"places",ISNUMBER(SEARCH("publishing/art books", N361)),"art books",ISNUMBER(SEARCH("publishing/children's books", N361)),"children's books",ISNUMBER(SEARCH("publishing/fiction", N361)),"fiction",ISNUMBER(SEARCH("publishing/nonfiction", N361)),"nonfiction",ISNUMBER(SEARCH("publishing/radio &amp; podcasts", N361)),"radio &amp; podcasts",ISNUMBER(SEARCH("publishing/translations", N361)),"translations",ISNUMBER(SEARCH("technology/gadgets", N361)),"gadgets",ISNUMBER(SEARCH("technology/hardware", N361)),"hardware",ISNUMBER(SEARCH("technology/makerspaces", N361)),"makerspaces",ISNUMBER(SEARCH("technology/space exploration", N361)),"space exploration",ISNUMBER(SEARCH("technology/wearables", N361)),"wearables",ISNUMBER(SEARCH("technology/web", N361)),"web",ISNUMBER(SEARCH("theater/musical", N361)),"musical",ISNUMBER(SEARCH("theater/plays", N361)),"plays",ISNUMBER(SEARCH("theater/spaces", N361)),"spaces")</f>
        <v>documentary</v>
      </c>
      <c r="S361" s="6">
        <f t="shared" si="28"/>
        <v>41935.070486111108</v>
      </c>
      <c r="T361" s="6">
        <f t="shared" si="29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tr">
        <f t="shared" si="27"/>
        <v>film &amp; video</v>
      </c>
      <c r="R362" t="str" cm="1">
        <f t="array" ref="R362">_xlfn.IFS(ISNUMBER(SEARCH("film &amp; video/television", N362)),"television",ISNUMBER(SEARCH("film &amp; video/animation", N362)),"animation",ISNUMBER(SEARCH("film &amp; video/documentary", N362)),"documentary",ISNUMBER(SEARCH("film &amp; video/drama", N362)),"drama",ISNUMBER(SEARCH("film &amp; video/science fiction", N362)),"science fiction",ISNUMBER(SEARCH("film &amp; video/shorts", N362)),"shorts",ISNUMBER(SEARCH("food/food trucks", N362)),"food trucks",ISNUMBER(SEARCH("food/restaurants", N362)),"restaurants",ISNUMBER(SEARCH("food/small batch", N362)),"small batch",ISNUMBER(SEARCH("games/mobile games", N362)),"mobile games",ISNUMBER(SEARCH("games/tabletop games", N362)),"tabletop games",ISNUMBER(SEARCH("games/video games", N362)),"video games",ISNUMBER(SEARCH("music/classical music", N362)),"classical music",ISNUMBER(SEARCH("music/electronic music", N362)),"electronic music",ISNUMBER(SEARCH("music/faith", N362)),"faith",ISNUMBER(SEARCH("music/indie rock", N362)),"indie rock",ISNUMBER(SEARCH("music/jazz", N362)),"jazz",ISNUMBER(SEARCH("music/metal", N362)),"metal",ISNUMBER(SEARCH("music/pop", N362)),"pop",ISNUMBER(SEARCH("music/rock", N362)),"rock",ISNUMBER(SEARCH("music/world music", N362)),"world music",ISNUMBER(SEARCH("journalism/audio", N362)),"audio",ISNUMBER(SEARCH("photography/nature", N362)),"nature",ISNUMBER(SEARCH("photography/people", N362)),"people",ISNUMBER(SEARCH("photography/photobooks", N362)),"photobooks",ISNUMBER(SEARCH("photography/places", N362)),"places",ISNUMBER(SEARCH("publishing/art books", N362)),"art books",ISNUMBER(SEARCH("publishing/children's books", N362)),"children's books",ISNUMBER(SEARCH("publishing/fiction", N362)),"fiction",ISNUMBER(SEARCH("publishing/nonfiction", N362)),"nonfiction",ISNUMBER(SEARCH("publishing/radio &amp; podcasts", N362)),"radio &amp; podcasts",ISNUMBER(SEARCH("publishing/translations", N362)),"translations",ISNUMBER(SEARCH("technology/gadgets", N362)),"gadgets",ISNUMBER(SEARCH("technology/hardware", N362)),"hardware",ISNUMBER(SEARCH("technology/makerspaces", N362)),"makerspaces",ISNUMBER(SEARCH("technology/space exploration", N362)),"space exploration",ISNUMBER(SEARCH("technology/wearables", N362)),"wearables",ISNUMBER(SEARCH("technology/web", N362)),"web",ISNUMBER(SEARCH("theater/musical", N362)),"musical",ISNUMBER(SEARCH("theater/plays", N362)),"plays",ISNUMBER(SEARCH("theater/spaces", N362)),"spaces")</f>
        <v>documentary</v>
      </c>
      <c r="S362" s="6">
        <f t="shared" si="28"/>
        <v>42163.897916666669</v>
      </c>
      <c r="T362" s="6">
        <f t="shared" si="29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tr">
        <f t="shared" si="27"/>
        <v>film &amp; video</v>
      </c>
      <c r="R363" t="str" cm="1">
        <f t="array" ref="R363">_xlfn.IFS(ISNUMBER(SEARCH("film &amp; video/television", N363)),"television",ISNUMBER(SEARCH("film &amp; video/animation", N363)),"animation",ISNUMBER(SEARCH("film &amp; video/documentary", N363)),"documentary",ISNUMBER(SEARCH("film &amp; video/drama", N363)),"drama",ISNUMBER(SEARCH("film &amp; video/science fiction", N363)),"science fiction",ISNUMBER(SEARCH("film &amp; video/shorts", N363)),"shorts",ISNUMBER(SEARCH("food/food trucks", N363)),"food trucks",ISNUMBER(SEARCH("food/restaurants", N363)),"restaurants",ISNUMBER(SEARCH("food/small batch", N363)),"small batch",ISNUMBER(SEARCH("games/mobile games", N363)),"mobile games",ISNUMBER(SEARCH("games/tabletop games", N363)),"tabletop games",ISNUMBER(SEARCH("games/video games", N363)),"video games",ISNUMBER(SEARCH("music/classical music", N363)),"classical music",ISNUMBER(SEARCH("music/electronic music", N363)),"electronic music",ISNUMBER(SEARCH("music/faith", N363)),"faith",ISNUMBER(SEARCH("music/indie rock", N363)),"indie rock",ISNUMBER(SEARCH("music/jazz", N363)),"jazz",ISNUMBER(SEARCH("music/metal", N363)),"metal",ISNUMBER(SEARCH("music/pop", N363)),"pop",ISNUMBER(SEARCH("music/rock", N363)),"rock",ISNUMBER(SEARCH("music/world music", N363)),"world music",ISNUMBER(SEARCH("journalism/audio", N363)),"audio",ISNUMBER(SEARCH("photography/nature", N363)),"nature",ISNUMBER(SEARCH("photography/people", N363)),"people",ISNUMBER(SEARCH("photography/photobooks", N363)),"photobooks",ISNUMBER(SEARCH("photography/places", N363)),"places",ISNUMBER(SEARCH("publishing/art books", N363)),"art books",ISNUMBER(SEARCH("publishing/children's books", N363)),"children's books",ISNUMBER(SEARCH("publishing/fiction", N363)),"fiction",ISNUMBER(SEARCH("publishing/nonfiction", N363)),"nonfiction",ISNUMBER(SEARCH("publishing/radio &amp; podcasts", N363)),"radio &amp; podcasts",ISNUMBER(SEARCH("publishing/translations", N363)),"translations",ISNUMBER(SEARCH("technology/gadgets", N363)),"gadgets",ISNUMBER(SEARCH("technology/hardware", N363)),"hardware",ISNUMBER(SEARCH("technology/makerspaces", N363)),"makerspaces",ISNUMBER(SEARCH("technology/space exploration", N363)),"space exploration",ISNUMBER(SEARCH("technology/wearables", N363)),"wearables",ISNUMBER(SEARCH("technology/web", N363)),"web",ISNUMBER(SEARCH("theater/musical", N363)),"musical",ISNUMBER(SEARCH("theater/plays", N363)),"plays",ISNUMBER(SEARCH("theater/spaces", N363)),"spaces")</f>
        <v>documentary</v>
      </c>
      <c r="S363" s="6">
        <f t="shared" si="28"/>
        <v>41936.001226851848</v>
      </c>
      <c r="T363" s="6">
        <f t="shared" si="29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tr">
        <f t="shared" si="27"/>
        <v>film &amp; video</v>
      </c>
      <c r="R364" t="str" cm="1">
        <f t="array" ref="R364">_xlfn.IFS(ISNUMBER(SEARCH("film &amp; video/television", N364)),"television",ISNUMBER(SEARCH("film &amp; video/animation", N364)),"animation",ISNUMBER(SEARCH("film &amp; video/documentary", N364)),"documentary",ISNUMBER(SEARCH("film &amp; video/drama", N364)),"drama",ISNUMBER(SEARCH("film &amp; video/science fiction", N364)),"science fiction",ISNUMBER(SEARCH("film &amp; video/shorts", N364)),"shorts",ISNUMBER(SEARCH("food/food trucks", N364)),"food trucks",ISNUMBER(SEARCH("food/restaurants", N364)),"restaurants",ISNUMBER(SEARCH("food/small batch", N364)),"small batch",ISNUMBER(SEARCH("games/mobile games", N364)),"mobile games",ISNUMBER(SEARCH("games/tabletop games", N364)),"tabletop games",ISNUMBER(SEARCH("games/video games", N364)),"video games",ISNUMBER(SEARCH("music/classical music", N364)),"classical music",ISNUMBER(SEARCH("music/electronic music", N364)),"electronic music",ISNUMBER(SEARCH("music/faith", N364)),"faith",ISNUMBER(SEARCH("music/indie rock", N364)),"indie rock",ISNUMBER(SEARCH("music/jazz", N364)),"jazz",ISNUMBER(SEARCH("music/metal", N364)),"metal",ISNUMBER(SEARCH("music/pop", N364)),"pop",ISNUMBER(SEARCH("music/rock", N364)),"rock",ISNUMBER(SEARCH("music/world music", N364)),"world music",ISNUMBER(SEARCH("journalism/audio", N364)),"audio",ISNUMBER(SEARCH("photography/nature", N364)),"nature",ISNUMBER(SEARCH("photography/people", N364)),"people",ISNUMBER(SEARCH("photography/photobooks", N364)),"photobooks",ISNUMBER(SEARCH("photography/places", N364)),"places",ISNUMBER(SEARCH("publishing/art books", N364)),"art books",ISNUMBER(SEARCH("publishing/children's books", N364)),"children's books",ISNUMBER(SEARCH("publishing/fiction", N364)),"fiction",ISNUMBER(SEARCH("publishing/nonfiction", N364)),"nonfiction",ISNUMBER(SEARCH("publishing/radio &amp; podcasts", N364)),"radio &amp; podcasts",ISNUMBER(SEARCH("publishing/translations", N364)),"translations",ISNUMBER(SEARCH("technology/gadgets", N364)),"gadgets",ISNUMBER(SEARCH("technology/hardware", N364)),"hardware",ISNUMBER(SEARCH("technology/makerspaces", N364)),"makerspaces",ISNUMBER(SEARCH("technology/space exploration", N364)),"space exploration",ISNUMBER(SEARCH("technology/wearables", N364)),"wearables",ISNUMBER(SEARCH("technology/web", N364)),"web",ISNUMBER(SEARCH("theater/musical", N364)),"musical",ISNUMBER(SEARCH("theater/plays", N364)),"plays",ISNUMBER(SEARCH("theater/spaces", N364)),"spaces")</f>
        <v>documentary</v>
      </c>
      <c r="S364" s="6">
        <f t="shared" si="28"/>
        <v>41837.210543981484</v>
      </c>
      <c r="T364" s="6">
        <f t="shared" si="29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tr">
        <f t="shared" si="27"/>
        <v>film &amp; video</v>
      </c>
      <c r="R365" t="str" cm="1">
        <f t="array" ref="R365">_xlfn.IFS(ISNUMBER(SEARCH("film &amp; video/television", N365)),"television",ISNUMBER(SEARCH("film &amp; video/animation", N365)),"animation",ISNUMBER(SEARCH("film &amp; video/documentary", N365)),"documentary",ISNUMBER(SEARCH("film &amp; video/drama", N365)),"drama",ISNUMBER(SEARCH("film &amp; video/science fiction", N365)),"science fiction",ISNUMBER(SEARCH("film &amp; video/shorts", N365)),"shorts",ISNUMBER(SEARCH("food/food trucks", N365)),"food trucks",ISNUMBER(SEARCH("food/restaurants", N365)),"restaurants",ISNUMBER(SEARCH("food/small batch", N365)),"small batch",ISNUMBER(SEARCH("games/mobile games", N365)),"mobile games",ISNUMBER(SEARCH("games/tabletop games", N365)),"tabletop games",ISNUMBER(SEARCH("games/video games", N365)),"video games",ISNUMBER(SEARCH("music/classical music", N365)),"classical music",ISNUMBER(SEARCH("music/electronic music", N365)),"electronic music",ISNUMBER(SEARCH("music/faith", N365)),"faith",ISNUMBER(SEARCH("music/indie rock", N365)),"indie rock",ISNUMBER(SEARCH("music/jazz", N365)),"jazz",ISNUMBER(SEARCH("music/metal", N365)),"metal",ISNUMBER(SEARCH("music/pop", N365)),"pop",ISNUMBER(SEARCH("music/rock", N365)),"rock",ISNUMBER(SEARCH("music/world music", N365)),"world music",ISNUMBER(SEARCH("journalism/audio", N365)),"audio",ISNUMBER(SEARCH("photography/nature", N365)),"nature",ISNUMBER(SEARCH("photography/people", N365)),"people",ISNUMBER(SEARCH("photography/photobooks", N365)),"photobooks",ISNUMBER(SEARCH("photography/places", N365)),"places",ISNUMBER(SEARCH("publishing/art books", N365)),"art books",ISNUMBER(SEARCH("publishing/children's books", N365)),"children's books",ISNUMBER(SEARCH("publishing/fiction", N365)),"fiction",ISNUMBER(SEARCH("publishing/nonfiction", N365)),"nonfiction",ISNUMBER(SEARCH("publishing/radio &amp; podcasts", N365)),"radio &amp; podcasts",ISNUMBER(SEARCH("publishing/translations", N365)),"translations",ISNUMBER(SEARCH("technology/gadgets", N365)),"gadgets",ISNUMBER(SEARCH("technology/hardware", N365)),"hardware",ISNUMBER(SEARCH("technology/makerspaces", N365)),"makerspaces",ISNUMBER(SEARCH("technology/space exploration", N365)),"space exploration",ISNUMBER(SEARCH("technology/wearables", N365)),"wearables",ISNUMBER(SEARCH("technology/web", N365)),"web",ISNUMBER(SEARCH("theater/musical", N365)),"musical",ISNUMBER(SEARCH("theater/plays", N365)),"plays",ISNUMBER(SEARCH("theater/spaces", N365)),"spaces")</f>
        <v>documentary</v>
      </c>
      <c r="S365" s="6">
        <f t="shared" si="28"/>
        <v>40255.744629629626</v>
      </c>
      <c r="T365" s="6">
        <f t="shared" si="29"/>
        <v>40300.806944444441</v>
      </c>
    </row>
    <row r="366" spans="1:20" ht="48" hidden="1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tr">
        <f t="shared" si="27"/>
        <v>film &amp; video</v>
      </c>
      <c r="R366" t="str" cm="1">
        <f t="array" ref="R366">_xlfn.IFS(ISNUMBER(SEARCH("film &amp; video/television", N366)),"television",ISNUMBER(SEARCH("film &amp; video/animation", N366)),"animation",ISNUMBER(SEARCH("film &amp; video/documentary", N366)),"documentary",ISNUMBER(SEARCH("film &amp; video/drama", N366)),"drama",ISNUMBER(SEARCH("film &amp; video/science fiction", N366)),"science fiction",ISNUMBER(SEARCH("film &amp; video/shorts", N366)),"shorts",ISNUMBER(SEARCH("food/food trucks", N366)),"food trucks",ISNUMBER(SEARCH("food/restaurants", N366)),"restaurants",ISNUMBER(SEARCH("food/small batch", N366)),"small batch",ISNUMBER(SEARCH("games/mobile games", N366)),"mobile games",ISNUMBER(SEARCH("games/tabletop games", N366)),"tabletop games",ISNUMBER(SEARCH("games/video games", N366)),"video games",ISNUMBER(SEARCH("music/classical music", N366)),"classical music",ISNUMBER(SEARCH("music/electronic music", N366)),"electronic music",ISNUMBER(SEARCH("music/faith", N366)),"faith",ISNUMBER(SEARCH("music/indie rock", N366)),"indie rock",ISNUMBER(SEARCH("music/jazz", N366)),"jazz",ISNUMBER(SEARCH("music/metal", N366)),"metal",ISNUMBER(SEARCH("music/pop", N366)),"pop",ISNUMBER(SEARCH("music/rock", N366)),"rock",ISNUMBER(SEARCH("music/world music", N366)),"world music",ISNUMBER(SEARCH("journalism/audio", N366)),"audio",ISNUMBER(SEARCH("photography/nature", N366)),"nature",ISNUMBER(SEARCH("photography/people", N366)),"people",ISNUMBER(SEARCH("photography/photobooks", N366)),"photobooks",ISNUMBER(SEARCH("photography/places", N366)),"places",ISNUMBER(SEARCH("publishing/art books", N366)),"art books",ISNUMBER(SEARCH("publishing/children's books", N366)),"children's books",ISNUMBER(SEARCH("publishing/fiction", N366)),"fiction",ISNUMBER(SEARCH("publishing/nonfiction", N366)),"nonfiction",ISNUMBER(SEARCH("publishing/radio &amp; podcasts", N366)),"radio &amp; podcasts",ISNUMBER(SEARCH("publishing/translations", N366)),"translations",ISNUMBER(SEARCH("technology/gadgets", N366)),"gadgets",ISNUMBER(SEARCH("technology/hardware", N366)),"hardware",ISNUMBER(SEARCH("technology/makerspaces", N366)),"makerspaces",ISNUMBER(SEARCH("technology/space exploration", N366)),"space exploration",ISNUMBER(SEARCH("technology/wearables", N366)),"wearables",ISNUMBER(SEARCH("technology/web", N366)),"web",ISNUMBER(SEARCH("theater/musical", N366)),"musical",ISNUMBER(SEARCH("theater/plays", N366)),"plays",ISNUMBER(SEARCH("theater/spaces", N366)),"spaces")</f>
        <v>documentary</v>
      </c>
      <c r="S366" s="6">
        <f t="shared" si="28"/>
        <v>41780.859629629631</v>
      </c>
      <c r="T366" s="6">
        <f t="shared" si="29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tr">
        <f t="shared" si="27"/>
        <v>film &amp; video</v>
      </c>
      <c r="R367" t="str" cm="1">
        <f t="array" ref="R367">_xlfn.IFS(ISNUMBER(SEARCH("film &amp; video/television", N367)),"television",ISNUMBER(SEARCH("film &amp; video/animation", N367)),"animation",ISNUMBER(SEARCH("film &amp; video/documentary", N367)),"documentary",ISNUMBER(SEARCH("film &amp; video/drama", N367)),"drama",ISNUMBER(SEARCH("film &amp; video/science fiction", N367)),"science fiction",ISNUMBER(SEARCH("film &amp; video/shorts", N367)),"shorts",ISNUMBER(SEARCH("food/food trucks", N367)),"food trucks",ISNUMBER(SEARCH("food/restaurants", N367)),"restaurants",ISNUMBER(SEARCH("food/small batch", N367)),"small batch",ISNUMBER(SEARCH("games/mobile games", N367)),"mobile games",ISNUMBER(SEARCH("games/tabletop games", N367)),"tabletop games",ISNUMBER(SEARCH("games/video games", N367)),"video games",ISNUMBER(SEARCH("music/classical music", N367)),"classical music",ISNUMBER(SEARCH("music/electronic music", N367)),"electronic music",ISNUMBER(SEARCH("music/faith", N367)),"faith",ISNUMBER(SEARCH("music/indie rock", N367)),"indie rock",ISNUMBER(SEARCH("music/jazz", N367)),"jazz",ISNUMBER(SEARCH("music/metal", N367)),"metal",ISNUMBER(SEARCH("music/pop", N367)),"pop",ISNUMBER(SEARCH("music/rock", N367)),"rock",ISNUMBER(SEARCH("music/world music", N367)),"world music",ISNUMBER(SEARCH("journalism/audio", N367)),"audio",ISNUMBER(SEARCH("photography/nature", N367)),"nature",ISNUMBER(SEARCH("photography/people", N367)),"people",ISNUMBER(SEARCH("photography/photobooks", N367)),"photobooks",ISNUMBER(SEARCH("photography/places", N367)),"places",ISNUMBER(SEARCH("publishing/art books", N367)),"art books",ISNUMBER(SEARCH("publishing/children's books", N367)),"children's books",ISNUMBER(SEARCH("publishing/fiction", N367)),"fiction",ISNUMBER(SEARCH("publishing/nonfiction", N367)),"nonfiction",ISNUMBER(SEARCH("publishing/radio &amp; podcasts", N367)),"radio &amp; podcasts",ISNUMBER(SEARCH("publishing/translations", N367)),"translations",ISNUMBER(SEARCH("technology/gadgets", N367)),"gadgets",ISNUMBER(SEARCH("technology/hardware", N367)),"hardware",ISNUMBER(SEARCH("technology/makerspaces", N367)),"makerspaces",ISNUMBER(SEARCH("technology/space exploration", N367)),"space exploration",ISNUMBER(SEARCH("technology/wearables", N367)),"wearables",ISNUMBER(SEARCH("technology/web", N367)),"web",ISNUMBER(SEARCH("theater/musical", N367)),"musical",ISNUMBER(SEARCH("theater/plays", N367)),"plays",ISNUMBER(SEARCH("theater/spaces", N367)),"spaces")</f>
        <v>documentary</v>
      </c>
      <c r="S367" s="6">
        <f t="shared" si="28"/>
        <v>41668.606469907405</v>
      </c>
      <c r="T367" s="6">
        <f t="shared" si="29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tr">
        <f t="shared" si="27"/>
        <v>film &amp; video</v>
      </c>
      <c r="R368" t="str" cm="1">
        <f t="array" ref="R368">_xlfn.IFS(ISNUMBER(SEARCH("film &amp; video/television", N368)),"television",ISNUMBER(SEARCH("film &amp; video/animation", N368)),"animation",ISNUMBER(SEARCH("film &amp; video/documentary", N368)),"documentary",ISNUMBER(SEARCH("film &amp; video/drama", N368)),"drama",ISNUMBER(SEARCH("film &amp; video/science fiction", N368)),"science fiction",ISNUMBER(SEARCH("film &amp; video/shorts", N368)),"shorts",ISNUMBER(SEARCH("food/food trucks", N368)),"food trucks",ISNUMBER(SEARCH("food/restaurants", N368)),"restaurants",ISNUMBER(SEARCH("food/small batch", N368)),"small batch",ISNUMBER(SEARCH("games/mobile games", N368)),"mobile games",ISNUMBER(SEARCH("games/tabletop games", N368)),"tabletop games",ISNUMBER(SEARCH("games/video games", N368)),"video games",ISNUMBER(SEARCH("music/classical music", N368)),"classical music",ISNUMBER(SEARCH("music/electronic music", N368)),"electronic music",ISNUMBER(SEARCH("music/faith", N368)),"faith",ISNUMBER(SEARCH("music/indie rock", N368)),"indie rock",ISNUMBER(SEARCH("music/jazz", N368)),"jazz",ISNUMBER(SEARCH("music/metal", N368)),"metal",ISNUMBER(SEARCH("music/pop", N368)),"pop",ISNUMBER(SEARCH("music/rock", N368)),"rock",ISNUMBER(SEARCH("music/world music", N368)),"world music",ISNUMBER(SEARCH("journalism/audio", N368)),"audio",ISNUMBER(SEARCH("photography/nature", N368)),"nature",ISNUMBER(SEARCH("photography/people", N368)),"people",ISNUMBER(SEARCH("photography/photobooks", N368)),"photobooks",ISNUMBER(SEARCH("photography/places", N368)),"places",ISNUMBER(SEARCH("publishing/art books", N368)),"art books",ISNUMBER(SEARCH("publishing/children's books", N368)),"children's books",ISNUMBER(SEARCH("publishing/fiction", N368)),"fiction",ISNUMBER(SEARCH("publishing/nonfiction", N368)),"nonfiction",ISNUMBER(SEARCH("publishing/radio &amp; podcasts", N368)),"radio &amp; podcasts",ISNUMBER(SEARCH("publishing/translations", N368)),"translations",ISNUMBER(SEARCH("technology/gadgets", N368)),"gadgets",ISNUMBER(SEARCH("technology/hardware", N368)),"hardware",ISNUMBER(SEARCH("technology/makerspaces", N368)),"makerspaces",ISNUMBER(SEARCH("technology/space exploration", N368)),"space exploration",ISNUMBER(SEARCH("technology/wearables", N368)),"wearables",ISNUMBER(SEARCH("technology/web", N368)),"web",ISNUMBER(SEARCH("theater/musical", N368)),"musical",ISNUMBER(SEARCH("theater/plays", N368)),"plays",ISNUMBER(SEARCH("theater/spaces", N368)),"spaces")</f>
        <v>documentary</v>
      </c>
      <c r="S368" s="6">
        <f t="shared" si="28"/>
        <v>41019.793032407404</v>
      </c>
      <c r="T368" s="6">
        <f t="shared" si="29"/>
        <v>41049.793032407404</v>
      </c>
    </row>
    <row r="369" spans="1:20" ht="48" hidden="1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tr">
        <f t="shared" si="27"/>
        <v>film &amp; video</v>
      </c>
      <c r="R369" t="str" cm="1">
        <f t="array" ref="R369">_xlfn.IFS(ISNUMBER(SEARCH("film &amp; video/television", N369)),"television",ISNUMBER(SEARCH("film &amp; video/animation", N369)),"animation",ISNUMBER(SEARCH("film &amp; video/documentary", N369)),"documentary",ISNUMBER(SEARCH("film &amp; video/drama", N369)),"drama",ISNUMBER(SEARCH("film &amp; video/science fiction", N369)),"science fiction",ISNUMBER(SEARCH("film &amp; video/shorts", N369)),"shorts",ISNUMBER(SEARCH("food/food trucks", N369)),"food trucks",ISNUMBER(SEARCH("food/restaurants", N369)),"restaurants",ISNUMBER(SEARCH("food/small batch", N369)),"small batch",ISNUMBER(SEARCH("games/mobile games", N369)),"mobile games",ISNUMBER(SEARCH("games/tabletop games", N369)),"tabletop games",ISNUMBER(SEARCH("games/video games", N369)),"video games",ISNUMBER(SEARCH("music/classical music", N369)),"classical music",ISNUMBER(SEARCH("music/electronic music", N369)),"electronic music",ISNUMBER(SEARCH("music/faith", N369)),"faith",ISNUMBER(SEARCH("music/indie rock", N369)),"indie rock",ISNUMBER(SEARCH("music/jazz", N369)),"jazz",ISNUMBER(SEARCH("music/metal", N369)),"metal",ISNUMBER(SEARCH("music/pop", N369)),"pop",ISNUMBER(SEARCH("music/rock", N369)),"rock",ISNUMBER(SEARCH("music/world music", N369)),"world music",ISNUMBER(SEARCH("journalism/audio", N369)),"audio",ISNUMBER(SEARCH("photography/nature", N369)),"nature",ISNUMBER(SEARCH("photography/people", N369)),"people",ISNUMBER(SEARCH("photography/photobooks", N369)),"photobooks",ISNUMBER(SEARCH("photography/places", N369)),"places",ISNUMBER(SEARCH("publishing/art books", N369)),"art books",ISNUMBER(SEARCH("publishing/children's books", N369)),"children's books",ISNUMBER(SEARCH("publishing/fiction", N369)),"fiction",ISNUMBER(SEARCH("publishing/nonfiction", N369)),"nonfiction",ISNUMBER(SEARCH("publishing/radio &amp; podcasts", N369)),"radio &amp; podcasts",ISNUMBER(SEARCH("publishing/translations", N369)),"translations",ISNUMBER(SEARCH("technology/gadgets", N369)),"gadgets",ISNUMBER(SEARCH("technology/hardware", N369)),"hardware",ISNUMBER(SEARCH("technology/makerspaces", N369)),"makerspaces",ISNUMBER(SEARCH("technology/space exploration", N369)),"space exploration",ISNUMBER(SEARCH("technology/wearables", N369)),"wearables",ISNUMBER(SEARCH("technology/web", N369)),"web",ISNUMBER(SEARCH("theater/musical", N369)),"musical",ISNUMBER(SEARCH("theater/plays", N369)),"plays",ISNUMBER(SEARCH("theater/spaces", N369)),"spaces")</f>
        <v>documentary</v>
      </c>
      <c r="S369" s="6">
        <f t="shared" si="28"/>
        <v>41355.577291666668</v>
      </c>
      <c r="T369" s="6">
        <f t="shared" si="29"/>
        <v>41395.207638888889</v>
      </c>
    </row>
    <row r="370" spans="1:20" ht="48" hidden="1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tr">
        <f t="shared" si="27"/>
        <v>film &amp; video</v>
      </c>
      <c r="R370" t="str" cm="1">
        <f t="array" ref="R370">_xlfn.IFS(ISNUMBER(SEARCH("film &amp; video/television", N370)),"television",ISNUMBER(SEARCH("film &amp; video/animation", N370)),"animation",ISNUMBER(SEARCH("film &amp; video/documentary", N370)),"documentary",ISNUMBER(SEARCH("film &amp; video/drama", N370)),"drama",ISNUMBER(SEARCH("film &amp; video/science fiction", N370)),"science fiction",ISNUMBER(SEARCH("film &amp; video/shorts", N370)),"shorts",ISNUMBER(SEARCH("food/food trucks", N370)),"food trucks",ISNUMBER(SEARCH("food/restaurants", N370)),"restaurants",ISNUMBER(SEARCH("food/small batch", N370)),"small batch",ISNUMBER(SEARCH("games/mobile games", N370)),"mobile games",ISNUMBER(SEARCH("games/tabletop games", N370)),"tabletop games",ISNUMBER(SEARCH("games/video games", N370)),"video games",ISNUMBER(SEARCH("music/classical music", N370)),"classical music",ISNUMBER(SEARCH("music/electronic music", N370)),"electronic music",ISNUMBER(SEARCH("music/faith", N370)),"faith",ISNUMBER(SEARCH("music/indie rock", N370)),"indie rock",ISNUMBER(SEARCH("music/jazz", N370)),"jazz",ISNUMBER(SEARCH("music/metal", N370)),"metal",ISNUMBER(SEARCH("music/pop", N370)),"pop",ISNUMBER(SEARCH("music/rock", N370)),"rock",ISNUMBER(SEARCH("music/world music", N370)),"world music",ISNUMBER(SEARCH("journalism/audio", N370)),"audio",ISNUMBER(SEARCH("photography/nature", N370)),"nature",ISNUMBER(SEARCH("photography/people", N370)),"people",ISNUMBER(SEARCH("photography/photobooks", N370)),"photobooks",ISNUMBER(SEARCH("photography/places", N370)),"places",ISNUMBER(SEARCH("publishing/art books", N370)),"art books",ISNUMBER(SEARCH("publishing/children's books", N370)),"children's books",ISNUMBER(SEARCH("publishing/fiction", N370)),"fiction",ISNUMBER(SEARCH("publishing/nonfiction", N370)),"nonfiction",ISNUMBER(SEARCH("publishing/radio &amp; podcasts", N370)),"radio &amp; podcasts",ISNUMBER(SEARCH("publishing/translations", N370)),"translations",ISNUMBER(SEARCH("technology/gadgets", N370)),"gadgets",ISNUMBER(SEARCH("technology/hardware", N370)),"hardware",ISNUMBER(SEARCH("technology/makerspaces", N370)),"makerspaces",ISNUMBER(SEARCH("technology/space exploration", N370)),"space exploration",ISNUMBER(SEARCH("technology/wearables", N370)),"wearables",ISNUMBER(SEARCH("technology/web", N370)),"web",ISNUMBER(SEARCH("theater/musical", N370)),"musical",ISNUMBER(SEARCH("theater/plays", N370)),"plays",ISNUMBER(SEARCH("theater/spaces", N370)),"spaces")</f>
        <v>documentary</v>
      </c>
      <c r="S370" s="6">
        <f t="shared" si="28"/>
        <v>42043.605578703704</v>
      </c>
      <c r="T370" s="6">
        <f t="shared" si="29"/>
        <v>42078.563912037032</v>
      </c>
    </row>
    <row r="371" spans="1:20" ht="48" hidden="1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tr">
        <f t="shared" si="27"/>
        <v>film &amp; video</v>
      </c>
      <c r="R371" t="str" cm="1">
        <f t="array" ref="R371">_xlfn.IFS(ISNUMBER(SEARCH("film &amp; video/television", N371)),"television",ISNUMBER(SEARCH("film &amp; video/animation", N371)),"animation",ISNUMBER(SEARCH("film &amp; video/documentary", N371)),"documentary",ISNUMBER(SEARCH("film &amp; video/drama", N371)),"drama",ISNUMBER(SEARCH("film &amp; video/science fiction", N371)),"science fiction",ISNUMBER(SEARCH("film &amp; video/shorts", N371)),"shorts",ISNUMBER(SEARCH("food/food trucks", N371)),"food trucks",ISNUMBER(SEARCH("food/restaurants", N371)),"restaurants",ISNUMBER(SEARCH("food/small batch", N371)),"small batch",ISNUMBER(SEARCH("games/mobile games", N371)),"mobile games",ISNUMBER(SEARCH("games/tabletop games", N371)),"tabletop games",ISNUMBER(SEARCH("games/video games", N371)),"video games",ISNUMBER(SEARCH("music/classical music", N371)),"classical music",ISNUMBER(SEARCH("music/electronic music", N371)),"electronic music",ISNUMBER(SEARCH("music/faith", N371)),"faith",ISNUMBER(SEARCH("music/indie rock", N371)),"indie rock",ISNUMBER(SEARCH("music/jazz", N371)),"jazz",ISNUMBER(SEARCH("music/metal", N371)),"metal",ISNUMBER(SEARCH("music/pop", N371)),"pop",ISNUMBER(SEARCH("music/rock", N371)),"rock",ISNUMBER(SEARCH("music/world music", N371)),"world music",ISNUMBER(SEARCH("journalism/audio", N371)),"audio",ISNUMBER(SEARCH("photography/nature", N371)),"nature",ISNUMBER(SEARCH("photography/people", N371)),"people",ISNUMBER(SEARCH("photography/photobooks", N371)),"photobooks",ISNUMBER(SEARCH("photography/places", N371)),"places",ISNUMBER(SEARCH("publishing/art books", N371)),"art books",ISNUMBER(SEARCH("publishing/children's books", N371)),"children's books",ISNUMBER(SEARCH("publishing/fiction", N371)),"fiction",ISNUMBER(SEARCH("publishing/nonfiction", N371)),"nonfiction",ISNUMBER(SEARCH("publishing/radio &amp; podcasts", N371)),"radio &amp; podcasts",ISNUMBER(SEARCH("publishing/translations", N371)),"translations",ISNUMBER(SEARCH("technology/gadgets", N371)),"gadgets",ISNUMBER(SEARCH("technology/hardware", N371)),"hardware",ISNUMBER(SEARCH("technology/makerspaces", N371)),"makerspaces",ISNUMBER(SEARCH("technology/space exploration", N371)),"space exploration",ISNUMBER(SEARCH("technology/wearables", N371)),"wearables",ISNUMBER(SEARCH("technology/web", N371)),"web",ISNUMBER(SEARCH("theater/musical", N371)),"musical",ISNUMBER(SEARCH("theater/plays", N371)),"plays",ISNUMBER(SEARCH("theater/spaces", N371)),"spaces")</f>
        <v>documentary</v>
      </c>
      <c r="S371" s="6">
        <f t="shared" si="28"/>
        <v>40893.551724537036</v>
      </c>
      <c r="T371" s="6">
        <f t="shared" si="29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tr">
        <f t="shared" si="27"/>
        <v>film &amp; video</v>
      </c>
      <c r="R372" t="str" cm="1">
        <f t="array" ref="R372">_xlfn.IFS(ISNUMBER(SEARCH("film &amp; video/television", N372)),"television",ISNUMBER(SEARCH("film &amp; video/animation", N372)),"animation",ISNUMBER(SEARCH("film &amp; video/documentary", N372)),"documentary",ISNUMBER(SEARCH("film &amp; video/drama", N372)),"drama",ISNUMBER(SEARCH("film &amp; video/science fiction", N372)),"science fiction",ISNUMBER(SEARCH("film &amp; video/shorts", N372)),"shorts",ISNUMBER(SEARCH("food/food trucks", N372)),"food trucks",ISNUMBER(SEARCH("food/restaurants", N372)),"restaurants",ISNUMBER(SEARCH("food/small batch", N372)),"small batch",ISNUMBER(SEARCH("games/mobile games", N372)),"mobile games",ISNUMBER(SEARCH("games/tabletop games", N372)),"tabletop games",ISNUMBER(SEARCH("games/video games", N372)),"video games",ISNUMBER(SEARCH("music/classical music", N372)),"classical music",ISNUMBER(SEARCH("music/electronic music", N372)),"electronic music",ISNUMBER(SEARCH("music/faith", N372)),"faith",ISNUMBER(SEARCH("music/indie rock", N372)),"indie rock",ISNUMBER(SEARCH("music/jazz", N372)),"jazz",ISNUMBER(SEARCH("music/metal", N372)),"metal",ISNUMBER(SEARCH("music/pop", N372)),"pop",ISNUMBER(SEARCH("music/rock", N372)),"rock",ISNUMBER(SEARCH("music/world music", N372)),"world music",ISNUMBER(SEARCH("journalism/audio", N372)),"audio",ISNUMBER(SEARCH("photography/nature", N372)),"nature",ISNUMBER(SEARCH("photography/people", N372)),"people",ISNUMBER(SEARCH("photography/photobooks", N372)),"photobooks",ISNUMBER(SEARCH("photography/places", N372)),"places",ISNUMBER(SEARCH("publishing/art books", N372)),"art books",ISNUMBER(SEARCH("publishing/children's books", N372)),"children's books",ISNUMBER(SEARCH("publishing/fiction", N372)),"fiction",ISNUMBER(SEARCH("publishing/nonfiction", N372)),"nonfiction",ISNUMBER(SEARCH("publishing/radio &amp; podcasts", N372)),"radio &amp; podcasts",ISNUMBER(SEARCH("publishing/translations", N372)),"translations",ISNUMBER(SEARCH("technology/gadgets", N372)),"gadgets",ISNUMBER(SEARCH("technology/hardware", N372)),"hardware",ISNUMBER(SEARCH("technology/makerspaces", N372)),"makerspaces",ISNUMBER(SEARCH("technology/space exploration", N372)),"space exploration",ISNUMBER(SEARCH("technology/wearables", N372)),"wearables",ISNUMBER(SEARCH("technology/web", N372)),"web",ISNUMBER(SEARCH("theater/musical", N372)),"musical",ISNUMBER(SEARCH("theater/plays", N372)),"plays",ISNUMBER(SEARCH("theater/spaces", N372)),"spaces")</f>
        <v>documentary</v>
      </c>
      <c r="S372" s="6">
        <f t="shared" si="28"/>
        <v>42711.795138888891</v>
      </c>
      <c r="T372" s="6">
        <f t="shared" si="29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tr">
        <f t="shared" si="27"/>
        <v>film &amp; video</v>
      </c>
      <c r="R373" t="str" cm="1">
        <f t="array" ref="R373">_xlfn.IFS(ISNUMBER(SEARCH("film &amp; video/television", N373)),"television",ISNUMBER(SEARCH("film &amp; video/animation", N373)),"animation",ISNUMBER(SEARCH("film &amp; video/documentary", N373)),"documentary",ISNUMBER(SEARCH("film &amp; video/drama", N373)),"drama",ISNUMBER(SEARCH("film &amp; video/science fiction", N373)),"science fiction",ISNUMBER(SEARCH("film &amp; video/shorts", N373)),"shorts",ISNUMBER(SEARCH("food/food trucks", N373)),"food trucks",ISNUMBER(SEARCH("food/restaurants", N373)),"restaurants",ISNUMBER(SEARCH("food/small batch", N373)),"small batch",ISNUMBER(SEARCH("games/mobile games", N373)),"mobile games",ISNUMBER(SEARCH("games/tabletop games", N373)),"tabletop games",ISNUMBER(SEARCH("games/video games", N373)),"video games",ISNUMBER(SEARCH("music/classical music", N373)),"classical music",ISNUMBER(SEARCH("music/electronic music", N373)),"electronic music",ISNUMBER(SEARCH("music/faith", N373)),"faith",ISNUMBER(SEARCH("music/indie rock", N373)),"indie rock",ISNUMBER(SEARCH("music/jazz", N373)),"jazz",ISNUMBER(SEARCH("music/metal", N373)),"metal",ISNUMBER(SEARCH("music/pop", N373)),"pop",ISNUMBER(SEARCH("music/rock", N373)),"rock",ISNUMBER(SEARCH("music/world music", N373)),"world music",ISNUMBER(SEARCH("journalism/audio", N373)),"audio",ISNUMBER(SEARCH("photography/nature", N373)),"nature",ISNUMBER(SEARCH("photography/people", N373)),"people",ISNUMBER(SEARCH("photography/photobooks", N373)),"photobooks",ISNUMBER(SEARCH("photography/places", N373)),"places",ISNUMBER(SEARCH("publishing/art books", N373)),"art books",ISNUMBER(SEARCH("publishing/children's books", N373)),"children's books",ISNUMBER(SEARCH("publishing/fiction", N373)),"fiction",ISNUMBER(SEARCH("publishing/nonfiction", N373)),"nonfiction",ISNUMBER(SEARCH("publishing/radio &amp; podcasts", N373)),"radio &amp; podcasts",ISNUMBER(SEARCH("publishing/translations", N373)),"translations",ISNUMBER(SEARCH("technology/gadgets", N373)),"gadgets",ISNUMBER(SEARCH("technology/hardware", N373)),"hardware",ISNUMBER(SEARCH("technology/makerspaces", N373)),"makerspaces",ISNUMBER(SEARCH("technology/space exploration", N373)),"space exploration",ISNUMBER(SEARCH("technology/wearables", N373)),"wearables",ISNUMBER(SEARCH("technology/web", N373)),"web",ISNUMBER(SEARCH("theater/musical", N373)),"musical",ISNUMBER(SEARCH("theater/plays", N373)),"plays",ISNUMBER(SEARCH("theater/spaces", N373)),"spaces")</f>
        <v>documentary</v>
      </c>
      <c r="S373" s="6">
        <f t="shared" si="28"/>
        <v>41261.767812500002</v>
      </c>
      <c r="T373" s="6">
        <f t="shared" si="29"/>
        <v>41306.767812500002</v>
      </c>
    </row>
    <row r="374" spans="1:20" ht="32" hidden="1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tr">
        <f t="shared" si="27"/>
        <v>film &amp; video</v>
      </c>
      <c r="R374" t="str" cm="1">
        <f t="array" ref="R374">_xlfn.IFS(ISNUMBER(SEARCH("film &amp; video/television", N374)),"television",ISNUMBER(SEARCH("film &amp; video/animation", N374)),"animation",ISNUMBER(SEARCH("film &amp; video/documentary", N374)),"documentary",ISNUMBER(SEARCH("film &amp; video/drama", N374)),"drama",ISNUMBER(SEARCH("film &amp; video/science fiction", N374)),"science fiction",ISNUMBER(SEARCH("film &amp; video/shorts", N374)),"shorts",ISNUMBER(SEARCH("food/food trucks", N374)),"food trucks",ISNUMBER(SEARCH("food/restaurants", N374)),"restaurants",ISNUMBER(SEARCH("food/small batch", N374)),"small batch",ISNUMBER(SEARCH("games/mobile games", N374)),"mobile games",ISNUMBER(SEARCH("games/tabletop games", N374)),"tabletop games",ISNUMBER(SEARCH("games/video games", N374)),"video games",ISNUMBER(SEARCH("music/classical music", N374)),"classical music",ISNUMBER(SEARCH("music/electronic music", N374)),"electronic music",ISNUMBER(SEARCH("music/faith", N374)),"faith",ISNUMBER(SEARCH("music/indie rock", N374)),"indie rock",ISNUMBER(SEARCH("music/jazz", N374)),"jazz",ISNUMBER(SEARCH("music/metal", N374)),"metal",ISNUMBER(SEARCH("music/pop", N374)),"pop",ISNUMBER(SEARCH("music/rock", N374)),"rock",ISNUMBER(SEARCH("music/world music", N374)),"world music",ISNUMBER(SEARCH("journalism/audio", N374)),"audio",ISNUMBER(SEARCH("photography/nature", N374)),"nature",ISNUMBER(SEARCH("photography/people", N374)),"people",ISNUMBER(SEARCH("photography/photobooks", N374)),"photobooks",ISNUMBER(SEARCH("photography/places", N374)),"places",ISNUMBER(SEARCH("publishing/art books", N374)),"art books",ISNUMBER(SEARCH("publishing/children's books", N374)),"children's books",ISNUMBER(SEARCH("publishing/fiction", N374)),"fiction",ISNUMBER(SEARCH("publishing/nonfiction", N374)),"nonfiction",ISNUMBER(SEARCH("publishing/radio &amp; podcasts", N374)),"radio &amp; podcasts",ISNUMBER(SEARCH("publishing/translations", N374)),"translations",ISNUMBER(SEARCH("technology/gadgets", N374)),"gadgets",ISNUMBER(SEARCH("technology/hardware", N374)),"hardware",ISNUMBER(SEARCH("technology/makerspaces", N374)),"makerspaces",ISNUMBER(SEARCH("technology/space exploration", N374)),"space exploration",ISNUMBER(SEARCH("technology/wearables", N374)),"wearables",ISNUMBER(SEARCH("technology/web", N374)),"web",ISNUMBER(SEARCH("theater/musical", N374)),"musical",ISNUMBER(SEARCH("theater/plays", N374)),"plays",ISNUMBER(SEARCH("theater/spaces", N374)),"spaces")</f>
        <v>documentary</v>
      </c>
      <c r="S374" s="6">
        <f t="shared" si="28"/>
        <v>42425.576898148152</v>
      </c>
      <c r="T374" s="6">
        <f t="shared" si="29"/>
        <v>42465.666666666672</v>
      </c>
    </row>
    <row r="375" spans="1:20" ht="48" hidden="1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tr">
        <f t="shared" si="27"/>
        <v>film &amp; video</v>
      </c>
      <c r="R375" t="str" cm="1">
        <f t="array" ref="R375">_xlfn.IFS(ISNUMBER(SEARCH("film &amp; video/television", N375)),"television",ISNUMBER(SEARCH("film &amp; video/animation", N375)),"animation",ISNUMBER(SEARCH("film &amp; video/documentary", N375)),"documentary",ISNUMBER(SEARCH("film &amp; video/drama", N375)),"drama",ISNUMBER(SEARCH("film &amp; video/science fiction", N375)),"science fiction",ISNUMBER(SEARCH("film &amp; video/shorts", N375)),"shorts",ISNUMBER(SEARCH("food/food trucks", N375)),"food trucks",ISNUMBER(SEARCH("food/restaurants", N375)),"restaurants",ISNUMBER(SEARCH("food/small batch", N375)),"small batch",ISNUMBER(SEARCH("games/mobile games", N375)),"mobile games",ISNUMBER(SEARCH("games/tabletop games", N375)),"tabletop games",ISNUMBER(SEARCH("games/video games", N375)),"video games",ISNUMBER(SEARCH("music/classical music", N375)),"classical music",ISNUMBER(SEARCH("music/electronic music", N375)),"electronic music",ISNUMBER(SEARCH("music/faith", N375)),"faith",ISNUMBER(SEARCH("music/indie rock", N375)),"indie rock",ISNUMBER(SEARCH("music/jazz", N375)),"jazz",ISNUMBER(SEARCH("music/metal", N375)),"metal",ISNUMBER(SEARCH("music/pop", N375)),"pop",ISNUMBER(SEARCH("music/rock", N375)),"rock",ISNUMBER(SEARCH("music/world music", N375)),"world music",ISNUMBER(SEARCH("journalism/audio", N375)),"audio",ISNUMBER(SEARCH("photography/nature", N375)),"nature",ISNUMBER(SEARCH("photography/people", N375)),"people",ISNUMBER(SEARCH("photography/photobooks", N375)),"photobooks",ISNUMBER(SEARCH("photography/places", N375)),"places",ISNUMBER(SEARCH("publishing/art books", N375)),"art books",ISNUMBER(SEARCH("publishing/children's books", N375)),"children's books",ISNUMBER(SEARCH("publishing/fiction", N375)),"fiction",ISNUMBER(SEARCH("publishing/nonfiction", N375)),"nonfiction",ISNUMBER(SEARCH("publishing/radio &amp; podcasts", N375)),"radio &amp; podcasts",ISNUMBER(SEARCH("publishing/translations", N375)),"translations",ISNUMBER(SEARCH("technology/gadgets", N375)),"gadgets",ISNUMBER(SEARCH("technology/hardware", N375)),"hardware",ISNUMBER(SEARCH("technology/makerspaces", N375)),"makerspaces",ISNUMBER(SEARCH("technology/space exploration", N375)),"space exploration",ISNUMBER(SEARCH("technology/wearables", N375)),"wearables",ISNUMBER(SEARCH("technology/web", N375)),"web",ISNUMBER(SEARCH("theater/musical", N375)),"musical",ISNUMBER(SEARCH("theater/plays", N375)),"plays",ISNUMBER(SEARCH("theater/spaces", N375)),"spaces")</f>
        <v>documentary</v>
      </c>
      <c r="S375" s="6">
        <f t="shared" si="28"/>
        <v>41078.91201388889</v>
      </c>
      <c r="T375" s="6">
        <f t="shared" si="29"/>
        <v>41108.91201388889</v>
      </c>
    </row>
    <row r="376" spans="1:20" ht="48" hidden="1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tr">
        <f t="shared" si="27"/>
        <v>film &amp; video</v>
      </c>
      <c r="R376" t="str" cm="1">
        <f t="array" ref="R376">_xlfn.IFS(ISNUMBER(SEARCH("film &amp; video/television", N376)),"television",ISNUMBER(SEARCH("film &amp; video/animation", N376)),"animation",ISNUMBER(SEARCH("film &amp; video/documentary", N376)),"documentary",ISNUMBER(SEARCH("film &amp; video/drama", N376)),"drama",ISNUMBER(SEARCH("film &amp; video/science fiction", N376)),"science fiction",ISNUMBER(SEARCH("film &amp; video/shorts", N376)),"shorts",ISNUMBER(SEARCH("food/food trucks", N376)),"food trucks",ISNUMBER(SEARCH("food/restaurants", N376)),"restaurants",ISNUMBER(SEARCH("food/small batch", N376)),"small batch",ISNUMBER(SEARCH("games/mobile games", N376)),"mobile games",ISNUMBER(SEARCH("games/tabletop games", N376)),"tabletop games",ISNUMBER(SEARCH("games/video games", N376)),"video games",ISNUMBER(SEARCH("music/classical music", N376)),"classical music",ISNUMBER(SEARCH("music/electronic music", N376)),"electronic music",ISNUMBER(SEARCH("music/faith", N376)),"faith",ISNUMBER(SEARCH("music/indie rock", N376)),"indie rock",ISNUMBER(SEARCH("music/jazz", N376)),"jazz",ISNUMBER(SEARCH("music/metal", N376)),"metal",ISNUMBER(SEARCH("music/pop", N376)),"pop",ISNUMBER(SEARCH("music/rock", N376)),"rock",ISNUMBER(SEARCH("music/world music", N376)),"world music",ISNUMBER(SEARCH("journalism/audio", N376)),"audio",ISNUMBER(SEARCH("photography/nature", N376)),"nature",ISNUMBER(SEARCH("photography/people", N376)),"people",ISNUMBER(SEARCH("photography/photobooks", N376)),"photobooks",ISNUMBER(SEARCH("photography/places", N376)),"places",ISNUMBER(SEARCH("publishing/art books", N376)),"art books",ISNUMBER(SEARCH("publishing/children's books", N376)),"children's books",ISNUMBER(SEARCH("publishing/fiction", N376)),"fiction",ISNUMBER(SEARCH("publishing/nonfiction", N376)),"nonfiction",ISNUMBER(SEARCH("publishing/radio &amp; podcasts", N376)),"radio &amp; podcasts",ISNUMBER(SEARCH("publishing/translations", N376)),"translations",ISNUMBER(SEARCH("technology/gadgets", N376)),"gadgets",ISNUMBER(SEARCH("technology/hardware", N376)),"hardware",ISNUMBER(SEARCH("technology/makerspaces", N376)),"makerspaces",ISNUMBER(SEARCH("technology/space exploration", N376)),"space exploration",ISNUMBER(SEARCH("technology/wearables", N376)),"wearables",ISNUMBER(SEARCH("technology/web", N376)),"web",ISNUMBER(SEARCH("theater/musical", N376)),"musical",ISNUMBER(SEARCH("theater/plays", N376)),"plays",ISNUMBER(SEARCH("theater/spaces", N376)),"spaces")</f>
        <v>documentary</v>
      </c>
      <c r="S376" s="6">
        <f t="shared" si="28"/>
        <v>40757.889247685183</v>
      </c>
      <c r="T376" s="6">
        <f t="shared" si="29"/>
        <v>40802.889247685183</v>
      </c>
    </row>
    <row r="377" spans="1:20" ht="48" hidden="1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tr">
        <f t="shared" si="27"/>
        <v>film &amp; video</v>
      </c>
      <c r="R377" t="str" cm="1">
        <f t="array" ref="R377">_xlfn.IFS(ISNUMBER(SEARCH("film &amp; video/television", N377)),"television",ISNUMBER(SEARCH("film &amp; video/animation", N377)),"animation",ISNUMBER(SEARCH("film &amp; video/documentary", N377)),"documentary",ISNUMBER(SEARCH("film &amp; video/drama", N377)),"drama",ISNUMBER(SEARCH("film &amp; video/science fiction", N377)),"science fiction",ISNUMBER(SEARCH("film &amp; video/shorts", N377)),"shorts",ISNUMBER(SEARCH("food/food trucks", N377)),"food trucks",ISNUMBER(SEARCH("food/restaurants", N377)),"restaurants",ISNUMBER(SEARCH("food/small batch", N377)),"small batch",ISNUMBER(SEARCH("games/mobile games", N377)),"mobile games",ISNUMBER(SEARCH("games/tabletop games", N377)),"tabletop games",ISNUMBER(SEARCH("games/video games", N377)),"video games",ISNUMBER(SEARCH("music/classical music", N377)),"classical music",ISNUMBER(SEARCH("music/electronic music", N377)),"electronic music",ISNUMBER(SEARCH("music/faith", N377)),"faith",ISNUMBER(SEARCH("music/indie rock", N377)),"indie rock",ISNUMBER(SEARCH("music/jazz", N377)),"jazz",ISNUMBER(SEARCH("music/metal", N377)),"metal",ISNUMBER(SEARCH("music/pop", N377)),"pop",ISNUMBER(SEARCH("music/rock", N377)),"rock",ISNUMBER(SEARCH("music/world music", N377)),"world music",ISNUMBER(SEARCH("journalism/audio", N377)),"audio",ISNUMBER(SEARCH("photography/nature", N377)),"nature",ISNUMBER(SEARCH("photography/people", N377)),"people",ISNUMBER(SEARCH("photography/photobooks", N377)),"photobooks",ISNUMBER(SEARCH("photography/places", N377)),"places",ISNUMBER(SEARCH("publishing/art books", N377)),"art books",ISNUMBER(SEARCH("publishing/children's books", N377)),"children's books",ISNUMBER(SEARCH("publishing/fiction", N377)),"fiction",ISNUMBER(SEARCH("publishing/nonfiction", N377)),"nonfiction",ISNUMBER(SEARCH("publishing/radio &amp; podcasts", N377)),"radio &amp; podcasts",ISNUMBER(SEARCH("publishing/translations", N377)),"translations",ISNUMBER(SEARCH("technology/gadgets", N377)),"gadgets",ISNUMBER(SEARCH("technology/hardware", N377)),"hardware",ISNUMBER(SEARCH("technology/makerspaces", N377)),"makerspaces",ISNUMBER(SEARCH("technology/space exploration", N377)),"space exploration",ISNUMBER(SEARCH("technology/wearables", N377)),"wearables",ISNUMBER(SEARCH("technology/web", N377)),"web",ISNUMBER(SEARCH("theater/musical", N377)),"musical",ISNUMBER(SEARCH("theater/plays", N377)),"plays",ISNUMBER(SEARCH("theater/spaces", N377)),"spaces")</f>
        <v>documentary</v>
      </c>
      <c r="S377" s="6">
        <f t="shared" si="28"/>
        <v>41657.985081018516</v>
      </c>
      <c r="T377" s="6">
        <f t="shared" si="29"/>
        <v>41699.720833333333</v>
      </c>
    </row>
    <row r="378" spans="1:20" ht="48" hidden="1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tr">
        <f t="shared" si="27"/>
        <v>film &amp; video</v>
      </c>
      <c r="R378" t="str" cm="1">
        <f t="array" ref="R378">_xlfn.IFS(ISNUMBER(SEARCH("film &amp; video/television", N378)),"television",ISNUMBER(SEARCH("film &amp; video/animation", N378)),"animation",ISNUMBER(SEARCH("film &amp; video/documentary", N378)),"documentary",ISNUMBER(SEARCH("film &amp; video/drama", N378)),"drama",ISNUMBER(SEARCH("film &amp; video/science fiction", N378)),"science fiction",ISNUMBER(SEARCH("film &amp; video/shorts", N378)),"shorts",ISNUMBER(SEARCH("food/food trucks", N378)),"food trucks",ISNUMBER(SEARCH("food/restaurants", N378)),"restaurants",ISNUMBER(SEARCH("food/small batch", N378)),"small batch",ISNUMBER(SEARCH("games/mobile games", N378)),"mobile games",ISNUMBER(SEARCH("games/tabletop games", N378)),"tabletop games",ISNUMBER(SEARCH("games/video games", N378)),"video games",ISNUMBER(SEARCH("music/classical music", N378)),"classical music",ISNUMBER(SEARCH("music/electronic music", N378)),"electronic music",ISNUMBER(SEARCH("music/faith", N378)),"faith",ISNUMBER(SEARCH("music/indie rock", N378)),"indie rock",ISNUMBER(SEARCH("music/jazz", N378)),"jazz",ISNUMBER(SEARCH("music/metal", N378)),"metal",ISNUMBER(SEARCH("music/pop", N378)),"pop",ISNUMBER(SEARCH("music/rock", N378)),"rock",ISNUMBER(SEARCH("music/world music", N378)),"world music",ISNUMBER(SEARCH("journalism/audio", N378)),"audio",ISNUMBER(SEARCH("photography/nature", N378)),"nature",ISNUMBER(SEARCH("photography/people", N378)),"people",ISNUMBER(SEARCH("photography/photobooks", N378)),"photobooks",ISNUMBER(SEARCH("photography/places", N378)),"places",ISNUMBER(SEARCH("publishing/art books", N378)),"art books",ISNUMBER(SEARCH("publishing/children's books", N378)),"children's books",ISNUMBER(SEARCH("publishing/fiction", N378)),"fiction",ISNUMBER(SEARCH("publishing/nonfiction", N378)),"nonfiction",ISNUMBER(SEARCH("publishing/radio &amp; podcasts", N378)),"radio &amp; podcasts",ISNUMBER(SEARCH("publishing/translations", N378)),"translations",ISNUMBER(SEARCH("technology/gadgets", N378)),"gadgets",ISNUMBER(SEARCH("technology/hardware", N378)),"hardware",ISNUMBER(SEARCH("technology/makerspaces", N378)),"makerspaces",ISNUMBER(SEARCH("technology/space exploration", N378)),"space exploration",ISNUMBER(SEARCH("technology/wearables", N378)),"wearables",ISNUMBER(SEARCH("technology/web", N378)),"web",ISNUMBER(SEARCH("theater/musical", N378)),"musical",ISNUMBER(SEARCH("theater/plays", N378)),"plays",ISNUMBER(SEARCH("theater/spaces", N378)),"spaces")</f>
        <v>documentary</v>
      </c>
      <c r="S378" s="6">
        <f t="shared" si="28"/>
        <v>42576.452731481477</v>
      </c>
      <c r="T378" s="6">
        <f t="shared" si="29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tr">
        <f t="shared" si="27"/>
        <v>film &amp; video</v>
      </c>
      <c r="R379" t="str" cm="1">
        <f t="array" ref="R379">_xlfn.IFS(ISNUMBER(SEARCH("film &amp; video/television", N379)),"television",ISNUMBER(SEARCH("film &amp; video/animation", N379)),"animation",ISNUMBER(SEARCH("film &amp; video/documentary", N379)),"documentary",ISNUMBER(SEARCH("film &amp; video/drama", N379)),"drama",ISNUMBER(SEARCH("film &amp; video/science fiction", N379)),"science fiction",ISNUMBER(SEARCH("film &amp; video/shorts", N379)),"shorts",ISNUMBER(SEARCH("food/food trucks", N379)),"food trucks",ISNUMBER(SEARCH("food/restaurants", N379)),"restaurants",ISNUMBER(SEARCH("food/small batch", N379)),"small batch",ISNUMBER(SEARCH("games/mobile games", N379)),"mobile games",ISNUMBER(SEARCH("games/tabletop games", N379)),"tabletop games",ISNUMBER(SEARCH("games/video games", N379)),"video games",ISNUMBER(SEARCH("music/classical music", N379)),"classical music",ISNUMBER(SEARCH("music/electronic music", N379)),"electronic music",ISNUMBER(SEARCH("music/faith", N379)),"faith",ISNUMBER(SEARCH("music/indie rock", N379)),"indie rock",ISNUMBER(SEARCH("music/jazz", N379)),"jazz",ISNUMBER(SEARCH("music/metal", N379)),"metal",ISNUMBER(SEARCH("music/pop", N379)),"pop",ISNUMBER(SEARCH("music/rock", N379)),"rock",ISNUMBER(SEARCH("music/world music", N379)),"world music",ISNUMBER(SEARCH("journalism/audio", N379)),"audio",ISNUMBER(SEARCH("photography/nature", N379)),"nature",ISNUMBER(SEARCH("photography/people", N379)),"people",ISNUMBER(SEARCH("photography/photobooks", N379)),"photobooks",ISNUMBER(SEARCH("photography/places", N379)),"places",ISNUMBER(SEARCH("publishing/art books", N379)),"art books",ISNUMBER(SEARCH("publishing/children's books", N379)),"children's books",ISNUMBER(SEARCH("publishing/fiction", N379)),"fiction",ISNUMBER(SEARCH("publishing/nonfiction", N379)),"nonfiction",ISNUMBER(SEARCH("publishing/radio &amp; podcasts", N379)),"radio &amp; podcasts",ISNUMBER(SEARCH("publishing/translations", N379)),"translations",ISNUMBER(SEARCH("technology/gadgets", N379)),"gadgets",ISNUMBER(SEARCH("technology/hardware", N379)),"hardware",ISNUMBER(SEARCH("technology/makerspaces", N379)),"makerspaces",ISNUMBER(SEARCH("technology/space exploration", N379)),"space exploration",ISNUMBER(SEARCH("technology/wearables", N379)),"wearables",ISNUMBER(SEARCH("technology/web", N379)),"web",ISNUMBER(SEARCH("theater/musical", N379)),"musical",ISNUMBER(SEARCH("theater/plays", N379)),"plays",ISNUMBER(SEARCH("theater/spaces", N379)),"spaces")</f>
        <v>documentary</v>
      </c>
      <c r="S379" s="6">
        <f t="shared" si="28"/>
        <v>42292.250787037032</v>
      </c>
      <c r="T379" s="6">
        <f t="shared" si="29"/>
        <v>42322.292361111111</v>
      </c>
    </row>
    <row r="380" spans="1:20" ht="48" hidden="1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tr">
        <f t="shared" si="27"/>
        <v>film &amp; video</v>
      </c>
      <c r="R380" t="str" cm="1">
        <f t="array" ref="R380">_xlfn.IFS(ISNUMBER(SEARCH("film &amp; video/television", N380)),"television",ISNUMBER(SEARCH("film &amp; video/animation", N380)),"animation",ISNUMBER(SEARCH("film &amp; video/documentary", N380)),"documentary",ISNUMBER(SEARCH("film &amp; video/drama", N380)),"drama",ISNUMBER(SEARCH("film &amp; video/science fiction", N380)),"science fiction",ISNUMBER(SEARCH("film &amp; video/shorts", N380)),"shorts",ISNUMBER(SEARCH("food/food trucks", N380)),"food trucks",ISNUMBER(SEARCH("food/restaurants", N380)),"restaurants",ISNUMBER(SEARCH("food/small batch", N380)),"small batch",ISNUMBER(SEARCH("games/mobile games", N380)),"mobile games",ISNUMBER(SEARCH("games/tabletop games", N380)),"tabletop games",ISNUMBER(SEARCH("games/video games", N380)),"video games",ISNUMBER(SEARCH("music/classical music", N380)),"classical music",ISNUMBER(SEARCH("music/electronic music", N380)),"electronic music",ISNUMBER(SEARCH("music/faith", N380)),"faith",ISNUMBER(SEARCH("music/indie rock", N380)),"indie rock",ISNUMBER(SEARCH("music/jazz", N380)),"jazz",ISNUMBER(SEARCH("music/metal", N380)),"metal",ISNUMBER(SEARCH("music/pop", N380)),"pop",ISNUMBER(SEARCH("music/rock", N380)),"rock",ISNUMBER(SEARCH("music/world music", N380)),"world music",ISNUMBER(SEARCH("journalism/audio", N380)),"audio",ISNUMBER(SEARCH("photography/nature", N380)),"nature",ISNUMBER(SEARCH("photography/people", N380)),"people",ISNUMBER(SEARCH("photography/photobooks", N380)),"photobooks",ISNUMBER(SEARCH("photography/places", N380)),"places",ISNUMBER(SEARCH("publishing/art books", N380)),"art books",ISNUMBER(SEARCH("publishing/children's books", N380)),"children's books",ISNUMBER(SEARCH("publishing/fiction", N380)),"fiction",ISNUMBER(SEARCH("publishing/nonfiction", N380)),"nonfiction",ISNUMBER(SEARCH("publishing/radio &amp; podcasts", N380)),"radio &amp; podcasts",ISNUMBER(SEARCH("publishing/translations", N380)),"translations",ISNUMBER(SEARCH("technology/gadgets", N380)),"gadgets",ISNUMBER(SEARCH("technology/hardware", N380)),"hardware",ISNUMBER(SEARCH("technology/makerspaces", N380)),"makerspaces",ISNUMBER(SEARCH("technology/space exploration", N380)),"space exploration",ISNUMBER(SEARCH("technology/wearables", N380)),"wearables",ISNUMBER(SEARCH("technology/web", N380)),"web",ISNUMBER(SEARCH("theater/musical", N380)),"musical",ISNUMBER(SEARCH("theater/plays", N380)),"plays",ISNUMBER(SEARCH("theater/spaces", N380)),"spaces")</f>
        <v>documentary</v>
      </c>
      <c r="S380" s="6">
        <f t="shared" si="28"/>
        <v>42370.571851851855</v>
      </c>
      <c r="T380" s="6">
        <f t="shared" si="29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tr">
        <f t="shared" si="27"/>
        <v>film &amp; video</v>
      </c>
      <c r="R381" t="str" cm="1">
        <f t="array" ref="R381">_xlfn.IFS(ISNUMBER(SEARCH("film &amp; video/television", N381)),"television",ISNUMBER(SEARCH("film &amp; video/animation", N381)),"animation",ISNUMBER(SEARCH("film &amp; video/documentary", N381)),"documentary",ISNUMBER(SEARCH("film &amp; video/drama", N381)),"drama",ISNUMBER(SEARCH("film &amp; video/science fiction", N381)),"science fiction",ISNUMBER(SEARCH("film &amp; video/shorts", N381)),"shorts",ISNUMBER(SEARCH("food/food trucks", N381)),"food trucks",ISNUMBER(SEARCH("food/restaurants", N381)),"restaurants",ISNUMBER(SEARCH("food/small batch", N381)),"small batch",ISNUMBER(SEARCH("games/mobile games", N381)),"mobile games",ISNUMBER(SEARCH("games/tabletop games", N381)),"tabletop games",ISNUMBER(SEARCH("games/video games", N381)),"video games",ISNUMBER(SEARCH("music/classical music", N381)),"classical music",ISNUMBER(SEARCH("music/electronic music", N381)),"electronic music",ISNUMBER(SEARCH("music/faith", N381)),"faith",ISNUMBER(SEARCH("music/indie rock", N381)),"indie rock",ISNUMBER(SEARCH("music/jazz", N381)),"jazz",ISNUMBER(SEARCH("music/metal", N381)),"metal",ISNUMBER(SEARCH("music/pop", N381)),"pop",ISNUMBER(SEARCH("music/rock", N381)),"rock",ISNUMBER(SEARCH("music/world music", N381)),"world music",ISNUMBER(SEARCH("journalism/audio", N381)),"audio",ISNUMBER(SEARCH("photography/nature", N381)),"nature",ISNUMBER(SEARCH("photography/people", N381)),"people",ISNUMBER(SEARCH("photography/photobooks", N381)),"photobooks",ISNUMBER(SEARCH("photography/places", N381)),"places",ISNUMBER(SEARCH("publishing/art books", N381)),"art books",ISNUMBER(SEARCH("publishing/children's books", N381)),"children's books",ISNUMBER(SEARCH("publishing/fiction", N381)),"fiction",ISNUMBER(SEARCH("publishing/nonfiction", N381)),"nonfiction",ISNUMBER(SEARCH("publishing/radio &amp; podcasts", N381)),"radio &amp; podcasts",ISNUMBER(SEARCH("publishing/translations", N381)),"translations",ISNUMBER(SEARCH("technology/gadgets", N381)),"gadgets",ISNUMBER(SEARCH("technology/hardware", N381)),"hardware",ISNUMBER(SEARCH("technology/makerspaces", N381)),"makerspaces",ISNUMBER(SEARCH("technology/space exploration", N381)),"space exploration",ISNUMBER(SEARCH("technology/wearables", N381)),"wearables",ISNUMBER(SEARCH("technology/web", N381)),"web",ISNUMBER(SEARCH("theater/musical", N381)),"musical",ISNUMBER(SEARCH("theater/plays", N381)),"plays",ISNUMBER(SEARCH("theater/spaces", N381)),"spaces")</f>
        <v>documentary</v>
      </c>
      <c r="S381" s="6">
        <f t="shared" si="28"/>
        <v>40987.688333333332</v>
      </c>
      <c r="T381" s="6">
        <f t="shared" si="29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tr">
        <f t="shared" si="27"/>
        <v>film &amp; video</v>
      </c>
      <c r="R382" t="str" cm="1">
        <f t="array" ref="R382">_xlfn.IFS(ISNUMBER(SEARCH("film &amp; video/television", N382)),"television",ISNUMBER(SEARCH("film &amp; video/animation", N382)),"animation",ISNUMBER(SEARCH("film &amp; video/documentary", N382)),"documentary",ISNUMBER(SEARCH("film &amp; video/drama", N382)),"drama",ISNUMBER(SEARCH("film &amp; video/science fiction", N382)),"science fiction",ISNUMBER(SEARCH("film &amp; video/shorts", N382)),"shorts",ISNUMBER(SEARCH("food/food trucks", N382)),"food trucks",ISNUMBER(SEARCH("food/restaurants", N382)),"restaurants",ISNUMBER(SEARCH("food/small batch", N382)),"small batch",ISNUMBER(SEARCH("games/mobile games", N382)),"mobile games",ISNUMBER(SEARCH("games/tabletop games", N382)),"tabletop games",ISNUMBER(SEARCH("games/video games", N382)),"video games",ISNUMBER(SEARCH("music/classical music", N382)),"classical music",ISNUMBER(SEARCH("music/electronic music", N382)),"electronic music",ISNUMBER(SEARCH("music/faith", N382)),"faith",ISNUMBER(SEARCH("music/indie rock", N382)),"indie rock",ISNUMBER(SEARCH("music/jazz", N382)),"jazz",ISNUMBER(SEARCH("music/metal", N382)),"metal",ISNUMBER(SEARCH("music/pop", N382)),"pop",ISNUMBER(SEARCH("music/rock", N382)),"rock",ISNUMBER(SEARCH("music/world music", N382)),"world music",ISNUMBER(SEARCH("journalism/audio", N382)),"audio",ISNUMBER(SEARCH("photography/nature", N382)),"nature",ISNUMBER(SEARCH("photography/people", N382)),"people",ISNUMBER(SEARCH("photography/photobooks", N382)),"photobooks",ISNUMBER(SEARCH("photography/places", N382)),"places",ISNUMBER(SEARCH("publishing/art books", N382)),"art books",ISNUMBER(SEARCH("publishing/children's books", N382)),"children's books",ISNUMBER(SEARCH("publishing/fiction", N382)),"fiction",ISNUMBER(SEARCH("publishing/nonfiction", N382)),"nonfiction",ISNUMBER(SEARCH("publishing/radio &amp; podcasts", N382)),"radio &amp; podcasts",ISNUMBER(SEARCH("publishing/translations", N382)),"translations",ISNUMBER(SEARCH("technology/gadgets", N382)),"gadgets",ISNUMBER(SEARCH("technology/hardware", N382)),"hardware",ISNUMBER(SEARCH("technology/makerspaces", N382)),"makerspaces",ISNUMBER(SEARCH("technology/space exploration", N382)),"space exploration",ISNUMBER(SEARCH("technology/wearables", N382)),"wearables",ISNUMBER(SEARCH("technology/web", N382)),"web",ISNUMBER(SEARCH("theater/musical", N382)),"musical",ISNUMBER(SEARCH("theater/plays", N382)),"plays",ISNUMBER(SEARCH("theater/spaces", N382)),"spaces")</f>
        <v>documentary</v>
      </c>
      <c r="S382" s="6">
        <f t="shared" si="28"/>
        <v>42367.719814814816</v>
      </c>
      <c r="T382" s="6">
        <f t="shared" si="29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tr">
        <f t="shared" si="27"/>
        <v>film &amp; video</v>
      </c>
      <c r="R383" t="str" cm="1">
        <f t="array" ref="R383">_xlfn.IFS(ISNUMBER(SEARCH("film &amp; video/television", N383)),"television",ISNUMBER(SEARCH("film &amp; video/animation", N383)),"animation",ISNUMBER(SEARCH("film &amp; video/documentary", N383)),"documentary",ISNUMBER(SEARCH("film &amp; video/drama", N383)),"drama",ISNUMBER(SEARCH("film &amp; video/science fiction", N383)),"science fiction",ISNUMBER(SEARCH("film &amp; video/shorts", N383)),"shorts",ISNUMBER(SEARCH("food/food trucks", N383)),"food trucks",ISNUMBER(SEARCH("food/restaurants", N383)),"restaurants",ISNUMBER(SEARCH("food/small batch", N383)),"small batch",ISNUMBER(SEARCH("games/mobile games", N383)),"mobile games",ISNUMBER(SEARCH("games/tabletop games", N383)),"tabletop games",ISNUMBER(SEARCH("games/video games", N383)),"video games",ISNUMBER(SEARCH("music/classical music", N383)),"classical music",ISNUMBER(SEARCH("music/electronic music", N383)),"electronic music",ISNUMBER(SEARCH("music/faith", N383)),"faith",ISNUMBER(SEARCH("music/indie rock", N383)),"indie rock",ISNUMBER(SEARCH("music/jazz", N383)),"jazz",ISNUMBER(SEARCH("music/metal", N383)),"metal",ISNUMBER(SEARCH("music/pop", N383)),"pop",ISNUMBER(SEARCH("music/rock", N383)),"rock",ISNUMBER(SEARCH("music/world music", N383)),"world music",ISNUMBER(SEARCH("journalism/audio", N383)),"audio",ISNUMBER(SEARCH("photography/nature", N383)),"nature",ISNUMBER(SEARCH("photography/people", N383)),"people",ISNUMBER(SEARCH("photography/photobooks", N383)),"photobooks",ISNUMBER(SEARCH("photography/places", N383)),"places",ISNUMBER(SEARCH("publishing/art books", N383)),"art books",ISNUMBER(SEARCH("publishing/children's books", N383)),"children's books",ISNUMBER(SEARCH("publishing/fiction", N383)),"fiction",ISNUMBER(SEARCH("publishing/nonfiction", N383)),"nonfiction",ISNUMBER(SEARCH("publishing/radio &amp; podcasts", N383)),"radio &amp; podcasts",ISNUMBER(SEARCH("publishing/translations", N383)),"translations",ISNUMBER(SEARCH("technology/gadgets", N383)),"gadgets",ISNUMBER(SEARCH("technology/hardware", N383)),"hardware",ISNUMBER(SEARCH("technology/makerspaces", N383)),"makerspaces",ISNUMBER(SEARCH("technology/space exploration", N383)),"space exploration",ISNUMBER(SEARCH("technology/wearables", N383)),"wearables",ISNUMBER(SEARCH("technology/web", N383)),"web",ISNUMBER(SEARCH("theater/musical", N383)),"musical",ISNUMBER(SEARCH("theater/plays", N383)),"plays",ISNUMBER(SEARCH("theater/spaces", N383)),"spaces")</f>
        <v>documentary</v>
      </c>
      <c r="S383" s="6">
        <f t="shared" si="28"/>
        <v>41085.698113425926</v>
      </c>
      <c r="T383" s="6">
        <f t="shared" si="29"/>
        <v>41120.208333333336</v>
      </c>
    </row>
    <row r="384" spans="1:20" ht="48" hidden="1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tr">
        <f t="shared" si="27"/>
        <v>film &amp; video</v>
      </c>
      <c r="R384" t="str" cm="1">
        <f t="array" ref="R384">_xlfn.IFS(ISNUMBER(SEARCH("film &amp; video/television", N384)),"television",ISNUMBER(SEARCH("film &amp; video/animation", N384)),"animation",ISNUMBER(SEARCH("film &amp; video/documentary", N384)),"documentary",ISNUMBER(SEARCH("film &amp; video/drama", N384)),"drama",ISNUMBER(SEARCH("film &amp; video/science fiction", N384)),"science fiction",ISNUMBER(SEARCH("film &amp; video/shorts", N384)),"shorts",ISNUMBER(SEARCH("food/food trucks", N384)),"food trucks",ISNUMBER(SEARCH("food/restaurants", N384)),"restaurants",ISNUMBER(SEARCH("food/small batch", N384)),"small batch",ISNUMBER(SEARCH("games/mobile games", N384)),"mobile games",ISNUMBER(SEARCH("games/tabletop games", N384)),"tabletop games",ISNUMBER(SEARCH("games/video games", N384)),"video games",ISNUMBER(SEARCH("music/classical music", N384)),"classical music",ISNUMBER(SEARCH("music/electronic music", N384)),"electronic music",ISNUMBER(SEARCH("music/faith", N384)),"faith",ISNUMBER(SEARCH("music/indie rock", N384)),"indie rock",ISNUMBER(SEARCH("music/jazz", N384)),"jazz",ISNUMBER(SEARCH("music/metal", N384)),"metal",ISNUMBER(SEARCH("music/pop", N384)),"pop",ISNUMBER(SEARCH("music/rock", N384)),"rock",ISNUMBER(SEARCH("music/world music", N384)),"world music",ISNUMBER(SEARCH("journalism/audio", N384)),"audio",ISNUMBER(SEARCH("photography/nature", N384)),"nature",ISNUMBER(SEARCH("photography/people", N384)),"people",ISNUMBER(SEARCH("photography/photobooks", N384)),"photobooks",ISNUMBER(SEARCH("photography/places", N384)),"places",ISNUMBER(SEARCH("publishing/art books", N384)),"art books",ISNUMBER(SEARCH("publishing/children's books", N384)),"children's books",ISNUMBER(SEARCH("publishing/fiction", N384)),"fiction",ISNUMBER(SEARCH("publishing/nonfiction", N384)),"nonfiction",ISNUMBER(SEARCH("publishing/radio &amp; podcasts", N384)),"radio &amp; podcasts",ISNUMBER(SEARCH("publishing/translations", N384)),"translations",ISNUMBER(SEARCH("technology/gadgets", N384)),"gadgets",ISNUMBER(SEARCH("technology/hardware", N384)),"hardware",ISNUMBER(SEARCH("technology/makerspaces", N384)),"makerspaces",ISNUMBER(SEARCH("technology/space exploration", N384)),"space exploration",ISNUMBER(SEARCH("technology/wearables", N384)),"wearables",ISNUMBER(SEARCH("technology/web", N384)),"web",ISNUMBER(SEARCH("theater/musical", N384)),"musical",ISNUMBER(SEARCH("theater/plays", N384)),"plays",ISNUMBER(SEARCH("theater/spaces", N384)),"spaces")</f>
        <v>documentary</v>
      </c>
      <c r="S384" s="6">
        <f t="shared" si="28"/>
        <v>41144.709490740745</v>
      </c>
      <c r="T384" s="6">
        <f t="shared" si="29"/>
        <v>41158.709490740745</v>
      </c>
    </row>
    <row r="385" spans="1:20" ht="48" hidden="1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tr">
        <f t="shared" si="27"/>
        <v>film &amp; video</v>
      </c>
      <c r="R385" t="str" cm="1">
        <f t="array" ref="R385">_xlfn.IFS(ISNUMBER(SEARCH("film &amp; video/television", N385)),"television",ISNUMBER(SEARCH("film &amp; video/animation", N385)),"animation",ISNUMBER(SEARCH("film &amp; video/documentary", N385)),"documentary",ISNUMBER(SEARCH("film &amp; video/drama", N385)),"drama",ISNUMBER(SEARCH("film &amp; video/science fiction", N385)),"science fiction",ISNUMBER(SEARCH("film &amp; video/shorts", N385)),"shorts",ISNUMBER(SEARCH("food/food trucks", N385)),"food trucks",ISNUMBER(SEARCH("food/restaurants", N385)),"restaurants",ISNUMBER(SEARCH("food/small batch", N385)),"small batch",ISNUMBER(SEARCH("games/mobile games", N385)),"mobile games",ISNUMBER(SEARCH("games/tabletop games", N385)),"tabletop games",ISNUMBER(SEARCH("games/video games", N385)),"video games",ISNUMBER(SEARCH("music/classical music", N385)),"classical music",ISNUMBER(SEARCH("music/electronic music", N385)),"electronic music",ISNUMBER(SEARCH("music/faith", N385)),"faith",ISNUMBER(SEARCH("music/indie rock", N385)),"indie rock",ISNUMBER(SEARCH("music/jazz", N385)),"jazz",ISNUMBER(SEARCH("music/metal", N385)),"metal",ISNUMBER(SEARCH("music/pop", N385)),"pop",ISNUMBER(SEARCH("music/rock", N385)),"rock",ISNUMBER(SEARCH("music/world music", N385)),"world music",ISNUMBER(SEARCH("journalism/audio", N385)),"audio",ISNUMBER(SEARCH("photography/nature", N385)),"nature",ISNUMBER(SEARCH("photography/people", N385)),"people",ISNUMBER(SEARCH("photography/photobooks", N385)),"photobooks",ISNUMBER(SEARCH("photography/places", N385)),"places",ISNUMBER(SEARCH("publishing/art books", N385)),"art books",ISNUMBER(SEARCH("publishing/children's books", N385)),"children's books",ISNUMBER(SEARCH("publishing/fiction", N385)),"fiction",ISNUMBER(SEARCH("publishing/nonfiction", N385)),"nonfiction",ISNUMBER(SEARCH("publishing/radio &amp; podcasts", N385)),"radio &amp; podcasts",ISNUMBER(SEARCH("publishing/translations", N385)),"translations",ISNUMBER(SEARCH("technology/gadgets", N385)),"gadgets",ISNUMBER(SEARCH("technology/hardware", N385)),"hardware",ISNUMBER(SEARCH("technology/makerspaces", N385)),"makerspaces",ISNUMBER(SEARCH("technology/space exploration", N385)),"space exploration",ISNUMBER(SEARCH("technology/wearables", N385)),"wearables",ISNUMBER(SEARCH("technology/web", N385)),"web",ISNUMBER(SEARCH("theater/musical", N385)),"musical",ISNUMBER(SEARCH("theater/plays", N385)),"plays",ISNUMBER(SEARCH("theater/spaces", N385)),"spaces")</f>
        <v>documentary</v>
      </c>
      <c r="S385" s="6">
        <f t="shared" si="28"/>
        <v>41755.117581018516</v>
      </c>
      <c r="T385" s="6">
        <f t="shared" si="29"/>
        <v>41778.117581018516</v>
      </c>
    </row>
    <row r="386" spans="1:20" ht="48" hidden="1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tr">
        <f t="shared" si="27"/>
        <v>film &amp; video</v>
      </c>
      <c r="R386" t="str" cm="1">
        <f t="array" ref="R386">_xlfn.IFS(ISNUMBER(SEARCH("film &amp; video/television", N386)),"television",ISNUMBER(SEARCH("film &amp; video/animation", N386)),"animation",ISNUMBER(SEARCH("film &amp; video/documentary", N386)),"documentary",ISNUMBER(SEARCH("film &amp; video/drama", N386)),"drama",ISNUMBER(SEARCH("film &amp; video/science fiction", N386)),"science fiction",ISNUMBER(SEARCH("film &amp; video/shorts", N386)),"shorts",ISNUMBER(SEARCH("food/food trucks", N386)),"food trucks",ISNUMBER(SEARCH("food/restaurants", N386)),"restaurants",ISNUMBER(SEARCH("food/small batch", N386)),"small batch",ISNUMBER(SEARCH("games/mobile games", N386)),"mobile games",ISNUMBER(SEARCH("games/tabletop games", N386)),"tabletop games",ISNUMBER(SEARCH("games/video games", N386)),"video games",ISNUMBER(SEARCH("music/classical music", N386)),"classical music",ISNUMBER(SEARCH("music/electronic music", N386)),"electronic music",ISNUMBER(SEARCH("music/faith", N386)),"faith",ISNUMBER(SEARCH("music/indie rock", N386)),"indie rock",ISNUMBER(SEARCH("music/jazz", N386)),"jazz",ISNUMBER(SEARCH("music/metal", N386)),"metal",ISNUMBER(SEARCH("music/pop", N386)),"pop",ISNUMBER(SEARCH("music/rock", N386)),"rock",ISNUMBER(SEARCH("music/world music", N386)),"world music",ISNUMBER(SEARCH("journalism/audio", N386)),"audio",ISNUMBER(SEARCH("photography/nature", N386)),"nature",ISNUMBER(SEARCH("photography/people", N386)),"people",ISNUMBER(SEARCH("photography/photobooks", N386)),"photobooks",ISNUMBER(SEARCH("photography/places", N386)),"places",ISNUMBER(SEARCH("publishing/art books", N386)),"art books",ISNUMBER(SEARCH("publishing/children's books", N386)),"children's books",ISNUMBER(SEARCH("publishing/fiction", N386)),"fiction",ISNUMBER(SEARCH("publishing/nonfiction", N386)),"nonfiction",ISNUMBER(SEARCH("publishing/radio &amp; podcasts", N386)),"radio &amp; podcasts",ISNUMBER(SEARCH("publishing/translations", N386)),"translations",ISNUMBER(SEARCH("technology/gadgets", N386)),"gadgets",ISNUMBER(SEARCH("technology/hardware", N386)),"hardware",ISNUMBER(SEARCH("technology/makerspaces", N386)),"makerspaces",ISNUMBER(SEARCH("technology/space exploration", N386)),"space exploration",ISNUMBER(SEARCH("technology/wearables", N386)),"wearables",ISNUMBER(SEARCH("technology/web", N386)),"web",ISNUMBER(SEARCH("theater/musical", N386)),"musical",ISNUMBER(SEARCH("theater/plays", N386)),"plays",ISNUMBER(SEARCH("theater/spaces", N386)),"spaces")</f>
        <v>documentary</v>
      </c>
      <c r="S386" s="6">
        <f t="shared" si="28"/>
        <v>41980.781793981485</v>
      </c>
      <c r="T386" s="6">
        <f t="shared" si="29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(E387/D387)*100</f>
        <v>105.982</v>
      </c>
      <c r="P387">
        <f t="shared" ref="P387:P450" si="31">(E387/L387)</f>
        <v>111.79535864978902</v>
      </c>
      <c r="Q387" t="str">
        <f t="shared" ref="Q387:Q450" si="32">_xlfn.IFS(ISNUMBER(SEARCH("film &amp; video", N387)),"film &amp; video",ISNUMBER(SEARCH("food", N387)),"food",ISNUMBER(SEARCH("games", N387)),"games",ISNUMBER(SEARCH("journalism", N387)),"journalism",ISNUMBER(SEARCH("music", N387)),"music",ISNUMBER(SEARCH("photography", N387)),"photography",ISNUMBER(SEARCH("publishing", N387)),"publishing",ISNUMBER(SEARCH("technology", N387)),"technology",ISNUMBER(SEARCH("theater", N387)),"theater")</f>
        <v>film &amp; video</v>
      </c>
      <c r="R387" t="str" cm="1">
        <f t="array" ref="R387">_xlfn.IFS(ISNUMBER(SEARCH("film &amp; video/television", N387)),"television",ISNUMBER(SEARCH("film &amp; video/animation", N387)),"animation",ISNUMBER(SEARCH("film &amp; video/documentary", N387)),"documentary",ISNUMBER(SEARCH("film &amp; video/drama", N387)),"drama",ISNUMBER(SEARCH("film &amp; video/science fiction", N387)),"science fiction",ISNUMBER(SEARCH("film &amp; video/shorts", N387)),"shorts",ISNUMBER(SEARCH("food/food trucks", N387)),"food trucks",ISNUMBER(SEARCH("food/restaurants", N387)),"restaurants",ISNUMBER(SEARCH("food/small batch", N387)),"small batch",ISNUMBER(SEARCH("games/mobile games", N387)),"mobile games",ISNUMBER(SEARCH("games/tabletop games", N387)),"tabletop games",ISNUMBER(SEARCH("games/video games", N387)),"video games",ISNUMBER(SEARCH("music/classical music", N387)),"classical music",ISNUMBER(SEARCH("music/electronic music", N387)),"electronic music",ISNUMBER(SEARCH("music/faith", N387)),"faith",ISNUMBER(SEARCH("music/indie rock", N387)),"indie rock",ISNUMBER(SEARCH("music/jazz", N387)),"jazz",ISNUMBER(SEARCH("music/metal", N387)),"metal",ISNUMBER(SEARCH("music/pop", N387)),"pop",ISNUMBER(SEARCH("music/rock", N387)),"rock",ISNUMBER(SEARCH("music/world music", N387)),"world music",ISNUMBER(SEARCH("journalism/audio", N387)),"audio",ISNUMBER(SEARCH("photography/nature", N387)),"nature",ISNUMBER(SEARCH("photography/people", N387)),"people",ISNUMBER(SEARCH("photography/photobooks", N387)),"photobooks",ISNUMBER(SEARCH("photography/places", N387)),"places",ISNUMBER(SEARCH("publishing/art books", N387)),"art books",ISNUMBER(SEARCH("publishing/children's books", N387)),"children's books",ISNUMBER(SEARCH("publishing/fiction", N387)),"fiction",ISNUMBER(SEARCH("publishing/nonfiction", N387)),"nonfiction",ISNUMBER(SEARCH("publishing/radio &amp; podcasts", N387)),"radio &amp; podcasts",ISNUMBER(SEARCH("publishing/translations", N387)),"translations",ISNUMBER(SEARCH("technology/gadgets", N387)),"gadgets",ISNUMBER(SEARCH("technology/hardware", N387)),"hardware",ISNUMBER(SEARCH("technology/makerspaces", N387)),"makerspaces",ISNUMBER(SEARCH("technology/space exploration", N387)),"space exploration",ISNUMBER(SEARCH("technology/wearables", N387)),"wearables",ISNUMBER(SEARCH("technology/web", N387)),"web",ISNUMBER(SEARCH("theater/musical", N387)),"musical",ISNUMBER(SEARCH("theater/plays", N387)),"plays",ISNUMBER(SEARCH("theater/spaces", N387)),"spaces")</f>
        <v>documentary</v>
      </c>
      <c r="S387" s="6">
        <f t="shared" ref="S387:S450" si="33">(((J387/60)/60)/24)+DATE(1970,1,1)</f>
        <v>41934.584502314814</v>
      </c>
      <c r="T387" s="6">
        <f t="shared" ref="T387:T450" si="34">(((I387/60)/60)/24)+DATE(1970,1,1)</f>
        <v>41964.626168981486</v>
      </c>
    </row>
    <row r="388" spans="1:20" ht="48" hidden="1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tr">
        <f t="shared" si="32"/>
        <v>film &amp; video</v>
      </c>
      <c r="R388" t="str" cm="1">
        <f t="array" ref="R388">_xlfn.IFS(ISNUMBER(SEARCH("film &amp; video/television", N388)),"television",ISNUMBER(SEARCH("film &amp; video/animation", N388)),"animation",ISNUMBER(SEARCH("film &amp; video/documentary", N388)),"documentary",ISNUMBER(SEARCH("film &amp; video/drama", N388)),"drama",ISNUMBER(SEARCH("film &amp; video/science fiction", N388)),"science fiction",ISNUMBER(SEARCH("film &amp; video/shorts", N388)),"shorts",ISNUMBER(SEARCH("food/food trucks", N388)),"food trucks",ISNUMBER(SEARCH("food/restaurants", N388)),"restaurants",ISNUMBER(SEARCH("food/small batch", N388)),"small batch",ISNUMBER(SEARCH("games/mobile games", N388)),"mobile games",ISNUMBER(SEARCH("games/tabletop games", N388)),"tabletop games",ISNUMBER(SEARCH("games/video games", N388)),"video games",ISNUMBER(SEARCH("music/classical music", N388)),"classical music",ISNUMBER(SEARCH("music/electronic music", N388)),"electronic music",ISNUMBER(SEARCH("music/faith", N388)),"faith",ISNUMBER(SEARCH("music/indie rock", N388)),"indie rock",ISNUMBER(SEARCH("music/jazz", N388)),"jazz",ISNUMBER(SEARCH("music/metal", N388)),"metal",ISNUMBER(SEARCH("music/pop", N388)),"pop",ISNUMBER(SEARCH("music/rock", N388)),"rock",ISNUMBER(SEARCH("music/world music", N388)),"world music",ISNUMBER(SEARCH("journalism/audio", N388)),"audio",ISNUMBER(SEARCH("photography/nature", N388)),"nature",ISNUMBER(SEARCH("photography/people", N388)),"people",ISNUMBER(SEARCH("photography/photobooks", N388)),"photobooks",ISNUMBER(SEARCH("photography/places", N388)),"places",ISNUMBER(SEARCH("publishing/art books", N388)),"art books",ISNUMBER(SEARCH("publishing/children's books", N388)),"children's books",ISNUMBER(SEARCH("publishing/fiction", N388)),"fiction",ISNUMBER(SEARCH("publishing/nonfiction", N388)),"nonfiction",ISNUMBER(SEARCH("publishing/radio &amp; podcasts", N388)),"radio &amp; podcasts",ISNUMBER(SEARCH("publishing/translations", N388)),"translations",ISNUMBER(SEARCH("technology/gadgets", N388)),"gadgets",ISNUMBER(SEARCH("technology/hardware", N388)),"hardware",ISNUMBER(SEARCH("technology/makerspaces", N388)),"makerspaces",ISNUMBER(SEARCH("technology/space exploration", N388)),"space exploration",ISNUMBER(SEARCH("technology/wearables", N388)),"wearables",ISNUMBER(SEARCH("technology/web", N388)),"web",ISNUMBER(SEARCH("theater/musical", N388)),"musical",ISNUMBER(SEARCH("theater/plays", N388)),"plays",ISNUMBER(SEARCH("theater/spaces", N388)),"spaces")</f>
        <v>documentary</v>
      </c>
      <c r="S388" s="6">
        <f t="shared" si="33"/>
        <v>42211.951284722221</v>
      </c>
      <c r="T388" s="6">
        <f t="shared" si="34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tr">
        <f t="shared" si="32"/>
        <v>film &amp; video</v>
      </c>
      <c r="R389" t="str" cm="1">
        <f t="array" ref="R389">_xlfn.IFS(ISNUMBER(SEARCH("film &amp; video/television", N389)),"television",ISNUMBER(SEARCH("film &amp; video/animation", N389)),"animation",ISNUMBER(SEARCH("film &amp; video/documentary", N389)),"documentary",ISNUMBER(SEARCH("film &amp; video/drama", N389)),"drama",ISNUMBER(SEARCH("film &amp; video/science fiction", N389)),"science fiction",ISNUMBER(SEARCH("film &amp; video/shorts", N389)),"shorts",ISNUMBER(SEARCH("food/food trucks", N389)),"food trucks",ISNUMBER(SEARCH("food/restaurants", N389)),"restaurants",ISNUMBER(SEARCH("food/small batch", N389)),"small batch",ISNUMBER(SEARCH("games/mobile games", N389)),"mobile games",ISNUMBER(SEARCH("games/tabletop games", N389)),"tabletop games",ISNUMBER(SEARCH("games/video games", N389)),"video games",ISNUMBER(SEARCH("music/classical music", N389)),"classical music",ISNUMBER(SEARCH("music/electronic music", N389)),"electronic music",ISNUMBER(SEARCH("music/faith", N389)),"faith",ISNUMBER(SEARCH("music/indie rock", N389)),"indie rock",ISNUMBER(SEARCH("music/jazz", N389)),"jazz",ISNUMBER(SEARCH("music/metal", N389)),"metal",ISNUMBER(SEARCH("music/pop", N389)),"pop",ISNUMBER(SEARCH("music/rock", N389)),"rock",ISNUMBER(SEARCH("music/world music", N389)),"world music",ISNUMBER(SEARCH("journalism/audio", N389)),"audio",ISNUMBER(SEARCH("photography/nature", N389)),"nature",ISNUMBER(SEARCH("photography/people", N389)),"people",ISNUMBER(SEARCH("photography/photobooks", N389)),"photobooks",ISNUMBER(SEARCH("photography/places", N389)),"places",ISNUMBER(SEARCH("publishing/art books", N389)),"art books",ISNUMBER(SEARCH("publishing/children's books", N389)),"children's books",ISNUMBER(SEARCH("publishing/fiction", N389)),"fiction",ISNUMBER(SEARCH("publishing/nonfiction", N389)),"nonfiction",ISNUMBER(SEARCH("publishing/radio &amp; podcasts", N389)),"radio &amp; podcasts",ISNUMBER(SEARCH("publishing/translations", N389)),"translations",ISNUMBER(SEARCH("technology/gadgets", N389)),"gadgets",ISNUMBER(SEARCH("technology/hardware", N389)),"hardware",ISNUMBER(SEARCH("technology/makerspaces", N389)),"makerspaces",ISNUMBER(SEARCH("technology/space exploration", N389)),"space exploration",ISNUMBER(SEARCH("technology/wearables", N389)),"wearables",ISNUMBER(SEARCH("technology/web", N389)),"web",ISNUMBER(SEARCH("theater/musical", N389)),"musical",ISNUMBER(SEARCH("theater/plays", N389)),"plays",ISNUMBER(SEARCH("theater/spaces", N389)),"spaces")</f>
        <v>documentary</v>
      </c>
      <c r="S389" s="6">
        <f t="shared" si="33"/>
        <v>42200.67659722222</v>
      </c>
      <c r="T389" s="6">
        <f t="shared" si="34"/>
        <v>42231.25</v>
      </c>
    </row>
    <row r="390" spans="1:20" ht="48" hidden="1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tr">
        <f t="shared" si="32"/>
        <v>film &amp; video</v>
      </c>
      <c r="R390" t="str" cm="1">
        <f t="array" ref="R390">_xlfn.IFS(ISNUMBER(SEARCH("film &amp; video/television", N390)),"television",ISNUMBER(SEARCH("film &amp; video/animation", N390)),"animation",ISNUMBER(SEARCH("film &amp; video/documentary", N390)),"documentary",ISNUMBER(SEARCH("film &amp; video/drama", N390)),"drama",ISNUMBER(SEARCH("film &amp; video/science fiction", N390)),"science fiction",ISNUMBER(SEARCH("film &amp; video/shorts", N390)),"shorts",ISNUMBER(SEARCH("food/food trucks", N390)),"food trucks",ISNUMBER(SEARCH("food/restaurants", N390)),"restaurants",ISNUMBER(SEARCH("food/small batch", N390)),"small batch",ISNUMBER(SEARCH("games/mobile games", N390)),"mobile games",ISNUMBER(SEARCH("games/tabletop games", N390)),"tabletop games",ISNUMBER(SEARCH("games/video games", N390)),"video games",ISNUMBER(SEARCH("music/classical music", N390)),"classical music",ISNUMBER(SEARCH("music/electronic music", N390)),"electronic music",ISNUMBER(SEARCH("music/faith", N390)),"faith",ISNUMBER(SEARCH("music/indie rock", N390)),"indie rock",ISNUMBER(SEARCH("music/jazz", N390)),"jazz",ISNUMBER(SEARCH("music/metal", N390)),"metal",ISNUMBER(SEARCH("music/pop", N390)),"pop",ISNUMBER(SEARCH("music/rock", N390)),"rock",ISNUMBER(SEARCH("music/world music", N390)),"world music",ISNUMBER(SEARCH("journalism/audio", N390)),"audio",ISNUMBER(SEARCH("photography/nature", N390)),"nature",ISNUMBER(SEARCH("photography/people", N390)),"people",ISNUMBER(SEARCH("photography/photobooks", N390)),"photobooks",ISNUMBER(SEARCH("photography/places", N390)),"places",ISNUMBER(SEARCH("publishing/art books", N390)),"art books",ISNUMBER(SEARCH("publishing/children's books", N390)),"children's books",ISNUMBER(SEARCH("publishing/fiction", N390)),"fiction",ISNUMBER(SEARCH("publishing/nonfiction", N390)),"nonfiction",ISNUMBER(SEARCH("publishing/radio &amp; podcasts", N390)),"radio &amp; podcasts",ISNUMBER(SEARCH("publishing/translations", N390)),"translations",ISNUMBER(SEARCH("technology/gadgets", N390)),"gadgets",ISNUMBER(SEARCH("technology/hardware", N390)),"hardware",ISNUMBER(SEARCH("technology/makerspaces", N390)),"makerspaces",ISNUMBER(SEARCH("technology/space exploration", N390)),"space exploration",ISNUMBER(SEARCH("technology/wearables", N390)),"wearables",ISNUMBER(SEARCH("technology/web", N390)),"web",ISNUMBER(SEARCH("theater/musical", N390)),"musical",ISNUMBER(SEARCH("theater/plays", N390)),"plays",ISNUMBER(SEARCH("theater/spaces", N390)),"spaces")</f>
        <v>documentary</v>
      </c>
      <c r="S390" s="6">
        <f t="shared" si="33"/>
        <v>42549.076157407413</v>
      </c>
      <c r="T390" s="6">
        <f t="shared" si="34"/>
        <v>42579.076157407413</v>
      </c>
    </row>
    <row r="391" spans="1:20" ht="48" hidden="1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tr">
        <f t="shared" si="32"/>
        <v>film &amp; video</v>
      </c>
      <c r="R391" t="str" cm="1">
        <f t="array" ref="R391">_xlfn.IFS(ISNUMBER(SEARCH("film &amp; video/television", N391)),"television",ISNUMBER(SEARCH("film &amp; video/animation", N391)),"animation",ISNUMBER(SEARCH("film &amp; video/documentary", N391)),"documentary",ISNUMBER(SEARCH("film &amp; video/drama", N391)),"drama",ISNUMBER(SEARCH("film &amp; video/science fiction", N391)),"science fiction",ISNUMBER(SEARCH("film &amp; video/shorts", N391)),"shorts",ISNUMBER(SEARCH("food/food trucks", N391)),"food trucks",ISNUMBER(SEARCH("food/restaurants", N391)),"restaurants",ISNUMBER(SEARCH("food/small batch", N391)),"small batch",ISNUMBER(SEARCH("games/mobile games", N391)),"mobile games",ISNUMBER(SEARCH("games/tabletop games", N391)),"tabletop games",ISNUMBER(SEARCH("games/video games", N391)),"video games",ISNUMBER(SEARCH("music/classical music", N391)),"classical music",ISNUMBER(SEARCH("music/electronic music", N391)),"electronic music",ISNUMBER(SEARCH("music/faith", N391)),"faith",ISNUMBER(SEARCH("music/indie rock", N391)),"indie rock",ISNUMBER(SEARCH("music/jazz", N391)),"jazz",ISNUMBER(SEARCH("music/metal", N391)),"metal",ISNUMBER(SEARCH("music/pop", N391)),"pop",ISNUMBER(SEARCH("music/rock", N391)),"rock",ISNUMBER(SEARCH("music/world music", N391)),"world music",ISNUMBER(SEARCH("journalism/audio", N391)),"audio",ISNUMBER(SEARCH("photography/nature", N391)),"nature",ISNUMBER(SEARCH("photography/people", N391)),"people",ISNUMBER(SEARCH("photography/photobooks", N391)),"photobooks",ISNUMBER(SEARCH("photography/places", N391)),"places",ISNUMBER(SEARCH("publishing/art books", N391)),"art books",ISNUMBER(SEARCH("publishing/children's books", N391)),"children's books",ISNUMBER(SEARCH("publishing/fiction", N391)),"fiction",ISNUMBER(SEARCH("publishing/nonfiction", N391)),"nonfiction",ISNUMBER(SEARCH("publishing/radio &amp; podcasts", N391)),"radio &amp; podcasts",ISNUMBER(SEARCH("publishing/translations", N391)),"translations",ISNUMBER(SEARCH("technology/gadgets", N391)),"gadgets",ISNUMBER(SEARCH("technology/hardware", N391)),"hardware",ISNUMBER(SEARCH("technology/makerspaces", N391)),"makerspaces",ISNUMBER(SEARCH("technology/space exploration", N391)),"space exploration",ISNUMBER(SEARCH("technology/wearables", N391)),"wearables",ISNUMBER(SEARCH("technology/web", N391)),"web",ISNUMBER(SEARCH("theater/musical", N391)),"musical",ISNUMBER(SEARCH("theater/plays", N391)),"plays",ISNUMBER(SEARCH("theater/spaces", N391)),"spaces")</f>
        <v>documentary</v>
      </c>
      <c r="S391" s="6">
        <f t="shared" si="33"/>
        <v>41674.063078703701</v>
      </c>
      <c r="T391" s="6">
        <f t="shared" si="34"/>
        <v>41705.957638888889</v>
      </c>
    </row>
    <row r="392" spans="1:20" ht="48" hidden="1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tr">
        <f t="shared" si="32"/>
        <v>film &amp; video</v>
      </c>
      <c r="R392" t="str" cm="1">
        <f t="array" ref="R392">_xlfn.IFS(ISNUMBER(SEARCH("film &amp; video/television", N392)),"television",ISNUMBER(SEARCH("film &amp; video/animation", N392)),"animation",ISNUMBER(SEARCH("film &amp; video/documentary", N392)),"documentary",ISNUMBER(SEARCH("film &amp; video/drama", N392)),"drama",ISNUMBER(SEARCH("film &amp; video/science fiction", N392)),"science fiction",ISNUMBER(SEARCH("film &amp; video/shorts", N392)),"shorts",ISNUMBER(SEARCH("food/food trucks", N392)),"food trucks",ISNUMBER(SEARCH("food/restaurants", N392)),"restaurants",ISNUMBER(SEARCH("food/small batch", N392)),"small batch",ISNUMBER(SEARCH("games/mobile games", N392)),"mobile games",ISNUMBER(SEARCH("games/tabletop games", N392)),"tabletop games",ISNUMBER(SEARCH("games/video games", N392)),"video games",ISNUMBER(SEARCH("music/classical music", N392)),"classical music",ISNUMBER(SEARCH("music/electronic music", N392)),"electronic music",ISNUMBER(SEARCH("music/faith", N392)),"faith",ISNUMBER(SEARCH("music/indie rock", N392)),"indie rock",ISNUMBER(SEARCH("music/jazz", N392)),"jazz",ISNUMBER(SEARCH("music/metal", N392)),"metal",ISNUMBER(SEARCH("music/pop", N392)),"pop",ISNUMBER(SEARCH("music/rock", N392)),"rock",ISNUMBER(SEARCH("music/world music", N392)),"world music",ISNUMBER(SEARCH("journalism/audio", N392)),"audio",ISNUMBER(SEARCH("photography/nature", N392)),"nature",ISNUMBER(SEARCH("photography/people", N392)),"people",ISNUMBER(SEARCH("photography/photobooks", N392)),"photobooks",ISNUMBER(SEARCH("photography/places", N392)),"places",ISNUMBER(SEARCH("publishing/art books", N392)),"art books",ISNUMBER(SEARCH("publishing/children's books", N392)),"children's books",ISNUMBER(SEARCH("publishing/fiction", N392)),"fiction",ISNUMBER(SEARCH("publishing/nonfiction", N392)),"nonfiction",ISNUMBER(SEARCH("publishing/radio &amp; podcasts", N392)),"radio &amp; podcasts",ISNUMBER(SEARCH("publishing/translations", N392)),"translations",ISNUMBER(SEARCH("technology/gadgets", N392)),"gadgets",ISNUMBER(SEARCH("technology/hardware", N392)),"hardware",ISNUMBER(SEARCH("technology/makerspaces", N392)),"makerspaces",ISNUMBER(SEARCH("technology/space exploration", N392)),"space exploration",ISNUMBER(SEARCH("technology/wearables", N392)),"wearables",ISNUMBER(SEARCH("technology/web", N392)),"web",ISNUMBER(SEARCH("theater/musical", N392)),"musical",ISNUMBER(SEARCH("theater/plays", N392)),"plays",ISNUMBER(SEARCH("theater/spaces", N392)),"spaces")</f>
        <v>documentary</v>
      </c>
      <c r="S392" s="6">
        <f t="shared" si="33"/>
        <v>42112.036712962959</v>
      </c>
      <c r="T392" s="6">
        <f t="shared" si="34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tr">
        <f t="shared" si="32"/>
        <v>film &amp; video</v>
      </c>
      <c r="R393" t="str" cm="1">
        <f t="array" ref="R393">_xlfn.IFS(ISNUMBER(SEARCH("film &amp; video/television", N393)),"television",ISNUMBER(SEARCH("film &amp; video/animation", N393)),"animation",ISNUMBER(SEARCH("film &amp; video/documentary", N393)),"documentary",ISNUMBER(SEARCH("film &amp; video/drama", N393)),"drama",ISNUMBER(SEARCH("film &amp; video/science fiction", N393)),"science fiction",ISNUMBER(SEARCH("film &amp; video/shorts", N393)),"shorts",ISNUMBER(SEARCH("food/food trucks", N393)),"food trucks",ISNUMBER(SEARCH("food/restaurants", N393)),"restaurants",ISNUMBER(SEARCH("food/small batch", N393)),"small batch",ISNUMBER(SEARCH("games/mobile games", N393)),"mobile games",ISNUMBER(SEARCH("games/tabletop games", N393)),"tabletop games",ISNUMBER(SEARCH("games/video games", N393)),"video games",ISNUMBER(SEARCH("music/classical music", N393)),"classical music",ISNUMBER(SEARCH("music/electronic music", N393)),"electronic music",ISNUMBER(SEARCH("music/faith", N393)),"faith",ISNUMBER(SEARCH("music/indie rock", N393)),"indie rock",ISNUMBER(SEARCH("music/jazz", N393)),"jazz",ISNUMBER(SEARCH("music/metal", N393)),"metal",ISNUMBER(SEARCH("music/pop", N393)),"pop",ISNUMBER(SEARCH("music/rock", N393)),"rock",ISNUMBER(SEARCH("music/world music", N393)),"world music",ISNUMBER(SEARCH("journalism/audio", N393)),"audio",ISNUMBER(SEARCH("photography/nature", N393)),"nature",ISNUMBER(SEARCH("photography/people", N393)),"people",ISNUMBER(SEARCH("photography/photobooks", N393)),"photobooks",ISNUMBER(SEARCH("photography/places", N393)),"places",ISNUMBER(SEARCH("publishing/art books", N393)),"art books",ISNUMBER(SEARCH("publishing/children's books", N393)),"children's books",ISNUMBER(SEARCH("publishing/fiction", N393)),"fiction",ISNUMBER(SEARCH("publishing/nonfiction", N393)),"nonfiction",ISNUMBER(SEARCH("publishing/radio &amp; podcasts", N393)),"radio &amp; podcasts",ISNUMBER(SEARCH("publishing/translations", N393)),"translations",ISNUMBER(SEARCH("technology/gadgets", N393)),"gadgets",ISNUMBER(SEARCH("technology/hardware", N393)),"hardware",ISNUMBER(SEARCH("technology/makerspaces", N393)),"makerspaces",ISNUMBER(SEARCH("technology/space exploration", N393)),"space exploration",ISNUMBER(SEARCH("technology/wearables", N393)),"wearables",ISNUMBER(SEARCH("technology/web", N393)),"web",ISNUMBER(SEARCH("theater/musical", N393)),"musical",ISNUMBER(SEARCH("theater/plays", N393)),"plays",ISNUMBER(SEARCH("theater/spaces", N393)),"spaces")</f>
        <v>documentary</v>
      </c>
      <c r="S393" s="6">
        <f t="shared" si="33"/>
        <v>40865.042256944449</v>
      </c>
      <c r="T393" s="6">
        <f t="shared" si="34"/>
        <v>40895.040972222225</v>
      </c>
    </row>
    <row r="394" spans="1:20" ht="48" hidden="1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tr">
        <f t="shared" si="32"/>
        <v>film &amp; video</v>
      </c>
      <c r="R394" t="str" cm="1">
        <f t="array" ref="R394">_xlfn.IFS(ISNUMBER(SEARCH("film &amp; video/television", N394)),"television",ISNUMBER(SEARCH("film &amp; video/animation", N394)),"animation",ISNUMBER(SEARCH("film &amp; video/documentary", N394)),"documentary",ISNUMBER(SEARCH("film &amp; video/drama", N394)),"drama",ISNUMBER(SEARCH("film &amp; video/science fiction", N394)),"science fiction",ISNUMBER(SEARCH("film &amp; video/shorts", N394)),"shorts",ISNUMBER(SEARCH("food/food trucks", N394)),"food trucks",ISNUMBER(SEARCH("food/restaurants", N394)),"restaurants",ISNUMBER(SEARCH("food/small batch", N394)),"small batch",ISNUMBER(SEARCH("games/mobile games", N394)),"mobile games",ISNUMBER(SEARCH("games/tabletop games", N394)),"tabletop games",ISNUMBER(SEARCH("games/video games", N394)),"video games",ISNUMBER(SEARCH("music/classical music", N394)),"classical music",ISNUMBER(SEARCH("music/electronic music", N394)),"electronic music",ISNUMBER(SEARCH("music/faith", N394)),"faith",ISNUMBER(SEARCH("music/indie rock", N394)),"indie rock",ISNUMBER(SEARCH("music/jazz", N394)),"jazz",ISNUMBER(SEARCH("music/metal", N394)),"metal",ISNUMBER(SEARCH("music/pop", N394)),"pop",ISNUMBER(SEARCH("music/rock", N394)),"rock",ISNUMBER(SEARCH("music/world music", N394)),"world music",ISNUMBER(SEARCH("journalism/audio", N394)),"audio",ISNUMBER(SEARCH("photography/nature", N394)),"nature",ISNUMBER(SEARCH("photography/people", N394)),"people",ISNUMBER(SEARCH("photography/photobooks", N394)),"photobooks",ISNUMBER(SEARCH("photography/places", N394)),"places",ISNUMBER(SEARCH("publishing/art books", N394)),"art books",ISNUMBER(SEARCH("publishing/children's books", N394)),"children's books",ISNUMBER(SEARCH("publishing/fiction", N394)),"fiction",ISNUMBER(SEARCH("publishing/nonfiction", N394)),"nonfiction",ISNUMBER(SEARCH("publishing/radio &amp; podcasts", N394)),"radio &amp; podcasts",ISNUMBER(SEARCH("publishing/translations", N394)),"translations",ISNUMBER(SEARCH("technology/gadgets", N394)),"gadgets",ISNUMBER(SEARCH("technology/hardware", N394)),"hardware",ISNUMBER(SEARCH("technology/makerspaces", N394)),"makerspaces",ISNUMBER(SEARCH("technology/space exploration", N394)),"space exploration",ISNUMBER(SEARCH("technology/wearables", N394)),"wearables",ISNUMBER(SEARCH("technology/web", N394)),"web",ISNUMBER(SEARCH("theater/musical", N394)),"musical",ISNUMBER(SEARCH("theater/plays", N394)),"plays",ISNUMBER(SEARCH("theater/spaces", N394)),"spaces")</f>
        <v>documentary</v>
      </c>
      <c r="S394" s="6">
        <f t="shared" si="33"/>
        <v>40763.717256944445</v>
      </c>
      <c r="T394" s="6">
        <f t="shared" si="34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tr">
        <f t="shared" si="32"/>
        <v>film &amp; video</v>
      </c>
      <c r="R395" t="str" cm="1">
        <f t="array" ref="R395">_xlfn.IFS(ISNUMBER(SEARCH("film &amp; video/television", N395)),"television",ISNUMBER(SEARCH("film &amp; video/animation", N395)),"animation",ISNUMBER(SEARCH("film &amp; video/documentary", N395)),"documentary",ISNUMBER(SEARCH("film &amp; video/drama", N395)),"drama",ISNUMBER(SEARCH("film &amp; video/science fiction", N395)),"science fiction",ISNUMBER(SEARCH("film &amp; video/shorts", N395)),"shorts",ISNUMBER(SEARCH("food/food trucks", N395)),"food trucks",ISNUMBER(SEARCH("food/restaurants", N395)),"restaurants",ISNUMBER(SEARCH("food/small batch", N395)),"small batch",ISNUMBER(SEARCH("games/mobile games", N395)),"mobile games",ISNUMBER(SEARCH("games/tabletop games", N395)),"tabletop games",ISNUMBER(SEARCH("games/video games", N395)),"video games",ISNUMBER(SEARCH("music/classical music", N395)),"classical music",ISNUMBER(SEARCH("music/electronic music", N395)),"electronic music",ISNUMBER(SEARCH("music/faith", N395)),"faith",ISNUMBER(SEARCH("music/indie rock", N395)),"indie rock",ISNUMBER(SEARCH("music/jazz", N395)),"jazz",ISNUMBER(SEARCH("music/metal", N395)),"metal",ISNUMBER(SEARCH("music/pop", N395)),"pop",ISNUMBER(SEARCH("music/rock", N395)),"rock",ISNUMBER(SEARCH("music/world music", N395)),"world music",ISNUMBER(SEARCH("journalism/audio", N395)),"audio",ISNUMBER(SEARCH("photography/nature", N395)),"nature",ISNUMBER(SEARCH("photography/people", N395)),"people",ISNUMBER(SEARCH("photography/photobooks", N395)),"photobooks",ISNUMBER(SEARCH("photography/places", N395)),"places",ISNUMBER(SEARCH("publishing/art books", N395)),"art books",ISNUMBER(SEARCH("publishing/children's books", N395)),"children's books",ISNUMBER(SEARCH("publishing/fiction", N395)),"fiction",ISNUMBER(SEARCH("publishing/nonfiction", N395)),"nonfiction",ISNUMBER(SEARCH("publishing/radio &amp; podcasts", N395)),"radio &amp; podcasts",ISNUMBER(SEARCH("publishing/translations", N395)),"translations",ISNUMBER(SEARCH("technology/gadgets", N395)),"gadgets",ISNUMBER(SEARCH("technology/hardware", N395)),"hardware",ISNUMBER(SEARCH("technology/makerspaces", N395)),"makerspaces",ISNUMBER(SEARCH("technology/space exploration", N395)),"space exploration",ISNUMBER(SEARCH("technology/wearables", N395)),"wearables",ISNUMBER(SEARCH("technology/web", N395)),"web",ISNUMBER(SEARCH("theater/musical", N395)),"musical",ISNUMBER(SEARCH("theater/plays", N395)),"plays",ISNUMBER(SEARCH("theater/spaces", N395)),"spaces")</f>
        <v>documentary</v>
      </c>
      <c r="S395" s="6">
        <f t="shared" si="33"/>
        <v>41526.708935185183</v>
      </c>
      <c r="T395" s="6">
        <f t="shared" si="34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tr">
        <f t="shared" si="32"/>
        <v>film &amp; video</v>
      </c>
      <c r="R396" t="str" cm="1">
        <f t="array" ref="R396">_xlfn.IFS(ISNUMBER(SEARCH("film &amp; video/television", N396)),"television",ISNUMBER(SEARCH("film &amp; video/animation", N396)),"animation",ISNUMBER(SEARCH("film &amp; video/documentary", N396)),"documentary",ISNUMBER(SEARCH("film &amp; video/drama", N396)),"drama",ISNUMBER(SEARCH("film &amp; video/science fiction", N396)),"science fiction",ISNUMBER(SEARCH("film &amp; video/shorts", N396)),"shorts",ISNUMBER(SEARCH("food/food trucks", N396)),"food trucks",ISNUMBER(SEARCH("food/restaurants", N396)),"restaurants",ISNUMBER(SEARCH("food/small batch", N396)),"small batch",ISNUMBER(SEARCH("games/mobile games", N396)),"mobile games",ISNUMBER(SEARCH("games/tabletop games", N396)),"tabletop games",ISNUMBER(SEARCH("games/video games", N396)),"video games",ISNUMBER(SEARCH("music/classical music", N396)),"classical music",ISNUMBER(SEARCH("music/electronic music", N396)),"electronic music",ISNUMBER(SEARCH("music/faith", N396)),"faith",ISNUMBER(SEARCH("music/indie rock", N396)),"indie rock",ISNUMBER(SEARCH("music/jazz", N396)),"jazz",ISNUMBER(SEARCH("music/metal", N396)),"metal",ISNUMBER(SEARCH("music/pop", N396)),"pop",ISNUMBER(SEARCH("music/rock", N396)),"rock",ISNUMBER(SEARCH("music/world music", N396)),"world music",ISNUMBER(SEARCH("journalism/audio", N396)),"audio",ISNUMBER(SEARCH("photography/nature", N396)),"nature",ISNUMBER(SEARCH("photography/people", N396)),"people",ISNUMBER(SEARCH("photography/photobooks", N396)),"photobooks",ISNUMBER(SEARCH("photography/places", N396)),"places",ISNUMBER(SEARCH("publishing/art books", N396)),"art books",ISNUMBER(SEARCH("publishing/children's books", N396)),"children's books",ISNUMBER(SEARCH("publishing/fiction", N396)),"fiction",ISNUMBER(SEARCH("publishing/nonfiction", N396)),"nonfiction",ISNUMBER(SEARCH("publishing/radio &amp; podcasts", N396)),"radio &amp; podcasts",ISNUMBER(SEARCH("publishing/translations", N396)),"translations",ISNUMBER(SEARCH("technology/gadgets", N396)),"gadgets",ISNUMBER(SEARCH("technology/hardware", N396)),"hardware",ISNUMBER(SEARCH("technology/makerspaces", N396)),"makerspaces",ISNUMBER(SEARCH("technology/space exploration", N396)),"space exploration",ISNUMBER(SEARCH("technology/wearables", N396)),"wearables",ISNUMBER(SEARCH("technology/web", N396)),"web",ISNUMBER(SEARCH("theater/musical", N396)),"musical",ISNUMBER(SEARCH("theater/plays", N396)),"plays",ISNUMBER(SEARCH("theater/spaces", N396)),"spaces")</f>
        <v>documentary</v>
      </c>
      <c r="S396" s="6">
        <f t="shared" si="33"/>
        <v>42417.818078703705</v>
      </c>
      <c r="T396" s="6">
        <f t="shared" si="34"/>
        <v>42477.776412037041</v>
      </c>
    </row>
    <row r="397" spans="1:20" ht="48" hidden="1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tr">
        <f t="shared" si="32"/>
        <v>film &amp; video</v>
      </c>
      <c r="R397" t="str" cm="1">
        <f t="array" ref="R397">_xlfn.IFS(ISNUMBER(SEARCH("film &amp; video/television", N397)),"television",ISNUMBER(SEARCH("film &amp; video/animation", N397)),"animation",ISNUMBER(SEARCH("film &amp; video/documentary", N397)),"documentary",ISNUMBER(SEARCH("film &amp; video/drama", N397)),"drama",ISNUMBER(SEARCH("film &amp; video/science fiction", N397)),"science fiction",ISNUMBER(SEARCH("film &amp; video/shorts", N397)),"shorts",ISNUMBER(SEARCH("food/food trucks", N397)),"food trucks",ISNUMBER(SEARCH("food/restaurants", N397)),"restaurants",ISNUMBER(SEARCH("food/small batch", N397)),"small batch",ISNUMBER(SEARCH("games/mobile games", N397)),"mobile games",ISNUMBER(SEARCH("games/tabletop games", N397)),"tabletop games",ISNUMBER(SEARCH("games/video games", N397)),"video games",ISNUMBER(SEARCH("music/classical music", N397)),"classical music",ISNUMBER(SEARCH("music/electronic music", N397)),"electronic music",ISNUMBER(SEARCH("music/faith", N397)),"faith",ISNUMBER(SEARCH("music/indie rock", N397)),"indie rock",ISNUMBER(SEARCH("music/jazz", N397)),"jazz",ISNUMBER(SEARCH("music/metal", N397)),"metal",ISNUMBER(SEARCH("music/pop", N397)),"pop",ISNUMBER(SEARCH("music/rock", N397)),"rock",ISNUMBER(SEARCH("music/world music", N397)),"world music",ISNUMBER(SEARCH("journalism/audio", N397)),"audio",ISNUMBER(SEARCH("photography/nature", N397)),"nature",ISNUMBER(SEARCH("photography/people", N397)),"people",ISNUMBER(SEARCH("photography/photobooks", N397)),"photobooks",ISNUMBER(SEARCH("photography/places", N397)),"places",ISNUMBER(SEARCH("publishing/art books", N397)),"art books",ISNUMBER(SEARCH("publishing/children's books", N397)),"children's books",ISNUMBER(SEARCH("publishing/fiction", N397)),"fiction",ISNUMBER(SEARCH("publishing/nonfiction", N397)),"nonfiction",ISNUMBER(SEARCH("publishing/radio &amp; podcasts", N397)),"radio &amp; podcasts",ISNUMBER(SEARCH("publishing/translations", N397)),"translations",ISNUMBER(SEARCH("technology/gadgets", N397)),"gadgets",ISNUMBER(SEARCH("technology/hardware", N397)),"hardware",ISNUMBER(SEARCH("technology/makerspaces", N397)),"makerspaces",ISNUMBER(SEARCH("technology/space exploration", N397)),"space exploration",ISNUMBER(SEARCH("technology/wearables", N397)),"wearables",ISNUMBER(SEARCH("technology/web", N397)),"web",ISNUMBER(SEARCH("theater/musical", N397)),"musical",ISNUMBER(SEARCH("theater/plays", N397)),"plays",ISNUMBER(SEARCH("theater/spaces", N397)),"spaces")</f>
        <v>documentary</v>
      </c>
      <c r="S397" s="6">
        <f t="shared" si="33"/>
        <v>40990.909259259257</v>
      </c>
      <c r="T397" s="6">
        <f t="shared" si="34"/>
        <v>41026.897222222222</v>
      </c>
    </row>
    <row r="398" spans="1:20" ht="48" hidden="1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tr">
        <f t="shared" si="32"/>
        <v>film &amp; video</v>
      </c>
      <c r="R398" t="str" cm="1">
        <f t="array" ref="R398">_xlfn.IFS(ISNUMBER(SEARCH("film &amp; video/television", N398)),"television",ISNUMBER(SEARCH("film &amp; video/animation", N398)),"animation",ISNUMBER(SEARCH("film &amp; video/documentary", N398)),"documentary",ISNUMBER(SEARCH("film &amp; video/drama", N398)),"drama",ISNUMBER(SEARCH("film &amp; video/science fiction", N398)),"science fiction",ISNUMBER(SEARCH("film &amp; video/shorts", N398)),"shorts",ISNUMBER(SEARCH("food/food trucks", N398)),"food trucks",ISNUMBER(SEARCH("food/restaurants", N398)),"restaurants",ISNUMBER(SEARCH("food/small batch", N398)),"small batch",ISNUMBER(SEARCH("games/mobile games", N398)),"mobile games",ISNUMBER(SEARCH("games/tabletop games", N398)),"tabletop games",ISNUMBER(SEARCH("games/video games", N398)),"video games",ISNUMBER(SEARCH("music/classical music", N398)),"classical music",ISNUMBER(SEARCH("music/electronic music", N398)),"electronic music",ISNUMBER(SEARCH("music/faith", N398)),"faith",ISNUMBER(SEARCH("music/indie rock", N398)),"indie rock",ISNUMBER(SEARCH("music/jazz", N398)),"jazz",ISNUMBER(SEARCH("music/metal", N398)),"metal",ISNUMBER(SEARCH("music/pop", N398)),"pop",ISNUMBER(SEARCH("music/rock", N398)),"rock",ISNUMBER(SEARCH("music/world music", N398)),"world music",ISNUMBER(SEARCH("journalism/audio", N398)),"audio",ISNUMBER(SEARCH("photography/nature", N398)),"nature",ISNUMBER(SEARCH("photography/people", N398)),"people",ISNUMBER(SEARCH("photography/photobooks", N398)),"photobooks",ISNUMBER(SEARCH("photography/places", N398)),"places",ISNUMBER(SEARCH("publishing/art books", N398)),"art books",ISNUMBER(SEARCH("publishing/children's books", N398)),"children's books",ISNUMBER(SEARCH("publishing/fiction", N398)),"fiction",ISNUMBER(SEARCH("publishing/nonfiction", N398)),"nonfiction",ISNUMBER(SEARCH("publishing/radio &amp; podcasts", N398)),"radio &amp; podcasts",ISNUMBER(SEARCH("publishing/translations", N398)),"translations",ISNUMBER(SEARCH("technology/gadgets", N398)),"gadgets",ISNUMBER(SEARCH("technology/hardware", N398)),"hardware",ISNUMBER(SEARCH("technology/makerspaces", N398)),"makerspaces",ISNUMBER(SEARCH("technology/space exploration", N398)),"space exploration",ISNUMBER(SEARCH("technology/wearables", N398)),"wearables",ISNUMBER(SEARCH("technology/web", N398)),"web",ISNUMBER(SEARCH("theater/musical", N398)),"musical",ISNUMBER(SEARCH("theater/plays", N398)),"plays",ISNUMBER(SEARCH("theater/spaces", N398)),"spaces")</f>
        <v>documentary</v>
      </c>
      <c r="S398" s="6">
        <f t="shared" si="33"/>
        <v>41082.564884259256</v>
      </c>
      <c r="T398" s="6">
        <f t="shared" si="34"/>
        <v>41097.564884259256</v>
      </c>
    </row>
    <row r="399" spans="1:20" ht="64" hidden="1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tr">
        <f t="shared" si="32"/>
        <v>film &amp; video</v>
      </c>
      <c r="R399" t="str" cm="1">
        <f t="array" ref="R399">_xlfn.IFS(ISNUMBER(SEARCH("film &amp; video/television", N399)),"television",ISNUMBER(SEARCH("film &amp; video/animation", N399)),"animation",ISNUMBER(SEARCH("film &amp; video/documentary", N399)),"documentary",ISNUMBER(SEARCH("film &amp; video/drama", N399)),"drama",ISNUMBER(SEARCH("film &amp; video/science fiction", N399)),"science fiction",ISNUMBER(SEARCH("film &amp; video/shorts", N399)),"shorts",ISNUMBER(SEARCH("food/food trucks", N399)),"food trucks",ISNUMBER(SEARCH("food/restaurants", N399)),"restaurants",ISNUMBER(SEARCH("food/small batch", N399)),"small batch",ISNUMBER(SEARCH("games/mobile games", N399)),"mobile games",ISNUMBER(SEARCH("games/tabletop games", N399)),"tabletop games",ISNUMBER(SEARCH("games/video games", N399)),"video games",ISNUMBER(SEARCH("music/classical music", N399)),"classical music",ISNUMBER(SEARCH("music/electronic music", N399)),"electronic music",ISNUMBER(SEARCH("music/faith", N399)),"faith",ISNUMBER(SEARCH("music/indie rock", N399)),"indie rock",ISNUMBER(SEARCH("music/jazz", N399)),"jazz",ISNUMBER(SEARCH("music/metal", N399)),"metal",ISNUMBER(SEARCH("music/pop", N399)),"pop",ISNUMBER(SEARCH("music/rock", N399)),"rock",ISNUMBER(SEARCH("music/world music", N399)),"world music",ISNUMBER(SEARCH("journalism/audio", N399)),"audio",ISNUMBER(SEARCH("photography/nature", N399)),"nature",ISNUMBER(SEARCH("photography/people", N399)),"people",ISNUMBER(SEARCH("photography/photobooks", N399)),"photobooks",ISNUMBER(SEARCH("photography/places", N399)),"places",ISNUMBER(SEARCH("publishing/art books", N399)),"art books",ISNUMBER(SEARCH("publishing/children's books", N399)),"children's books",ISNUMBER(SEARCH("publishing/fiction", N399)),"fiction",ISNUMBER(SEARCH("publishing/nonfiction", N399)),"nonfiction",ISNUMBER(SEARCH("publishing/radio &amp; podcasts", N399)),"radio &amp; podcasts",ISNUMBER(SEARCH("publishing/translations", N399)),"translations",ISNUMBER(SEARCH("technology/gadgets", N399)),"gadgets",ISNUMBER(SEARCH("technology/hardware", N399)),"hardware",ISNUMBER(SEARCH("technology/makerspaces", N399)),"makerspaces",ISNUMBER(SEARCH("technology/space exploration", N399)),"space exploration",ISNUMBER(SEARCH("technology/wearables", N399)),"wearables",ISNUMBER(SEARCH("technology/web", N399)),"web",ISNUMBER(SEARCH("theater/musical", N399)),"musical",ISNUMBER(SEARCH("theater/plays", N399)),"plays",ISNUMBER(SEARCH("theater/spaces", N399)),"spaces")</f>
        <v>documentary</v>
      </c>
      <c r="S399" s="6">
        <f t="shared" si="33"/>
        <v>40379.776435185187</v>
      </c>
      <c r="T399" s="6">
        <f t="shared" si="34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tr">
        <f t="shared" si="32"/>
        <v>film &amp; video</v>
      </c>
      <c r="R400" t="str" cm="1">
        <f t="array" ref="R400">_xlfn.IFS(ISNUMBER(SEARCH("film &amp; video/television", N400)),"television",ISNUMBER(SEARCH("film &amp; video/animation", N400)),"animation",ISNUMBER(SEARCH("film &amp; video/documentary", N400)),"documentary",ISNUMBER(SEARCH("film &amp; video/drama", N400)),"drama",ISNUMBER(SEARCH("film &amp; video/science fiction", N400)),"science fiction",ISNUMBER(SEARCH("film &amp; video/shorts", N400)),"shorts",ISNUMBER(SEARCH("food/food trucks", N400)),"food trucks",ISNUMBER(SEARCH("food/restaurants", N400)),"restaurants",ISNUMBER(SEARCH("food/small batch", N400)),"small batch",ISNUMBER(SEARCH("games/mobile games", N400)),"mobile games",ISNUMBER(SEARCH("games/tabletop games", N400)),"tabletop games",ISNUMBER(SEARCH("games/video games", N400)),"video games",ISNUMBER(SEARCH("music/classical music", N400)),"classical music",ISNUMBER(SEARCH("music/electronic music", N400)),"electronic music",ISNUMBER(SEARCH("music/faith", N400)),"faith",ISNUMBER(SEARCH("music/indie rock", N400)),"indie rock",ISNUMBER(SEARCH("music/jazz", N400)),"jazz",ISNUMBER(SEARCH("music/metal", N400)),"metal",ISNUMBER(SEARCH("music/pop", N400)),"pop",ISNUMBER(SEARCH("music/rock", N400)),"rock",ISNUMBER(SEARCH("music/world music", N400)),"world music",ISNUMBER(SEARCH("journalism/audio", N400)),"audio",ISNUMBER(SEARCH("photography/nature", N400)),"nature",ISNUMBER(SEARCH("photography/people", N400)),"people",ISNUMBER(SEARCH("photography/photobooks", N400)),"photobooks",ISNUMBER(SEARCH("photography/places", N400)),"places",ISNUMBER(SEARCH("publishing/art books", N400)),"art books",ISNUMBER(SEARCH("publishing/children's books", N400)),"children's books",ISNUMBER(SEARCH("publishing/fiction", N400)),"fiction",ISNUMBER(SEARCH("publishing/nonfiction", N400)),"nonfiction",ISNUMBER(SEARCH("publishing/radio &amp; podcasts", N400)),"radio &amp; podcasts",ISNUMBER(SEARCH("publishing/translations", N400)),"translations",ISNUMBER(SEARCH("technology/gadgets", N400)),"gadgets",ISNUMBER(SEARCH("technology/hardware", N400)),"hardware",ISNUMBER(SEARCH("technology/makerspaces", N400)),"makerspaces",ISNUMBER(SEARCH("technology/space exploration", N400)),"space exploration",ISNUMBER(SEARCH("technology/wearables", N400)),"wearables",ISNUMBER(SEARCH("technology/web", N400)),"web",ISNUMBER(SEARCH("theater/musical", N400)),"musical",ISNUMBER(SEARCH("theater/plays", N400)),"plays",ISNUMBER(SEARCH("theater/spaces", N400)),"spaces")</f>
        <v>documentary</v>
      </c>
      <c r="S400" s="6">
        <f t="shared" si="33"/>
        <v>42078.793124999997</v>
      </c>
      <c r="T400" s="6">
        <f t="shared" si="34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tr">
        <f t="shared" si="32"/>
        <v>film &amp; video</v>
      </c>
      <c r="R401" t="str" cm="1">
        <f t="array" ref="R401">_xlfn.IFS(ISNUMBER(SEARCH("film &amp; video/television", N401)),"television",ISNUMBER(SEARCH("film &amp; video/animation", N401)),"animation",ISNUMBER(SEARCH("film &amp; video/documentary", N401)),"documentary",ISNUMBER(SEARCH("film &amp; video/drama", N401)),"drama",ISNUMBER(SEARCH("film &amp; video/science fiction", N401)),"science fiction",ISNUMBER(SEARCH("film &amp; video/shorts", N401)),"shorts",ISNUMBER(SEARCH("food/food trucks", N401)),"food trucks",ISNUMBER(SEARCH("food/restaurants", N401)),"restaurants",ISNUMBER(SEARCH("food/small batch", N401)),"small batch",ISNUMBER(SEARCH("games/mobile games", N401)),"mobile games",ISNUMBER(SEARCH("games/tabletop games", N401)),"tabletop games",ISNUMBER(SEARCH("games/video games", N401)),"video games",ISNUMBER(SEARCH("music/classical music", N401)),"classical music",ISNUMBER(SEARCH("music/electronic music", N401)),"electronic music",ISNUMBER(SEARCH("music/faith", N401)),"faith",ISNUMBER(SEARCH("music/indie rock", N401)),"indie rock",ISNUMBER(SEARCH("music/jazz", N401)),"jazz",ISNUMBER(SEARCH("music/metal", N401)),"metal",ISNUMBER(SEARCH("music/pop", N401)),"pop",ISNUMBER(SEARCH("music/rock", N401)),"rock",ISNUMBER(SEARCH("music/world music", N401)),"world music",ISNUMBER(SEARCH("journalism/audio", N401)),"audio",ISNUMBER(SEARCH("photography/nature", N401)),"nature",ISNUMBER(SEARCH("photography/people", N401)),"people",ISNUMBER(SEARCH("photography/photobooks", N401)),"photobooks",ISNUMBER(SEARCH("photography/places", N401)),"places",ISNUMBER(SEARCH("publishing/art books", N401)),"art books",ISNUMBER(SEARCH("publishing/children's books", N401)),"children's books",ISNUMBER(SEARCH("publishing/fiction", N401)),"fiction",ISNUMBER(SEARCH("publishing/nonfiction", N401)),"nonfiction",ISNUMBER(SEARCH("publishing/radio &amp; podcasts", N401)),"radio &amp; podcasts",ISNUMBER(SEARCH("publishing/translations", N401)),"translations",ISNUMBER(SEARCH("technology/gadgets", N401)),"gadgets",ISNUMBER(SEARCH("technology/hardware", N401)),"hardware",ISNUMBER(SEARCH("technology/makerspaces", N401)),"makerspaces",ISNUMBER(SEARCH("technology/space exploration", N401)),"space exploration",ISNUMBER(SEARCH("technology/wearables", N401)),"wearables",ISNUMBER(SEARCH("technology/web", N401)),"web",ISNUMBER(SEARCH("theater/musical", N401)),"musical",ISNUMBER(SEARCH("theater/plays", N401)),"plays",ISNUMBER(SEARCH("theater/spaces", N401)),"spaces")</f>
        <v>documentary</v>
      </c>
      <c r="S401" s="6">
        <f t="shared" si="33"/>
        <v>42687.875775462962</v>
      </c>
      <c r="T401" s="6">
        <f t="shared" si="34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tr">
        <f t="shared" si="32"/>
        <v>film &amp; video</v>
      </c>
      <c r="R402" t="str" cm="1">
        <f t="array" ref="R402">_xlfn.IFS(ISNUMBER(SEARCH("film &amp; video/television", N402)),"television",ISNUMBER(SEARCH("film &amp; video/animation", N402)),"animation",ISNUMBER(SEARCH("film &amp; video/documentary", N402)),"documentary",ISNUMBER(SEARCH("film &amp; video/drama", N402)),"drama",ISNUMBER(SEARCH("film &amp; video/science fiction", N402)),"science fiction",ISNUMBER(SEARCH("film &amp; video/shorts", N402)),"shorts",ISNUMBER(SEARCH("food/food trucks", N402)),"food trucks",ISNUMBER(SEARCH("food/restaurants", N402)),"restaurants",ISNUMBER(SEARCH("food/small batch", N402)),"small batch",ISNUMBER(SEARCH("games/mobile games", N402)),"mobile games",ISNUMBER(SEARCH("games/tabletop games", N402)),"tabletop games",ISNUMBER(SEARCH("games/video games", N402)),"video games",ISNUMBER(SEARCH("music/classical music", N402)),"classical music",ISNUMBER(SEARCH("music/electronic music", N402)),"electronic music",ISNUMBER(SEARCH("music/faith", N402)),"faith",ISNUMBER(SEARCH("music/indie rock", N402)),"indie rock",ISNUMBER(SEARCH("music/jazz", N402)),"jazz",ISNUMBER(SEARCH("music/metal", N402)),"metal",ISNUMBER(SEARCH("music/pop", N402)),"pop",ISNUMBER(SEARCH("music/rock", N402)),"rock",ISNUMBER(SEARCH("music/world music", N402)),"world music",ISNUMBER(SEARCH("journalism/audio", N402)),"audio",ISNUMBER(SEARCH("photography/nature", N402)),"nature",ISNUMBER(SEARCH("photography/people", N402)),"people",ISNUMBER(SEARCH("photography/photobooks", N402)),"photobooks",ISNUMBER(SEARCH("photography/places", N402)),"places",ISNUMBER(SEARCH("publishing/art books", N402)),"art books",ISNUMBER(SEARCH("publishing/children's books", N402)),"children's books",ISNUMBER(SEARCH("publishing/fiction", N402)),"fiction",ISNUMBER(SEARCH("publishing/nonfiction", N402)),"nonfiction",ISNUMBER(SEARCH("publishing/radio &amp; podcasts", N402)),"radio &amp; podcasts",ISNUMBER(SEARCH("publishing/translations", N402)),"translations",ISNUMBER(SEARCH("technology/gadgets", N402)),"gadgets",ISNUMBER(SEARCH("technology/hardware", N402)),"hardware",ISNUMBER(SEARCH("technology/makerspaces", N402)),"makerspaces",ISNUMBER(SEARCH("technology/space exploration", N402)),"space exploration",ISNUMBER(SEARCH("technology/wearables", N402)),"wearables",ISNUMBER(SEARCH("technology/web", N402)),"web",ISNUMBER(SEARCH("theater/musical", N402)),"musical",ISNUMBER(SEARCH("theater/plays", N402)),"plays",ISNUMBER(SEARCH("theater/spaces", N402)),"spaces")</f>
        <v>documentary</v>
      </c>
      <c r="S402" s="6">
        <f t="shared" si="33"/>
        <v>41745.635960648149</v>
      </c>
      <c r="T402" s="6">
        <f t="shared" si="34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tr">
        <f t="shared" si="32"/>
        <v>film &amp; video</v>
      </c>
      <c r="R403" t="str" cm="1">
        <f t="array" ref="R403">_xlfn.IFS(ISNUMBER(SEARCH("film &amp; video/television", N403)),"television",ISNUMBER(SEARCH("film &amp; video/animation", N403)),"animation",ISNUMBER(SEARCH("film &amp; video/documentary", N403)),"documentary",ISNUMBER(SEARCH("film &amp; video/drama", N403)),"drama",ISNUMBER(SEARCH("film &amp; video/science fiction", N403)),"science fiction",ISNUMBER(SEARCH("film &amp; video/shorts", N403)),"shorts",ISNUMBER(SEARCH("food/food trucks", N403)),"food trucks",ISNUMBER(SEARCH("food/restaurants", N403)),"restaurants",ISNUMBER(SEARCH("food/small batch", N403)),"small batch",ISNUMBER(SEARCH("games/mobile games", N403)),"mobile games",ISNUMBER(SEARCH("games/tabletop games", N403)),"tabletop games",ISNUMBER(SEARCH("games/video games", N403)),"video games",ISNUMBER(SEARCH("music/classical music", N403)),"classical music",ISNUMBER(SEARCH("music/electronic music", N403)),"electronic music",ISNUMBER(SEARCH("music/faith", N403)),"faith",ISNUMBER(SEARCH("music/indie rock", N403)),"indie rock",ISNUMBER(SEARCH("music/jazz", N403)),"jazz",ISNUMBER(SEARCH("music/metal", N403)),"metal",ISNUMBER(SEARCH("music/pop", N403)),"pop",ISNUMBER(SEARCH("music/rock", N403)),"rock",ISNUMBER(SEARCH("music/world music", N403)),"world music",ISNUMBER(SEARCH("journalism/audio", N403)),"audio",ISNUMBER(SEARCH("photography/nature", N403)),"nature",ISNUMBER(SEARCH("photography/people", N403)),"people",ISNUMBER(SEARCH("photography/photobooks", N403)),"photobooks",ISNUMBER(SEARCH("photography/places", N403)),"places",ISNUMBER(SEARCH("publishing/art books", N403)),"art books",ISNUMBER(SEARCH("publishing/children's books", N403)),"children's books",ISNUMBER(SEARCH("publishing/fiction", N403)),"fiction",ISNUMBER(SEARCH("publishing/nonfiction", N403)),"nonfiction",ISNUMBER(SEARCH("publishing/radio &amp; podcasts", N403)),"radio &amp; podcasts",ISNUMBER(SEARCH("publishing/translations", N403)),"translations",ISNUMBER(SEARCH("technology/gadgets", N403)),"gadgets",ISNUMBER(SEARCH("technology/hardware", N403)),"hardware",ISNUMBER(SEARCH("technology/makerspaces", N403)),"makerspaces",ISNUMBER(SEARCH("technology/space exploration", N403)),"space exploration",ISNUMBER(SEARCH("technology/wearables", N403)),"wearables",ISNUMBER(SEARCH("technology/web", N403)),"web",ISNUMBER(SEARCH("theater/musical", N403)),"musical",ISNUMBER(SEARCH("theater/plays", N403)),"plays",ISNUMBER(SEARCH("theater/spaces", N403)),"spaces")</f>
        <v>documentary</v>
      </c>
      <c r="S403" s="6">
        <f t="shared" si="33"/>
        <v>40732.842245370368</v>
      </c>
      <c r="T403" s="6">
        <f t="shared" si="34"/>
        <v>40762.842245370368</v>
      </c>
    </row>
    <row r="404" spans="1:20" ht="48" hidden="1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tr">
        <f t="shared" si="32"/>
        <v>film &amp; video</v>
      </c>
      <c r="R404" t="str" cm="1">
        <f t="array" ref="R404">_xlfn.IFS(ISNUMBER(SEARCH("film &amp; video/television", N404)),"television",ISNUMBER(SEARCH("film &amp; video/animation", N404)),"animation",ISNUMBER(SEARCH("film &amp; video/documentary", N404)),"documentary",ISNUMBER(SEARCH("film &amp; video/drama", N404)),"drama",ISNUMBER(SEARCH("film &amp; video/science fiction", N404)),"science fiction",ISNUMBER(SEARCH("film &amp; video/shorts", N404)),"shorts",ISNUMBER(SEARCH("food/food trucks", N404)),"food trucks",ISNUMBER(SEARCH("food/restaurants", N404)),"restaurants",ISNUMBER(SEARCH("food/small batch", N404)),"small batch",ISNUMBER(SEARCH("games/mobile games", N404)),"mobile games",ISNUMBER(SEARCH("games/tabletop games", N404)),"tabletop games",ISNUMBER(SEARCH("games/video games", N404)),"video games",ISNUMBER(SEARCH("music/classical music", N404)),"classical music",ISNUMBER(SEARCH("music/electronic music", N404)),"electronic music",ISNUMBER(SEARCH("music/faith", N404)),"faith",ISNUMBER(SEARCH("music/indie rock", N404)),"indie rock",ISNUMBER(SEARCH("music/jazz", N404)),"jazz",ISNUMBER(SEARCH("music/metal", N404)),"metal",ISNUMBER(SEARCH("music/pop", N404)),"pop",ISNUMBER(SEARCH("music/rock", N404)),"rock",ISNUMBER(SEARCH("music/world music", N404)),"world music",ISNUMBER(SEARCH("journalism/audio", N404)),"audio",ISNUMBER(SEARCH("photography/nature", N404)),"nature",ISNUMBER(SEARCH("photography/people", N404)),"people",ISNUMBER(SEARCH("photography/photobooks", N404)),"photobooks",ISNUMBER(SEARCH("photography/places", N404)),"places",ISNUMBER(SEARCH("publishing/art books", N404)),"art books",ISNUMBER(SEARCH("publishing/children's books", N404)),"children's books",ISNUMBER(SEARCH("publishing/fiction", N404)),"fiction",ISNUMBER(SEARCH("publishing/nonfiction", N404)),"nonfiction",ISNUMBER(SEARCH("publishing/radio &amp; podcasts", N404)),"radio &amp; podcasts",ISNUMBER(SEARCH("publishing/translations", N404)),"translations",ISNUMBER(SEARCH("technology/gadgets", N404)),"gadgets",ISNUMBER(SEARCH("technology/hardware", N404)),"hardware",ISNUMBER(SEARCH("technology/makerspaces", N404)),"makerspaces",ISNUMBER(SEARCH("technology/space exploration", N404)),"space exploration",ISNUMBER(SEARCH("technology/wearables", N404)),"wearables",ISNUMBER(SEARCH("technology/web", N404)),"web",ISNUMBER(SEARCH("theater/musical", N404)),"musical",ISNUMBER(SEARCH("theater/plays", N404)),"plays",ISNUMBER(SEARCH("theater/spaces", N404)),"spaces")</f>
        <v>documentary</v>
      </c>
      <c r="S404" s="6">
        <f t="shared" si="33"/>
        <v>42292.539548611108</v>
      </c>
      <c r="T404" s="6">
        <f t="shared" si="34"/>
        <v>42313.58121527778</v>
      </c>
    </row>
    <row r="405" spans="1:20" ht="48" hidden="1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tr">
        <f t="shared" si="32"/>
        <v>film &amp; video</v>
      </c>
      <c r="R405" t="str" cm="1">
        <f t="array" ref="R405">_xlfn.IFS(ISNUMBER(SEARCH("film &amp; video/television", N405)),"television",ISNUMBER(SEARCH("film &amp; video/animation", N405)),"animation",ISNUMBER(SEARCH("film &amp; video/documentary", N405)),"documentary",ISNUMBER(SEARCH("film &amp; video/drama", N405)),"drama",ISNUMBER(SEARCH("film &amp; video/science fiction", N405)),"science fiction",ISNUMBER(SEARCH("film &amp; video/shorts", N405)),"shorts",ISNUMBER(SEARCH("food/food trucks", N405)),"food trucks",ISNUMBER(SEARCH("food/restaurants", N405)),"restaurants",ISNUMBER(SEARCH("food/small batch", N405)),"small batch",ISNUMBER(SEARCH("games/mobile games", N405)),"mobile games",ISNUMBER(SEARCH("games/tabletop games", N405)),"tabletop games",ISNUMBER(SEARCH("games/video games", N405)),"video games",ISNUMBER(SEARCH("music/classical music", N405)),"classical music",ISNUMBER(SEARCH("music/electronic music", N405)),"electronic music",ISNUMBER(SEARCH("music/faith", N405)),"faith",ISNUMBER(SEARCH("music/indie rock", N405)),"indie rock",ISNUMBER(SEARCH("music/jazz", N405)),"jazz",ISNUMBER(SEARCH("music/metal", N405)),"metal",ISNUMBER(SEARCH("music/pop", N405)),"pop",ISNUMBER(SEARCH("music/rock", N405)),"rock",ISNUMBER(SEARCH("music/world music", N405)),"world music",ISNUMBER(SEARCH("journalism/audio", N405)),"audio",ISNUMBER(SEARCH("photography/nature", N405)),"nature",ISNUMBER(SEARCH("photography/people", N405)),"people",ISNUMBER(SEARCH("photography/photobooks", N405)),"photobooks",ISNUMBER(SEARCH("photography/places", N405)),"places",ISNUMBER(SEARCH("publishing/art books", N405)),"art books",ISNUMBER(SEARCH("publishing/children's books", N405)),"children's books",ISNUMBER(SEARCH("publishing/fiction", N405)),"fiction",ISNUMBER(SEARCH("publishing/nonfiction", N405)),"nonfiction",ISNUMBER(SEARCH("publishing/radio &amp; podcasts", N405)),"radio &amp; podcasts",ISNUMBER(SEARCH("publishing/translations", N405)),"translations",ISNUMBER(SEARCH("technology/gadgets", N405)),"gadgets",ISNUMBER(SEARCH("technology/hardware", N405)),"hardware",ISNUMBER(SEARCH("technology/makerspaces", N405)),"makerspaces",ISNUMBER(SEARCH("technology/space exploration", N405)),"space exploration",ISNUMBER(SEARCH("technology/wearables", N405)),"wearables",ISNUMBER(SEARCH("technology/web", N405)),"web",ISNUMBER(SEARCH("theater/musical", N405)),"musical",ISNUMBER(SEARCH("theater/plays", N405)),"plays",ISNUMBER(SEARCH("theater/spaces", N405)),"spaces")</f>
        <v>documentary</v>
      </c>
      <c r="S405" s="6">
        <f t="shared" si="33"/>
        <v>40718.310659722221</v>
      </c>
      <c r="T405" s="6">
        <f t="shared" si="34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tr">
        <f t="shared" si="32"/>
        <v>film &amp; video</v>
      </c>
      <c r="R406" t="str" cm="1">
        <f t="array" ref="R406">_xlfn.IFS(ISNUMBER(SEARCH("film &amp; video/television", N406)),"television",ISNUMBER(SEARCH("film &amp; video/animation", N406)),"animation",ISNUMBER(SEARCH("film &amp; video/documentary", N406)),"documentary",ISNUMBER(SEARCH("film &amp; video/drama", N406)),"drama",ISNUMBER(SEARCH("film &amp; video/science fiction", N406)),"science fiction",ISNUMBER(SEARCH("film &amp; video/shorts", N406)),"shorts",ISNUMBER(SEARCH("food/food trucks", N406)),"food trucks",ISNUMBER(SEARCH("food/restaurants", N406)),"restaurants",ISNUMBER(SEARCH("food/small batch", N406)),"small batch",ISNUMBER(SEARCH("games/mobile games", N406)),"mobile games",ISNUMBER(SEARCH("games/tabletop games", N406)),"tabletop games",ISNUMBER(SEARCH("games/video games", N406)),"video games",ISNUMBER(SEARCH("music/classical music", N406)),"classical music",ISNUMBER(SEARCH("music/electronic music", N406)),"electronic music",ISNUMBER(SEARCH("music/faith", N406)),"faith",ISNUMBER(SEARCH("music/indie rock", N406)),"indie rock",ISNUMBER(SEARCH("music/jazz", N406)),"jazz",ISNUMBER(SEARCH("music/metal", N406)),"metal",ISNUMBER(SEARCH("music/pop", N406)),"pop",ISNUMBER(SEARCH("music/rock", N406)),"rock",ISNUMBER(SEARCH("music/world music", N406)),"world music",ISNUMBER(SEARCH("journalism/audio", N406)),"audio",ISNUMBER(SEARCH("photography/nature", N406)),"nature",ISNUMBER(SEARCH("photography/people", N406)),"people",ISNUMBER(SEARCH("photography/photobooks", N406)),"photobooks",ISNUMBER(SEARCH("photography/places", N406)),"places",ISNUMBER(SEARCH("publishing/art books", N406)),"art books",ISNUMBER(SEARCH("publishing/children's books", N406)),"children's books",ISNUMBER(SEARCH("publishing/fiction", N406)),"fiction",ISNUMBER(SEARCH("publishing/nonfiction", N406)),"nonfiction",ISNUMBER(SEARCH("publishing/radio &amp; podcasts", N406)),"radio &amp; podcasts",ISNUMBER(SEARCH("publishing/translations", N406)),"translations",ISNUMBER(SEARCH("technology/gadgets", N406)),"gadgets",ISNUMBER(SEARCH("technology/hardware", N406)),"hardware",ISNUMBER(SEARCH("technology/makerspaces", N406)),"makerspaces",ISNUMBER(SEARCH("technology/space exploration", N406)),"space exploration",ISNUMBER(SEARCH("technology/wearables", N406)),"wearables",ISNUMBER(SEARCH("technology/web", N406)),"web",ISNUMBER(SEARCH("theater/musical", N406)),"musical",ISNUMBER(SEARCH("theater/plays", N406)),"plays",ISNUMBER(SEARCH("theater/spaces", N406)),"spaces")</f>
        <v>documentary</v>
      </c>
      <c r="S406" s="6">
        <f t="shared" si="33"/>
        <v>41646.628032407411</v>
      </c>
      <c r="T406" s="6">
        <f t="shared" si="34"/>
        <v>41675.961111111108</v>
      </c>
    </row>
    <row r="407" spans="1:20" ht="32" hidden="1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tr">
        <f t="shared" si="32"/>
        <v>film &amp; video</v>
      </c>
      <c r="R407" t="str" cm="1">
        <f t="array" ref="R407">_xlfn.IFS(ISNUMBER(SEARCH("film &amp; video/television", N407)),"television",ISNUMBER(SEARCH("film &amp; video/animation", N407)),"animation",ISNUMBER(SEARCH("film &amp; video/documentary", N407)),"documentary",ISNUMBER(SEARCH("film &amp; video/drama", N407)),"drama",ISNUMBER(SEARCH("film &amp; video/science fiction", N407)),"science fiction",ISNUMBER(SEARCH("film &amp; video/shorts", N407)),"shorts",ISNUMBER(SEARCH("food/food trucks", N407)),"food trucks",ISNUMBER(SEARCH("food/restaurants", N407)),"restaurants",ISNUMBER(SEARCH("food/small batch", N407)),"small batch",ISNUMBER(SEARCH("games/mobile games", N407)),"mobile games",ISNUMBER(SEARCH("games/tabletop games", N407)),"tabletop games",ISNUMBER(SEARCH("games/video games", N407)),"video games",ISNUMBER(SEARCH("music/classical music", N407)),"classical music",ISNUMBER(SEARCH("music/electronic music", N407)),"electronic music",ISNUMBER(SEARCH("music/faith", N407)),"faith",ISNUMBER(SEARCH("music/indie rock", N407)),"indie rock",ISNUMBER(SEARCH("music/jazz", N407)),"jazz",ISNUMBER(SEARCH("music/metal", N407)),"metal",ISNUMBER(SEARCH("music/pop", N407)),"pop",ISNUMBER(SEARCH("music/rock", N407)),"rock",ISNUMBER(SEARCH("music/world music", N407)),"world music",ISNUMBER(SEARCH("journalism/audio", N407)),"audio",ISNUMBER(SEARCH("photography/nature", N407)),"nature",ISNUMBER(SEARCH("photography/people", N407)),"people",ISNUMBER(SEARCH("photography/photobooks", N407)),"photobooks",ISNUMBER(SEARCH("photography/places", N407)),"places",ISNUMBER(SEARCH("publishing/art books", N407)),"art books",ISNUMBER(SEARCH("publishing/children's books", N407)),"children's books",ISNUMBER(SEARCH("publishing/fiction", N407)),"fiction",ISNUMBER(SEARCH("publishing/nonfiction", N407)),"nonfiction",ISNUMBER(SEARCH("publishing/radio &amp; podcasts", N407)),"radio &amp; podcasts",ISNUMBER(SEARCH("publishing/translations", N407)),"translations",ISNUMBER(SEARCH("technology/gadgets", N407)),"gadgets",ISNUMBER(SEARCH("technology/hardware", N407)),"hardware",ISNUMBER(SEARCH("technology/makerspaces", N407)),"makerspaces",ISNUMBER(SEARCH("technology/space exploration", N407)),"space exploration",ISNUMBER(SEARCH("technology/wearables", N407)),"wearables",ISNUMBER(SEARCH("technology/web", N407)),"web",ISNUMBER(SEARCH("theater/musical", N407)),"musical",ISNUMBER(SEARCH("theater/plays", N407)),"plays",ISNUMBER(SEARCH("theater/spaces", N407)),"spaces")</f>
        <v>documentary</v>
      </c>
      <c r="S407" s="6">
        <f t="shared" si="33"/>
        <v>41674.08494212963</v>
      </c>
      <c r="T407" s="6">
        <f t="shared" si="34"/>
        <v>41704.08494212963</v>
      </c>
    </row>
    <row r="408" spans="1:20" ht="48" hidden="1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tr">
        <f t="shared" si="32"/>
        <v>film &amp; video</v>
      </c>
      <c r="R408" t="str" cm="1">
        <f t="array" ref="R408">_xlfn.IFS(ISNUMBER(SEARCH("film &amp; video/television", N408)),"television",ISNUMBER(SEARCH("film &amp; video/animation", N408)),"animation",ISNUMBER(SEARCH("film &amp; video/documentary", N408)),"documentary",ISNUMBER(SEARCH("film &amp; video/drama", N408)),"drama",ISNUMBER(SEARCH("film &amp; video/science fiction", N408)),"science fiction",ISNUMBER(SEARCH("film &amp; video/shorts", N408)),"shorts",ISNUMBER(SEARCH("food/food trucks", N408)),"food trucks",ISNUMBER(SEARCH("food/restaurants", N408)),"restaurants",ISNUMBER(SEARCH("food/small batch", N408)),"small batch",ISNUMBER(SEARCH("games/mobile games", N408)),"mobile games",ISNUMBER(SEARCH("games/tabletop games", N408)),"tabletop games",ISNUMBER(SEARCH("games/video games", N408)),"video games",ISNUMBER(SEARCH("music/classical music", N408)),"classical music",ISNUMBER(SEARCH("music/electronic music", N408)),"electronic music",ISNUMBER(SEARCH("music/faith", N408)),"faith",ISNUMBER(SEARCH("music/indie rock", N408)),"indie rock",ISNUMBER(SEARCH("music/jazz", N408)),"jazz",ISNUMBER(SEARCH("music/metal", N408)),"metal",ISNUMBER(SEARCH("music/pop", N408)),"pop",ISNUMBER(SEARCH("music/rock", N408)),"rock",ISNUMBER(SEARCH("music/world music", N408)),"world music",ISNUMBER(SEARCH("journalism/audio", N408)),"audio",ISNUMBER(SEARCH("photography/nature", N408)),"nature",ISNUMBER(SEARCH("photography/people", N408)),"people",ISNUMBER(SEARCH("photography/photobooks", N408)),"photobooks",ISNUMBER(SEARCH("photography/places", N408)),"places",ISNUMBER(SEARCH("publishing/art books", N408)),"art books",ISNUMBER(SEARCH("publishing/children's books", N408)),"children's books",ISNUMBER(SEARCH("publishing/fiction", N408)),"fiction",ISNUMBER(SEARCH("publishing/nonfiction", N408)),"nonfiction",ISNUMBER(SEARCH("publishing/radio &amp; podcasts", N408)),"radio &amp; podcasts",ISNUMBER(SEARCH("publishing/translations", N408)),"translations",ISNUMBER(SEARCH("technology/gadgets", N408)),"gadgets",ISNUMBER(SEARCH("technology/hardware", N408)),"hardware",ISNUMBER(SEARCH("technology/makerspaces", N408)),"makerspaces",ISNUMBER(SEARCH("technology/space exploration", N408)),"space exploration",ISNUMBER(SEARCH("technology/wearables", N408)),"wearables",ISNUMBER(SEARCH("technology/web", N408)),"web",ISNUMBER(SEARCH("theater/musical", N408)),"musical",ISNUMBER(SEARCH("theater/plays", N408)),"plays",ISNUMBER(SEARCH("theater/spaces", N408)),"spaces")</f>
        <v>documentary</v>
      </c>
      <c r="S408" s="6">
        <f t="shared" si="33"/>
        <v>40638.162465277775</v>
      </c>
      <c r="T408" s="6">
        <f t="shared" si="34"/>
        <v>40672.249305555553</v>
      </c>
    </row>
    <row r="409" spans="1:20" ht="48" hidden="1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tr">
        <f t="shared" si="32"/>
        <v>film &amp; video</v>
      </c>
      <c r="R409" t="str" cm="1">
        <f t="array" ref="R409">_xlfn.IFS(ISNUMBER(SEARCH("film &amp; video/television", N409)),"television",ISNUMBER(SEARCH("film &amp; video/animation", N409)),"animation",ISNUMBER(SEARCH("film &amp; video/documentary", N409)),"documentary",ISNUMBER(SEARCH("film &amp; video/drama", N409)),"drama",ISNUMBER(SEARCH("film &amp; video/science fiction", N409)),"science fiction",ISNUMBER(SEARCH("film &amp; video/shorts", N409)),"shorts",ISNUMBER(SEARCH("food/food trucks", N409)),"food trucks",ISNUMBER(SEARCH("food/restaurants", N409)),"restaurants",ISNUMBER(SEARCH("food/small batch", N409)),"small batch",ISNUMBER(SEARCH("games/mobile games", N409)),"mobile games",ISNUMBER(SEARCH("games/tabletop games", N409)),"tabletop games",ISNUMBER(SEARCH("games/video games", N409)),"video games",ISNUMBER(SEARCH("music/classical music", N409)),"classical music",ISNUMBER(SEARCH("music/electronic music", N409)),"electronic music",ISNUMBER(SEARCH("music/faith", N409)),"faith",ISNUMBER(SEARCH("music/indie rock", N409)),"indie rock",ISNUMBER(SEARCH("music/jazz", N409)),"jazz",ISNUMBER(SEARCH("music/metal", N409)),"metal",ISNUMBER(SEARCH("music/pop", N409)),"pop",ISNUMBER(SEARCH("music/rock", N409)),"rock",ISNUMBER(SEARCH("music/world music", N409)),"world music",ISNUMBER(SEARCH("journalism/audio", N409)),"audio",ISNUMBER(SEARCH("photography/nature", N409)),"nature",ISNUMBER(SEARCH("photography/people", N409)),"people",ISNUMBER(SEARCH("photography/photobooks", N409)),"photobooks",ISNUMBER(SEARCH("photography/places", N409)),"places",ISNUMBER(SEARCH("publishing/art books", N409)),"art books",ISNUMBER(SEARCH("publishing/children's books", N409)),"children's books",ISNUMBER(SEARCH("publishing/fiction", N409)),"fiction",ISNUMBER(SEARCH("publishing/nonfiction", N409)),"nonfiction",ISNUMBER(SEARCH("publishing/radio &amp; podcasts", N409)),"radio &amp; podcasts",ISNUMBER(SEARCH("publishing/translations", N409)),"translations",ISNUMBER(SEARCH("technology/gadgets", N409)),"gadgets",ISNUMBER(SEARCH("technology/hardware", N409)),"hardware",ISNUMBER(SEARCH("technology/makerspaces", N409)),"makerspaces",ISNUMBER(SEARCH("technology/space exploration", N409)),"space exploration",ISNUMBER(SEARCH("technology/wearables", N409)),"wearables",ISNUMBER(SEARCH("technology/web", N409)),"web",ISNUMBER(SEARCH("theater/musical", N409)),"musical",ISNUMBER(SEARCH("theater/plays", N409)),"plays",ISNUMBER(SEARCH("theater/spaces", N409)),"spaces")</f>
        <v>documentary</v>
      </c>
      <c r="S409" s="6">
        <f t="shared" si="33"/>
        <v>40806.870949074073</v>
      </c>
      <c r="T409" s="6">
        <f t="shared" si="34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tr">
        <f t="shared" si="32"/>
        <v>film &amp; video</v>
      </c>
      <c r="R410" t="str" cm="1">
        <f t="array" ref="R410">_xlfn.IFS(ISNUMBER(SEARCH("film &amp; video/television", N410)),"television",ISNUMBER(SEARCH("film &amp; video/animation", N410)),"animation",ISNUMBER(SEARCH("film &amp; video/documentary", N410)),"documentary",ISNUMBER(SEARCH("film &amp; video/drama", N410)),"drama",ISNUMBER(SEARCH("film &amp; video/science fiction", N410)),"science fiction",ISNUMBER(SEARCH("film &amp; video/shorts", N410)),"shorts",ISNUMBER(SEARCH("food/food trucks", N410)),"food trucks",ISNUMBER(SEARCH("food/restaurants", N410)),"restaurants",ISNUMBER(SEARCH("food/small batch", N410)),"small batch",ISNUMBER(SEARCH("games/mobile games", N410)),"mobile games",ISNUMBER(SEARCH("games/tabletop games", N410)),"tabletop games",ISNUMBER(SEARCH("games/video games", N410)),"video games",ISNUMBER(SEARCH("music/classical music", N410)),"classical music",ISNUMBER(SEARCH("music/electronic music", N410)),"electronic music",ISNUMBER(SEARCH("music/faith", N410)),"faith",ISNUMBER(SEARCH("music/indie rock", N410)),"indie rock",ISNUMBER(SEARCH("music/jazz", N410)),"jazz",ISNUMBER(SEARCH("music/metal", N410)),"metal",ISNUMBER(SEARCH("music/pop", N410)),"pop",ISNUMBER(SEARCH("music/rock", N410)),"rock",ISNUMBER(SEARCH("music/world music", N410)),"world music",ISNUMBER(SEARCH("journalism/audio", N410)),"audio",ISNUMBER(SEARCH("photography/nature", N410)),"nature",ISNUMBER(SEARCH("photography/people", N410)),"people",ISNUMBER(SEARCH("photography/photobooks", N410)),"photobooks",ISNUMBER(SEARCH("photography/places", N410)),"places",ISNUMBER(SEARCH("publishing/art books", N410)),"art books",ISNUMBER(SEARCH("publishing/children's books", N410)),"children's books",ISNUMBER(SEARCH("publishing/fiction", N410)),"fiction",ISNUMBER(SEARCH("publishing/nonfiction", N410)),"nonfiction",ISNUMBER(SEARCH("publishing/radio &amp; podcasts", N410)),"radio &amp; podcasts",ISNUMBER(SEARCH("publishing/translations", N410)),"translations",ISNUMBER(SEARCH("technology/gadgets", N410)),"gadgets",ISNUMBER(SEARCH("technology/hardware", N410)),"hardware",ISNUMBER(SEARCH("technology/makerspaces", N410)),"makerspaces",ISNUMBER(SEARCH("technology/space exploration", N410)),"space exploration",ISNUMBER(SEARCH("technology/wearables", N410)),"wearables",ISNUMBER(SEARCH("technology/web", N410)),"web",ISNUMBER(SEARCH("theater/musical", N410)),"musical",ISNUMBER(SEARCH("theater/plays", N410)),"plays",ISNUMBER(SEARCH("theater/spaces", N410)),"spaces")</f>
        <v>documentary</v>
      </c>
      <c r="S410" s="6">
        <f t="shared" si="33"/>
        <v>41543.735995370371</v>
      </c>
      <c r="T410" s="6">
        <f t="shared" si="34"/>
        <v>41583.777662037035</v>
      </c>
    </row>
    <row r="411" spans="1:20" ht="48" hidden="1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tr">
        <f t="shared" si="32"/>
        <v>film &amp; video</v>
      </c>
      <c r="R411" t="str" cm="1">
        <f t="array" ref="R411">_xlfn.IFS(ISNUMBER(SEARCH("film &amp; video/television", N411)),"television",ISNUMBER(SEARCH("film &amp; video/animation", N411)),"animation",ISNUMBER(SEARCH("film &amp; video/documentary", N411)),"documentary",ISNUMBER(SEARCH("film &amp; video/drama", N411)),"drama",ISNUMBER(SEARCH("film &amp; video/science fiction", N411)),"science fiction",ISNUMBER(SEARCH("film &amp; video/shorts", N411)),"shorts",ISNUMBER(SEARCH("food/food trucks", N411)),"food trucks",ISNUMBER(SEARCH("food/restaurants", N411)),"restaurants",ISNUMBER(SEARCH("food/small batch", N411)),"small batch",ISNUMBER(SEARCH("games/mobile games", N411)),"mobile games",ISNUMBER(SEARCH("games/tabletop games", N411)),"tabletop games",ISNUMBER(SEARCH("games/video games", N411)),"video games",ISNUMBER(SEARCH("music/classical music", N411)),"classical music",ISNUMBER(SEARCH("music/electronic music", N411)),"electronic music",ISNUMBER(SEARCH("music/faith", N411)),"faith",ISNUMBER(SEARCH("music/indie rock", N411)),"indie rock",ISNUMBER(SEARCH("music/jazz", N411)),"jazz",ISNUMBER(SEARCH("music/metal", N411)),"metal",ISNUMBER(SEARCH("music/pop", N411)),"pop",ISNUMBER(SEARCH("music/rock", N411)),"rock",ISNUMBER(SEARCH("music/world music", N411)),"world music",ISNUMBER(SEARCH("journalism/audio", N411)),"audio",ISNUMBER(SEARCH("photography/nature", N411)),"nature",ISNUMBER(SEARCH("photography/people", N411)),"people",ISNUMBER(SEARCH("photography/photobooks", N411)),"photobooks",ISNUMBER(SEARCH("photography/places", N411)),"places",ISNUMBER(SEARCH("publishing/art books", N411)),"art books",ISNUMBER(SEARCH("publishing/children's books", N411)),"children's books",ISNUMBER(SEARCH("publishing/fiction", N411)),"fiction",ISNUMBER(SEARCH("publishing/nonfiction", N411)),"nonfiction",ISNUMBER(SEARCH("publishing/radio &amp; podcasts", N411)),"radio &amp; podcasts",ISNUMBER(SEARCH("publishing/translations", N411)),"translations",ISNUMBER(SEARCH("technology/gadgets", N411)),"gadgets",ISNUMBER(SEARCH("technology/hardware", N411)),"hardware",ISNUMBER(SEARCH("technology/makerspaces", N411)),"makerspaces",ISNUMBER(SEARCH("technology/space exploration", N411)),"space exploration",ISNUMBER(SEARCH("technology/wearables", N411)),"wearables",ISNUMBER(SEARCH("technology/web", N411)),"web",ISNUMBER(SEARCH("theater/musical", N411)),"musical",ISNUMBER(SEARCH("theater/plays", N411)),"plays",ISNUMBER(SEARCH("theater/spaces", N411)),"spaces")</f>
        <v>documentary</v>
      </c>
      <c r="S411" s="6">
        <f t="shared" si="33"/>
        <v>42543.862777777773</v>
      </c>
      <c r="T411" s="6">
        <f t="shared" si="34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tr">
        <f t="shared" si="32"/>
        <v>film &amp; video</v>
      </c>
      <c r="R412" t="str" cm="1">
        <f t="array" ref="R412">_xlfn.IFS(ISNUMBER(SEARCH("film &amp; video/television", N412)),"television",ISNUMBER(SEARCH("film &amp; video/animation", N412)),"animation",ISNUMBER(SEARCH("film &amp; video/documentary", N412)),"documentary",ISNUMBER(SEARCH("film &amp; video/drama", N412)),"drama",ISNUMBER(SEARCH("film &amp; video/science fiction", N412)),"science fiction",ISNUMBER(SEARCH("film &amp; video/shorts", N412)),"shorts",ISNUMBER(SEARCH("food/food trucks", N412)),"food trucks",ISNUMBER(SEARCH("food/restaurants", N412)),"restaurants",ISNUMBER(SEARCH("food/small batch", N412)),"small batch",ISNUMBER(SEARCH("games/mobile games", N412)),"mobile games",ISNUMBER(SEARCH("games/tabletop games", N412)),"tabletop games",ISNUMBER(SEARCH("games/video games", N412)),"video games",ISNUMBER(SEARCH("music/classical music", N412)),"classical music",ISNUMBER(SEARCH("music/electronic music", N412)),"electronic music",ISNUMBER(SEARCH("music/faith", N412)),"faith",ISNUMBER(SEARCH("music/indie rock", N412)),"indie rock",ISNUMBER(SEARCH("music/jazz", N412)),"jazz",ISNUMBER(SEARCH("music/metal", N412)),"metal",ISNUMBER(SEARCH("music/pop", N412)),"pop",ISNUMBER(SEARCH("music/rock", N412)),"rock",ISNUMBER(SEARCH("music/world music", N412)),"world music",ISNUMBER(SEARCH("journalism/audio", N412)),"audio",ISNUMBER(SEARCH("photography/nature", N412)),"nature",ISNUMBER(SEARCH("photography/people", N412)),"people",ISNUMBER(SEARCH("photography/photobooks", N412)),"photobooks",ISNUMBER(SEARCH("photography/places", N412)),"places",ISNUMBER(SEARCH("publishing/art books", N412)),"art books",ISNUMBER(SEARCH("publishing/children's books", N412)),"children's books",ISNUMBER(SEARCH("publishing/fiction", N412)),"fiction",ISNUMBER(SEARCH("publishing/nonfiction", N412)),"nonfiction",ISNUMBER(SEARCH("publishing/radio &amp; podcasts", N412)),"radio &amp; podcasts",ISNUMBER(SEARCH("publishing/translations", N412)),"translations",ISNUMBER(SEARCH("technology/gadgets", N412)),"gadgets",ISNUMBER(SEARCH("technology/hardware", N412)),"hardware",ISNUMBER(SEARCH("technology/makerspaces", N412)),"makerspaces",ISNUMBER(SEARCH("technology/space exploration", N412)),"space exploration",ISNUMBER(SEARCH("technology/wearables", N412)),"wearables",ISNUMBER(SEARCH("technology/web", N412)),"web",ISNUMBER(SEARCH("theater/musical", N412)),"musical",ISNUMBER(SEARCH("theater/plays", N412)),"plays",ISNUMBER(SEARCH("theater/spaces", N412)),"spaces")</f>
        <v>documentary</v>
      </c>
      <c r="S412" s="6">
        <f t="shared" si="33"/>
        <v>42113.981446759266</v>
      </c>
      <c r="T412" s="6">
        <f t="shared" si="34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tr">
        <f t="shared" si="32"/>
        <v>film &amp; video</v>
      </c>
      <c r="R413" t="str" cm="1">
        <f t="array" ref="R413">_xlfn.IFS(ISNUMBER(SEARCH("film &amp; video/television", N413)),"television",ISNUMBER(SEARCH("film &amp; video/animation", N413)),"animation",ISNUMBER(SEARCH("film &amp; video/documentary", N413)),"documentary",ISNUMBER(SEARCH("film &amp; video/drama", N413)),"drama",ISNUMBER(SEARCH("film &amp; video/science fiction", N413)),"science fiction",ISNUMBER(SEARCH("film &amp; video/shorts", N413)),"shorts",ISNUMBER(SEARCH("food/food trucks", N413)),"food trucks",ISNUMBER(SEARCH("food/restaurants", N413)),"restaurants",ISNUMBER(SEARCH("food/small batch", N413)),"small batch",ISNUMBER(SEARCH("games/mobile games", N413)),"mobile games",ISNUMBER(SEARCH("games/tabletop games", N413)),"tabletop games",ISNUMBER(SEARCH("games/video games", N413)),"video games",ISNUMBER(SEARCH("music/classical music", N413)),"classical music",ISNUMBER(SEARCH("music/electronic music", N413)),"electronic music",ISNUMBER(SEARCH("music/faith", N413)),"faith",ISNUMBER(SEARCH("music/indie rock", N413)),"indie rock",ISNUMBER(SEARCH("music/jazz", N413)),"jazz",ISNUMBER(SEARCH("music/metal", N413)),"metal",ISNUMBER(SEARCH("music/pop", N413)),"pop",ISNUMBER(SEARCH("music/rock", N413)),"rock",ISNUMBER(SEARCH("music/world music", N413)),"world music",ISNUMBER(SEARCH("journalism/audio", N413)),"audio",ISNUMBER(SEARCH("photography/nature", N413)),"nature",ISNUMBER(SEARCH("photography/people", N413)),"people",ISNUMBER(SEARCH("photography/photobooks", N413)),"photobooks",ISNUMBER(SEARCH("photography/places", N413)),"places",ISNUMBER(SEARCH("publishing/art books", N413)),"art books",ISNUMBER(SEARCH("publishing/children's books", N413)),"children's books",ISNUMBER(SEARCH("publishing/fiction", N413)),"fiction",ISNUMBER(SEARCH("publishing/nonfiction", N413)),"nonfiction",ISNUMBER(SEARCH("publishing/radio &amp; podcasts", N413)),"radio &amp; podcasts",ISNUMBER(SEARCH("publishing/translations", N413)),"translations",ISNUMBER(SEARCH("technology/gadgets", N413)),"gadgets",ISNUMBER(SEARCH("technology/hardware", N413)),"hardware",ISNUMBER(SEARCH("technology/makerspaces", N413)),"makerspaces",ISNUMBER(SEARCH("technology/space exploration", N413)),"space exploration",ISNUMBER(SEARCH("technology/wearables", N413)),"wearables",ISNUMBER(SEARCH("technology/web", N413)),"web",ISNUMBER(SEARCH("theater/musical", N413)),"musical",ISNUMBER(SEARCH("theater/plays", N413)),"plays",ISNUMBER(SEARCH("theater/spaces", N413)),"spaces")</f>
        <v>documentary</v>
      </c>
      <c r="S413" s="6">
        <f t="shared" si="33"/>
        <v>41598.17597222222</v>
      </c>
      <c r="T413" s="6">
        <f t="shared" si="34"/>
        <v>41630.208333333336</v>
      </c>
    </row>
    <row r="414" spans="1:20" ht="48" hidden="1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tr">
        <f t="shared" si="32"/>
        <v>film &amp; video</v>
      </c>
      <c r="R414" t="str" cm="1">
        <f t="array" ref="R414">_xlfn.IFS(ISNUMBER(SEARCH("film &amp; video/television", N414)),"television",ISNUMBER(SEARCH("film &amp; video/animation", N414)),"animation",ISNUMBER(SEARCH("film &amp; video/documentary", N414)),"documentary",ISNUMBER(SEARCH("film &amp; video/drama", N414)),"drama",ISNUMBER(SEARCH("film &amp; video/science fiction", N414)),"science fiction",ISNUMBER(SEARCH("film &amp; video/shorts", N414)),"shorts",ISNUMBER(SEARCH("food/food trucks", N414)),"food trucks",ISNUMBER(SEARCH("food/restaurants", N414)),"restaurants",ISNUMBER(SEARCH("food/small batch", N414)),"small batch",ISNUMBER(SEARCH("games/mobile games", N414)),"mobile games",ISNUMBER(SEARCH("games/tabletop games", N414)),"tabletop games",ISNUMBER(SEARCH("games/video games", N414)),"video games",ISNUMBER(SEARCH("music/classical music", N414)),"classical music",ISNUMBER(SEARCH("music/electronic music", N414)),"electronic music",ISNUMBER(SEARCH("music/faith", N414)),"faith",ISNUMBER(SEARCH("music/indie rock", N414)),"indie rock",ISNUMBER(SEARCH("music/jazz", N414)),"jazz",ISNUMBER(SEARCH("music/metal", N414)),"metal",ISNUMBER(SEARCH("music/pop", N414)),"pop",ISNUMBER(SEARCH("music/rock", N414)),"rock",ISNUMBER(SEARCH("music/world music", N414)),"world music",ISNUMBER(SEARCH("journalism/audio", N414)),"audio",ISNUMBER(SEARCH("photography/nature", N414)),"nature",ISNUMBER(SEARCH("photography/people", N414)),"people",ISNUMBER(SEARCH("photography/photobooks", N414)),"photobooks",ISNUMBER(SEARCH("photography/places", N414)),"places",ISNUMBER(SEARCH("publishing/art books", N414)),"art books",ISNUMBER(SEARCH("publishing/children's books", N414)),"children's books",ISNUMBER(SEARCH("publishing/fiction", N414)),"fiction",ISNUMBER(SEARCH("publishing/nonfiction", N414)),"nonfiction",ISNUMBER(SEARCH("publishing/radio &amp; podcasts", N414)),"radio &amp; podcasts",ISNUMBER(SEARCH("publishing/translations", N414)),"translations",ISNUMBER(SEARCH("technology/gadgets", N414)),"gadgets",ISNUMBER(SEARCH("technology/hardware", N414)),"hardware",ISNUMBER(SEARCH("technology/makerspaces", N414)),"makerspaces",ISNUMBER(SEARCH("technology/space exploration", N414)),"space exploration",ISNUMBER(SEARCH("technology/wearables", N414)),"wearables",ISNUMBER(SEARCH("technology/web", N414)),"web",ISNUMBER(SEARCH("theater/musical", N414)),"musical",ISNUMBER(SEARCH("theater/plays", N414)),"plays",ISNUMBER(SEARCH("theater/spaces", N414)),"spaces")</f>
        <v>documentary</v>
      </c>
      <c r="S414" s="6">
        <f t="shared" si="33"/>
        <v>41099.742800925924</v>
      </c>
      <c r="T414" s="6">
        <f t="shared" si="34"/>
        <v>41115.742800925924</v>
      </c>
    </row>
    <row r="415" spans="1:20" ht="48" hidden="1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tr">
        <f t="shared" si="32"/>
        <v>film &amp; video</v>
      </c>
      <c r="R415" t="str" cm="1">
        <f t="array" ref="R415">_xlfn.IFS(ISNUMBER(SEARCH("film &amp; video/television", N415)),"television",ISNUMBER(SEARCH("film &amp; video/animation", N415)),"animation",ISNUMBER(SEARCH("film &amp; video/documentary", N415)),"documentary",ISNUMBER(SEARCH("film &amp; video/drama", N415)),"drama",ISNUMBER(SEARCH("film &amp; video/science fiction", N415)),"science fiction",ISNUMBER(SEARCH("film &amp; video/shorts", N415)),"shorts",ISNUMBER(SEARCH("food/food trucks", N415)),"food trucks",ISNUMBER(SEARCH("food/restaurants", N415)),"restaurants",ISNUMBER(SEARCH("food/small batch", N415)),"small batch",ISNUMBER(SEARCH("games/mobile games", N415)),"mobile games",ISNUMBER(SEARCH("games/tabletop games", N415)),"tabletop games",ISNUMBER(SEARCH("games/video games", N415)),"video games",ISNUMBER(SEARCH("music/classical music", N415)),"classical music",ISNUMBER(SEARCH("music/electronic music", N415)),"electronic music",ISNUMBER(SEARCH("music/faith", N415)),"faith",ISNUMBER(SEARCH("music/indie rock", N415)),"indie rock",ISNUMBER(SEARCH("music/jazz", N415)),"jazz",ISNUMBER(SEARCH("music/metal", N415)),"metal",ISNUMBER(SEARCH("music/pop", N415)),"pop",ISNUMBER(SEARCH("music/rock", N415)),"rock",ISNUMBER(SEARCH("music/world music", N415)),"world music",ISNUMBER(SEARCH("journalism/audio", N415)),"audio",ISNUMBER(SEARCH("photography/nature", N415)),"nature",ISNUMBER(SEARCH("photography/people", N415)),"people",ISNUMBER(SEARCH("photography/photobooks", N415)),"photobooks",ISNUMBER(SEARCH("photography/places", N415)),"places",ISNUMBER(SEARCH("publishing/art books", N415)),"art books",ISNUMBER(SEARCH("publishing/children's books", N415)),"children's books",ISNUMBER(SEARCH("publishing/fiction", N415)),"fiction",ISNUMBER(SEARCH("publishing/nonfiction", N415)),"nonfiction",ISNUMBER(SEARCH("publishing/radio &amp; podcasts", N415)),"radio &amp; podcasts",ISNUMBER(SEARCH("publishing/translations", N415)),"translations",ISNUMBER(SEARCH("technology/gadgets", N415)),"gadgets",ISNUMBER(SEARCH("technology/hardware", N415)),"hardware",ISNUMBER(SEARCH("technology/makerspaces", N415)),"makerspaces",ISNUMBER(SEARCH("technology/space exploration", N415)),"space exploration",ISNUMBER(SEARCH("technology/wearables", N415)),"wearables",ISNUMBER(SEARCH("technology/web", N415)),"web",ISNUMBER(SEARCH("theater/musical", N415)),"musical",ISNUMBER(SEARCH("theater/plays", N415)),"plays",ISNUMBER(SEARCH("theater/spaces", N415)),"spaces")</f>
        <v>documentary</v>
      </c>
      <c r="S415" s="6">
        <f t="shared" si="33"/>
        <v>41079.877442129626</v>
      </c>
      <c r="T415" s="6">
        <f t="shared" si="34"/>
        <v>41109.877442129626</v>
      </c>
    </row>
    <row r="416" spans="1:20" ht="48" hidden="1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tr">
        <f t="shared" si="32"/>
        <v>film &amp; video</v>
      </c>
      <c r="R416" t="str" cm="1">
        <f t="array" ref="R416">_xlfn.IFS(ISNUMBER(SEARCH("film &amp; video/television", N416)),"television",ISNUMBER(SEARCH("film &amp; video/animation", N416)),"animation",ISNUMBER(SEARCH("film &amp; video/documentary", N416)),"documentary",ISNUMBER(SEARCH("film &amp; video/drama", N416)),"drama",ISNUMBER(SEARCH("film &amp; video/science fiction", N416)),"science fiction",ISNUMBER(SEARCH("film &amp; video/shorts", N416)),"shorts",ISNUMBER(SEARCH("food/food trucks", N416)),"food trucks",ISNUMBER(SEARCH("food/restaurants", N416)),"restaurants",ISNUMBER(SEARCH("food/small batch", N416)),"small batch",ISNUMBER(SEARCH("games/mobile games", N416)),"mobile games",ISNUMBER(SEARCH("games/tabletop games", N416)),"tabletop games",ISNUMBER(SEARCH("games/video games", N416)),"video games",ISNUMBER(SEARCH("music/classical music", N416)),"classical music",ISNUMBER(SEARCH("music/electronic music", N416)),"electronic music",ISNUMBER(SEARCH("music/faith", N416)),"faith",ISNUMBER(SEARCH("music/indie rock", N416)),"indie rock",ISNUMBER(SEARCH("music/jazz", N416)),"jazz",ISNUMBER(SEARCH("music/metal", N416)),"metal",ISNUMBER(SEARCH("music/pop", N416)),"pop",ISNUMBER(SEARCH("music/rock", N416)),"rock",ISNUMBER(SEARCH("music/world music", N416)),"world music",ISNUMBER(SEARCH("journalism/audio", N416)),"audio",ISNUMBER(SEARCH("photography/nature", N416)),"nature",ISNUMBER(SEARCH("photography/people", N416)),"people",ISNUMBER(SEARCH("photography/photobooks", N416)),"photobooks",ISNUMBER(SEARCH("photography/places", N416)),"places",ISNUMBER(SEARCH("publishing/art books", N416)),"art books",ISNUMBER(SEARCH("publishing/children's books", N416)),"children's books",ISNUMBER(SEARCH("publishing/fiction", N416)),"fiction",ISNUMBER(SEARCH("publishing/nonfiction", N416)),"nonfiction",ISNUMBER(SEARCH("publishing/radio &amp; podcasts", N416)),"radio &amp; podcasts",ISNUMBER(SEARCH("publishing/translations", N416)),"translations",ISNUMBER(SEARCH("technology/gadgets", N416)),"gadgets",ISNUMBER(SEARCH("technology/hardware", N416)),"hardware",ISNUMBER(SEARCH("technology/makerspaces", N416)),"makerspaces",ISNUMBER(SEARCH("technology/space exploration", N416)),"space exploration",ISNUMBER(SEARCH("technology/wearables", N416)),"wearables",ISNUMBER(SEARCH("technology/web", N416)),"web",ISNUMBER(SEARCH("theater/musical", N416)),"musical",ISNUMBER(SEARCH("theater/plays", N416)),"plays",ISNUMBER(SEARCH("theater/spaces", N416)),"spaces")</f>
        <v>documentary</v>
      </c>
      <c r="S416" s="6">
        <f t="shared" si="33"/>
        <v>41529.063252314816</v>
      </c>
      <c r="T416" s="6">
        <f t="shared" si="34"/>
        <v>41559.063252314816</v>
      </c>
    </row>
    <row r="417" spans="1:20" ht="64" hidden="1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tr">
        <f t="shared" si="32"/>
        <v>film &amp; video</v>
      </c>
      <c r="R417" t="str" cm="1">
        <f t="array" ref="R417">_xlfn.IFS(ISNUMBER(SEARCH("film &amp; video/television", N417)),"television",ISNUMBER(SEARCH("film &amp; video/animation", N417)),"animation",ISNUMBER(SEARCH("film &amp; video/documentary", N417)),"documentary",ISNUMBER(SEARCH("film &amp; video/drama", N417)),"drama",ISNUMBER(SEARCH("film &amp; video/science fiction", N417)),"science fiction",ISNUMBER(SEARCH("film &amp; video/shorts", N417)),"shorts",ISNUMBER(SEARCH("food/food trucks", N417)),"food trucks",ISNUMBER(SEARCH("food/restaurants", N417)),"restaurants",ISNUMBER(SEARCH("food/small batch", N417)),"small batch",ISNUMBER(SEARCH("games/mobile games", N417)),"mobile games",ISNUMBER(SEARCH("games/tabletop games", N417)),"tabletop games",ISNUMBER(SEARCH("games/video games", N417)),"video games",ISNUMBER(SEARCH("music/classical music", N417)),"classical music",ISNUMBER(SEARCH("music/electronic music", N417)),"electronic music",ISNUMBER(SEARCH("music/faith", N417)),"faith",ISNUMBER(SEARCH("music/indie rock", N417)),"indie rock",ISNUMBER(SEARCH("music/jazz", N417)),"jazz",ISNUMBER(SEARCH("music/metal", N417)),"metal",ISNUMBER(SEARCH("music/pop", N417)),"pop",ISNUMBER(SEARCH("music/rock", N417)),"rock",ISNUMBER(SEARCH("music/world music", N417)),"world music",ISNUMBER(SEARCH("journalism/audio", N417)),"audio",ISNUMBER(SEARCH("photography/nature", N417)),"nature",ISNUMBER(SEARCH("photography/people", N417)),"people",ISNUMBER(SEARCH("photography/photobooks", N417)),"photobooks",ISNUMBER(SEARCH("photography/places", N417)),"places",ISNUMBER(SEARCH("publishing/art books", N417)),"art books",ISNUMBER(SEARCH("publishing/children's books", N417)),"children's books",ISNUMBER(SEARCH("publishing/fiction", N417)),"fiction",ISNUMBER(SEARCH("publishing/nonfiction", N417)),"nonfiction",ISNUMBER(SEARCH("publishing/radio &amp; podcasts", N417)),"radio &amp; podcasts",ISNUMBER(SEARCH("publishing/translations", N417)),"translations",ISNUMBER(SEARCH("technology/gadgets", N417)),"gadgets",ISNUMBER(SEARCH("technology/hardware", N417)),"hardware",ISNUMBER(SEARCH("technology/makerspaces", N417)),"makerspaces",ISNUMBER(SEARCH("technology/space exploration", N417)),"space exploration",ISNUMBER(SEARCH("technology/wearables", N417)),"wearables",ISNUMBER(SEARCH("technology/web", N417)),"web",ISNUMBER(SEARCH("theater/musical", N417)),"musical",ISNUMBER(SEARCH("theater/plays", N417)),"plays",ISNUMBER(SEARCH("theater/spaces", N417)),"spaces")</f>
        <v>documentary</v>
      </c>
      <c r="S417" s="6">
        <f t="shared" si="33"/>
        <v>41904.851875</v>
      </c>
      <c r="T417" s="6">
        <f t="shared" si="34"/>
        <v>41929.5</v>
      </c>
    </row>
    <row r="418" spans="1:20" ht="32" hidden="1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tr">
        <f t="shared" si="32"/>
        <v>film &amp; video</v>
      </c>
      <c r="R418" t="str" cm="1">
        <f t="array" ref="R418">_xlfn.IFS(ISNUMBER(SEARCH("film &amp; video/television", N418)),"television",ISNUMBER(SEARCH("film &amp; video/animation", N418)),"animation",ISNUMBER(SEARCH("film &amp; video/documentary", N418)),"documentary",ISNUMBER(SEARCH("film &amp; video/drama", N418)),"drama",ISNUMBER(SEARCH("film &amp; video/science fiction", N418)),"science fiction",ISNUMBER(SEARCH("film &amp; video/shorts", N418)),"shorts",ISNUMBER(SEARCH("food/food trucks", N418)),"food trucks",ISNUMBER(SEARCH("food/restaurants", N418)),"restaurants",ISNUMBER(SEARCH("food/small batch", N418)),"small batch",ISNUMBER(SEARCH("games/mobile games", N418)),"mobile games",ISNUMBER(SEARCH("games/tabletop games", N418)),"tabletop games",ISNUMBER(SEARCH("games/video games", N418)),"video games",ISNUMBER(SEARCH("music/classical music", N418)),"classical music",ISNUMBER(SEARCH("music/electronic music", N418)),"electronic music",ISNUMBER(SEARCH("music/faith", N418)),"faith",ISNUMBER(SEARCH("music/indie rock", N418)),"indie rock",ISNUMBER(SEARCH("music/jazz", N418)),"jazz",ISNUMBER(SEARCH("music/metal", N418)),"metal",ISNUMBER(SEARCH("music/pop", N418)),"pop",ISNUMBER(SEARCH("music/rock", N418)),"rock",ISNUMBER(SEARCH("music/world music", N418)),"world music",ISNUMBER(SEARCH("journalism/audio", N418)),"audio",ISNUMBER(SEARCH("photography/nature", N418)),"nature",ISNUMBER(SEARCH("photography/people", N418)),"people",ISNUMBER(SEARCH("photography/photobooks", N418)),"photobooks",ISNUMBER(SEARCH("photography/places", N418)),"places",ISNUMBER(SEARCH("publishing/art books", N418)),"art books",ISNUMBER(SEARCH("publishing/children's books", N418)),"children's books",ISNUMBER(SEARCH("publishing/fiction", N418)),"fiction",ISNUMBER(SEARCH("publishing/nonfiction", N418)),"nonfiction",ISNUMBER(SEARCH("publishing/radio &amp; podcasts", N418)),"radio &amp; podcasts",ISNUMBER(SEARCH("publishing/translations", N418)),"translations",ISNUMBER(SEARCH("technology/gadgets", N418)),"gadgets",ISNUMBER(SEARCH("technology/hardware", N418)),"hardware",ISNUMBER(SEARCH("technology/makerspaces", N418)),"makerspaces",ISNUMBER(SEARCH("technology/space exploration", N418)),"space exploration",ISNUMBER(SEARCH("technology/wearables", N418)),"wearables",ISNUMBER(SEARCH("technology/web", N418)),"web",ISNUMBER(SEARCH("theater/musical", N418)),"musical",ISNUMBER(SEARCH("theater/plays", N418)),"plays",ISNUMBER(SEARCH("theater/spaces", N418)),"spaces")</f>
        <v>documentary</v>
      </c>
      <c r="S418" s="6">
        <f t="shared" si="33"/>
        <v>41648.396192129629</v>
      </c>
      <c r="T418" s="6">
        <f t="shared" si="34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tr">
        <f t="shared" si="32"/>
        <v>film &amp; video</v>
      </c>
      <c r="R419" t="str" cm="1">
        <f t="array" ref="R419">_xlfn.IFS(ISNUMBER(SEARCH("film &amp; video/television", N419)),"television",ISNUMBER(SEARCH("film &amp; video/animation", N419)),"animation",ISNUMBER(SEARCH("film &amp; video/documentary", N419)),"documentary",ISNUMBER(SEARCH("film &amp; video/drama", N419)),"drama",ISNUMBER(SEARCH("film &amp; video/science fiction", N419)),"science fiction",ISNUMBER(SEARCH("film &amp; video/shorts", N419)),"shorts",ISNUMBER(SEARCH("food/food trucks", N419)),"food trucks",ISNUMBER(SEARCH("food/restaurants", N419)),"restaurants",ISNUMBER(SEARCH("food/small batch", N419)),"small batch",ISNUMBER(SEARCH("games/mobile games", N419)),"mobile games",ISNUMBER(SEARCH("games/tabletop games", N419)),"tabletop games",ISNUMBER(SEARCH("games/video games", N419)),"video games",ISNUMBER(SEARCH("music/classical music", N419)),"classical music",ISNUMBER(SEARCH("music/electronic music", N419)),"electronic music",ISNUMBER(SEARCH("music/faith", N419)),"faith",ISNUMBER(SEARCH("music/indie rock", N419)),"indie rock",ISNUMBER(SEARCH("music/jazz", N419)),"jazz",ISNUMBER(SEARCH("music/metal", N419)),"metal",ISNUMBER(SEARCH("music/pop", N419)),"pop",ISNUMBER(SEARCH("music/rock", N419)),"rock",ISNUMBER(SEARCH("music/world music", N419)),"world music",ISNUMBER(SEARCH("journalism/audio", N419)),"audio",ISNUMBER(SEARCH("photography/nature", N419)),"nature",ISNUMBER(SEARCH("photography/people", N419)),"people",ISNUMBER(SEARCH("photography/photobooks", N419)),"photobooks",ISNUMBER(SEARCH("photography/places", N419)),"places",ISNUMBER(SEARCH("publishing/art books", N419)),"art books",ISNUMBER(SEARCH("publishing/children's books", N419)),"children's books",ISNUMBER(SEARCH("publishing/fiction", N419)),"fiction",ISNUMBER(SEARCH("publishing/nonfiction", N419)),"nonfiction",ISNUMBER(SEARCH("publishing/radio &amp; podcasts", N419)),"radio &amp; podcasts",ISNUMBER(SEARCH("publishing/translations", N419)),"translations",ISNUMBER(SEARCH("technology/gadgets", N419)),"gadgets",ISNUMBER(SEARCH("technology/hardware", N419)),"hardware",ISNUMBER(SEARCH("technology/makerspaces", N419)),"makerspaces",ISNUMBER(SEARCH("technology/space exploration", N419)),"space exploration",ISNUMBER(SEARCH("technology/wearables", N419)),"wearables",ISNUMBER(SEARCH("technology/web", N419)),"web",ISNUMBER(SEARCH("theater/musical", N419)),"musical",ISNUMBER(SEARCH("theater/plays", N419)),"plays",ISNUMBER(SEARCH("theater/spaces", N419)),"spaces")</f>
        <v>documentary</v>
      </c>
      <c r="S419" s="6">
        <f t="shared" si="33"/>
        <v>41360.970601851855</v>
      </c>
      <c r="T419" s="6">
        <f t="shared" si="34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tr">
        <f t="shared" si="32"/>
        <v>film &amp; video</v>
      </c>
      <c r="R420" t="str" cm="1">
        <f t="array" ref="R420">_xlfn.IFS(ISNUMBER(SEARCH("film &amp; video/television", N420)),"television",ISNUMBER(SEARCH("film &amp; video/animation", N420)),"animation",ISNUMBER(SEARCH("film &amp; video/documentary", N420)),"documentary",ISNUMBER(SEARCH("film &amp; video/drama", N420)),"drama",ISNUMBER(SEARCH("film &amp; video/science fiction", N420)),"science fiction",ISNUMBER(SEARCH("film &amp; video/shorts", N420)),"shorts",ISNUMBER(SEARCH("food/food trucks", N420)),"food trucks",ISNUMBER(SEARCH("food/restaurants", N420)),"restaurants",ISNUMBER(SEARCH("food/small batch", N420)),"small batch",ISNUMBER(SEARCH("games/mobile games", N420)),"mobile games",ISNUMBER(SEARCH("games/tabletop games", N420)),"tabletop games",ISNUMBER(SEARCH("games/video games", N420)),"video games",ISNUMBER(SEARCH("music/classical music", N420)),"classical music",ISNUMBER(SEARCH("music/electronic music", N420)),"electronic music",ISNUMBER(SEARCH("music/faith", N420)),"faith",ISNUMBER(SEARCH("music/indie rock", N420)),"indie rock",ISNUMBER(SEARCH("music/jazz", N420)),"jazz",ISNUMBER(SEARCH("music/metal", N420)),"metal",ISNUMBER(SEARCH("music/pop", N420)),"pop",ISNUMBER(SEARCH("music/rock", N420)),"rock",ISNUMBER(SEARCH("music/world music", N420)),"world music",ISNUMBER(SEARCH("journalism/audio", N420)),"audio",ISNUMBER(SEARCH("photography/nature", N420)),"nature",ISNUMBER(SEARCH("photography/people", N420)),"people",ISNUMBER(SEARCH("photography/photobooks", N420)),"photobooks",ISNUMBER(SEARCH("photography/places", N420)),"places",ISNUMBER(SEARCH("publishing/art books", N420)),"art books",ISNUMBER(SEARCH("publishing/children's books", N420)),"children's books",ISNUMBER(SEARCH("publishing/fiction", N420)),"fiction",ISNUMBER(SEARCH("publishing/nonfiction", N420)),"nonfiction",ISNUMBER(SEARCH("publishing/radio &amp; podcasts", N420)),"radio &amp; podcasts",ISNUMBER(SEARCH("publishing/translations", N420)),"translations",ISNUMBER(SEARCH("technology/gadgets", N420)),"gadgets",ISNUMBER(SEARCH("technology/hardware", N420)),"hardware",ISNUMBER(SEARCH("technology/makerspaces", N420)),"makerspaces",ISNUMBER(SEARCH("technology/space exploration", N420)),"space exploration",ISNUMBER(SEARCH("technology/wearables", N420)),"wearables",ISNUMBER(SEARCH("technology/web", N420)),"web",ISNUMBER(SEARCH("theater/musical", N420)),"musical",ISNUMBER(SEARCH("theater/plays", N420)),"plays",ISNUMBER(SEARCH("theater/spaces", N420)),"spaces")</f>
        <v>documentary</v>
      </c>
      <c r="S420" s="6">
        <f t="shared" si="33"/>
        <v>42178.282372685186</v>
      </c>
      <c r="T420" s="6">
        <f t="shared" si="34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tr">
        <f t="shared" si="32"/>
        <v>film &amp; video</v>
      </c>
      <c r="R421" t="str" cm="1">
        <f t="array" ref="R421">_xlfn.IFS(ISNUMBER(SEARCH("film &amp; video/television", N421)),"television",ISNUMBER(SEARCH("film &amp; video/animation", N421)),"animation",ISNUMBER(SEARCH("film &amp; video/documentary", N421)),"documentary",ISNUMBER(SEARCH("film &amp; video/drama", N421)),"drama",ISNUMBER(SEARCH("film &amp; video/science fiction", N421)),"science fiction",ISNUMBER(SEARCH("film &amp; video/shorts", N421)),"shorts",ISNUMBER(SEARCH("food/food trucks", N421)),"food trucks",ISNUMBER(SEARCH("food/restaurants", N421)),"restaurants",ISNUMBER(SEARCH("food/small batch", N421)),"small batch",ISNUMBER(SEARCH("games/mobile games", N421)),"mobile games",ISNUMBER(SEARCH("games/tabletop games", N421)),"tabletop games",ISNUMBER(SEARCH("games/video games", N421)),"video games",ISNUMBER(SEARCH("music/classical music", N421)),"classical music",ISNUMBER(SEARCH("music/electronic music", N421)),"electronic music",ISNUMBER(SEARCH("music/faith", N421)),"faith",ISNUMBER(SEARCH("music/indie rock", N421)),"indie rock",ISNUMBER(SEARCH("music/jazz", N421)),"jazz",ISNUMBER(SEARCH("music/metal", N421)),"metal",ISNUMBER(SEARCH("music/pop", N421)),"pop",ISNUMBER(SEARCH("music/rock", N421)),"rock",ISNUMBER(SEARCH("music/world music", N421)),"world music",ISNUMBER(SEARCH("journalism/audio", N421)),"audio",ISNUMBER(SEARCH("photography/nature", N421)),"nature",ISNUMBER(SEARCH("photography/people", N421)),"people",ISNUMBER(SEARCH("photography/photobooks", N421)),"photobooks",ISNUMBER(SEARCH("photography/places", N421)),"places",ISNUMBER(SEARCH("publishing/art books", N421)),"art books",ISNUMBER(SEARCH("publishing/children's books", N421)),"children's books",ISNUMBER(SEARCH("publishing/fiction", N421)),"fiction",ISNUMBER(SEARCH("publishing/nonfiction", N421)),"nonfiction",ISNUMBER(SEARCH("publishing/radio &amp; podcasts", N421)),"radio &amp; podcasts",ISNUMBER(SEARCH("publishing/translations", N421)),"translations",ISNUMBER(SEARCH("technology/gadgets", N421)),"gadgets",ISNUMBER(SEARCH("technology/hardware", N421)),"hardware",ISNUMBER(SEARCH("technology/makerspaces", N421)),"makerspaces",ISNUMBER(SEARCH("technology/space exploration", N421)),"space exploration",ISNUMBER(SEARCH("technology/wearables", N421)),"wearables",ISNUMBER(SEARCH("technology/web", N421)),"web",ISNUMBER(SEARCH("theater/musical", N421)),"musical",ISNUMBER(SEARCH("theater/plays", N421)),"plays",ISNUMBER(SEARCH("theater/spaces", N421)),"spaces")</f>
        <v>documentary</v>
      </c>
      <c r="S421" s="6">
        <f t="shared" si="33"/>
        <v>41394.842442129629</v>
      </c>
      <c r="T421" s="6">
        <f t="shared" si="34"/>
        <v>41454.842442129629</v>
      </c>
    </row>
    <row r="422" spans="1:20" ht="48" hidden="1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tr">
        <f t="shared" si="32"/>
        <v>film &amp; video</v>
      </c>
      <c r="R422" t="str" cm="1">
        <f t="array" ref="R422">_xlfn.IFS(ISNUMBER(SEARCH("film &amp; video/television", N422)),"television",ISNUMBER(SEARCH("film &amp; video/animation", N422)),"animation",ISNUMBER(SEARCH("film &amp; video/documentary", N422)),"documentary",ISNUMBER(SEARCH("film &amp; video/drama", N422)),"drama",ISNUMBER(SEARCH("film &amp; video/science fiction", N422)),"science fiction",ISNUMBER(SEARCH("film &amp; video/shorts", N422)),"shorts",ISNUMBER(SEARCH("food/food trucks", N422)),"food trucks",ISNUMBER(SEARCH("food/restaurants", N422)),"restaurants",ISNUMBER(SEARCH("food/small batch", N422)),"small batch",ISNUMBER(SEARCH("games/mobile games", N422)),"mobile games",ISNUMBER(SEARCH("games/tabletop games", N422)),"tabletop games",ISNUMBER(SEARCH("games/video games", N422)),"video games",ISNUMBER(SEARCH("music/classical music", N422)),"classical music",ISNUMBER(SEARCH("music/electronic music", N422)),"electronic music",ISNUMBER(SEARCH("music/faith", N422)),"faith",ISNUMBER(SEARCH("music/indie rock", N422)),"indie rock",ISNUMBER(SEARCH("music/jazz", N422)),"jazz",ISNUMBER(SEARCH("music/metal", N422)),"metal",ISNUMBER(SEARCH("music/pop", N422)),"pop",ISNUMBER(SEARCH("music/rock", N422)),"rock",ISNUMBER(SEARCH("music/world music", N422)),"world music",ISNUMBER(SEARCH("journalism/audio", N422)),"audio",ISNUMBER(SEARCH("photography/nature", N422)),"nature",ISNUMBER(SEARCH("photography/people", N422)),"people",ISNUMBER(SEARCH("photography/photobooks", N422)),"photobooks",ISNUMBER(SEARCH("photography/places", N422)),"places",ISNUMBER(SEARCH("publishing/art books", N422)),"art books",ISNUMBER(SEARCH("publishing/children's books", N422)),"children's books",ISNUMBER(SEARCH("publishing/fiction", N422)),"fiction",ISNUMBER(SEARCH("publishing/nonfiction", N422)),"nonfiction",ISNUMBER(SEARCH("publishing/radio &amp; podcasts", N422)),"radio &amp; podcasts",ISNUMBER(SEARCH("publishing/translations", N422)),"translations",ISNUMBER(SEARCH("technology/gadgets", N422)),"gadgets",ISNUMBER(SEARCH("technology/hardware", N422)),"hardware",ISNUMBER(SEARCH("technology/makerspaces", N422)),"makerspaces",ISNUMBER(SEARCH("technology/space exploration", N422)),"space exploration",ISNUMBER(SEARCH("technology/wearables", N422)),"wearables",ISNUMBER(SEARCH("technology/web", N422)),"web",ISNUMBER(SEARCH("theater/musical", N422)),"musical",ISNUMBER(SEARCH("theater/plays", N422)),"plays",ISNUMBER(SEARCH("theater/spaces", N422)),"spaces")</f>
        <v>animation</v>
      </c>
      <c r="S422" s="6">
        <f t="shared" si="33"/>
        <v>41682.23646990741</v>
      </c>
      <c r="T422" s="6">
        <f t="shared" si="34"/>
        <v>41712.194803240738</v>
      </c>
    </row>
    <row r="423" spans="1:20" ht="48" hidden="1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tr">
        <f t="shared" si="32"/>
        <v>film &amp; video</v>
      </c>
      <c r="R423" t="str" cm="1">
        <f t="array" ref="R423">_xlfn.IFS(ISNUMBER(SEARCH("film &amp; video/television", N423)),"television",ISNUMBER(SEARCH("film &amp; video/animation", N423)),"animation",ISNUMBER(SEARCH("film &amp; video/documentary", N423)),"documentary",ISNUMBER(SEARCH("film &amp; video/drama", N423)),"drama",ISNUMBER(SEARCH("film &amp; video/science fiction", N423)),"science fiction",ISNUMBER(SEARCH("film &amp; video/shorts", N423)),"shorts",ISNUMBER(SEARCH("food/food trucks", N423)),"food trucks",ISNUMBER(SEARCH("food/restaurants", N423)),"restaurants",ISNUMBER(SEARCH("food/small batch", N423)),"small batch",ISNUMBER(SEARCH("games/mobile games", N423)),"mobile games",ISNUMBER(SEARCH("games/tabletop games", N423)),"tabletop games",ISNUMBER(SEARCH("games/video games", N423)),"video games",ISNUMBER(SEARCH("music/classical music", N423)),"classical music",ISNUMBER(SEARCH("music/electronic music", N423)),"electronic music",ISNUMBER(SEARCH("music/faith", N423)),"faith",ISNUMBER(SEARCH("music/indie rock", N423)),"indie rock",ISNUMBER(SEARCH("music/jazz", N423)),"jazz",ISNUMBER(SEARCH("music/metal", N423)),"metal",ISNUMBER(SEARCH("music/pop", N423)),"pop",ISNUMBER(SEARCH("music/rock", N423)),"rock",ISNUMBER(SEARCH("music/world music", N423)),"world music",ISNUMBER(SEARCH("journalism/audio", N423)),"audio",ISNUMBER(SEARCH("photography/nature", N423)),"nature",ISNUMBER(SEARCH("photography/people", N423)),"people",ISNUMBER(SEARCH("photography/photobooks", N423)),"photobooks",ISNUMBER(SEARCH("photography/places", N423)),"places",ISNUMBER(SEARCH("publishing/art books", N423)),"art books",ISNUMBER(SEARCH("publishing/children's books", N423)),"children's books",ISNUMBER(SEARCH("publishing/fiction", N423)),"fiction",ISNUMBER(SEARCH("publishing/nonfiction", N423)),"nonfiction",ISNUMBER(SEARCH("publishing/radio &amp; podcasts", N423)),"radio &amp; podcasts",ISNUMBER(SEARCH("publishing/translations", N423)),"translations",ISNUMBER(SEARCH("technology/gadgets", N423)),"gadgets",ISNUMBER(SEARCH("technology/hardware", N423)),"hardware",ISNUMBER(SEARCH("technology/makerspaces", N423)),"makerspaces",ISNUMBER(SEARCH("technology/space exploration", N423)),"space exploration",ISNUMBER(SEARCH("technology/wearables", N423)),"wearables",ISNUMBER(SEARCH("technology/web", N423)),"web",ISNUMBER(SEARCH("theater/musical", N423)),"musical",ISNUMBER(SEARCH("theater/plays", N423)),"plays",ISNUMBER(SEARCH("theater/spaces", N423)),"spaces")</f>
        <v>animation</v>
      </c>
      <c r="S423" s="6">
        <f t="shared" si="33"/>
        <v>42177.491388888884</v>
      </c>
      <c r="T423" s="6">
        <f t="shared" si="34"/>
        <v>42237.491388888884</v>
      </c>
    </row>
    <row r="424" spans="1:20" ht="48" hidden="1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tr">
        <f t="shared" si="32"/>
        <v>film &amp; video</v>
      </c>
      <c r="R424" t="str" cm="1">
        <f t="array" ref="R424">_xlfn.IFS(ISNUMBER(SEARCH("film &amp; video/television", N424)),"television",ISNUMBER(SEARCH("film &amp; video/animation", N424)),"animation",ISNUMBER(SEARCH("film &amp; video/documentary", N424)),"documentary",ISNUMBER(SEARCH("film &amp; video/drama", N424)),"drama",ISNUMBER(SEARCH("film &amp; video/science fiction", N424)),"science fiction",ISNUMBER(SEARCH("film &amp; video/shorts", N424)),"shorts",ISNUMBER(SEARCH("food/food trucks", N424)),"food trucks",ISNUMBER(SEARCH("food/restaurants", N424)),"restaurants",ISNUMBER(SEARCH("food/small batch", N424)),"small batch",ISNUMBER(SEARCH("games/mobile games", N424)),"mobile games",ISNUMBER(SEARCH("games/tabletop games", N424)),"tabletop games",ISNUMBER(SEARCH("games/video games", N424)),"video games",ISNUMBER(SEARCH("music/classical music", N424)),"classical music",ISNUMBER(SEARCH("music/electronic music", N424)),"electronic music",ISNUMBER(SEARCH("music/faith", N424)),"faith",ISNUMBER(SEARCH("music/indie rock", N424)),"indie rock",ISNUMBER(SEARCH("music/jazz", N424)),"jazz",ISNUMBER(SEARCH("music/metal", N424)),"metal",ISNUMBER(SEARCH("music/pop", N424)),"pop",ISNUMBER(SEARCH("music/rock", N424)),"rock",ISNUMBER(SEARCH("music/world music", N424)),"world music",ISNUMBER(SEARCH("journalism/audio", N424)),"audio",ISNUMBER(SEARCH("photography/nature", N424)),"nature",ISNUMBER(SEARCH("photography/people", N424)),"people",ISNUMBER(SEARCH("photography/photobooks", N424)),"photobooks",ISNUMBER(SEARCH("photography/places", N424)),"places",ISNUMBER(SEARCH("publishing/art books", N424)),"art books",ISNUMBER(SEARCH("publishing/children's books", N424)),"children's books",ISNUMBER(SEARCH("publishing/fiction", N424)),"fiction",ISNUMBER(SEARCH("publishing/nonfiction", N424)),"nonfiction",ISNUMBER(SEARCH("publishing/radio &amp; podcasts", N424)),"radio &amp; podcasts",ISNUMBER(SEARCH("publishing/translations", N424)),"translations",ISNUMBER(SEARCH("technology/gadgets", N424)),"gadgets",ISNUMBER(SEARCH("technology/hardware", N424)),"hardware",ISNUMBER(SEARCH("technology/makerspaces", N424)),"makerspaces",ISNUMBER(SEARCH("technology/space exploration", N424)),"space exploration",ISNUMBER(SEARCH("technology/wearables", N424)),"wearables",ISNUMBER(SEARCH("technology/web", N424)),"web",ISNUMBER(SEARCH("theater/musical", N424)),"musical",ISNUMBER(SEARCH("theater/plays", N424)),"plays",ISNUMBER(SEARCH("theater/spaces", N424)),"spaces")</f>
        <v>animation</v>
      </c>
      <c r="S424" s="6">
        <f t="shared" si="33"/>
        <v>41863.260381944441</v>
      </c>
      <c r="T424" s="6">
        <f t="shared" si="34"/>
        <v>41893.260381944441</v>
      </c>
    </row>
    <row r="425" spans="1:20" ht="48" hidden="1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tr">
        <f t="shared" si="32"/>
        <v>film &amp; video</v>
      </c>
      <c r="R425" t="str" cm="1">
        <f t="array" ref="R425">_xlfn.IFS(ISNUMBER(SEARCH("film &amp; video/television", N425)),"television",ISNUMBER(SEARCH("film &amp; video/animation", N425)),"animation",ISNUMBER(SEARCH("film &amp; video/documentary", N425)),"documentary",ISNUMBER(SEARCH("film &amp; video/drama", N425)),"drama",ISNUMBER(SEARCH("film &amp; video/science fiction", N425)),"science fiction",ISNUMBER(SEARCH("film &amp; video/shorts", N425)),"shorts",ISNUMBER(SEARCH("food/food trucks", N425)),"food trucks",ISNUMBER(SEARCH("food/restaurants", N425)),"restaurants",ISNUMBER(SEARCH("food/small batch", N425)),"small batch",ISNUMBER(SEARCH("games/mobile games", N425)),"mobile games",ISNUMBER(SEARCH("games/tabletop games", N425)),"tabletop games",ISNUMBER(SEARCH("games/video games", N425)),"video games",ISNUMBER(SEARCH("music/classical music", N425)),"classical music",ISNUMBER(SEARCH("music/electronic music", N425)),"electronic music",ISNUMBER(SEARCH("music/faith", N425)),"faith",ISNUMBER(SEARCH("music/indie rock", N425)),"indie rock",ISNUMBER(SEARCH("music/jazz", N425)),"jazz",ISNUMBER(SEARCH("music/metal", N425)),"metal",ISNUMBER(SEARCH("music/pop", N425)),"pop",ISNUMBER(SEARCH("music/rock", N425)),"rock",ISNUMBER(SEARCH("music/world music", N425)),"world music",ISNUMBER(SEARCH("journalism/audio", N425)),"audio",ISNUMBER(SEARCH("photography/nature", N425)),"nature",ISNUMBER(SEARCH("photography/people", N425)),"people",ISNUMBER(SEARCH("photography/photobooks", N425)),"photobooks",ISNUMBER(SEARCH("photography/places", N425)),"places",ISNUMBER(SEARCH("publishing/art books", N425)),"art books",ISNUMBER(SEARCH("publishing/children's books", N425)),"children's books",ISNUMBER(SEARCH("publishing/fiction", N425)),"fiction",ISNUMBER(SEARCH("publishing/nonfiction", N425)),"nonfiction",ISNUMBER(SEARCH("publishing/radio &amp; podcasts", N425)),"radio &amp; podcasts",ISNUMBER(SEARCH("publishing/translations", N425)),"translations",ISNUMBER(SEARCH("technology/gadgets", N425)),"gadgets",ISNUMBER(SEARCH("technology/hardware", N425)),"hardware",ISNUMBER(SEARCH("technology/makerspaces", N425)),"makerspaces",ISNUMBER(SEARCH("technology/space exploration", N425)),"space exploration",ISNUMBER(SEARCH("technology/wearables", N425)),"wearables",ISNUMBER(SEARCH("technology/web", N425)),"web",ISNUMBER(SEARCH("theater/musical", N425)),"musical",ISNUMBER(SEARCH("theater/plays", N425)),"plays",ISNUMBER(SEARCH("theater/spaces", N425)),"spaces")</f>
        <v>animation</v>
      </c>
      <c r="S425" s="6">
        <f t="shared" si="33"/>
        <v>41400.92627314815</v>
      </c>
      <c r="T425" s="6">
        <f t="shared" si="34"/>
        <v>41430.92627314815</v>
      </c>
    </row>
    <row r="426" spans="1:20" ht="48" hidden="1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tr">
        <f t="shared" si="32"/>
        <v>film &amp; video</v>
      </c>
      <c r="R426" t="str" cm="1">
        <f t="array" ref="R426">_xlfn.IFS(ISNUMBER(SEARCH("film &amp; video/television", N426)),"television",ISNUMBER(SEARCH("film &amp; video/animation", N426)),"animation",ISNUMBER(SEARCH("film &amp; video/documentary", N426)),"documentary",ISNUMBER(SEARCH("film &amp; video/drama", N426)),"drama",ISNUMBER(SEARCH("film &amp; video/science fiction", N426)),"science fiction",ISNUMBER(SEARCH("film &amp; video/shorts", N426)),"shorts",ISNUMBER(SEARCH("food/food trucks", N426)),"food trucks",ISNUMBER(SEARCH("food/restaurants", N426)),"restaurants",ISNUMBER(SEARCH("food/small batch", N426)),"small batch",ISNUMBER(SEARCH("games/mobile games", N426)),"mobile games",ISNUMBER(SEARCH("games/tabletop games", N426)),"tabletop games",ISNUMBER(SEARCH("games/video games", N426)),"video games",ISNUMBER(SEARCH("music/classical music", N426)),"classical music",ISNUMBER(SEARCH("music/electronic music", N426)),"electronic music",ISNUMBER(SEARCH("music/faith", N426)),"faith",ISNUMBER(SEARCH("music/indie rock", N426)),"indie rock",ISNUMBER(SEARCH("music/jazz", N426)),"jazz",ISNUMBER(SEARCH("music/metal", N426)),"metal",ISNUMBER(SEARCH("music/pop", N426)),"pop",ISNUMBER(SEARCH("music/rock", N426)),"rock",ISNUMBER(SEARCH("music/world music", N426)),"world music",ISNUMBER(SEARCH("journalism/audio", N426)),"audio",ISNUMBER(SEARCH("photography/nature", N426)),"nature",ISNUMBER(SEARCH("photography/people", N426)),"people",ISNUMBER(SEARCH("photography/photobooks", N426)),"photobooks",ISNUMBER(SEARCH("photography/places", N426)),"places",ISNUMBER(SEARCH("publishing/art books", N426)),"art books",ISNUMBER(SEARCH("publishing/children's books", N426)),"children's books",ISNUMBER(SEARCH("publishing/fiction", N426)),"fiction",ISNUMBER(SEARCH("publishing/nonfiction", N426)),"nonfiction",ISNUMBER(SEARCH("publishing/radio &amp; podcasts", N426)),"radio &amp; podcasts",ISNUMBER(SEARCH("publishing/translations", N426)),"translations",ISNUMBER(SEARCH("technology/gadgets", N426)),"gadgets",ISNUMBER(SEARCH("technology/hardware", N426)),"hardware",ISNUMBER(SEARCH("technology/makerspaces", N426)),"makerspaces",ISNUMBER(SEARCH("technology/space exploration", N426)),"space exploration",ISNUMBER(SEARCH("technology/wearables", N426)),"wearables",ISNUMBER(SEARCH("technology/web", N426)),"web",ISNUMBER(SEARCH("theater/musical", N426)),"musical",ISNUMBER(SEARCH("theater/plays", N426)),"plays",ISNUMBER(SEARCH("theater/spaces", N426)),"spaces")</f>
        <v>animation</v>
      </c>
      <c r="S426" s="6">
        <f t="shared" si="33"/>
        <v>40934.376145833332</v>
      </c>
      <c r="T426" s="6">
        <f t="shared" si="34"/>
        <v>40994.334479166668</v>
      </c>
    </row>
    <row r="427" spans="1:20" ht="48" hidden="1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tr">
        <f t="shared" si="32"/>
        <v>film &amp; video</v>
      </c>
      <c r="R427" t="str" cm="1">
        <f t="array" ref="R427">_xlfn.IFS(ISNUMBER(SEARCH("film &amp; video/television", N427)),"television",ISNUMBER(SEARCH("film &amp; video/animation", N427)),"animation",ISNUMBER(SEARCH("film &amp; video/documentary", N427)),"documentary",ISNUMBER(SEARCH("film &amp; video/drama", N427)),"drama",ISNUMBER(SEARCH("film &amp; video/science fiction", N427)),"science fiction",ISNUMBER(SEARCH("film &amp; video/shorts", N427)),"shorts",ISNUMBER(SEARCH("food/food trucks", N427)),"food trucks",ISNUMBER(SEARCH("food/restaurants", N427)),"restaurants",ISNUMBER(SEARCH("food/small batch", N427)),"small batch",ISNUMBER(SEARCH("games/mobile games", N427)),"mobile games",ISNUMBER(SEARCH("games/tabletop games", N427)),"tabletop games",ISNUMBER(SEARCH("games/video games", N427)),"video games",ISNUMBER(SEARCH("music/classical music", N427)),"classical music",ISNUMBER(SEARCH("music/electronic music", N427)),"electronic music",ISNUMBER(SEARCH("music/faith", N427)),"faith",ISNUMBER(SEARCH("music/indie rock", N427)),"indie rock",ISNUMBER(SEARCH("music/jazz", N427)),"jazz",ISNUMBER(SEARCH("music/metal", N427)),"metal",ISNUMBER(SEARCH("music/pop", N427)),"pop",ISNUMBER(SEARCH("music/rock", N427)),"rock",ISNUMBER(SEARCH("music/world music", N427)),"world music",ISNUMBER(SEARCH("journalism/audio", N427)),"audio",ISNUMBER(SEARCH("photography/nature", N427)),"nature",ISNUMBER(SEARCH("photography/people", N427)),"people",ISNUMBER(SEARCH("photography/photobooks", N427)),"photobooks",ISNUMBER(SEARCH("photography/places", N427)),"places",ISNUMBER(SEARCH("publishing/art books", N427)),"art books",ISNUMBER(SEARCH("publishing/children's books", N427)),"children's books",ISNUMBER(SEARCH("publishing/fiction", N427)),"fiction",ISNUMBER(SEARCH("publishing/nonfiction", N427)),"nonfiction",ISNUMBER(SEARCH("publishing/radio &amp; podcasts", N427)),"radio &amp; podcasts",ISNUMBER(SEARCH("publishing/translations", N427)),"translations",ISNUMBER(SEARCH("technology/gadgets", N427)),"gadgets",ISNUMBER(SEARCH("technology/hardware", N427)),"hardware",ISNUMBER(SEARCH("technology/makerspaces", N427)),"makerspaces",ISNUMBER(SEARCH("technology/space exploration", N427)),"space exploration",ISNUMBER(SEARCH("technology/wearables", N427)),"wearables",ISNUMBER(SEARCH("technology/web", N427)),"web",ISNUMBER(SEARCH("theater/musical", N427)),"musical",ISNUMBER(SEARCH("theater/plays", N427)),"plays",ISNUMBER(SEARCH("theater/spaces", N427)),"spaces")</f>
        <v>animation</v>
      </c>
      <c r="S427" s="6">
        <f t="shared" si="33"/>
        <v>42275.861157407402</v>
      </c>
      <c r="T427" s="6">
        <f t="shared" si="34"/>
        <v>42335.902824074074</v>
      </c>
    </row>
    <row r="428" spans="1:20" ht="48" hidden="1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tr">
        <f t="shared" si="32"/>
        <v>film &amp; video</v>
      </c>
      <c r="R428" t="str" cm="1">
        <f t="array" ref="R428">_xlfn.IFS(ISNUMBER(SEARCH("film &amp; video/television", N428)),"television",ISNUMBER(SEARCH("film &amp; video/animation", N428)),"animation",ISNUMBER(SEARCH("film &amp; video/documentary", N428)),"documentary",ISNUMBER(SEARCH("film &amp; video/drama", N428)),"drama",ISNUMBER(SEARCH("film &amp; video/science fiction", N428)),"science fiction",ISNUMBER(SEARCH("film &amp; video/shorts", N428)),"shorts",ISNUMBER(SEARCH("food/food trucks", N428)),"food trucks",ISNUMBER(SEARCH("food/restaurants", N428)),"restaurants",ISNUMBER(SEARCH("food/small batch", N428)),"small batch",ISNUMBER(SEARCH("games/mobile games", N428)),"mobile games",ISNUMBER(SEARCH("games/tabletop games", N428)),"tabletop games",ISNUMBER(SEARCH("games/video games", N428)),"video games",ISNUMBER(SEARCH("music/classical music", N428)),"classical music",ISNUMBER(SEARCH("music/electronic music", N428)),"electronic music",ISNUMBER(SEARCH("music/faith", N428)),"faith",ISNUMBER(SEARCH("music/indie rock", N428)),"indie rock",ISNUMBER(SEARCH("music/jazz", N428)),"jazz",ISNUMBER(SEARCH("music/metal", N428)),"metal",ISNUMBER(SEARCH("music/pop", N428)),"pop",ISNUMBER(SEARCH("music/rock", N428)),"rock",ISNUMBER(SEARCH("music/world music", N428)),"world music",ISNUMBER(SEARCH("journalism/audio", N428)),"audio",ISNUMBER(SEARCH("photography/nature", N428)),"nature",ISNUMBER(SEARCH("photography/people", N428)),"people",ISNUMBER(SEARCH("photography/photobooks", N428)),"photobooks",ISNUMBER(SEARCH("photography/places", N428)),"places",ISNUMBER(SEARCH("publishing/art books", N428)),"art books",ISNUMBER(SEARCH("publishing/children's books", N428)),"children's books",ISNUMBER(SEARCH("publishing/fiction", N428)),"fiction",ISNUMBER(SEARCH("publishing/nonfiction", N428)),"nonfiction",ISNUMBER(SEARCH("publishing/radio &amp; podcasts", N428)),"radio &amp; podcasts",ISNUMBER(SEARCH("publishing/translations", N428)),"translations",ISNUMBER(SEARCH("technology/gadgets", N428)),"gadgets",ISNUMBER(SEARCH("technology/hardware", N428)),"hardware",ISNUMBER(SEARCH("technology/makerspaces", N428)),"makerspaces",ISNUMBER(SEARCH("technology/space exploration", N428)),"space exploration",ISNUMBER(SEARCH("technology/wearables", N428)),"wearables",ISNUMBER(SEARCH("technology/web", N428)),"web",ISNUMBER(SEARCH("theater/musical", N428)),"musical",ISNUMBER(SEARCH("theater/plays", N428)),"plays",ISNUMBER(SEARCH("theater/spaces", N428)),"spaces")</f>
        <v>animation</v>
      </c>
      <c r="S428" s="6">
        <f t="shared" si="33"/>
        <v>42400.711967592593</v>
      </c>
      <c r="T428" s="6">
        <f t="shared" si="34"/>
        <v>42430.711967592593</v>
      </c>
    </row>
    <row r="429" spans="1:20" ht="48" hidden="1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v>0</v>
      </c>
      <c r="Q429" t="str">
        <f t="shared" si="32"/>
        <v>film &amp; video</v>
      </c>
      <c r="R429" t="str" cm="1">
        <f t="array" ref="R429">_xlfn.IFS(ISNUMBER(SEARCH("film &amp; video/television", N429)),"television",ISNUMBER(SEARCH("film &amp; video/animation", N429)),"animation",ISNUMBER(SEARCH("film &amp; video/documentary", N429)),"documentary",ISNUMBER(SEARCH("film &amp; video/drama", N429)),"drama",ISNUMBER(SEARCH("film &amp; video/science fiction", N429)),"science fiction",ISNUMBER(SEARCH("film &amp; video/shorts", N429)),"shorts",ISNUMBER(SEARCH("food/food trucks", N429)),"food trucks",ISNUMBER(SEARCH("food/restaurants", N429)),"restaurants",ISNUMBER(SEARCH("food/small batch", N429)),"small batch",ISNUMBER(SEARCH("games/mobile games", N429)),"mobile games",ISNUMBER(SEARCH("games/tabletop games", N429)),"tabletop games",ISNUMBER(SEARCH("games/video games", N429)),"video games",ISNUMBER(SEARCH("music/classical music", N429)),"classical music",ISNUMBER(SEARCH("music/electronic music", N429)),"electronic music",ISNUMBER(SEARCH("music/faith", N429)),"faith",ISNUMBER(SEARCH("music/indie rock", N429)),"indie rock",ISNUMBER(SEARCH("music/jazz", N429)),"jazz",ISNUMBER(SEARCH("music/metal", N429)),"metal",ISNUMBER(SEARCH("music/pop", N429)),"pop",ISNUMBER(SEARCH("music/rock", N429)),"rock",ISNUMBER(SEARCH("music/world music", N429)),"world music",ISNUMBER(SEARCH("journalism/audio", N429)),"audio",ISNUMBER(SEARCH("photography/nature", N429)),"nature",ISNUMBER(SEARCH("photography/people", N429)),"people",ISNUMBER(SEARCH("photography/photobooks", N429)),"photobooks",ISNUMBER(SEARCH("photography/places", N429)),"places",ISNUMBER(SEARCH("publishing/art books", N429)),"art books",ISNUMBER(SEARCH("publishing/children's books", N429)),"children's books",ISNUMBER(SEARCH("publishing/fiction", N429)),"fiction",ISNUMBER(SEARCH("publishing/nonfiction", N429)),"nonfiction",ISNUMBER(SEARCH("publishing/radio &amp; podcasts", N429)),"radio &amp; podcasts",ISNUMBER(SEARCH("publishing/translations", N429)),"translations",ISNUMBER(SEARCH("technology/gadgets", N429)),"gadgets",ISNUMBER(SEARCH("technology/hardware", N429)),"hardware",ISNUMBER(SEARCH("technology/makerspaces", N429)),"makerspaces",ISNUMBER(SEARCH("technology/space exploration", N429)),"space exploration",ISNUMBER(SEARCH("technology/wearables", N429)),"wearables",ISNUMBER(SEARCH("technology/web", N429)),"web",ISNUMBER(SEARCH("theater/musical", N429)),"musical",ISNUMBER(SEARCH("theater/plays", N429)),"plays",ISNUMBER(SEARCH("theater/spaces", N429)),"spaces")</f>
        <v>animation</v>
      </c>
      <c r="S429" s="6">
        <f t="shared" si="33"/>
        <v>42285.909027777772</v>
      </c>
      <c r="T429" s="6">
        <f t="shared" si="34"/>
        <v>42299.790972222225</v>
      </c>
    </row>
    <row r="430" spans="1:20" ht="32" hidden="1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tr">
        <f t="shared" si="32"/>
        <v>film &amp; video</v>
      </c>
      <c r="R430" t="str" cm="1">
        <f t="array" ref="R430">_xlfn.IFS(ISNUMBER(SEARCH("film &amp; video/television", N430)),"television",ISNUMBER(SEARCH("film &amp; video/animation", N430)),"animation",ISNUMBER(SEARCH("film &amp; video/documentary", N430)),"documentary",ISNUMBER(SEARCH("film &amp; video/drama", N430)),"drama",ISNUMBER(SEARCH("film &amp; video/science fiction", N430)),"science fiction",ISNUMBER(SEARCH("film &amp; video/shorts", N430)),"shorts",ISNUMBER(SEARCH("food/food trucks", N430)),"food trucks",ISNUMBER(SEARCH("food/restaurants", N430)),"restaurants",ISNUMBER(SEARCH("food/small batch", N430)),"small batch",ISNUMBER(SEARCH("games/mobile games", N430)),"mobile games",ISNUMBER(SEARCH("games/tabletop games", N430)),"tabletop games",ISNUMBER(SEARCH("games/video games", N430)),"video games",ISNUMBER(SEARCH("music/classical music", N430)),"classical music",ISNUMBER(SEARCH("music/electronic music", N430)),"electronic music",ISNUMBER(SEARCH("music/faith", N430)),"faith",ISNUMBER(SEARCH("music/indie rock", N430)),"indie rock",ISNUMBER(SEARCH("music/jazz", N430)),"jazz",ISNUMBER(SEARCH("music/metal", N430)),"metal",ISNUMBER(SEARCH("music/pop", N430)),"pop",ISNUMBER(SEARCH("music/rock", N430)),"rock",ISNUMBER(SEARCH("music/world music", N430)),"world music",ISNUMBER(SEARCH("journalism/audio", N430)),"audio",ISNUMBER(SEARCH("photography/nature", N430)),"nature",ISNUMBER(SEARCH("photography/people", N430)),"people",ISNUMBER(SEARCH("photography/photobooks", N430)),"photobooks",ISNUMBER(SEARCH("photography/places", N430)),"places",ISNUMBER(SEARCH("publishing/art books", N430)),"art books",ISNUMBER(SEARCH("publishing/children's books", N430)),"children's books",ISNUMBER(SEARCH("publishing/fiction", N430)),"fiction",ISNUMBER(SEARCH("publishing/nonfiction", N430)),"nonfiction",ISNUMBER(SEARCH("publishing/radio &amp; podcasts", N430)),"radio &amp; podcasts",ISNUMBER(SEARCH("publishing/translations", N430)),"translations",ISNUMBER(SEARCH("technology/gadgets", N430)),"gadgets",ISNUMBER(SEARCH("technology/hardware", N430)),"hardware",ISNUMBER(SEARCH("technology/makerspaces", N430)),"makerspaces",ISNUMBER(SEARCH("technology/space exploration", N430)),"space exploration",ISNUMBER(SEARCH("technology/wearables", N430)),"wearables",ISNUMBER(SEARCH("technology/web", N430)),"web",ISNUMBER(SEARCH("theater/musical", N430)),"musical",ISNUMBER(SEARCH("theater/plays", N430)),"plays",ISNUMBER(SEARCH("theater/spaces", N430)),"spaces")</f>
        <v>animation</v>
      </c>
      <c r="S430" s="6">
        <f t="shared" si="33"/>
        <v>41778.766724537039</v>
      </c>
      <c r="T430" s="6">
        <f t="shared" si="34"/>
        <v>41806.916666666664</v>
      </c>
    </row>
    <row r="431" spans="1:20" ht="48" hidden="1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v>0</v>
      </c>
      <c r="Q431" t="str">
        <f t="shared" si="32"/>
        <v>film &amp; video</v>
      </c>
      <c r="R431" t="str" cm="1">
        <f t="array" ref="R431">_xlfn.IFS(ISNUMBER(SEARCH("film &amp; video/television", N431)),"television",ISNUMBER(SEARCH("film &amp; video/animation", N431)),"animation",ISNUMBER(SEARCH("film &amp; video/documentary", N431)),"documentary",ISNUMBER(SEARCH("film &amp; video/drama", N431)),"drama",ISNUMBER(SEARCH("film &amp; video/science fiction", N431)),"science fiction",ISNUMBER(SEARCH("film &amp; video/shorts", N431)),"shorts",ISNUMBER(SEARCH("food/food trucks", N431)),"food trucks",ISNUMBER(SEARCH("food/restaurants", N431)),"restaurants",ISNUMBER(SEARCH("food/small batch", N431)),"small batch",ISNUMBER(SEARCH("games/mobile games", N431)),"mobile games",ISNUMBER(SEARCH("games/tabletop games", N431)),"tabletop games",ISNUMBER(SEARCH("games/video games", N431)),"video games",ISNUMBER(SEARCH("music/classical music", N431)),"classical music",ISNUMBER(SEARCH("music/electronic music", N431)),"electronic music",ISNUMBER(SEARCH("music/faith", N431)),"faith",ISNUMBER(SEARCH("music/indie rock", N431)),"indie rock",ISNUMBER(SEARCH("music/jazz", N431)),"jazz",ISNUMBER(SEARCH("music/metal", N431)),"metal",ISNUMBER(SEARCH("music/pop", N431)),"pop",ISNUMBER(SEARCH("music/rock", N431)),"rock",ISNUMBER(SEARCH("music/world music", N431)),"world music",ISNUMBER(SEARCH("journalism/audio", N431)),"audio",ISNUMBER(SEARCH("photography/nature", N431)),"nature",ISNUMBER(SEARCH("photography/people", N431)),"people",ISNUMBER(SEARCH("photography/photobooks", N431)),"photobooks",ISNUMBER(SEARCH("photography/places", N431)),"places",ISNUMBER(SEARCH("publishing/art books", N431)),"art books",ISNUMBER(SEARCH("publishing/children's books", N431)),"children's books",ISNUMBER(SEARCH("publishing/fiction", N431)),"fiction",ISNUMBER(SEARCH("publishing/nonfiction", N431)),"nonfiction",ISNUMBER(SEARCH("publishing/radio &amp; podcasts", N431)),"radio &amp; podcasts",ISNUMBER(SEARCH("publishing/translations", N431)),"translations",ISNUMBER(SEARCH("technology/gadgets", N431)),"gadgets",ISNUMBER(SEARCH("technology/hardware", N431)),"hardware",ISNUMBER(SEARCH("technology/makerspaces", N431)),"makerspaces",ISNUMBER(SEARCH("technology/space exploration", N431)),"space exploration",ISNUMBER(SEARCH("technology/wearables", N431)),"wearables",ISNUMBER(SEARCH("technology/web", N431)),"web",ISNUMBER(SEARCH("theater/musical", N431)),"musical",ISNUMBER(SEARCH("theater/plays", N431)),"plays",ISNUMBER(SEARCH("theater/spaces", N431)),"spaces")</f>
        <v>animation</v>
      </c>
      <c r="S431" s="6">
        <f t="shared" si="33"/>
        <v>40070.901412037041</v>
      </c>
      <c r="T431" s="6">
        <f t="shared" si="34"/>
        <v>40144.207638888889</v>
      </c>
    </row>
    <row r="432" spans="1:20" ht="32" hidden="1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tr">
        <f t="shared" si="32"/>
        <v>film &amp; video</v>
      </c>
      <c r="R432" t="str" cm="1">
        <f t="array" ref="R432">_xlfn.IFS(ISNUMBER(SEARCH("film &amp; video/television", N432)),"television",ISNUMBER(SEARCH("film &amp; video/animation", N432)),"animation",ISNUMBER(SEARCH("film &amp; video/documentary", N432)),"documentary",ISNUMBER(SEARCH("film &amp; video/drama", N432)),"drama",ISNUMBER(SEARCH("film &amp; video/science fiction", N432)),"science fiction",ISNUMBER(SEARCH("film &amp; video/shorts", N432)),"shorts",ISNUMBER(SEARCH("food/food trucks", N432)),"food trucks",ISNUMBER(SEARCH("food/restaurants", N432)),"restaurants",ISNUMBER(SEARCH("food/small batch", N432)),"small batch",ISNUMBER(SEARCH("games/mobile games", N432)),"mobile games",ISNUMBER(SEARCH("games/tabletop games", N432)),"tabletop games",ISNUMBER(SEARCH("games/video games", N432)),"video games",ISNUMBER(SEARCH("music/classical music", N432)),"classical music",ISNUMBER(SEARCH("music/electronic music", N432)),"electronic music",ISNUMBER(SEARCH("music/faith", N432)),"faith",ISNUMBER(SEARCH("music/indie rock", N432)),"indie rock",ISNUMBER(SEARCH("music/jazz", N432)),"jazz",ISNUMBER(SEARCH("music/metal", N432)),"metal",ISNUMBER(SEARCH("music/pop", N432)),"pop",ISNUMBER(SEARCH("music/rock", N432)),"rock",ISNUMBER(SEARCH("music/world music", N432)),"world music",ISNUMBER(SEARCH("journalism/audio", N432)),"audio",ISNUMBER(SEARCH("photography/nature", N432)),"nature",ISNUMBER(SEARCH("photography/people", N432)),"people",ISNUMBER(SEARCH("photography/photobooks", N432)),"photobooks",ISNUMBER(SEARCH("photography/places", N432)),"places",ISNUMBER(SEARCH("publishing/art books", N432)),"art books",ISNUMBER(SEARCH("publishing/children's books", N432)),"children's books",ISNUMBER(SEARCH("publishing/fiction", N432)),"fiction",ISNUMBER(SEARCH("publishing/nonfiction", N432)),"nonfiction",ISNUMBER(SEARCH("publishing/radio &amp; podcasts", N432)),"radio &amp; podcasts",ISNUMBER(SEARCH("publishing/translations", N432)),"translations",ISNUMBER(SEARCH("technology/gadgets", N432)),"gadgets",ISNUMBER(SEARCH("technology/hardware", N432)),"hardware",ISNUMBER(SEARCH("technology/makerspaces", N432)),"makerspaces",ISNUMBER(SEARCH("technology/space exploration", N432)),"space exploration",ISNUMBER(SEARCH("technology/wearables", N432)),"wearables",ISNUMBER(SEARCH("technology/web", N432)),"web",ISNUMBER(SEARCH("theater/musical", N432)),"musical",ISNUMBER(SEARCH("theater/plays", N432)),"plays",ISNUMBER(SEARCH("theater/spaces", N432)),"spaces")</f>
        <v>animation</v>
      </c>
      <c r="S432" s="6">
        <f t="shared" si="33"/>
        <v>41513.107256944444</v>
      </c>
      <c r="T432" s="6">
        <f t="shared" si="34"/>
        <v>41528.107256944444</v>
      </c>
    </row>
    <row r="433" spans="1:20" ht="48" hidden="1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tr">
        <f t="shared" si="32"/>
        <v>film &amp; video</v>
      </c>
      <c r="R433" t="str" cm="1">
        <f t="array" ref="R433">_xlfn.IFS(ISNUMBER(SEARCH("film &amp; video/television", N433)),"television",ISNUMBER(SEARCH("film &amp; video/animation", N433)),"animation",ISNUMBER(SEARCH("film &amp; video/documentary", N433)),"documentary",ISNUMBER(SEARCH("film &amp; video/drama", N433)),"drama",ISNUMBER(SEARCH("film &amp; video/science fiction", N433)),"science fiction",ISNUMBER(SEARCH("film &amp; video/shorts", N433)),"shorts",ISNUMBER(SEARCH("food/food trucks", N433)),"food trucks",ISNUMBER(SEARCH("food/restaurants", N433)),"restaurants",ISNUMBER(SEARCH("food/small batch", N433)),"small batch",ISNUMBER(SEARCH("games/mobile games", N433)),"mobile games",ISNUMBER(SEARCH("games/tabletop games", N433)),"tabletop games",ISNUMBER(SEARCH("games/video games", N433)),"video games",ISNUMBER(SEARCH("music/classical music", N433)),"classical music",ISNUMBER(SEARCH("music/electronic music", N433)),"electronic music",ISNUMBER(SEARCH("music/faith", N433)),"faith",ISNUMBER(SEARCH("music/indie rock", N433)),"indie rock",ISNUMBER(SEARCH("music/jazz", N433)),"jazz",ISNUMBER(SEARCH("music/metal", N433)),"metal",ISNUMBER(SEARCH("music/pop", N433)),"pop",ISNUMBER(SEARCH("music/rock", N433)),"rock",ISNUMBER(SEARCH("music/world music", N433)),"world music",ISNUMBER(SEARCH("journalism/audio", N433)),"audio",ISNUMBER(SEARCH("photography/nature", N433)),"nature",ISNUMBER(SEARCH("photography/people", N433)),"people",ISNUMBER(SEARCH("photography/photobooks", N433)),"photobooks",ISNUMBER(SEARCH("photography/places", N433)),"places",ISNUMBER(SEARCH("publishing/art books", N433)),"art books",ISNUMBER(SEARCH("publishing/children's books", N433)),"children's books",ISNUMBER(SEARCH("publishing/fiction", N433)),"fiction",ISNUMBER(SEARCH("publishing/nonfiction", N433)),"nonfiction",ISNUMBER(SEARCH("publishing/radio &amp; podcasts", N433)),"radio &amp; podcasts",ISNUMBER(SEARCH("publishing/translations", N433)),"translations",ISNUMBER(SEARCH("technology/gadgets", N433)),"gadgets",ISNUMBER(SEARCH("technology/hardware", N433)),"hardware",ISNUMBER(SEARCH("technology/makerspaces", N433)),"makerspaces",ISNUMBER(SEARCH("technology/space exploration", N433)),"space exploration",ISNUMBER(SEARCH("technology/wearables", N433)),"wearables",ISNUMBER(SEARCH("technology/web", N433)),"web",ISNUMBER(SEARCH("theater/musical", N433)),"musical",ISNUMBER(SEARCH("theater/plays", N433)),"plays",ISNUMBER(SEARCH("theater/spaces", N433)),"spaces")</f>
        <v>animation</v>
      </c>
      <c r="S433" s="6">
        <f t="shared" si="33"/>
        <v>42526.871331018512</v>
      </c>
      <c r="T433" s="6">
        <f t="shared" si="34"/>
        <v>42556.871331018512</v>
      </c>
    </row>
    <row r="434" spans="1:20" ht="48" hidden="1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tr">
        <f t="shared" si="32"/>
        <v>film &amp; video</v>
      </c>
      <c r="R434" t="str" cm="1">
        <f t="array" ref="R434">_xlfn.IFS(ISNUMBER(SEARCH("film &amp; video/television", N434)),"television",ISNUMBER(SEARCH("film &amp; video/animation", N434)),"animation",ISNUMBER(SEARCH("film &amp; video/documentary", N434)),"documentary",ISNUMBER(SEARCH("film &amp; video/drama", N434)),"drama",ISNUMBER(SEARCH("film &amp; video/science fiction", N434)),"science fiction",ISNUMBER(SEARCH("film &amp; video/shorts", N434)),"shorts",ISNUMBER(SEARCH("food/food trucks", N434)),"food trucks",ISNUMBER(SEARCH("food/restaurants", N434)),"restaurants",ISNUMBER(SEARCH("food/small batch", N434)),"small batch",ISNUMBER(SEARCH("games/mobile games", N434)),"mobile games",ISNUMBER(SEARCH("games/tabletop games", N434)),"tabletop games",ISNUMBER(SEARCH("games/video games", N434)),"video games",ISNUMBER(SEARCH("music/classical music", N434)),"classical music",ISNUMBER(SEARCH("music/electronic music", N434)),"electronic music",ISNUMBER(SEARCH("music/faith", N434)),"faith",ISNUMBER(SEARCH("music/indie rock", N434)),"indie rock",ISNUMBER(SEARCH("music/jazz", N434)),"jazz",ISNUMBER(SEARCH("music/metal", N434)),"metal",ISNUMBER(SEARCH("music/pop", N434)),"pop",ISNUMBER(SEARCH("music/rock", N434)),"rock",ISNUMBER(SEARCH("music/world music", N434)),"world music",ISNUMBER(SEARCH("journalism/audio", N434)),"audio",ISNUMBER(SEARCH("photography/nature", N434)),"nature",ISNUMBER(SEARCH("photography/people", N434)),"people",ISNUMBER(SEARCH("photography/photobooks", N434)),"photobooks",ISNUMBER(SEARCH("photography/places", N434)),"places",ISNUMBER(SEARCH("publishing/art books", N434)),"art books",ISNUMBER(SEARCH("publishing/children's books", N434)),"children's books",ISNUMBER(SEARCH("publishing/fiction", N434)),"fiction",ISNUMBER(SEARCH("publishing/nonfiction", N434)),"nonfiction",ISNUMBER(SEARCH("publishing/radio &amp; podcasts", N434)),"radio &amp; podcasts",ISNUMBER(SEARCH("publishing/translations", N434)),"translations",ISNUMBER(SEARCH("technology/gadgets", N434)),"gadgets",ISNUMBER(SEARCH("technology/hardware", N434)),"hardware",ISNUMBER(SEARCH("technology/makerspaces", N434)),"makerspaces",ISNUMBER(SEARCH("technology/space exploration", N434)),"space exploration",ISNUMBER(SEARCH("technology/wearables", N434)),"wearables",ISNUMBER(SEARCH("technology/web", N434)),"web",ISNUMBER(SEARCH("theater/musical", N434)),"musical",ISNUMBER(SEARCH("theater/plays", N434)),"plays",ISNUMBER(SEARCH("theater/spaces", N434)),"spaces")</f>
        <v>animation</v>
      </c>
      <c r="S434" s="6">
        <f t="shared" si="33"/>
        <v>42238.726631944446</v>
      </c>
      <c r="T434" s="6">
        <f t="shared" si="34"/>
        <v>42298.726631944446</v>
      </c>
    </row>
    <row r="435" spans="1:20" ht="64" hidden="1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v>0</v>
      </c>
      <c r="Q435" t="str">
        <f t="shared" si="32"/>
        <v>film &amp; video</v>
      </c>
      <c r="R435" t="str" cm="1">
        <f t="array" ref="R435">_xlfn.IFS(ISNUMBER(SEARCH("film &amp; video/television", N435)),"television",ISNUMBER(SEARCH("film &amp; video/animation", N435)),"animation",ISNUMBER(SEARCH("film &amp; video/documentary", N435)),"documentary",ISNUMBER(SEARCH("film &amp; video/drama", N435)),"drama",ISNUMBER(SEARCH("film &amp; video/science fiction", N435)),"science fiction",ISNUMBER(SEARCH("film &amp; video/shorts", N435)),"shorts",ISNUMBER(SEARCH("food/food trucks", N435)),"food trucks",ISNUMBER(SEARCH("food/restaurants", N435)),"restaurants",ISNUMBER(SEARCH("food/small batch", N435)),"small batch",ISNUMBER(SEARCH("games/mobile games", N435)),"mobile games",ISNUMBER(SEARCH("games/tabletop games", N435)),"tabletop games",ISNUMBER(SEARCH("games/video games", N435)),"video games",ISNUMBER(SEARCH("music/classical music", N435)),"classical music",ISNUMBER(SEARCH("music/electronic music", N435)),"electronic music",ISNUMBER(SEARCH("music/faith", N435)),"faith",ISNUMBER(SEARCH("music/indie rock", N435)),"indie rock",ISNUMBER(SEARCH("music/jazz", N435)),"jazz",ISNUMBER(SEARCH("music/metal", N435)),"metal",ISNUMBER(SEARCH("music/pop", N435)),"pop",ISNUMBER(SEARCH("music/rock", N435)),"rock",ISNUMBER(SEARCH("music/world music", N435)),"world music",ISNUMBER(SEARCH("journalism/audio", N435)),"audio",ISNUMBER(SEARCH("photography/nature", N435)),"nature",ISNUMBER(SEARCH("photography/people", N435)),"people",ISNUMBER(SEARCH("photography/photobooks", N435)),"photobooks",ISNUMBER(SEARCH("photography/places", N435)),"places",ISNUMBER(SEARCH("publishing/art books", N435)),"art books",ISNUMBER(SEARCH("publishing/children's books", N435)),"children's books",ISNUMBER(SEARCH("publishing/fiction", N435)),"fiction",ISNUMBER(SEARCH("publishing/nonfiction", N435)),"nonfiction",ISNUMBER(SEARCH("publishing/radio &amp; podcasts", N435)),"radio &amp; podcasts",ISNUMBER(SEARCH("publishing/translations", N435)),"translations",ISNUMBER(SEARCH("technology/gadgets", N435)),"gadgets",ISNUMBER(SEARCH("technology/hardware", N435)),"hardware",ISNUMBER(SEARCH("technology/makerspaces", N435)),"makerspaces",ISNUMBER(SEARCH("technology/space exploration", N435)),"space exploration",ISNUMBER(SEARCH("technology/wearables", N435)),"wearables",ISNUMBER(SEARCH("technology/web", N435)),"web",ISNUMBER(SEARCH("theater/musical", N435)),"musical",ISNUMBER(SEARCH("theater/plays", N435)),"plays",ISNUMBER(SEARCH("theater/spaces", N435)),"spaces")</f>
        <v>animation</v>
      </c>
      <c r="S435" s="6">
        <f t="shared" si="33"/>
        <v>42228.629884259266</v>
      </c>
      <c r="T435" s="6">
        <f t="shared" si="34"/>
        <v>42288.629884259266</v>
      </c>
    </row>
    <row r="436" spans="1:20" ht="48" hidden="1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tr">
        <f t="shared" si="32"/>
        <v>film &amp; video</v>
      </c>
      <c r="R436" t="str" cm="1">
        <f t="array" ref="R436">_xlfn.IFS(ISNUMBER(SEARCH("film &amp; video/television", N436)),"television",ISNUMBER(SEARCH("film &amp; video/animation", N436)),"animation",ISNUMBER(SEARCH("film &amp; video/documentary", N436)),"documentary",ISNUMBER(SEARCH("film &amp; video/drama", N436)),"drama",ISNUMBER(SEARCH("film &amp; video/science fiction", N436)),"science fiction",ISNUMBER(SEARCH("film &amp; video/shorts", N436)),"shorts",ISNUMBER(SEARCH("food/food trucks", N436)),"food trucks",ISNUMBER(SEARCH("food/restaurants", N436)),"restaurants",ISNUMBER(SEARCH("food/small batch", N436)),"small batch",ISNUMBER(SEARCH("games/mobile games", N436)),"mobile games",ISNUMBER(SEARCH("games/tabletop games", N436)),"tabletop games",ISNUMBER(SEARCH("games/video games", N436)),"video games",ISNUMBER(SEARCH("music/classical music", N436)),"classical music",ISNUMBER(SEARCH("music/electronic music", N436)),"electronic music",ISNUMBER(SEARCH("music/faith", N436)),"faith",ISNUMBER(SEARCH("music/indie rock", N436)),"indie rock",ISNUMBER(SEARCH("music/jazz", N436)),"jazz",ISNUMBER(SEARCH("music/metal", N436)),"metal",ISNUMBER(SEARCH("music/pop", N436)),"pop",ISNUMBER(SEARCH("music/rock", N436)),"rock",ISNUMBER(SEARCH("music/world music", N436)),"world music",ISNUMBER(SEARCH("journalism/audio", N436)),"audio",ISNUMBER(SEARCH("photography/nature", N436)),"nature",ISNUMBER(SEARCH("photography/people", N436)),"people",ISNUMBER(SEARCH("photography/photobooks", N436)),"photobooks",ISNUMBER(SEARCH("photography/places", N436)),"places",ISNUMBER(SEARCH("publishing/art books", N436)),"art books",ISNUMBER(SEARCH("publishing/children's books", N436)),"children's books",ISNUMBER(SEARCH("publishing/fiction", N436)),"fiction",ISNUMBER(SEARCH("publishing/nonfiction", N436)),"nonfiction",ISNUMBER(SEARCH("publishing/radio &amp; podcasts", N436)),"radio &amp; podcasts",ISNUMBER(SEARCH("publishing/translations", N436)),"translations",ISNUMBER(SEARCH("technology/gadgets", N436)),"gadgets",ISNUMBER(SEARCH("technology/hardware", N436)),"hardware",ISNUMBER(SEARCH("technology/makerspaces", N436)),"makerspaces",ISNUMBER(SEARCH("technology/space exploration", N436)),"space exploration",ISNUMBER(SEARCH("technology/wearables", N436)),"wearables",ISNUMBER(SEARCH("technology/web", N436)),"web",ISNUMBER(SEARCH("theater/musical", N436)),"musical",ISNUMBER(SEARCH("theater/plays", N436)),"plays",ISNUMBER(SEARCH("theater/spaces", N436)),"spaces")</f>
        <v>animation</v>
      </c>
      <c r="S436" s="6">
        <f t="shared" si="33"/>
        <v>41576.834513888891</v>
      </c>
      <c r="T436" s="6">
        <f t="shared" si="34"/>
        <v>41609.876180555555</v>
      </c>
    </row>
    <row r="437" spans="1:20" ht="48" hidden="1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tr">
        <f t="shared" si="32"/>
        <v>film &amp; video</v>
      </c>
      <c r="R437" t="str" cm="1">
        <f t="array" ref="R437">_xlfn.IFS(ISNUMBER(SEARCH("film &amp; video/television", N437)),"television",ISNUMBER(SEARCH("film &amp; video/animation", N437)),"animation",ISNUMBER(SEARCH("film &amp; video/documentary", N437)),"documentary",ISNUMBER(SEARCH("film &amp; video/drama", N437)),"drama",ISNUMBER(SEARCH("film &amp; video/science fiction", N437)),"science fiction",ISNUMBER(SEARCH("film &amp; video/shorts", N437)),"shorts",ISNUMBER(SEARCH("food/food trucks", N437)),"food trucks",ISNUMBER(SEARCH("food/restaurants", N437)),"restaurants",ISNUMBER(SEARCH("food/small batch", N437)),"small batch",ISNUMBER(SEARCH("games/mobile games", N437)),"mobile games",ISNUMBER(SEARCH("games/tabletop games", N437)),"tabletop games",ISNUMBER(SEARCH("games/video games", N437)),"video games",ISNUMBER(SEARCH("music/classical music", N437)),"classical music",ISNUMBER(SEARCH("music/electronic music", N437)),"electronic music",ISNUMBER(SEARCH("music/faith", N437)),"faith",ISNUMBER(SEARCH("music/indie rock", N437)),"indie rock",ISNUMBER(SEARCH("music/jazz", N437)),"jazz",ISNUMBER(SEARCH("music/metal", N437)),"metal",ISNUMBER(SEARCH("music/pop", N437)),"pop",ISNUMBER(SEARCH("music/rock", N437)),"rock",ISNUMBER(SEARCH("music/world music", N437)),"world music",ISNUMBER(SEARCH("journalism/audio", N437)),"audio",ISNUMBER(SEARCH("photography/nature", N437)),"nature",ISNUMBER(SEARCH("photography/people", N437)),"people",ISNUMBER(SEARCH("photography/photobooks", N437)),"photobooks",ISNUMBER(SEARCH("photography/places", N437)),"places",ISNUMBER(SEARCH("publishing/art books", N437)),"art books",ISNUMBER(SEARCH("publishing/children's books", N437)),"children's books",ISNUMBER(SEARCH("publishing/fiction", N437)),"fiction",ISNUMBER(SEARCH("publishing/nonfiction", N437)),"nonfiction",ISNUMBER(SEARCH("publishing/radio &amp; podcasts", N437)),"radio &amp; podcasts",ISNUMBER(SEARCH("publishing/translations", N437)),"translations",ISNUMBER(SEARCH("technology/gadgets", N437)),"gadgets",ISNUMBER(SEARCH("technology/hardware", N437)),"hardware",ISNUMBER(SEARCH("technology/makerspaces", N437)),"makerspaces",ISNUMBER(SEARCH("technology/space exploration", N437)),"space exploration",ISNUMBER(SEARCH("technology/wearables", N437)),"wearables",ISNUMBER(SEARCH("technology/web", N437)),"web",ISNUMBER(SEARCH("theater/musical", N437)),"musical",ISNUMBER(SEARCH("theater/plays", N437)),"plays",ISNUMBER(SEARCH("theater/spaces", N437)),"spaces")</f>
        <v>animation</v>
      </c>
      <c r="S437" s="6">
        <f t="shared" si="33"/>
        <v>41500.747453703705</v>
      </c>
      <c r="T437" s="6">
        <f t="shared" si="34"/>
        <v>41530.747453703705</v>
      </c>
    </row>
    <row r="438" spans="1:20" ht="48" hidden="1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v>0</v>
      </c>
      <c r="Q438" t="str">
        <f t="shared" si="32"/>
        <v>film &amp; video</v>
      </c>
      <c r="R438" t="str" cm="1">
        <f t="array" ref="R438">_xlfn.IFS(ISNUMBER(SEARCH("film &amp; video/television", N438)),"television",ISNUMBER(SEARCH("film &amp; video/animation", N438)),"animation",ISNUMBER(SEARCH("film &amp; video/documentary", N438)),"documentary",ISNUMBER(SEARCH("film &amp; video/drama", N438)),"drama",ISNUMBER(SEARCH("film &amp; video/science fiction", N438)),"science fiction",ISNUMBER(SEARCH("film &amp; video/shorts", N438)),"shorts",ISNUMBER(SEARCH("food/food trucks", N438)),"food trucks",ISNUMBER(SEARCH("food/restaurants", N438)),"restaurants",ISNUMBER(SEARCH("food/small batch", N438)),"small batch",ISNUMBER(SEARCH("games/mobile games", N438)),"mobile games",ISNUMBER(SEARCH("games/tabletop games", N438)),"tabletop games",ISNUMBER(SEARCH("games/video games", N438)),"video games",ISNUMBER(SEARCH("music/classical music", N438)),"classical music",ISNUMBER(SEARCH("music/electronic music", N438)),"electronic music",ISNUMBER(SEARCH("music/faith", N438)),"faith",ISNUMBER(SEARCH("music/indie rock", N438)),"indie rock",ISNUMBER(SEARCH("music/jazz", N438)),"jazz",ISNUMBER(SEARCH("music/metal", N438)),"metal",ISNUMBER(SEARCH("music/pop", N438)),"pop",ISNUMBER(SEARCH("music/rock", N438)),"rock",ISNUMBER(SEARCH("music/world music", N438)),"world music",ISNUMBER(SEARCH("journalism/audio", N438)),"audio",ISNUMBER(SEARCH("photography/nature", N438)),"nature",ISNUMBER(SEARCH("photography/people", N438)),"people",ISNUMBER(SEARCH("photography/photobooks", N438)),"photobooks",ISNUMBER(SEARCH("photography/places", N438)),"places",ISNUMBER(SEARCH("publishing/art books", N438)),"art books",ISNUMBER(SEARCH("publishing/children's books", N438)),"children's books",ISNUMBER(SEARCH("publishing/fiction", N438)),"fiction",ISNUMBER(SEARCH("publishing/nonfiction", N438)),"nonfiction",ISNUMBER(SEARCH("publishing/radio &amp; podcasts", N438)),"radio &amp; podcasts",ISNUMBER(SEARCH("publishing/translations", N438)),"translations",ISNUMBER(SEARCH("technology/gadgets", N438)),"gadgets",ISNUMBER(SEARCH("technology/hardware", N438)),"hardware",ISNUMBER(SEARCH("technology/makerspaces", N438)),"makerspaces",ISNUMBER(SEARCH("technology/space exploration", N438)),"space exploration",ISNUMBER(SEARCH("technology/wearables", N438)),"wearables",ISNUMBER(SEARCH("technology/web", N438)),"web",ISNUMBER(SEARCH("theater/musical", N438)),"musical",ISNUMBER(SEARCH("theater/plays", N438)),"plays",ISNUMBER(SEARCH("theater/spaces", N438)),"spaces")</f>
        <v>animation</v>
      </c>
      <c r="S438" s="6">
        <f t="shared" si="33"/>
        <v>41456.36241898148</v>
      </c>
      <c r="T438" s="6">
        <f t="shared" si="34"/>
        <v>41486.36241898148</v>
      </c>
    </row>
    <row r="439" spans="1:20" ht="48" hidden="1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v>0</v>
      </c>
      <c r="Q439" t="str">
        <f t="shared" si="32"/>
        <v>film &amp; video</v>
      </c>
      <c r="R439" t="str" cm="1">
        <f t="array" ref="R439">_xlfn.IFS(ISNUMBER(SEARCH("film &amp; video/television", N439)),"television",ISNUMBER(SEARCH("film &amp; video/animation", N439)),"animation",ISNUMBER(SEARCH("film &amp; video/documentary", N439)),"documentary",ISNUMBER(SEARCH("film &amp; video/drama", N439)),"drama",ISNUMBER(SEARCH("film &amp; video/science fiction", N439)),"science fiction",ISNUMBER(SEARCH("film &amp; video/shorts", N439)),"shorts",ISNUMBER(SEARCH("food/food trucks", N439)),"food trucks",ISNUMBER(SEARCH("food/restaurants", N439)),"restaurants",ISNUMBER(SEARCH("food/small batch", N439)),"small batch",ISNUMBER(SEARCH("games/mobile games", N439)),"mobile games",ISNUMBER(SEARCH("games/tabletop games", N439)),"tabletop games",ISNUMBER(SEARCH("games/video games", N439)),"video games",ISNUMBER(SEARCH("music/classical music", N439)),"classical music",ISNUMBER(SEARCH("music/electronic music", N439)),"electronic music",ISNUMBER(SEARCH("music/faith", N439)),"faith",ISNUMBER(SEARCH("music/indie rock", N439)),"indie rock",ISNUMBER(SEARCH("music/jazz", N439)),"jazz",ISNUMBER(SEARCH("music/metal", N439)),"metal",ISNUMBER(SEARCH("music/pop", N439)),"pop",ISNUMBER(SEARCH("music/rock", N439)),"rock",ISNUMBER(SEARCH("music/world music", N439)),"world music",ISNUMBER(SEARCH("journalism/audio", N439)),"audio",ISNUMBER(SEARCH("photography/nature", N439)),"nature",ISNUMBER(SEARCH("photography/people", N439)),"people",ISNUMBER(SEARCH("photography/photobooks", N439)),"photobooks",ISNUMBER(SEARCH("photography/places", N439)),"places",ISNUMBER(SEARCH("publishing/art books", N439)),"art books",ISNUMBER(SEARCH("publishing/children's books", N439)),"children's books",ISNUMBER(SEARCH("publishing/fiction", N439)),"fiction",ISNUMBER(SEARCH("publishing/nonfiction", N439)),"nonfiction",ISNUMBER(SEARCH("publishing/radio &amp; podcasts", N439)),"radio &amp; podcasts",ISNUMBER(SEARCH("publishing/translations", N439)),"translations",ISNUMBER(SEARCH("technology/gadgets", N439)),"gadgets",ISNUMBER(SEARCH("technology/hardware", N439)),"hardware",ISNUMBER(SEARCH("technology/makerspaces", N439)),"makerspaces",ISNUMBER(SEARCH("technology/space exploration", N439)),"space exploration",ISNUMBER(SEARCH("technology/wearables", N439)),"wearables",ISNUMBER(SEARCH("technology/web", N439)),"web",ISNUMBER(SEARCH("theater/musical", N439)),"musical",ISNUMBER(SEARCH("theater/plays", N439)),"plays",ISNUMBER(SEARCH("theater/spaces", N439)),"spaces")</f>
        <v>animation</v>
      </c>
      <c r="S439" s="6">
        <f t="shared" si="33"/>
        <v>42591.31858796296</v>
      </c>
      <c r="T439" s="6">
        <f t="shared" si="34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tr">
        <f t="shared" si="32"/>
        <v>film &amp; video</v>
      </c>
      <c r="R440" t="str" cm="1">
        <f t="array" ref="R440">_xlfn.IFS(ISNUMBER(SEARCH("film &amp; video/television", N440)),"television",ISNUMBER(SEARCH("film &amp; video/animation", N440)),"animation",ISNUMBER(SEARCH("film &amp; video/documentary", N440)),"documentary",ISNUMBER(SEARCH("film &amp; video/drama", N440)),"drama",ISNUMBER(SEARCH("film &amp; video/science fiction", N440)),"science fiction",ISNUMBER(SEARCH("film &amp; video/shorts", N440)),"shorts",ISNUMBER(SEARCH("food/food trucks", N440)),"food trucks",ISNUMBER(SEARCH("food/restaurants", N440)),"restaurants",ISNUMBER(SEARCH("food/small batch", N440)),"small batch",ISNUMBER(SEARCH("games/mobile games", N440)),"mobile games",ISNUMBER(SEARCH("games/tabletop games", N440)),"tabletop games",ISNUMBER(SEARCH("games/video games", N440)),"video games",ISNUMBER(SEARCH("music/classical music", N440)),"classical music",ISNUMBER(SEARCH("music/electronic music", N440)),"electronic music",ISNUMBER(SEARCH("music/faith", N440)),"faith",ISNUMBER(SEARCH("music/indie rock", N440)),"indie rock",ISNUMBER(SEARCH("music/jazz", N440)),"jazz",ISNUMBER(SEARCH("music/metal", N440)),"metal",ISNUMBER(SEARCH("music/pop", N440)),"pop",ISNUMBER(SEARCH("music/rock", N440)),"rock",ISNUMBER(SEARCH("music/world music", N440)),"world music",ISNUMBER(SEARCH("journalism/audio", N440)),"audio",ISNUMBER(SEARCH("photography/nature", N440)),"nature",ISNUMBER(SEARCH("photography/people", N440)),"people",ISNUMBER(SEARCH("photography/photobooks", N440)),"photobooks",ISNUMBER(SEARCH("photography/places", N440)),"places",ISNUMBER(SEARCH("publishing/art books", N440)),"art books",ISNUMBER(SEARCH("publishing/children's books", N440)),"children's books",ISNUMBER(SEARCH("publishing/fiction", N440)),"fiction",ISNUMBER(SEARCH("publishing/nonfiction", N440)),"nonfiction",ISNUMBER(SEARCH("publishing/radio &amp; podcasts", N440)),"radio &amp; podcasts",ISNUMBER(SEARCH("publishing/translations", N440)),"translations",ISNUMBER(SEARCH("technology/gadgets", N440)),"gadgets",ISNUMBER(SEARCH("technology/hardware", N440)),"hardware",ISNUMBER(SEARCH("technology/makerspaces", N440)),"makerspaces",ISNUMBER(SEARCH("technology/space exploration", N440)),"space exploration",ISNUMBER(SEARCH("technology/wearables", N440)),"wearables",ISNUMBER(SEARCH("technology/web", N440)),"web",ISNUMBER(SEARCH("theater/musical", N440)),"musical",ISNUMBER(SEARCH("theater/plays", N440)),"plays",ISNUMBER(SEARCH("theater/spaces", N440)),"spaces")</f>
        <v>animation</v>
      </c>
      <c r="S440" s="6">
        <f t="shared" si="33"/>
        <v>42296.261087962965</v>
      </c>
      <c r="T440" s="6">
        <f t="shared" si="34"/>
        <v>42326.302754629629</v>
      </c>
    </row>
    <row r="441" spans="1:20" ht="48" hidden="1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v>0</v>
      </c>
      <c r="Q441" t="str">
        <f t="shared" si="32"/>
        <v>film &amp; video</v>
      </c>
      <c r="R441" t="str" cm="1">
        <f t="array" ref="R441">_xlfn.IFS(ISNUMBER(SEARCH("film &amp; video/television", N441)),"television",ISNUMBER(SEARCH("film &amp; video/animation", N441)),"animation",ISNUMBER(SEARCH("film &amp; video/documentary", N441)),"documentary",ISNUMBER(SEARCH("film &amp; video/drama", N441)),"drama",ISNUMBER(SEARCH("film &amp; video/science fiction", N441)),"science fiction",ISNUMBER(SEARCH("film &amp; video/shorts", N441)),"shorts",ISNUMBER(SEARCH("food/food trucks", N441)),"food trucks",ISNUMBER(SEARCH("food/restaurants", N441)),"restaurants",ISNUMBER(SEARCH("food/small batch", N441)),"small batch",ISNUMBER(SEARCH("games/mobile games", N441)),"mobile games",ISNUMBER(SEARCH("games/tabletop games", N441)),"tabletop games",ISNUMBER(SEARCH("games/video games", N441)),"video games",ISNUMBER(SEARCH("music/classical music", N441)),"classical music",ISNUMBER(SEARCH("music/electronic music", N441)),"electronic music",ISNUMBER(SEARCH("music/faith", N441)),"faith",ISNUMBER(SEARCH("music/indie rock", N441)),"indie rock",ISNUMBER(SEARCH("music/jazz", N441)),"jazz",ISNUMBER(SEARCH("music/metal", N441)),"metal",ISNUMBER(SEARCH("music/pop", N441)),"pop",ISNUMBER(SEARCH("music/rock", N441)),"rock",ISNUMBER(SEARCH("music/world music", N441)),"world music",ISNUMBER(SEARCH("journalism/audio", N441)),"audio",ISNUMBER(SEARCH("photography/nature", N441)),"nature",ISNUMBER(SEARCH("photography/people", N441)),"people",ISNUMBER(SEARCH("photography/photobooks", N441)),"photobooks",ISNUMBER(SEARCH("photography/places", N441)),"places",ISNUMBER(SEARCH("publishing/art books", N441)),"art books",ISNUMBER(SEARCH("publishing/children's books", N441)),"children's books",ISNUMBER(SEARCH("publishing/fiction", N441)),"fiction",ISNUMBER(SEARCH("publishing/nonfiction", N441)),"nonfiction",ISNUMBER(SEARCH("publishing/radio &amp; podcasts", N441)),"radio &amp; podcasts",ISNUMBER(SEARCH("publishing/translations", N441)),"translations",ISNUMBER(SEARCH("technology/gadgets", N441)),"gadgets",ISNUMBER(SEARCH("technology/hardware", N441)),"hardware",ISNUMBER(SEARCH("technology/makerspaces", N441)),"makerspaces",ISNUMBER(SEARCH("technology/space exploration", N441)),"space exploration",ISNUMBER(SEARCH("technology/wearables", N441)),"wearables",ISNUMBER(SEARCH("technology/web", N441)),"web",ISNUMBER(SEARCH("theater/musical", N441)),"musical",ISNUMBER(SEARCH("theater/plays", N441)),"plays",ISNUMBER(SEARCH("theater/spaces", N441)),"spaces")</f>
        <v>animation</v>
      </c>
      <c r="S441" s="6">
        <f t="shared" si="33"/>
        <v>41919.761782407404</v>
      </c>
      <c r="T441" s="6">
        <f t="shared" si="34"/>
        <v>41929.761782407404</v>
      </c>
    </row>
    <row r="442" spans="1:20" ht="48" hidden="1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tr">
        <f t="shared" si="32"/>
        <v>film &amp; video</v>
      </c>
      <c r="R442" t="str" cm="1">
        <f t="array" ref="R442">_xlfn.IFS(ISNUMBER(SEARCH("film &amp; video/television", N442)),"television",ISNUMBER(SEARCH("film &amp; video/animation", N442)),"animation",ISNUMBER(SEARCH("film &amp; video/documentary", N442)),"documentary",ISNUMBER(SEARCH("film &amp; video/drama", N442)),"drama",ISNUMBER(SEARCH("film &amp; video/science fiction", N442)),"science fiction",ISNUMBER(SEARCH("film &amp; video/shorts", N442)),"shorts",ISNUMBER(SEARCH("food/food trucks", N442)),"food trucks",ISNUMBER(SEARCH("food/restaurants", N442)),"restaurants",ISNUMBER(SEARCH("food/small batch", N442)),"small batch",ISNUMBER(SEARCH("games/mobile games", N442)),"mobile games",ISNUMBER(SEARCH("games/tabletop games", N442)),"tabletop games",ISNUMBER(SEARCH("games/video games", N442)),"video games",ISNUMBER(SEARCH("music/classical music", N442)),"classical music",ISNUMBER(SEARCH("music/electronic music", N442)),"electronic music",ISNUMBER(SEARCH("music/faith", N442)),"faith",ISNUMBER(SEARCH("music/indie rock", N442)),"indie rock",ISNUMBER(SEARCH("music/jazz", N442)),"jazz",ISNUMBER(SEARCH("music/metal", N442)),"metal",ISNUMBER(SEARCH("music/pop", N442)),"pop",ISNUMBER(SEARCH("music/rock", N442)),"rock",ISNUMBER(SEARCH("music/world music", N442)),"world music",ISNUMBER(SEARCH("journalism/audio", N442)),"audio",ISNUMBER(SEARCH("photography/nature", N442)),"nature",ISNUMBER(SEARCH("photography/people", N442)),"people",ISNUMBER(SEARCH("photography/photobooks", N442)),"photobooks",ISNUMBER(SEARCH("photography/places", N442)),"places",ISNUMBER(SEARCH("publishing/art books", N442)),"art books",ISNUMBER(SEARCH("publishing/children's books", N442)),"children's books",ISNUMBER(SEARCH("publishing/fiction", N442)),"fiction",ISNUMBER(SEARCH("publishing/nonfiction", N442)),"nonfiction",ISNUMBER(SEARCH("publishing/radio &amp; podcasts", N442)),"radio &amp; podcasts",ISNUMBER(SEARCH("publishing/translations", N442)),"translations",ISNUMBER(SEARCH("technology/gadgets", N442)),"gadgets",ISNUMBER(SEARCH("technology/hardware", N442)),"hardware",ISNUMBER(SEARCH("technology/makerspaces", N442)),"makerspaces",ISNUMBER(SEARCH("technology/space exploration", N442)),"space exploration",ISNUMBER(SEARCH("technology/wearables", N442)),"wearables",ISNUMBER(SEARCH("technology/web", N442)),"web",ISNUMBER(SEARCH("theater/musical", N442)),"musical",ISNUMBER(SEARCH("theater/plays", N442)),"plays",ISNUMBER(SEARCH("theater/spaces", N442)),"spaces")</f>
        <v>animation</v>
      </c>
      <c r="S442" s="6">
        <f t="shared" si="33"/>
        <v>42423.985567129625</v>
      </c>
      <c r="T442" s="6">
        <f t="shared" si="34"/>
        <v>42453.943900462968</v>
      </c>
    </row>
    <row r="443" spans="1:20" ht="48" hidden="1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v>0</v>
      </c>
      <c r="Q443" t="str">
        <f t="shared" si="32"/>
        <v>film &amp; video</v>
      </c>
      <c r="R443" t="str" cm="1">
        <f t="array" ref="R443">_xlfn.IFS(ISNUMBER(SEARCH("film &amp; video/television", N443)),"television",ISNUMBER(SEARCH("film &amp; video/animation", N443)),"animation",ISNUMBER(SEARCH("film &amp; video/documentary", N443)),"documentary",ISNUMBER(SEARCH("film &amp; video/drama", N443)),"drama",ISNUMBER(SEARCH("film &amp; video/science fiction", N443)),"science fiction",ISNUMBER(SEARCH("film &amp; video/shorts", N443)),"shorts",ISNUMBER(SEARCH("food/food trucks", N443)),"food trucks",ISNUMBER(SEARCH("food/restaurants", N443)),"restaurants",ISNUMBER(SEARCH("food/small batch", N443)),"small batch",ISNUMBER(SEARCH("games/mobile games", N443)),"mobile games",ISNUMBER(SEARCH("games/tabletop games", N443)),"tabletop games",ISNUMBER(SEARCH("games/video games", N443)),"video games",ISNUMBER(SEARCH("music/classical music", N443)),"classical music",ISNUMBER(SEARCH("music/electronic music", N443)),"electronic music",ISNUMBER(SEARCH("music/faith", N443)),"faith",ISNUMBER(SEARCH("music/indie rock", N443)),"indie rock",ISNUMBER(SEARCH("music/jazz", N443)),"jazz",ISNUMBER(SEARCH("music/metal", N443)),"metal",ISNUMBER(SEARCH("music/pop", N443)),"pop",ISNUMBER(SEARCH("music/rock", N443)),"rock",ISNUMBER(SEARCH("music/world music", N443)),"world music",ISNUMBER(SEARCH("journalism/audio", N443)),"audio",ISNUMBER(SEARCH("photography/nature", N443)),"nature",ISNUMBER(SEARCH("photography/people", N443)),"people",ISNUMBER(SEARCH("photography/photobooks", N443)),"photobooks",ISNUMBER(SEARCH("photography/places", N443)),"places",ISNUMBER(SEARCH("publishing/art books", N443)),"art books",ISNUMBER(SEARCH("publishing/children's books", N443)),"children's books",ISNUMBER(SEARCH("publishing/fiction", N443)),"fiction",ISNUMBER(SEARCH("publishing/nonfiction", N443)),"nonfiction",ISNUMBER(SEARCH("publishing/radio &amp; podcasts", N443)),"radio &amp; podcasts",ISNUMBER(SEARCH("publishing/translations", N443)),"translations",ISNUMBER(SEARCH("technology/gadgets", N443)),"gadgets",ISNUMBER(SEARCH("technology/hardware", N443)),"hardware",ISNUMBER(SEARCH("technology/makerspaces", N443)),"makerspaces",ISNUMBER(SEARCH("technology/space exploration", N443)),"space exploration",ISNUMBER(SEARCH("technology/wearables", N443)),"wearables",ISNUMBER(SEARCH("technology/web", N443)),"web",ISNUMBER(SEARCH("theater/musical", N443)),"musical",ISNUMBER(SEARCH("theater/plays", N443)),"plays",ISNUMBER(SEARCH("theater/spaces", N443)),"spaces")</f>
        <v>animation</v>
      </c>
      <c r="S443" s="6">
        <f t="shared" si="33"/>
        <v>41550.793935185182</v>
      </c>
      <c r="T443" s="6">
        <f t="shared" si="34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tr">
        <f t="shared" si="32"/>
        <v>film &amp; video</v>
      </c>
      <c r="R444" t="str" cm="1">
        <f t="array" ref="R444">_xlfn.IFS(ISNUMBER(SEARCH("film &amp; video/television", N444)),"television",ISNUMBER(SEARCH("film &amp; video/animation", N444)),"animation",ISNUMBER(SEARCH("film &amp; video/documentary", N444)),"documentary",ISNUMBER(SEARCH("film &amp; video/drama", N444)),"drama",ISNUMBER(SEARCH("film &amp; video/science fiction", N444)),"science fiction",ISNUMBER(SEARCH("film &amp; video/shorts", N444)),"shorts",ISNUMBER(SEARCH("food/food trucks", N444)),"food trucks",ISNUMBER(SEARCH("food/restaurants", N444)),"restaurants",ISNUMBER(SEARCH("food/small batch", N444)),"small batch",ISNUMBER(SEARCH("games/mobile games", N444)),"mobile games",ISNUMBER(SEARCH("games/tabletop games", N444)),"tabletop games",ISNUMBER(SEARCH("games/video games", N444)),"video games",ISNUMBER(SEARCH("music/classical music", N444)),"classical music",ISNUMBER(SEARCH("music/electronic music", N444)),"electronic music",ISNUMBER(SEARCH("music/faith", N444)),"faith",ISNUMBER(SEARCH("music/indie rock", N444)),"indie rock",ISNUMBER(SEARCH("music/jazz", N444)),"jazz",ISNUMBER(SEARCH("music/metal", N444)),"metal",ISNUMBER(SEARCH("music/pop", N444)),"pop",ISNUMBER(SEARCH("music/rock", N444)),"rock",ISNUMBER(SEARCH("music/world music", N444)),"world music",ISNUMBER(SEARCH("journalism/audio", N444)),"audio",ISNUMBER(SEARCH("photography/nature", N444)),"nature",ISNUMBER(SEARCH("photography/people", N444)),"people",ISNUMBER(SEARCH("photography/photobooks", N444)),"photobooks",ISNUMBER(SEARCH("photography/places", N444)),"places",ISNUMBER(SEARCH("publishing/art books", N444)),"art books",ISNUMBER(SEARCH("publishing/children's books", N444)),"children's books",ISNUMBER(SEARCH("publishing/fiction", N444)),"fiction",ISNUMBER(SEARCH("publishing/nonfiction", N444)),"nonfiction",ISNUMBER(SEARCH("publishing/radio &amp; podcasts", N444)),"radio &amp; podcasts",ISNUMBER(SEARCH("publishing/translations", N444)),"translations",ISNUMBER(SEARCH("technology/gadgets", N444)),"gadgets",ISNUMBER(SEARCH("technology/hardware", N444)),"hardware",ISNUMBER(SEARCH("technology/makerspaces", N444)),"makerspaces",ISNUMBER(SEARCH("technology/space exploration", N444)),"space exploration",ISNUMBER(SEARCH("technology/wearables", N444)),"wearables",ISNUMBER(SEARCH("technology/web", N444)),"web",ISNUMBER(SEARCH("theater/musical", N444)),"musical",ISNUMBER(SEARCH("theater/plays", N444)),"plays",ISNUMBER(SEARCH("theater/spaces", N444)),"spaces")</f>
        <v>animation</v>
      </c>
      <c r="S444" s="6">
        <f t="shared" si="33"/>
        <v>42024.888692129629</v>
      </c>
      <c r="T444" s="6">
        <f t="shared" si="34"/>
        <v>42054.888692129629</v>
      </c>
    </row>
    <row r="445" spans="1:20" ht="48" hidden="1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tr">
        <f t="shared" si="32"/>
        <v>film &amp; video</v>
      </c>
      <c r="R445" t="str" cm="1">
        <f t="array" ref="R445">_xlfn.IFS(ISNUMBER(SEARCH("film &amp; video/television", N445)),"television",ISNUMBER(SEARCH("film &amp; video/animation", N445)),"animation",ISNUMBER(SEARCH("film &amp; video/documentary", N445)),"documentary",ISNUMBER(SEARCH("film &amp; video/drama", N445)),"drama",ISNUMBER(SEARCH("film &amp; video/science fiction", N445)),"science fiction",ISNUMBER(SEARCH("film &amp; video/shorts", N445)),"shorts",ISNUMBER(SEARCH("food/food trucks", N445)),"food trucks",ISNUMBER(SEARCH("food/restaurants", N445)),"restaurants",ISNUMBER(SEARCH("food/small batch", N445)),"small batch",ISNUMBER(SEARCH("games/mobile games", N445)),"mobile games",ISNUMBER(SEARCH("games/tabletop games", N445)),"tabletop games",ISNUMBER(SEARCH("games/video games", N445)),"video games",ISNUMBER(SEARCH("music/classical music", N445)),"classical music",ISNUMBER(SEARCH("music/electronic music", N445)),"electronic music",ISNUMBER(SEARCH("music/faith", N445)),"faith",ISNUMBER(SEARCH("music/indie rock", N445)),"indie rock",ISNUMBER(SEARCH("music/jazz", N445)),"jazz",ISNUMBER(SEARCH("music/metal", N445)),"metal",ISNUMBER(SEARCH("music/pop", N445)),"pop",ISNUMBER(SEARCH("music/rock", N445)),"rock",ISNUMBER(SEARCH("music/world music", N445)),"world music",ISNUMBER(SEARCH("journalism/audio", N445)),"audio",ISNUMBER(SEARCH("photography/nature", N445)),"nature",ISNUMBER(SEARCH("photography/people", N445)),"people",ISNUMBER(SEARCH("photography/photobooks", N445)),"photobooks",ISNUMBER(SEARCH("photography/places", N445)),"places",ISNUMBER(SEARCH("publishing/art books", N445)),"art books",ISNUMBER(SEARCH("publishing/children's books", N445)),"children's books",ISNUMBER(SEARCH("publishing/fiction", N445)),"fiction",ISNUMBER(SEARCH("publishing/nonfiction", N445)),"nonfiction",ISNUMBER(SEARCH("publishing/radio &amp; podcasts", N445)),"radio &amp; podcasts",ISNUMBER(SEARCH("publishing/translations", N445)),"translations",ISNUMBER(SEARCH("technology/gadgets", N445)),"gadgets",ISNUMBER(SEARCH("technology/hardware", N445)),"hardware",ISNUMBER(SEARCH("technology/makerspaces", N445)),"makerspaces",ISNUMBER(SEARCH("technology/space exploration", N445)),"space exploration",ISNUMBER(SEARCH("technology/wearables", N445)),"wearables",ISNUMBER(SEARCH("technology/web", N445)),"web",ISNUMBER(SEARCH("theater/musical", N445)),"musical",ISNUMBER(SEARCH("theater/plays", N445)),"plays",ISNUMBER(SEARCH("theater/spaces", N445)),"spaces")</f>
        <v>animation</v>
      </c>
      <c r="S445" s="6">
        <f t="shared" si="33"/>
        <v>41650.015057870369</v>
      </c>
      <c r="T445" s="6">
        <f t="shared" si="34"/>
        <v>41680.015057870369</v>
      </c>
    </row>
    <row r="446" spans="1:20" ht="32" hidden="1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tr" cm="1">
        <f t="array" ref="R446">_xlfn.IFS(ISNUMBER(SEARCH("film &amp; video/television", N446)),"television",ISNUMBER(SEARCH("film &amp; video/animation", N446)),"animation",ISNUMBER(SEARCH("film &amp; video/documentary", N446)),"documentary",ISNUMBER(SEARCH("film &amp; video/drama", N446)),"drama",ISNUMBER(SEARCH("film &amp; video/science fiction", N446)),"science fiction",ISNUMBER(SEARCH("film &amp; video/shorts", N446)),"shorts",ISNUMBER(SEARCH("food/food trucks", N446)),"food trucks",ISNUMBER(SEARCH("food/restaurants", N446)),"restaurants",ISNUMBER(SEARCH("food/small batch", N446)),"small batch",ISNUMBER(SEARCH("games/mobile games", N446)),"mobile games",ISNUMBER(SEARCH("games/tabletop games", N446)),"tabletop games",ISNUMBER(SEARCH("games/video games", N446)),"video games",ISNUMBER(SEARCH("music/classical music", N446)),"classical music",ISNUMBER(SEARCH("music/electronic music", N446)),"electronic music",ISNUMBER(SEARCH("music/faith", N446)),"faith",ISNUMBER(SEARCH("music/indie rock", N446)),"indie rock",ISNUMBER(SEARCH("music/jazz", N446)),"jazz",ISNUMBER(SEARCH("music/metal", N446)),"metal",ISNUMBER(SEARCH("music/pop", N446)),"pop",ISNUMBER(SEARCH("music/rock", N446)),"rock",ISNUMBER(SEARCH("music/world music", N446)),"world music",ISNUMBER(SEARCH("journalism/audio", N446)),"audio",ISNUMBER(SEARCH("photography/nature", N446)),"nature",ISNUMBER(SEARCH("photography/people", N446)),"people",ISNUMBER(SEARCH("photography/photobooks", N446)),"photobooks",ISNUMBER(SEARCH("photography/places", N446)),"places",ISNUMBER(SEARCH("publishing/art books", N446)),"art books",ISNUMBER(SEARCH("publishing/children's books", N446)),"children's books",ISNUMBER(SEARCH("publishing/fiction", N446)),"fiction",ISNUMBER(SEARCH("publishing/nonfiction", N446)),"nonfiction",ISNUMBER(SEARCH("publishing/radio &amp; podcasts", N446)),"radio &amp; podcasts",ISNUMBER(SEARCH("publishing/translations", N446)),"translations",ISNUMBER(SEARCH("technology/gadgets", N446)),"gadgets",ISNUMBER(SEARCH("technology/hardware", N446)),"hardware",ISNUMBER(SEARCH("technology/makerspaces", N446)),"makerspaces",ISNUMBER(SEARCH("technology/space exploration", N446)),"space exploration",ISNUMBER(SEARCH("technology/wearables", N446)),"wearables",ISNUMBER(SEARCH("technology/web", N446)),"web",ISNUMBER(SEARCH("theater/musical", N446)),"musical",ISNUMBER(SEARCH("theater/plays", N446)),"plays",ISNUMBER(SEARCH("theater/spaces", N446)),"spaces")</f>
        <v>animation</v>
      </c>
      <c r="S446" s="6">
        <f t="shared" si="33"/>
        <v>40894.906956018516</v>
      </c>
      <c r="T446" s="6">
        <f t="shared" si="34"/>
        <v>40954.906956018516</v>
      </c>
    </row>
    <row r="447" spans="1:20" ht="48" hidden="1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tr">
        <f t="shared" si="32"/>
        <v>film &amp; video</v>
      </c>
      <c r="R447" t="str" cm="1">
        <f t="array" ref="R447">_xlfn.IFS(ISNUMBER(SEARCH("film &amp; video/television", N447)),"television",ISNUMBER(SEARCH("film &amp; video/animation", N447)),"animation",ISNUMBER(SEARCH("film &amp; video/documentary", N447)),"documentary",ISNUMBER(SEARCH("film &amp; video/drama", N447)),"drama",ISNUMBER(SEARCH("film &amp; video/science fiction", N447)),"science fiction",ISNUMBER(SEARCH("film &amp; video/shorts", N447)),"shorts",ISNUMBER(SEARCH("food/food trucks", N447)),"food trucks",ISNUMBER(SEARCH("food/restaurants", N447)),"restaurants",ISNUMBER(SEARCH("food/small batch", N447)),"small batch",ISNUMBER(SEARCH("games/mobile games", N447)),"mobile games",ISNUMBER(SEARCH("games/tabletop games", N447)),"tabletop games",ISNUMBER(SEARCH("games/video games", N447)),"video games",ISNUMBER(SEARCH("music/classical music", N447)),"classical music",ISNUMBER(SEARCH("music/electronic music", N447)),"electronic music",ISNUMBER(SEARCH("music/faith", N447)),"faith",ISNUMBER(SEARCH("music/indie rock", N447)),"indie rock",ISNUMBER(SEARCH("music/jazz", N447)),"jazz",ISNUMBER(SEARCH("music/metal", N447)),"metal",ISNUMBER(SEARCH("music/pop", N447)),"pop",ISNUMBER(SEARCH("music/rock", N447)),"rock",ISNUMBER(SEARCH("music/world music", N447)),"world music",ISNUMBER(SEARCH("journalism/audio", N447)),"audio",ISNUMBER(SEARCH("photography/nature", N447)),"nature",ISNUMBER(SEARCH("photography/people", N447)),"people",ISNUMBER(SEARCH("photography/photobooks", N447)),"photobooks",ISNUMBER(SEARCH("photography/places", N447)),"places",ISNUMBER(SEARCH("publishing/art books", N447)),"art books",ISNUMBER(SEARCH("publishing/children's books", N447)),"children's books",ISNUMBER(SEARCH("publishing/fiction", N447)),"fiction",ISNUMBER(SEARCH("publishing/nonfiction", N447)),"nonfiction",ISNUMBER(SEARCH("publishing/radio &amp; podcasts", N447)),"radio &amp; podcasts",ISNUMBER(SEARCH("publishing/translations", N447)),"translations",ISNUMBER(SEARCH("technology/gadgets", N447)),"gadgets",ISNUMBER(SEARCH("technology/hardware", N447)),"hardware",ISNUMBER(SEARCH("technology/makerspaces", N447)),"makerspaces",ISNUMBER(SEARCH("technology/space exploration", N447)),"space exploration",ISNUMBER(SEARCH("technology/wearables", N447)),"wearables",ISNUMBER(SEARCH("technology/web", N447)),"web",ISNUMBER(SEARCH("theater/musical", N447)),"musical",ISNUMBER(SEARCH("theater/plays", N447)),"plays",ISNUMBER(SEARCH("theater/spaces", N447)),"spaces")</f>
        <v>animation</v>
      </c>
      <c r="S447" s="6">
        <f t="shared" si="33"/>
        <v>42130.335358796292</v>
      </c>
      <c r="T447" s="6">
        <f t="shared" si="34"/>
        <v>42145.335358796292</v>
      </c>
    </row>
    <row r="448" spans="1:20" ht="48" hidden="1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tr">
        <f t="shared" si="32"/>
        <v>film &amp; video</v>
      </c>
      <c r="R448" t="str" cm="1">
        <f t="array" ref="R448">_xlfn.IFS(ISNUMBER(SEARCH("film &amp; video/television", N448)),"television",ISNUMBER(SEARCH("film &amp; video/animation", N448)),"animation",ISNUMBER(SEARCH("film &amp; video/documentary", N448)),"documentary",ISNUMBER(SEARCH("film &amp; video/drama", N448)),"drama",ISNUMBER(SEARCH("film &amp; video/science fiction", N448)),"science fiction",ISNUMBER(SEARCH("film &amp; video/shorts", N448)),"shorts",ISNUMBER(SEARCH("food/food trucks", N448)),"food trucks",ISNUMBER(SEARCH("food/restaurants", N448)),"restaurants",ISNUMBER(SEARCH("food/small batch", N448)),"small batch",ISNUMBER(SEARCH("games/mobile games", N448)),"mobile games",ISNUMBER(SEARCH("games/tabletop games", N448)),"tabletop games",ISNUMBER(SEARCH("games/video games", N448)),"video games",ISNUMBER(SEARCH("music/classical music", N448)),"classical music",ISNUMBER(SEARCH("music/electronic music", N448)),"electronic music",ISNUMBER(SEARCH("music/faith", N448)),"faith",ISNUMBER(SEARCH("music/indie rock", N448)),"indie rock",ISNUMBER(SEARCH("music/jazz", N448)),"jazz",ISNUMBER(SEARCH("music/metal", N448)),"metal",ISNUMBER(SEARCH("music/pop", N448)),"pop",ISNUMBER(SEARCH("music/rock", N448)),"rock",ISNUMBER(SEARCH("music/world music", N448)),"world music",ISNUMBER(SEARCH("journalism/audio", N448)),"audio",ISNUMBER(SEARCH("photography/nature", N448)),"nature",ISNUMBER(SEARCH("photography/people", N448)),"people",ISNUMBER(SEARCH("photography/photobooks", N448)),"photobooks",ISNUMBER(SEARCH("photography/places", N448)),"places",ISNUMBER(SEARCH("publishing/art books", N448)),"art books",ISNUMBER(SEARCH("publishing/children's books", N448)),"children's books",ISNUMBER(SEARCH("publishing/fiction", N448)),"fiction",ISNUMBER(SEARCH("publishing/nonfiction", N448)),"nonfiction",ISNUMBER(SEARCH("publishing/radio &amp; podcasts", N448)),"radio &amp; podcasts",ISNUMBER(SEARCH("publishing/translations", N448)),"translations",ISNUMBER(SEARCH("technology/gadgets", N448)),"gadgets",ISNUMBER(SEARCH("technology/hardware", N448)),"hardware",ISNUMBER(SEARCH("technology/makerspaces", N448)),"makerspaces",ISNUMBER(SEARCH("technology/space exploration", N448)),"space exploration",ISNUMBER(SEARCH("technology/wearables", N448)),"wearables",ISNUMBER(SEARCH("technology/web", N448)),"web",ISNUMBER(SEARCH("theater/musical", N448)),"musical",ISNUMBER(SEARCH("theater/plays", N448)),"plays",ISNUMBER(SEARCH("theater/spaces", N448)),"spaces")</f>
        <v>animation</v>
      </c>
      <c r="S448" s="6">
        <f t="shared" si="33"/>
        <v>42037.083564814813</v>
      </c>
      <c r="T448" s="6">
        <f t="shared" si="34"/>
        <v>42067.083564814813</v>
      </c>
    </row>
    <row r="449" spans="1:20" ht="48" hidden="1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tr">
        <f t="shared" si="32"/>
        <v>film &amp; video</v>
      </c>
      <c r="R449" t="str" cm="1">
        <f t="array" ref="R449">_xlfn.IFS(ISNUMBER(SEARCH("film &amp; video/television", N449)),"television",ISNUMBER(SEARCH("film &amp; video/animation", N449)),"animation",ISNUMBER(SEARCH("film &amp; video/documentary", N449)),"documentary",ISNUMBER(SEARCH("film &amp; video/drama", N449)),"drama",ISNUMBER(SEARCH("film &amp; video/science fiction", N449)),"science fiction",ISNUMBER(SEARCH("film &amp; video/shorts", N449)),"shorts",ISNUMBER(SEARCH("food/food trucks", N449)),"food trucks",ISNUMBER(SEARCH("food/restaurants", N449)),"restaurants",ISNUMBER(SEARCH("food/small batch", N449)),"small batch",ISNUMBER(SEARCH("games/mobile games", N449)),"mobile games",ISNUMBER(SEARCH("games/tabletop games", N449)),"tabletop games",ISNUMBER(SEARCH("games/video games", N449)),"video games",ISNUMBER(SEARCH("music/classical music", N449)),"classical music",ISNUMBER(SEARCH("music/electronic music", N449)),"electronic music",ISNUMBER(SEARCH("music/faith", N449)),"faith",ISNUMBER(SEARCH("music/indie rock", N449)),"indie rock",ISNUMBER(SEARCH("music/jazz", N449)),"jazz",ISNUMBER(SEARCH("music/metal", N449)),"metal",ISNUMBER(SEARCH("music/pop", N449)),"pop",ISNUMBER(SEARCH("music/rock", N449)),"rock",ISNUMBER(SEARCH("music/world music", N449)),"world music",ISNUMBER(SEARCH("journalism/audio", N449)),"audio",ISNUMBER(SEARCH("photography/nature", N449)),"nature",ISNUMBER(SEARCH("photography/people", N449)),"people",ISNUMBER(SEARCH("photography/photobooks", N449)),"photobooks",ISNUMBER(SEARCH("photography/places", N449)),"places",ISNUMBER(SEARCH("publishing/art books", N449)),"art books",ISNUMBER(SEARCH("publishing/children's books", N449)),"children's books",ISNUMBER(SEARCH("publishing/fiction", N449)),"fiction",ISNUMBER(SEARCH("publishing/nonfiction", N449)),"nonfiction",ISNUMBER(SEARCH("publishing/radio &amp; podcasts", N449)),"radio &amp; podcasts",ISNUMBER(SEARCH("publishing/translations", N449)),"translations",ISNUMBER(SEARCH("technology/gadgets", N449)),"gadgets",ISNUMBER(SEARCH("technology/hardware", N449)),"hardware",ISNUMBER(SEARCH("technology/makerspaces", N449)),"makerspaces",ISNUMBER(SEARCH("technology/space exploration", N449)),"space exploration",ISNUMBER(SEARCH("technology/wearables", N449)),"wearables",ISNUMBER(SEARCH("technology/web", N449)),"web",ISNUMBER(SEARCH("theater/musical", N449)),"musical",ISNUMBER(SEARCH("theater/plays", N449)),"plays",ISNUMBER(SEARCH("theater/spaces", N449)),"spaces")</f>
        <v>animation</v>
      </c>
      <c r="S449" s="6">
        <f t="shared" si="33"/>
        <v>41331.555127314816</v>
      </c>
      <c r="T449" s="6">
        <f t="shared" si="34"/>
        <v>41356.513460648144</v>
      </c>
    </row>
    <row r="450" spans="1:20" ht="48" hidden="1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tr">
        <f t="shared" si="32"/>
        <v>film &amp; video</v>
      </c>
      <c r="R450" t="str" cm="1">
        <f t="array" ref="R450">_xlfn.IFS(ISNUMBER(SEARCH("film &amp; video/television", N450)),"television",ISNUMBER(SEARCH("film &amp; video/animation", N450)),"animation",ISNUMBER(SEARCH("film &amp; video/documentary", N450)),"documentary",ISNUMBER(SEARCH("film &amp; video/drama", N450)),"drama",ISNUMBER(SEARCH("film &amp; video/science fiction", N450)),"science fiction",ISNUMBER(SEARCH("film &amp; video/shorts", N450)),"shorts",ISNUMBER(SEARCH("food/food trucks", N450)),"food trucks",ISNUMBER(SEARCH("food/restaurants", N450)),"restaurants",ISNUMBER(SEARCH("food/small batch", N450)),"small batch",ISNUMBER(SEARCH("games/mobile games", N450)),"mobile games",ISNUMBER(SEARCH("games/tabletop games", N450)),"tabletop games",ISNUMBER(SEARCH("games/video games", N450)),"video games",ISNUMBER(SEARCH("music/classical music", N450)),"classical music",ISNUMBER(SEARCH("music/electronic music", N450)),"electronic music",ISNUMBER(SEARCH("music/faith", N450)),"faith",ISNUMBER(SEARCH("music/indie rock", N450)),"indie rock",ISNUMBER(SEARCH("music/jazz", N450)),"jazz",ISNUMBER(SEARCH("music/metal", N450)),"metal",ISNUMBER(SEARCH("music/pop", N450)),"pop",ISNUMBER(SEARCH("music/rock", N450)),"rock",ISNUMBER(SEARCH("music/world music", N450)),"world music",ISNUMBER(SEARCH("journalism/audio", N450)),"audio",ISNUMBER(SEARCH("photography/nature", N450)),"nature",ISNUMBER(SEARCH("photography/people", N450)),"people",ISNUMBER(SEARCH("photography/photobooks", N450)),"photobooks",ISNUMBER(SEARCH("photography/places", N450)),"places",ISNUMBER(SEARCH("publishing/art books", N450)),"art books",ISNUMBER(SEARCH("publishing/children's books", N450)),"children's books",ISNUMBER(SEARCH("publishing/fiction", N450)),"fiction",ISNUMBER(SEARCH("publishing/nonfiction", N450)),"nonfiction",ISNUMBER(SEARCH("publishing/radio &amp; podcasts", N450)),"radio &amp; podcasts",ISNUMBER(SEARCH("publishing/translations", N450)),"translations",ISNUMBER(SEARCH("technology/gadgets", N450)),"gadgets",ISNUMBER(SEARCH("technology/hardware", N450)),"hardware",ISNUMBER(SEARCH("technology/makerspaces", N450)),"makerspaces",ISNUMBER(SEARCH("technology/space exploration", N450)),"space exploration",ISNUMBER(SEARCH("technology/wearables", N450)),"wearables",ISNUMBER(SEARCH("technology/web", N450)),"web",ISNUMBER(SEARCH("theater/musical", N450)),"musical",ISNUMBER(SEARCH("theater/plays", N450)),"plays",ISNUMBER(SEARCH("theater/spaces", N450)),"spaces")</f>
        <v>animation</v>
      </c>
      <c r="S450" s="6">
        <f t="shared" si="33"/>
        <v>41753.758043981477</v>
      </c>
      <c r="T450" s="6">
        <f t="shared" si="34"/>
        <v>41773.758043981477</v>
      </c>
    </row>
    <row r="451" spans="1:20" ht="48" hidden="1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(E451/D451)*100</f>
        <v>2.25</v>
      </c>
      <c r="P451">
        <f t="shared" ref="P451:P514" si="36">(E451/L451)</f>
        <v>9</v>
      </c>
      <c r="Q451" t="str">
        <f t="shared" ref="Q451:Q514" si="37">_xlfn.IFS(ISNUMBER(SEARCH("film &amp; video", N451)),"film &amp; video",ISNUMBER(SEARCH("food", N451)),"food",ISNUMBER(SEARCH("games", N451)),"games",ISNUMBER(SEARCH("journalism", N451)),"journalism",ISNUMBER(SEARCH("music", N451)),"music",ISNUMBER(SEARCH("photography", N451)),"photography",ISNUMBER(SEARCH("publishing", N451)),"publishing",ISNUMBER(SEARCH("technology", N451)),"technology",ISNUMBER(SEARCH("theater", N451)),"theater")</f>
        <v>film &amp; video</v>
      </c>
      <c r="R451" t="str" cm="1">
        <f t="array" ref="R451">_xlfn.IFS(ISNUMBER(SEARCH("film &amp; video/television", N451)),"television",ISNUMBER(SEARCH("film &amp; video/animation", N451)),"animation",ISNUMBER(SEARCH("film &amp; video/documentary", N451)),"documentary",ISNUMBER(SEARCH("film &amp; video/drama", N451)),"drama",ISNUMBER(SEARCH("film &amp; video/science fiction", N451)),"science fiction",ISNUMBER(SEARCH("film &amp; video/shorts", N451)),"shorts",ISNUMBER(SEARCH("food/food trucks", N451)),"food trucks",ISNUMBER(SEARCH("food/restaurants", N451)),"restaurants",ISNUMBER(SEARCH("food/small batch", N451)),"small batch",ISNUMBER(SEARCH("games/mobile games", N451)),"mobile games",ISNUMBER(SEARCH("games/tabletop games", N451)),"tabletop games",ISNUMBER(SEARCH("games/video games", N451)),"video games",ISNUMBER(SEARCH("music/classical music", N451)),"classical music",ISNUMBER(SEARCH("music/electronic music", N451)),"electronic music",ISNUMBER(SEARCH("music/faith", N451)),"faith",ISNUMBER(SEARCH("music/indie rock", N451)),"indie rock",ISNUMBER(SEARCH("music/jazz", N451)),"jazz",ISNUMBER(SEARCH("music/metal", N451)),"metal",ISNUMBER(SEARCH("music/pop", N451)),"pop",ISNUMBER(SEARCH("music/rock", N451)),"rock",ISNUMBER(SEARCH("music/world music", N451)),"world music",ISNUMBER(SEARCH("journalism/audio", N451)),"audio",ISNUMBER(SEARCH("photography/nature", N451)),"nature",ISNUMBER(SEARCH("photography/people", N451)),"people",ISNUMBER(SEARCH("photography/photobooks", N451)),"photobooks",ISNUMBER(SEARCH("photography/places", N451)),"places",ISNUMBER(SEARCH("publishing/art books", N451)),"art books",ISNUMBER(SEARCH("publishing/children's books", N451)),"children's books",ISNUMBER(SEARCH("publishing/fiction", N451)),"fiction",ISNUMBER(SEARCH("publishing/nonfiction", N451)),"nonfiction",ISNUMBER(SEARCH("publishing/radio &amp; podcasts", N451)),"radio &amp; podcasts",ISNUMBER(SEARCH("publishing/translations", N451)),"translations",ISNUMBER(SEARCH("technology/gadgets", N451)),"gadgets",ISNUMBER(SEARCH("technology/hardware", N451)),"hardware",ISNUMBER(SEARCH("technology/makerspaces", N451)),"makerspaces",ISNUMBER(SEARCH("technology/space exploration", N451)),"space exploration",ISNUMBER(SEARCH("technology/wearables", N451)),"wearables",ISNUMBER(SEARCH("technology/web", N451)),"web",ISNUMBER(SEARCH("theater/musical", N451)),"musical",ISNUMBER(SEARCH("theater/plays", N451)),"plays",ISNUMBER(SEARCH("theater/spaces", N451)),"spaces")</f>
        <v>animation</v>
      </c>
      <c r="S451" s="6">
        <f t="shared" ref="S451:S514" si="38">(((J451/60)/60)/24)+DATE(1970,1,1)</f>
        <v>41534.568113425928</v>
      </c>
      <c r="T451" s="6">
        <f t="shared" ref="T451:T514" si="39">(((I451/60)/60)/24)+DATE(1970,1,1)</f>
        <v>41564.568113425928</v>
      </c>
    </row>
    <row r="452" spans="1:20" ht="48" hidden="1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tr">
        <f t="shared" si="37"/>
        <v>film &amp; video</v>
      </c>
      <c r="R452" t="str" cm="1">
        <f t="array" ref="R452">_xlfn.IFS(ISNUMBER(SEARCH("film &amp; video/television", N452)),"television",ISNUMBER(SEARCH("film &amp; video/animation", N452)),"animation",ISNUMBER(SEARCH("film &amp; video/documentary", N452)),"documentary",ISNUMBER(SEARCH("film &amp; video/drama", N452)),"drama",ISNUMBER(SEARCH("film &amp; video/science fiction", N452)),"science fiction",ISNUMBER(SEARCH("film &amp; video/shorts", N452)),"shorts",ISNUMBER(SEARCH("food/food trucks", N452)),"food trucks",ISNUMBER(SEARCH("food/restaurants", N452)),"restaurants",ISNUMBER(SEARCH("food/small batch", N452)),"small batch",ISNUMBER(SEARCH("games/mobile games", N452)),"mobile games",ISNUMBER(SEARCH("games/tabletop games", N452)),"tabletop games",ISNUMBER(SEARCH("games/video games", N452)),"video games",ISNUMBER(SEARCH("music/classical music", N452)),"classical music",ISNUMBER(SEARCH("music/electronic music", N452)),"electronic music",ISNUMBER(SEARCH("music/faith", N452)),"faith",ISNUMBER(SEARCH("music/indie rock", N452)),"indie rock",ISNUMBER(SEARCH("music/jazz", N452)),"jazz",ISNUMBER(SEARCH("music/metal", N452)),"metal",ISNUMBER(SEARCH("music/pop", N452)),"pop",ISNUMBER(SEARCH("music/rock", N452)),"rock",ISNUMBER(SEARCH("music/world music", N452)),"world music",ISNUMBER(SEARCH("journalism/audio", N452)),"audio",ISNUMBER(SEARCH("photography/nature", N452)),"nature",ISNUMBER(SEARCH("photography/people", N452)),"people",ISNUMBER(SEARCH("photography/photobooks", N452)),"photobooks",ISNUMBER(SEARCH("photography/places", N452)),"places",ISNUMBER(SEARCH("publishing/art books", N452)),"art books",ISNUMBER(SEARCH("publishing/children's books", N452)),"children's books",ISNUMBER(SEARCH("publishing/fiction", N452)),"fiction",ISNUMBER(SEARCH("publishing/nonfiction", N452)),"nonfiction",ISNUMBER(SEARCH("publishing/radio &amp; podcasts", N452)),"radio &amp; podcasts",ISNUMBER(SEARCH("publishing/translations", N452)),"translations",ISNUMBER(SEARCH("technology/gadgets", N452)),"gadgets",ISNUMBER(SEARCH("technology/hardware", N452)),"hardware",ISNUMBER(SEARCH("technology/makerspaces", N452)),"makerspaces",ISNUMBER(SEARCH("technology/space exploration", N452)),"space exploration",ISNUMBER(SEARCH("technology/wearables", N452)),"wearables",ISNUMBER(SEARCH("technology/web", N452)),"web",ISNUMBER(SEARCH("theater/musical", N452)),"musical",ISNUMBER(SEARCH("theater/plays", N452)),"plays",ISNUMBER(SEARCH("theater/spaces", N452)),"spaces")</f>
        <v>animation</v>
      </c>
      <c r="S452" s="6">
        <f t="shared" si="38"/>
        <v>41654.946759259255</v>
      </c>
      <c r="T452" s="6">
        <f t="shared" si="39"/>
        <v>41684.946759259255</v>
      </c>
    </row>
    <row r="453" spans="1:20" ht="48" hidden="1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v>0</v>
      </c>
      <c r="Q453" t="str">
        <f t="shared" si="37"/>
        <v>film &amp; video</v>
      </c>
      <c r="R453" t="str" cm="1">
        <f t="array" ref="R453">_xlfn.IFS(ISNUMBER(SEARCH("film &amp; video/television", N453)),"television",ISNUMBER(SEARCH("film &amp; video/animation", N453)),"animation",ISNUMBER(SEARCH("film &amp; video/documentary", N453)),"documentary",ISNUMBER(SEARCH("film &amp; video/drama", N453)),"drama",ISNUMBER(SEARCH("film &amp; video/science fiction", N453)),"science fiction",ISNUMBER(SEARCH("film &amp; video/shorts", N453)),"shorts",ISNUMBER(SEARCH("food/food trucks", N453)),"food trucks",ISNUMBER(SEARCH("food/restaurants", N453)),"restaurants",ISNUMBER(SEARCH("food/small batch", N453)),"small batch",ISNUMBER(SEARCH("games/mobile games", N453)),"mobile games",ISNUMBER(SEARCH("games/tabletop games", N453)),"tabletop games",ISNUMBER(SEARCH("games/video games", N453)),"video games",ISNUMBER(SEARCH("music/classical music", N453)),"classical music",ISNUMBER(SEARCH("music/electronic music", N453)),"electronic music",ISNUMBER(SEARCH("music/faith", N453)),"faith",ISNUMBER(SEARCH("music/indie rock", N453)),"indie rock",ISNUMBER(SEARCH("music/jazz", N453)),"jazz",ISNUMBER(SEARCH("music/metal", N453)),"metal",ISNUMBER(SEARCH("music/pop", N453)),"pop",ISNUMBER(SEARCH("music/rock", N453)),"rock",ISNUMBER(SEARCH("music/world music", N453)),"world music",ISNUMBER(SEARCH("journalism/audio", N453)),"audio",ISNUMBER(SEARCH("photography/nature", N453)),"nature",ISNUMBER(SEARCH("photography/people", N453)),"people",ISNUMBER(SEARCH("photography/photobooks", N453)),"photobooks",ISNUMBER(SEARCH("photography/places", N453)),"places",ISNUMBER(SEARCH("publishing/art books", N453)),"art books",ISNUMBER(SEARCH("publishing/children's books", N453)),"children's books",ISNUMBER(SEARCH("publishing/fiction", N453)),"fiction",ISNUMBER(SEARCH("publishing/nonfiction", N453)),"nonfiction",ISNUMBER(SEARCH("publishing/radio &amp; podcasts", N453)),"radio &amp; podcasts",ISNUMBER(SEARCH("publishing/translations", N453)),"translations",ISNUMBER(SEARCH("technology/gadgets", N453)),"gadgets",ISNUMBER(SEARCH("technology/hardware", N453)),"hardware",ISNUMBER(SEARCH("technology/makerspaces", N453)),"makerspaces",ISNUMBER(SEARCH("technology/space exploration", N453)),"space exploration",ISNUMBER(SEARCH("technology/wearables", N453)),"wearables",ISNUMBER(SEARCH("technology/web", N453)),"web",ISNUMBER(SEARCH("theater/musical", N453)),"musical",ISNUMBER(SEARCH("theater/plays", N453)),"plays",ISNUMBER(SEARCH("theater/spaces", N453)),"spaces")</f>
        <v>animation</v>
      </c>
      <c r="S453" s="6">
        <f t="shared" si="38"/>
        <v>41634.715173611112</v>
      </c>
      <c r="T453" s="6">
        <f t="shared" si="39"/>
        <v>41664.715173611112</v>
      </c>
    </row>
    <row r="454" spans="1:20" ht="32" hidden="1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tr" cm="1">
        <f t="array" ref="R454">_xlfn.IFS(ISNUMBER(SEARCH("film &amp; video/television", N454)),"television",ISNUMBER(SEARCH("film &amp; video/animation", N454)),"animation",ISNUMBER(SEARCH("film &amp; video/documentary", N454)),"documentary",ISNUMBER(SEARCH("film &amp; video/drama", N454)),"drama",ISNUMBER(SEARCH("film &amp; video/science fiction", N454)),"science fiction",ISNUMBER(SEARCH("film &amp; video/shorts", N454)),"shorts",ISNUMBER(SEARCH("food/food trucks", N454)),"food trucks",ISNUMBER(SEARCH("food/restaurants", N454)),"restaurants",ISNUMBER(SEARCH("food/small batch", N454)),"small batch",ISNUMBER(SEARCH("games/mobile games", N454)),"mobile games",ISNUMBER(SEARCH("games/tabletop games", N454)),"tabletop games",ISNUMBER(SEARCH("games/video games", N454)),"video games",ISNUMBER(SEARCH("music/classical music", N454)),"classical music",ISNUMBER(SEARCH("music/electronic music", N454)),"electronic music",ISNUMBER(SEARCH("music/faith", N454)),"faith",ISNUMBER(SEARCH("music/indie rock", N454)),"indie rock",ISNUMBER(SEARCH("music/jazz", N454)),"jazz",ISNUMBER(SEARCH("music/metal", N454)),"metal",ISNUMBER(SEARCH("music/pop", N454)),"pop",ISNUMBER(SEARCH("music/rock", N454)),"rock",ISNUMBER(SEARCH("music/world music", N454)),"world music",ISNUMBER(SEARCH("journalism/audio", N454)),"audio",ISNUMBER(SEARCH("photography/nature", N454)),"nature",ISNUMBER(SEARCH("photography/people", N454)),"people",ISNUMBER(SEARCH("photography/photobooks", N454)),"photobooks",ISNUMBER(SEARCH("photography/places", N454)),"places",ISNUMBER(SEARCH("publishing/art books", N454)),"art books",ISNUMBER(SEARCH("publishing/children's books", N454)),"children's books",ISNUMBER(SEARCH("publishing/fiction", N454)),"fiction",ISNUMBER(SEARCH("publishing/nonfiction", N454)),"nonfiction",ISNUMBER(SEARCH("publishing/radio &amp; podcasts", N454)),"radio &amp; podcasts",ISNUMBER(SEARCH("publishing/translations", N454)),"translations",ISNUMBER(SEARCH("technology/gadgets", N454)),"gadgets",ISNUMBER(SEARCH("technology/hardware", N454)),"hardware",ISNUMBER(SEARCH("technology/makerspaces", N454)),"makerspaces",ISNUMBER(SEARCH("technology/space exploration", N454)),"space exploration",ISNUMBER(SEARCH("technology/wearables", N454)),"wearables",ISNUMBER(SEARCH("technology/web", N454)),"web",ISNUMBER(SEARCH("theater/musical", N454)),"musical",ISNUMBER(SEARCH("theater/plays", N454)),"plays",ISNUMBER(SEARCH("theater/spaces", N454)),"spaces")</f>
        <v>animation</v>
      </c>
      <c r="S454" s="6">
        <f t="shared" si="38"/>
        <v>42107.703877314809</v>
      </c>
      <c r="T454" s="6">
        <f t="shared" si="39"/>
        <v>42137.703877314809</v>
      </c>
    </row>
    <row r="455" spans="1:20" ht="48" hidden="1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tr">
        <f t="shared" si="37"/>
        <v>film &amp; video</v>
      </c>
      <c r="R455" t="str" cm="1">
        <f t="array" ref="R455">_xlfn.IFS(ISNUMBER(SEARCH("film &amp; video/television", N455)),"television",ISNUMBER(SEARCH("film &amp; video/animation", N455)),"animation",ISNUMBER(SEARCH("film &amp; video/documentary", N455)),"documentary",ISNUMBER(SEARCH("film &amp; video/drama", N455)),"drama",ISNUMBER(SEARCH("film &amp; video/science fiction", N455)),"science fiction",ISNUMBER(SEARCH("film &amp; video/shorts", N455)),"shorts",ISNUMBER(SEARCH("food/food trucks", N455)),"food trucks",ISNUMBER(SEARCH("food/restaurants", N455)),"restaurants",ISNUMBER(SEARCH("food/small batch", N455)),"small batch",ISNUMBER(SEARCH("games/mobile games", N455)),"mobile games",ISNUMBER(SEARCH("games/tabletop games", N455)),"tabletop games",ISNUMBER(SEARCH("games/video games", N455)),"video games",ISNUMBER(SEARCH("music/classical music", N455)),"classical music",ISNUMBER(SEARCH("music/electronic music", N455)),"electronic music",ISNUMBER(SEARCH("music/faith", N455)),"faith",ISNUMBER(SEARCH("music/indie rock", N455)),"indie rock",ISNUMBER(SEARCH("music/jazz", N455)),"jazz",ISNUMBER(SEARCH("music/metal", N455)),"metal",ISNUMBER(SEARCH("music/pop", N455)),"pop",ISNUMBER(SEARCH("music/rock", N455)),"rock",ISNUMBER(SEARCH("music/world music", N455)),"world music",ISNUMBER(SEARCH("journalism/audio", N455)),"audio",ISNUMBER(SEARCH("photography/nature", N455)),"nature",ISNUMBER(SEARCH("photography/people", N455)),"people",ISNUMBER(SEARCH("photography/photobooks", N455)),"photobooks",ISNUMBER(SEARCH("photography/places", N455)),"places",ISNUMBER(SEARCH("publishing/art books", N455)),"art books",ISNUMBER(SEARCH("publishing/children's books", N455)),"children's books",ISNUMBER(SEARCH("publishing/fiction", N455)),"fiction",ISNUMBER(SEARCH("publishing/nonfiction", N455)),"nonfiction",ISNUMBER(SEARCH("publishing/radio &amp; podcasts", N455)),"radio &amp; podcasts",ISNUMBER(SEARCH("publishing/translations", N455)),"translations",ISNUMBER(SEARCH("technology/gadgets", N455)),"gadgets",ISNUMBER(SEARCH("technology/hardware", N455)),"hardware",ISNUMBER(SEARCH("technology/makerspaces", N455)),"makerspaces",ISNUMBER(SEARCH("technology/space exploration", N455)),"space exploration",ISNUMBER(SEARCH("technology/wearables", N455)),"wearables",ISNUMBER(SEARCH("technology/web", N455)),"web",ISNUMBER(SEARCH("theater/musical", N455)),"musical",ISNUMBER(SEARCH("theater/plays", N455)),"plays",ISNUMBER(SEARCH("theater/spaces", N455)),"spaces")</f>
        <v>animation</v>
      </c>
      <c r="S455" s="6">
        <f t="shared" si="38"/>
        <v>42038.824988425928</v>
      </c>
      <c r="T455" s="6">
        <f t="shared" si="39"/>
        <v>42054.824988425928</v>
      </c>
    </row>
    <row r="456" spans="1:20" ht="48" hidden="1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tr">
        <f t="shared" si="37"/>
        <v>film &amp; video</v>
      </c>
      <c r="R456" t="str" cm="1">
        <f t="array" ref="R456">_xlfn.IFS(ISNUMBER(SEARCH("film &amp; video/television", N456)),"television",ISNUMBER(SEARCH("film &amp; video/animation", N456)),"animation",ISNUMBER(SEARCH("film &amp; video/documentary", N456)),"documentary",ISNUMBER(SEARCH("film &amp; video/drama", N456)),"drama",ISNUMBER(SEARCH("film &amp; video/science fiction", N456)),"science fiction",ISNUMBER(SEARCH("film &amp; video/shorts", N456)),"shorts",ISNUMBER(SEARCH("food/food trucks", N456)),"food trucks",ISNUMBER(SEARCH("food/restaurants", N456)),"restaurants",ISNUMBER(SEARCH("food/small batch", N456)),"small batch",ISNUMBER(SEARCH("games/mobile games", N456)),"mobile games",ISNUMBER(SEARCH("games/tabletop games", N456)),"tabletop games",ISNUMBER(SEARCH("games/video games", N456)),"video games",ISNUMBER(SEARCH("music/classical music", N456)),"classical music",ISNUMBER(SEARCH("music/electronic music", N456)),"electronic music",ISNUMBER(SEARCH("music/faith", N456)),"faith",ISNUMBER(SEARCH("music/indie rock", N456)),"indie rock",ISNUMBER(SEARCH("music/jazz", N456)),"jazz",ISNUMBER(SEARCH("music/metal", N456)),"metal",ISNUMBER(SEARCH("music/pop", N456)),"pop",ISNUMBER(SEARCH("music/rock", N456)),"rock",ISNUMBER(SEARCH("music/world music", N456)),"world music",ISNUMBER(SEARCH("journalism/audio", N456)),"audio",ISNUMBER(SEARCH("photography/nature", N456)),"nature",ISNUMBER(SEARCH("photography/people", N456)),"people",ISNUMBER(SEARCH("photography/photobooks", N456)),"photobooks",ISNUMBER(SEARCH("photography/places", N456)),"places",ISNUMBER(SEARCH("publishing/art books", N456)),"art books",ISNUMBER(SEARCH("publishing/children's books", N456)),"children's books",ISNUMBER(SEARCH("publishing/fiction", N456)),"fiction",ISNUMBER(SEARCH("publishing/nonfiction", N456)),"nonfiction",ISNUMBER(SEARCH("publishing/radio &amp; podcasts", N456)),"radio &amp; podcasts",ISNUMBER(SEARCH("publishing/translations", N456)),"translations",ISNUMBER(SEARCH("technology/gadgets", N456)),"gadgets",ISNUMBER(SEARCH("technology/hardware", N456)),"hardware",ISNUMBER(SEARCH("technology/makerspaces", N456)),"makerspaces",ISNUMBER(SEARCH("technology/space exploration", N456)),"space exploration",ISNUMBER(SEARCH("technology/wearables", N456)),"wearables",ISNUMBER(SEARCH("technology/web", N456)),"web",ISNUMBER(SEARCH("theater/musical", N456)),"musical",ISNUMBER(SEARCH("theater/plays", N456)),"plays",ISNUMBER(SEARCH("theater/spaces", N456)),"spaces")</f>
        <v>animation</v>
      </c>
      <c r="S456" s="6">
        <f t="shared" si="38"/>
        <v>41938.717256944445</v>
      </c>
      <c r="T456" s="6">
        <f t="shared" si="39"/>
        <v>41969.551388888889</v>
      </c>
    </row>
    <row r="457" spans="1:20" ht="48" hidden="1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tr">
        <f t="shared" si="37"/>
        <v>film &amp; video</v>
      </c>
      <c r="R457" t="str" cm="1">
        <f t="array" ref="R457">_xlfn.IFS(ISNUMBER(SEARCH("film &amp; video/television", N457)),"television",ISNUMBER(SEARCH("film &amp; video/animation", N457)),"animation",ISNUMBER(SEARCH("film &amp; video/documentary", N457)),"documentary",ISNUMBER(SEARCH("film &amp; video/drama", N457)),"drama",ISNUMBER(SEARCH("film &amp; video/science fiction", N457)),"science fiction",ISNUMBER(SEARCH("film &amp; video/shorts", N457)),"shorts",ISNUMBER(SEARCH("food/food trucks", N457)),"food trucks",ISNUMBER(SEARCH("food/restaurants", N457)),"restaurants",ISNUMBER(SEARCH("food/small batch", N457)),"small batch",ISNUMBER(SEARCH("games/mobile games", N457)),"mobile games",ISNUMBER(SEARCH("games/tabletop games", N457)),"tabletop games",ISNUMBER(SEARCH("games/video games", N457)),"video games",ISNUMBER(SEARCH("music/classical music", N457)),"classical music",ISNUMBER(SEARCH("music/electronic music", N457)),"electronic music",ISNUMBER(SEARCH("music/faith", N457)),"faith",ISNUMBER(SEARCH("music/indie rock", N457)),"indie rock",ISNUMBER(SEARCH("music/jazz", N457)),"jazz",ISNUMBER(SEARCH("music/metal", N457)),"metal",ISNUMBER(SEARCH("music/pop", N457)),"pop",ISNUMBER(SEARCH("music/rock", N457)),"rock",ISNUMBER(SEARCH("music/world music", N457)),"world music",ISNUMBER(SEARCH("journalism/audio", N457)),"audio",ISNUMBER(SEARCH("photography/nature", N457)),"nature",ISNUMBER(SEARCH("photography/people", N457)),"people",ISNUMBER(SEARCH("photography/photobooks", N457)),"photobooks",ISNUMBER(SEARCH("photography/places", N457)),"places",ISNUMBER(SEARCH("publishing/art books", N457)),"art books",ISNUMBER(SEARCH("publishing/children's books", N457)),"children's books",ISNUMBER(SEARCH("publishing/fiction", N457)),"fiction",ISNUMBER(SEARCH("publishing/nonfiction", N457)),"nonfiction",ISNUMBER(SEARCH("publishing/radio &amp; podcasts", N457)),"radio &amp; podcasts",ISNUMBER(SEARCH("publishing/translations", N457)),"translations",ISNUMBER(SEARCH("technology/gadgets", N457)),"gadgets",ISNUMBER(SEARCH("technology/hardware", N457)),"hardware",ISNUMBER(SEARCH("technology/makerspaces", N457)),"makerspaces",ISNUMBER(SEARCH("technology/space exploration", N457)),"space exploration",ISNUMBER(SEARCH("technology/wearables", N457)),"wearables",ISNUMBER(SEARCH("technology/web", N457)),"web",ISNUMBER(SEARCH("theater/musical", N457)),"musical",ISNUMBER(SEARCH("theater/plays", N457)),"plays",ISNUMBER(SEARCH("theater/spaces", N457)),"spaces")</f>
        <v>animation</v>
      </c>
      <c r="S457" s="6">
        <f t="shared" si="38"/>
        <v>40971.002569444441</v>
      </c>
      <c r="T457" s="6">
        <f t="shared" si="39"/>
        <v>41016.021527777775</v>
      </c>
    </row>
    <row r="458" spans="1:20" ht="48" hidden="1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tr">
        <f t="shared" si="37"/>
        <v>film &amp; video</v>
      </c>
      <c r="R458" t="str" cm="1">
        <f t="array" ref="R458">_xlfn.IFS(ISNUMBER(SEARCH("film &amp; video/television", N458)),"television",ISNUMBER(SEARCH("film &amp; video/animation", N458)),"animation",ISNUMBER(SEARCH("film &amp; video/documentary", N458)),"documentary",ISNUMBER(SEARCH("film &amp; video/drama", N458)),"drama",ISNUMBER(SEARCH("film &amp; video/science fiction", N458)),"science fiction",ISNUMBER(SEARCH("film &amp; video/shorts", N458)),"shorts",ISNUMBER(SEARCH("food/food trucks", N458)),"food trucks",ISNUMBER(SEARCH("food/restaurants", N458)),"restaurants",ISNUMBER(SEARCH("food/small batch", N458)),"small batch",ISNUMBER(SEARCH("games/mobile games", N458)),"mobile games",ISNUMBER(SEARCH("games/tabletop games", N458)),"tabletop games",ISNUMBER(SEARCH("games/video games", N458)),"video games",ISNUMBER(SEARCH("music/classical music", N458)),"classical music",ISNUMBER(SEARCH("music/electronic music", N458)),"electronic music",ISNUMBER(SEARCH("music/faith", N458)),"faith",ISNUMBER(SEARCH("music/indie rock", N458)),"indie rock",ISNUMBER(SEARCH("music/jazz", N458)),"jazz",ISNUMBER(SEARCH("music/metal", N458)),"metal",ISNUMBER(SEARCH("music/pop", N458)),"pop",ISNUMBER(SEARCH("music/rock", N458)),"rock",ISNUMBER(SEARCH("music/world music", N458)),"world music",ISNUMBER(SEARCH("journalism/audio", N458)),"audio",ISNUMBER(SEARCH("photography/nature", N458)),"nature",ISNUMBER(SEARCH("photography/people", N458)),"people",ISNUMBER(SEARCH("photography/photobooks", N458)),"photobooks",ISNUMBER(SEARCH("photography/places", N458)),"places",ISNUMBER(SEARCH("publishing/art books", N458)),"art books",ISNUMBER(SEARCH("publishing/children's books", N458)),"children's books",ISNUMBER(SEARCH("publishing/fiction", N458)),"fiction",ISNUMBER(SEARCH("publishing/nonfiction", N458)),"nonfiction",ISNUMBER(SEARCH("publishing/radio &amp; podcasts", N458)),"radio &amp; podcasts",ISNUMBER(SEARCH("publishing/translations", N458)),"translations",ISNUMBER(SEARCH("technology/gadgets", N458)),"gadgets",ISNUMBER(SEARCH("technology/hardware", N458)),"hardware",ISNUMBER(SEARCH("technology/makerspaces", N458)),"makerspaces",ISNUMBER(SEARCH("technology/space exploration", N458)),"space exploration",ISNUMBER(SEARCH("technology/wearables", N458)),"wearables",ISNUMBER(SEARCH("technology/web", N458)),"web",ISNUMBER(SEARCH("theater/musical", N458)),"musical",ISNUMBER(SEARCH("theater/plays", N458)),"plays",ISNUMBER(SEARCH("theater/spaces", N458)),"spaces")</f>
        <v>animation</v>
      </c>
      <c r="S458" s="6">
        <f t="shared" si="38"/>
        <v>41547.694456018515</v>
      </c>
      <c r="T458" s="6">
        <f t="shared" si="39"/>
        <v>41569.165972222225</v>
      </c>
    </row>
    <row r="459" spans="1:20" ht="48" hidden="1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v>0</v>
      </c>
      <c r="Q459" t="str">
        <f t="shared" si="37"/>
        <v>film &amp; video</v>
      </c>
      <c r="R459" t="str" cm="1">
        <f t="array" ref="R459">_xlfn.IFS(ISNUMBER(SEARCH("film &amp; video/television", N459)),"television",ISNUMBER(SEARCH("film &amp; video/animation", N459)),"animation",ISNUMBER(SEARCH("film &amp; video/documentary", N459)),"documentary",ISNUMBER(SEARCH("film &amp; video/drama", N459)),"drama",ISNUMBER(SEARCH("film &amp; video/science fiction", N459)),"science fiction",ISNUMBER(SEARCH("film &amp; video/shorts", N459)),"shorts",ISNUMBER(SEARCH("food/food trucks", N459)),"food trucks",ISNUMBER(SEARCH("food/restaurants", N459)),"restaurants",ISNUMBER(SEARCH("food/small batch", N459)),"small batch",ISNUMBER(SEARCH("games/mobile games", N459)),"mobile games",ISNUMBER(SEARCH("games/tabletop games", N459)),"tabletop games",ISNUMBER(SEARCH("games/video games", N459)),"video games",ISNUMBER(SEARCH("music/classical music", N459)),"classical music",ISNUMBER(SEARCH("music/electronic music", N459)),"electronic music",ISNUMBER(SEARCH("music/faith", N459)),"faith",ISNUMBER(SEARCH("music/indie rock", N459)),"indie rock",ISNUMBER(SEARCH("music/jazz", N459)),"jazz",ISNUMBER(SEARCH("music/metal", N459)),"metal",ISNUMBER(SEARCH("music/pop", N459)),"pop",ISNUMBER(SEARCH("music/rock", N459)),"rock",ISNUMBER(SEARCH("music/world music", N459)),"world music",ISNUMBER(SEARCH("journalism/audio", N459)),"audio",ISNUMBER(SEARCH("photography/nature", N459)),"nature",ISNUMBER(SEARCH("photography/people", N459)),"people",ISNUMBER(SEARCH("photography/photobooks", N459)),"photobooks",ISNUMBER(SEARCH("photography/places", N459)),"places",ISNUMBER(SEARCH("publishing/art books", N459)),"art books",ISNUMBER(SEARCH("publishing/children's books", N459)),"children's books",ISNUMBER(SEARCH("publishing/fiction", N459)),"fiction",ISNUMBER(SEARCH("publishing/nonfiction", N459)),"nonfiction",ISNUMBER(SEARCH("publishing/radio &amp; podcasts", N459)),"radio &amp; podcasts",ISNUMBER(SEARCH("publishing/translations", N459)),"translations",ISNUMBER(SEARCH("technology/gadgets", N459)),"gadgets",ISNUMBER(SEARCH("technology/hardware", N459)),"hardware",ISNUMBER(SEARCH("technology/makerspaces", N459)),"makerspaces",ISNUMBER(SEARCH("technology/space exploration", N459)),"space exploration",ISNUMBER(SEARCH("technology/wearables", N459)),"wearables",ISNUMBER(SEARCH("technology/web", N459)),"web",ISNUMBER(SEARCH("theater/musical", N459)),"musical",ISNUMBER(SEARCH("theater/plays", N459)),"plays",ISNUMBER(SEARCH("theater/spaces", N459)),"spaces")</f>
        <v>animation</v>
      </c>
      <c r="S459" s="6">
        <f t="shared" si="38"/>
        <v>41837.767500000002</v>
      </c>
      <c r="T459" s="6">
        <f t="shared" si="39"/>
        <v>41867.767500000002</v>
      </c>
    </row>
    <row r="460" spans="1:20" ht="48" hidden="1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tr">
        <f t="shared" si="37"/>
        <v>film &amp; video</v>
      </c>
      <c r="R460" t="str" cm="1">
        <f t="array" ref="R460">_xlfn.IFS(ISNUMBER(SEARCH("film &amp; video/television", N460)),"television",ISNUMBER(SEARCH("film &amp; video/animation", N460)),"animation",ISNUMBER(SEARCH("film &amp; video/documentary", N460)),"documentary",ISNUMBER(SEARCH("film &amp; video/drama", N460)),"drama",ISNUMBER(SEARCH("film &amp; video/science fiction", N460)),"science fiction",ISNUMBER(SEARCH("film &amp; video/shorts", N460)),"shorts",ISNUMBER(SEARCH("food/food trucks", N460)),"food trucks",ISNUMBER(SEARCH("food/restaurants", N460)),"restaurants",ISNUMBER(SEARCH("food/small batch", N460)),"small batch",ISNUMBER(SEARCH("games/mobile games", N460)),"mobile games",ISNUMBER(SEARCH("games/tabletop games", N460)),"tabletop games",ISNUMBER(SEARCH("games/video games", N460)),"video games",ISNUMBER(SEARCH("music/classical music", N460)),"classical music",ISNUMBER(SEARCH("music/electronic music", N460)),"electronic music",ISNUMBER(SEARCH("music/faith", N460)),"faith",ISNUMBER(SEARCH("music/indie rock", N460)),"indie rock",ISNUMBER(SEARCH("music/jazz", N460)),"jazz",ISNUMBER(SEARCH("music/metal", N460)),"metal",ISNUMBER(SEARCH("music/pop", N460)),"pop",ISNUMBER(SEARCH("music/rock", N460)),"rock",ISNUMBER(SEARCH("music/world music", N460)),"world music",ISNUMBER(SEARCH("journalism/audio", N460)),"audio",ISNUMBER(SEARCH("photography/nature", N460)),"nature",ISNUMBER(SEARCH("photography/people", N460)),"people",ISNUMBER(SEARCH("photography/photobooks", N460)),"photobooks",ISNUMBER(SEARCH("photography/places", N460)),"places",ISNUMBER(SEARCH("publishing/art books", N460)),"art books",ISNUMBER(SEARCH("publishing/children's books", N460)),"children's books",ISNUMBER(SEARCH("publishing/fiction", N460)),"fiction",ISNUMBER(SEARCH("publishing/nonfiction", N460)),"nonfiction",ISNUMBER(SEARCH("publishing/radio &amp; podcasts", N460)),"radio &amp; podcasts",ISNUMBER(SEARCH("publishing/translations", N460)),"translations",ISNUMBER(SEARCH("technology/gadgets", N460)),"gadgets",ISNUMBER(SEARCH("technology/hardware", N460)),"hardware",ISNUMBER(SEARCH("technology/makerspaces", N460)),"makerspaces",ISNUMBER(SEARCH("technology/space exploration", N460)),"space exploration",ISNUMBER(SEARCH("technology/wearables", N460)),"wearables",ISNUMBER(SEARCH("technology/web", N460)),"web",ISNUMBER(SEARCH("theater/musical", N460)),"musical",ISNUMBER(SEARCH("theater/plays", N460)),"plays",ISNUMBER(SEARCH("theater/spaces", N460)),"spaces")</f>
        <v>animation</v>
      </c>
      <c r="S460" s="6">
        <f t="shared" si="38"/>
        <v>41378.69976851852</v>
      </c>
      <c r="T460" s="6">
        <f t="shared" si="39"/>
        <v>41408.69976851852</v>
      </c>
    </row>
    <row r="461" spans="1:20" ht="48" hidden="1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tr">
        <f t="shared" si="37"/>
        <v>film &amp; video</v>
      </c>
      <c r="R461" t="str" cm="1">
        <f t="array" ref="R461">_xlfn.IFS(ISNUMBER(SEARCH("film &amp; video/television", N461)),"television",ISNUMBER(SEARCH("film &amp; video/animation", N461)),"animation",ISNUMBER(SEARCH("film &amp; video/documentary", N461)),"documentary",ISNUMBER(SEARCH("film &amp; video/drama", N461)),"drama",ISNUMBER(SEARCH("film &amp; video/science fiction", N461)),"science fiction",ISNUMBER(SEARCH("film &amp; video/shorts", N461)),"shorts",ISNUMBER(SEARCH("food/food trucks", N461)),"food trucks",ISNUMBER(SEARCH("food/restaurants", N461)),"restaurants",ISNUMBER(SEARCH("food/small batch", N461)),"small batch",ISNUMBER(SEARCH("games/mobile games", N461)),"mobile games",ISNUMBER(SEARCH("games/tabletop games", N461)),"tabletop games",ISNUMBER(SEARCH("games/video games", N461)),"video games",ISNUMBER(SEARCH("music/classical music", N461)),"classical music",ISNUMBER(SEARCH("music/electronic music", N461)),"electronic music",ISNUMBER(SEARCH("music/faith", N461)),"faith",ISNUMBER(SEARCH("music/indie rock", N461)),"indie rock",ISNUMBER(SEARCH("music/jazz", N461)),"jazz",ISNUMBER(SEARCH("music/metal", N461)),"metal",ISNUMBER(SEARCH("music/pop", N461)),"pop",ISNUMBER(SEARCH("music/rock", N461)),"rock",ISNUMBER(SEARCH("music/world music", N461)),"world music",ISNUMBER(SEARCH("journalism/audio", N461)),"audio",ISNUMBER(SEARCH("photography/nature", N461)),"nature",ISNUMBER(SEARCH("photography/people", N461)),"people",ISNUMBER(SEARCH("photography/photobooks", N461)),"photobooks",ISNUMBER(SEARCH("photography/places", N461)),"places",ISNUMBER(SEARCH("publishing/art books", N461)),"art books",ISNUMBER(SEARCH("publishing/children's books", N461)),"children's books",ISNUMBER(SEARCH("publishing/fiction", N461)),"fiction",ISNUMBER(SEARCH("publishing/nonfiction", N461)),"nonfiction",ISNUMBER(SEARCH("publishing/radio &amp; podcasts", N461)),"radio &amp; podcasts",ISNUMBER(SEARCH("publishing/translations", N461)),"translations",ISNUMBER(SEARCH("technology/gadgets", N461)),"gadgets",ISNUMBER(SEARCH("technology/hardware", N461)),"hardware",ISNUMBER(SEARCH("technology/makerspaces", N461)),"makerspaces",ISNUMBER(SEARCH("technology/space exploration", N461)),"space exploration",ISNUMBER(SEARCH("technology/wearables", N461)),"wearables",ISNUMBER(SEARCH("technology/web", N461)),"web",ISNUMBER(SEARCH("theater/musical", N461)),"musical",ISNUMBER(SEARCH("theater/plays", N461)),"plays",ISNUMBER(SEARCH("theater/spaces", N461)),"spaces")</f>
        <v>animation</v>
      </c>
      <c r="S461" s="6">
        <f t="shared" si="38"/>
        <v>40800.6403587963</v>
      </c>
      <c r="T461" s="6">
        <f t="shared" si="39"/>
        <v>40860.682025462964</v>
      </c>
    </row>
    <row r="462" spans="1:20" ht="32" hidden="1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tr">
        <f t="shared" si="37"/>
        <v>film &amp; video</v>
      </c>
      <c r="R462" t="str" cm="1">
        <f t="array" ref="R462">_xlfn.IFS(ISNUMBER(SEARCH("film &amp; video/television", N462)),"television",ISNUMBER(SEARCH("film &amp; video/animation", N462)),"animation",ISNUMBER(SEARCH("film &amp; video/documentary", N462)),"documentary",ISNUMBER(SEARCH("film &amp; video/drama", N462)),"drama",ISNUMBER(SEARCH("film &amp; video/science fiction", N462)),"science fiction",ISNUMBER(SEARCH("film &amp; video/shorts", N462)),"shorts",ISNUMBER(SEARCH("food/food trucks", N462)),"food trucks",ISNUMBER(SEARCH("food/restaurants", N462)),"restaurants",ISNUMBER(SEARCH("food/small batch", N462)),"small batch",ISNUMBER(SEARCH("games/mobile games", N462)),"mobile games",ISNUMBER(SEARCH("games/tabletop games", N462)),"tabletop games",ISNUMBER(SEARCH("games/video games", N462)),"video games",ISNUMBER(SEARCH("music/classical music", N462)),"classical music",ISNUMBER(SEARCH("music/electronic music", N462)),"electronic music",ISNUMBER(SEARCH("music/faith", N462)),"faith",ISNUMBER(SEARCH("music/indie rock", N462)),"indie rock",ISNUMBER(SEARCH("music/jazz", N462)),"jazz",ISNUMBER(SEARCH("music/metal", N462)),"metal",ISNUMBER(SEARCH("music/pop", N462)),"pop",ISNUMBER(SEARCH("music/rock", N462)),"rock",ISNUMBER(SEARCH("music/world music", N462)),"world music",ISNUMBER(SEARCH("journalism/audio", N462)),"audio",ISNUMBER(SEARCH("photography/nature", N462)),"nature",ISNUMBER(SEARCH("photography/people", N462)),"people",ISNUMBER(SEARCH("photography/photobooks", N462)),"photobooks",ISNUMBER(SEARCH("photography/places", N462)),"places",ISNUMBER(SEARCH("publishing/art books", N462)),"art books",ISNUMBER(SEARCH("publishing/children's books", N462)),"children's books",ISNUMBER(SEARCH("publishing/fiction", N462)),"fiction",ISNUMBER(SEARCH("publishing/nonfiction", N462)),"nonfiction",ISNUMBER(SEARCH("publishing/radio &amp; podcasts", N462)),"radio &amp; podcasts",ISNUMBER(SEARCH("publishing/translations", N462)),"translations",ISNUMBER(SEARCH("technology/gadgets", N462)),"gadgets",ISNUMBER(SEARCH("technology/hardware", N462)),"hardware",ISNUMBER(SEARCH("technology/makerspaces", N462)),"makerspaces",ISNUMBER(SEARCH("technology/space exploration", N462)),"space exploration",ISNUMBER(SEARCH("technology/wearables", N462)),"wearables",ISNUMBER(SEARCH("technology/web", N462)),"web",ISNUMBER(SEARCH("theater/musical", N462)),"musical",ISNUMBER(SEARCH("theater/plays", N462)),"plays",ISNUMBER(SEARCH("theater/spaces", N462)),"spaces")</f>
        <v>animation</v>
      </c>
      <c r="S462" s="6">
        <f t="shared" si="38"/>
        <v>41759.542534722219</v>
      </c>
      <c r="T462" s="6">
        <f t="shared" si="39"/>
        <v>41791.166666666664</v>
      </c>
    </row>
    <row r="463" spans="1:20" ht="48" hidden="1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v>0</v>
      </c>
      <c r="Q463" t="str">
        <f t="shared" si="37"/>
        <v>film &amp; video</v>
      </c>
      <c r="R463" t="str" cm="1">
        <f t="array" ref="R463">_xlfn.IFS(ISNUMBER(SEARCH("film &amp; video/television", N463)),"television",ISNUMBER(SEARCH("film &amp; video/animation", N463)),"animation",ISNUMBER(SEARCH("film &amp; video/documentary", N463)),"documentary",ISNUMBER(SEARCH("film &amp; video/drama", N463)),"drama",ISNUMBER(SEARCH("film &amp; video/science fiction", N463)),"science fiction",ISNUMBER(SEARCH("film &amp; video/shorts", N463)),"shorts",ISNUMBER(SEARCH("food/food trucks", N463)),"food trucks",ISNUMBER(SEARCH("food/restaurants", N463)),"restaurants",ISNUMBER(SEARCH("food/small batch", N463)),"small batch",ISNUMBER(SEARCH("games/mobile games", N463)),"mobile games",ISNUMBER(SEARCH("games/tabletop games", N463)),"tabletop games",ISNUMBER(SEARCH("games/video games", N463)),"video games",ISNUMBER(SEARCH("music/classical music", N463)),"classical music",ISNUMBER(SEARCH("music/electronic music", N463)),"electronic music",ISNUMBER(SEARCH("music/faith", N463)),"faith",ISNUMBER(SEARCH("music/indie rock", N463)),"indie rock",ISNUMBER(SEARCH("music/jazz", N463)),"jazz",ISNUMBER(SEARCH("music/metal", N463)),"metal",ISNUMBER(SEARCH("music/pop", N463)),"pop",ISNUMBER(SEARCH("music/rock", N463)),"rock",ISNUMBER(SEARCH("music/world music", N463)),"world music",ISNUMBER(SEARCH("journalism/audio", N463)),"audio",ISNUMBER(SEARCH("photography/nature", N463)),"nature",ISNUMBER(SEARCH("photography/people", N463)),"people",ISNUMBER(SEARCH("photography/photobooks", N463)),"photobooks",ISNUMBER(SEARCH("photography/places", N463)),"places",ISNUMBER(SEARCH("publishing/art books", N463)),"art books",ISNUMBER(SEARCH("publishing/children's books", N463)),"children's books",ISNUMBER(SEARCH("publishing/fiction", N463)),"fiction",ISNUMBER(SEARCH("publishing/nonfiction", N463)),"nonfiction",ISNUMBER(SEARCH("publishing/radio &amp; podcasts", N463)),"radio &amp; podcasts",ISNUMBER(SEARCH("publishing/translations", N463)),"translations",ISNUMBER(SEARCH("technology/gadgets", N463)),"gadgets",ISNUMBER(SEARCH("technology/hardware", N463)),"hardware",ISNUMBER(SEARCH("technology/makerspaces", N463)),"makerspaces",ISNUMBER(SEARCH("technology/space exploration", N463)),"space exploration",ISNUMBER(SEARCH("technology/wearables", N463)),"wearables",ISNUMBER(SEARCH("technology/web", N463)),"web",ISNUMBER(SEARCH("theater/musical", N463)),"musical",ISNUMBER(SEARCH("theater/plays", N463)),"plays",ISNUMBER(SEARCH("theater/spaces", N463)),"spaces")</f>
        <v>animation</v>
      </c>
      <c r="S463" s="6">
        <f t="shared" si="38"/>
        <v>41407.84684027778</v>
      </c>
      <c r="T463" s="6">
        <f t="shared" si="39"/>
        <v>41427.84684027778</v>
      </c>
    </row>
    <row r="464" spans="1:20" ht="48" hidden="1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v>0</v>
      </c>
      <c r="Q464" t="str">
        <f t="shared" si="37"/>
        <v>film &amp; video</v>
      </c>
      <c r="R464" t="str" cm="1">
        <f t="array" ref="R464">_xlfn.IFS(ISNUMBER(SEARCH("film &amp; video/television", N464)),"television",ISNUMBER(SEARCH("film &amp; video/animation", N464)),"animation",ISNUMBER(SEARCH("film &amp; video/documentary", N464)),"documentary",ISNUMBER(SEARCH("film &amp; video/drama", N464)),"drama",ISNUMBER(SEARCH("film &amp; video/science fiction", N464)),"science fiction",ISNUMBER(SEARCH("film &amp; video/shorts", N464)),"shorts",ISNUMBER(SEARCH("food/food trucks", N464)),"food trucks",ISNUMBER(SEARCH("food/restaurants", N464)),"restaurants",ISNUMBER(SEARCH("food/small batch", N464)),"small batch",ISNUMBER(SEARCH("games/mobile games", N464)),"mobile games",ISNUMBER(SEARCH("games/tabletop games", N464)),"tabletop games",ISNUMBER(SEARCH("games/video games", N464)),"video games",ISNUMBER(SEARCH("music/classical music", N464)),"classical music",ISNUMBER(SEARCH("music/electronic music", N464)),"electronic music",ISNUMBER(SEARCH("music/faith", N464)),"faith",ISNUMBER(SEARCH("music/indie rock", N464)),"indie rock",ISNUMBER(SEARCH("music/jazz", N464)),"jazz",ISNUMBER(SEARCH("music/metal", N464)),"metal",ISNUMBER(SEARCH("music/pop", N464)),"pop",ISNUMBER(SEARCH("music/rock", N464)),"rock",ISNUMBER(SEARCH("music/world music", N464)),"world music",ISNUMBER(SEARCH("journalism/audio", N464)),"audio",ISNUMBER(SEARCH("photography/nature", N464)),"nature",ISNUMBER(SEARCH("photography/people", N464)),"people",ISNUMBER(SEARCH("photography/photobooks", N464)),"photobooks",ISNUMBER(SEARCH("photography/places", N464)),"places",ISNUMBER(SEARCH("publishing/art books", N464)),"art books",ISNUMBER(SEARCH("publishing/children's books", N464)),"children's books",ISNUMBER(SEARCH("publishing/fiction", N464)),"fiction",ISNUMBER(SEARCH("publishing/nonfiction", N464)),"nonfiction",ISNUMBER(SEARCH("publishing/radio &amp; podcasts", N464)),"radio &amp; podcasts",ISNUMBER(SEARCH("publishing/translations", N464)),"translations",ISNUMBER(SEARCH("technology/gadgets", N464)),"gadgets",ISNUMBER(SEARCH("technology/hardware", N464)),"hardware",ISNUMBER(SEARCH("technology/makerspaces", N464)),"makerspaces",ISNUMBER(SEARCH("technology/space exploration", N464)),"space exploration",ISNUMBER(SEARCH("technology/wearables", N464)),"wearables",ISNUMBER(SEARCH("technology/web", N464)),"web",ISNUMBER(SEARCH("theater/musical", N464)),"musical",ISNUMBER(SEARCH("theater/plays", N464)),"plays",ISNUMBER(SEARCH("theater/spaces", N464)),"spaces")</f>
        <v>animation</v>
      </c>
      <c r="S464" s="6">
        <f t="shared" si="38"/>
        <v>40705.126631944448</v>
      </c>
      <c r="T464" s="6">
        <f t="shared" si="39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tr">
        <f t="shared" si="37"/>
        <v>film &amp; video</v>
      </c>
      <c r="R465" t="str" cm="1">
        <f t="array" ref="R465">_xlfn.IFS(ISNUMBER(SEARCH("film &amp; video/television", N465)),"television",ISNUMBER(SEARCH("film &amp; video/animation", N465)),"animation",ISNUMBER(SEARCH("film &amp; video/documentary", N465)),"documentary",ISNUMBER(SEARCH("film &amp; video/drama", N465)),"drama",ISNUMBER(SEARCH("film &amp; video/science fiction", N465)),"science fiction",ISNUMBER(SEARCH("film &amp; video/shorts", N465)),"shorts",ISNUMBER(SEARCH("food/food trucks", N465)),"food trucks",ISNUMBER(SEARCH("food/restaurants", N465)),"restaurants",ISNUMBER(SEARCH("food/small batch", N465)),"small batch",ISNUMBER(SEARCH("games/mobile games", N465)),"mobile games",ISNUMBER(SEARCH("games/tabletop games", N465)),"tabletop games",ISNUMBER(SEARCH("games/video games", N465)),"video games",ISNUMBER(SEARCH("music/classical music", N465)),"classical music",ISNUMBER(SEARCH("music/electronic music", N465)),"electronic music",ISNUMBER(SEARCH("music/faith", N465)),"faith",ISNUMBER(SEARCH("music/indie rock", N465)),"indie rock",ISNUMBER(SEARCH("music/jazz", N465)),"jazz",ISNUMBER(SEARCH("music/metal", N465)),"metal",ISNUMBER(SEARCH("music/pop", N465)),"pop",ISNUMBER(SEARCH("music/rock", N465)),"rock",ISNUMBER(SEARCH("music/world music", N465)),"world music",ISNUMBER(SEARCH("journalism/audio", N465)),"audio",ISNUMBER(SEARCH("photography/nature", N465)),"nature",ISNUMBER(SEARCH("photography/people", N465)),"people",ISNUMBER(SEARCH("photography/photobooks", N465)),"photobooks",ISNUMBER(SEARCH("photography/places", N465)),"places",ISNUMBER(SEARCH("publishing/art books", N465)),"art books",ISNUMBER(SEARCH("publishing/children's books", N465)),"children's books",ISNUMBER(SEARCH("publishing/fiction", N465)),"fiction",ISNUMBER(SEARCH("publishing/nonfiction", N465)),"nonfiction",ISNUMBER(SEARCH("publishing/radio &amp; podcasts", N465)),"radio &amp; podcasts",ISNUMBER(SEARCH("publishing/translations", N465)),"translations",ISNUMBER(SEARCH("technology/gadgets", N465)),"gadgets",ISNUMBER(SEARCH("technology/hardware", N465)),"hardware",ISNUMBER(SEARCH("technology/makerspaces", N465)),"makerspaces",ISNUMBER(SEARCH("technology/space exploration", N465)),"space exploration",ISNUMBER(SEARCH("technology/wearables", N465)),"wearables",ISNUMBER(SEARCH("technology/web", N465)),"web",ISNUMBER(SEARCH("theater/musical", N465)),"musical",ISNUMBER(SEARCH("theater/plays", N465)),"plays",ISNUMBER(SEARCH("theater/spaces", N465)),"spaces")</f>
        <v>animation</v>
      </c>
      <c r="S465" s="6">
        <f t="shared" si="38"/>
        <v>40750.710104166668</v>
      </c>
      <c r="T465" s="6">
        <f t="shared" si="39"/>
        <v>40810.710104166668</v>
      </c>
    </row>
    <row r="466" spans="1:20" ht="32" hidden="1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tr">
        <f t="shared" si="37"/>
        <v>film &amp; video</v>
      </c>
      <c r="R466" t="str" cm="1">
        <f t="array" ref="R466">_xlfn.IFS(ISNUMBER(SEARCH("film &amp; video/television", N466)),"television",ISNUMBER(SEARCH("film &amp; video/animation", N466)),"animation",ISNUMBER(SEARCH("film &amp; video/documentary", N466)),"documentary",ISNUMBER(SEARCH("film &amp; video/drama", N466)),"drama",ISNUMBER(SEARCH("film &amp; video/science fiction", N466)),"science fiction",ISNUMBER(SEARCH("film &amp; video/shorts", N466)),"shorts",ISNUMBER(SEARCH("food/food trucks", N466)),"food trucks",ISNUMBER(SEARCH("food/restaurants", N466)),"restaurants",ISNUMBER(SEARCH("food/small batch", N466)),"small batch",ISNUMBER(SEARCH("games/mobile games", N466)),"mobile games",ISNUMBER(SEARCH("games/tabletop games", N466)),"tabletop games",ISNUMBER(SEARCH("games/video games", N466)),"video games",ISNUMBER(SEARCH("music/classical music", N466)),"classical music",ISNUMBER(SEARCH("music/electronic music", N466)),"electronic music",ISNUMBER(SEARCH("music/faith", N466)),"faith",ISNUMBER(SEARCH("music/indie rock", N466)),"indie rock",ISNUMBER(SEARCH("music/jazz", N466)),"jazz",ISNUMBER(SEARCH("music/metal", N466)),"metal",ISNUMBER(SEARCH("music/pop", N466)),"pop",ISNUMBER(SEARCH("music/rock", N466)),"rock",ISNUMBER(SEARCH("music/world music", N466)),"world music",ISNUMBER(SEARCH("journalism/audio", N466)),"audio",ISNUMBER(SEARCH("photography/nature", N466)),"nature",ISNUMBER(SEARCH("photography/people", N466)),"people",ISNUMBER(SEARCH("photography/photobooks", N466)),"photobooks",ISNUMBER(SEARCH("photography/places", N466)),"places",ISNUMBER(SEARCH("publishing/art books", N466)),"art books",ISNUMBER(SEARCH("publishing/children's books", N466)),"children's books",ISNUMBER(SEARCH("publishing/fiction", N466)),"fiction",ISNUMBER(SEARCH("publishing/nonfiction", N466)),"nonfiction",ISNUMBER(SEARCH("publishing/radio &amp; podcasts", N466)),"radio &amp; podcasts",ISNUMBER(SEARCH("publishing/translations", N466)),"translations",ISNUMBER(SEARCH("technology/gadgets", N466)),"gadgets",ISNUMBER(SEARCH("technology/hardware", N466)),"hardware",ISNUMBER(SEARCH("technology/makerspaces", N466)),"makerspaces",ISNUMBER(SEARCH("technology/space exploration", N466)),"space exploration",ISNUMBER(SEARCH("technology/wearables", N466)),"wearables",ISNUMBER(SEARCH("technology/web", N466)),"web",ISNUMBER(SEARCH("theater/musical", N466)),"musical",ISNUMBER(SEARCH("theater/plays", N466)),"plays",ISNUMBER(SEARCH("theater/spaces", N466)),"spaces")</f>
        <v>animation</v>
      </c>
      <c r="S466" s="6">
        <f t="shared" si="38"/>
        <v>42488.848784722228</v>
      </c>
      <c r="T466" s="6">
        <f t="shared" si="39"/>
        <v>42508.848784722228</v>
      </c>
    </row>
    <row r="467" spans="1:20" ht="16" hidden="1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tr">
        <f t="shared" si="37"/>
        <v>film &amp; video</v>
      </c>
      <c r="R467" t="str" cm="1">
        <f t="array" ref="R467">_xlfn.IFS(ISNUMBER(SEARCH("film &amp; video/television", N467)),"television",ISNUMBER(SEARCH("film &amp; video/animation", N467)),"animation",ISNUMBER(SEARCH("film &amp; video/documentary", N467)),"documentary",ISNUMBER(SEARCH("film &amp; video/drama", N467)),"drama",ISNUMBER(SEARCH("film &amp; video/science fiction", N467)),"science fiction",ISNUMBER(SEARCH("film &amp; video/shorts", N467)),"shorts",ISNUMBER(SEARCH("food/food trucks", N467)),"food trucks",ISNUMBER(SEARCH("food/restaurants", N467)),"restaurants",ISNUMBER(SEARCH("food/small batch", N467)),"small batch",ISNUMBER(SEARCH("games/mobile games", N467)),"mobile games",ISNUMBER(SEARCH("games/tabletop games", N467)),"tabletop games",ISNUMBER(SEARCH("games/video games", N467)),"video games",ISNUMBER(SEARCH("music/classical music", N467)),"classical music",ISNUMBER(SEARCH("music/electronic music", N467)),"electronic music",ISNUMBER(SEARCH("music/faith", N467)),"faith",ISNUMBER(SEARCH("music/indie rock", N467)),"indie rock",ISNUMBER(SEARCH("music/jazz", N467)),"jazz",ISNUMBER(SEARCH("music/metal", N467)),"metal",ISNUMBER(SEARCH("music/pop", N467)),"pop",ISNUMBER(SEARCH("music/rock", N467)),"rock",ISNUMBER(SEARCH("music/world music", N467)),"world music",ISNUMBER(SEARCH("journalism/audio", N467)),"audio",ISNUMBER(SEARCH("photography/nature", N467)),"nature",ISNUMBER(SEARCH("photography/people", N467)),"people",ISNUMBER(SEARCH("photography/photobooks", N467)),"photobooks",ISNUMBER(SEARCH("photography/places", N467)),"places",ISNUMBER(SEARCH("publishing/art books", N467)),"art books",ISNUMBER(SEARCH("publishing/children's books", N467)),"children's books",ISNUMBER(SEARCH("publishing/fiction", N467)),"fiction",ISNUMBER(SEARCH("publishing/nonfiction", N467)),"nonfiction",ISNUMBER(SEARCH("publishing/radio &amp; podcasts", N467)),"radio &amp; podcasts",ISNUMBER(SEARCH("publishing/translations", N467)),"translations",ISNUMBER(SEARCH("technology/gadgets", N467)),"gadgets",ISNUMBER(SEARCH("technology/hardware", N467)),"hardware",ISNUMBER(SEARCH("technology/makerspaces", N467)),"makerspaces",ISNUMBER(SEARCH("technology/space exploration", N467)),"space exploration",ISNUMBER(SEARCH("technology/wearables", N467)),"wearables",ISNUMBER(SEARCH("technology/web", N467)),"web",ISNUMBER(SEARCH("theater/musical", N467)),"musical",ISNUMBER(SEARCH("theater/plays", N467)),"plays",ISNUMBER(SEARCH("theater/spaces", N467)),"spaces")</f>
        <v>animation</v>
      </c>
      <c r="S467" s="6">
        <f t="shared" si="38"/>
        <v>41801.120069444441</v>
      </c>
      <c r="T467" s="6">
        <f t="shared" si="39"/>
        <v>41817.120069444441</v>
      </c>
    </row>
    <row r="468" spans="1:20" ht="48" hidden="1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tr">
        <f t="shared" si="37"/>
        <v>film &amp; video</v>
      </c>
      <c r="R468" t="str" cm="1">
        <f t="array" ref="R468">_xlfn.IFS(ISNUMBER(SEARCH("film &amp; video/television", N468)),"television",ISNUMBER(SEARCH("film &amp; video/animation", N468)),"animation",ISNUMBER(SEARCH("film &amp; video/documentary", N468)),"documentary",ISNUMBER(SEARCH("film &amp; video/drama", N468)),"drama",ISNUMBER(SEARCH("film &amp; video/science fiction", N468)),"science fiction",ISNUMBER(SEARCH("film &amp; video/shorts", N468)),"shorts",ISNUMBER(SEARCH("food/food trucks", N468)),"food trucks",ISNUMBER(SEARCH("food/restaurants", N468)),"restaurants",ISNUMBER(SEARCH("food/small batch", N468)),"small batch",ISNUMBER(SEARCH("games/mobile games", N468)),"mobile games",ISNUMBER(SEARCH("games/tabletop games", N468)),"tabletop games",ISNUMBER(SEARCH("games/video games", N468)),"video games",ISNUMBER(SEARCH("music/classical music", N468)),"classical music",ISNUMBER(SEARCH("music/electronic music", N468)),"electronic music",ISNUMBER(SEARCH("music/faith", N468)),"faith",ISNUMBER(SEARCH("music/indie rock", N468)),"indie rock",ISNUMBER(SEARCH("music/jazz", N468)),"jazz",ISNUMBER(SEARCH("music/metal", N468)),"metal",ISNUMBER(SEARCH("music/pop", N468)),"pop",ISNUMBER(SEARCH("music/rock", N468)),"rock",ISNUMBER(SEARCH("music/world music", N468)),"world music",ISNUMBER(SEARCH("journalism/audio", N468)),"audio",ISNUMBER(SEARCH("photography/nature", N468)),"nature",ISNUMBER(SEARCH("photography/people", N468)),"people",ISNUMBER(SEARCH("photography/photobooks", N468)),"photobooks",ISNUMBER(SEARCH("photography/places", N468)),"places",ISNUMBER(SEARCH("publishing/art books", N468)),"art books",ISNUMBER(SEARCH("publishing/children's books", N468)),"children's books",ISNUMBER(SEARCH("publishing/fiction", N468)),"fiction",ISNUMBER(SEARCH("publishing/nonfiction", N468)),"nonfiction",ISNUMBER(SEARCH("publishing/radio &amp; podcasts", N468)),"radio &amp; podcasts",ISNUMBER(SEARCH("publishing/translations", N468)),"translations",ISNUMBER(SEARCH("technology/gadgets", N468)),"gadgets",ISNUMBER(SEARCH("technology/hardware", N468)),"hardware",ISNUMBER(SEARCH("technology/makerspaces", N468)),"makerspaces",ISNUMBER(SEARCH("technology/space exploration", N468)),"space exploration",ISNUMBER(SEARCH("technology/wearables", N468)),"wearables",ISNUMBER(SEARCH("technology/web", N468)),"web",ISNUMBER(SEARCH("theater/musical", N468)),"musical",ISNUMBER(SEARCH("theater/plays", N468)),"plays",ISNUMBER(SEARCH("theater/spaces", N468)),"spaces")</f>
        <v>animation</v>
      </c>
      <c r="S468" s="6">
        <f t="shared" si="38"/>
        <v>41129.942870370374</v>
      </c>
      <c r="T468" s="6">
        <f t="shared" si="39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tr">
        <f t="shared" si="37"/>
        <v>film &amp; video</v>
      </c>
      <c r="R469" t="str" cm="1">
        <f t="array" ref="R469">_xlfn.IFS(ISNUMBER(SEARCH("film &amp; video/television", N469)),"television",ISNUMBER(SEARCH("film &amp; video/animation", N469)),"animation",ISNUMBER(SEARCH("film &amp; video/documentary", N469)),"documentary",ISNUMBER(SEARCH("film &amp; video/drama", N469)),"drama",ISNUMBER(SEARCH("film &amp; video/science fiction", N469)),"science fiction",ISNUMBER(SEARCH("film &amp; video/shorts", N469)),"shorts",ISNUMBER(SEARCH("food/food trucks", N469)),"food trucks",ISNUMBER(SEARCH("food/restaurants", N469)),"restaurants",ISNUMBER(SEARCH("food/small batch", N469)),"small batch",ISNUMBER(SEARCH("games/mobile games", N469)),"mobile games",ISNUMBER(SEARCH("games/tabletop games", N469)),"tabletop games",ISNUMBER(SEARCH("games/video games", N469)),"video games",ISNUMBER(SEARCH("music/classical music", N469)),"classical music",ISNUMBER(SEARCH("music/electronic music", N469)),"electronic music",ISNUMBER(SEARCH("music/faith", N469)),"faith",ISNUMBER(SEARCH("music/indie rock", N469)),"indie rock",ISNUMBER(SEARCH("music/jazz", N469)),"jazz",ISNUMBER(SEARCH("music/metal", N469)),"metal",ISNUMBER(SEARCH("music/pop", N469)),"pop",ISNUMBER(SEARCH("music/rock", N469)),"rock",ISNUMBER(SEARCH("music/world music", N469)),"world music",ISNUMBER(SEARCH("journalism/audio", N469)),"audio",ISNUMBER(SEARCH("photography/nature", N469)),"nature",ISNUMBER(SEARCH("photography/people", N469)),"people",ISNUMBER(SEARCH("photography/photobooks", N469)),"photobooks",ISNUMBER(SEARCH("photography/places", N469)),"places",ISNUMBER(SEARCH("publishing/art books", N469)),"art books",ISNUMBER(SEARCH("publishing/children's books", N469)),"children's books",ISNUMBER(SEARCH("publishing/fiction", N469)),"fiction",ISNUMBER(SEARCH("publishing/nonfiction", N469)),"nonfiction",ISNUMBER(SEARCH("publishing/radio &amp; podcasts", N469)),"radio &amp; podcasts",ISNUMBER(SEARCH("publishing/translations", N469)),"translations",ISNUMBER(SEARCH("technology/gadgets", N469)),"gadgets",ISNUMBER(SEARCH("technology/hardware", N469)),"hardware",ISNUMBER(SEARCH("technology/makerspaces", N469)),"makerspaces",ISNUMBER(SEARCH("technology/space exploration", N469)),"space exploration",ISNUMBER(SEARCH("technology/wearables", N469)),"wearables",ISNUMBER(SEARCH("technology/web", N469)),"web",ISNUMBER(SEARCH("theater/musical", N469)),"musical",ISNUMBER(SEARCH("theater/plays", N469)),"plays",ISNUMBER(SEARCH("theater/spaces", N469)),"spaces")</f>
        <v>animation</v>
      </c>
      <c r="S469" s="6">
        <f t="shared" si="38"/>
        <v>41135.679791666669</v>
      </c>
      <c r="T469" s="6">
        <f t="shared" si="39"/>
        <v>41180.679791666669</v>
      </c>
    </row>
    <row r="470" spans="1:20" ht="48" hidden="1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v>0</v>
      </c>
      <c r="Q470" t="str">
        <f t="shared" si="37"/>
        <v>film &amp; video</v>
      </c>
      <c r="R470" t="str" cm="1">
        <f t="array" ref="R470">_xlfn.IFS(ISNUMBER(SEARCH("film &amp; video/television", N470)),"television",ISNUMBER(SEARCH("film &amp; video/animation", N470)),"animation",ISNUMBER(SEARCH("film &amp; video/documentary", N470)),"documentary",ISNUMBER(SEARCH("film &amp; video/drama", N470)),"drama",ISNUMBER(SEARCH("film &amp; video/science fiction", N470)),"science fiction",ISNUMBER(SEARCH("film &amp; video/shorts", N470)),"shorts",ISNUMBER(SEARCH("food/food trucks", N470)),"food trucks",ISNUMBER(SEARCH("food/restaurants", N470)),"restaurants",ISNUMBER(SEARCH("food/small batch", N470)),"small batch",ISNUMBER(SEARCH("games/mobile games", N470)),"mobile games",ISNUMBER(SEARCH("games/tabletop games", N470)),"tabletop games",ISNUMBER(SEARCH("games/video games", N470)),"video games",ISNUMBER(SEARCH("music/classical music", N470)),"classical music",ISNUMBER(SEARCH("music/electronic music", N470)),"electronic music",ISNUMBER(SEARCH("music/faith", N470)),"faith",ISNUMBER(SEARCH("music/indie rock", N470)),"indie rock",ISNUMBER(SEARCH("music/jazz", N470)),"jazz",ISNUMBER(SEARCH("music/metal", N470)),"metal",ISNUMBER(SEARCH("music/pop", N470)),"pop",ISNUMBER(SEARCH("music/rock", N470)),"rock",ISNUMBER(SEARCH("music/world music", N470)),"world music",ISNUMBER(SEARCH("journalism/audio", N470)),"audio",ISNUMBER(SEARCH("photography/nature", N470)),"nature",ISNUMBER(SEARCH("photography/people", N470)),"people",ISNUMBER(SEARCH("photography/photobooks", N470)),"photobooks",ISNUMBER(SEARCH("photography/places", N470)),"places",ISNUMBER(SEARCH("publishing/art books", N470)),"art books",ISNUMBER(SEARCH("publishing/children's books", N470)),"children's books",ISNUMBER(SEARCH("publishing/fiction", N470)),"fiction",ISNUMBER(SEARCH("publishing/nonfiction", N470)),"nonfiction",ISNUMBER(SEARCH("publishing/radio &amp; podcasts", N470)),"radio &amp; podcasts",ISNUMBER(SEARCH("publishing/translations", N470)),"translations",ISNUMBER(SEARCH("technology/gadgets", N470)),"gadgets",ISNUMBER(SEARCH("technology/hardware", N470)),"hardware",ISNUMBER(SEARCH("technology/makerspaces", N470)),"makerspaces",ISNUMBER(SEARCH("technology/space exploration", N470)),"space exploration",ISNUMBER(SEARCH("technology/wearables", N470)),"wearables",ISNUMBER(SEARCH("technology/web", N470)),"web",ISNUMBER(SEARCH("theater/musical", N470)),"musical",ISNUMBER(SEARCH("theater/plays", N470)),"plays",ISNUMBER(SEARCH("theater/spaces", N470)),"spaces")</f>
        <v>animation</v>
      </c>
      <c r="S470" s="6">
        <f t="shared" si="38"/>
        <v>41041.167627314811</v>
      </c>
      <c r="T470" s="6">
        <f t="shared" si="39"/>
        <v>41101.160474537035</v>
      </c>
    </row>
    <row r="471" spans="1:20" ht="32" hidden="1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v>0</v>
      </c>
      <c r="Q471" t="str">
        <f t="shared" si="37"/>
        <v>film &amp; video</v>
      </c>
      <c r="R471" t="str" cm="1">
        <f t="array" ref="R471">_xlfn.IFS(ISNUMBER(SEARCH("film &amp; video/television", N471)),"television",ISNUMBER(SEARCH("film &amp; video/animation", N471)),"animation",ISNUMBER(SEARCH("film &amp; video/documentary", N471)),"documentary",ISNUMBER(SEARCH("film &amp; video/drama", N471)),"drama",ISNUMBER(SEARCH("film &amp; video/science fiction", N471)),"science fiction",ISNUMBER(SEARCH("film &amp; video/shorts", N471)),"shorts",ISNUMBER(SEARCH("food/food trucks", N471)),"food trucks",ISNUMBER(SEARCH("food/restaurants", N471)),"restaurants",ISNUMBER(SEARCH("food/small batch", N471)),"small batch",ISNUMBER(SEARCH("games/mobile games", N471)),"mobile games",ISNUMBER(SEARCH("games/tabletop games", N471)),"tabletop games",ISNUMBER(SEARCH("games/video games", N471)),"video games",ISNUMBER(SEARCH("music/classical music", N471)),"classical music",ISNUMBER(SEARCH("music/electronic music", N471)),"electronic music",ISNUMBER(SEARCH("music/faith", N471)),"faith",ISNUMBER(SEARCH("music/indie rock", N471)),"indie rock",ISNUMBER(SEARCH("music/jazz", N471)),"jazz",ISNUMBER(SEARCH("music/metal", N471)),"metal",ISNUMBER(SEARCH("music/pop", N471)),"pop",ISNUMBER(SEARCH("music/rock", N471)),"rock",ISNUMBER(SEARCH("music/world music", N471)),"world music",ISNUMBER(SEARCH("journalism/audio", N471)),"audio",ISNUMBER(SEARCH("photography/nature", N471)),"nature",ISNUMBER(SEARCH("photography/people", N471)),"people",ISNUMBER(SEARCH("photography/photobooks", N471)),"photobooks",ISNUMBER(SEARCH("photography/places", N471)),"places",ISNUMBER(SEARCH("publishing/art books", N471)),"art books",ISNUMBER(SEARCH("publishing/children's books", N471)),"children's books",ISNUMBER(SEARCH("publishing/fiction", N471)),"fiction",ISNUMBER(SEARCH("publishing/nonfiction", N471)),"nonfiction",ISNUMBER(SEARCH("publishing/radio &amp; podcasts", N471)),"radio &amp; podcasts",ISNUMBER(SEARCH("publishing/translations", N471)),"translations",ISNUMBER(SEARCH("technology/gadgets", N471)),"gadgets",ISNUMBER(SEARCH("technology/hardware", N471)),"hardware",ISNUMBER(SEARCH("technology/makerspaces", N471)),"makerspaces",ISNUMBER(SEARCH("technology/space exploration", N471)),"space exploration",ISNUMBER(SEARCH("technology/wearables", N471)),"wearables",ISNUMBER(SEARCH("technology/web", N471)),"web",ISNUMBER(SEARCH("theater/musical", N471)),"musical",ISNUMBER(SEARCH("theater/plays", N471)),"plays",ISNUMBER(SEARCH("theater/spaces", N471)),"spaces")</f>
        <v>animation</v>
      </c>
      <c r="S471" s="6">
        <f t="shared" si="38"/>
        <v>41827.989861111113</v>
      </c>
      <c r="T471" s="6">
        <f t="shared" si="39"/>
        <v>41887.989861111113</v>
      </c>
    </row>
    <row r="472" spans="1:20" ht="48" hidden="1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tr">
        <f t="shared" si="37"/>
        <v>film &amp; video</v>
      </c>
      <c r="R472" t="str" cm="1">
        <f t="array" ref="R472">_xlfn.IFS(ISNUMBER(SEARCH("film &amp; video/television", N472)),"television",ISNUMBER(SEARCH("film &amp; video/animation", N472)),"animation",ISNUMBER(SEARCH("film &amp; video/documentary", N472)),"documentary",ISNUMBER(SEARCH("film &amp; video/drama", N472)),"drama",ISNUMBER(SEARCH("film &amp; video/science fiction", N472)),"science fiction",ISNUMBER(SEARCH("film &amp; video/shorts", N472)),"shorts",ISNUMBER(SEARCH("food/food trucks", N472)),"food trucks",ISNUMBER(SEARCH("food/restaurants", N472)),"restaurants",ISNUMBER(SEARCH("food/small batch", N472)),"small batch",ISNUMBER(SEARCH("games/mobile games", N472)),"mobile games",ISNUMBER(SEARCH("games/tabletop games", N472)),"tabletop games",ISNUMBER(SEARCH("games/video games", N472)),"video games",ISNUMBER(SEARCH("music/classical music", N472)),"classical music",ISNUMBER(SEARCH("music/electronic music", N472)),"electronic music",ISNUMBER(SEARCH("music/faith", N472)),"faith",ISNUMBER(SEARCH("music/indie rock", N472)),"indie rock",ISNUMBER(SEARCH("music/jazz", N472)),"jazz",ISNUMBER(SEARCH("music/metal", N472)),"metal",ISNUMBER(SEARCH("music/pop", N472)),"pop",ISNUMBER(SEARCH("music/rock", N472)),"rock",ISNUMBER(SEARCH("music/world music", N472)),"world music",ISNUMBER(SEARCH("journalism/audio", N472)),"audio",ISNUMBER(SEARCH("photography/nature", N472)),"nature",ISNUMBER(SEARCH("photography/people", N472)),"people",ISNUMBER(SEARCH("photography/photobooks", N472)),"photobooks",ISNUMBER(SEARCH("photography/places", N472)),"places",ISNUMBER(SEARCH("publishing/art books", N472)),"art books",ISNUMBER(SEARCH("publishing/children's books", N472)),"children's books",ISNUMBER(SEARCH("publishing/fiction", N472)),"fiction",ISNUMBER(SEARCH("publishing/nonfiction", N472)),"nonfiction",ISNUMBER(SEARCH("publishing/radio &amp; podcasts", N472)),"radio &amp; podcasts",ISNUMBER(SEARCH("publishing/translations", N472)),"translations",ISNUMBER(SEARCH("technology/gadgets", N472)),"gadgets",ISNUMBER(SEARCH("technology/hardware", N472)),"hardware",ISNUMBER(SEARCH("technology/makerspaces", N472)),"makerspaces",ISNUMBER(SEARCH("technology/space exploration", N472)),"space exploration",ISNUMBER(SEARCH("technology/wearables", N472)),"wearables",ISNUMBER(SEARCH("technology/web", N472)),"web",ISNUMBER(SEARCH("theater/musical", N472)),"musical",ISNUMBER(SEARCH("theater/plays", N472)),"plays",ISNUMBER(SEARCH("theater/spaces", N472)),"spaces")</f>
        <v>animation</v>
      </c>
      <c r="S472" s="6">
        <f t="shared" si="38"/>
        <v>41605.167696759258</v>
      </c>
      <c r="T472" s="6">
        <f t="shared" si="39"/>
        <v>41655.166666666664</v>
      </c>
    </row>
    <row r="473" spans="1:20" ht="64" hidden="1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tr">
        <f t="shared" si="37"/>
        <v>film &amp; video</v>
      </c>
      <c r="R473" t="str" cm="1">
        <f t="array" ref="R473">_xlfn.IFS(ISNUMBER(SEARCH("film &amp; video/television", N473)),"television",ISNUMBER(SEARCH("film &amp; video/animation", N473)),"animation",ISNUMBER(SEARCH("film &amp; video/documentary", N473)),"documentary",ISNUMBER(SEARCH("film &amp; video/drama", N473)),"drama",ISNUMBER(SEARCH("film &amp; video/science fiction", N473)),"science fiction",ISNUMBER(SEARCH("film &amp; video/shorts", N473)),"shorts",ISNUMBER(SEARCH("food/food trucks", N473)),"food trucks",ISNUMBER(SEARCH("food/restaurants", N473)),"restaurants",ISNUMBER(SEARCH("food/small batch", N473)),"small batch",ISNUMBER(SEARCH("games/mobile games", N473)),"mobile games",ISNUMBER(SEARCH("games/tabletop games", N473)),"tabletop games",ISNUMBER(SEARCH("games/video games", N473)),"video games",ISNUMBER(SEARCH("music/classical music", N473)),"classical music",ISNUMBER(SEARCH("music/electronic music", N473)),"electronic music",ISNUMBER(SEARCH("music/faith", N473)),"faith",ISNUMBER(SEARCH("music/indie rock", N473)),"indie rock",ISNUMBER(SEARCH("music/jazz", N473)),"jazz",ISNUMBER(SEARCH("music/metal", N473)),"metal",ISNUMBER(SEARCH("music/pop", N473)),"pop",ISNUMBER(SEARCH("music/rock", N473)),"rock",ISNUMBER(SEARCH("music/world music", N473)),"world music",ISNUMBER(SEARCH("journalism/audio", N473)),"audio",ISNUMBER(SEARCH("photography/nature", N473)),"nature",ISNUMBER(SEARCH("photography/people", N473)),"people",ISNUMBER(SEARCH("photography/photobooks", N473)),"photobooks",ISNUMBER(SEARCH("photography/places", N473)),"places",ISNUMBER(SEARCH("publishing/art books", N473)),"art books",ISNUMBER(SEARCH("publishing/children's books", N473)),"children's books",ISNUMBER(SEARCH("publishing/fiction", N473)),"fiction",ISNUMBER(SEARCH("publishing/nonfiction", N473)),"nonfiction",ISNUMBER(SEARCH("publishing/radio &amp; podcasts", N473)),"radio &amp; podcasts",ISNUMBER(SEARCH("publishing/translations", N473)),"translations",ISNUMBER(SEARCH("technology/gadgets", N473)),"gadgets",ISNUMBER(SEARCH("technology/hardware", N473)),"hardware",ISNUMBER(SEARCH("technology/makerspaces", N473)),"makerspaces",ISNUMBER(SEARCH("technology/space exploration", N473)),"space exploration",ISNUMBER(SEARCH("technology/wearables", N473)),"wearables",ISNUMBER(SEARCH("technology/web", N473)),"web",ISNUMBER(SEARCH("theater/musical", N473)),"musical",ISNUMBER(SEARCH("theater/plays", N473)),"plays",ISNUMBER(SEARCH("theater/spaces", N473)),"spaces")</f>
        <v>animation</v>
      </c>
      <c r="S473" s="6">
        <f t="shared" si="38"/>
        <v>41703.721979166665</v>
      </c>
      <c r="T473" s="6">
        <f t="shared" si="39"/>
        <v>41748.680312500001</v>
      </c>
    </row>
    <row r="474" spans="1:20" ht="48" hidden="1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tr">
        <f t="shared" si="37"/>
        <v>film &amp; video</v>
      </c>
      <c r="R474" t="str" cm="1">
        <f t="array" ref="R474">_xlfn.IFS(ISNUMBER(SEARCH("film &amp; video/television", N474)),"television",ISNUMBER(SEARCH("film &amp; video/animation", N474)),"animation",ISNUMBER(SEARCH("film &amp; video/documentary", N474)),"documentary",ISNUMBER(SEARCH("film &amp; video/drama", N474)),"drama",ISNUMBER(SEARCH("film &amp; video/science fiction", N474)),"science fiction",ISNUMBER(SEARCH("film &amp; video/shorts", N474)),"shorts",ISNUMBER(SEARCH("food/food trucks", N474)),"food trucks",ISNUMBER(SEARCH("food/restaurants", N474)),"restaurants",ISNUMBER(SEARCH("food/small batch", N474)),"small batch",ISNUMBER(SEARCH("games/mobile games", N474)),"mobile games",ISNUMBER(SEARCH("games/tabletop games", N474)),"tabletop games",ISNUMBER(SEARCH("games/video games", N474)),"video games",ISNUMBER(SEARCH("music/classical music", N474)),"classical music",ISNUMBER(SEARCH("music/electronic music", N474)),"electronic music",ISNUMBER(SEARCH("music/faith", N474)),"faith",ISNUMBER(SEARCH("music/indie rock", N474)),"indie rock",ISNUMBER(SEARCH("music/jazz", N474)),"jazz",ISNUMBER(SEARCH("music/metal", N474)),"metal",ISNUMBER(SEARCH("music/pop", N474)),"pop",ISNUMBER(SEARCH("music/rock", N474)),"rock",ISNUMBER(SEARCH("music/world music", N474)),"world music",ISNUMBER(SEARCH("journalism/audio", N474)),"audio",ISNUMBER(SEARCH("photography/nature", N474)),"nature",ISNUMBER(SEARCH("photography/people", N474)),"people",ISNUMBER(SEARCH("photography/photobooks", N474)),"photobooks",ISNUMBER(SEARCH("photography/places", N474)),"places",ISNUMBER(SEARCH("publishing/art books", N474)),"art books",ISNUMBER(SEARCH("publishing/children's books", N474)),"children's books",ISNUMBER(SEARCH("publishing/fiction", N474)),"fiction",ISNUMBER(SEARCH("publishing/nonfiction", N474)),"nonfiction",ISNUMBER(SEARCH("publishing/radio &amp; podcasts", N474)),"radio &amp; podcasts",ISNUMBER(SEARCH("publishing/translations", N474)),"translations",ISNUMBER(SEARCH("technology/gadgets", N474)),"gadgets",ISNUMBER(SEARCH("technology/hardware", N474)),"hardware",ISNUMBER(SEARCH("technology/makerspaces", N474)),"makerspaces",ISNUMBER(SEARCH("technology/space exploration", N474)),"space exploration",ISNUMBER(SEARCH("technology/wearables", N474)),"wearables",ISNUMBER(SEARCH("technology/web", N474)),"web",ISNUMBER(SEARCH("theater/musical", N474)),"musical",ISNUMBER(SEARCH("theater/plays", N474)),"plays",ISNUMBER(SEARCH("theater/spaces", N474)),"spaces")</f>
        <v>animation</v>
      </c>
      <c r="S474" s="6">
        <f t="shared" si="38"/>
        <v>41844.922662037039</v>
      </c>
      <c r="T474" s="6">
        <f t="shared" si="39"/>
        <v>41874.922662037039</v>
      </c>
    </row>
    <row r="475" spans="1:20" ht="48" hidden="1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tr">
        <f t="shared" si="37"/>
        <v>film &amp; video</v>
      </c>
      <c r="R475" t="str" cm="1">
        <f t="array" ref="R475">_xlfn.IFS(ISNUMBER(SEARCH("film &amp; video/television", N475)),"television",ISNUMBER(SEARCH("film &amp; video/animation", N475)),"animation",ISNUMBER(SEARCH("film &amp; video/documentary", N475)),"documentary",ISNUMBER(SEARCH("film &amp; video/drama", N475)),"drama",ISNUMBER(SEARCH("film &amp; video/science fiction", N475)),"science fiction",ISNUMBER(SEARCH("film &amp; video/shorts", N475)),"shorts",ISNUMBER(SEARCH("food/food trucks", N475)),"food trucks",ISNUMBER(SEARCH("food/restaurants", N475)),"restaurants",ISNUMBER(SEARCH("food/small batch", N475)),"small batch",ISNUMBER(SEARCH("games/mobile games", N475)),"mobile games",ISNUMBER(SEARCH("games/tabletop games", N475)),"tabletop games",ISNUMBER(SEARCH("games/video games", N475)),"video games",ISNUMBER(SEARCH("music/classical music", N475)),"classical music",ISNUMBER(SEARCH("music/electronic music", N475)),"electronic music",ISNUMBER(SEARCH("music/faith", N475)),"faith",ISNUMBER(SEARCH("music/indie rock", N475)),"indie rock",ISNUMBER(SEARCH("music/jazz", N475)),"jazz",ISNUMBER(SEARCH("music/metal", N475)),"metal",ISNUMBER(SEARCH("music/pop", N475)),"pop",ISNUMBER(SEARCH("music/rock", N475)),"rock",ISNUMBER(SEARCH("music/world music", N475)),"world music",ISNUMBER(SEARCH("journalism/audio", N475)),"audio",ISNUMBER(SEARCH("photography/nature", N475)),"nature",ISNUMBER(SEARCH("photography/people", N475)),"people",ISNUMBER(SEARCH("photography/photobooks", N475)),"photobooks",ISNUMBER(SEARCH("photography/places", N475)),"places",ISNUMBER(SEARCH("publishing/art books", N475)),"art books",ISNUMBER(SEARCH("publishing/children's books", N475)),"children's books",ISNUMBER(SEARCH("publishing/fiction", N475)),"fiction",ISNUMBER(SEARCH("publishing/nonfiction", N475)),"nonfiction",ISNUMBER(SEARCH("publishing/radio &amp; podcasts", N475)),"radio &amp; podcasts",ISNUMBER(SEARCH("publishing/translations", N475)),"translations",ISNUMBER(SEARCH("technology/gadgets", N475)),"gadgets",ISNUMBER(SEARCH("technology/hardware", N475)),"hardware",ISNUMBER(SEARCH("technology/makerspaces", N475)),"makerspaces",ISNUMBER(SEARCH("technology/space exploration", N475)),"space exploration",ISNUMBER(SEARCH("technology/wearables", N475)),"wearables",ISNUMBER(SEARCH("technology/web", N475)),"web",ISNUMBER(SEARCH("theater/musical", N475)),"musical",ISNUMBER(SEARCH("theater/plays", N475)),"plays",ISNUMBER(SEARCH("theater/spaces", N475)),"spaces")</f>
        <v>animation</v>
      </c>
      <c r="S475" s="6">
        <f t="shared" si="38"/>
        <v>41869.698136574072</v>
      </c>
      <c r="T475" s="6">
        <f t="shared" si="39"/>
        <v>41899.698136574072</v>
      </c>
    </row>
    <row r="476" spans="1:20" ht="48" hidden="1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tr">
        <f t="shared" si="37"/>
        <v>film &amp; video</v>
      </c>
      <c r="R476" t="str" cm="1">
        <f t="array" ref="R476">_xlfn.IFS(ISNUMBER(SEARCH("film &amp; video/television", N476)),"television",ISNUMBER(SEARCH("film &amp; video/animation", N476)),"animation",ISNUMBER(SEARCH("film &amp; video/documentary", N476)),"documentary",ISNUMBER(SEARCH("film &amp; video/drama", N476)),"drama",ISNUMBER(SEARCH("film &amp; video/science fiction", N476)),"science fiction",ISNUMBER(SEARCH("film &amp; video/shorts", N476)),"shorts",ISNUMBER(SEARCH("food/food trucks", N476)),"food trucks",ISNUMBER(SEARCH("food/restaurants", N476)),"restaurants",ISNUMBER(SEARCH("food/small batch", N476)),"small batch",ISNUMBER(SEARCH("games/mobile games", N476)),"mobile games",ISNUMBER(SEARCH("games/tabletop games", N476)),"tabletop games",ISNUMBER(SEARCH("games/video games", N476)),"video games",ISNUMBER(SEARCH("music/classical music", N476)),"classical music",ISNUMBER(SEARCH("music/electronic music", N476)),"electronic music",ISNUMBER(SEARCH("music/faith", N476)),"faith",ISNUMBER(SEARCH("music/indie rock", N476)),"indie rock",ISNUMBER(SEARCH("music/jazz", N476)),"jazz",ISNUMBER(SEARCH("music/metal", N476)),"metal",ISNUMBER(SEARCH("music/pop", N476)),"pop",ISNUMBER(SEARCH("music/rock", N476)),"rock",ISNUMBER(SEARCH("music/world music", N476)),"world music",ISNUMBER(SEARCH("journalism/audio", N476)),"audio",ISNUMBER(SEARCH("photography/nature", N476)),"nature",ISNUMBER(SEARCH("photography/people", N476)),"people",ISNUMBER(SEARCH("photography/photobooks", N476)),"photobooks",ISNUMBER(SEARCH("photography/places", N476)),"places",ISNUMBER(SEARCH("publishing/art books", N476)),"art books",ISNUMBER(SEARCH("publishing/children's books", N476)),"children's books",ISNUMBER(SEARCH("publishing/fiction", N476)),"fiction",ISNUMBER(SEARCH("publishing/nonfiction", N476)),"nonfiction",ISNUMBER(SEARCH("publishing/radio &amp; podcasts", N476)),"radio &amp; podcasts",ISNUMBER(SEARCH("publishing/translations", N476)),"translations",ISNUMBER(SEARCH("technology/gadgets", N476)),"gadgets",ISNUMBER(SEARCH("technology/hardware", N476)),"hardware",ISNUMBER(SEARCH("technology/makerspaces", N476)),"makerspaces",ISNUMBER(SEARCH("technology/space exploration", N476)),"space exploration",ISNUMBER(SEARCH("technology/wearables", N476)),"wearables",ISNUMBER(SEARCH("technology/web", N476)),"web",ISNUMBER(SEARCH("theater/musical", N476)),"musical",ISNUMBER(SEARCH("theater/plays", N476)),"plays",ISNUMBER(SEARCH("theater/spaces", N476)),"spaces")</f>
        <v>animation</v>
      </c>
      <c r="S476" s="6">
        <f t="shared" si="38"/>
        <v>42753.329039351855</v>
      </c>
      <c r="T476" s="6">
        <f t="shared" si="39"/>
        <v>42783.329039351855</v>
      </c>
    </row>
    <row r="477" spans="1:20" ht="48" hidden="1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v>0</v>
      </c>
      <c r="Q477" t="str">
        <f t="shared" si="37"/>
        <v>film &amp; video</v>
      </c>
      <c r="R477" t="str" cm="1">
        <f t="array" ref="R477">_xlfn.IFS(ISNUMBER(SEARCH("film &amp; video/television", N477)),"television",ISNUMBER(SEARCH("film &amp; video/animation", N477)),"animation",ISNUMBER(SEARCH("film &amp; video/documentary", N477)),"documentary",ISNUMBER(SEARCH("film &amp; video/drama", N477)),"drama",ISNUMBER(SEARCH("film &amp; video/science fiction", N477)),"science fiction",ISNUMBER(SEARCH("film &amp; video/shorts", N477)),"shorts",ISNUMBER(SEARCH("food/food trucks", N477)),"food trucks",ISNUMBER(SEARCH("food/restaurants", N477)),"restaurants",ISNUMBER(SEARCH("food/small batch", N477)),"small batch",ISNUMBER(SEARCH("games/mobile games", N477)),"mobile games",ISNUMBER(SEARCH("games/tabletop games", N477)),"tabletop games",ISNUMBER(SEARCH("games/video games", N477)),"video games",ISNUMBER(SEARCH("music/classical music", N477)),"classical music",ISNUMBER(SEARCH("music/electronic music", N477)),"electronic music",ISNUMBER(SEARCH("music/faith", N477)),"faith",ISNUMBER(SEARCH("music/indie rock", N477)),"indie rock",ISNUMBER(SEARCH("music/jazz", N477)),"jazz",ISNUMBER(SEARCH("music/metal", N477)),"metal",ISNUMBER(SEARCH("music/pop", N477)),"pop",ISNUMBER(SEARCH("music/rock", N477)),"rock",ISNUMBER(SEARCH("music/world music", N477)),"world music",ISNUMBER(SEARCH("journalism/audio", N477)),"audio",ISNUMBER(SEARCH("photography/nature", N477)),"nature",ISNUMBER(SEARCH("photography/people", N477)),"people",ISNUMBER(SEARCH("photography/photobooks", N477)),"photobooks",ISNUMBER(SEARCH("photography/places", N477)),"places",ISNUMBER(SEARCH("publishing/art books", N477)),"art books",ISNUMBER(SEARCH("publishing/children's books", N477)),"children's books",ISNUMBER(SEARCH("publishing/fiction", N477)),"fiction",ISNUMBER(SEARCH("publishing/nonfiction", N477)),"nonfiction",ISNUMBER(SEARCH("publishing/radio &amp; podcasts", N477)),"radio &amp; podcasts",ISNUMBER(SEARCH("publishing/translations", N477)),"translations",ISNUMBER(SEARCH("technology/gadgets", N477)),"gadgets",ISNUMBER(SEARCH("technology/hardware", N477)),"hardware",ISNUMBER(SEARCH("technology/makerspaces", N477)),"makerspaces",ISNUMBER(SEARCH("technology/space exploration", N477)),"space exploration",ISNUMBER(SEARCH("technology/wearables", N477)),"wearables",ISNUMBER(SEARCH("technology/web", N477)),"web",ISNUMBER(SEARCH("theater/musical", N477)),"musical",ISNUMBER(SEARCH("theater/plays", N477)),"plays",ISNUMBER(SEARCH("theater/spaces", N477)),"spaces")</f>
        <v>animation</v>
      </c>
      <c r="S477" s="6">
        <f t="shared" si="38"/>
        <v>42100.086145833338</v>
      </c>
      <c r="T477" s="6">
        <f t="shared" si="39"/>
        <v>42130.086145833338</v>
      </c>
    </row>
    <row r="478" spans="1:20" ht="16" hidden="1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tr">
        <f t="shared" si="37"/>
        <v>film &amp; video</v>
      </c>
      <c r="R478" t="str" cm="1">
        <f t="array" ref="R478">_xlfn.IFS(ISNUMBER(SEARCH("film &amp; video/television", N478)),"television",ISNUMBER(SEARCH("film &amp; video/animation", N478)),"animation",ISNUMBER(SEARCH("film &amp; video/documentary", N478)),"documentary",ISNUMBER(SEARCH("film &amp; video/drama", N478)),"drama",ISNUMBER(SEARCH("film &amp; video/science fiction", N478)),"science fiction",ISNUMBER(SEARCH("film &amp; video/shorts", N478)),"shorts",ISNUMBER(SEARCH("food/food trucks", N478)),"food trucks",ISNUMBER(SEARCH("food/restaurants", N478)),"restaurants",ISNUMBER(SEARCH("food/small batch", N478)),"small batch",ISNUMBER(SEARCH("games/mobile games", N478)),"mobile games",ISNUMBER(SEARCH("games/tabletop games", N478)),"tabletop games",ISNUMBER(SEARCH("games/video games", N478)),"video games",ISNUMBER(SEARCH("music/classical music", N478)),"classical music",ISNUMBER(SEARCH("music/electronic music", N478)),"electronic music",ISNUMBER(SEARCH("music/faith", N478)),"faith",ISNUMBER(SEARCH("music/indie rock", N478)),"indie rock",ISNUMBER(SEARCH("music/jazz", N478)),"jazz",ISNUMBER(SEARCH("music/metal", N478)),"metal",ISNUMBER(SEARCH("music/pop", N478)),"pop",ISNUMBER(SEARCH("music/rock", N478)),"rock",ISNUMBER(SEARCH("music/world music", N478)),"world music",ISNUMBER(SEARCH("journalism/audio", N478)),"audio",ISNUMBER(SEARCH("photography/nature", N478)),"nature",ISNUMBER(SEARCH("photography/people", N478)),"people",ISNUMBER(SEARCH("photography/photobooks", N478)),"photobooks",ISNUMBER(SEARCH("photography/places", N478)),"places",ISNUMBER(SEARCH("publishing/art books", N478)),"art books",ISNUMBER(SEARCH("publishing/children's books", N478)),"children's books",ISNUMBER(SEARCH("publishing/fiction", N478)),"fiction",ISNUMBER(SEARCH("publishing/nonfiction", N478)),"nonfiction",ISNUMBER(SEARCH("publishing/radio &amp; podcasts", N478)),"radio &amp; podcasts",ISNUMBER(SEARCH("publishing/translations", N478)),"translations",ISNUMBER(SEARCH("technology/gadgets", N478)),"gadgets",ISNUMBER(SEARCH("technology/hardware", N478)),"hardware",ISNUMBER(SEARCH("technology/makerspaces", N478)),"makerspaces",ISNUMBER(SEARCH("technology/space exploration", N478)),"space exploration",ISNUMBER(SEARCH("technology/wearables", N478)),"wearables",ISNUMBER(SEARCH("technology/web", N478)),"web",ISNUMBER(SEARCH("theater/musical", N478)),"musical",ISNUMBER(SEARCH("theater/plays", N478)),"plays",ISNUMBER(SEARCH("theater/spaces", N478)),"spaces")</f>
        <v>animation</v>
      </c>
      <c r="S478" s="6">
        <f t="shared" si="38"/>
        <v>41757.975011574075</v>
      </c>
      <c r="T478" s="6">
        <f t="shared" si="39"/>
        <v>41793.165972222225</v>
      </c>
    </row>
    <row r="479" spans="1:20" ht="48" hidden="1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v>0</v>
      </c>
      <c r="Q479" t="str">
        <f t="shared" si="37"/>
        <v>film &amp; video</v>
      </c>
      <c r="R479" t="str" cm="1">
        <f t="array" ref="R479">_xlfn.IFS(ISNUMBER(SEARCH("film &amp; video/television", N479)),"television",ISNUMBER(SEARCH("film &amp; video/animation", N479)),"animation",ISNUMBER(SEARCH("film &amp; video/documentary", N479)),"documentary",ISNUMBER(SEARCH("film &amp; video/drama", N479)),"drama",ISNUMBER(SEARCH("film &amp; video/science fiction", N479)),"science fiction",ISNUMBER(SEARCH("film &amp; video/shorts", N479)),"shorts",ISNUMBER(SEARCH("food/food trucks", N479)),"food trucks",ISNUMBER(SEARCH("food/restaurants", N479)),"restaurants",ISNUMBER(SEARCH("food/small batch", N479)),"small batch",ISNUMBER(SEARCH("games/mobile games", N479)),"mobile games",ISNUMBER(SEARCH("games/tabletop games", N479)),"tabletop games",ISNUMBER(SEARCH("games/video games", N479)),"video games",ISNUMBER(SEARCH("music/classical music", N479)),"classical music",ISNUMBER(SEARCH("music/electronic music", N479)),"electronic music",ISNUMBER(SEARCH("music/faith", N479)),"faith",ISNUMBER(SEARCH("music/indie rock", N479)),"indie rock",ISNUMBER(SEARCH("music/jazz", N479)),"jazz",ISNUMBER(SEARCH("music/metal", N479)),"metal",ISNUMBER(SEARCH("music/pop", N479)),"pop",ISNUMBER(SEARCH("music/rock", N479)),"rock",ISNUMBER(SEARCH("music/world music", N479)),"world music",ISNUMBER(SEARCH("journalism/audio", N479)),"audio",ISNUMBER(SEARCH("photography/nature", N479)),"nature",ISNUMBER(SEARCH("photography/people", N479)),"people",ISNUMBER(SEARCH("photography/photobooks", N479)),"photobooks",ISNUMBER(SEARCH("photography/places", N479)),"places",ISNUMBER(SEARCH("publishing/art books", N479)),"art books",ISNUMBER(SEARCH("publishing/children's books", N479)),"children's books",ISNUMBER(SEARCH("publishing/fiction", N479)),"fiction",ISNUMBER(SEARCH("publishing/nonfiction", N479)),"nonfiction",ISNUMBER(SEARCH("publishing/radio &amp; podcasts", N479)),"radio &amp; podcasts",ISNUMBER(SEARCH("publishing/translations", N479)),"translations",ISNUMBER(SEARCH("technology/gadgets", N479)),"gadgets",ISNUMBER(SEARCH("technology/hardware", N479)),"hardware",ISNUMBER(SEARCH("technology/makerspaces", N479)),"makerspaces",ISNUMBER(SEARCH("technology/space exploration", N479)),"space exploration",ISNUMBER(SEARCH("technology/wearables", N479)),"wearables",ISNUMBER(SEARCH("technology/web", N479)),"web",ISNUMBER(SEARCH("theater/musical", N479)),"musical",ISNUMBER(SEARCH("theater/plays", N479)),"plays",ISNUMBER(SEARCH("theater/spaces", N479)),"spaces")</f>
        <v>animation</v>
      </c>
      <c r="S479" s="6">
        <f t="shared" si="38"/>
        <v>40987.83488425926</v>
      </c>
      <c r="T479" s="6">
        <f t="shared" si="39"/>
        <v>41047.83488425926</v>
      </c>
    </row>
    <row r="480" spans="1:20" ht="48" hidden="1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v>0</v>
      </c>
      <c r="Q480" t="str">
        <f t="shared" si="37"/>
        <v>film &amp; video</v>
      </c>
      <c r="R480" t="str" cm="1">
        <f t="array" ref="R480">_xlfn.IFS(ISNUMBER(SEARCH("film &amp; video/television", N480)),"television",ISNUMBER(SEARCH("film &amp; video/animation", N480)),"animation",ISNUMBER(SEARCH("film &amp; video/documentary", N480)),"documentary",ISNUMBER(SEARCH("film &amp; video/drama", N480)),"drama",ISNUMBER(SEARCH("film &amp; video/science fiction", N480)),"science fiction",ISNUMBER(SEARCH("film &amp; video/shorts", N480)),"shorts",ISNUMBER(SEARCH("food/food trucks", N480)),"food trucks",ISNUMBER(SEARCH("food/restaurants", N480)),"restaurants",ISNUMBER(SEARCH("food/small batch", N480)),"small batch",ISNUMBER(SEARCH("games/mobile games", N480)),"mobile games",ISNUMBER(SEARCH("games/tabletop games", N480)),"tabletop games",ISNUMBER(SEARCH("games/video games", N480)),"video games",ISNUMBER(SEARCH("music/classical music", N480)),"classical music",ISNUMBER(SEARCH("music/electronic music", N480)),"electronic music",ISNUMBER(SEARCH("music/faith", N480)),"faith",ISNUMBER(SEARCH("music/indie rock", N480)),"indie rock",ISNUMBER(SEARCH("music/jazz", N480)),"jazz",ISNUMBER(SEARCH("music/metal", N480)),"metal",ISNUMBER(SEARCH("music/pop", N480)),"pop",ISNUMBER(SEARCH("music/rock", N480)),"rock",ISNUMBER(SEARCH("music/world music", N480)),"world music",ISNUMBER(SEARCH("journalism/audio", N480)),"audio",ISNUMBER(SEARCH("photography/nature", N480)),"nature",ISNUMBER(SEARCH("photography/people", N480)),"people",ISNUMBER(SEARCH("photography/photobooks", N480)),"photobooks",ISNUMBER(SEARCH("photography/places", N480)),"places",ISNUMBER(SEARCH("publishing/art books", N480)),"art books",ISNUMBER(SEARCH("publishing/children's books", N480)),"children's books",ISNUMBER(SEARCH("publishing/fiction", N480)),"fiction",ISNUMBER(SEARCH("publishing/nonfiction", N480)),"nonfiction",ISNUMBER(SEARCH("publishing/radio &amp; podcasts", N480)),"radio &amp; podcasts",ISNUMBER(SEARCH("publishing/translations", N480)),"translations",ISNUMBER(SEARCH("technology/gadgets", N480)),"gadgets",ISNUMBER(SEARCH("technology/hardware", N480)),"hardware",ISNUMBER(SEARCH("technology/makerspaces", N480)),"makerspaces",ISNUMBER(SEARCH("technology/space exploration", N480)),"space exploration",ISNUMBER(SEARCH("technology/wearables", N480)),"wearables",ISNUMBER(SEARCH("technology/web", N480)),"web",ISNUMBER(SEARCH("theater/musical", N480)),"musical",ISNUMBER(SEARCH("theater/plays", N480)),"plays",ISNUMBER(SEARCH("theater/spaces", N480)),"spaces")</f>
        <v>animation</v>
      </c>
      <c r="S480" s="6">
        <f t="shared" si="38"/>
        <v>42065.910983796297</v>
      </c>
      <c r="T480" s="6">
        <f t="shared" si="39"/>
        <v>42095.869317129633</v>
      </c>
    </row>
    <row r="481" spans="1:20" ht="48" hidden="1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tr">
        <f t="shared" si="37"/>
        <v>film &amp; video</v>
      </c>
      <c r="R481" t="str" cm="1">
        <f t="array" ref="R481">_xlfn.IFS(ISNUMBER(SEARCH("film &amp; video/television", N481)),"television",ISNUMBER(SEARCH("film &amp; video/animation", N481)),"animation",ISNUMBER(SEARCH("film &amp; video/documentary", N481)),"documentary",ISNUMBER(SEARCH("film &amp; video/drama", N481)),"drama",ISNUMBER(SEARCH("film &amp; video/science fiction", N481)),"science fiction",ISNUMBER(SEARCH("film &amp; video/shorts", N481)),"shorts",ISNUMBER(SEARCH("food/food trucks", N481)),"food trucks",ISNUMBER(SEARCH("food/restaurants", N481)),"restaurants",ISNUMBER(SEARCH("food/small batch", N481)),"small batch",ISNUMBER(SEARCH("games/mobile games", N481)),"mobile games",ISNUMBER(SEARCH("games/tabletop games", N481)),"tabletop games",ISNUMBER(SEARCH("games/video games", N481)),"video games",ISNUMBER(SEARCH("music/classical music", N481)),"classical music",ISNUMBER(SEARCH("music/electronic music", N481)),"electronic music",ISNUMBER(SEARCH("music/faith", N481)),"faith",ISNUMBER(SEARCH("music/indie rock", N481)),"indie rock",ISNUMBER(SEARCH("music/jazz", N481)),"jazz",ISNUMBER(SEARCH("music/metal", N481)),"metal",ISNUMBER(SEARCH("music/pop", N481)),"pop",ISNUMBER(SEARCH("music/rock", N481)),"rock",ISNUMBER(SEARCH("music/world music", N481)),"world music",ISNUMBER(SEARCH("journalism/audio", N481)),"audio",ISNUMBER(SEARCH("photography/nature", N481)),"nature",ISNUMBER(SEARCH("photography/people", N481)),"people",ISNUMBER(SEARCH("photography/photobooks", N481)),"photobooks",ISNUMBER(SEARCH("photography/places", N481)),"places",ISNUMBER(SEARCH("publishing/art books", N481)),"art books",ISNUMBER(SEARCH("publishing/children's books", N481)),"children's books",ISNUMBER(SEARCH("publishing/fiction", N481)),"fiction",ISNUMBER(SEARCH("publishing/nonfiction", N481)),"nonfiction",ISNUMBER(SEARCH("publishing/radio &amp; podcasts", N481)),"radio &amp; podcasts",ISNUMBER(SEARCH("publishing/translations", N481)),"translations",ISNUMBER(SEARCH("technology/gadgets", N481)),"gadgets",ISNUMBER(SEARCH("technology/hardware", N481)),"hardware",ISNUMBER(SEARCH("technology/makerspaces", N481)),"makerspaces",ISNUMBER(SEARCH("technology/space exploration", N481)),"space exploration",ISNUMBER(SEARCH("technology/wearables", N481)),"wearables",ISNUMBER(SEARCH("technology/web", N481)),"web",ISNUMBER(SEARCH("theater/musical", N481)),"musical",ISNUMBER(SEARCH("theater/plays", N481)),"plays",ISNUMBER(SEARCH("theater/spaces", N481)),"spaces")</f>
        <v>animation</v>
      </c>
      <c r="S481" s="6">
        <f t="shared" si="38"/>
        <v>41904.407812500001</v>
      </c>
      <c r="T481" s="6">
        <f t="shared" si="39"/>
        <v>41964.449479166666</v>
      </c>
    </row>
    <row r="482" spans="1:20" ht="48" hidden="1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tr">
        <f t="shared" si="37"/>
        <v>film &amp; video</v>
      </c>
      <c r="R482" t="str" cm="1">
        <f t="array" ref="R482">_xlfn.IFS(ISNUMBER(SEARCH("film &amp; video/television", N482)),"television",ISNUMBER(SEARCH("film &amp; video/animation", N482)),"animation",ISNUMBER(SEARCH("film &amp; video/documentary", N482)),"documentary",ISNUMBER(SEARCH("film &amp; video/drama", N482)),"drama",ISNUMBER(SEARCH("film &amp; video/science fiction", N482)),"science fiction",ISNUMBER(SEARCH("film &amp; video/shorts", N482)),"shorts",ISNUMBER(SEARCH("food/food trucks", N482)),"food trucks",ISNUMBER(SEARCH("food/restaurants", N482)),"restaurants",ISNUMBER(SEARCH("food/small batch", N482)),"small batch",ISNUMBER(SEARCH("games/mobile games", N482)),"mobile games",ISNUMBER(SEARCH("games/tabletop games", N482)),"tabletop games",ISNUMBER(SEARCH("games/video games", N482)),"video games",ISNUMBER(SEARCH("music/classical music", N482)),"classical music",ISNUMBER(SEARCH("music/electronic music", N482)),"electronic music",ISNUMBER(SEARCH("music/faith", N482)),"faith",ISNUMBER(SEARCH("music/indie rock", N482)),"indie rock",ISNUMBER(SEARCH("music/jazz", N482)),"jazz",ISNUMBER(SEARCH("music/metal", N482)),"metal",ISNUMBER(SEARCH("music/pop", N482)),"pop",ISNUMBER(SEARCH("music/rock", N482)),"rock",ISNUMBER(SEARCH("music/world music", N482)),"world music",ISNUMBER(SEARCH("journalism/audio", N482)),"audio",ISNUMBER(SEARCH("photography/nature", N482)),"nature",ISNUMBER(SEARCH("photography/people", N482)),"people",ISNUMBER(SEARCH("photography/photobooks", N482)),"photobooks",ISNUMBER(SEARCH("photography/places", N482)),"places",ISNUMBER(SEARCH("publishing/art books", N482)),"art books",ISNUMBER(SEARCH("publishing/children's books", N482)),"children's books",ISNUMBER(SEARCH("publishing/fiction", N482)),"fiction",ISNUMBER(SEARCH("publishing/nonfiction", N482)),"nonfiction",ISNUMBER(SEARCH("publishing/radio &amp; podcasts", N482)),"radio &amp; podcasts",ISNUMBER(SEARCH("publishing/translations", N482)),"translations",ISNUMBER(SEARCH("technology/gadgets", N482)),"gadgets",ISNUMBER(SEARCH("technology/hardware", N482)),"hardware",ISNUMBER(SEARCH("technology/makerspaces", N482)),"makerspaces",ISNUMBER(SEARCH("technology/space exploration", N482)),"space exploration",ISNUMBER(SEARCH("technology/wearables", N482)),"wearables",ISNUMBER(SEARCH("technology/web", N482)),"web",ISNUMBER(SEARCH("theater/musical", N482)),"musical",ISNUMBER(SEARCH("theater/plays", N482)),"plays",ISNUMBER(SEARCH("theater/spaces", N482)),"spaces")</f>
        <v>animation</v>
      </c>
      <c r="S482" s="6">
        <f t="shared" si="38"/>
        <v>41465.500173611108</v>
      </c>
      <c r="T482" s="6">
        <f t="shared" si="39"/>
        <v>41495.500173611108</v>
      </c>
    </row>
    <row r="483" spans="1:20" ht="48" hidden="1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tr">
        <f t="shared" si="37"/>
        <v>film &amp; video</v>
      </c>
      <c r="R483" t="str" cm="1">
        <f t="array" ref="R483">_xlfn.IFS(ISNUMBER(SEARCH("film &amp; video/television", N483)),"television",ISNUMBER(SEARCH("film &amp; video/animation", N483)),"animation",ISNUMBER(SEARCH("film &amp; video/documentary", N483)),"documentary",ISNUMBER(SEARCH("film &amp; video/drama", N483)),"drama",ISNUMBER(SEARCH("film &amp; video/science fiction", N483)),"science fiction",ISNUMBER(SEARCH("film &amp; video/shorts", N483)),"shorts",ISNUMBER(SEARCH("food/food trucks", N483)),"food trucks",ISNUMBER(SEARCH("food/restaurants", N483)),"restaurants",ISNUMBER(SEARCH("food/small batch", N483)),"small batch",ISNUMBER(SEARCH("games/mobile games", N483)),"mobile games",ISNUMBER(SEARCH("games/tabletop games", N483)),"tabletop games",ISNUMBER(SEARCH("games/video games", N483)),"video games",ISNUMBER(SEARCH("music/classical music", N483)),"classical music",ISNUMBER(SEARCH("music/electronic music", N483)),"electronic music",ISNUMBER(SEARCH("music/faith", N483)),"faith",ISNUMBER(SEARCH("music/indie rock", N483)),"indie rock",ISNUMBER(SEARCH("music/jazz", N483)),"jazz",ISNUMBER(SEARCH("music/metal", N483)),"metal",ISNUMBER(SEARCH("music/pop", N483)),"pop",ISNUMBER(SEARCH("music/rock", N483)),"rock",ISNUMBER(SEARCH("music/world music", N483)),"world music",ISNUMBER(SEARCH("journalism/audio", N483)),"audio",ISNUMBER(SEARCH("photography/nature", N483)),"nature",ISNUMBER(SEARCH("photography/people", N483)),"people",ISNUMBER(SEARCH("photography/photobooks", N483)),"photobooks",ISNUMBER(SEARCH("photography/places", N483)),"places",ISNUMBER(SEARCH("publishing/art books", N483)),"art books",ISNUMBER(SEARCH("publishing/children's books", N483)),"children's books",ISNUMBER(SEARCH("publishing/fiction", N483)),"fiction",ISNUMBER(SEARCH("publishing/nonfiction", N483)),"nonfiction",ISNUMBER(SEARCH("publishing/radio &amp; podcasts", N483)),"radio &amp; podcasts",ISNUMBER(SEARCH("publishing/translations", N483)),"translations",ISNUMBER(SEARCH("technology/gadgets", N483)),"gadgets",ISNUMBER(SEARCH("technology/hardware", N483)),"hardware",ISNUMBER(SEARCH("technology/makerspaces", N483)),"makerspaces",ISNUMBER(SEARCH("technology/space exploration", N483)),"space exploration",ISNUMBER(SEARCH("technology/wearables", N483)),"wearables",ISNUMBER(SEARCH("technology/web", N483)),"web",ISNUMBER(SEARCH("theater/musical", N483)),"musical",ISNUMBER(SEARCH("theater/plays", N483)),"plays",ISNUMBER(SEARCH("theater/spaces", N483)),"spaces")</f>
        <v>animation</v>
      </c>
      <c r="S483" s="6">
        <f t="shared" si="38"/>
        <v>41162.672326388885</v>
      </c>
      <c r="T483" s="6">
        <f t="shared" si="39"/>
        <v>41192.672326388885</v>
      </c>
    </row>
    <row r="484" spans="1:20" ht="48" hidden="1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tr">
        <f t="shared" si="37"/>
        <v>film &amp; video</v>
      </c>
      <c r="R484" t="str" cm="1">
        <f t="array" ref="R484">_xlfn.IFS(ISNUMBER(SEARCH("film &amp; video/television", N484)),"television",ISNUMBER(SEARCH("film &amp; video/animation", N484)),"animation",ISNUMBER(SEARCH("film &amp; video/documentary", N484)),"documentary",ISNUMBER(SEARCH("film &amp; video/drama", N484)),"drama",ISNUMBER(SEARCH("film &amp; video/science fiction", N484)),"science fiction",ISNUMBER(SEARCH("film &amp; video/shorts", N484)),"shorts",ISNUMBER(SEARCH("food/food trucks", N484)),"food trucks",ISNUMBER(SEARCH("food/restaurants", N484)),"restaurants",ISNUMBER(SEARCH("food/small batch", N484)),"small batch",ISNUMBER(SEARCH("games/mobile games", N484)),"mobile games",ISNUMBER(SEARCH("games/tabletop games", N484)),"tabletop games",ISNUMBER(SEARCH("games/video games", N484)),"video games",ISNUMBER(SEARCH("music/classical music", N484)),"classical music",ISNUMBER(SEARCH("music/electronic music", N484)),"electronic music",ISNUMBER(SEARCH("music/faith", N484)),"faith",ISNUMBER(SEARCH("music/indie rock", N484)),"indie rock",ISNUMBER(SEARCH("music/jazz", N484)),"jazz",ISNUMBER(SEARCH("music/metal", N484)),"metal",ISNUMBER(SEARCH("music/pop", N484)),"pop",ISNUMBER(SEARCH("music/rock", N484)),"rock",ISNUMBER(SEARCH("music/world music", N484)),"world music",ISNUMBER(SEARCH("journalism/audio", N484)),"audio",ISNUMBER(SEARCH("photography/nature", N484)),"nature",ISNUMBER(SEARCH("photography/people", N484)),"people",ISNUMBER(SEARCH("photography/photobooks", N484)),"photobooks",ISNUMBER(SEARCH("photography/places", N484)),"places",ISNUMBER(SEARCH("publishing/art books", N484)),"art books",ISNUMBER(SEARCH("publishing/children's books", N484)),"children's books",ISNUMBER(SEARCH("publishing/fiction", N484)),"fiction",ISNUMBER(SEARCH("publishing/nonfiction", N484)),"nonfiction",ISNUMBER(SEARCH("publishing/radio &amp; podcasts", N484)),"radio &amp; podcasts",ISNUMBER(SEARCH("publishing/translations", N484)),"translations",ISNUMBER(SEARCH("technology/gadgets", N484)),"gadgets",ISNUMBER(SEARCH("technology/hardware", N484)),"hardware",ISNUMBER(SEARCH("technology/makerspaces", N484)),"makerspaces",ISNUMBER(SEARCH("technology/space exploration", N484)),"space exploration",ISNUMBER(SEARCH("technology/wearables", N484)),"wearables",ISNUMBER(SEARCH("technology/web", N484)),"web",ISNUMBER(SEARCH("theater/musical", N484)),"musical",ISNUMBER(SEARCH("theater/plays", N484)),"plays",ISNUMBER(SEARCH("theater/spaces", N484)),"spaces")</f>
        <v>animation</v>
      </c>
      <c r="S484" s="6">
        <f t="shared" si="38"/>
        <v>42447.896875000006</v>
      </c>
      <c r="T484" s="6">
        <f t="shared" si="39"/>
        <v>42474.606944444444</v>
      </c>
    </row>
    <row r="485" spans="1:20" ht="48" hidden="1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tr">
        <f t="shared" si="37"/>
        <v>film &amp; video</v>
      </c>
      <c r="R485" t="str" cm="1">
        <f t="array" ref="R485">_xlfn.IFS(ISNUMBER(SEARCH("film &amp; video/television", N485)),"television",ISNUMBER(SEARCH("film &amp; video/animation", N485)),"animation",ISNUMBER(SEARCH("film &amp; video/documentary", N485)),"documentary",ISNUMBER(SEARCH("film &amp; video/drama", N485)),"drama",ISNUMBER(SEARCH("film &amp; video/science fiction", N485)),"science fiction",ISNUMBER(SEARCH("film &amp; video/shorts", N485)),"shorts",ISNUMBER(SEARCH("food/food trucks", N485)),"food trucks",ISNUMBER(SEARCH("food/restaurants", N485)),"restaurants",ISNUMBER(SEARCH("food/small batch", N485)),"small batch",ISNUMBER(SEARCH("games/mobile games", N485)),"mobile games",ISNUMBER(SEARCH("games/tabletop games", N485)),"tabletop games",ISNUMBER(SEARCH("games/video games", N485)),"video games",ISNUMBER(SEARCH("music/classical music", N485)),"classical music",ISNUMBER(SEARCH("music/electronic music", N485)),"electronic music",ISNUMBER(SEARCH("music/faith", N485)),"faith",ISNUMBER(SEARCH("music/indie rock", N485)),"indie rock",ISNUMBER(SEARCH("music/jazz", N485)),"jazz",ISNUMBER(SEARCH("music/metal", N485)),"metal",ISNUMBER(SEARCH("music/pop", N485)),"pop",ISNUMBER(SEARCH("music/rock", N485)),"rock",ISNUMBER(SEARCH("music/world music", N485)),"world music",ISNUMBER(SEARCH("journalism/audio", N485)),"audio",ISNUMBER(SEARCH("photography/nature", N485)),"nature",ISNUMBER(SEARCH("photography/people", N485)),"people",ISNUMBER(SEARCH("photography/photobooks", N485)),"photobooks",ISNUMBER(SEARCH("photography/places", N485)),"places",ISNUMBER(SEARCH("publishing/art books", N485)),"art books",ISNUMBER(SEARCH("publishing/children's books", N485)),"children's books",ISNUMBER(SEARCH("publishing/fiction", N485)),"fiction",ISNUMBER(SEARCH("publishing/nonfiction", N485)),"nonfiction",ISNUMBER(SEARCH("publishing/radio &amp; podcasts", N485)),"radio &amp; podcasts",ISNUMBER(SEARCH("publishing/translations", N485)),"translations",ISNUMBER(SEARCH("technology/gadgets", N485)),"gadgets",ISNUMBER(SEARCH("technology/hardware", N485)),"hardware",ISNUMBER(SEARCH("technology/makerspaces", N485)),"makerspaces",ISNUMBER(SEARCH("technology/space exploration", N485)),"space exploration",ISNUMBER(SEARCH("technology/wearables", N485)),"wearables",ISNUMBER(SEARCH("technology/web", N485)),"web",ISNUMBER(SEARCH("theater/musical", N485)),"musical",ISNUMBER(SEARCH("theater/plays", N485)),"plays",ISNUMBER(SEARCH("theater/spaces", N485)),"spaces")</f>
        <v>animation</v>
      </c>
      <c r="S485" s="6">
        <f t="shared" si="38"/>
        <v>41243.197592592594</v>
      </c>
      <c r="T485" s="6">
        <f t="shared" si="39"/>
        <v>41303.197592592594</v>
      </c>
    </row>
    <row r="486" spans="1:20" ht="64" hidden="1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tr">
        <f t="shared" si="37"/>
        <v>film &amp; video</v>
      </c>
      <c r="R486" t="str" cm="1">
        <f t="array" ref="R486">_xlfn.IFS(ISNUMBER(SEARCH("film &amp; video/television", N486)),"television",ISNUMBER(SEARCH("film &amp; video/animation", N486)),"animation",ISNUMBER(SEARCH("film &amp; video/documentary", N486)),"documentary",ISNUMBER(SEARCH("film &amp; video/drama", N486)),"drama",ISNUMBER(SEARCH("film &amp; video/science fiction", N486)),"science fiction",ISNUMBER(SEARCH("film &amp; video/shorts", N486)),"shorts",ISNUMBER(SEARCH("food/food trucks", N486)),"food trucks",ISNUMBER(SEARCH("food/restaurants", N486)),"restaurants",ISNUMBER(SEARCH("food/small batch", N486)),"small batch",ISNUMBER(SEARCH("games/mobile games", N486)),"mobile games",ISNUMBER(SEARCH("games/tabletop games", N486)),"tabletop games",ISNUMBER(SEARCH("games/video games", N486)),"video games",ISNUMBER(SEARCH("music/classical music", N486)),"classical music",ISNUMBER(SEARCH("music/electronic music", N486)),"electronic music",ISNUMBER(SEARCH("music/faith", N486)),"faith",ISNUMBER(SEARCH("music/indie rock", N486)),"indie rock",ISNUMBER(SEARCH("music/jazz", N486)),"jazz",ISNUMBER(SEARCH("music/metal", N486)),"metal",ISNUMBER(SEARCH("music/pop", N486)),"pop",ISNUMBER(SEARCH("music/rock", N486)),"rock",ISNUMBER(SEARCH("music/world music", N486)),"world music",ISNUMBER(SEARCH("journalism/audio", N486)),"audio",ISNUMBER(SEARCH("photography/nature", N486)),"nature",ISNUMBER(SEARCH("photography/people", N486)),"people",ISNUMBER(SEARCH("photography/photobooks", N486)),"photobooks",ISNUMBER(SEARCH("photography/places", N486)),"places",ISNUMBER(SEARCH("publishing/art books", N486)),"art books",ISNUMBER(SEARCH("publishing/children's books", N486)),"children's books",ISNUMBER(SEARCH("publishing/fiction", N486)),"fiction",ISNUMBER(SEARCH("publishing/nonfiction", N486)),"nonfiction",ISNUMBER(SEARCH("publishing/radio &amp; podcasts", N486)),"radio &amp; podcasts",ISNUMBER(SEARCH("publishing/translations", N486)),"translations",ISNUMBER(SEARCH("technology/gadgets", N486)),"gadgets",ISNUMBER(SEARCH("technology/hardware", N486)),"hardware",ISNUMBER(SEARCH("technology/makerspaces", N486)),"makerspaces",ISNUMBER(SEARCH("technology/space exploration", N486)),"space exploration",ISNUMBER(SEARCH("technology/wearables", N486)),"wearables",ISNUMBER(SEARCH("technology/web", N486)),"web",ISNUMBER(SEARCH("theater/musical", N486)),"musical",ISNUMBER(SEARCH("theater/plays", N486)),"plays",ISNUMBER(SEARCH("theater/spaces", N486)),"spaces")</f>
        <v>animation</v>
      </c>
      <c r="S486" s="6">
        <f t="shared" si="38"/>
        <v>42272.93949074074</v>
      </c>
      <c r="T486" s="6">
        <f t="shared" si="39"/>
        <v>42313.981157407412</v>
      </c>
    </row>
    <row r="487" spans="1:20" ht="32" hidden="1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tr">
        <f t="shared" si="37"/>
        <v>film &amp; video</v>
      </c>
      <c r="R487" t="str" cm="1">
        <f t="array" ref="R487">_xlfn.IFS(ISNUMBER(SEARCH("film &amp; video/television", N487)),"television",ISNUMBER(SEARCH("film &amp; video/animation", N487)),"animation",ISNUMBER(SEARCH("film &amp; video/documentary", N487)),"documentary",ISNUMBER(SEARCH("film &amp; video/drama", N487)),"drama",ISNUMBER(SEARCH("film &amp; video/science fiction", N487)),"science fiction",ISNUMBER(SEARCH("film &amp; video/shorts", N487)),"shorts",ISNUMBER(SEARCH("food/food trucks", N487)),"food trucks",ISNUMBER(SEARCH("food/restaurants", N487)),"restaurants",ISNUMBER(SEARCH("food/small batch", N487)),"small batch",ISNUMBER(SEARCH("games/mobile games", N487)),"mobile games",ISNUMBER(SEARCH("games/tabletop games", N487)),"tabletop games",ISNUMBER(SEARCH("games/video games", N487)),"video games",ISNUMBER(SEARCH("music/classical music", N487)),"classical music",ISNUMBER(SEARCH("music/electronic music", N487)),"electronic music",ISNUMBER(SEARCH("music/faith", N487)),"faith",ISNUMBER(SEARCH("music/indie rock", N487)),"indie rock",ISNUMBER(SEARCH("music/jazz", N487)),"jazz",ISNUMBER(SEARCH("music/metal", N487)),"metal",ISNUMBER(SEARCH("music/pop", N487)),"pop",ISNUMBER(SEARCH("music/rock", N487)),"rock",ISNUMBER(SEARCH("music/world music", N487)),"world music",ISNUMBER(SEARCH("journalism/audio", N487)),"audio",ISNUMBER(SEARCH("photography/nature", N487)),"nature",ISNUMBER(SEARCH("photography/people", N487)),"people",ISNUMBER(SEARCH("photography/photobooks", N487)),"photobooks",ISNUMBER(SEARCH("photography/places", N487)),"places",ISNUMBER(SEARCH("publishing/art books", N487)),"art books",ISNUMBER(SEARCH("publishing/children's books", N487)),"children's books",ISNUMBER(SEARCH("publishing/fiction", N487)),"fiction",ISNUMBER(SEARCH("publishing/nonfiction", N487)),"nonfiction",ISNUMBER(SEARCH("publishing/radio &amp; podcasts", N487)),"radio &amp; podcasts",ISNUMBER(SEARCH("publishing/translations", N487)),"translations",ISNUMBER(SEARCH("technology/gadgets", N487)),"gadgets",ISNUMBER(SEARCH("technology/hardware", N487)),"hardware",ISNUMBER(SEARCH("technology/makerspaces", N487)),"makerspaces",ISNUMBER(SEARCH("technology/space exploration", N487)),"space exploration",ISNUMBER(SEARCH("technology/wearables", N487)),"wearables",ISNUMBER(SEARCH("technology/web", N487)),"web",ISNUMBER(SEARCH("theater/musical", N487)),"musical",ISNUMBER(SEARCH("theater/plays", N487)),"plays",ISNUMBER(SEARCH("theater/spaces", N487)),"spaces")</f>
        <v>animation</v>
      </c>
      <c r="S487" s="6">
        <f t="shared" si="38"/>
        <v>41381.50577546296</v>
      </c>
      <c r="T487" s="6">
        <f t="shared" si="39"/>
        <v>41411.50577546296</v>
      </c>
    </row>
    <row r="488" spans="1:20" ht="48" hidden="1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tr">
        <f t="shared" si="37"/>
        <v>film &amp; video</v>
      </c>
      <c r="R488" t="str" cm="1">
        <f t="array" ref="R488">_xlfn.IFS(ISNUMBER(SEARCH("film &amp; video/television", N488)),"television",ISNUMBER(SEARCH("film &amp; video/animation", N488)),"animation",ISNUMBER(SEARCH("film &amp; video/documentary", N488)),"documentary",ISNUMBER(SEARCH("film &amp; video/drama", N488)),"drama",ISNUMBER(SEARCH("film &amp; video/science fiction", N488)),"science fiction",ISNUMBER(SEARCH("film &amp; video/shorts", N488)),"shorts",ISNUMBER(SEARCH("food/food trucks", N488)),"food trucks",ISNUMBER(SEARCH("food/restaurants", N488)),"restaurants",ISNUMBER(SEARCH("food/small batch", N488)),"small batch",ISNUMBER(SEARCH("games/mobile games", N488)),"mobile games",ISNUMBER(SEARCH("games/tabletop games", N488)),"tabletop games",ISNUMBER(SEARCH("games/video games", N488)),"video games",ISNUMBER(SEARCH("music/classical music", N488)),"classical music",ISNUMBER(SEARCH("music/electronic music", N488)),"electronic music",ISNUMBER(SEARCH("music/faith", N488)),"faith",ISNUMBER(SEARCH("music/indie rock", N488)),"indie rock",ISNUMBER(SEARCH("music/jazz", N488)),"jazz",ISNUMBER(SEARCH("music/metal", N488)),"metal",ISNUMBER(SEARCH("music/pop", N488)),"pop",ISNUMBER(SEARCH("music/rock", N488)),"rock",ISNUMBER(SEARCH("music/world music", N488)),"world music",ISNUMBER(SEARCH("journalism/audio", N488)),"audio",ISNUMBER(SEARCH("photography/nature", N488)),"nature",ISNUMBER(SEARCH("photography/people", N488)),"people",ISNUMBER(SEARCH("photography/photobooks", N488)),"photobooks",ISNUMBER(SEARCH("photography/places", N488)),"places",ISNUMBER(SEARCH("publishing/art books", N488)),"art books",ISNUMBER(SEARCH("publishing/children's books", N488)),"children's books",ISNUMBER(SEARCH("publishing/fiction", N488)),"fiction",ISNUMBER(SEARCH("publishing/nonfiction", N488)),"nonfiction",ISNUMBER(SEARCH("publishing/radio &amp; podcasts", N488)),"radio &amp; podcasts",ISNUMBER(SEARCH("publishing/translations", N488)),"translations",ISNUMBER(SEARCH("technology/gadgets", N488)),"gadgets",ISNUMBER(SEARCH("technology/hardware", N488)),"hardware",ISNUMBER(SEARCH("technology/makerspaces", N488)),"makerspaces",ISNUMBER(SEARCH("technology/space exploration", N488)),"space exploration",ISNUMBER(SEARCH("technology/wearables", N488)),"wearables",ISNUMBER(SEARCH("technology/web", N488)),"web",ISNUMBER(SEARCH("theater/musical", N488)),"musical",ISNUMBER(SEARCH("theater/plays", N488)),"plays",ISNUMBER(SEARCH("theater/spaces", N488)),"spaces")</f>
        <v>animation</v>
      </c>
      <c r="S488" s="6">
        <f t="shared" si="38"/>
        <v>41761.94258101852</v>
      </c>
      <c r="T488" s="6">
        <f t="shared" si="39"/>
        <v>41791.94258101852</v>
      </c>
    </row>
    <row r="489" spans="1:20" ht="48" hidden="1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v>0</v>
      </c>
      <c r="Q489" t="str">
        <f t="shared" si="37"/>
        <v>film &amp; video</v>
      </c>
      <c r="R489" t="str" cm="1">
        <f t="array" ref="R489">_xlfn.IFS(ISNUMBER(SEARCH("film &amp; video/television", N489)),"television",ISNUMBER(SEARCH("film &amp; video/animation", N489)),"animation",ISNUMBER(SEARCH("film &amp; video/documentary", N489)),"documentary",ISNUMBER(SEARCH("film &amp; video/drama", N489)),"drama",ISNUMBER(SEARCH("film &amp; video/science fiction", N489)),"science fiction",ISNUMBER(SEARCH("film &amp; video/shorts", N489)),"shorts",ISNUMBER(SEARCH("food/food trucks", N489)),"food trucks",ISNUMBER(SEARCH("food/restaurants", N489)),"restaurants",ISNUMBER(SEARCH("food/small batch", N489)),"small batch",ISNUMBER(SEARCH("games/mobile games", N489)),"mobile games",ISNUMBER(SEARCH("games/tabletop games", N489)),"tabletop games",ISNUMBER(SEARCH("games/video games", N489)),"video games",ISNUMBER(SEARCH("music/classical music", N489)),"classical music",ISNUMBER(SEARCH("music/electronic music", N489)),"electronic music",ISNUMBER(SEARCH("music/faith", N489)),"faith",ISNUMBER(SEARCH("music/indie rock", N489)),"indie rock",ISNUMBER(SEARCH("music/jazz", N489)),"jazz",ISNUMBER(SEARCH("music/metal", N489)),"metal",ISNUMBER(SEARCH("music/pop", N489)),"pop",ISNUMBER(SEARCH("music/rock", N489)),"rock",ISNUMBER(SEARCH("music/world music", N489)),"world music",ISNUMBER(SEARCH("journalism/audio", N489)),"audio",ISNUMBER(SEARCH("photography/nature", N489)),"nature",ISNUMBER(SEARCH("photography/people", N489)),"people",ISNUMBER(SEARCH("photography/photobooks", N489)),"photobooks",ISNUMBER(SEARCH("photography/places", N489)),"places",ISNUMBER(SEARCH("publishing/art books", N489)),"art books",ISNUMBER(SEARCH("publishing/children's books", N489)),"children's books",ISNUMBER(SEARCH("publishing/fiction", N489)),"fiction",ISNUMBER(SEARCH("publishing/nonfiction", N489)),"nonfiction",ISNUMBER(SEARCH("publishing/radio &amp; podcasts", N489)),"radio &amp; podcasts",ISNUMBER(SEARCH("publishing/translations", N489)),"translations",ISNUMBER(SEARCH("technology/gadgets", N489)),"gadgets",ISNUMBER(SEARCH("technology/hardware", N489)),"hardware",ISNUMBER(SEARCH("technology/makerspaces", N489)),"makerspaces",ISNUMBER(SEARCH("technology/space exploration", N489)),"space exploration",ISNUMBER(SEARCH("technology/wearables", N489)),"wearables",ISNUMBER(SEARCH("technology/web", N489)),"web",ISNUMBER(SEARCH("theater/musical", N489)),"musical",ISNUMBER(SEARCH("theater/plays", N489)),"plays",ISNUMBER(SEARCH("theater/spaces", N489)),"spaces")</f>
        <v>animation</v>
      </c>
      <c r="S489" s="6">
        <f t="shared" si="38"/>
        <v>42669.594837962963</v>
      </c>
      <c r="T489" s="6">
        <f t="shared" si="39"/>
        <v>42729.636504629627</v>
      </c>
    </row>
    <row r="490" spans="1:20" ht="32" hidden="1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v>0</v>
      </c>
      <c r="Q490" t="str">
        <f t="shared" si="37"/>
        <v>film &amp; video</v>
      </c>
      <c r="R490" t="str" cm="1">
        <f t="array" ref="R490">_xlfn.IFS(ISNUMBER(SEARCH("film &amp; video/television", N490)),"television",ISNUMBER(SEARCH("film &amp; video/animation", N490)),"animation",ISNUMBER(SEARCH("film &amp; video/documentary", N490)),"documentary",ISNUMBER(SEARCH("film &amp; video/drama", N490)),"drama",ISNUMBER(SEARCH("film &amp; video/science fiction", N490)),"science fiction",ISNUMBER(SEARCH("film &amp; video/shorts", N490)),"shorts",ISNUMBER(SEARCH("food/food trucks", N490)),"food trucks",ISNUMBER(SEARCH("food/restaurants", N490)),"restaurants",ISNUMBER(SEARCH("food/small batch", N490)),"small batch",ISNUMBER(SEARCH("games/mobile games", N490)),"mobile games",ISNUMBER(SEARCH("games/tabletop games", N490)),"tabletop games",ISNUMBER(SEARCH("games/video games", N490)),"video games",ISNUMBER(SEARCH("music/classical music", N490)),"classical music",ISNUMBER(SEARCH("music/electronic music", N490)),"electronic music",ISNUMBER(SEARCH("music/faith", N490)),"faith",ISNUMBER(SEARCH("music/indie rock", N490)),"indie rock",ISNUMBER(SEARCH("music/jazz", N490)),"jazz",ISNUMBER(SEARCH("music/metal", N490)),"metal",ISNUMBER(SEARCH("music/pop", N490)),"pop",ISNUMBER(SEARCH("music/rock", N490)),"rock",ISNUMBER(SEARCH("music/world music", N490)),"world music",ISNUMBER(SEARCH("journalism/audio", N490)),"audio",ISNUMBER(SEARCH("photography/nature", N490)),"nature",ISNUMBER(SEARCH("photography/people", N490)),"people",ISNUMBER(SEARCH("photography/photobooks", N490)),"photobooks",ISNUMBER(SEARCH("photography/places", N490)),"places",ISNUMBER(SEARCH("publishing/art books", N490)),"art books",ISNUMBER(SEARCH("publishing/children's books", N490)),"children's books",ISNUMBER(SEARCH("publishing/fiction", N490)),"fiction",ISNUMBER(SEARCH("publishing/nonfiction", N490)),"nonfiction",ISNUMBER(SEARCH("publishing/radio &amp; podcasts", N490)),"radio &amp; podcasts",ISNUMBER(SEARCH("publishing/translations", N490)),"translations",ISNUMBER(SEARCH("technology/gadgets", N490)),"gadgets",ISNUMBER(SEARCH("technology/hardware", N490)),"hardware",ISNUMBER(SEARCH("technology/makerspaces", N490)),"makerspaces",ISNUMBER(SEARCH("technology/space exploration", N490)),"space exploration",ISNUMBER(SEARCH("technology/wearables", N490)),"wearables",ISNUMBER(SEARCH("technology/web", N490)),"web",ISNUMBER(SEARCH("theater/musical", N490)),"musical",ISNUMBER(SEARCH("theater/plays", N490)),"plays",ISNUMBER(SEARCH("theater/spaces", N490)),"spaces")</f>
        <v>animation</v>
      </c>
      <c r="S490" s="6">
        <f t="shared" si="38"/>
        <v>42714.054398148146</v>
      </c>
      <c r="T490" s="6">
        <f t="shared" si="39"/>
        <v>42744.054398148146</v>
      </c>
    </row>
    <row r="491" spans="1:20" ht="48" hidden="1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tr">
        <f t="shared" si="37"/>
        <v>film &amp; video</v>
      </c>
      <c r="R491" t="str" cm="1">
        <f t="array" ref="R491">_xlfn.IFS(ISNUMBER(SEARCH("film &amp; video/television", N491)),"television",ISNUMBER(SEARCH("film &amp; video/animation", N491)),"animation",ISNUMBER(SEARCH("film &amp; video/documentary", N491)),"documentary",ISNUMBER(SEARCH("film &amp; video/drama", N491)),"drama",ISNUMBER(SEARCH("film &amp; video/science fiction", N491)),"science fiction",ISNUMBER(SEARCH("film &amp; video/shorts", N491)),"shorts",ISNUMBER(SEARCH("food/food trucks", N491)),"food trucks",ISNUMBER(SEARCH("food/restaurants", N491)),"restaurants",ISNUMBER(SEARCH("food/small batch", N491)),"small batch",ISNUMBER(SEARCH("games/mobile games", N491)),"mobile games",ISNUMBER(SEARCH("games/tabletop games", N491)),"tabletop games",ISNUMBER(SEARCH("games/video games", N491)),"video games",ISNUMBER(SEARCH("music/classical music", N491)),"classical music",ISNUMBER(SEARCH("music/electronic music", N491)),"electronic music",ISNUMBER(SEARCH("music/faith", N491)),"faith",ISNUMBER(SEARCH("music/indie rock", N491)),"indie rock",ISNUMBER(SEARCH("music/jazz", N491)),"jazz",ISNUMBER(SEARCH("music/metal", N491)),"metal",ISNUMBER(SEARCH("music/pop", N491)),"pop",ISNUMBER(SEARCH("music/rock", N491)),"rock",ISNUMBER(SEARCH("music/world music", N491)),"world music",ISNUMBER(SEARCH("journalism/audio", N491)),"audio",ISNUMBER(SEARCH("photography/nature", N491)),"nature",ISNUMBER(SEARCH("photography/people", N491)),"people",ISNUMBER(SEARCH("photography/photobooks", N491)),"photobooks",ISNUMBER(SEARCH("photography/places", N491)),"places",ISNUMBER(SEARCH("publishing/art books", N491)),"art books",ISNUMBER(SEARCH("publishing/children's books", N491)),"children's books",ISNUMBER(SEARCH("publishing/fiction", N491)),"fiction",ISNUMBER(SEARCH("publishing/nonfiction", N491)),"nonfiction",ISNUMBER(SEARCH("publishing/radio &amp; podcasts", N491)),"radio &amp; podcasts",ISNUMBER(SEARCH("publishing/translations", N491)),"translations",ISNUMBER(SEARCH("technology/gadgets", N491)),"gadgets",ISNUMBER(SEARCH("technology/hardware", N491)),"hardware",ISNUMBER(SEARCH("technology/makerspaces", N491)),"makerspaces",ISNUMBER(SEARCH("technology/space exploration", N491)),"space exploration",ISNUMBER(SEARCH("technology/wearables", N491)),"wearables",ISNUMBER(SEARCH("technology/web", N491)),"web",ISNUMBER(SEARCH("theater/musical", N491)),"musical",ISNUMBER(SEARCH("theater/plays", N491)),"plays",ISNUMBER(SEARCH("theater/spaces", N491)),"spaces")</f>
        <v>animation</v>
      </c>
      <c r="S491" s="6">
        <f t="shared" si="38"/>
        <v>40882.481666666667</v>
      </c>
      <c r="T491" s="6">
        <f t="shared" si="39"/>
        <v>40913.481249999997</v>
      </c>
    </row>
    <row r="492" spans="1:20" ht="16" hidden="1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v>0</v>
      </c>
      <c r="Q492" t="str">
        <f t="shared" si="37"/>
        <v>film &amp; video</v>
      </c>
      <c r="R492" t="str" cm="1">
        <f t="array" ref="R492">_xlfn.IFS(ISNUMBER(SEARCH("film &amp; video/television", N492)),"television",ISNUMBER(SEARCH("film &amp; video/animation", N492)),"animation",ISNUMBER(SEARCH("film &amp; video/documentary", N492)),"documentary",ISNUMBER(SEARCH("film &amp; video/drama", N492)),"drama",ISNUMBER(SEARCH("film &amp; video/science fiction", N492)),"science fiction",ISNUMBER(SEARCH("film &amp; video/shorts", N492)),"shorts",ISNUMBER(SEARCH("food/food trucks", N492)),"food trucks",ISNUMBER(SEARCH("food/restaurants", N492)),"restaurants",ISNUMBER(SEARCH("food/small batch", N492)),"small batch",ISNUMBER(SEARCH("games/mobile games", N492)),"mobile games",ISNUMBER(SEARCH("games/tabletop games", N492)),"tabletop games",ISNUMBER(SEARCH("games/video games", N492)),"video games",ISNUMBER(SEARCH("music/classical music", N492)),"classical music",ISNUMBER(SEARCH("music/electronic music", N492)),"electronic music",ISNUMBER(SEARCH("music/faith", N492)),"faith",ISNUMBER(SEARCH("music/indie rock", N492)),"indie rock",ISNUMBER(SEARCH("music/jazz", N492)),"jazz",ISNUMBER(SEARCH("music/metal", N492)),"metal",ISNUMBER(SEARCH("music/pop", N492)),"pop",ISNUMBER(SEARCH("music/rock", N492)),"rock",ISNUMBER(SEARCH("music/world music", N492)),"world music",ISNUMBER(SEARCH("journalism/audio", N492)),"audio",ISNUMBER(SEARCH("photography/nature", N492)),"nature",ISNUMBER(SEARCH("photography/people", N492)),"people",ISNUMBER(SEARCH("photography/photobooks", N492)),"photobooks",ISNUMBER(SEARCH("photography/places", N492)),"places",ISNUMBER(SEARCH("publishing/art books", N492)),"art books",ISNUMBER(SEARCH("publishing/children's books", N492)),"children's books",ISNUMBER(SEARCH("publishing/fiction", N492)),"fiction",ISNUMBER(SEARCH("publishing/nonfiction", N492)),"nonfiction",ISNUMBER(SEARCH("publishing/radio &amp; podcasts", N492)),"radio &amp; podcasts",ISNUMBER(SEARCH("publishing/translations", N492)),"translations",ISNUMBER(SEARCH("technology/gadgets", N492)),"gadgets",ISNUMBER(SEARCH("technology/hardware", N492)),"hardware",ISNUMBER(SEARCH("technology/makerspaces", N492)),"makerspaces",ISNUMBER(SEARCH("technology/space exploration", N492)),"space exploration",ISNUMBER(SEARCH("technology/wearables", N492)),"wearables",ISNUMBER(SEARCH("technology/web", N492)),"web",ISNUMBER(SEARCH("theater/musical", N492)),"musical",ISNUMBER(SEARCH("theater/plays", N492)),"plays",ISNUMBER(SEARCH("theater/spaces", N492)),"spaces")</f>
        <v>animation</v>
      </c>
      <c r="S492" s="6">
        <f t="shared" si="38"/>
        <v>41113.968576388892</v>
      </c>
      <c r="T492" s="6">
        <f t="shared" si="39"/>
        <v>41143.968576388892</v>
      </c>
    </row>
    <row r="493" spans="1:20" ht="48" hidden="1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v>0</v>
      </c>
      <c r="Q493" t="str">
        <f t="shared" si="37"/>
        <v>film &amp; video</v>
      </c>
      <c r="R493" t="str" cm="1">
        <f t="array" ref="R493">_xlfn.IFS(ISNUMBER(SEARCH("film &amp; video/television", N493)),"television",ISNUMBER(SEARCH("film &amp; video/animation", N493)),"animation",ISNUMBER(SEARCH("film &amp; video/documentary", N493)),"documentary",ISNUMBER(SEARCH("film &amp; video/drama", N493)),"drama",ISNUMBER(SEARCH("film &amp; video/science fiction", N493)),"science fiction",ISNUMBER(SEARCH("film &amp; video/shorts", N493)),"shorts",ISNUMBER(SEARCH("food/food trucks", N493)),"food trucks",ISNUMBER(SEARCH("food/restaurants", N493)),"restaurants",ISNUMBER(SEARCH("food/small batch", N493)),"small batch",ISNUMBER(SEARCH("games/mobile games", N493)),"mobile games",ISNUMBER(SEARCH("games/tabletop games", N493)),"tabletop games",ISNUMBER(SEARCH("games/video games", N493)),"video games",ISNUMBER(SEARCH("music/classical music", N493)),"classical music",ISNUMBER(SEARCH("music/electronic music", N493)),"electronic music",ISNUMBER(SEARCH("music/faith", N493)),"faith",ISNUMBER(SEARCH("music/indie rock", N493)),"indie rock",ISNUMBER(SEARCH("music/jazz", N493)),"jazz",ISNUMBER(SEARCH("music/metal", N493)),"metal",ISNUMBER(SEARCH("music/pop", N493)),"pop",ISNUMBER(SEARCH("music/rock", N493)),"rock",ISNUMBER(SEARCH("music/world music", N493)),"world music",ISNUMBER(SEARCH("journalism/audio", N493)),"audio",ISNUMBER(SEARCH("photography/nature", N493)),"nature",ISNUMBER(SEARCH("photography/people", N493)),"people",ISNUMBER(SEARCH("photography/photobooks", N493)),"photobooks",ISNUMBER(SEARCH("photography/places", N493)),"places",ISNUMBER(SEARCH("publishing/art books", N493)),"art books",ISNUMBER(SEARCH("publishing/children's books", N493)),"children's books",ISNUMBER(SEARCH("publishing/fiction", N493)),"fiction",ISNUMBER(SEARCH("publishing/nonfiction", N493)),"nonfiction",ISNUMBER(SEARCH("publishing/radio &amp; podcasts", N493)),"radio &amp; podcasts",ISNUMBER(SEARCH("publishing/translations", N493)),"translations",ISNUMBER(SEARCH("technology/gadgets", N493)),"gadgets",ISNUMBER(SEARCH("technology/hardware", N493)),"hardware",ISNUMBER(SEARCH("technology/makerspaces", N493)),"makerspaces",ISNUMBER(SEARCH("technology/space exploration", N493)),"space exploration",ISNUMBER(SEARCH("technology/wearables", N493)),"wearables",ISNUMBER(SEARCH("technology/web", N493)),"web",ISNUMBER(SEARCH("theater/musical", N493)),"musical",ISNUMBER(SEARCH("theater/plays", N493)),"plays",ISNUMBER(SEARCH("theater/spaces", N493)),"spaces")</f>
        <v>animation</v>
      </c>
      <c r="S493" s="6">
        <f t="shared" si="38"/>
        <v>42366.982627314821</v>
      </c>
      <c r="T493" s="6">
        <f t="shared" si="39"/>
        <v>42396.982627314821</v>
      </c>
    </row>
    <row r="494" spans="1:20" ht="48" hidden="1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v>0</v>
      </c>
      <c r="Q494" t="str">
        <f t="shared" si="37"/>
        <v>film &amp; video</v>
      </c>
      <c r="R494" t="str" cm="1">
        <f t="array" ref="R494">_xlfn.IFS(ISNUMBER(SEARCH("film &amp; video/television", N494)),"television",ISNUMBER(SEARCH("film &amp; video/animation", N494)),"animation",ISNUMBER(SEARCH("film &amp; video/documentary", N494)),"documentary",ISNUMBER(SEARCH("film &amp; video/drama", N494)),"drama",ISNUMBER(SEARCH("film &amp; video/science fiction", N494)),"science fiction",ISNUMBER(SEARCH("film &amp; video/shorts", N494)),"shorts",ISNUMBER(SEARCH("food/food trucks", N494)),"food trucks",ISNUMBER(SEARCH("food/restaurants", N494)),"restaurants",ISNUMBER(SEARCH("food/small batch", N494)),"small batch",ISNUMBER(SEARCH("games/mobile games", N494)),"mobile games",ISNUMBER(SEARCH("games/tabletop games", N494)),"tabletop games",ISNUMBER(SEARCH("games/video games", N494)),"video games",ISNUMBER(SEARCH("music/classical music", N494)),"classical music",ISNUMBER(SEARCH("music/electronic music", N494)),"electronic music",ISNUMBER(SEARCH("music/faith", N494)),"faith",ISNUMBER(SEARCH("music/indie rock", N494)),"indie rock",ISNUMBER(SEARCH("music/jazz", N494)),"jazz",ISNUMBER(SEARCH("music/metal", N494)),"metal",ISNUMBER(SEARCH("music/pop", N494)),"pop",ISNUMBER(SEARCH("music/rock", N494)),"rock",ISNUMBER(SEARCH("music/world music", N494)),"world music",ISNUMBER(SEARCH("journalism/audio", N494)),"audio",ISNUMBER(SEARCH("photography/nature", N494)),"nature",ISNUMBER(SEARCH("photography/people", N494)),"people",ISNUMBER(SEARCH("photography/photobooks", N494)),"photobooks",ISNUMBER(SEARCH("photography/places", N494)),"places",ISNUMBER(SEARCH("publishing/art books", N494)),"art books",ISNUMBER(SEARCH("publishing/children's books", N494)),"children's books",ISNUMBER(SEARCH("publishing/fiction", N494)),"fiction",ISNUMBER(SEARCH("publishing/nonfiction", N494)),"nonfiction",ISNUMBER(SEARCH("publishing/radio &amp; podcasts", N494)),"radio &amp; podcasts",ISNUMBER(SEARCH("publishing/translations", N494)),"translations",ISNUMBER(SEARCH("technology/gadgets", N494)),"gadgets",ISNUMBER(SEARCH("technology/hardware", N494)),"hardware",ISNUMBER(SEARCH("technology/makerspaces", N494)),"makerspaces",ISNUMBER(SEARCH("technology/space exploration", N494)),"space exploration",ISNUMBER(SEARCH("technology/wearables", N494)),"wearables",ISNUMBER(SEARCH("technology/web", N494)),"web",ISNUMBER(SEARCH("theater/musical", N494)),"musical",ISNUMBER(SEARCH("theater/plays", N494)),"plays",ISNUMBER(SEARCH("theater/spaces", N494)),"spaces")</f>
        <v>animation</v>
      </c>
      <c r="S494" s="6">
        <f t="shared" si="38"/>
        <v>42596.03506944445</v>
      </c>
      <c r="T494" s="6">
        <f t="shared" si="39"/>
        <v>42656.03506944445</v>
      </c>
    </row>
    <row r="495" spans="1:20" ht="48" hidden="1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v>0</v>
      </c>
      <c r="Q495" t="str">
        <f t="shared" si="37"/>
        <v>film &amp; video</v>
      </c>
      <c r="R495" t="str" cm="1">
        <f t="array" ref="R495">_xlfn.IFS(ISNUMBER(SEARCH("film &amp; video/television", N495)),"television",ISNUMBER(SEARCH("film &amp; video/animation", N495)),"animation",ISNUMBER(SEARCH("film &amp; video/documentary", N495)),"documentary",ISNUMBER(SEARCH("film &amp; video/drama", N495)),"drama",ISNUMBER(SEARCH("film &amp; video/science fiction", N495)),"science fiction",ISNUMBER(SEARCH("film &amp; video/shorts", N495)),"shorts",ISNUMBER(SEARCH("food/food trucks", N495)),"food trucks",ISNUMBER(SEARCH("food/restaurants", N495)),"restaurants",ISNUMBER(SEARCH("food/small batch", N495)),"small batch",ISNUMBER(SEARCH("games/mobile games", N495)),"mobile games",ISNUMBER(SEARCH("games/tabletop games", N495)),"tabletop games",ISNUMBER(SEARCH("games/video games", N495)),"video games",ISNUMBER(SEARCH("music/classical music", N495)),"classical music",ISNUMBER(SEARCH("music/electronic music", N495)),"electronic music",ISNUMBER(SEARCH("music/faith", N495)),"faith",ISNUMBER(SEARCH("music/indie rock", N495)),"indie rock",ISNUMBER(SEARCH("music/jazz", N495)),"jazz",ISNUMBER(SEARCH("music/metal", N495)),"metal",ISNUMBER(SEARCH("music/pop", N495)),"pop",ISNUMBER(SEARCH("music/rock", N495)),"rock",ISNUMBER(SEARCH("music/world music", N495)),"world music",ISNUMBER(SEARCH("journalism/audio", N495)),"audio",ISNUMBER(SEARCH("photography/nature", N495)),"nature",ISNUMBER(SEARCH("photography/people", N495)),"people",ISNUMBER(SEARCH("photography/photobooks", N495)),"photobooks",ISNUMBER(SEARCH("photography/places", N495)),"places",ISNUMBER(SEARCH("publishing/art books", N495)),"art books",ISNUMBER(SEARCH("publishing/children's books", N495)),"children's books",ISNUMBER(SEARCH("publishing/fiction", N495)),"fiction",ISNUMBER(SEARCH("publishing/nonfiction", N495)),"nonfiction",ISNUMBER(SEARCH("publishing/radio &amp; podcasts", N495)),"radio &amp; podcasts",ISNUMBER(SEARCH("publishing/translations", N495)),"translations",ISNUMBER(SEARCH("technology/gadgets", N495)),"gadgets",ISNUMBER(SEARCH("technology/hardware", N495)),"hardware",ISNUMBER(SEARCH("technology/makerspaces", N495)),"makerspaces",ISNUMBER(SEARCH("technology/space exploration", N495)),"space exploration",ISNUMBER(SEARCH("technology/wearables", N495)),"wearables",ISNUMBER(SEARCH("technology/web", N495)),"web",ISNUMBER(SEARCH("theater/musical", N495)),"musical",ISNUMBER(SEARCH("theater/plays", N495)),"plays",ISNUMBER(SEARCH("theater/spaces", N495)),"spaces")</f>
        <v>animation</v>
      </c>
      <c r="S495" s="6">
        <f t="shared" si="38"/>
        <v>42114.726134259254</v>
      </c>
      <c r="T495" s="6">
        <f t="shared" si="39"/>
        <v>42144.726134259254</v>
      </c>
    </row>
    <row r="496" spans="1:20" ht="48" hidden="1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tr">
        <f t="shared" si="37"/>
        <v>film &amp; video</v>
      </c>
      <c r="R496" t="str" cm="1">
        <f t="array" ref="R496">_xlfn.IFS(ISNUMBER(SEARCH("film &amp; video/television", N496)),"television",ISNUMBER(SEARCH("film &amp; video/animation", N496)),"animation",ISNUMBER(SEARCH("film &amp; video/documentary", N496)),"documentary",ISNUMBER(SEARCH("film &amp; video/drama", N496)),"drama",ISNUMBER(SEARCH("film &amp; video/science fiction", N496)),"science fiction",ISNUMBER(SEARCH("film &amp; video/shorts", N496)),"shorts",ISNUMBER(SEARCH("food/food trucks", N496)),"food trucks",ISNUMBER(SEARCH("food/restaurants", N496)),"restaurants",ISNUMBER(SEARCH("food/small batch", N496)),"small batch",ISNUMBER(SEARCH("games/mobile games", N496)),"mobile games",ISNUMBER(SEARCH("games/tabletop games", N496)),"tabletop games",ISNUMBER(SEARCH("games/video games", N496)),"video games",ISNUMBER(SEARCH("music/classical music", N496)),"classical music",ISNUMBER(SEARCH("music/electronic music", N496)),"electronic music",ISNUMBER(SEARCH("music/faith", N496)),"faith",ISNUMBER(SEARCH("music/indie rock", N496)),"indie rock",ISNUMBER(SEARCH("music/jazz", N496)),"jazz",ISNUMBER(SEARCH("music/metal", N496)),"metal",ISNUMBER(SEARCH("music/pop", N496)),"pop",ISNUMBER(SEARCH("music/rock", N496)),"rock",ISNUMBER(SEARCH("music/world music", N496)),"world music",ISNUMBER(SEARCH("journalism/audio", N496)),"audio",ISNUMBER(SEARCH("photography/nature", N496)),"nature",ISNUMBER(SEARCH("photography/people", N496)),"people",ISNUMBER(SEARCH("photography/photobooks", N496)),"photobooks",ISNUMBER(SEARCH("photography/places", N496)),"places",ISNUMBER(SEARCH("publishing/art books", N496)),"art books",ISNUMBER(SEARCH("publishing/children's books", N496)),"children's books",ISNUMBER(SEARCH("publishing/fiction", N496)),"fiction",ISNUMBER(SEARCH("publishing/nonfiction", N496)),"nonfiction",ISNUMBER(SEARCH("publishing/radio &amp; podcasts", N496)),"radio &amp; podcasts",ISNUMBER(SEARCH("publishing/translations", N496)),"translations",ISNUMBER(SEARCH("technology/gadgets", N496)),"gadgets",ISNUMBER(SEARCH("technology/hardware", N496)),"hardware",ISNUMBER(SEARCH("technology/makerspaces", N496)),"makerspaces",ISNUMBER(SEARCH("technology/space exploration", N496)),"space exploration",ISNUMBER(SEARCH("technology/wearables", N496)),"wearables",ISNUMBER(SEARCH("technology/web", N496)),"web",ISNUMBER(SEARCH("theater/musical", N496)),"musical",ISNUMBER(SEARCH("theater/plays", N496)),"plays",ISNUMBER(SEARCH("theater/spaces", N496)),"spaces")</f>
        <v>animation</v>
      </c>
      <c r="S496" s="6">
        <f t="shared" si="38"/>
        <v>41799.830613425926</v>
      </c>
      <c r="T496" s="6">
        <f t="shared" si="39"/>
        <v>41823.125</v>
      </c>
    </row>
    <row r="497" spans="1:20" ht="48" hidden="1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v>0</v>
      </c>
      <c r="Q497" t="str">
        <f t="shared" si="37"/>
        <v>film &amp; video</v>
      </c>
      <c r="R497" t="str" cm="1">
        <f t="array" ref="R497">_xlfn.IFS(ISNUMBER(SEARCH("film &amp; video/television", N497)),"television",ISNUMBER(SEARCH("film &amp; video/animation", N497)),"animation",ISNUMBER(SEARCH("film &amp; video/documentary", N497)),"documentary",ISNUMBER(SEARCH("film &amp; video/drama", N497)),"drama",ISNUMBER(SEARCH("film &amp; video/science fiction", N497)),"science fiction",ISNUMBER(SEARCH("film &amp; video/shorts", N497)),"shorts",ISNUMBER(SEARCH("food/food trucks", N497)),"food trucks",ISNUMBER(SEARCH("food/restaurants", N497)),"restaurants",ISNUMBER(SEARCH("food/small batch", N497)),"small batch",ISNUMBER(SEARCH("games/mobile games", N497)),"mobile games",ISNUMBER(SEARCH("games/tabletop games", N497)),"tabletop games",ISNUMBER(SEARCH("games/video games", N497)),"video games",ISNUMBER(SEARCH("music/classical music", N497)),"classical music",ISNUMBER(SEARCH("music/electronic music", N497)),"electronic music",ISNUMBER(SEARCH("music/faith", N497)),"faith",ISNUMBER(SEARCH("music/indie rock", N497)),"indie rock",ISNUMBER(SEARCH("music/jazz", N497)),"jazz",ISNUMBER(SEARCH("music/metal", N497)),"metal",ISNUMBER(SEARCH("music/pop", N497)),"pop",ISNUMBER(SEARCH("music/rock", N497)),"rock",ISNUMBER(SEARCH("music/world music", N497)),"world music",ISNUMBER(SEARCH("journalism/audio", N497)),"audio",ISNUMBER(SEARCH("photography/nature", N497)),"nature",ISNUMBER(SEARCH("photography/people", N497)),"people",ISNUMBER(SEARCH("photography/photobooks", N497)),"photobooks",ISNUMBER(SEARCH("photography/places", N497)),"places",ISNUMBER(SEARCH("publishing/art books", N497)),"art books",ISNUMBER(SEARCH("publishing/children's books", N497)),"children's books",ISNUMBER(SEARCH("publishing/fiction", N497)),"fiction",ISNUMBER(SEARCH("publishing/nonfiction", N497)),"nonfiction",ISNUMBER(SEARCH("publishing/radio &amp; podcasts", N497)),"radio &amp; podcasts",ISNUMBER(SEARCH("publishing/translations", N497)),"translations",ISNUMBER(SEARCH("technology/gadgets", N497)),"gadgets",ISNUMBER(SEARCH("technology/hardware", N497)),"hardware",ISNUMBER(SEARCH("technology/makerspaces", N497)),"makerspaces",ISNUMBER(SEARCH("technology/space exploration", N497)),"space exploration",ISNUMBER(SEARCH("technology/wearables", N497)),"wearables",ISNUMBER(SEARCH("technology/web", N497)),"web",ISNUMBER(SEARCH("theater/musical", N497)),"musical",ISNUMBER(SEARCH("theater/plays", N497)),"plays",ISNUMBER(SEARCH("theater/spaces", N497)),"spaces")</f>
        <v>animation</v>
      </c>
      <c r="S497" s="6">
        <f t="shared" si="38"/>
        <v>42171.827604166669</v>
      </c>
      <c r="T497" s="6">
        <f t="shared" si="39"/>
        <v>42201.827604166669</v>
      </c>
    </row>
    <row r="498" spans="1:20" ht="32" hidden="1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tr">
        <f t="shared" si="37"/>
        <v>film &amp; video</v>
      </c>
      <c r="R498" t="str" cm="1">
        <f t="array" ref="R498">_xlfn.IFS(ISNUMBER(SEARCH("film &amp; video/television", N498)),"television",ISNUMBER(SEARCH("film &amp; video/animation", N498)),"animation",ISNUMBER(SEARCH("film &amp; video/documentary", N498)),"documentary",ISNUMBER(SEARCH("film &amp; video/drama", N498)),"drama",ISNUMBER(SEARCH("film &amp; video/science fiction", N498)),"science fiction",ISNUMBER(SEARCH("film &amp; video/shorts", N498)),"shorts",ISNUMBER(SEARCH("food/food trucks", N498)),"food trucks",ISNUMBER(SEARCH("food/restaurants", N498)),"restaurants",ISNUMBER(SEARCH("food/small batch", N498)),"small batch",ISNUMBER(SEARCH("games/mobile games", N498)),"mobile games",ISNUMBER(SEARCH("games/tabletop games", N498)),"tabletop games",ISNUMBER(SEARCH("games/video games", N498)),"video games",ISNUMBER(SEARCH("music/classical music", N498)),"classical music",ISNUMBER(SEARCH("music/electronic music", N498)),"electronic music",ISNUMBER(SEARCH("music/faith", N498)),"faith",ISNUMBER(SEARCH("music/indie rock", N498)),"indie rock",ISNUMBER(SEARCH("music/jazz", N498)),"jazz",ISNUMBER(SEARCH("music/metal", N498)),"metal",ISNUMBER(SEARCH("music/pop", N498)),"pop",ISNUMBER(SEARCH("music/rock", N498)),"rock",ISNUMBER(SEARCH("music/world music", N498)),"world music",ISNUMBER(SEARCH("journalism/audio", N498)),"audio",ISNUMBER(SEARCH("photography/nature", N498)),"nature",ISNUMBER(SEARCH("photography/people", N498)),"people",ISNUMBER(SEARCH("photography/photobooks", N498)),"photobooks",ISNUMBER(SEARCH("photography/places", N498)),"places",ISNUMBER(SEARCH("publishing/art books", N498)),"art books",ISNUMBER(SEARCH("publishing/children's books", N498)),"children's books",ISNUMBER(SEARCH("publishing/fiction", N498)),"fiction",ISNUMBER(SEARCH("publishing/nonfiction", N498)),"nonfiction",ISNUMBER(SEARCH("publishing/radio &amp; podcasts", N498)),"radio &amp; podcasts",ISNUMBER(SEARCH("publishing/translations", N498)),"translations",ISNUMBER(SEARCH("technology/gadgets", N498)),"gadgets",ISNUMBER(SEARCH("technology/hardware", N498)),"hardware",ISNUMBER(SEARCH("technology/makerspaces", N498)),"makerspaces",ISNUMBER(SEARCH("technology/space exploration", N498)),"space exploration",ISNUMBER(SEARCH("technology/wearables", N498)),"wearables",ISNUMBER(SEARCH("technology/web", N498)),"web",ISNUMBER(SEARCH("theater/musical", N498)),"musical",ISNUMBER(SEARCH("theater/plays", N498)),"plays",ISNUMBER(SEARCH("theater/spaces", N498)),"spaces")</f>
        <v>animation</v>
      </c>
      <c r="S498" s="6">
        <f t="shared" si="38"/>
        <v>41620.93141203704</v>
      </c>
      <c r="T498" s="6">
        <f t="shared" si="39"/>
        <v>41680.93141203704</v>
      </c>
    </row>
    <row r="499" spans="1:20" ht="16" hidden="1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tr">
        <f t="shared" si="37"/>
        <v>film &amp; video</v>
      </c>
      <c r="R499" t="str" cm="1">
        <f t="array" ref="R499">_xlfn.IFS(ISNUMBER(SEARCH("film &amp; video/television", N499)),"television",ISNUMBER(SEARCH("film &amp; video/animation", N499)),"animation",ISNUMBER(SEARCH("film &amp; video/documentary", N499)),"documentary",ISNUMBER(SEARCH("film &amp; video/drama", N499)),"drama",ISNUMBER(SEARCH("film &amp; video/science fiction", N499)),"science fiction",ISNUMBER(SEARCH("film &amp; video/shorts", N499)),"shorts",ISNUMBER(SEARCH("food/food trucks", N499)),"food trucks",ISNUMBER(SEARCH("food/restaurants", N499)),"restaurants",ISNUMBER(SEARCH("food/small batch", N499)),"small batch",ISNUMBER(SEARCH("games/mobile games", N499)),"mobile games",ISNUMBER(SEARCH("games/tabletop games", N499)),"tabletop games",ISNUMBER(SEARCH("games/video games", N499)),"video games",ISNUMBER(SEARCH("music/classical music", N499)),"classical music",ISNUMBER(SEARCH("music/electronic music", N499)),"electronic music",ISNUMBER(SEARCH("music/faith", N499)),"faith",ISNUMBER(SEARCH("music/indie rock", N499)),"indie rock",ISNUMBER(SEARCH("music/jazz", N499)),"jazz",ISNUMBER(SEARCH("music/metal", N499)),"metal",ISNUMBER(SEARCH("music/pop", N499)),"pop",ISNUMBER(SEARCH("music/rock", N499)),"rock",ISNUMBER(SEARCH("music/world music", N499)),"world music",ISNUMBER(SEARCH("journalism/audio", N499)),"audio",ISNUMBER(SEARCH("photography/nature", N499)),"nature",ISNUMBER(SEARCH("photography/people", N499)),"people",ISNUMBER(SEARCH("photography/photobooks", N499)),"photobooks",ISNUMBER(SEARCH("photography/places", N499)),"places",ISNUMBER(SEARCH("publishing/art books", N499)),"art books",ISNUMBER(SEARCH("publishing/children's books", N499)),"children's books",ISNUMBER(SEARCH("publishing/fiction", N499)),"fiction",ISNUMBER(SEARCH("publishing/nonfiction", N499)),"nonfiction",ISNUMBER(SEARCH("publishing/radio &amp; podcasts", N499)),"radio &amp; podcasts",ISNUMBER(SEARCH("publishing/translations", N499)),"translations",ISNUMBER(SEARCH("technology/gadgets", N499)),"gadgets",ISNUMBER(SEARCH("technology/hardware", N499)),"hardware",ISNUMBER(SEARCH("technology/makerspaces", N499)),"makerspaces",ISNUMBER(SEARCH("technology/space exploration", N499)),"space exploration",ISNUMBER(SEARCH("technology/wearables", N499)),"wearables",ISNUMBER(SEARCH("technology/web", N499)),"web",ISNUMBER(SEARCH("theater/musical", N499)),"musical",ISNUMBER(SEARCH("theater/plays", N499)),"plays",ISNUMBER(SEARCH("theater/spaces", N499)),"spaces")</f>
        <v>animation</v>
      </c>
      <c r="S499" s="6">
        <f t="shared" si="38"/>
        <v>41945.037789351853</v>
      </c>
      <c r="T499" s="6">
        <f t="shared" si="39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tr">
        <f t="shared" si="37"/>
        <v>film &amp; video</v>
      </c>
      <c r="R500" t="str" cm="1">
        <f t="array" ref="R500">_xlfn.IFS(ISNUMBER(SEARCH("film &amp; video/television", N500)),"television",ISNUMBER(SEARCH("film &amp; video/animation", N500)),"animation",ISNUMBER(SEARCH("film &amp; video/documentary", N500)),"documentary",ISNUMBER(SEARCH("film &amp; video/drama", N500)),"drama",ISNUMBER(SEARCH("film &amp; video/science fiction", N500)),"science fiction",ISNUMBER(SEARCH("film &amp; video/shorts", N500)),"shorts",ISNUMBER(SEARCH("food/food trucks", N500)),"food trucks",ISNUMBER(SEARCH("food/restaurants", N500)),"restaurants",ISNUMBER(SEARCH("food/small batch", N500)),"small batch",ISNUMBER(SEARCH("games/mobile games", N500)),"mobile games",ISNUMBER(SEARCH("games/tabletop games", N500)),"tabletop games",ISNUMBER(SEARCH("games/video games", N500)),"video games",ISNUMBER(SEARCH("music/classical music", N500)),"classical music",ISNUMBER(SEARCH("music/electronic music", N500)),"electronic music",ISNUMBER(SEARCH("music/faith", N500)),"faith",ISNUMBER(SEARCH("music/indie rock", N500)),"indie rock",ISNUMBER(SEARCH("music/jazz", N500)),"jazz",ISNUMBER(SEARCH("music/metal", N500)),"metal",ISNUMBER(SEARCH("music/pop", N500)),"pop",ISNUMBER(SEARCH("music/rock", N500)),"rock",ISNUMBER(SEARCH("music/world music", N500)),"world music",ISNUMBER(SEARCH("journalism/audio", N500)),"audio",ISNUMBER(SEARCH("photography/nature", N500)),"nature",ISNUMBER(SEARCH("photography/people", N500)),"people",ISNUMBER(SEARCH("photography/photobooks", N500)),"photobooks",ISNUMBER(SEARCH("photography/places", N500)),"places",ISNUMBER(SEARCH("publishing/art books", N500)),"art books",ISNUMBER(SEARCH("publishing/children's books", N500)),"children's books",ISNUMBER(SEARCH("publishing/fiction", N500)),"fiction",ISNUMBER(SEARCH("publishing/nonfiction", N500)),"nonfiction",ISNUMBER(SEARCH("publishing/radio &amp; podcasts", N500)),"radio &amp; podcasts",ISNUMBER(SEARCH("publishing/translations", N500)),"translations",ISNUMBER(SEARCH("technology/gadgets", N500)),"gadgets",ISNUMBER(SEARCH("technology/hardware", N500)),"hardware",ISNUMBER(SEARCH("technology/makerspaces", N500)),"makerspaces",ISNUMBER(SEARCH("technology/space exploration", N500)),"space exploration",ISNUMBER(SEARCH("technology/wearables", N500)),"wearables",ISNUMBER(SEARCH("technology/web", N500)),"web",ISNUMBER(SEARCH("theater/musical", N500)),"musical",ISNUMBER(SEARCH("theater/plays", N500)),"plays",ISNUMBER(SEARCH("theater/spaces", N500)),"spaces")</f>
        <v>animation</v>
      </c>
      <c r="S500" s="6">
        <f t="shared" si="38"/>
        <v>40858.762141203704</v>
      </c>
      <c r="T500" s="6">
        <f t="shared" si="39"/>
        <v>40900.762141203704</v>
      </c>
    </row>
    <row r="501" spans="1:20" ht="64" hidden="1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tr">
        <f t="shared" si="37"/>
        <v>film &amp; video</v>
      </c>
      <c r="R501" t="str" cm="1">
        <f t="array" ref="R501">_xlfn.IFS(ISNUMBER(SEARCH("film &amp; video/television", N501)),"television",ISNUMBER(SEARCH("film &amp; video/animation", N501)),"animation",ISNUMBER(SEARCH("film &amp; video/documentary", N501)),"documentary",ISNUMBER(SEARCH("film &amp; video/drama", N501)),"drama",ISNUMBER(SEARCH("film &amp; video/science fiction", N501)),"science fiction",ISNUMBER(SEARCH("film &amp; video/shorts", N501)),"shorts",ISNUMBER(SEARCH("food/food trucks", N501)),"food trucks",ISNUMBER(SEARCH("food/restaurants", N501)),"restaurants",ISNUMBER(SEARCH("food/small batch", N501)),"small batch",ISNUMBER(SEARCH("games/mobile games", N501)),"mobile games",ISNUMBER(SEARCH("games/tabletop games", N501)),"tabletop games",ISNUMBER(SEARCH("games/video games", N501)),"video games",ISNUMBER(SEARCH("music/classical music", N501)),"classical music",ISNUMBER(SEARCH("music/electronic music", N501)),"electronic music",ISNUMBER(SEARCH("music/faith", N501)),"faith",ISNUMBER(SEARCH("music/indie rock", N501)),"indie rock",ISNUMBER(SEARCH("music/jazz", N501)),"jazz",ISNUMBER(SEARCH("music/metal", N501)),"metal",ISNUMBER(SEARCH("music/pop", N501)),"pop",ISNUMBER(SEARCH("music/rock", N501)),"rock",ISNUMBER(SEARCH("music/world music", N501)),"world music",ISNUMBER(SEARCH("journalism/audio", N501)),"audio",ISNUMBER(SEARCH("photography/nature", N501)),"nature",ISNUMBER(SEARCH("photography/people", N501)),"people",ISNUMBER(SEARCH("photography/photobooks", N501)),"photobooks",ISNUMBER(SEARCH("photography/places", N501)),"places",ISNUMBER(SEARCH("publishing/art books", N501)),"art books",ISNUMBER(SEARCH("publishing/children's books", N501)),"children's books",ISNUMBER(SEARCH("publishing/fiction", N501)),"fiction",ISNUMBER(SEARCH("publishing/nonfiction", N501)),"nonfiction",ISNUMBER(SEARCH("publishing/radio &amp; podcasts", N501)),"radio &amp; podcasts",ISNUMBER(SEARCH("publishing/translations", N501)),"translations",ISNUMBER(SEARCH("technology/gadgets", N501)),"gadgets",ISNUMBER(SEARCH("technology/hardware", N501)),"hardware",ISNUMBER(SEARCH("technology/makerspaces", N501)),"makerspaces",ISNUMBER(SEARCH("technology/space exploration", N501)),"space exploration",ISNUMBER(SEARCH("technology/wearables", N501)),"wearables",ISNUMBER(SEARCH("technology/web", N501)),"web",ISNUMBER(SEARCH("theater/musical", N501)),"musical",ISNUMBER(SEARCH("theater/plays", N501)),"plays",ISNUMBER(SEARCH("theater/spaces", N501)),"spaces")</f>
        <v>animation</v>
      </c>
      <c r="S501" s="6">
        <f t="shared" si="38"/>
        <v>40043.895462962959</v>
      </c>
      <c r="T501" s="6">
        <f t="shared" si="39"/>
        <v>40098.874305555553</v>
      </c>
    </row>
    <row r="502" spans="1:20" ht="64" hidden="1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tr">
        <f t="shared" si="37"/>
        <v>film &amp; video</v>
      </c>
      <c r="R502" t="str" cm="1">
        <f t="array" ref="R502">_xlfn.IFS(ISNUMBER(SEARCH("film &amp; video/television", N502)),"television",ISNUMBER(SEARCH("film &amp; video/animation", N502)),"animation",ISNUMBER(SEARCH("film &amp; video/documentary", N502)),"documentary",ISNUMBER(SEARCH("film &amp; video/drama", N502)),"drama",ISNUMBER(SEARCH("film &amp; video/science fiction", N502)),"science fiction",ISNUMBER(SEARCH("film &amp; video/shorts", N502)),"shorts",ISNUMBER(SEARCH("food/food trucks", N502)),"food trucks",ISNUMBER(SEARCH("food/restaurants", N502)),"restaurants",ISNUMBER(SEARCH("food/small batch", N502)),"small batch",ISNUMBER(SEARCH("games/mobile games", N502)),"mobile games",ISNUMBER(SEARCH("games/tabletop games", N502)),"tabletop games",ISNUMBER(SEARCH("games/video games", N502)),"video games",ISNUMBER(SEARCH("music/classical music", N502)),"classical music",ISNUMBER(SEARCH("music/electronic music", N502)),"electronic music",ISNUMBER(SEARCH("music/faith", N502)),"faith",ISNUMBER(SEARCH("music/indie rock", N502)),"indie rock",ISNUMBER(SEARCH("music/jazz", N502)),"jazz",ISNUMBER(SEARCH("music/metal", N502)),"metal",ISNUMBER(SEARCH("music/pop", N502)),"pop",ISNUMBER(SEARCH("music/rock", N502)),"rock",ISNUMBER(SEARCH("music/world music", N502)),"world music",ISNUMBER(SEARCH("journalism/audio", N502)),"audio",ISNUMBER(SEARCH("photography/nature", N502)),"nature",ISNUMBER(SEARCH("photography/people", N502)),"people",ISNUMBER(SEARCH("photography/photobooks", N502)),"photobooks",ISNUMBER(SEARCH("photography/places", N502)),"places",ISNUMBER(SEARCH("publishing/art books", N502)),"art books",ISNUMBER(SEARCH("publishing/children's books", N502)),"children's books",ISNUMBER(SEARCH("publishing/fiction", N502)),"fiction",ISNUMBER(SEARCH("publishing/nonfiction", N502)),"nonfiction",ISNUMBER(SEARCH("publishing/radio &amp; podcasts", N502)),"radio &amp; podcasts",ISNUMBER(SEARCH("publishing/translations", N502)),"translations",ISNUMBER(SEARCH("technology/gadgets", N502)),"gadgets",ISNUMBER(SEARCH("technology/hardware", N502)),"hardware",ISNUMBER(SEARCH("technology/makerspaces", N502)),"makerspaces",ISNUMBER(SEARCH("technology/space exploration", N502)),"space exploration",ISNUMBER(SEARCH("technology/wearables", N502)),"wearables",ISNUMBER(SEARCH("technology/web", N502)),"web",ISNUMBER(SEARCH("theater/musical", N502)),"musical",ISNUMBER(SEARCH("theater/plays", N502)),"plays",ISNUMBER(SEARCH("theater/spaces", N502)),"spaces")</f>
        <v>animation</v>
      </c>
      <c r="S502" s="6">
        <f t="shared" si="38"/>
        <v>40247.886006944449</v>
      </c>
      <c r="T502" s="6">
        <f t="shared" si="39"/>
        <v>40306.927777777775</v>
      </c>
    </row>
    <row r="503" spans="1:20" ht="48" hidden="1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v>0</v>
      </c>
      <c r="Q503" t="str">
        <f t="shared" si="37"/>
        <v>film &amp; video</v>
      </c>
      <c r="R503" t="str" cm="1">
        <f t="array" ref="R503">_xlfn.IFS(ISNUMBER(SEARCH("film &amp; video/television", N503)),"television",ISNUMBER(SEARCH("film &amp; video/animation", N503)),"animation",ISNUMBER(SEARCH("film &amp; video/documentary", N503)),"documentary",ISNUMBER(SEARCH("film &amp; video/drama", N503)),"drama",ISNUMBER(SEARCH("film &amp; video/science fiction", N503)),"science fiction",ISNUMBER(SEARCH("film &amp; video/shorts", N503)),"shorts",ISNUMBER(SEARCH("food/food trucks", N503)),"food trucks",ISNUMBER(SEARCH("food/restaurants", N503)),"restaurants",ISNUMBER(SEARCH("food/small batch", N503)),"small batch",ISNUMBER(SEARCH("games/mobile games", N503)),"mobile games",ISNUMBER(SEARCH("games/tabletop games", N503)),"tabletop games",ISNUMBER(SEARCH("games/video games", N503)),"video games",ISNUMBER(SEARCH("music/classical music", N503)),"classical music",ISNUMBER(SEARCH("music/electronic music", N503)),"electronic music",ISNUMBER(SEARCH("music/faith", N503)),"faith",ISNUMBER(SEARCH("music/indie rock", N503)),"indie rock",ISNUMBER(SEARCH("music/jazz", N503)),"jazz",ISNUMBER(SEARCH("music/metal", N503)),"metal",ISNUMBER(SEARCH("music/pop", N503)),"pop",ISNUMBER(SEARCH("music/rock", N503)),"rock",ISNUMBER(SEARCH("music/world music", N503)),"world music",ISNUMBER(SEARCH("journalism/audio", N503)),"audio",ISNUMBER(SEARCH("photography/nature", N503)),"nature",ISNUMBER(SEARCH("photography/people", N503)),"people",ISNUMBER(SEARCH("photography/photobooks", N503)),"photobooks",ISNUMBER(SEARCH("photography/places", N503)),"places",ISNUMBER(SEARCH("publishing/art books", N503)),"art books",ISNUMBER(SEARCH("publishing/children's books", N503)),"children's books",ISNUMBER(SEARCH("publishing/fiction", N503)),"fiction",ISNUMBER(SEARCH("publishing/nonfiction", N503)),"nonfiction",ISNUMBER(SEARCH("publishing/radio &amp; podcasts", N503)),"radio &amp; podcasts",ISNUMBER(SEARCH("publishing/translations", N503)),"translations",ISNUMBER(SEARCH("technology/gadgets", N503)),"gadgets",ISNUMBER(SEARCH("technology/hardware", N503)),"hardware",ISNUMBER(SEARCH("technology/makerspaces", N503)),"makerspaces",ISNUMBER(SEARCH("technology/space exploration", N503)),"space exploration",ISNUMBER(SEARCH("technology/wearables", N503)),"wearables",ISNUMBER(SEARCH("technology/web", N503)),"web",ISNUMBER(SEARCH("theater/musical", N503)),"musical",ISNUMBER(SEARCH("theater/plays", N503)),"plays",ISNUMBER(SEARCH("theater/spaces", N503)),"spaces")</f>
        <v>animation</v>
      </c>
      <c r="S503" s="6">
        <f t="shared" si="38"/>
        <v>40703.234386574077</v>
      </c>
      <c r="T503" s="6">
        <f t="shared" si="39"/>
        <v>40733.234386574077</v>
      </c>
    </row>
    <row r="504" spans="1:20" ht="48" hidden="1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tr">
        <f t="shared" si="37"/>
        <v>film &amp; video</v>
      </c>
      <c r="R504" t="str" cm="1">
        <f t="array" ref="R504">_xlfn.IFS(ISNUMBER(SEARCH("film &amp; video/television", N504)),"television",ISNUMBER(SEARCH("film &amp; video/animation", N504)),"animation",ISNUMBER(SEARCH("film &amp; video/documentary", N504)),"documentary",ISNUMBER(SEARCH("film &amp; video/drama", N504)),"drama",ISNUMBER(SEARCH("film &amp; video/science fiction", N504)),"science fiction",ISNUMBER(SEARCH("film &amp; video/shorts", N504)),"shorts",ISNUMBER(SEARCH("food/food trucks", N504)),"food trucks",ISNUMBER(SEARCH("food/restaurants", N504)),"restaurants",ISNUMBER(SEARCH("food/small batch", N504)),"small batch",ISNUMBER(SEARCH("games/mobile games", N504)),"mobile games",ISNUMBER(SEARCH("games/tabletop games", N504)),"tabletop games",ISNUMBER(SEARCH("games/video games", N504)),"video games",ISNUMBER(SEARCH("music/classical music", N504)),"classical music",ISNUMBER(SEARCH("music/electronic music", N504)),"electronic music",ISNUMBER(SEARCH("music/faith", N504)),"faith",ISNUMBER(SEARCH("music/indie rock", N504)),"indie rock",ISNUMBER(SEARCH("music/jazz", N504)),"jazz",ISNUMBER(SEARCH("music/metal", N504)),"metal",ISNUMBER(SEARCH("music/pop", N504)),"pop",ISNUMBER(SEARCH("music/rock", N504)),"rock",ISNUMBER(SEARCH("music/world music", N504)),"world music",ISNUMBER(SEARCH("journalism/audio", N504)),"audio",ISNUMBER(SEARCH("photography/nature", N504)),"nature",ISNUMBER(SEARCH("photography/people", N504)),"people",ISNUMBER(SEARCH("photography/photobooks", N504)),"photobooks",ISNUMBER(SEARCH("photography/places", N504)),"places",ISNUMBER(SEARCH("publishing/art books", N504)),"art books",ISNUMBER(SEARCH("publishing/children's books", N504)),"children's books",ISNUMBER(SEARCH("publishing/fiction", N504)),"fiction",ISNUMBER(SEARCH("publishing/nonfiction", N504)),"nonfiction",ISNUMBER(SEARCH("publishing/radio &amp; podcasts", N504)),"radio &amp; podcasts",ISNUMBER(SEARCH("publishing/translations", N504)),"translations",ISNUMBER(SEARCH("technology/gadgets", N504)),"gadgets",ISNUMBER(SEARCH("technology/hardware", N504)),"hardware",ISNUMBER(SEARCH("technology/makerspaces", N504)),"makerspaces",ISNUMBER(SEARCH("technology/space exploration", N504)),"space exploration",ISNUMBER(SEARCH("technology/wearables", N504)),"wearables",ISNUMBER(SEARCH("technology/web", N504)),"web",ISNUMBER(SEARCH("theater/musical", N504)),"musical",ISNUMBER(SEARCH("theater/plays", N504)),"plays",ISNUMBER(SEARCH("theater/spaces", N504)),"spaces")</f>
        <v>animation</v>
      </c>
      <c r="S504" s="6">
        <f t="shared" si="38"/>
        <v>40956.553530092591</v>
      </c>
      <c r="T504" s="6">
        <f t="shared" si="39"/>
        <v>40986.511863425927</v>
      </c>
    </row>
    <row r="505" spans="1:20" ht="48" hidden="1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tr">
        <f t="shared" si="37"/>
        <v>film &amp; video</v>
      </c>
      <c r="R505" t="str" cm="1">
        <f t="array" ref="R505">_xlfn.IFS(ISNUMBER(SEARCH("film &amp; video/television", N505)),"television",ISNUMBER(SEARCH("film &amp; video/animation", N505)),"animation",ISNUMBER(SEARCH("film &amp; video/documentary", N505)),"documentary",ISNUMBER(SEARCH("film &amp; video/drama", N505)),"drama",ISNUMBER(SEARCH("film &amp; video/science fiction", N505)),"science fiction",ISNUMBER(SEARCH("film &amp; video/shorts", N505)),"shorts",ISNUMBER(SEARCH("food/food trucks", N505)),"food trucks",ISNUMBER(SEARCH("food/restaurants", N505)),"restaurants",ISNUMBER(SEARCH("food/small batch", N505)),"small batch",ISNUMBER(SEARCH("games/mobile games", N505)),"mobile games",ISNUMBER(SEARCH("games/tabletop games", N505)),"tabletop games",ISNUMBER(SEARCH("games/video games", N505)),"video games",ISNUMBER(SEARCH("music/classical music", N505)),"classical music",ISNUMBER(SEARCH("music/electronic music", N505)),"electronic music",ISNUMBER(SEARCH("music/faith", N505)),"faith",ISNUMBER(SEARCH("music/indie rock", N505)),"indie rock",ISNUMBER(SEARCH("music/jazz", N505)),"jazz",ISNUMBER(SEARCH("music/metal", N505)),"metal",ISNUMBER(SEARCH("music/pop", N505)),"pop",ISNUMBER(SEARCH("music/rock", N505)),"rock",ISNUMBER(SEARCH("music/world music", N505)),"world music",ISNUMBER(SEARCH("journalism/audio", N505)),"audio",ISNUMBER(SEARCH("photography/nature", N505)),"nature",ISNUMBER(SEARCH("photography/people", N505)),"people",ISNUMBER(SEARCH("photography/photobooks", N505)),"photobooks",ISNUMBER(SEARCH("photography/places", N505)),"places",ISNUMBER(SEARCH("publishing/art books", N505)),"art books",ISNUMBER(SEARCH("publishing/children's books", N505)),"children's books",ISNUMBER(SEARCH("publishing/fiction", N505)),"fiction",ISNUMBER(SEARCH("publishing/nonfiction", N505)),"nonfiction",ISNUMBER(SEARCH("publishing/radio &amp; podcasts", N505)),"radio &amp; podcasts",ISNUMBER(SEARCH("publishing/translations", N505)),"translations",ISNUMBER(SEARCH("technology/gadgets", N505)),"gadgets",ISNUMBER(SEARCH("technology/hardware", N505)),"hardware",ISNUMBER(SEARCH("technology/makerspaces", N505)),"makerspaces",ISNUMBER(SEARCH("technology/space exploration", N505)),"space exploration",ISNUMBER(SEARCH("technology/wearables", N505)),"wearables",ISNUMBER(SEARCH("technology/web", N505)),"web",ISNUMBER(SEARCH("theater/musical", N505)),"musical",ISNUMBER(SEARCH("theater/plays", N505)),"plays",ISNUMBER(SEARCH("theater/spaces", N505)),"spaces")</f>
        <v>animation</v>
      </c>
      <c r="S505" s="6">
        <f t="shared" si="38"/>
        <v>41991.526655092588</v>
      </c>
      <c r="T505" s="6">
        <f t="shared" si="39"/>
        <v>42021.526655092588</v>
      </c>
    </row>
    <row r="506" spans="1:20" ht="48" hidden="1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tr">
        <f t="shared" si="37"/>
        <v>film &amp; video</v>
      </c>
      <c r="R506" t="str" cm="1">
        <f t="array" ref="R506">_xlfn.IFS(ISNUMBER(SEARCH("film &amp; video/television", N506)),"television",ISNUMBER(SEARCH("film &amp; video/animation", N506)),"animation",ISNUMBER(SEARCH("film &amp; video/documentary", N506)),"documentary",ISNUMBER(SEARCH("film &amp; video/drama", N506)),"drama",ISNUMBER(SEARCH("film &amp; video/science fiction", N506)),"science fiction",ISNUMBER(SEARCH("film &amp; video/shorts", N506)),"shorts",ISNUMBER(SEARCH("food/food trucks", N506)),"food trucks",ISNUMBER(SEARCH("food/restaurants", N506)),"restaurants",ISNUMBER(SEARCH("food/small batch", N506)),"small batch",ISNUMBER(SEARCH("games/mobile games", N506)),"mobile games",ISNUMBER(SEARCH("games/tabletop games", N506)),"tabletop games",ISNUMBER(SEARCH("games/video games", N506)),"video games",ISNUMBER(SEARCH("music/classical music", N506)),"classical music",ISNUMBER(SEARCH("music/electronic music", N506)),"electronic music",ISNUMBER(SEARCH("music/faith", N506)),"faith",ISNUMBER(SEARCH("music/indie rock", N506)),"indie rock",ISNUMBER(SEARCH("music/jazz", N506)),"jazz",ISNUMBER(SEARCH("music/metal", N506)),"metal",ISNUMBER(SEARCH("music/pop", N506)),"pop",ISNUMBER(SEARCH("music/rock", N506)),"rock",ISNUMBER(SEARCH("music/world music", N506)),"world music",ISNUMBER(SEARCH("journalism/audio", N506)),"audio",ISNUMBER(SEARCH("photography/nature", N506)),"nature",ISNUMBER(SEARCH("photography/people", N506)),"people",ISNUMBER(SEARCH("photography/photobooks", N506)),"photobooks",ISNUMBER(SEARCH("photography/places", N506)),"places",ISNUMBER(SEARCH("publishing/art books", N506)),"art books",ISNUMBER(SEARCH("publishing/children's books", N506)),"children's books",ISNUMBER(SEARCH("publishing/fiction", N506)),"fiction",ISNUMBER(SEARCH("publishing/nonfiction", N506)),"nonfiction",ISNUMBER(SEARCH("publishing/radio &amp; podcasts", N506)),"radio &amp; podcasts",ISNUMBER(SEARCH("publishing/translations", N506)),"translations",ISNUMBER(SEARCH("technology/gadgets", N506)),"gadgets",ISNUMBER(SEARCH("technology/hardware", N506)),"hardware",ISNUMBER(SEARCH("technology/makerspaces", N506)),"makerspaces",ISNUMBER(SEARCH("technology/space exploration", N506)),"space exploration",ISNUMBER(SEARCH("technology/wearables", N506)),"wearables",ISNUMBER(SEARCH("technology/web", N506)),"web",ISNUMBER(SEARCH("theater/musical", N506)),"musical",ISNUMBER(SEARCH("theater/plays", N506)),"plays",ISNUMBER(SEARCH("theater/spaces", N506)),"spaces")</f>
        <v>animation</v>
      </c>
      <c r="S506" s="6">
        <f t="shared" si="38"/>
        <v>40949.98364583333</v>
      </c>
      <c r="T506" s="6">
        <f t="shared" si="39"/>
        <v>41009.941979166666</v>
      </c>
    </row>
    <row r="507" spans="1:20" ht="48" hidden="1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tr">
        <f t="shared" si="37"/>
        <v>film &amp; video</v>
      </c>
      <c r="R507" t="str" cm="1">
        <f t="array" ref="R507">_xlfn.IFS(ISNUMBER(SEARCH("film &amp; video/television", N507)),"television",ISNUMBER(SEARCH("film &amp; video/animation", N507)),"animation",ISNUMBER(SEARCH("film &amp; video/documentary", N507)),"documentary",ISNUMBER(SEARCH("film &amp; video/drama", N507)),"drama",ISNUMBER(SEARCH("film &amp; video/science fiction", N507)),"science fiction",ISNUMBER(SEARCH("film &amp; video/shorts", N507)),"shorts",ISNUMBER(SEARCH("food/food trucks", N507)),"food trucks",ISNUMBER(SEARCH("food/restaurants", N507)),"restaurants",ISNUMBER(SEARCH("food/small batch", N507)),"small batch",ISNUMBER(SEARCH("games/mobile games", N507)),"mobile games",ISNUMBER(SEARCH("games/tabletop games", N507)),"tabletop games",ISNUMBER(SEARCH("games/video games", N507)),"video games",ISNUMBER(SEARCH("music/classical music", N507)),"classical music",ISNUMBER(SEARCH("music/electronic music", N507)),"electronic music",ISNUMBER(SEARCH("music/faith", N507)),"faith",ISNUMBER(SEARCH("music/indie rock", N507)),"indie rock",ISNUMBER(SEARCH("music/jazz", N507)),"jazz",ISNUMBER(SEARCH("music/metal", N507)),"metal",ISNUMBER(SEARCH("music/pop", N507)),"pop",ISNUMBER(SEARCH("music/rock", N507)),"rock",ISNUMBER(SEARCH("music/world music", N507)),"world music",ISNUMBER(SEARCH("journalism/audio", N507)),"audio",ISNUMBER(SEARCH("photography/nature", N507)),"nature",ISNUMBER(SEARCH("photography/people", N507)),"people",ISNUMBER(SEARCH("photography/photobooks", N507)),"photobooks",ISNUMBER(SEARCH("photography/places", N507)),"places",ISNUMBER(SEARCH("publishing/art books", N507)),"art books",ISNUMBER(SEARCH("publishing/children's books", N507)),"children's books",ISNUMBER(SEARCH("publishing/fiction", N507)),"fiction",ISNUMBER(SEARCH("publishing/nonfiction", N507)),"nonfiction",ISNUMBER(SEARCH("publishing/radio &amp; podcasts", N507)),"radio &amp; podcasts",ISNUMBER(SEARCH("publishing/translations", N507)),"translations",ISNUMBER(SEARCH("technology/gadgets", N507)),"gadgets",ISNUMBER(SEARCH("technology/hardware", N507)),"hardware",ISNUMBER(SEARCH("technology/makerspaces", N507)),"makerspaces",ISNUMBER(SEARCH("technology/space exploration", N507)),"space exploration",ISNUMBER(SEARCH("technology/wearables", N507)),"wearables",ISNUMBER(SEARCH("technology/web", N507)),"web",ISNUMBER(SEARCH("theater/musical", N507)),"musical",ISNUMBER(SEARCH("theater/plays", N507)),"plays",ISNUMBER(SEARCH("theater/spaces", N507)),"spaces")</f>
        <v>animation</v>
      </c>
      <c r="S507" s="6">
        <f t="shared" si="38"/>
        <v>42318.098217592589</v>
      </c>
      <c r="T507" s="6">
        <f t="shared" si="39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tr">
        <f t="shared" si="37"/>
        <v>film &amp; video</v>
      </c>
      <c r="R508" t="str" cm="1">
        <f t="array" ref="R508">_xlfn.IFS(ISNUMBER(SEARCH("film &amp; video/television", N508)),"television",ISNUMBER(SEARCH("film &amp; video/animation", N508)),"animation",ISNUMBER(SEARCH("film &amp; video/documentary", N508)),"documentary",ISNUMBER(SEARCH("film &amp; video/drama", N508)),"drama",ISNUMBER(SEARCH("film &amp; video/science fiction", N508)),"science fiction",ISNUMBER(SEARCH("film &amp; video/shorts", N508)),"shorts",ISNUMBER(SEARCH("food/food trucks", N508)),"food trucks",ISNUMBER(SEARCH("food/restaurants", N508)),"restaurants",ISNUMBER(SEARCH("food/small batch", N508)),"small batch",ISNUMBER(SEARCH("games/mobile games", N508)),"mobile games",ISNUMBER(SEARCH("games/tabletop games", N508)),"tabletop games",ISNUMBER(SEARCH("games/video games", N508)),"video games",ISNUMBER(SEARCH("music/classical music", N508)),"classical music",ISNUMBER(SEARCH("music/electronic music", N508)),"electronic music",ISNUMBER(SEARCH("music/faith", N508)),"faith",ISNUMBER(SEARCH("music/indie rock", N508)),"indie rock",ISNUMBER(SEARCH("music/jazz", N508)),"jazz",ISNUMBER(SEARCH("music/metal", N508)),"metal",ISNUMBER(SEARCH("music/pop", N508)),"pop",ISNUMBER(SEARCH("music/rock", N508)),"rock",ISNUMBER(SEARCH("music/world music", N508)),"world music",ISNUMBER(SEARCH("journalism/audio", N508)),"audio",ISNUMBER(SEARCH("photography/nature", N508)),"nature",ISNUMBER(SEARCH("photography/people", N508)),"people",ISNUMBER(SEARCH("photography/photobooks", N508)),"photobooks",ISNUMBER(SEARCH("photography/places", N508)),"places",ISNUMBER(SEARCH("publishing/art books", N508)),"art books",ISNUMBER(SEARCH("publishing/children's books", N508)),"children's books",ISNUMBER(SEARCH("publishing/fiction", N508)),"fiction",ISNUMBER(SEARCH("publishing/nonfiction", N508)),"nonfiction",ISNUMBER(SEARCH("publishing/radio &amp; podcasts", N508)),"radio &amp; podcasts",ISNUMBER(SEARCH("publishing/translations", N508)),"translations",ISNUMBER(SEARCH("technology/gadgets", N508)),"gadgets",ISNUMBER(SEARCH("technology/hardware", N508)),"hardware",ISNUMBER(SEARCH("technology/makerspaces", N508)),"makerspaces",ISNUMBER(SEARCH("technology/space exploration", N508)),"space exploration",ISNUMBER(SEARCH("technology/wearables", N508)),"wearables",ISNUMBER(SEARCH("technology/web", N508)),"web",ISNUMBER(SEARCH("theater/musical", N508)),"musical",ISNUMBER(SEARCH("theater/plays", N508)),"plays",ISNUMBER(SEARCH("theater/spaces", N508)),"spaces")</f>
        <v>animation</v>
      </c>
      <c r="S508" s="6">
        <f t="shared" si="38"/>
        <v>41466.552314814813</v>
      </c>
      <c r="T508" s="6">
        <f t="shared" si="39"/>
        <v>41496.552314814813</v>
      </c>
    </row>
    <row r="509" spans="1:20" ht="48" hidden="1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tr">
        <f t="shared" si="37"/>
        <v>film &amp; video</v>
      </c>
      <c r="R509" t="str" cm="1">
        <f t="array" ref="R509">_xlfn.IFS(ISNUMBER(SEARCH("film &amp; video/television", N509)),"television",ISNUMBER(SEARCH("film &amp; video/animation", N509)),"animation",ISNUMBER(SEARCH("film &amp; video/documentary", N509)),"documentary",ISNUMBER(SEARCH("film &amp; video/drama", N509)),"drama",ISNUMBER(SEARCH("film &amp; video/science fiction", N509)),"science fiction",ISNUMBER(SEARCH("film &amp; video/shorts", N509)),"shorts",ISNUMBER(SEARCH("food/food trucks", N509)),"food trucks",ISNUMBER(SEARCH("food/restaurants", N509)),"restaurants",ISNUMBER(SEARCH("food/small batch", N509)),"small batch",ISNUMBER(SEARCH("games/mobile games", N509)),"mobile games",ISNUMBER(SEARCH("games/tabletop games", N509)),"tabletop games",ISNUMBER(SEARCH("games/video games", N509)),"video games",ISNUMBER(SEARCH("music/classical music", N509)),"classical music",ISNUMBER(SEARCH("music/electronic music", N509)),"electronic music",ISNUMBER(SEARCH("music/faith", N509)),"faith",ISNUMBER(SEARCH("music/indie rock", N509)),"indie rock",ISNUMBER(SEARCH("music/jazz", N509)),"jazz",ISNUMBER(SEARCH("music/metal", N509)),"metal",ISNUMBER(SEARCH("music/pop", N509)),"pop",ISNUMBER(SEARCH("music/rock", N509)),"rock",ISNUMBER(SEARCH("music/world music", N509)),"world music",ISNUMBER(SEARCH("journalism/audio", N509)),"audio",ISNUMBER(SEARCH("photography/nature", N509)),"nature",ISNUMBER(SEARCH("photography/people", N509)),"people",ISNUMBER(SEARCH("photography/photobooks", N509)),"photobooks",ISNUMBER(SEARCH("photography/places", N509)),"places",ISNUMBER(SEARCH("publishing/art books", N509)),"art books",ISNUMBER(SEARCH("publishing/children's books", N509)),"children's books",ISNUMBER(SEARCH("publishing/fiction", N509)),"fiction",ISNUMBER(SEARCH("publishing/nonfiction", N509)),"nonfiction",ISNUMBER(SEARCH("publishing/radio &amp; podcasts", N509)),"radio &amp; podcasts",ISNUMBER(SEARCH("publishing/translations", N509)),"translations",ISNUMBER(SEARCH("technology/gadgets", N509)),"gadgets",ISNUMBER(SEARCH("technology/hardware", N509)),"hardware",ISNUMBER(SEARCH("technology/makerspaces", N509)),"makerspaces",ISNUMBER(SEARCH("technology/space exploration", N509)),"space exploration",ISNUMBER(SEARCH("technology/wearables", N509)),"wearables",ISNUMBER(SEARCH("technology/web", N509)),"web",ISNUMBER(SEARCH("theater/musical", N509)),"musical",ISNUMBER(SEARCH("theater/plays", N509)),"plays",ISNUMBER(SEARCH("theater/spaces", N509)),"spaces")</f>
        <v>animation</v>
      </c>
      <c r="S509" s="6">
        <f t="shared" si="38"/>
        <v>41156.958993055552</v>
      </c>
      <c r="T509" s="6">
        <f t="shared" si="39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tr">
        <f t="shared" si="37"/>
        <v>film &amp; video</v>
      </c>
      <c r="R510" t="str" cm="1">
        <f t="array" ref="R510">_xlfn.IFS(ISNUMBER(SEARCH("film &amp; video/television", N510)),"television",ISNUMBER(SEARCH("film &amp; video/animation", N510)),"animation",ISNUMBER(SEARCH("film &amp; video/documentary", N510)),"documentary",ISNUMBER(SEARCH("film &amp; video/drama", N510)),"drama",ISNUMBER(SEARCH("film &amp; video/science fiction", N510)),"science fiction",ISNUMBER(SEARCH("film &amp; video/shorts", N510)),"shorts",ISNUMBER(SEARCH("food/food trucks", N510)),"food trucks",ISNUMBER(SEARCH("food/restaurants", N510)),"restaurants",ISNUMBER(SEARCH("food/small batch", N510)),"small batch",ISNUMBER(SEARCH("games/mobile games", N510)),"mobile games",ISNUMBER(SEARCH("games/tabletop games", N510)),"tabletop games",ISNUMBER(SEARCH("games/video games", N510)),"video games",ISNUMBER(SEARCH("music/classical music", N510)),"classical music",ISNUMBER(SEARCH("music/electronic music", N510)),"electronic music",ISNUMBER(SEARCH("music/faith", N510)),"faith",ISNUMBER(SEARCH("music/indie rock", N510)),"indie rock",ISNUMBER(SEARCH("music/jazz", N510)),"jazz",ISNUMBER(SEARCH("music/metal", N510)),"metal",ISNUMBER(SEARCH("music/pop", N510)),"pop",ISNUMBER(SEARCH("music/rock", N510)),"rock",ISNUMBER(SEARCH("music/world music", N510)),"world music",ISNUMBER(SEARCH("journalism/audio", N510)),"audio",ISNUMBER(SEARCH("photography/nature", N510)),"nature",ISNUMBER(SEARCH("photography/people", N510)),"people",ISNUMBER(SEARCH("photography/photobooks", N510)),"photobooks",ISNUMBER(SEARCH("photography/places", N510)),"places",ISNUMBER(SEARCH("publishing/art books", N510)),"art books",ISNUMBER(SEARCH("publishing/children's books", N510)),"children's books",ISNUMBER(SEARCH("publishing/fiction", N510)),"fiction",ISNUMBER(SEARCH("publishing/nonfiction", N510)),"nonfiction",ISNUMBER(SEARCH("publishing/radio &amp; podcasts", N510)),"radio &amp; podcasts",ISNUMBER(SEARCH("publishing/translations", N510)),"translations",ISNUMBER(SEARCH("technology/gadgets", N510)),"gadgets",ISNUMBER(SEARCH("technology/hardware", N510)),"hardware",ISNUMBER(SEARCH("technology/makerspaces", N510)),"makerspaces",ISNUMBER(SEARCH("technology/space exploration", N510)),"space exploration",ISNUMBER(SEARCH("technology/wearables", N510)),"wearables",ISNUMBER(SEARCH("technology/web", N510)),"web",ISNUMBER(SEARCH("theater/musical", N510)),"musical",ISNUMBER(SEARCH("theater/plays", N510)),"plays",ISNUMBER(SEARCH("theater/spaces", N510)),"spaces")</f>
        <v>animation</v>
      </c>
      <c r="S510" s="6">
        <f t="shared" si="38"/>
        <v>40995.024317129632</v>
      </c>
      <c r="T510" s="6">
        <f t="shared" si="39"/>
        <v>41054.593055555553</v>
      </c>
    </row>
    <row r="511" spans="1:20" ht="48" hidden="1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tr">
        <f t="shared" si="37"/>
        <v>film &amp; video</v>
      </c>
      <c r="R511" t="str" cm="1">
        <f t="array" ref="R511">_xlfn.IFS(ISNUMBER(SEARCH("film &amp; video/television", N511)),"television",ISNUMBER(SEARCH("film &amp; video/animation", N511)),"animation",ISNUMBER(SEARCH("film &amp; video/documentary", N511)),"documentary",ISNUMBER(SEARCH("film &amp; video/drama", N511)),"drama",ISNUMBER(SEARCH("film &amp; video/science fiction", N511)),"science fiction",ISNUMBER(SEARCH("film &amp; video/shorts", N511)),"shorts",ISNUMBER(SEARCH("food/food trucks", N511)),"food trucks",ISNUMBER(SEARCH("food/restaurants", N511)),"restaurants",ISNUMBER(SEARCH("food/small batch", N511)),"small batch",ISNUMBER(SEARCH("games/mobile games", N511)),"mobile games",ISNUMBER(SEARCH("games/tabletop games", N511)),"tabletop games",ISNUMBER(SEARCH("games/video games", N511)),"video games",ISNUMBER(SEARCH("music/classical music", N511)),"classical music",ISNUMBER(SEARCH("music/electronic music", N511)),"electronic music",ISNUMBER(SEARCH("music/faith", N511)),"faith",ISNUMBER(SEARCH("music/indie rock", N511)),"indie rock",ISNUMBER(SEARCH("music/jazz", N511)),"jazz",ISNUMBER(SEARCH("music/metal", N511)),"metal",ISNUMBER(SEARCH("music/pop", N511)),"pop",ISNUMBER(SEARCH("music/rock", N511)),"rock",ISNUMBER(SEARCH("music/world music", N511)),"world music",ISNUMBER(SEARCH("journalism/audio", N511)),"audio",ISNUMBER(SEARCH("photography/nature", N511)),"nature",ISNUMBER(SEARCH("photography/people", N511)),"people",ISNUMBER(SEARCH("photography/photobooks", N511)),"photobooks",ISNUMBER(SEARCH("photography/places", N511)),"places",ISNUMBER(SEARCH("publishing/art books", N511)),"art books",ISNUMBER(SEARCH("publishing/children's books", N511)),"children's books",ISNUMBER(SEARCH("publishing/fiction", N511)),"fiction",ISNUMBER(SEARCH("publishing/nonfiction", N511)),"nonfiction",ISNUMBER(SEARCH("publishing/radio &amp; podcasts", N511)),"radio &amp; podcasts",ISNUMBER(SEARCH("publishing/translations", N511)),"translations",ISNUMBER(SEARCH("technology/gadgets", N511)),"gadgets",ISNUMBER(SEARCH("technology/hardware", N511)),"hardware",ISNUMBER(SEARCH("technology/makerspaces", N511)),"makerspaces",ISNUMBER(SEARCH("technology/space exploration", N511)),"space exploration",ISNUMBER(SEARCH("technology/wearables", N511)),"wearables",ISNUMBER(SEARCH("technology/web", N511)),"web",ISNUMBER(SEARCH("theater/musical", N511)),"musical",ISNUMBER(SEARCH("theater/plays", N511)),"plays",ISNUMBER(SEARCH("theater/spaces", N511)),"spaces")</f>
        <v>animation</v>
      </c>
      <c r="S511" s="6">
        <f t="shared" si="38"/>
        <v>42153.631597222222</v>
      </c>
      <c r="T511" s="6">
        <f t="shared" si="39"/>
        <v>42183.631597222222</v>
      </c>
    </row>
    <row r="512" spans="1:20" ht="48" hidden="1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v>0</v>
      </c>
      <c r="Q512" t="str">
        <f t="shared" si="37"/>
        <v>film &amp; video</v>
      </c>
      <c r="R512" t="str" cm="1">
        <f t="array" ref="R512">_xlfn.IFS(ISNUMBER(SEARCH("film &amp; video/television", N512)),"television",ISNUMBER(SEARCH("film &amp; video/animation", N512)),"animation",ISNUMBER(SEARCH("film &amp; video/documentary", N512)),"documentary",ISNUMBER(SEARCH("film &amp; video/drama", N512)),"drama",ISNUMBER(SEARCH("film &amp; video/science fiction", N512)),"science fiction",ISNUMBER(SEARCH("film &amp; video/shorts", N512)),"shorts",ISNUMBER(SEARCH("food/food trucks", N512)),"food trucks",ISNUMBER(SEARCH("food/restaurants", N512)),"restaurants",ISNUMBER(SEARCH("food/small batch", N512)),"small batch",ISNUMBER(SEARCH("games/mobile games", N512)),"mobile games",ISNUMBER(SEARCH("games/tabletop games", N512)),"tabletop games",ISNUMBER(SEARCH("games/video games", N512)),"video games",ISNUMBER(SEARCH("music/classical music", N512)),"classical music",ISNUMBER(SEARCH("music/electronic music", N512)),"electronic music",ISNUMBER(SEARCH("music/faith", N512)),"faith",ISNUMBER(SEARCH("music/indie rock", N512)),"indie rock",ISNUMBER(SEARCH("music/jazz", N512)),"jazz",ISNUMBER(SEARCH("music/metal", N512)),"metal",ISNUMBER(SEARCH("music/pop", N512)),"pop",ISNUMBER(SEARCH("music/rock", N512)),"rock",ISNUMBER(SEARCH("music/world music", N512)),"world music",ISNUMBER(SEARCH("journalism/audio", N512)),"audio",ISNUMBER(SEARCH("photography/nature", N512)),"nature",ISNUMBER(SEARCH("photography/people", N512)),"people",ISNUMBER(SEARCH("photography/photobooks", N512)),"photobooks",ISNUMBER(SEARCH("photography/places", N512)),"places",ISNUMBER(SEARCH("publishing/art books", N512)),"art books",ISNUMBER(SEARCH("publishing/children's books", N512)),"children's books",ISNUMBER(SEARCH("publishing/fiction", N512)),"fiction",ISNUMBER(SEARCH("publishing/nonfiction", N512)),"nonfiction",ISNUMBER(SEARCH("publishing/radio &amp; podcasts", N512)),"radio &amp; podcasts",ISNUMBER(SEARCH("publishing/translations", N512)),"translations",ISNUMBER(SEARCH("technology/gadgets", N512)),"gadgets",ISNUMBER(SEARCH("technology/hardware", N512)),"hardware",ISNUMBER(SEARCH("technology/makerspaces", N512)),"makerspaces",ISNUMBER(SEARCH("technology/space exploration", N512)),"space exploration",ISNUMBER(SEARCH("technology/wearables", N512)),"wearables",ISNUMBER(SEARCH("technology/web", N512)),"web",ISNUMBER(SEARCH("theater/musical", N512)),"musical",ISNUMBER(SEARCH("theater/plays", N512)),"plays",ISNUMBER(SEARCH("theater/spaces", N512)),"spaces")</f>
        <v>animation</v>
      </c>
      <c r="S512" s="6">
        <f t="shared" si="38"/>
        <v>42400.176377314812</v>
      </c>
      <c r="T512" s="6">
        <f t="shared" si="39"/>
        <v>42430.176377314812</v>
      </c>
    </row>
    <row r="513" spans="1:20" ht="48" hidden="1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tr" cm="1">
        <f t="array" ref="R513">_xlfn.IFS(ISNUMBER(SEARCH("film &amp; video/television", N513)),"television",ISNUMBER(SEARCH("film &amp; video/animation", N513)),"animation",ISNUMBER(SEARCH("film &amp; video/documentary", N513)),"documentary",ISNUMBER(SEARCH("film &amp; video/drama", N513)),"drama",ISNUMBER(SEARCH("film &amp; video/science fiction", N513)),"science fiction",ISNUMBER(SEARCH("film &amp; video/shorts", N513)),"shorts",ISNUMBER(SEARCH("food/food trucks", N513)),"food trucks",ISNUMBER(SEARCH("food/restaurants", N513)),"restaurants",ISNUMBER(SEARCH("food/small batch", N513)),"small batch",ISNUMBER(SEARCH("games/mobile games", N513)),"mobile games",ISNUMBER(SEARCH("games/tabletop games", N513)),"tabletop games",ISNUMBER(SEARCH("games/video games", N513)),"video games",ISNUMBER(SEARCH("music/classical music", N513)),"classical music",ISNUMBER(SEARCH("music/electronic music", N513)),"electronic music",ISNUMBER(SEARCH("music/faith", N513)),"faith",ISNUMBER(SEARCH("music/indie rock", N513)),"indie rock",ISNUMBER(SEARCH("music/jazz", N513)),"jazz",ISNUMBER(SEARCH("music/metal", N513)),"metal",ISNUMBER(SEARCH("music/pop", N513)),"pop",ISNUMBER(SEARCH("music/rock", N513)),"rock",ISNUMBER(SEARCH("music/world music", N513)),"world music",ISNUMBER(SEARCH("journalism/audio", N513)),"audio",ISNUMBER(SEARCH("photography/nature", N513)),"nature",ISNUMBER(SEARCH("photography/people", N513)),"people",ISNUMBER(SEARCH("photography/photobooks", N513)),"photobooks",ISNUMBER(SEARCH("photography/places", N513)),"places",ISNUMBER(SEARCH("publishing/art books", N513)),"art books",ISNUMBER(SEARCH("publishing/children's books", N513)),"children's books",ISNUMBER(SEARCH("publishing/fiction", N513)),"fiction",ISNUMBER(SEARCH("publishing/nonfiction", N513)),"nonfiction",ISNUMBER(SEARCH("publishing/radio &amp; podcasts", N513)),"radio &amp; podcasts",ISNUMBER(SEARCH("publishing/translations", N513)),"translations",ISNUMBER(SEARCH("technology/gadgets", N513)),"gadgets",ISNUMBER(SEARCH("technology/hardware", N513)),"hardware",ISNUMBER(SEARCH("technology/makerspaces", N513)),"makerspaces",ISNUMBER(SEARCH("technology/space exploration", N513)),"space exploration",ISNUMBER(SEARCH("technology/wearables", N513)),"wearables",ISNUMBER(SEARCH("technology/web", N513)),"web",ISNUMBER(SEARCH("theater/musical", N513)),"musical",ISNUMBER(SEARCH("theater/plays", N513)),"plays",ISNUMBER(SEARCH("theater/spaces", N513)),"spaces")</f>
        <v>animation</v>
      </c>
      <c r="S513" s="6">
        <f t="shared" si="38"/>
        <v>41340.303032407406</v>
      </c>
      <c r="T513" s="6">
        <f t="shared" si="39"/>
        <v>41370.261365740742</v>
      </c>
    </row>
    <row r="514" spans="1:20" ht="48" hidden="1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>
        <f t="shared" si="36"/>
        <v>5.5</v>
      </c>
      <c r="Q514" t="str">
        <f t="shared" si="37"/>
        <v>film &amp; video</v>
      </c>
      <c r="R514" t="str" cm="1">
        <f t="array" ref="R514">_xlfn.IFS(ISNUMBER(SEARCH("film &amp; video/television", N514)),"television",ISNUMBER(SEARCH("film &amp; video/animation", N514)),"animation",ISNUMBER(SEARCH("film &amp; video/documentary", N514)),"documentary",ISNUMBER(SEARCH("film &amp; video/drama", N514)),"drama",ISNUMBER(SEARCH("film &amp; video/science fiction", N514)),"science fiction",ISNUMBER(SEARCH("film &amp; video/shorts", N514)),"shorts",ISNUMBER(SEARCH("food/food trucks", N514)),"food trucks",ISNUMBER(SEARCH("food/restaurants", N514)),"restaurants",ISNUMBER(SEARCH("food/small batch", N514)),"small batch",ISNUMBER(SEARCH("games/mobile games", N514)),"mobile games",ISNUMBER(SEARCH("games/tabletop games", N514)),"tabletop games",ISNUMBER(SEARCH("games/video games", N514)),"video games",ISNUMBER(SEARCH("music/classical music", N514)),"classical music",ISNUMBER(SEARCH("music/electronic music", N514)),"electronic music",ISNUMBER(SEARCH("music/faith", N514)),"faith",ISNUMBER(SEARCH("music/indie rock", N514)),"indie rock",ISNUMBER(SEARCH("music/jazz", N514)),"jazz",ISNUMBER(SEARCH("music/metal", N514)),"metal",ISNUMBER(SEARCH("music/pop", N514)),"pop",ISNUMBER(SEARCH("music/rock", N514)),"rock",ISNUMBER(SEARCH("music/world music", N514)),"world music",ISNUMBER(SEARCH("journalism/audio", N514)),"audio",ISNUMBER(SEARCH("photography/nature", N514)),"nature",ISNUMBER(SEARCH("photography/people", N514)),"people",ISNUMBER(SEARCH("photography/photobooks", N514)),"photobooks",ISNUMBER(SEARCH("photography/places", N514)),"places",ISNUMBER(SEARCH("publishing/art books", N514)),"art books",ISNUMBER(SEARCH("publishing/children's books", N514)),"children's books",ISNUMBER(SEARCH("publishing/fiction", N514)),"fiction",ISNUMBER(SEARCH("publishing/nonfiction", N514)),"nonfiction",ISNUMBER(SEARCH("publishing/radio &amp; podcasts", N514)),"radio &amp; podcasts",ISNUMBER(SEARCH("publishing/translations", N514)),"translations",ISNUMBER(SEARCH("technology/gadgets", N514)),"gadgets",ISNUMBER(SEARCH("technology/hardware", N514)),"hardware",ISNUMBER(SEARCH("technology/makerspaces", N514)),"makerspaces",ISNUMBER(SEARCH("technology/space exploration", N514)),"space exploration",ISNUMBER(SEARCH("technology/wearables", N514)),"wearables",ISNUMBER(SEARCH("technology/web", N514)),"web",ISNUMBER(SEARCH("theater/musical", N514)),"musical",ISNUMBER(SEARCH("theater/plays", N514)),"plays",ISNUMBER(SEARCH("theater/spaces", N514)),"spaces")</f>
        <v>animation</v>
      </c>
      <c r="S514" s="6">
        <f t="shared" si="38"/>
        <v>42649.742210648154</v>
      </c>
      <c r="T514" s="6">
        <f t="shared" si="39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(E515/D515)*100</f>
        <v>13.923999999999999</v>
      </c>
      <c r="P515">
        <f t="shared" ref="P515:P578" si="41">(E515/L515)</f>
        <v>102.38235294117646</v>
      </c>
      <c r="Q515" t="str">
        <f t="shared" ref="Q515:Q578" si="42">_xlfn.IFS(ISNUMBER(SEARCH("film &amp; video", N515)),"film &amp; video",ISNUMBER(SEARCH("food", N515)),"food",ISNUMBER(SEARCH("games", N515)),"games",ISNUMBER(SEARCH("journalism", N515)),"journalism",ISNUMBER(SEARCH("music", N515)),"music",ISNUMBER(SEARCH("photography", N515)),"photography",ISNUMBER(SEARCH("publishing", N515)),"publishing",ISNUMBER(SEARCH("technology", N515)),"technology",ISNUMBER(SEARCH("theater", N515)),"theater")</f>
        <v>film &amp; video</v>
      </c>
      <c r="R515" t="str" cm="1">
        <f t="array" ref="R515">_xlfn.IFS(ISNUMBER(SEARCH("film &amp; video/television", N515)),"television",ISNUMBER(SEARCH("film &amp; video/animation", N515)),"animation",ISNUMBER(SEARCH("film &amp; video/documentary", N515)),"documentary",ISNUMBER(SEARCH("film &amp; video/drama", N515)),"drama",ISNUMBER(SEARCH("film &amp; video/science fiction", N515)),"science fiction",ISNUMBER(SEARCH("film &amp; video/shorts", N515)),"shorts",ISNUMBER(SEARCH("food/food trucks", N515)),"food trucks",ISNUMBER(SEARCH("food/restaurants", N515)),"restaurants",ISNUMBER(SEARCH("food/small batch", N515)),"small batch",ISNUMBER(SEARCH("games/mobile games", N515)),"mobile games",ISNUMBER(SEARCH("games/tabletop games", N515)),"tabletop games",ISNUMBER(SEARCH("games/video games", N515)),"video games",ISNUMBER(SEARCH("music/classical music", N515)),"classical music",ISNUMBER(SEARCH("music/electronic music", N515)),"electronic music",ISNUMBER(SEARCH("music/faith", N515)),"faith",ISNUMBER(SEARCH("music/indie rock", N515)),"indie rock",ISNUMBER(SEARCH("music/jazz", N515)),"jazz",ISNUMBER(SEARCH("music/metal", N515)),"metal",ISNUMBER(SEARCH("music/pop", N515)),"pop",ISNUMBER(SEARCH("music/rock", N515)),"rock",ISNUMBER(SEARCH("music/world music", N515)),"world music",ISNUMBER(SEARCH("journalism/audio", N515)),"audio",ISNUMBER(SEARCH("photography/nature", N515)),"nature",ISNUMBER(SEARCH("photography/people", N515)),"people",ISNUMBER(SEARCH("photography/photobooks", N515)),"photobooks",ISNUMBER(SEARCH("photography/places", N515)),"places",ISNUMBER(SEARCH("publishing/art books", N515)),"art books",ISNUMBER(SEARCH("publishing/children's books", N515)),"children's books",ISNUMBER(SEARCH("publishing/fiction", N515)),"fiction",ISNUMBER(SEARCH("publishing/nonfiction", N515)),"nonfiction",ISNUMBER(SEARCH("publishing/radio &amp; podcasts", N515)),"radio &amp; podcasts",ISNUMBER(SEARCH("publishing/translations", N515)),"translations",ISNUMBER(SEARCH("technology/gadgets", N515)),"gadgets",ISNUMBER(SEARCH("technology/hardware", N515)),"hardware",ISNUMBER(SEARCH("technology/makerspaces", N515)),"makerspaces",ISNUMBER(SEARCH("technology/space exploration", N515)),"space exploration",ISNUMBER(SEARCH("technology/wearables", N515)),"wearables",ISNUMBER(SEARCH("technology/web", N515)),"web",ISNUMBER(SEARCH("theater/musical", N515)),"musical",ISNUMBER(SEARCH("theater/plays", N515)),"plays",ISNUMBER(SEARCH("theater/spaces", N515)),"spaces")</f>
        <v>animation</v>
      </c>
      <c r="S515" s="6">
        <f t="shared" ref="S515:S578" si="43">(((J515/60)/60)/24)+DATE(1970,1,1)</f>
        <v>42552.653993055559</v>
      </c>
      <c r="T515" s="6">
        <f t="shared" ref="T515:T578" si="44">(((I515/60)/60)/24)+DATE(1970,1,1)</f>
        <v>42597.291666666672</v>
      </c>
    </row>
    <row r="516" spans="1:20" ht="48" hidden="1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tr">
        <f t="shared" si="42"/>
        <v>film &amp; video</v>
      </c>
      <c r="R516" t="str" cm="1">
        <f t="array" ref="R516">_xlfn.IFS(ISNUMBER(SEARCH("film &amp; video/television", N516)),"television",ISNUMBER(SEARCH("film &amp; video/animation", N516)),"animation",ISNUMBER(SEARCH("film &amp; video/documentary", N516)),"documentary",ISNUMBER(SEARCH("film &amp; video/drama", N516)),"drama",ISNUMBER(SEARCH("film &amp; video/science fiction", N516)),"science fiction",ISNUMBER(SEARCH("film &amp; video/shorts", N516)),"shorts",ISNUMBER(SEARCH("food/food trucks", N516)),"food trucks",ISNUMBER(SEARCH("food/restaurants", N516)),"restaurants",ISNUMBER(SEARCH("food/small batch", N516)),"small batch",ISNUMBER(SEARCH("games/mobile games", N516)),"mobile games",ISNUMBER(SEARCH("games/tabletop games", N516)),"tabletop games",ISNUMBER(SEARCH("games/video games", N516)),"video games",ISNUMBER(SEARCH("music/classical music", N516)),"classical music",ISNUMBER(SEARCH("music/electronic music", N516)),"electronic music",ISNUMBER(SEARCH("music/faith", N516)),"faith",ISNUMBER(SEARCH("music/indie rock", N516)),"indie rock",ISNUMBER(SEARCH("music/jazz", N516)),"jazz",ISNUMBER(SEARCH("music/metal", N516)),"metal",ISNUMBER(SEARCH("music/pop", N516)),"pop",ISNUMBER(SEARCH("music/rock", N516)),"rock",ISNUMBER(SEARCH("music/world music", N516)),"world music",ISNUMBER(SEARCH("journalism/audio", N516)),"audio",ISNUMBER(SEARCH("photography/nature", N516)),"nature",ISNUMBER(SEARCH("photography/people", N516)),"people",ISNUMBER(SEARCH("photography/photobooks", N516)),"photobooks",ISNUMBER(SEARCH("photography/places", N516)),"places",ISNUMBER(SEARCH("publishing/art books", N516)),"art books",ISNUMBER(SEARCH("publishing/children's books", N516)),"children's books",ISNUMBER(SEARCH("publishing/fiction", N516)),"fiction",ISNUMBER(SEARCH("publishing/nonfiction", N516)),"nonfiction",ISNUMBER(SEARCH("publishing/radio &amp; podcasts", N516)),"radio &amp; podcasts",ISNUMBER(SEARCH("publishing/translations", N516)),"translations",ISNUMBER(SEARCH("technology/gadgets", N516)),"gadgets",ISNUMBER(SEARCH("technology/hardware", N516)),"hardware",ISNUMBER(SEARCH("technology/makerspaces", N516)),"makerspaces",ISNUMBER(SEARCH("technology/space exploration", N516)),"space exploration",ISNUMBER(SEARCH("technology/wearables", N516)),"wearables",ISNUMBER(SEARCH("technology/web", N516)),"web",ISNUMBER(SEARCH("theater/musical", N516)),"musical",ISNUMBER(SEARCH("theater/plays", N516)),"plays",ISNUMBER(SEARCH("theater/spaces", N516)),"spaces")</f>
        <v>animation</v>
      </c>
      <c r="S516" s="6">
        <f t="shared" si="43"/>
        <v>41830.613969907405</v>
      </c>
      <c r="T516" s="6">
        <f t="shared" si="44"/>
        <v>41860.613969907405</v>
      </c>
    </row>
    <row r="517" spans="1:20" ht="32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tr">
        <f t="shared" si="42"/>
        <v>film &amp; video</v>
      </c>
      <c r="R517" t="str" cm="1">
        <f t="array" ref="R517">_xlfn.IFS(ISNUMBER(SEARCH("film &amp; video/television", N517)),"television",ISNUMBER(SEARCH("film &amp; video/animation", N517)),"animation",ISNUMBER(SEARCH("film &amp; video/documentary", N517)),"documentary",ISNUMBER(SEARCH("film &amp; video/drama", N517)),"drama",ISNUMBER(SEARCH("film &amp; video/science fiction", N517)),"science fiction",ISNUMBER(SEARCH("film &amp; video/shorts", N517)),"shorts",ISNUMBER(SEARCH("food/food trucks", N517)),"food trucks",ISNUMBER(SEARCH("food/restaurants", N517)),"restaurants",ISNUMBER(SEARCH("food/small batch", N517)),"small batch",ISNUMBER(SEARCH("games/mobile games", N517)),"mobile games",ISNUMBER(SEARCH("games/tabletop games", N517)),"tabletop games",ISNUMBER(SEARCH("games/video games", N517)),"video games",ISNUMBER(SEARCH("music/classical music", N517)),"classical music",ISNUMBER(SEARCH("music/electronic music", N517)),"electronic music",ISNUMBER(SEARCH("music/faith", N517)),"faith",ISNUMBER(SEARCH("music/indie rock", N517)),"indie rock",ISNUMBER(SEARCH("music/jazz", N517)),"jazz",ISNUMBER(SEARCH("music/metal", N517)),"metal",ISNUMBER(SEARCH("music/pop", N517)),"pop",ISNUMBER(SEARCH("music/rock", N517)),"rock",ISNUMBER(SEARCH("music/world music", N517)),"world music",ISNUMBER(SEARCH("journalism/audio", N517)),"audio",ISNUMBER(SEARCH("photography/nature", N517)),"nature",ISNUMBER(SEARCH("photography/people", N517)),"people",ISNUMBER(SEARCH("photography/photobooks", N517)),"photobooks",ISNUMBER(SEARCH("photography/places", N517)),"places",ISNUMBER(SEARCH("publishing/art books", N517)),"art books",ISNUMBER(SEARCH("publishing/children's books", N517)),"children's books",ISNUMBER(SEARCH("publishing/fiction", N517)),"fiction",ISNUMBER(SEARCH("publishing/nonfiction", N517)),"nonfiction",ISNUMBER(SEARCH("publishing/radio &amp; podcasts", N517)),"radio &amp; podcasts",ISNUMBER(SEARCH("publishing/translations", N517)),"translations",ISNUMBER(SEARCH("technology/gadgets", N517)),"gadgets",ISNUMBER(SEARCH("technology/hardware", N517)),"hardware",ISNUMBER(SEARCH("technology/makerspaces", N517)),"makerspaces",ISNUMBER(SEARCH("technology/space exploration", N517)),"space exploration",ISNUMBER(SEARCH("technology/wearables", N517)),"wearables",ISNUMBER(SEARCH("technology/web", N517)),"web",ISNUMBER(SEARCH("theater/musical", N517)),"musical",ISNUMBER(SEARCH("theater/plays", N517)),"plays",ISNUMBER(SEARCH("theater/spaces", N517)),"spaces")</f>
        <v>animation</v>
      </c>
      <c r="S517" s="6">
        <f t="shared" si="43"/>
        <v>42327.490752314814</v>
      </c>
      <c r="T517" s="6">
        <f t="shared" si="44"/>
        <v>42367.490752314814</v>
      </c>
    </row>
    <row r="518" spans="1:20" ht="32" hidden="1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v>0</v>
      </c>
      <c r="Q518" t="str">
        <f t="shared" si="42"/>
        <v>film &amp; video</v>
      </c>
      <c r="R518" t="str" cm="1">
        <f t="array" ref="R518">_xlfn.IFS(ISNUMBER(SEARCH("film &amp; video/television", N518)),"television",ISNUMBER(SEARCH("film &amp; video/animation", N518)),"animation",ISNUMBER(SEARCH("film &amp; video/documentary", N518)),"documentary",ISNUMBER(SEARCH("film &amp; video/drama", N518)),"drama",ISNUMBER(SEARCH("film &amp; video/science fiction", N518)),"science fiction",ISNUMBER(SEARCH("film &amp; video/shorts", N518)),"shorts",ISNUMBER(SEARCH("food/food trucks", N518)),"food trucks",ISNUMBER(SEARCH("food/restaurants", N518)),"restaurants",ISNUMBER(SEARCH("food/small batch", N518)),"small batch",ISNUMBER(SEARCH("games/mobile games", N518)),"mobile games",ISNUMBER(SEARCH("games/tabletop games", N518)),"tabletop games",ISNUMBER(SEARCH("games/video games", N518)),"video games",ISNUMBER(SEARCH("music/classical music", N518)),"classical music",ISNUMBER(SEARCH("music/electronic music", N518)),"electronic music",ISNUMBER(SEARCH("music/faith", N518)),"faith",ISNUMBER(SEARCH("music/indie rock", N518)),"indie rock",ISNUMBER(SEARCH("music/jazz", N518)),"jazz",ISNUMBER(SEARCH("music/metal", N518)),"metal",ISNUMBER(SEARCH("music/pop", N518)),"pop",ISNUMBER(SEARCH("music/rock", N518)),"rock",ISNUMBER(SEARCH("music/world music", N518)),"world music",ISNUMBER(SEARCH("journalism/audio", N518)),"audio",ISNUMBER(SEARCH("photography/nature", N518)),"nature",ISNUMBER(SEARCH("photography/people", N518)),"people",ISNUMBER(SEARCH("photography/photobooks", N518)),"photobooks",ISNUMBER(SEARCH("photography/places", N518)),"places",ISNUMBER(SEARCH("publishing/art books", N518)),"art books",ISNUMBER(SEARCH("publishing/children's books", N518)),"children's books",ISNUMBER(SEARCH("publishing/fiction", N518)),"fiction",ISNUMBER(SEARCH("publishing/nonfiction", N518)),"nonfiction",ISNUMBER(SEARCH("publishing/radio &amp; podcasts", N518)),"radio &amp; podcasts",ISNUMBER(SEARCH("publishing/translations", N518)),"translations",ISNUMBER(SEARCH("technology/gadgets", N518)),"gadgets",ISNUMBER(SEARCH("technology/hardware", N518)),"hardware",ISNUMBER(SEARCH("technology/makerspaces", N518)),"makerspaces",ISNUMBER(SEARCH("technology/space exploration", N518)),"space exploration",ISNUMBER(SEARCH("technology/wearables", N518)),"wearables",ISNUMBER(SEARCH("technology/web", N518)),"web",ISNUMBER(SEARCH("theater/musical", N518)),"musical",ISNUMBER(SEARCH("theater/plays", N518)),"plays",ISNUMBER(SEARCH("theater/spaces", N518)),"spaces")</f>
        <v>animation</v>
      </c>
      <c r="S518" s="6">
        <f t="shared" si="43"/>
        <v>42091.778703703705</v>
      </c>
      <c r="T518" s="6">
        <f t="shared" si="44"/>
        <v>42151.778703703705</v>
      </c>
    </row>
    <row r="519" spans="1:20" ht="48" hidden="1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tr">
        <f t="shared" si="42"/>
        <v>film &amp; video</v>
      </c>
      <c r="R519" t="str" cm="1">
        <f t="array" ref="R519">_xlfn.IFS(ISNUMBER(SEARCH("film &amp; video/television", N519)),"television",ISNUMBER(SEARCH("film &amp; video/animation", N519)),"animation",ISNUMBER(SEARCH("film &amp; video/documentary", N519)),"documentary",ISNUMBER(SEARCH("film &amp; video/drama", N519)),"drama",ISNUMBER(SEARCH("film &amp; video/science fiction", N519)),"science fiction",ISNUMBER(SEARCH("film &amp; video/shorts", N519)),"shorts",ISNUMBER(SEARCH("food/food trucks", N519)),"food trucks",ISNUMBER(SEARCH("food/restaurants", N519)),"restaurants",ISNUMBER(SEARCH("food/small batch", N519)),"small batch",ISNUMBER(SEARCH("games/mobile games", N519)),"mobile games",ISNUMBER(SEARCH("games/tabletop games", N519)),"tabletop games",ISNUMBER(SEARCH("games/video games", N519)),"video games",ISNUMBER(SEARCH("music/classical music", N519)),"classical music",ISNUMBER(SEARCH("music/electronic music", N519)),"electronic music",ISNUMBER(SEARCH("music/faith", N519)),"faith",ISNUMBER(SEARCH("music/indie rock", N519)),"indie rock",ISNUMBER(SEARCH("music/jazz", N519)),"jazz",ISNUMBER(SEARCH("music/metal", N519)),"metal",ISNUMBER(SEARCH("music/pop", N519)),"pop",ISNUMBER(SEARCH("music/rock", N519)),"rock",ISNUMBER(SEARCH("music/world music", N519)),"world music",ISNUMBER(SEARCH("journalism/audio", N519)),"audio",ISNUMBER(SEARCH("photography/nature", N519)),"nature",ISNUMBER(SEARCH("photography/people", N519)),"people",ISNUMBER(SEARCH("photography/photobooks", N519)),"photobooks",ISNUMBER(SEARCH("photography/places", N519)),"places",ISNUMBER(SEARCH("publishing/art books", N519)),"art books",ISNUMBER(SEARCH("publishing/children's books", N519)),"children's books",ISNUMBER(SEARCH("publishing/fiction", N519)),"fiction",ISNUMBER(SEARCH("publishing/nonfiction", N519)),"nonfiction",ISNUMBER(SEARCH("publishing/radio &amp; podcasts", N519)),"radio &amp; podcasts",ISNUMBER(SEARCH("publishing/translations", N519)),"translations",ISNUMBER(SEARCH("technology/gadgets", N519)),"gadgets",ISNUMBER(SEARCH("technology/hardware", N519)),"hardware",ISNUMBER(SEARCH("technology/makerspaces", N519)),"makerspaces",ISNUMBER(SEARCH("technology/space exploration", N519)),"space exploration",ISNUMBER(SEARCH("technology/wearables", N519)),"wearables",ISNUMBER(SEARCH("technology/web", N519)),"web",ISNUMBER(SEARCH("theater/musical", N519)),"musical",ISNUMBER(SEARCH("theater/plays", N519)),"plays",ISNUMBER(SEARCH("theater/spaces", N519)),"spaces")</f>
        <v>animation</v>
      </c>
      <c r="S519" s="6">
        <f t="shared" si="43"/>
        <v>42738.615289351852</v>
      </c>
      <c r="T519" s="6">
        <f t="shared" si="44"/>
        <v>42768.615289351852</v>
      </c>
    </row>
    <row r="520" spans="1:20" ht="48" hidden="1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v>0</v>
      </c>
      <c r="Q520" t="str">
        <f t="shared" si="42"/>
        <v>film &amp; video</v>
      </c>
      <c r="R520" t="str" cm="1">
        <f t="array" ref="R520">_xlfn.IFS(ISNUMBER(SEARCH("film &amp; video/television", N520)),"television",ISNUMBER(SEARCH("film &amp; video/animation", N520)),"animation",ISNUMBER(SEARCH("film &amp; video/documentary", N520)),"documentary",ISNUMBER(SEARCH("film &amp; video/drama", N520)),"drama",ISNUMBER(SEARCH("film &amp; video/science fiction", N520)),"science fiction",ISNUMBER(SEARCH("film &amp; video/shorts", N520)),"shorts",ISNUMBER(SEARCH("food/food trucks", N520)),"food trucks",ISNUMBER(SEARCH("food/restaurants", N520)),"restaurants",ISNUMBER(SEARCH("food/small batch", N520)),"small batch",ISNUMBER(SEARCH("games/mobile games", N520)),"mobile games",ISNUMBER(SEARCH("games/tabletop games", N520)),"tabletop games",ISNUMBER(SEARCH("games/video games", N520)),"video games",ISNUMBER(SEARCH("music/classical music", N520)),"classical music",ISNUMBER(SEARCH("music/electronic music", N520)),"electronic music",ISNUMBER(SEARCH("music/faith", N520)),"faith",ISNUMBER(SEARCH("music/indie rock", N520)),"indie rock",ISNUMBER(SEARCH("music/jazz", N520)),"jazz",ISNUMBER(SEARCH("music/metal", N520)),"metal",ISNUMBER(SEARCH("music/pop", N520)),"pop",ISNUMBER(SEARCH("music/rock", N520)),"rock",ISNUMBER(SEARCH("music/world music", N520)),"world music",ISNUMBER(SEARCH("journalism/audio", N520)),"audio",ISNUMBER(SEARCH("photography/nature", N520)),"nature",ISNUMBER(SEARCH("photography/people", N520)),"people",ISNUMBER(SEARCH("photography/photobooks", N520)),"photobooks",ISNUMBER(SEARCH("photography/places", N520)),"places",ISNUMBER(SEARCH("publishing/art books", N520)),"art books",ISNUMBER(SEARCH("publishing/children's books", N520)),"children's books",ISNUMBER(SEARCH("publishing/fiction", N520)),"fiction",ISNUMBER(SEARCH("publishing/nonfiction", N520)),"nonfiction",ISNUMBER(SEARCH("publishing/radio &amp; podcasts", N520)),"radio &amp; podcasts",ISNUMBER(SEARCH("publishing/translations", N520)),"translations",ISNUMBER(SEARCH("technology/gadgets", N520)),"gadgets",ISNUMBER(SEARCH("technology/hardware", N520)),"hardware",ISNUMBER(SEARCH("technology/makerspaces", N520)),"makerspaces",ISNUMBER(SEARCH("technology/space exploration", N520)),"space exploration",ISNUMBER(SEARCH("technology/wearables", N520)),"wearables",ISNUMBER(SEARCH("technology/web", N520)),"web",ISNUMBER(SEARCH("theater/musical", N520)),"musical",ISNUMBER(SEARCH("theater/plays", N520)),"plays",ISNUMBER(SEARCH("theater/spaces", N520)),"spaces")</f>
        <v>animation</v>
      </c>
      <c r="S520" s="6">
        <f t="shared" si="43"/>
        <v>42223.616018518514</v>
      </c>
      <c r="T520" s="6">
        <f t="shared" si="44"/>
        <v>42253.615277777775</v>
      </c>
    </row>
    <row r="521" spans="1:20" ht="48" hidden="1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tr">
        <f t="shared" si="42"/>
        <v>film &amp; video</v>
      </c>
      <c r="R521" t="str" cm="1">
        <f t="array" ref="R521">_xlfn.IFS(ISNUMBER(SEARCH("film &amp; video/television", N521)),"television",ISNUMBER(SEARCH("film &amp; video/animation", N521)),"animation",ISNUMBER(SEARCH("film &amp; video/documentary", N521)),"documentary",ISNUMBER(SEARCH("film &amp; video/drama", N521)),"drama",ISNUMBER(SEARCH("film &amp; video/science fiction", N521)),"science fiction",ISNUMBER(SEARCH("film &amp; video/shorts", N521)),"shorts",ISNUMBER(SEARCH("food/food trucks", N521)),"food trucks",ISNUMBER(SEARCH("food/restaurants", N521)),"restaurants",ISNUMBER(SEARCH("food/small batch", N521)),"small batch",ISNUMBER(SEARCH("games/mobile games", N521)),"mobile games",ISNUMBER(SEARCH("games/tabletop games", N521)),"tabletop games",ISNUMBER(SEARCH("games/video games", N521)),"video games",ISNUMBER(SEARCH("music/classical music", N521)),"classical music",ISNUMBER(SEARCH("music/electronic music", N521)),"electronic music",ISNUMBER(SEARCH("music/faith", N521)),"faith",ISNUMBER(SEARCH("music/indie rock", N521)),"indie rock",ISNUMBER(SEARCH("music/jazz", N521)),"jazz",ISNUMBER(SEARCH("music/metal", N521)),"metal",ISNUMBER(SEARCH("music/pop", N521)),"pop",ISNUMBER(SEARCH("music/rock", N521)),"rock",ISNUMBER(SEARCH("music/world music", N521)),"world music",ISNUMBER(SEARCH("journalism/audio", N521)),"audio",ISNUMBER(SEARCH("photography/nature", N521)),"nature",ISNUMBER(SEARCH("photography/people", N521)),"people",ISNUMBER(SEARCH("photography/photobooks", N521)),"photobooks",ISNUMBER(SEARCH("photography/places", N521)),"places",ISNUMBER(SEARCH("publishing/art books", N521)),"art books",ISNUMBER(SEARCH("publishing/children's books", N521)),"children's books",ISNUMBER(SEARCH("publishing/fiction", N521)),"fiction",ISNUMBER(SEARCH("publishing/nonfiction", N521)),"nonfiction",ISNUMBER(SEARCH("publishing/radio &amp; podcasts", N521)),"radio &amp; podcasts",ISNUMBER(SEARCH("publishing/translations", N521)),"translations",ISNUMBER(SEARCH("technology/gadgets", N521)),"gadgets",ISNUMBER(SEARCH("technology/hardware", N521)),"hardware",ISNUMBER(SEARCH("technology/makerspaces", N521)),"makerspaces",ISNUMBER(SEARCH("technology/space exploration", N521)),"space exploration",ISNUMBER(SEARCH("technology/wearables", N521)),"wearables",ISNUMBER(SEARCH("technology/web", N521)),"web",ISNUMBER(SEARCH("theater/musical", N521)),"musical",ISNUMBER(SEARCH("theater/plays", N521)),"plays",ISNUMBER(SEARCH("theater/spaces", N521)),"spaces")</f>
        <v>animation</v>
      </c>
      <c r="S521" s="6">
        <f t="shared" si="43"/>
        <v>41218.391446759262</v>
      </c>
      <c r="T521" s="6">
        <f t="shared" si="44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tr">
        <f t="shared" si="42"/>
        <v>theater</v>
      </c>
      <c r="R522" t="str" cm="1">
        <f t="array" ref="R522">_xlfn.IFS(ISNUMBER(SEARCH("film &amp; video/television", N522)),"television",ISNUMBER(SEARCH("film &amp; video/animation", N522)),"animation",ISNUMBER(SEARCH("film &amp; video/documentary", N522)),"documentary",ISNUMBER(SEARCH("film &amp; video/drama", N522)),"drama",ISNUMBER(SEARCH("film &amp; video/science fiction", N522)),"science fiction",ISNUMBER(SEARCH("film &amp; video/shorts", N522)),"shorts",ISNUMBER(SEARCH("food/food trucks", N522)),"food trucks",ISNUMBER(SEARCH("food/restaurants", N522)),"restaurants",ISNUMBER(SEARCH("food/small batch", N522)),"small batch",ISNUMBER(SEARCH("games/mobile games", N522)),"mobile games",ISNUMBER(SEARCH("games/tabletop games", N522)),"tabletop games",ISNUMBER(SEARCH("games/video games", N522)),"video games",ISNUMBER(SEARCH("music/classical music", N522)),"classical music",ISNUMBER(SEARCH("music/electronic music", N522)),"electronic music",ISNUMBER(SEARCH("music/faith", N522)),"faith",ISNUMBER(SEARCH("music/indie rock", N522)),"indie rock",ISNUMBER(SEARCH("music/jazz", N522)),"jazz",ISNUMBER(SEARCH("music/metal", N522)),"metal",ISNUMBER(SEARCH("music/pop", N522)),"pop",ISNUMBER(SEARCH("music/rock", N522)),"rock",ISNUMBER(SEARCH("music/world music", N522)),"world music",ISNUMBER(SEARCH("journalism/audio", N522)),"audio",ISNUMBER(SEARCH("photography/nature", N522)),"nature",ISNUMBER(SEARCH("photography/people", N522)),"people",ISNUMBER(SEARCH("photography/photobooks", N522)),"photobooks",ISNUMBER(SEARCH("photography/places", N522)),"places",ISNUMBER(SEARCH("publishing/art books", N522)),"art books",ISNUMBER(SEARCH("publishing/children's books", N522)),"children's books",ISNUMBER(SEARCH("publishing/fiction", N522)),"fiction",ISNUMBER(SEARCH("publishing/nonfiction", N522)),"nonfiction",ISNUMBER(SEARCH("publishing/radio &amp; podcasts", N522)),"radio &amp; podcasts",ISNUMBER(SEARCH("publishing/translations", N522)),"translations",ISNUMBER(SEARCH("technology/gadgets", N522)),"gadgets",ISNUMBER(SEARCH("technology/hardware", N522)),"hardware",ISNUMBER(SEARCH("technology/makerspaces", N522)),"makerspaces",ISNUMBER(SEARCH("technology/space exploration", N522)),"space exploration",ISNUMBER(SEARCH("technology/wearables", N522)),"wearables",ISNUMBER(SEARCH("technology/web", N522)),"web",ISNUMBER(SEARCH("theater/musical", N522)),"musical",ISNUMBER(SEARCH("theater/plays", N522)),"plays",ISNUMBER(SEARCH("theater/spaces", N522)),"spaces")</f>
        <v>plays</v>
      </c>
      <c r="S522" s="6">
        <f t="shared" si="43"/>
        <v>42318.702094907407</v>
      </c>
      <c r="T522" s="6">
        <f t="shared" si="44"/>
        <v>42348.702094907407</v>
      </c>
    </row>
    <row r="523" spans="1:20" ht="48" hidden="1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tr">
        <f t="shared" si="42"/>
        <v>theater</v>
      </c>
      <c r="R523" t="str" cm="1">
        <f t="array" ref="R523">_xlfn.IFS(ISNUMBER(SEARCH("film &amp; video/television", N523)),"television",ISNUMBER(SEARCH("film &amp; video/animation", N523)),"animation",ISNUMBER(SEARCH("film &amp; video/documentary", N523)),"documentary",ISNUMBER(SEARCH("film &amp; video/drama", N523)),"drama",ISNUMBER(SEARCH("film &amp; video/science fiction", N523)),"science fiction",ISNUMBER(SEARCH("film &amp; video/shorts", N523)),"shorts",ISNUMBER(SEARCH("food/food trucks", N523)),"food trucks",ISNUMBER(SEARCH("food/restaurants", N523)),"restaurants",ISNUMBER(SEARCH("food/small batch", N523)),"small batch",ISNUMBER(SEARCH("games/mobile games", N523)),"mobile games",ISNUMBER(SEARCH("games/tabletop games", N523)),"tabletop games",ISNUMBER(SEARCH("games/video games", N523)),"video games",ISNUMBER(SEARCH("music/classical music", N523)),"classical music",ISNUMBER(SEARCH("music/electronic music", N523)),"electronic music",ISNUMBER(SEARCH("music/faith", N523)),"faith",ISNUMBER(SEARCH("music/indie rock", N523)),"indie rock",ISNUMBER(SEARCH("music/jazz", N523)),"jazz",ISNUMBER(SEARCH("music/metal", N523)),"metal",ISNUMBER(SEARCH("music/pop", N523)),"pop",ISNUMBER(SEARCH("music/rock", N523)),"rock",ISNUMBER(SEARCH("music/world music", N523)),"world music",ISNUMBER(SEARCH("journalism/audio", N523)),"audio",ISNUMBER(SEARCH("photography/nature", N523)),"nature",ISNUMBER(SEARCH("photography/people", N523)),"people",ISNUMBER(SEARCH("photography/photobooks", N523)),"photobooks",ISNUMBER(SEARCH("photography/places", N523)),"places",ISNUMBER(SEARCH("publishing/art books", N523)),"art books",ISNUMBER(SEARCH("publishing/children's books", N523)),"children's books",ISNUMBER(SEARCH("publishing/fiction", N523)),"fiction",ISNUMBER(SEARCH("publishing/nonfiction", N523)),"nonfiction",ISNUMBER(SEARCH("publishing/radio &amp; podcasts", N523)),"radio &amp; podcasts",ISNUMBER(SEARCH("publishing/translations", N523)),"translations",ISNUMBER(SEARCH("technology/gadgets", N523)),"gadgets",ISNUMBER(SEARCH("technology/hardware", N523)),"hardware",ISNUMBER(SEARCH("technology/makerspaces", N523)),"makerspaces",ISNUMBER(SEARCH("technology/space exploration", N523)),"space exploration",ISNUMBER(SEARCH("technology/wearables", N523)),"wearables",ISNUMBER(SEARCH("technology/web", N523)),"web",ISNUMBER(SEARCH("theater/musical", N523)),"musical",ISNUMBER(SEARCH("theater/plays", N523)),"plays",ISNUMBER(SEARCH("theater/spaces", N523)),"spaces")</f>
        <v>plays</v>
      </c>
      <c r="S523" s="6">
        <f t="shared" si="43"/>
        <v>42646.092812499999</v>
      </c>
      <c r="T523" s="6">
        <f t="shared" si="44"/>
        <v>42675.207638888889</v>
      </c>
    </row>
    <row r="524" spans="1:20" ht="32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tr">
        <f t="shared" si="42"/>
        <v>theater</v>
      </c>
      <c r="R524" t="str" cm="1">
        <f t="array" ref="R524">_xlfn.IFS(ISNUMBER(SEARCH("film &amp; video/television", N524)),"television",ISNUMBER(SEARCH("film &amp; video/animation", N524)),"animation",ISNUMBER(SEARCH("film &amp; video/documentary", N524)),"documentary",ISNUMBER(SEARCH("film &amp; video/drama", N524)),"drama",ISNUMBER(SEARCH("film &amp; video/science fiction", N524)),"science fiction",ISNUMBER(SEARCH("film &amp; video/shorts", N524)),"shorts",ISNUMBER(SEARCH("food/food trucks", N524)),"food trucks",ISNUMBER(SEARCH("food/restaurants", N524)),"restaurants",ISNUMBER(SEARCH("food/small batch", N524)),"small batch",ISNUMBER(SEARCH("games/mobile games", N524)),"mobile games",ISNUMBER(SEARCH("games/tabletop games", N524)),"tabletop games",ISNUMBER(SEARCH("games/video games", N524)),"video games",ISNUMBER(SEARCH("music/classical music", N524)),"classical music",ISNUMBER(SEARCH("music/electronic music", N524)),"electronic music",ISNUMBER(SEARCH("music/faith", N524)),"faith",ISNUMBER(SEARCH("music/indie rock", N524)),"indie rock",ISNUMBER(SEARCH("music/jazz", N524)),"jazz",ISNUMBER(SEARCH("music/metal", N524)),"metal",ISNUMBER(SEARCH("music/pop", N524)),"pop",ISNUMBER(SEARCH("music/rock", N524)),"rock",ISNUMBER(SEARCH("music/world music", N524)),"world music",ISNUMBER(SEARCH("journalism/audio", N524)),"audio",ISNUMBER(SEARCH("photography/nature", N524)),"nature",ISNUMBER(SEARCH("photography/people", N524)),"people",ISNUMBER(SEARCH("photography/photobooks", N524)),"photobooks",ISNUMBER(SEARCH("photography/places", N524)),"places",ISNUMBER(SEARCH("publishing/art books", N524)),"art books",ISNUMBER(SEARCH("publishing/children's books", N524)),"children's books",ISNUMBER(SEARCH("publishing/fiction", N524)),"fiction",ISNUMBER(SEARCH("publishing/nonfiction", N524)),"nonfiction",ISNUMBER(SEARCH("publishing/radio &amp; podcasts", N524)),"radio &amp; podcasts",ISNUMBER(SEARCH("publishing/translations", N524)),"translations",ISNUMBER(SEARCH("technology/gadgets", N524)),"gadgets",ISNUMBER(SEARCH("technology/hardware", N524)),"hardware",ISNUMBER(SEARCH("technology/makerspaces", N524)),"makerspaces",ISNUMBER(SEARCH("technology/space exploration", N524)),"space exploration",ISNUMBER(SEARCH("technology/wearables", N524)),"wearables",ISNUMBER(SEARCH("technology/web", N524)),"web",ISNUMBER(SEARCH("theater/musical", N524)),"musical",ISNUMBER(SEARCH("theater/plays", N524)),"plays",ISNUMBER(SEARCH("theater/spaces", N524)),"spaces")</f>
        <v>plays</v>
      </c>
      <c r="S524" s="6">
        <f t="shared" si="43"/>
        <v>42430.040798611109</v>
      </c>
      <c r="T524" s="6">
        <f t="shared" si="44"/>
        <v>42449.999131944445</v>
      </c>
    </row>
    <row r="525" spans="1:20" ht="48" hidden="1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tr">
        <f t="shared" si="42"/>
        <v>theater</v>
      </c>
      <c r="R525" t="str" cm="1">
        <f t="array" ref="R525">_xlfn.IFS(ISNUMBER(SEARCH("film &amp; video/television", N525)),"television",ISNUMBER(SEARCH("film &amp; video/animation", N525)),"animation",ISNUMBER(SEARCH("film &amp; video/documentary", N525)),"documentary",ISNUMBER(SEARCH("film &amp; video/drama", N525)),"drama",ISNUMBER(SEARCH("film &amp; video/science fiction", N525)),"science fiction",ISNUMBER(SEARCH("film &amp; video/shorts", N525)),"shorts",ISNUMBER(SEARCH("food/food trucks", N525)),"food trucks",ISNUMBER(SEARCH("food/restaurants", N525)),"restaurants",ISNUMBER(SEARCH("food/small batch", N525)),"small batch",ISNUMBER(SEARCH("games/mobile games", N525)),"mobile games",ISNUMBER(SEARCH("games/tabletop games", N525)),"tabletop games",ISNUMBER(SEARCH("games/video games", N525)),"video games",ISNUMBER(SEARCH("music/classical music", N525)),"classical music",ISNUMBER(SEARCH("music/electronic music", N525)),"electronic music",ISNUMBER(SEARCH("music/faith", N525)),"faith",ISNUMBER(SEARCH("music/indie rock", N525)),"indie rock",ISNUMBER(SEARCH("music/jazz", N525)),"jazz",ISNUMBER(SEARCH("music/metal", N525)),"metal",ISNUMBER(SEARCH("music/pop", N525)),"pop",ISNUMBER(SEARCH("music/rock", N525)),"rock",ISNUMBER(SEARCH("music/world music", N525)),"world music",ISNUMBER(SEARCH("journalism/audio", N525)),"audio",ISNUMBER(SEARCH("photography/nature", N525)),"nature",ISNUMBER(SEARCH("photography/people", N525)),"people",ISNUMBER(SEARCH("photography/photobooks", N525)),"photobooks",ISNUMBER(SEARCH("photography/places", N525)),"places",ISNUMBER(SEARCH("publishing/art books", N525)),"art books",ISNUMBER(SEARCH("publishing/children's books", N525)),"children's books",ISNUMBER(SEARCH("publishing/fiction", N525)),"fiction",ISNUMBER(SEARCH("publishing/nonfiction", N525)),"nonfiction",ISNUMBER(SEARCH("publishing/radio &amp; podcasts", N525)),"radio &amp; podcasts",ISNUMBER(SEARCH("publishing/translations", N525)),"translations",ISNUMBER(SEARCH("technology/gadgets", N525)),"gadgets",ISNUMBER(SEARCH("technology/hardware", N525)),"hardware",ISNUMBER(SEARCH("technology/makerspaces", N525)),"makerspaces",ISNUMBER(SEARCH("technology/space exploration", N525)),"space exploration",ISNUMBER(SEARCH("technology/wearables", N525)),"wearables",ISNUMBER(SEARCH("technology/web", N525)),"web",ISNUMBER(SEARCH("theater/musical", N525)),"musical",ISNUMBER(SEARCH("theater/plays", N525)),"plays",ISNUMBER(SEARCH("theater/spaces", N525)),"spaces")</f>
        <v>plays</v>
      </c>
      <c r="S525" s="6">
        <f t="shared" si="43"/>
        <v>42238.13282407407</v>
      </c>
      <c r="T525" s="6">
        <f t="shared" si="44"/>
        <v>42268.13282407407</v>
      </c>
    </row>
    <row r="526" spans="1:20" ht="48" hidden="1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tr">
        <f t="shared" si="42"/>
        <v>theater</v>
      </c>
      <c r="R526" t="str" cm="1">
        <f t="array" ref="R526">_xlfn.IFS(ISNUMBER(SEARCH("film &amp; video/television", N526)),"television",ISNUMBER(SEARCH("film &amp; video/animation", N526)),"animation",ISNUMBER(SEARCH("film &amp; video/documentary", N526)),"documentary",ISNUMBER(SEARCH("film &amp; video/drama", N526)),"drama",ISNUMBER(SEARCH("film &amp; video/science fiction", N526)),"science fiction",ISNUMBER(SEARCH("film &amp; video/shorts", N526)),"shorts",ISNUMBER(SEARCH("food/food trucks", N526)),"food trucks",ISNUMBER(SEARCH("food/restaurants", N526)),"restaurants",ISNUMBER(SEARCH("food/small batch", N526)),"small batch",ISNUMBER(SEARCH("games/mobile games", N526)),"mobile games",ISNUMBER(SEARCH("games/tabletop games", N526)),"tabletop games",ISNUMBER(SEARCH("games/video games", N526)),"video games",ISNUMBER(SEARCH("music/classical music", N526)),"classical music",ISNUMBER(SEARCH("music/electronic music", N526)),"electronic music",ISNUMBER(SEARCH("music/faith", N526)),"faith",ISNUMBER(SEARCH("music/indie rock", N526)),"indie rock",ISNUMBER(SEARCH("music/jazz", N526)),"jazz",ISNUMBER(SEARCH("music/metal", N526)),"metal",ISNUMBER(SEARCH("music/pop", N526)),"pop",ISNUMBER(SEARCH("music/rock", N526)),"rock",ISNUMBER(SEARCH("music/world music", N526)),"world music",ISNUMBER(SEARCH("journalism/audio", N526)),"audio",ISNUMBER(SEARCH("photography/nature", N526)),"nature",ISNUMBER(SEARCH("photography/people", N526)),"people",ISNUMBER(SEARCH("photography/photobooks", N526)),"photobooks",ISNUMBER(SEARCH("photography/places", N526)),"places",ISNUMBER(SEARCH("publishing/art books", N526)),"art books",ISNUMBER(SEARCH("publishing/children's books", N526)),"children's books",ISNUMBER(SEARCH("publishing/fiction", N526)),"fiction",ISNUMBER(SEARCH("publishing/nonfiction", N526)),"nonfiction",ISNUMBER(SEARCH("publishing/radio &amp; podcasts", N526)),"radio &amp; podcasts",ISNUMBER(SEARCH("publishing/translations", N526)),"translations",ISNUMBER(SEARCH("technology/gadgets", N526)),"gadgets",ISNUMBER(SEARCH("technology/hardware", N526)),"hardware",ISNUMBER(SEARCH("technology/makerspaces", N526)),"makerspaces",ISNUMBER(SEARCH("technology/space exploration", N526)),"space exploration",ISNUMBER(SEARCH("technology/wearables", N526)),"wearables",ISNUMBER(SEARCH("technology/web", N526)),"web",ISNUMBER(SEARCH("theater/musical", N526)),"musical",ISNUMBER(SEARCH("theater/plays", N526)),"plays",ISNUMBER(SEARCH("theater/spaces", N526)),"spaces")</f>
        <v>plays</v>
      </c>
      <c r="S526" s="6">
        <f t="shared" si="43"/>
        <v>42492.717233796298</v>
      </c>
      <c r="T526" s="6">
        <f t="shared" si="44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tr" cm="1">
        <f t="array" ref="R527">_xlfn.IFS(ISNUMBER(SEARCH("film &amp; video/television", N527)),"television",ISNUMBER(SEARCH("film &amp; video/animation", N527)),"animation",ISNUMBER(SEARCH("film &amp; video/documentary", N527)),"documentary",ISNUMBER(SEARCH("film &amp; video/drama", N527)),"drama",ISNUMBER(SEARCH("film &amp; video/science fiction", N527)),"science fiction",ISNUMBER(SEARCH("film &amp; video/shorts", N527)),"shorts",ISNUMBER(SEARCH("food/food trucks", N527)),"food trucks",ISNUMBER(SEARCH("food/restaurants", N527)),"restaurants",ISNUMBER(SEARCH("food/small batch", N527)),"small batch",ISNUMBER(SEARCH("games/mobile games", N527)),"mobile games",ISNUMBER(SEARCH("games/tabletop games", N527)),"tabletop games",ISNUMBER(SEARCH("games/video games", N527)),"video games",ISNUMBER(SEARCH("music/classical music", N527)),"classical music",ISNUMBER(SEARCH("music/electronic music", N527)),"electronic music",ISNUMBER(SEARCH("music/faith", N527)),"faith",ISNUMBER(SEARCH("music/indie rock", N527)),"indie rock",ISNUMBER(SEARCH("music/jazz", N527)),"jazz",ISNUMBER(SEARCH("music/metal", N527)),"metal",ISNUMBER(SEARCH("music/pop", N527)),"pop",ISNUMBER(SEARCH("music/rock", N527)),"rock",ISNUMBER(SEARCH("music/world music", N527)),"world music",ISNUMBER(SEARCH("journalism/audio", N527)),"audio",ISNUMBER(SEARCH("photography/nature", N527)),"nature",ISNUMBER(SEARCH("photography/people", N527)),"people",ISNUMBER(SEARCH("photography/photobooks", N527)),"photobooks",ISNUMBER(SEARCH("photography/places", N527)),"places",ISNUMBER(SEARCH("publishing/art books", N527)),"art books",ISNUMBER(SEARCH("publishing/children's books", N527)),"children's books",ISNUMBER(SEARCH("publishing/fiction", N527)),"fiction",ISNUMBER(SEARCH("publishing/nonfiction", N527)),"nonfiction",ISNUMBER(SEARCH("publishing/radio &amp; podcasts", N527)),"radio &amp; podcasts",ISNUMBER(SEARCH("publishing/translations", N527)),"translations",ISNUMBER(SEARCH("technology/gadgets", N527)),"gadgets",ISNUMBER(SEARCH("technology/hardware", N527)),"hardware",ISNUMBER(SEARCH("technology/makerspaces", N527)),"makerspaces",ISNUMBER(SEARCH("technology/space exploration", N527)),"space exploration",ISNUMBER(SEARCH("technology/wearables", N527)),"wearables",ISNUMBER(SEARCH("technology/web", N527)),"web",ISNUMBER(SEARCH("theater/musical", N527)),"musical",ISNUMBER(SEARCH("theater/plays", N527)),"plays",ISNUMBER(SEARCH("theater/spaces", N527)),"spaces")</f>
        <v>plays</v>
      </c>
      <c r="S527" s="6">
        <f t="shared" si="43"/>
        <v>41850.400937500002</v>
      </c>
      <c r="T527" s="6">
        <f t="shared" si="44"/>
        <v>41895.400937500002</v>
      </c>
    </row>
    <row r="528" spans="1:20" ht="48" hidden="1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tr">
        <f t="shared" si="42"/>
        <v>theater</v>
      </c>
      <c r="R528" t="str" cm="1">
        <f t="array" ref="R528">_xlfn.IFS(ISNUMBER(SEARCH("film &amp; video/television", N528)),"television",ISNUMBER(SEARCH("film &amp; video/animation", N528)),"animation",ISNUMBER(SEARCH("film &amp; video/documentary", N528)),"documentary",ISNUMBER(SEARCH("film &amp; video/drama", N528)),"drama",ISNUMBER(SEARCH("film &amp; video/science fiction", N528)),"science fiction",ISNUMBER(SEARCH("film &amp; video/shorts", N528)),"shorts",ISNUMBER(SEARCH("food/food trucks", N528)),"food trucks",ISNUMBER(SEARCH("food/restaurants", N528)),"restaurants",ISNUMBER(SEARCH("food/small batch", N528)),"small batch",ISNUMBER(SEARCH("games/mobile games", N528)),"mobile games",ISNUMBER(SEARCH("games/tabletop games", N528)),"tabletop games",ISNUMBER(SEARCH("games/video games", N528)),"video games",ISNUMBER(SEARCH("music/classical music", N528)),"classical music",ISNUMBER(SEARCH("music/electronic music", N528)),"electronic music",ISNUMBER(SEARCH("music/faith", N528)),"faith",ISNUMBER(SEARCH("music/indie rock", N528)),"indie rock",ISNUMBER(SEARCH("music/jazz", N528)),"jazz",ISNUMBER(SEARCH("music/metal", N528)),"metal",ISNUMBER(SEARCH("music/pop", N528)),"pop",ISNUMBER(SEARCH("music/rock", N528)),"rock",ISNUMBER(SEARCH("music/world music", N528)),"world music",ISNUMBER(SEARCH("journalism/audio", N528)),"audio",ISNUMBER(SEARCH("photography/nature", N528)),"nature",ISNUMBER(SEARCH("photography/people", N528)),"people",ISNUMBER(SEARCH("photography/photobooks", N528)),"photobooks",ISNUMBER(SEARCH("photography/places", N528)),"places",ISNUMBER(SEARCH("publishing/art books", N528)),"art books",ISNUMBER(SEARCH("publishing/children's books", N528)),"children's books",ISNUMBER(SEARCH("publishing/fiction", N528)),"fiction",ISNUMBER(SEARCH("publishing/nonfiction", N528)),"nonfiction",ISNUMBER(SEARCH("publishing/radio &amp; podcasts", N528)),"radio &amp; podcasts",ISNUMBER(SEARCH("publishing/translations", N528)),"translations",ISNUMBER(SEARCH("technology/gadgets", N528)),"gadgets",ISNUMBER(SEARCH("technology/hardware", N528)),"hardware",ISNUMBER(SEARCH("technology/makerspaces", N528)),"makerspaces",ISNUMBER(SEARCH("technology/space exploration", N528)),"space exploration",ISNUMBER(SEARCH("technology/wearables", N528)),"wearables",ISNUMBER(SEARCH("technology/web", N528)),"web",ISNUMBER(SEARCH("theater/musical", N528)),"musical",ISNUMBER(SEARCH("theater/plays", N528)),"plays",ISNUMBER(SEARCH("theater/spaces", N528)),"spaces")</f>
        <v>plays</v>
      </c>
      <c r="S528" s="6">
        <f t="shared" si="43"/>
        <v>42192.591944444444</v>
      </c>
      <c r="T528" s="6">
        <f t="shared" si="44"/>
        <v>42223.708333333328</v>
      </c>
    </row>
    <row r="529" spans="1:20" ht="48" hidden="1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tr">
        <f t="shared" si="42"/>
        <v>theater</v>
      </c>
      <c r="R529" t="str" cm="1">
        <f t="array" ref="R529">_xlfn.IFS(ISNUMBER(SEARCH("film &amp; video/television", N529)),"television",ISNUMBER(SEARCH("film &amp; video/animation", N529)),"animation",ISNUMBER(SEARCH("film &amp; video/documentary", N529)),"documentary",ISNUMBER(SEARCH("film &amp; video/drama", N529)),"drama",ISNUMBER(SEARCH("film &amp; video/science fiction", N529)),"science fiction",ISNUMBER(SEARCH("film &amp; video/shorts", N529)),"shorts",ISNUMBER(SEARCH("food/food trucks", N529)),"food trucks",ISNUMBER(SEARCH("food/restaurants", N529)),"restaurants",ISNUMBER(SEARCH("food/small batch", N529)),"small batch",ISNUMBER(SEARCH("games/mobile games", N529)),"mobile games",ISNUMBER(SEARCH("games/tabletop games", N529)),"tabletop games",ISNUMBER(SEARCH("games/video games", N529)),"video games",ISNUMBER(SEARCH("music/classical music", N529)),"classical music",ISNUMBER(SEARCH("music/electronic music", N529)),"electronic music",ISNUMBER(SEARCH("music/faith", N529)),"faith",ISNUMBER(SEARCH("music/indie rock", N529)),"indie rock",ISNUMBER(SEARCH("music/jazz", N529)),"jazz",ISNUMBER(SEARCH("music/metal", N529)),"metal",ISNUMBER(SEARCH("music/pop", N529)),"pop",ISNUMBER(SEARCH("music/rock", N529)),"rock",ISNUMBER(SEARCH("music/world music", N529)),"world music",ISNUMBER(SEARCH("journalism/audio", N529)),"audio",ISNUMBER(SEARCH("photography/nature", N529)),"nature",ISNUMBER(SEARCH("photography/people", N529)),"people",ISNUMBER(SEARCH("photography/photobooks", N529)),"photobooks",ISNUMBER(SEARCH("photography/places", N529)),"places",ISNUMBER(SEARCH("publishing/art books", N529)),"art books",ISNUMBER(SEARCH("publishing/children's books", N529)),"children's books",ISNUMBER(SEARCH("publishing/fiction", N529)),"fiction",ISNUMBER(SEARCH("publishing/nonfiction", N529)),"nonfiction",ISNUMBER(SEARCH("publishing/radio &amp; podcasts", N529)),"radio &amp; podcasts",ISNUMBER(SEARCH("publishing/translations", N529)),"translations",ISNUMBER(SEARCH("technology/gadgets", N529)),"gadgets",ISNUMBER(SEARCH("technology/hardware", N529)),"hardware",ISNUMBER(SEARCH("technology/makerspaces", N529)),"makerspaces",ISNUMBER(SEARCH("technology/space exploration", N529)),"space exploration",ISNUMBER(SEARCH("technology/wearables", N529)),"wearables",ISNUMBER(SEARCH("technology/web", N529)),"web",ISNUMBER(SEARCH("theater/musical", N529)),"musical",ISNUMBER(SEARCH("theater/plays", N529)),"plays",ISNUMBER(SEARCH("theater/spaces", N529)),"spaces")</f>
        <v>plays</v>
      </c>
      <c r="S529" s="6">
        <f t="shared" si="43"/>
        <v>42753.205625000002</v>
      </c>
      <c r="T529" s="6">
        <f t="shared" si="44"/>
        <v>42783.670138888891</v>
      </c>
    </row>
    <row r="530" spans="1:20" ht="16" hidden="1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tr">
        <f t="shared" si="42"/>
        <v>theater</v>
      </c>
      <c r="R530" t="str" cm="1">
        <f t="array" ref="R530">_xlfn.IFS(ISNUMBER(SEARCH("film &amp; video/television", N530)),"television",ISNUMBER(SEARCH("film &amp; video/animation", N530)),"animation",ISNUMBER(SEARCH("film &amp; video/documentary", N530)),"documentary",ISNUMBER(SEARCH("film &amp; video/drama", N530)),"drama",ISNUMBER(SEARCH("film &amp; video/science fiction", N530)),"science fiction",ISNUMBER(SEARCH("film &amp; video/shorts", N530)),"shorts",ISNUMBER(SEARCH("food/food trucks", N530)),"food trucks",ISNUMBER(SEARCH("food/restaurants", N530)),"restaurants",ISNUMBER(SEARCH("food/small batch", N530)),"small batch",ISNUMBER(SEARCH("games/mobile games", N530)),"mobile games",ISNUMBER(SEARCH("games/tabletop games", N530)),"tabletop games",ISNUMBER(SEARCH("games/video games", N530)),"video games",ISNUMBER(SEARCH("music/classical music", N530)),"classical music",ISNUMBER(SEARCH("music/electronic music", N530)),"electronic music",ISNUMBER(SEARCH("music/faith", N530)),"faith",ISNUMBER(SEARCH("music/indie rock", N530)),"indie rock",ISNUMBER(SEARCH("music/jazz", N530)),"jazz",ISNUMBER(SEARCH("music/metal", N530)),"metal",ISNUMBER(SEARCH("music/pop", N530)),"pop",ISNUMBER(SEARCH("music/rock", N530)),"rock",ISNUMBER(SEARCH("music/world music", N530)),"world music",ISNUMBER(SEARCH("journalism/audio", N530)),"audio",ISNUMBER(SEARCH("photography/nature", N530)),"nature",ISNUMBER(SEARCH("photography/people", N530)),"people",ISNUMBER(SEARCH("photography/photobooks", N530)),"photobooks",ISNUMBER(SEARCH("photography/places", N530)),"places",ISNUMBER(SEARCH("publishing/art books", N530)),"art books",ISNUMBER(SEARCH("publishing/children's books", N530)),"children's books",ISNUMBER(SEARCH("publishing/fiction", N530)),"fiction",ISNUMBER(SEARCH("publishing/nonfiction", N530)),"nonfiction",ISNUMBER(SEARCH("publishing/radio &amp; podcasts", N530)),"radio &amp; podcasts",ISNUMBER(SEARCH("publishing/translations", N530)),"translations",ISNUMBER(SEARCH("technology/gadgets", N530)),"gadgets",ISNUMBER(SEARCH("technology/hardware", N530)),"hardware",ISNUMBER(SEARCH("technology/makerspaces", N530)),"makerspaces",ISNUMBER(SEARCH("technology/space exploration", N530)),"space exploration",ISNUMBER(SEARCH("technology/wearables", N530)),"wearables",ISNUMBER(SEARCH("technology/web", N530)),"web",ISNUMBER(SEARCH("theater/musical", N530)),"musical",ISNUMBER(SEARCH("theater/plays", N530)),"plays",ISNUMBER(SEARCH("theater/spaces", N530)),"spaces")</f>
        <v>plays</v>
      </c>
      <c r="S530" s="6">
        <f t="shared" si="43"/>
        <v>42155.920219907406</v>
      </c>
      <c r="T530" s="6">
        <f t="shared" si="44"/>
        <v>42176.888888888891</v>
      </c>
    </row>
    <row r="531" spans="1:20" ht="48" hidden="1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tr">
        <f t="shared" si="42"/>
        <v>theater</v>
      </c>
      <c r="R531" t="str" cm="1">
        <f t="array" ref="R531">_xlfn.IFS(ISNUMBER(SEARCH("film &amp; video/television", N531)),"television",ISNUMBER(SEARCH("film &amp; video/animation", N531)),"animation",ISNUMBER(SEARCH("film &amp; video/documentary", N531)),"documentary",ISNUMBER(SEARCH("film &amp; video/drama", N531)),"drama",ISNUMBER(SEARCH("film &amp; video/science fiction", N531)),"science fiction",ISNUMBER(SEARCH("film &amp; video/shorts", N531)),"shorts",ISNUMBER(SEARCH("food/food trucks", N531)),"food trucks",ISNUMBER(SEARCH("food/restaurants", N531)),"restaurants",ISNUMBER(SEARCH("food/small batch", N531)),"small batch",ISNUMBER(SEARCH("games/mobile games", N531)),"mobile games",ISNUMBER(SEARCH("games/tabletop games", N531)),"tabletop games",ISNUMBER(SEARCH("games/video games", N531)),"video games",ISNUMBER(SEARCH("music/classical music", N531)),"classical music",ISNUMBER(SEARCH("music/electronic music", N531)),"electronic music",ISNUMBER(SEARCH("music/faith", N531)),"faith",ISNUMBER(SEARCH("music/indie rock", N531)),"indie rock",ISNUMBER(SEARCH("music/jazz", N531)),"jazz",ISNUMBER(SEARCH("music/metal", N531)),"metal",ISNUMBER(SEARCH("music/pop", N531)),"pop",ISNUMBER(SEARCH("music/rock", N531)),"rock",ISNUMBER(SEARCH("music/world music", N531)),"world music",ISNUMBER(SEARCH("journalism/audio", N531)),"audio",ISNUMBER(SEARCH("photography/nature", N531)),"nature",ISNUMBER(SEARCH("photography/people", N531)),"people",ISNUMBER(SEARCH("photography/photobooks", N531)),"photobooks",ISNUMBER(SEARCH("photography/places", N531)),"places",ISNUMBER(SEARCH("publishing/art books", N531)),"art books",ISNUMBER(SEARCH("publishing/children's books", N531)),"children's books",ISNUMBER(SEARCH("publishing/fiction", N531)),"fiction",ISNUMBER(SEARCH("publishing/nonfiction", N531)),"nonfiction",ISNUMBER(SEARCH("publishing/radio &amp; podcasts", N531)),"radio &amp; podcasts",ISNUMBER(SEARCH("publishing/translations", N531)),"translations",ISNUMBER(SEARCH("technology/gadgets", N531)),"gadgets",ISNUMBER(SEARCH("technology/hardware", N531)),"hardware",ISNUMBER(SEARCH("technology/makerspaces", N531)),"makerspaces",ISNUMBER(SEARCH("technology/space exploration", N531)),"space exploration",ISNUMBER(SEARCH("technology/wearables", N531)),"wearables",ISNUMBER(SEARCH("technology/web", N531)),"web",ISNUMBER(SEARCH("theater/musical", N531)),"musical",ISNUMBER(SEARCH("theater/plays", N531)),"plays",ISNUMBER(SEARCH("theater/spaces", N531)),"spaces")</f>
        <v>plays</v>
      </c>
      <c r="S531" s="6">
        <f t="shared" si="43"/>
        <v>42725.031180555554</v>
      </c>
      <c r="T531" s="6">
        <f t="shared" si="44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tr">
        <f t="shared" si="42"/>
        <v>theater</v>
      </c>
      <c r="R532" t="str" cm="1">
        <f t="array" ref="R532">_xlfn.IFS(ISNUMBER(SEARCH("film &amp; video/television", N532)),"television",ISNUMBER(SEARCH("film &amp; video/animation", N532)),"animation",ISNUMBER(SEARCH("film &amp; video/documentary", N532)),"documentary",ISNUMBER(SEARCH("film &amp; video/drama", N532)),"drama",ISNUMBER(SEARCH("film &amp; video/science fiction", N532)),"science fiction",ISNUMBER(SEARCH("film &amp; video/shorts", N532)),"shorts",ISNUMBER(SEARCH("food/food trucks", N532)),"food trucks",ISNUMBER(SEARCH("food/restaurants", N532)),"restaurants",ISNUMBER(SEARCH("food/small batch", N532)),"small batch",ISNUMBER(SEARCH("games/mobile games", N532)),"mobile games",ISNUMBER(SEARCH("games/tabletop games", N532)),"tabletop games",ISNUMBER(SEARCH("games/video games", N532)),"video games",ISNUMBER(SEARCH("music/classical music", N532)),"classical music",ISNUMBER(SEARCH("music/electronic music", N532)),"electronic music",ISNUMBER(SEARCH("music/faith", N532)),"faith",ISNUMBER(SEARCH("music/indie rock", N532)),"indie rock",ISNUMBER(SEARCH("music/jazz", N532)),"jazz",ISNUMBER(SEARCH("music/metal", N532)),"metal",ISNUMBER(SEARCH("music/pop", N532)),"pop",ISNUMBER(SEARCH("music/rock", N532)),"rock",ISNUMBER(SEARCH("music/world music", N532)),"world music",ISNUMBER(SEARCH("journalism/audio", N532)),"audio",ISNUMBER(SEARCH("photography/nature", N532)),"nature",ISNUMBER(SEARCH("photography/people", N532)),"people",ISNUMBER(SEARCH("photography/photobooks", N532)),"photobooks",ISNUMBER(SEARCH("photography/places", N532)),"places",ISNUMBER(SEARCH("publishing/art books", N532)),"art books",ISNUMBER(SEARCH("publishing/children's books", N532)),"children's books",ISNUMBER(SEARCH("publishing/fiction", N532)),"fiction",ISNUMBER(SEARCH("publishing/nonfiction", N532)),"nonfiction",ISNUMBER(SEARCH("publishing/radio &amp; podcasts", N532)),"radio &amp; podcasts",ISNUMBER(SEARCH("publishing/translations", N532)),"translations",ISNUMBER(SEARCH("technology/gadgets", N532)),"gadgets",ISNUMBER(SEARCH("technology/hardware", N532)),"hardware",ISNUMBER(SEARCH("technology/makerspaces", N532)),"makerspaces",ISNUMBER(SEARCH("technology/space exploration", N532)),"space exploration",ISNUMBER(SEARCH("technology/wearables", N532)),"wearables",ISNUMBER(SEARCH("technology/web", N532)),"web",ISNUMBER(SEARCH("theater/musical", N532)),"musical",ISNUMBER(SEARCH("theater/plays", N532)),"plays",ISNUMBER(SEARCH("theater/spaces", N532)),"spaces")</f>
        <v>plays</v>
      </c>
      <c r="S532" s="6">
        <f t="shared" si="43"/>
        <v>42157.591064814813</v>
      </c>
      <c r="T532" s="6">
        <f t="shared" si="44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tr">
        <f t="shared" si="42"/>
        <v>theater</v>
      </c>
      <c r="R533" t="str" cm="1">
        <f t="array" ref="R533">_xlfn.IFS(ISNUMBER(SEARCH("film &amp; video/television", N533)),"television",ISNUMBER(SEARCH("film &amp; video/animation", N533)),"animation",ISNUMBER(SEARCH("film &amp; video/documentary", N533)),"documentary",ISNUMBER(SEARCH("film &amp; video/drama", N533)),"drama",ISNUMBER(SEARCH("film &amp; video/science fiction", N533)),"science fiction",ISNUMBER(SEARCH("film &amp; video/shorts", N533)),"shorts",ISNUMBER(SEARCH("food/food trucks", N533)),"food trucks",ISNUMBER(SEARCH("food/restaurants", N533)),"restaurants",ISNUMBER(SEARCH("food/small batch", N533)),"small batch",ISNUMBER(SEARCH("games/mobile games", N533)),"mobile games",ISNUMBER(SEARCH("games/tabletop games", N533)),"tabletop games",ISNUMBER(SEARCH("games/video games", N533)),"video games",ISNUMBER(SEARCH("music/classical music", N533)),"classical music",ISNUMBER(SEARCH("music/electronic music", N533)),"electronic music",ISNUMBER(SEARCH("music/faith", N533)),"faith",ISNUMBER(SEARCH("music/indie rock", N533)),"indie rock",ISNUMBER(SEARCH("music/jazz", N533)),"jazz",ISNUMBER(SEARCH("music/metal", N533)),"metal",ISNUMBER(SEARCH("music/pop", N533)),"pop",ISNUMBER(SEARCH("music/rock", N533)),"rock",ISNUMBER(SEARCH("music/world music", N533)),"world music",ISNUMBER(SEARCH("journalism/audio", N533)),"audio",ISNUMBER(SEARCH("photography/nature", N533)),"nature",ISNUMBER(SEARCH("photography/people", N533)),"people",ISNUMBER(SEARCH("photography/photobooks", N533)),"photobooks",ISNUMBER(SEARCH("photography/places", N533)),"places",ISNUMBER(SEARCH("publishing/art books", N533)),"art books",ISNUMBER(SEARCH("publishing/children's books", N533)),"children's books",ISNUMBER(SEARCH("publishing/fiction", N533)),"fiction",ISNUMBER(SEARCH("publishing/nonfiction", N533)),"nonfiction",ISNUMBER(SEARCH("publishing/radio &amp; podcasts", N533)),"radio &amp; podcasts",ISNUMBER(SEARCH("publishing/translations", N533)),"translations",ISNUMBER(SEARCH("technology/gadgets", N533)),"gadgets",ISNUMBER(SEARCH("technology/hardware", N533)),"hardware",ISNUMBER(SEARCH("technology/makerspaces", N533)),"makerspaces",ISNUMBER(SEARCH("technology/space exploration", N533)),"space exploration",ISNUMBER(SEARCH("technology/wearables", N533)),"wearables",ISNUMBER(SEARCH("technology/web", N533)),"web",ISNUMBER(SEARCH("theater/musical", N533)),"musical",ISNUMBER(SEARCH("theater/plays", N533)),"plays",ISNUMBER(SEARCH("theater/spaces", N533)),"spaces")</f>
        <v>plays</v>
      </c>
      <c r="S533" s="6">
        <f t="shared" si="43"/>
        <v>42676.065150462964</v>
      </c>
      <c r="T533" s="6">
        <f t="shared" si="44"/>
        <v>42721.290972222225</v>
      </c>
    </row>
    <row r="534" spans="1:20" ht="48" hidden="1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tr">
        <f t="shared" si="42"/>
        <v>theater</v>
      </c>
      <c r="R534" t="str" cm="1">
        <f t="array" ref="R534">_xlfn.IFS(ISNUMBER(SEARCH("film &amp; video/television", N534)),"television",ISNUMBER(SEARCH("film &amp; video/animation", N534)),"animation",ISNUMBER(SEARCH("film &amp; video/documentary", N534)),"documentary",ISNUMBER(SEARCH("film &amp; video/drama", N534)),"drama",ISNUMBER(SEARCH("film &amp; video/science fiction", N534)),"science fiction",ISNUMBER(SEARCH("film &amp; video/shorts", N534)),"shorts",ISNUMBER(SEARCH("food/food trucks", N534)),"food trucks",ISNUMBER(SEARCH("food/restaurants", N534)),"restaurants",ISNUMBER(SEARCH("food/small batch", N534)),"small batch",ISNUMBER(SEARCH("games/mobile games", N534)),"mobile games",ISNUMBER(SEARCH("games/tabletop games", N534)),"tabletop games",ISNUMBER(SEARCH("games/video games", N534)),"video games",ISNUMBER(SEARCH("music/classical music", N534)),"classical music",ISNUMBER(SEARCH("music/electronic music", N534)),"electronic music",ISNUMBER(SEARCH("music/faith", N534)),"faith",ISNUMBER(SEARCH("music/indie rock", N534)),"indie rock",ISNUMBER(SEARCH("music/jazz", N534)),"jazz",ISNUMBER(SEARCH("music/metal", N534)),"metal",ISNUMBER(SEARCH("music/pop", N534)),"pop",ISNUMBER(SEARCH("music/rock", N534)),"rock",ISNUMBER(SEARCH("music/world music", N534)),"world music",ISNUMBER(SEARCH("journalism/audio", N534)),"audio",ISNUMBER(SEARCH("photography/nature", N534)),"nature",ISNUMBER(SEARCH("photography/people", N534)),"people",ISNUMBER(SEARCH("photography/photobooks", N534)),"photobooks",ISNUMBER(SEARCH("photography/places", N534)),"places",ISNUMBER(SEARCH("publishing/art books", N534)),"art books",ISNUMBER(SEARCH("publishing/children's books", N534)),"children's books",ISNUMBER(SEARCH("publishing/fiction", N534)),"fiction",ISNUMBER(SEARCH("publishing/nonfiction", N534)),"nonfiction",ISNUMBER(SEARCH("publishing/radio &amp; podcasts", N534)),"radio &amp; podcasts",ISNUMBER(SEARCH("publishing/translations", N534)),"translations",ISNUMBER(SEARCH("technology/gadgets", N534)),"gadgets",ISNUMBER(SEARCH("technology/hardware", N534)),"hardware",ISNUMBER(SEARCH("technology/makerspaces", N534)),"makerspaces",ISNUMBER(SEARCH("technology/space exploration", N534)),"space exploration",ISNUMBER(SEARCH("technology/wearables", N534)),"wearables",ISNUMBER(SEARCH("technology/web", N534)),"web",ISNUMBER(SEARCH("theater/musical", N534)),"musical",ISNUMBER(SEARCH("theater/plays", N534)),"plays",ISNUMBER(SEARCH("theater/spaces", N534)),"spaces")</f>
        <v>plays</v>
      </c>
      <c r="S534" s="6">
        <f t="shared" si="43"/>
        <v>42473.007037037038</v>
      </c>
      <c r="T534" s="6">
        <f t="shared" si="44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tr">
        <f t="shared" si="42"/>
        <v>theater</v>
      </c>
      <c r="R535" t="str" cm="1">
        <f t="array" ref="R535">_xlfn.IFS(ISNUMBER(SEARCH("film &amp; video/television", N535)),"television",ISNUMBER(SEARCH("film &amp; video/animation", N535)),"animation",ISNUMBER(SEARCH("film &amp; video/documentary", N535)),"documentary",ISNUMBER(SEARCH("film &amp; video/drama", N535)),"drama",ISNUMBER(SEARCH("film &amp; video/science fiction", N535)),"science fiction",ISNUMBER(SEARCH("film &amp; video/shorts", N535)),"shorts",ISNUMBER(SEARCH("food/food trucks", N535)),"food trucks",ISNUMBER(SEARCH("food/restaurants", N535)),"restaurants",ISNUMBER(SEARCH("food/small batch", N535)),"small batch",ISNUMBER(SEARCH("games/mobile games", N535)),"mobile games",ISNUMBER(SEARCH("games/tabletop games", N535)),"tabletop games",ISNUMBER(SEARCH("games/video games", N535)),"video games",ISNUMBER(SEARCH("music/classical music", N535)),"classical music",ISNUMBER(SEARCH("music/electronic music", N535)),"electronic music",ISNUMBER(SEARCH("music/faith", N535)),"faith",ISNUMBER(SEARCH("music/indie rock", N535)),"indie rock",ISNUMBER(SEARCH("music/jazz", N535)),"jazz",ISNUMBER(SEARCH("music/metal", N535)),"metal",ISNUMBER(SEARCH("music/pop", N535)),"pop",ISNUMBER(SEARCH("music/rock", N535)),"rock",ISNUMBER(SEARCH("music/world music", N535)),"world music",ISNUMBER(SEARCH("journalism/audio", N535)),"audio",ISNUMBER(SEARCH("photography/nature", N535)),"nature",ISNUMBER(SEARCH("photography/people", N535)),"people",ISNUMBER(SEARCH("photography/photobooks", N535)),"photobooks",ISNUMBER(SEARCH("photography/places", N535)),"places",ISNUMBER(SEARCH("publishing/art books", N535)),"art books",ISNUMBER(SEARCH("publishing/children's books", N535)),"children's books",ISNUMBER(SEARCH("publishing/fiction", N535)),"fiction",ISNUMBER(SEARCH("publishing/nonfiction", N535)),"nonfiction",ISNUMBER(SEARCH("publishing/radio &amp; podcasts", N535)),"radio &amp; podcasts",ISNUMBER(SEARCH("publishing/translations", N535)),"translations",ISNUMBER(SEARCH("technology/gadgets", N535)),"gadgets",ISNUMBER(SEARCH("technology/hardware", N535)),"hardware",ISNUMBER(SEARCH("technology/makerspaces", N535)),"makerspaces",ISNUMBER(SEARCH("technology/space exploration", N535)),"space exploration",ISNUMBER(SEARCH("technology/wearables", N535)),"wearables",ISNUMBER(SEARCH("technology/web", N535)),"web",ISNUMBER(SEARCH("theater/musical", N535)),"musical",ISNUMBER(SEARCH("theater/plays", N535)),"plays",ISNUMBER(SEARCH("theater/spaces", N535)),"spaces")</f>
        <v>plays</v>
      </c>
      <c r="S535" s="6">
        <f t="shared" si="43"/>
        <v>42482.43478009259</v>
      </c>
      <c r="T535" s="6">
        <f t="shared" si="44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tr">
        <f t="shared" si="42"/>
        <v>theater</v>
      </c>
      <c r="R536" t="str" cm="1">
        <f t="array" ref="R536">_xlfn.IFS(ISNUMBER(SEARCH("film &amp; video/television", N536)),"television",ISNUMBER(SEARCH("film &amp; video/animation", N536)),"animation",ISNUMBER(SEARCH("film &amp; video/documentary", N536)),"documentary",ISNUMBER(SEARCH("film &amp; video/drama", N536)),"drama",ISNUMBER(SEARCH("film &amp; video/science fiction", N536)),"science fiction",ISNUMBER(SEARCH("film &amp; video/shorts", N536)),"shorts",ISNUMBER(SEARCH("food/food trucks", N536)),"food trucks",ISNUMBER(SEARCH("food/restaurants", N536)),"restaurants",ISNUMBER(SEARCH("food/small batch", N536)),"small batch",ISNUMBER(SEARCH("games/mobile games", N536)),"mobile games",ISNUMBER(SEARCH("games/tabletop games", N536)),"tabletop games",ISNUMBER(SEARCH("games/video games", N536)),"video games",ISNUMBER(SEARCH("music/classical music", N536)),"classical music",ISNUMBER(SEARCH("music/electronic music", N536)),"electronic music",ISNUMBER(SEARCH("music/faith", N536)),"faith",ISNUMBER(SEARCH("music/indie rock", N536)),"indie rock",ISNUMBER(SEARCH("music/jazz", N536)),"jazz",ISNUMBER(SEARCH("music/metal", N536)),"metal",ISNUMBER(SEARCH("music/pop", N536)),"pop",ISNUMBER(SEARCH("music/rock", N536)),"rock",ISNUMBER(SEARCH("music/world music", N536)),"world music",ISNUMBER(SEARCH("journalism/audio", N536)),"audio",ISNUMBER(SEARCH("photography/nature", N536)),"nature",ISNUMBER(SEARCH("photography/people", N536)),"people",ISNUMBER(SEARCH("photography/photobooks", N536)),"photobooks",ISNUMBER(SEARCH("photography/places", N536)),"places",ISNUMBER(SEARCH("publishing/art books", N536)),"art books",ISNUMBER(SEARCH("publishing/children's books", N536)),"children's books",ISNUMBER(SEARCH("publishing/fiction", N536)),"fiction",ISNUMBER(SEARCH("publishing/nonfiction", N536)),"nonfiction",ISNUMBER(SEARCH("publishing/radio &amp; podcasts", N536)),"radio &amp; podcasts",ISNUMBER(SEARCH("publishing/translations", N536)),"translations",ISNUMBER(SEARCH("technology/gadgets", N536)),"gadgets",ISNUMBER(SEARCH("technology/hardware", N536)),"hardware",ISNUMBER(SEARCH("technology/makerspaces", N536)),"makerspaces",ISNUMBER(SEARCH("technology/space exploration", N536)),"space exploration",ISNUMBER(SEARCH("technology/wearables", N536)),"wearables",ISNUMBER(SEARCH("technology/web", N536)),"web",ISNUMBER(SEARCH("theater/musical", N536)),"musical",ISNUMBER(SEARCH("theater/plays", N536)),"plays",ISNUMBER(SEARCH("theater/spaces", N536)),"spaces")</f>
        <v>plays</v>
      </c>
      <c r="S536" s="6">
        <f t="shared" si="43"/>
        <v>42270.810995370368</v>
      </c>
      <c r="T536" s="6">
        <f t="shared" si="44"/>
        <v>42309.958333333328</v>
      </c>
    </row>
    <row r="537" spans="1:20" ht="32" hidden="1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tr">
        <f t="shared" si="42"/>
        <v>theater</v>
      </c>
      <c r="R537" t="str" cm="1">
        <f t="array" ref="R537">_xlfn.IFS(ISNUMBER(SEARCH("film &amp; video/television", N537)),"television",ISNUMBER(SEARCH("film &amp; video/animation", N537)),"animation",ISNUMBER(SEARCH("film &amp; video/documentary", N537)),"documentary",ISNUMBER(SEARCH("film &amp; video/drama", N537)),"drama",ISNUMBER(SEARCH("film &amp; video/science fiction", N537)),"science fiction",ISNUMBER(SEARCH("film &amp; video/shorts", N537)),"shorts",ISNUMBER(SEARCH("food/food trucks", N537)),"food trucks",ISNUMBER(SEARCH("food/restaurants", N537)),"restaurants",ISNUMBER(SEARCH("food/small batch", N537)),"small batch",ISNUMBER(SEARCH("games/mobile games", N537)),"mobile games",ISNUMBER(SEARCH("games/tabletop games", N537)),"tabletop games",ISNUMBER(SEARCH("games/video games", N537)),"video games",ISNUMBER(SEARCH("music/classical music", N537)),"classical music",ISNUMBER(SEARCH("music/electronic music", N537)),"electronic music",ISNUMBER(SEARCH("music/faith", N537)),"faith",ISNUMBER(SEARCH("music/indie rock", N537)),"indie rock",ISNUMBER(SEARCH("music/jazz", N537)),"jazz",ISNUMBER(SEARCH("music/metal", N537)),"metal",ISNUMBER(SEARCH("music/pop", N537)),"pop",ISNUMBER(SEARCH("music/rock", N537)),"rock",ISNUMBER(SEARCH("music/world music", N537)),"world music",ISNUMBER(SEARCH("journalism/audio", N537)),"audio",ISNUMBER(SEARCH("photography/nature", N537)),"nature",ISNUMBER(SEARCH("photography/people", N537)),"people",ISNUMBER(SEARCH("photography/photobooks", N537)),"photobooks",ISNUMBER(SEARCH("photography/places", N537)),"places",ISNUMBER(SEARCH("publishing/art books", N537)),"art books",ISNUMBER(SEARCH("publishing/children's books", N537)),"children's books",ISNUMBER(SEARCH("publishing/fiction", N537)),"fiction",ISNUMBER(SEARCH("publishing/nonfiction", N537)),"nonfiction",ISNUMBER(SEARCH("publishing/radio &amp; podcasts", N537)),"radio &amp; podcasts",ISNUMBER(SEARCH("publishing/translations", N537)),"translations",ISNUMBER(SEARCH("technology/gadgets", N537)),"gadgets",ISNUMBER(SEARCH("technology/hardware", N537)),"hardware",ISNUMBER(SEARCH("technology/makerspaces", N537)),"makerspaces",ISNUMBER(SEARCH("technology/space exploration", N537)),"space exploration",ISNUMBER(SEARCH("technology/wearables", N537)),"wearables",ISNUMBER(SEARCH("technology/web", N537)),"web",ISNUMBER(SEARCH("theater/musical", N537)),"musical",ISNUMBER(SEARCH("theater/plays", N537)),"plays",ISNUMBER(SEARCH("theater/spaces", N537)),"spaces")</f>
        <v>plays</v>
      </c>
      <c r="S537" s="6">
        <f t="shared" si="43"/>
        <v>42711.545196759253</v>
      </c>
      <c r="T537" s="6">
        <f t="shared" si="44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tr">
        <f t="shared" si="42"/>
        <v>theater</v>
      </c>
      <c r="R538" t="str" cm="1">
        <f t="array" ref="R538">_xlfn.IFS(ISNUMBER(SEARCH("film &amp; video/television", N538)),"television",ISNUMBER(SEARCH("film &amp; video/animation", N538)),"animation",ISNUMBER(SEARCH("film &amp; video/documentary", N538)),"documentary",ISNUMBER(SEARCH("film &amp; video/drama", N538)),"drama",ISNUMBER(SEARCH("film &amp; video/science fiction", N538)),"science fiction",ISNUMBER(SEARCH("film &amp; video/shorts", N538)),"shorts",ISNUMBER(SEARCH("food/food trucks", N538)),"food trucks",ISNUMBER(SEARCH("food/restaurants", N538)),"restaurants",ISNUMBER(SEARCH("food/small batch", N538)),"small batch",ISNUMBER(SEARCH("games/mobile games", N538)),"mobile games",ISNUMBER(SEARCH("games/tabletop games", N538)),"tabletop games",ISNUMBER(SEARCH("games/video games", N538)),"video games",ISNUMBER(SEARCH("music/classical music", N538)),"classical music",ISNUMBER(SEARCH("music/electronic music", N538)),"electronic music",ISNUMBER(SEARCH("music/faith", N538)),"faith",ISNUMBER(SEARCH("music/indie rock", N538)),"indie rock",ISNUMBER(SEARCH("music/jazz", N538)),"jazz",ISNUMBER(SEARCH("music/metal", N538)),"metal",ISNUMBER(SEARCH("music/pop", N538)),"pop",ISNUMBER(SEARCH("music/rock", N538)),"rock",ISNUMBER(SEARCH("music/world music", N538)),"world music",ISNUMBER(SEARCH("journalism/audio", N538)),"audio",ISNUMBER(SEARCH("photography/nature", N538)),"nature",ISNUMBER(SEARCH("photography/people", N538)),"people",ISNUMBER(SEARCH("photography/photobooks", N538)),"photobooks",ISNUMBER(SEARCH("photography/places", N538)),"places",ISNUMBER(SEARCH("publishing/art books", N538)),"art books",ISNUMBER(SEARCH("publishing/children's books", N538)),"children's books",ISNUMBER(SEARCH("publishing/fiction", N538)),"fiction",ISNUMBER(SEARCH("publishing/nonfiction", N538)),"nonfiction",ISNUMBER(SEARCH("publishing/radio &amp; podcasts", N538)),"radio &amp; podcasts",ISNUMBER(SEARCH("publishing/translations", N538)),"translations",ISNUMBER(SEARCH("technology/gadgets", N538)),"gadgets",ISNUMBER(SEARCH("technology/hardware", N538)),"hardware",ISNUMBER(SEARCH("technology/makerspaces", N538)),"makerspaces",ISNUMBER(SEARCH("technology/space exploration", N538)),"space exploration",ISNUMBER(SEARCH("technology/wearables", N538)),"wearables",ISNUMBER(SEARCH("technology/web", N538)),"web",ISNUMBER(SEARCH("theater/musical", N538)),"musical",ISNUMBER(SEARCH("theater/plays", N538)),"plays",ISNUMBER(SEARCH("theater/spaces", N538)),"spaces")</f>
        <v>plays</v>
      </c>
      <c r="S538" s="6">
        <f t="shared" si="43"/>
        <v>42179.344988425932</v>
      </c>
      <c r="T538" s="6">
        <f t="shared" si="44"/>
        <v>42219.75</v>
      </c>
    </row>
    <row r="539" spans="1:20" ht="48" hidden="1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tr">
        <f t="shared" si="42"/>
        <v>theater</v>
      </c>
      <c r="R539" t="str" cm="1">
        <f t="array" ref="R539">_xlfn.IFS(ISNUMBER(SEARCH("film &amp; video/television", N539)),"television",ISNUMBER(SEARCH("film &amp; video/animation", N539)),"animation",ISNUMBER(SEARCH("film &amp; video/documentary", N539)),"documentary",ISNUMBER(SEARCH("film &amp; video/drama", N539)),"drama",ISNUMBER(SEARCH("film &amp; video/science fiction", N539)),"science fiction",ISNUMBER(SEARCH("film &amp; video/shorts", N539)),"shorts",ISNUMBER(SEARCH("food/food trucks", N539)),"food trucks",ISNUMBER(SEARCH("food/restaurants", N539)),"restaurants",ISNUMBER(SEARCH("food/small batch", N539)),"small batch",ISNUMBER(SEARCH("games/mobile games", N539)),"mobile games",ISNUMBER(SEARCH("games/tabletop games", N539)),"tabletop games",ISNUMBER(SEARCH("games/video games", N539)),"video games",ISNUMBER(SEARCH("music/classical music", N539)),"classical music",ISNUMBER(SEARCH("music/electronic music", N539)),"electronic music",ISNUMBER(SEARCH("music/faith", N539)),"faith",ISNUMBER(SEARCH("music/indie rock", N539)),"indie rock",ISNUMBER(SEARCH("music/jazz", N539)),"jazz",ISNUMBER(SEARCH("music/metal", N539)),"metal",ISNUMBER(SEARCH("music/pop", N539)),"pop",ISNUMBER(SEARCH("music/rock", N539)),"rock",ISNUMBER(SEARCH("music/world music", N539)),"world music",ISNUMBER(SEARCH("journalism/audio", N539)),"audio",ISNUMBER(SEARCH("photography/nature", N539)),"nature",ISNUMBER(SEARCH("photography/people", N539)),"people",ISNUMBER(SEARCH("photography/photobooks", N539)),"photobooks",ISNUMBER(SEARCH("photography/places", N539)),"places",ISNUMBER(SEARCH("publishing/art books", N539)),"art books",ISNUMBER(SEARCH("publishing/children's books", N539)),"children's books",ISNUMBER(SEARCH("publishing/fiction", N539)),"fiction",ISNUMBER(SEARCH("publishing/nonfiction", N539)),"nonfiction",ISNUMBER(SEARCH("publishing/radio &amp; podcasts", N539)),"radio &amp; podcasts",ISNUMBER(SEARCH("publishing/translations", N539)),"translations",ISNUMBER(SEARCH("technology/gadgets", N539)),"gadgets",ISNUMBER(SEARCH("technology/hardware", N539)),"hardware",ISNUMBER(SEARCH("technology/makerspaces", N539)),"makerspaces",ISNUMBER(SEARCH("technology/space exploration", N539)),"space exploration",ISNUMBER(SEARCH("technology/wearables", N539)),"wearables",ISNUMBER(SEARCH("technology/web", N539)),"web",ISNUMBER(SEARCH("theater/musical", N539)),"musical",ISNUMBER(SEARCH("theater/plays", N539)),"plays",ISNUMBER(SEARCH("theater/spaces", N539)),"spaces")</f>
        <v>plays</v>
      </c>
      <c r="S539" s="6">
        <f t="shared" si="43"/>
        <v>42282.768414351856</v>
      </c>
      <c r="T539" s="6">
        <f t="shared" si="44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tr">
        <f t="shared" si="42"/>
        <v>theater</v>
      </c>
      <c r="R540" t="str" cm="1">
        <f t="array" ref="R540">_xlfn.IFS(ISNUMBER(SEARCH("film &amp; video/television", N540)),"television",ISNUMBER(SEARCH("film &amp; video/animation", N540)),"animation",ISNUMBER(SEARCH("film &amp; video/documentary", N540)),"documentary",ISNUMBER(SEARCH("film &amp; video/drama", N540)),"drama",ISNUMBER(SEARCH("film &amp; video/science fiction", N540)),"science fiction",ISNUMBER(SEARCH("film &amp; video/shorts", N540)),"shorts",ISNUMBER(SEARCH("food/food trucks", N540)),"food trucks",ISNUMBER(SEARCH("food/restaurants", N540)),"restaurants",ISNUMBER(SEARCH("food/small batch", N540)),"small batch",ISNUMBER(SEARCH("games/mobile games", N540)),"mobile games",ISNUMBER(SEARCH("games/tabletop games", N540)),"tabletop games",ISNUMBER(SEARCH("games/video games", N540)),"video games",ISNUMBER(SEARCH("music/classical music", N540)),"classical music",ISNUMBER(SEARCH("music/electronic music", N540)),"electronic music",ISNUMBER(SEARCH("music/faith", N540)),"faith",ISNUMBER(SEARCH("music/indie rock", N540)),"indie rock",ISNUMBER(SEARCH("music/jazz", N540)),"jazz",ISNUMBER(SEARCH("music/metal", N540)),"metal",ISNUMBER(SEARCH("music/pop", N540)),"pop",ISNUMBER(SEARCH("music/rock", N540)),"rock",ISNUMBER(SEARCH("music/world music", N540)),"world music",ISNUMBER(SEARCH("journalism/audio", N540)),"audio",ISNUMBER(SEARCH("photography/nature", N540)),"nature",ISNUMBER(SEARCH("photography/people", N540)),"people",ISNUMBER(SEARCH("photography/photobooks", N540)),"photobooks",ISNUMBER(SEARCH("photography/places", N540)),"places",ISNUMBER(SEARCH("publishing/art books", N540)),"art books",ISNUMBER(SEARCH("publishing/children's books", N540)),"children's books",ISNUMBER(SEARCH("publishing/fiction", N540)),"fiction",ISNUMBER(SEARCH("publishing/nonfiction", N540)),"nonfiction",ISNUMBER(SEARCH("publishing/radio &amp; podcasts", N540)),"radio &amp; podcasts",ISNUMBER(SEARCH("publishing/translations", N540)),"translations",ISNUMBER(SEARCH("technology/gadgets", N540)),"gadgets",ISNUMBER(SEARCH("technology/hardware", N540)),"hardware",ISNUMBER(SEARCH("technology/makerspaces", N540)),"makerspaces",ISNUMBER(SEARCH("technology/space exploration", N540)),"space exploration",ISNUMBER(SEARCH("technology/wearables", N540)),"wearables",ISNUMBER(SEARCH("technology/web", N540)),"web",ISNUMBER(SEARCH("theater/musical", N540)),"musical",ISNUMBER(SEARCH("theater/plays", N540)),"plays",ISNUMBER(SEARCH("theater/spaces", N540)),"spaces")</f>
        <v>plays</v>
      </c>
      <c r="S540" s="6">
        <f t="shared" si="43"/>
        <v>42473.794710648144</v>
      </c>
      <c r="T540" s="6">
        <f t="shared" si="44"/>
        <v>42503.794710648144</v>
      </c>
    </row>
    <row r="541" spans="1:20" ht="48" hidden="1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tr">
        <f t="shared" si="42"/>
        <v>theater</v>
      </c>
      <c r="R541" t="str" cm="1">
        <f t="array" ref="R541">_xlfn.IFS(ISNUMBER(SEARCH("film &amp; video/television", N541)),"television",ISNUMBER(SEARCH("film &amp; video/animation", N541)),"animation",ISNUMBER(SEARCH("film &amp; video/documentary", N541)),"documentary",ISNUMBER(SEARCH("film &amp; video/drama", N541)),"drama",ISNUMBER(SEARCH("film &amp; video/science fiction", N541)),"science fiction",ISNUMBER(SEARCH("film &amp; video/shorts", N541)),"shorts",ISNUMBER(SEARCH("food/food trucks", N541)),"food trucks",ISNUMBER(SEARCH("food/restaurants", N541)),"restaurants",ISNUMBER(SEARCH("food/small batch", N541)),"small batch",ISNUMBER(SEARCH("games/mobile games", N541)),"mobile games",ISNUMBER(SEARCH("games/tabletop games", N541)),"tabletop games",ISNUMBER(SEARCH("games/video games", N541)),"video games",ISNUMBER(SEARCH("music/classical music", N541)),"classical music",ISNUMBER(SEARCH("music/electronic music", N541)),"electronic music",ISNUMBER(SEARCH("music/faith", N541)),"faith",ISNUMBER(SEARCH("music/indie rock", N541)),"indie rock",ISNUMBER(SEARCH("music/jazz", N541)),"jazz",ISNUMBER(SEARCH("music/metal", N541)),"metal",ISNUMBER(SEARCH("music/pop", N541)),"pop",ISNUMBER(SEARCH("music/rock", N541)),"rock",ISNUMBER(SEARCH("music/world music", N541)),"world music",ISNUMBER(SEARCH("journalism/audio", N541)),"audio",ISNUMBER(SEARCH("photography/nature", N541)),"nature",ISNUMBER(SEARCH("photography/people", N541)),"people",ISNUMBER(SEARCH("photography/photobooks", N541)),"photobooks",ISNUMBER(SEARCH("photography/places", N541)),"places",ISNUMBER(SEARCH("publishing/art books", N541)),"art books",ISNUMBER(SEARCH("publishing/children's books", N541)),"children's books",ISNUMBER(SEARCH("publishing/fiction", N541)),"fiction",ISNUMBER(SEARCH("publishing/nonfiction", N541)),"nonfiction",ISNUMBER(SEARCH("publishing/radio &amp; podcasts", N541)),"radio &amp; podcasts",ISNUMBER(SEARCH("publishing/translations", N541)),"translations",ISNUMBER(SEARCH("technology/gadgets", N541)),"gadgets",ISNUMBER(SEARCH("technology/hardware", N541)),"hardware",ISNUMBER(SEARCH("technology/makerspaces", N541)),"makerspaces",ISNUMBER(SEARCH("technology/space exploration", N541)),"space exploration",ISNUMBER(SEARCH("technology/wearables", N541)),"wearables",ISNUMBER(SEARCH("technology/web", N541)),"web",ISNUMBER(SEARCH("theater/musical", N541)),"musical",ISNUMBER(SEARCH("theater/plays", N541)),"plays",ISNUMBER(SEARCH("theater/spaces", N541)),"spaces")</f>
        <v>plays</v>
      </c>
      <c r="S541" s="6">
        <f t="shared" si="43"/>
        <v>42535.049849537041</v>
      </c>
      <c r="T541" s="6">
        <f t="shared" si="44"/>
        <v>42556.049849537041</v>
      </c>
    </row>
    <row r="542" spans="1:20" ht="64" hidden="1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tr">
        <f t="shared" si="42"/>
        <v>technology</v>
      </c>
      <c r="R542" t="str" cm="1">
        <f t="array" ref="R542">_xlfn.IFS(ISNUMBER(SEARCH("film &amp; video/television", N542)),"television",ISNUMBER(SEARCH("film &amp; video/animation", N542)),"animation",ISNUMBER(SEARCH("film &amp; video/documentary", N542)),"documentary",ISNUMBER(SEARCH("film &amp; video/drama", N542)),"drama",ISNUMBER(SEARCH("film &amp; video/science fiction", N542)),"science fiction",ISNUMBER(SEARCH("film &amp; video/shorts", N542)),"shorts",ISNUMBER(SEARCH("food/food trucks", N542)),"food trucks",ISNUMBER(SEARCH("food/restaurants", N542)),"restaurants",ISNUMBER(SEARCH("food/small batch", N542)),"small batch",ISNUMBER(SEARCH("games/mobile games", N542)),"mobile games",ISNUMBER(SEARCH("games/tabletop games", N542)),"tabletop games",ISNUMBER(SEARCH("games/video games", N542)),"video games",ISNUMBER(SEARCH("music/classical music", N542)),"classical music",ISNUMBER(SEARCH("music/electronic music", N542)),"electronic music",ISNUMBER(SEARCH("music/faith", N542)),"faith",ISNUMBER(SEARCH("music/indie rock", N542)),"indie rock",ISNUMBER(SEARCH("music/jazz", N542)),"jazz",ISNUMBER(SEARCH("music/metal", N542)),"metal",ISNUMBER(SEARCH("music/pop", N542)),"pop",ISNUMBER(SEARCH("music/rock", N542)),"rock",ISNUMBER(SEARCH("music/world music", N542)),"world music",ISNUMBER(SEARCH("journalism/audio", N542)),"audio",ISNUMBER(SEARCH("photography/nature", N542)),"nature",ISNUMBER(SEARCH("photography/people", N542)),"people",ISNUMBER(SEARCH("photography/photobooks", N542)),"photobooks",ISNUMBER(SEARCH("photography/places", N542)),"places",ISNUMBER(SEARCH("publishing/art books", N542)),"art books",ISNUMBER(SEARCH("publishing/children's books", N542)),"children's books",ISNUMBER(SEARCH("publishing/fiction", N542)),"fiction",ISNUMBER(SEARCH("publishing/nonfiction", N542)),"nonfiction",ISNUMBER(SEARCH("publishing/radio &amp; podcasts", N542)),"radio &amp; podcasts",ISNUMBER(SEARCH("publishing/translations", N542)),"translations",ISNUMBER(SEARCH("technology/gadgets", N542)),"gadgets",ISNUMBER(SEARCH("technology/hardware", N542)),"hardware",ISNUMBER(SEARCH("technology/makerspaces", N542)),"makerspaces",ISNUMBER(SEARCH("technology/space exploration", N542)),"space exploration",ISNUMBER(SEARCH("technology/wearables", N542)),"wearables",ISNUMBER(SEARCH("technology/web", N542)),"web",ISNUMBER(SEARCH("theater/musical", N542)),"musical",ISNUMBER(SEARCH("theater/plays", N542)),"plays",ISNUMBER(SEARCH("theater/spaces", N542)),"spaces")</f>
        <v>web</v>
      </c>
      <c r="S542" s="6">
        <f t="shared" si="43"/>
        <v>42009.817199074074</v>
      </c>
      <c r="T542" s="6">
        <f t="shared" si="44"/>
        <v>42039.817199074074</v>
      </c>
    </row>
    <row r="543" spans="1:20" ht="48" hidden="1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tr">
        <f t="shared" si="42"/>
        <v>technology</v>
      </c>
      <c r="R543" t="str" cm="1">
        <f t="array" ref="R543">_xlfn.IFS(ISNUMBER(SEARCH("film &amp; video/television", N543)),"television",ISNUMBER(SEARCH("film &amp; video/animation", N543)),"animation",ISNUMBER(SEARCH("film &amp; video/documentary", N543)),"documentary",ISNUMBER(SEARCH("film &amp; video/drama", N543)),"drama",ISNUMBER(SEARCH("film &amp; video/science fiction", N543)),"science fiction",ISNUMBER(SEARCH("film &amp; video/shorts", N543)),"shorts",ISNUMBER(SEARCH("food/food trucks", N543)),"food trucks",ISNUMBER(SEARCH("food/restaurants", N543)),"restaurants",ISNUMBER(SEARCH("food/small batch", N543)),"small batch",ISNUMBER(SEARCH("games/mobile games", N543)),"mobile games",ISNUMBER(SEARCH("games/tabletop games", N543)),"tabletop games",ISNUMBER(SEARCH("games/video games", N543)),"video games",ISNUMBER(SEARCH("music/classical music", N543)),"classical music",ISNUMBER(SEARCH("music/electronic music", N543)),"electronic music",ISNUMBER(SEARCH("music/faith", N543)),"faith",ISNUMBER(SEARCH("music/indie rock", N543)),"indie rock",ISNUMBER(SEARCH("music/jazz", N543)),"jazz",ISNUMBER(SEARCH("music/metal", N543)),"metal",ISNUMBER(SEARCH("music/pop", N543)),"pop",ISNUMBER(SEARCH("music/rock", N543)),"rock",ISNUMBER(SEARCH("music/world music", N543)),"world music",ISNUMBER(SEARCH("journalism/audio", N543)),"audio",ISNUMBER(SEARCH("photography/nature", N543)),"nature",ISNUMBER(SEARCH("photography/people", N543)),"people",ISNUMBER(SEARCH("photography/photobooks", N543)),"photobooks",ISNUMBER(SEARCH("photography/places", N543)),"places",ISNUMBER(SEARCH("publishing/art books", N543)),"art books",ISNUMBER(SEARCH("publishing/children's books", N543)),"children's books",ISNUMBER(SEARCH("publishing/fiction", N543)),"fiction",ISNUMBER(SEARCH("publishing/nonfiction", N543)),"nonfiction",ISNUMBER(SEARCH("publishing/radio &amp; podcasts", N543)),"radio &amp; podcasts",ISNUMBER(SEARCH("publishing/translations", N543)),"translations",ISNUMBER(SEARCH("technology/gadgets", N543)),"gadgets",ISNUMBER(SEARCH("technology/hardware", N543)),"hardware",ISNUMBER(SEARCH("technology/makerspaces", N543)),"makerspaces",ISNUMBER(SEARCH("technology/space exploration", N543)),"space exploration",ISNUMBER(SEARCH("technology/wearables", N543)),"wearables",ISNUMBER(SEARCH("technology/web", N543)),"web",ISNUMBER(SEARCH("theater/musical", N543)),"musical",ISNUMBER(SEARCH("theater/plays", N543)),"plays",ISNUMBER(SEARCH("theater/spaces", N543)),"spaces")</f>
        <v>web</v>
      </c>
      <c r="S543" s="6">
        <f t="shared" si="43"/>
        <v>42276.046689814815</v>
      </c>
      <c r="T543" s="6">
        <f t="shared" si="44"/>
        <v>42306.046689814815</v>
      </c>
    </row>
    <row r="544" spans="1:20" ht="48" hidden="1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tr">
        <f t="shared" si="42"/>
        <v>technology</v>
      </c>
      <c r="R544" t="str" cm="1">
        <f t="array" ref="R544">_xlfn.IFS(ISNUMBER(SEARCH("film &amp; video/television", N544)),"television",ISNUMBER(SEARCH("film &amp; video/animation", N544)),"animation",ISNUMBER(SEARCH("film &amp; video/documentary", N544)),"documentary",ISNUMBER(SEARCH("film &amp; video/drama", N544)),"drama",ISNUMBER(SEARCH("film &amp; video/science fiction", N544)),"science fiction",ISNUMBER(SEARCH("film &amp; video/shorts", N544)),"shorts",ISNUMBER(SEARCH("food/food trucks", N544)),"food trucks",ISNUMBER(SEARCH("food/restaurants", N544)),"restaurants",ISNUMBER(SEARCH("food/small batch", N544)),"small batch",ISNUMBER(SEARCH("games/mobile games", N544)),"mobile games",ISNUMBER(SEARCH("games/tabletop games", N544)),"tabletop games",ISNUMBER(SEARCH("games/video games", N544)),"video games",ISNUMBER(SEARCH("music/classical music", N544)),"classical music",ISNUMBER(SEARCH("music/electronic music", N544)),"electronic music",ISNUMBER(SEARCH("music/faith", N544)),"faith",ISNUMBER(SEARCH("music/indie rock", N544)),"indie rock",ISNUMBER(SEARCH("music/jazz", N544)),"jazz",ISNUMBER(SEARCH("music/metal", N544)),"metal",ISNUMBER(SEARCH("music/pop", N544)),"pop",ISNUMBER(SEARCH("music/rock", N544)),"rock",ISNUMBER(SEARCH("music/world music", N544)),"world music",ISNUMBER(SEARCH("journalism/audio", N544)),"audio",ISNUMBER(SEARCH("photography/nature", N544)),"nature",ISNUMBER(SEARCH("photography/people", N544)),"people",ISNUMBER(SEARCH("photography/photobooks", N544)),"photobooks",ISNUMBER(SEARCH("photography/places", N544)),"places",ISNUMBER(SEARCH("publishing/art books", N544)),"art books",ISNUMBER(SEARCH("publishing/children's books", N544)),"children's books",ISNUMBER(SEARCH("publishing/fiction", N544)),"fiction",ISNUMBER(SEARCH("publishing/nonfiction", N544)),"nonfiction",ISNUMBER(SEARCH("publishing/radio &amp; podcasts", N544)),"radio &amp; podcasts",ISNUMBER(SEARCH("publishing/translations", N544)),"translations",ISNUMBER(SEARCH("technology/gadgets", N544)),"gadgets",ISNUMBER(SEARCH("technology/hardware", N544)),"hardware",ISNUMBER(SEARCH("technology/makerspaces", N544)),"makerspaces",ISNUMBER(SEARCH("technology/space exploration", N544)),"space exploration",ISNUMBER(SEARCH("technology/wearables", N544)),"wearables",ISNUMBER(SEARCH("technology/web", N544)),"web",ISNUMBER(SEARCH("theater/musical", N544)),"musical",ISNUMBER(SEARCH("theater/plays", N544)),"plays",ISNUMBER(SEARCH("theater/spaces", N544)),"spaces")</f>
        <v>web</v>
      </c>
      <c r="S544" s="6">
        <f t="shared" si="43"/>
        <v>42433.737453703703</v>
      </c>
      <c r="T544" s="6">
        <f t="shared" si="44"/>
        <v>42493.695787037039</v>
      </c>
    </row>
    <row r="545" spans="1:20" ht="48" hidden="1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tr">
        <f t="shared" si="42"/>
        <v>technology</v>
      </c>
      <c r="R545" t="str" cm="1">
        <f t="array" ref="R545">_xlfn.IFS(ISNUMBER(SEARCH("film &amp; video/television", N545)),"television",ISNUMBER(SEARCH("film &amp; video/animation", N545)),"animation",ISNUMBER(SEARCH("film &amp; video/documentary", N545)),"documentary",ISNUMBER(SEARCH("film &amp; video/drama", N545)),"drama",ISNUMBER(SEARCH("film &amp; video/science fiction", N545)),"science fiction",ISNUMBER(SEARCH("film &amp; video/shorts", N545)),"shorts",ISNUMBER(SEARCH("food/food trucks", N545)),"food trucks",ISNUMBER(SEARCH("food/restaurants", N545)),"restaurants",ISNUMBER(SEARCH("food/small batch", N545)),"small batch",ISNUMBER(SEARCH("games/mobile games", N545)),"mobile games",ISNUMBER(SEARCH("games/tabletop games", N545)),"tabletop games",ISNUMBER(SEARCH("games/video games", N545)),"video games",ISNUMBER(SEARCH("music/classical music", N545)),"classical music",ISNUMBER(SEARCH("music/electronic music", N545)),"electronic music",ISNUMBER(SEARCH("music/faith", N545)),"faith",ISNUMBER(SEARCH("music/indie rock", N545)),"indie rock",ISNUMBER(SEARCH("music/jazz", N545)),"jazz",ISNUMBER(SEARCH("music/metal", N545)),"metal",ISNUMBER(SEARCH("music/pop", N545)),"pop",ISNUMBER(SEARCH("music/rock", N545)),"rock",ISNUMBER(SEARCH("music/world music", N545)),"world music",ISNUMBER(SEARCH("journalism/audio", N545)),"audio",ISNUMBER(SEARCH("photography/nature", N545)),"nature",ISNUMBER(SEARCH("photography/people", N545)),"people",ISNUMBER(SEARCH("photography/photobooks", N545)),"photobooks",ISNUMBER(SEARCH("photography/places", N545)),"places",ISNUMBER(SEARCH("publishing/art books", N545)),"art books",ISNUMBER(SEARCH("publishing/children's books", N545)),"children's books",ISNUMBER(SEARCH("publishing/fiction", N545)),"fiction",ISNUMBER(SEARCH("publishing/nonfiction", N545)),"nonfiction",ISNUMBER(SEARCH("publishing/radio &amp; podcasts", N545)),"radio &amp; podcasts",ISNUMBER(SEARCH("publishing/translations", N545)),"translations",ISNUMBER(SEARCH("technology/gadgets", N545)),"gadgets",ISNUMBER(SEARCH("technology/hardware", N545)),"hardware",ISNUMBER(SEARCH("technology/makerspaces", N545)),"makerspaces",ISNUMBER(SEARCH("technology/space exploration", N545)),"space exploration",ISNUMBER(SEARCH("technology/wearables", N545)),"wearables",ISNUMBER(SEARCH("technology/web", N545)),"web",ISNUMBER(SEARCH("theater/musical", N545)),"musical",ISNUMBER(SEARCH("theater/plays", N545)),"plays",ISNUMBER(SEARCH("theater/spaces", N545)),"spaces")</f>
        <v>web</v>
      </c>
      <c r="S545" s="6">
        <f t="shared" si="43"/>
        <v>41914.092152777775</v>
      </c>
      <c r="T545" s="6">
        <f t="shared" si="44"/>
        <v>41944.092152777775</v>
      </c>
    </row>
    <row r="546" spans="1:20" ht="48" hidden="1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tr">
        <f t="shared" si="42"/>
        <v>technology</v>
      </c>
      <c r="R546" t="str" cm="1">
        <f t="array" ref="R546">_xlfn.IFS(ISNUMBER(SEARCH("film &amp; video/television", N546)),"television",ISNUMBER(SEARCH("film &amp; video/animation", N546)),"animation",ISNUMBER(SEARCH("film &amp; video/documentary", N546)),"documentary",ISNUMBER(SEARCH("film &amp; video/drama", N546)),"drama",ISNUMBER(SEARCH("film &amp; video/science fiction", N546)),"science fiction",ISNUMBER(SEARCH("film &amp; video/shorts", N546)),"shorts",ISNUMBER(SEARCH("food/food trucks", N546)),"food trucks",ISNUMBER(SEARCH("food/restaurants", N546)),"restaurants",ISNUMBER(SEARCH("food/small batch", N546)),"small batch",ISNUMBER(SEARCH("games/mobile games", N546)),"mobile games",ISNUMBER(SEARCH("games/tabletop games", N546)),"tabletop games",ISNUMBER(SEARCH("games/video games", N546)),"video games",ISNUMBER(SEARCH("music/classical music", N546)),"classical music",ISNUMBER(SEARCH("music/electronic music", N546)),"electronic music",ISNUMBER(SEARCH("music/faith", N546)),"faith",ISNUMBER(SEARCH("music/indie rock", N546)),"indie rock",ISNUMBER(SEARCH("music/jazz", N546)),"jazz",ISNUMBER(SEARCH("music/metal", N546)),"metal",ISNUMBER(SEARCH("music/pop", N546)),"pop",ISNUMBER(SEARCH("music/rock", N546)),"rock",ISNUMBER(SEARCH("music/world music", N546)),"world music",ISNUMBER(SEARCH("journalism/audio", N546)),"audio",ISNUMBER(SEARCH("photography/nature", N546)),"nature",ISNUMBER(SEARCH("photography/people", N546)),"people",ISNUMBER(SEARCH("photography/photobooks", N546)),"photobooks",ISNUMBER(SEARCH("photography/places", N546)),"places",ISNUMBER(SEARCH("publishing/art books", N546)),"art books",ISNUMBER(SEARCH("publishing/children's books", N546)),"children's books",ISNUMBER(SEARCH("publishing/fiction", N546)),"fiction",ISNUMBER(SEARCH("publishing/nonfiction", N546)),"nonfiction",ISNUMBER(SEARCH("publishing/radio &amp; podcasts", N546)),"radio &amp; podcasts",ISNUMBER(SEARCH("publishing/translations", N546)),"translations",ISNUMBER(SEARCH("technology/gadgets", N546)),"gadgets",ISNUMBER(SEARCH("technology/hardware", N546)),"hardware",ISNUMBER(SEARCH("technology/makerspaces", N546)),"makerspaces",ISNUMBER(SEARCH("technology/space exploration", N546)),"space exploration",ISNUMBER(SEARCH("technology/wearables", N546)),"wearables",ISNUMBER(SEARCH("technology/web", N546)),"web",ISNUMBER(SEARCH("theater/musical", N546)),"musical",ISNUMBER(SEARCH("theater/plays", N546)),"plays",ISNUMBER(SEARCH("theater/spaces", N546)),"spaces")</f>
        <v>web</v>
      </c>
      <c r="S546" s="6">
        <f t="shared" si="43"/>
        <v>42525.656944444447</v>
      </c>
      <c r="T546" s="6">
        <f t="shared" si="44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tr">
        <f t="shared" si="42"/>
        <v>technology</v>
      </c>
      <c r="R547" t="str" cm="1">
        <f t="array" ref="R547">_xlfn.IFS(ISNUMBER(SEARCH("film &amp; video/television", N547)),"television",ISNUMBER(SEARCH("film &amp; video/animation", N547)),"animation",ISNUMBER(SEARCH("film &amp; video/documentary", N547)),"documentary",ISNUMBER(SEARCH("film &amp; video/drama", N547)),"drama",ISNUMBER(SEARCH("film &amp; video/science fiction", N547)),"science fiction",ISNUMBER(SEARCH("film &amp; video/shorts", N547)),"shorts",ISNUMBER(SEARCH("food/food trucks", N547)),"food trucks",ISNUMBER(SEARCH("food/restaurants", N547)),"restaurants",ISNUMBER(SEARCH("food/small batch", N547)),"small batch",ISNUMBER(SEARCH("games/mobile games", N547)),"mobile games",ISNUMBER(SEARCH("games/tabletop games", N547)),"tabletop games",ISNUMBER(SEARCH("games/video games", N547)),"video games",ISNUMBER(SEARCH("music/classical music", N547)),"classical music",ISNUMBER(SEARCH("music/electronic music", N547)),"electronic music",ISNUMBER(SEARCH("music/faith", N547)),"faith",ISNUMBER(SEARCH("music/indie rock", N547)),"indie rock",ISNUMBER(SEARCH("music/jazz", N547)),"jazz",ISNUMBER(SEARCH("music/metal", N547)),"metal",ISNUMBER(SEARCH("music/pop", N547)),"pop",ISNUMBER(SEARCH("music/rock", N547)),"rock",ISNUMBER(SEARCH("music/world music", N547)),"world music",ISNUMBER(SEARCH("journalism/audio", N547)),"audio",ISNUMBER(SEARCH("photography/nature", N547)),"nature",ISNUMBER(SEARCH("photography/people", N547)),"people",ISNUMBER(SEARCH("photography/photobooks", N547)),"photobooks",ISNUMBER(SEARCH("photography/places", N547)),"places",ISNUMBER(SEARCH("publishing/art books", N547)),"art books",ISNUMBER(SEARCH("publishing/children's books", N547)),"children's books",ISNUMBER(SEARCH("publishing/fiction", N547)),"fiction",ISNUMBER(SEARCH("publishing/nonfiction", N547)),"nonfiction",ISNUMBER(SEARCH("publishing/radio &amp; podcasts", N547)),"radio &amp; podcasts",ISNUMBER(SEARCH("publishing/translations", N547)),"translations",ISNUMBER(SEARCH("technology/gadgets", N547)),"gadgets",ISNUMBER(SEARCH("technology/hardware", N547)),"hardware",ISNUMBER(SEARCH("technology/makerspaces", N547)),"makerspaces",ISNUMBER(SEARCH("technology/space exploration", N547)),"space exploration",ISNUMBER(SEARCH("technology/wearables", N547)),"wearables",ISNUMBER(SEARCH("technology/web", N547)),"web",ISNUMBER(SEARCH("theater/musical", N547)),"musical",ISNUMBER(SEARCH("theater/plays", N547)),"plays",ISNUMBER(SEARCH("theater/spaces", N547)),"spaces")</f>
        <v>web</v>
      </c>
      <c r="S547" s="6">
        <f t="shared" si="43"/>
        <v>42283.592465277776</v>
      </c>
      <c r="T547" s="6">
        <f t="shared" si="44"/>
        <v>42323.634131944447</v>
      </c>
    </row>
    <row r="548" spans="1:20" ht="48" hidden="1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tr">
        <f t="shared" si="42"/>
        <v>technology</v>
      </c>
      <c r="R548" t="str" cm="1">
        <f t="array" ref="R548">_xlfn.IFS(ISNUMBER(SEARCH("film &amp; video/television", N548)),"television",ISNUMBER(SEARCH("film &amp; video/animation", N548)),"animation",ISNUMBER(SEARCH("film &amp; video/documentary", N548)),"documentary",ISNUMBER(SEARCH("film &amp; video/drama", N548)),"drama",ISNUMBER(SEARCH("film &amp; video/science fiction", N548)),"science fiction",ISNUMBER(SEARCH("film &amp; video/shorts", N548)),"shorts",ISNUMBER(SEARCH("food/food trucks", N548)),"food trucks",ISNUMBER(SEARCH("food/restaurants", N548)),"restaurants",ISNUMBER(SEARCH("food/small batch", N548)),"small batch",ISNUMBER(SEARCH("games/mobile games", N548)),"mobile games",ISNUMBER(SEARCH("games/tabletop games", N548)),"tabletop games",ISNUMBER(SEARCH("games/video games", N548)),"video games",ISNUMBER(SEARCH("music/classical music", N548)),"classical music",ISNUMBER(SEARCH("music/electronic music", N548)),"electronic music",ISNUMBER(SEARCH("music/faith", N548)),"faith",ISNUMBER(SEARCH("music/indie rock", N548)),"indie rock",ISNUMBER(SEARCH("music/jazz", N548)),"jazz",ISNUMBER(SEARCH("music/metal", N548)),"metal",ISNUMBER(SEARCH("music/pop", N548)),"pop",ISNUMBER(SEARCH("music/rock", N548)),"rock",ISNUMBER(SEARCH("music/world music", N548)),"world music",ISNUMBER(SEARCH("journalism/audio", N548)),"audio",ISNUMBER(SEARCH("photography/nature", N548)),"nature",ISNUMBER(SEARCH("photography/people", N548)),"people",ISNUMBER(SEARCH("photography/photobooks", N548)),"photobooks",ISNUMBER(SEARCH("photography/places", N548)),"places",ISNUMBER(SEARCH("publishing/art books", N548)),"art books",ISNUMBER(SEARCH("publishing/children's books", N548)),"children's books",ISNUMBER(SEARCH("publishing/fiction", N548)),"fiction",ISNUMBER(SEARCH("publishing/nonfiction", N548)),"nonfiction",ISNUMBER(SEARCH("publishing/radio &amp; podcasts", N548)),"radio &amp; podcasts",ISNUMBER(SEARCH("publishing/translations", N548)),"translations",ISNUMBER(SEARCH("technology/gadgets", N548)),"gadgets",ISNUMBER(SEARCH("technology/hardware", N548)),"hardware",ISNUMBER(SEARCH("technology/makerspaces", N548)),"makerspaces",ISNUMBER(SEARCH("technology/space exploration", N548)),"space exploration",ISNUMBER(SEARCH("technology/wearables", N548)),"wearables",ISNUMBER(SEARCH("technology/web", N548)),"web",ISNUMBER(SEARCH("theater/musical", N548)),"musical",ISNUMBER(SEARCH("theater/plays", N548)),"plays",ISNUMBER(SEARCH("theater/spaces", N548)),"spaces")</f>
        <v>web</v>
      </c>
      <c r="S548" s="6">
        <f t="shared" si="43"/>
        <v>42249.667997685188</v>
      </c>
      <c r="T548" s="6">
        <f t="shared" si="44"/>
        <v>42294.667997685188</v>
      </c>
    </row>
    <row r="549" spans="1:20" ht="48" hidden="1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v>0</v>
      </c>
      <c r="Q549" t="str">
        <f t="shared" si="42"/>
        <v>technology</v>
      </c>
      <c r="R549" t="str" cm="1">
        <f t="array" ref="R549">_xlfn.IFS(ISNUMBER(SEARCH("film &amp; video/television", N549)),"television",ISNUMBER(SEARCH("film &amp; video/animation", N549)),"animation",ISNUMBER(SEARCH("film &amp; video/documentary", N549)),"documentary",ISNUMBER(SEARCH("film &amp; video/drama", N549)),"drama",ISNUMBER(SEARCH("film &amp; video/science fiction", N549)),"science fiction",ISNUMBER(SEARCH("film &amp; video/shorts", N549)),"shorts",ISNUMBER(SEARCH("food/food trucks", N549)),"food trucks",ISNUMBER(SEARCH("food/restaurants", N549)),"restaurants",ISNUMBER(SEARCH("food/small batch", N549)),"small batch",ISNUMBER(SEARCH("games/mobile games", N549)),"mobile games",ISNUMBER(SEARCH("games/tabletop games", N549)),"tabletop games",ISNUMBER(SEARCH("games/video games", N549)),"video games",ISNUMBER(SEARCH("music/classical music", N549)),"classical music",ISNUMBER(SEARCH("music/electronic music", N549)),"electronic music",ISNUMBER(SEARCH("music/faith", N549)),"faith",ISNUMBER(SEARCH("music/indie rock", N549)),"indie rock",ISNUMBER(SEARCH("music/jazz", N549)),"jazz",ISNUMBER(SEARCH("music/metal", N549)),"metal",ISNUMBER(SEARCH("music/pop", N549)),"pop",ISNUMBER(SEARCH("music/rock", N549)),"rock",ISNUMBER(SEARCH("music/world music", N549)),"world music",ISNUMBER(SEARCH("journalism/audio", N549)),"audio",ISNUMBER(SEARCH("photography/nature", N549)),"nature",ISNUMBER(SEARCH("photography/people", N549)),"people",ISNUMBER(SEARCH("photography/photobooks", N549)),"photobooks",ISNUMBER(SEARCH("photography/places", N549)),"places",ISNUMBER(SEARCH("publishing/art books", N549)),"art books",ISNUMBER(SEARCH("publishing/children's books", N549)),"children's books",ISNUMBER(SEARCH("publishing/fiction", N549)),"fiction",ISNUMBER(SEARCH("publishing/nonfiction", N549)),"nonfiction",ISNUMBER(SEARCH("publishing/radio &amp; podcasts", N549)),"radio &amp; podcasts",ISNUMBER(SEARCH("publishing/translations", N549)),"translations",ISNUMBER(SEARCH("technology/gadgets", N549)),"gadgets",ISNUMBER(SEARCH("technology/hardware", N549)),"hardware",ISNUMBER(SEARCH("technology/makerspaces", N549)),"makerspaces",ISNUMBER(SEARCH("technology/space exploration", N549)),"space exploration",ISNUMBER(SEARCH("technology/wearables", N549)),"wearables",ISNUMBER(SEARCH("technology/web", N549)),"web",ISNUMBER(SEARCH("theater/musical", N549)),"musical",ISNUMBER(SEARCH("theater/plays", N549)),"plays",ISNUMBER(SEARCH("theater/spaces", N549)),"spaces")</f>
        <v>web</v>
      </c>
      <c r="S549" s="6">
        <f t="shared" si="43"/>
        <v>42380.696342592593</v>
      </c>
      <c r="T549" s="6">
        <f t="shared" si="44"/>
        <v>42410.696342592593</v>
      </c>
    </row>
    <row r="550" spans="1:20" ht="48" hidden="1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tr">
        <f t="shared" si="42"/>
        <v>technology</v>
      </c>
      <c r="R550" t="str" cm="1">
        <f t="array" ref="R550">_xlfn.IFS(ISNUMBER(SEARCH("film &amp; video/television", N550)),"television",ISNUMBER(SEARCH("film &amp; video/animation", N550)),"animation",ISNUMBER(SEARCH("film &amp; video/documentary", N550)),"documentary",ISNUMBER(SEARCH("film &amp; video/drama", N550)),"drama",ISNUMBER(SEARCH("film &amp; video/science fiction", N550)),"science fiction",ISNUMBER(SEARCH("film &amp; video/shorts", N550)),"shorts",ISNUMBER(SEARCH("food/food trucks", N550)),"food trucks",ISNUMBER(SEARCH("food/restaurants", N550)),"restaurants",ISNUMBER(SEARCH("food/small batch", N550)),"small batch",ISNUMBER(SEARCH("games/mobile games", N550)),"mobile games",ISNUMBER(SEARCH("games/tabletop games", N550)),"tabletop games",ISNUMBER(SEARCH("games/video games", N550)),"video games",ISNUMBER(SEARCH("music/classical music", N550)),"classical music",ISNUMBER(SEARCH("music/electronic music", N550)),"electronic music",ISNUMBER(SEARCH("music/faith", N550)),"faith",ISNUMBER(SEARCH("music/indie rock", N550)),"indie rock",ISNUMBER(SEARCH("music/jazz", N550)),"jazz",ISNUMBER(SEARCH("music/metal", N550)),"metal",ISNUMBER(SEARCH("music/pop", N550)),"pop",ISNUMBER(SEARCH("music/rock", N550)),"rock",ISNUMBER(SEARCH("music/world music", N550)),"world music",ISNUMBER(SEARCH("journalism/audio", N550)),"audio",ISNUMBER(SEARCH("photography/nature", N550)),"nature",ISNUMBER(SEARCH("photography/people", N550)),"people",ISNUMBER(SEARCH("photography/photobooks", N550)),"photobooks",ISNUMBER(SEARCH("photography/places", N550)),"places",ISNUMBER(SEARCH("publishing/art books", N550)),"art books",ISNUMBER(SEARCH("publishing/children's books", N550)),"children's books",ISNUMBER(SEARCH("publishing/fiction", N550)),"fiction",ISNUMBER(SEARCH("publishing/nonfiction", N550)),"nonfiction",ISNUMBER(SEARCH("publishing/radio &amp; podcasts", N550)),"radio &amp; podcasts",ISNUMBER(SEARCH("publishing/translations", N550)),"translations",ISNUMBER(SEARCH("technology/gadgets", N550)),"gadgets",ISNUMBER(SEARCH("technology/hardware", N550)),"hardware",ISNUMBER(SEARCH("technology/makerspaces", N550)),"makerspaces",ISNUMBER(SEARCH("technology/space exploration", N550)),"space exploration",ISNUMBER(SEARCH("technology/wearables", N550)),"wearables",ISNUMBER(SEARCH("technology/web", N550)),"web",ISNUMBER(SEARCH("theater/musical", N550)),"musical",ISNUMBER(SEARCH("theater/plays", N550)),"plays",ISNUMBER(SEARCH("theater/spaces", N550)),"spaces")</f>
        <v>web</v>
      </c>
      <c r="S550" s="6">
        <f t="shared" si="43"/>
        <v>42276.903333333335</v>
      </c>
      <c r="T550" s="6">
        <f t="shared" si="44"/>
        <v>42306.903333333335</v>
      </c>
    </row>
    <row r="551" spans="1:20" ht="48" hidden="1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tr">
        <f t="shared" si="42"/>
        <v>technology</v>
      </c>
      <c r="R551" t="str" cm="1">
        <f t="array" ref="R551">_xlfn.IFS(ISNUMBER(SEARCH("film &amp; video/television", N551)),"television",ISNUMBER(SEARCH("film &amp; video/animation", N551)),"animation",ISNUMBER(SEARCH("film &amp; video/documentary", N551)),"documentary",ISNUMBER(SEARCH("film &amp; video/drama", N551)),"drama",ISNUMBER(SEARCH("film &amp; video/science fiction", N551)),"science fiction",ISNUMBER(SEARCH("film &amp; video/shorts", N551)),"shorts",ISNUMBER(SEARCH("food/food trucks", N551)),"food trucks",ISNUMBER(SEARCH("food/restaurants", N551)),"restaurants",ISNUMBER(SEARCH("food/small batch", N551)),"small batch",ISNUMBER(SEARCH("games/mobile games", N551)),"mobile games",ISNUMBER(SEARCH("games/tabletop games", N551)),"tabletop games",ISNUMBER(SEARCH("games/video games", N551)),"video games",ISNUMBER(SEARCH("music/classical music", N551)),"classical music",ISNUMBER(SEARCH("music/electronic music", N551)),"electronic music",ISNUMBER(SEARCH("music/faith", N551)),"faith",ISNUMBER(SEARCH("music/indie rock", N551)),"indie rock",ISNUMBER(SEARCH("music/jazz", N551)),"jazz",ISNUMBER(SEARCH("music/metal", N551)),"metal",ISNUMBER(SEARCH("music/pop", N551)),"pop",ISNUMBER(SEARCH("music/rock", N551)),"rock",ISNUMBER(SEARCH("music/world music", N551)),"world music",ISNUMBER(SEARCH("journalism/audio", N551)),"audio",ISNUMBER(SEARCH("photography/nature", N551)),"nature",ISNUMBER(SEARCH("photography/people", N551)),"people",ISNUMBER(SEARCH("photography/photobooks", N551)),"photobooks",ISNUMBER(SEARCH("photography/places", N551)),"places",ISNUMBER(SEARCH("publishing/art books", N551)),"art books",ISNUMBER(SEARCH("publishing/children's books", N551)),"children's books",ISNUMBER(SEARCH("publishing/fiction", N551)),"fiction",ISNUMBER(SEARCH("publishing/nonfiction", N551)),"nonfiction",ISNUMBER(SEARCH("publishing/radio &amp; podcasts", N551)),"radio &amp; podcasts",ISNUMBER(SEARCH("publishing/translations", N551)),"translations",ISNUMBER(SEARCH("technology/gadgets", N551)),"gadgets",ISNUMBER(SEARCH("technology/hardware", N551)),"hardware",ISNUMBER(SEARCH("technology/makerspaces", N551)),"makerspaces",ISNUMBER(SEARCH("technology/space exploration", N551)),"space exploration",ISNUMBER(SEARCH("technology/wearables", N551)),"wearables",ISNUMBER(SEARCH("technology/web", N551)),"web",ISNUMBER(SEARCH("theater/musical", N551)),"musical",ISNUMBER(SEARCH("theater/plays", N551)),"plays",ISNUMBER(SEARCH("theater/spaces", N551)),"spaces")</f>
        <v>web</v>
      </c>
      <c r="S551" s="6">
        <f t="shared" si="43"/>
        <v>42163.636828703704</v>
      </c>
      <c r="T551" s="6">
        <f t="shared" si="44"/>
        <v>42193.636828703704</v>
      </c>
    </row>
    <row r="552" spans="1:20" ht="48" hidden="1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tr">
        <f t="shared" si="42"/>
        <v>technology</v>
      </c>
      <c r="R552" t="str" cm="1">
        <f t="array" ref="R552">_xlfn.IFS(ISNUMBER(SEARCH("film &amp; video/television", N552)),"television",ISNUMBER(SEARCH("film &amp; video/animation", N552)),"animation",ISNUMBER(SEARCH("film &amp; video/documentary", N552)),"documentary",ISNUMBER(SEARCH("film &amp; video/drama", N552)),"drama",ISNUMBER(SEARCH("film &amp; video/science fiction", N552)),"science fiction",ISNUMBER(SEARCH("film &amp; video/shorts", N552)),"shorts",ISNUMBER(SEARCH("food/food trucks", N552)),"food trucks",ISNUMBER(SEARCH("food/restaurants", N552)),"restaurants",ISNUMBER(SEARCH("food/small batch", N552)),"small batch",ISNUMBER(SEARCH("games/mobile games", N552)),"mobile games",ISNUMBER(SEARCH("games/tabletop games", N552)),"tabletop games",ISNUMBER(SEARCH("games/video games", N552)),"video games",ISNUMBER(SEARCH("music/classical music", N552)),"classical music",ISNUMBER(SEARCH("music/electronic music", N552)),"electronic music",ISNUMBER(SEARCH("music/faith", N552)),"faith",ISNUMBER(SEARCH("music/indie rock", N552)),"indie rock",ISNUMBER(SEARCH("music/jazz", N552)),"jazz",ISNUMBER(SEARCH("music/metal", N552)),"metal",ISNUMBER(SEARCH("music/pop", N552)),"pop",ISNUMBER(SEARCH("music/rock", N552)),"rock",ISNUMBER(SEARCH("music/world music", N552)),"world music",ISNUMBER(SEARCH("journalism/audio", N552)),"audio",ISNUMBER(SEARCH("photography/nature", N552)),"nature",ISNUMBER(SEARCH("photography/people", N552)),"people",ISNUMBER(SEARCH("photography/photobooks", N552)),"photobooks",ISNUMBER(SEARCH("photography/places", N552)),"places",ISNUMBER(SEARCH("publishing/art books", N552)),"art books",ISNUMBER(SEARCH("publishing/children's books", N552)),"children's books",ISNUMBER(SEARCH("publishing/fiction", N552)),"fiction",ISNUMBER(SEARCH("publishing/nonfiction", N552)),"nonfiction",ISNUMBER(SEARCH("publishing/radio &amp; podcasts", N552)),"radio &amp; podcasts",ISNUMBER(SEARCH("publishing/translations", N552)),"translations",ISNUMBER(SEARCH("technology/gadgets", N552)),"gadgets",ISNUMBER(SEARCH("technology/hardware", N552)),"hardware",ISNUMBER(SEARCH("technology/makerspaces", N552)),"makerspaces",ISNUMBER(SEARCH("technology/space exploration", N552)),"space exploration",ISNUMBER(SEARCH("technology/wearables", N552)),"wearables",ISNUMBER(SEARCH("technology/web", N552)),"web",ISNUMBER(SEARCH("theater/musical", N552)),"musical",ISNUMBER(SEARCH("theater/plays", N552)),"plays",ISNUMBER(SEARCH("theater/spaces", N552)),"spaces")</f>
        <v>web</v>
      </c>
      <c r="S552" s="6">
        <f t="shared" si="43"/>
        <v>42753.678761574076</v>
      </c>
      <c r="T552" s="6">
        <f t="shared" si="44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tr">
        <f t="shared" si="42"/>
        <v>technology</v>
      </c>
      <c r="R553" t="str" cm="1">
        <f t="array" ref="R553">_xlfn.IFS(ISNUMBER(SEARCH("film &amp; video/television", N553)),"television",ISNUMBER(SEARCH("film &amp; video/animation", N553)),"animation",ISNUMBER(SEARCH("film &amp; video/documentary", N553)),"documentary",ISNUMBER(SEARCH("film &amp; video/drama", N553)),"drama",ISNUMBER(SEARCH("film &amp; video/science fiction", N553)),"science fiction",ISNUMBER(SEARCH("film &amp; video/shorts", N553)),"shorts",ISNUMBER(SEARCH("food/food trucks", N553)),"food trucks",ISNUMBER(SEARCH("food/restaurants", N553)),"restaurants",ISNUMBER(SEARCH("food/small batch", N553)),"small batch",ISNUMBER(SEARCH("games/mobile games", N553)),"mobile games",ISNUMBER(SEARCH("games/tabletop games", N553)),"tabletop games",ISNUMBER(SEARCH("games/video games", N553)),"video games",ISNUMBER(SEARCH("music/classical music", N553)),"classical music",ISNUMBER(SEARCH("music/electronic music", N553)),"electronic music",ISNUMBER(SEARCH("music/faith", N553)),"faith",ISNUMBER(SEARCH("music/indie rock", N553)),"indie rock",ISNUMBER(SEARCH("music/jazz", N553)),"jazz",ISNUMBER(SEARCH("music/metal", N553)),"metal",ISNUMBER(SEARCH("music/pop", N553)),"pop",ISNUMBER(SEARCH("music/rock", N553)),"rock",ISNUMBER(SEARCH("music/world music", N553)),"world music",ISNUMBER(SEARCH("journalism/audio", N553)),"audio",ISNUMBER(SEARCH("photography/nature", N553)),"nature",ISNUMBER(SEARCH("photography/people", N553)),"people",ISNUMBER(SEARCH("photography/photobooks", N553)),"photobooks",ISNUMBER(SEARCH("photography/places", N553)),"places",ISNUMBER(SEARCH("publishing/art books", N553)),"art books",ISNUMBER(SEARCH("publishing/children's books", N553)),"children's books",ISNUMBER(SEARCH("publishing/fiction", N553)),"fiction",ISNUMBER(SEARCH("publishing/nonfiction", N553)),"nonfiction",ISNUMBER(SEARCH("publishing/radio &amp; podcasts", N553)),"radio &amp; podcasts",ISNUMBER(SEARCH("publishing/translations", N553)),"translations",ISNUMBER(SEARCH("technology/gadgets", N553)),"gadgets",ISNUMBER(SEARCH("technology/hardware", N553)),"hardware",ISNUMBER(SEARCH("technology/makerspaces", N553)),"makerspaces",ISNUMBER(SEARCH("technology/space exploration", N553)),"space exploration",ISNUMBER(SEARCH("technology/wearables", N553)),"wearables",ISNUMBER(SEARCH("technology/web", N553)),"web",ISNUMBER(SEARCH("theater/musical", N553)),"musical",ISNUMBER(SEARCH("theater/plays", N553)),"plays",ISNUMBER(SEARCH("theater/spaces", N553)),"spaces")</f>
        <v>web</v>
      </c>
      <c r="S553" s="6">
        <f t="shared" si="43"/>
        <v>42173.275740740741</v>
      </c>
      <c r="T553" s="6">
        <f t="shared" si="44"/>
        <v>42217.745138888888</v>
      </c>
    </row>
    <row r="554" spans="1:20" ht="48" hidden="1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v>0</v>
      </c>
      <c r="Q554" t="str">
        <f t="shared" si="42"/>
        <v>technology</v>
      </c>
      <c r="R554" t="str" cm="1">
        <f t="array" ref="R554">_xlfn.IFS(ISNUMBER(SEARCH("film &amp; video/television", N554)),"television",ISNUMBER(SEARCH("film &amp; video/animation", N554)),"animation",ISNUMBER(SEARCH("film &amp; video/documentary", N554)),"documentary",ISNUMBER(SEARCH("film &amp; video/drama", N554)),"drama",ISNUMBER(SEARCH("film &amp; video/science fiction", N554)),"science fiction",ISNUMBER(SEARCH("film &amp; video/shorts", N554)),"shorts",ISNUMBER(SEARCH("food/food trucks", N554)),"food trucks",ISNUMBER(SEARCH("food/restaurants", N554)),"restaurants",ISNUMBER(SEARCH("food/small batch", N554)),"small batch",ISNUMBER(SEARCH("games/mobile games", N554)),"mobile games",ISNUMBER(SEARCH("games/tabletop games", N554)),"tabletop games",ISNUMBER(SEARCH("games/video games", N554)),"video games",ISNUMBER(SEARCH("music/classical music", N554)),"classical music",ISNUMBER(SEARCH("music/electronic music", N554)),"electronic music",ISNUMBER(SEARCH("music/faith", N554)),"faith",ISNUMBER(SEARCH("music/indie rock", N554)),"indie rock",ISNUMBER(SEARCH("music/jazz", N554)),"jazz",ISNUMBER(SEARCH("music/metal", N554)),"metal",ISNUMBER(SEARCH("music/pop", N554)),"pop",ISNUMBER(SEARCH("music/rock", N554)),"rock",ISNUMBER(SEARCH("music/world music", N554)),"world music",ISNUMBER(SEARCH("journalism/audio", N554)),"audio",ISNUMBER(SEARCH("photography/nature", N554)),"nature",ISNUMBER(SEARCH("photography/people", N554)),"people",ISNUMBER(SEARCH("photography/photobooks", N554)),"photobooks",ISNUMBER(SEARCH("photography/places", N554)),"places",ISNUMBER(SEARCH("publishing/art books", N554)),"art books",ISNUMBER(SEARCH("publishing/children's books", N554)),"children's books",ISNUMBER(SEARCH("publishing/fiction", N554)),"fiction",ISNUMBER(SEARCH("publishing/nonfiction", N554)),"nonfiction",ISNUMBER(SEARCH("publishing/radio &amp; podcasts", N554)),"radio &amp; podcasts",ISNUMBER(SEARCH("publishing/translations", N554)),"translations",ISNUMBER(SEARCH("technology/gadgets", N554)),"gadgets",ISNUMBER(SEARCH("technology/hardware", N554)),"hardware",ISNUMBER(SEARCH("technology/makerspaces", N554)),"makerspaces",ISNUMBER(SEARCH("technology/space exploration", N554)),"space exploration",ISNUMBER(SEARCH("technology/wearables", N554)),"wearables",ISNUMBER(SEARCH("technology/web", N554)),"web",ISNUMBER(SEARCH("theater/musical", N554)),"musical",ISNUMBER(SEARCH("theater/plays", N554)),"plays",ISNUMBER(SEARCH("theater/spaces", N554)),"spaces")</f>
        <v>web</v>
      </c>
      <c r="S554" s="6">
        <f t="shared" si="43"/>
        <v>42318.616851851853</v>
      </c>
      <c r="T554" s="6">
        <f t="shared" si="44"/>
        <v>42378.616851851853</v>
      </c>
    </row>
    <row r="555" spans="1:20" ht="48" hidden="1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tr">
        <f t="shared" si="42"/>
        <v>technology</v>
      </c>
      <c r="R555" t="str" cm="1">
        <f t="array" ref="R555">_xlfn.IFS(ISNUMBER(SEARCH("film &amp; video/television", N555)),"television",ISNUMBER(SEARCH("film &amp; video/animation", N555)),"animation",ISNUMBER(SEARCH("film &amp; video/documentary", N555)),"documentary",ISNUMBER(SEARCH("film &amp; video/drama", N555)),"drama",ISNUMBER(SEARCH("film &amp; video/science fiction", N555)),"science fiction",ISNUMBER(SEARCH("film &amp; video/shorts", N555)),"shorts",ISNUMBER(SEARCH("food/food trucks", N555)),"food trucks",ISNUMBER(SEARCH("food/restaurants", N555)),"restaurants",ISNUMBER(SEARCH("food/small batch", N555)),"small batch",ISNUMBER(SEARCH("games/mobile games", N555)),"mobile games",ISNUMBER(SEARCH("games/tabletop games", N555)),"tabletop games",ISNUMBER(SEARCH("games/video games", N555)),"video games",ISNUMBER(SEARCH("music/classical music", N555)),"classical music",ISNUMBER(SEARCH("music/electronic music", N555)),"electronic music",ISNUMBER(SEARCH("music/faith", N555)),"faith",ISNUMBER(SEARCH("music/indie rock", N555)),"indie rock",ISNUMBER(SEARCH("music/jazz", N555)),"jazz",ISNUMBER(SEARCH("music/metal", N555)),"metal",ISNUMBER(SEARCH("music/pop", N555)),"pop",ISNUMBER(SEARCH("music/rock", N555)),"rock",ISNUMBER(SEARCH("music/world music", N555)),"world music",ISNUMBER(SEARCH("journalism/audio", N555)),"audio",ISNUMBER(SEARCH("photography/nature", N555)),"nature",ISNUMBER(SEARCH("photography/people", N555)),"people",ISNUMBER(SEARCH("photography/photobooks", N555)),"photobooks",ISNUMBER(SEARCH("photography/places", N555)),"places",ISNUMBER(SEARCH("publishing/art books", N555)),"art books",ISNUMBER(SEARCH("publishing/children's books", N555)),"children's books",ISNUMBER(SEARCH("publishing/fiction", N555)),"fiction",ISNUMBER(SEARCH("publishing/nonfiction", N555)),"nonfiction",ISNUMBER(SEARCH("publishing/radio &amp; podcasts", N555)),"radio &amp; podcasts",ISNUMBER(SEARCH("publishing/translations", N555)),"translations",ISNUMBER(SEARCH("technology/gadgets", N555)),"gadgets",ISNUMBER(SEARCH("technology/hardware", N555)),"hardware",ISNUMBER(SEARCH("technology/makerspaces", N555)),"makerspaces",ISNUMBER(SEARCH("technology/space exploration", N555)),"space exploration",ISNUMBER(SEARCH("technology/wearables", N555)),"wearables",ISNUMBER(SEARCH("technology/web", N555)),"web",ISNUMBER(SEARCH("theater/musical", N555)),"musical",ISNUMBER(SEARCH("theater/plays", N555)),"plays",ISNUMBER(SEARCH("theater/spaces", N555)),"spaces")</f>
        <v>web</v>
      </c>
      <c r="S555" s="6">
        <f t="shared" si="43"/>
        <v>41927.71980324074</v>
      </c>
      <c r="T555" s="6">
        <f t="shared" si="44"/>
        <v>41957.761469907404</v>
      </c>
    </row>
    <row r="556" spans="1:20" ht="48" hidden="1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tr">
        <f t="shared" si="42"/>
        <v>technology</v>
      </c>
      <c r="R556" t="str" cm="1">
        <f t="array" ref="R556">_xlfn.IFS(ISNUMBER(SEARCH("film &amp; video/television", N556)),"television",ISNUMBER(SEARCH("film &amp; video/animation", N556)),"animation",ISNUMBER(SEARCH("film &amp; video/documentary", N556)),"documentary",ISNUMBER(SEARCH("film &amp; video/drama", N556)),"drama",ISNUMBER(SEARCH("film &amp; video/science fiction", N556)),"science fiction",ISNUMBER(SEARCH("film &amp; video/shorts", N556)),"shorts",ISNUMBER(SEARCH("food/food trucks", N556)),"food trucks",ISNUMBER(SEARCH("food/restaurants", N556)),"restaurants",ISNUMBER(SEARCH("food/small batch", N556)),"small batch",ISNUMBER(SEARCH("games/mobile games", N556)),"mobile games",ISNUMBER(SEARCH("games/tabletop games", N556)),"tabletop games",ISNUMBER(SEARCH("games/video games", N556)),"video games",ISNUMBER(SEARCH("music/classical music", N556)),"classical music",ISNUMBER(SEARCH("music/electronic music", N556)),"electronic music",ISNUMBER(SEARCH("music/faith", N556)),"faith",ISNUMBER(SEARCH("music/indie rock", N556)),"indie rock",ISNUMBER(SEARCH("music/jazz", N556)),"jazz",ISNUMBER(SEARCH("music/metal", N556)),"metal",ISNUMBER(SEARCH("music/pop", N556)),"pop",ISNUMBER(SEARCH("music/rock", N556)),"rock",ISNUMBER(SEARCH("music/world music", N556)),"world music",ISNUMBER(SEARCH("journalism/audio", N556)),"audio",ISNUMBER(SEARCH("photography/nature", N556)),"nature",ISNUMBER(SEARCH("photography/people", N556)),"people",ISNUMBER(SEARCH("photography/photobooks", N556)),"photobooks",ISNUMBER(SEARCH("photography/places", N556)),"places",ISNUMBER(SEARCH("publishing/art books", N556)),"art books",ISNUMBER(SEARCH("publishing/children's books", N556)),"children's books",ISNUMBER(SEARCH("publishing/fiction", N556)),"fiction",ISNUMBER(SEARCH("publishing/nonfiction", N556)),"nonfiction",ISNUMBER(SEARCH("publishing/radio &amp; podcasts", N556)),"radio &amp; podcasts",ISNUMBER(SEARCH("publishing/translations", N556)),"translations",ISNUMBER(SEARCH("technology/gadgets", N556)),"gadgets",ISNUMBER(SEARCH("technology/hardware", N556)),"hardware",ISNUMBER(SEARCH("technology/makerspaces", N556)),"makerspaces",ISNUMBER(SEARCH("technology/space exploration", N556)),"space exploration",ISNUMBER(SEARCH("technology/wearables", N556)),"wearables",ISNUMBER(SEARCH("technology/web", N556)),"web",ISNUMBER(SEARCH("theater/musical", N556)),"musical",ISNUMBER(SEARCH("theater/plays", N556)),"plays",ISNUMBER(SEARCH("theater/spaces", N556)),"spaces")</f>
        <v>web</v>
      </c>
      <c r="S556" s="6">
        <f t="shared" si="43"/>
        <v>41901.684861111113</v>
      </c>
      <c r="T556" s="6">
        <f t="shared" si="44"/>
        <v>41931.684861111113</v>
      </c>
    </row>
    <row r="557" spans="1:20" ht="48" hidden="1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v>0</v>
      </c>
      <c r="Q557" t="str">
        <f t="shared" si="42"/>
        <v>technology</v>
      </c>
      <c r="R557" t="str" cm="1">
        <f t="array" ref="R557">_xlfn.IFS(ISNUMBER(SEARCH("film &amp; video/television", N557)),"television",ISNUMBER(SEARCH("film &amp; video/animation", N557)),"animation",ISNUMBER(SEARCH("film &amp; video/documentary", N557)),"documentary",ISNUMBER(SEARCH("film &amp; video/drama", N557)),"drama",ISNUMBER(SEARCH("film &amp; video/science fiction", N557)),"science fiction",ISNUMBER(SEARCH("film &amp; video/shorts", N557)),"shorts",ISNUMBER(SEARCH("food/food trucks", N557)),"food trucks",ISNUMBER(SEARCH("food/restaurants", N557)),"restaurants",ISNUMBER(SEARCH("food/small batch", N557)),"small batch",ISNUMBER(SEARCH("games/mobile games", N557)),"mobile games",ISNUMBER(SEARCH("games/tabletop games", N557)),"tabletop games",ISNUMBER(SEARCH("games/video games", N557)),"video games",ISNUMBER(SEARCH("music/classical music", N557)),"classical music",ISNUMBER(SEARCH("music/electronic music", N557)),"electronic music",ISNUMBER(SEARCH("music/faith", N557)),"faith",ISNUMBER(SEARCH("music/indie rock", N557)),"indie rock",ISNUMBER(SEARCH("music/jazz", N557)),"jazz",ISNUMBER(SEARCH("music/metal", N557)),"metal",ISNUMBER(SEARCH("music/pop", N557)),"pop",ISNUMBER(SEARCH("music/rock", N557)),"rock",ISNUMBER(SEARCH("music/world music", N557)),"world music",ISNUMBER(SEARCH("journalism/audio", N557)),"audio",ISNUMBER(SEARCH("photography/nature", N557)),"nature",ISNUMBER(SEARCH("photography/people", N557)),"people",ISNUMBER(SEARCH("photography/photobooks", N557)),"photobooks",ISNUMBER(SEARCH("photography/places", N557)),"places",ISNUMBER(SEARCH("publishing/art books", N557)),"art books",ISNUMBER(SEARCH("publishing/children's books", N557)),"children's books",ISNUMBER(SEARCH("publishing/fiction", N557)),"fiction",ISNUMBER(SEARCH("publishing/nonfiction", N557)),"nonfiction",ISNUMBER(SEARCH("publishing/radio &amp; podcasts", N557)),"radio &amp; podcasts",ISNUMBER(SEARCH("publishing/translations", N557)),"translations",ISNUMBER(SEARCH("technology/gadgets", N557)),"gadgets",ISNUMBER(SEARCH("technology/hardware", N557)),"hardware",ISNUMBER(SEARCH("technology/makerspaces", N557)),"makerspaces",ISNUMBER(SEARCH("technology/space exploration", N557)),"space exploration",ISNUMBER(SEARCH("technology/wearables", N557)),"wearables",ISNUMBER(SEARCH("technology/web", N557)),"web",ISNUMBER(SEARCH("theater/musical", N557)),"musical",ISNUMBER(SEARCH("theater/plays", N557)),"plays",ISNUMBER(SEARCH("theater/spaces", N557)),"spaces")</f>
        <v>web</v>
      </c>
      <c r="S557" s="6">
        <f t="shared" si="43"/>
        <v>42503.353506944448</v>
      </c>
      <c r="T557" s="6">
        <f t="shared" si="44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tr">
        <f t="shared" si="42"/>
        <v>technology</v>
      </c>
      <c r="R558" t="str" cm="1">
        <f t="array" ref="R558">_xlfn.IFS(ISNUMBER(SEARCH("film &amp; video/television", N558)),"television",ISNUMBER(SEARCH("film &amp; video/animation", N558)),"animation",ISNUMBER(SEARCH("film &amp; video/documentary", N558)),"documentary",ISNUMBER(SEARCH("film &amp; video/drama", N558)),"drama",ISNUMBER(SEARCH("film &amp; video/science fiction", N558)),"science fiction",ISNUMBER(SEARCH("film &amp; video/shorts", N558)),"shorts",ISNUMBER(SEARCH("food/food trucks", N558)),"food trucks",ISNUMBER(SEARCH("food/restaurants", N558)),"restaurants",ISNUMBER(SEARCH("food/small batch", N558)),"small batch",ISNUMBER(SEARCH("games/mobile games", N558)),"mobile games",ISNUMBER(SEARCH("games/tabletop games", N558)),"tabletop games",ISNUMBER(SEARCH("games/video games", N558)),"video games",ISNUMBER(SEARCH("music/classical music", N558)),"classical music",ISNUMBER(SEARCH("music/electronic music", N558)),"electronic music",ISNUMBER(SEARCH("music/faith", N558)),"faith",ISNUMBER(SEARCH("music/indie rock", N558)),"indie rock",ISNUMBER(SEARCH("music/jazz", N558)),"jazz",ISNUMBER(SEARCH("music/metal", N558)),"metal",ISNUMBER(SEARCH("music/pop", N558)),"pop",ISNUMBER(SEARCH("music/rock", N558)),"rock",ISNUMBER(SEARCH("music/world music", N558)),"world music",ISNUMBER(SEARCH("journalism/audio", N558)),"audio",ISNUMBER(SEARCH("photography/nature", N558)),"nature",ISNUMBER(SEARCH("photography/people", N558)),"people",ISNUMBER(SEARCH("photography/photobooks", N558)),"photobooks",ISNUMBER(SEARCH("photography/places", N558)),"places",ISNUMBER(SEARCH("publishing/art books", N558)),"art books",ISNUMBER(SEARCH("publishing/children's books", N558)),"children's books",ISNUMBER(SEARCH("publishing/fiction", N558)),"fiction",ISNUMBER(SEARCH("publishing/nonfiction", N558)),"nonfiction",ISNUMBER(SEARCH("publishing/radio &amp; podcasts", N558)),"radio &amp; podcasts",ISNUMBER(SEARCH("publishing/translations", N558)),"translations",ISNUMBER(SEARCH("technology/gadgets", N558)),"gadgets",ISNUMBER(SEARCH("technology/hardware", N558)),"hardware",ISNUMBER(SEARCH("technology/makerspaces", N558)),"makerspaces",ISNUMBER(SEARCH("technology/space exploration", N558)),"space exploration",ISNUMBER(SEARCH("technology/wearables", N558)),"wearables",ISNUMBER(SEARCH("technology/web", N558)),"web",ISNUMBER(SEARCH("theater/musical", N558)),"musical",ISNUMBER(SEARCH("theater/plays", N558)),"plays",ISNUMBER(SEARCH("theater/spaces", N558)),"spaces")</f>
        <v>web</v>
      </c>
      <c r="S558" s="6">
        <f t="shared" si="43"/>
        <v>42345.860150462962</v>
      </c>
      <c r="T558" s="6">
        <f t="shared" si="44"/>
        <v>42375.860150462962</v>
      </c>
    </row>
    <row r="559" spans="1:20" ht="48" hidden="1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tr">
        <f t="shared" si="42"/>
        <v>technology</v>
      </c>
      <c r="R559" t="str" cm="1">
        <f t="array" ref="R559">_xlfn.IFS(ISNUMBER(SEARCH("film &amp; video/television", N559)),"television",ISNUMBER(SEARCH("film &amp; video/animation", N559)),"animation",ISNUMBER(SEARCH("film &amp; video/documentary", N559)),"documentary",ISNUMBER(SEARCH("film &amp; video/drama", N559)),"drama",ISNUMBER(SEARCH("film &amp; video/science fiction", N559)),"science fiction",ISNUMBER(SEARCH("film &amp; video/shorts", N559)),"shorts",ISNUMBER(SEARCH("food/food trucks", N559)),"food trucks",ISNUMBER(SEARCH("food/restaurants", N559)),"restaurants",ISNUMBER(SEARCH("food/small batch", N559)),"small batch",ISNUMBER(SEARCH("games/mobile games", N559)),"mobile games",ISNUMBER(SEARCH("games/tabletop games", N559)),"tabletop games",ISNUMBER(SEARCH("games/video games", N559)),"video games",ISNUMBER(SEARCH("music/classical music", N559)),"classical music",ISNUMBER(SEARCH("music/electronic music", N559)),"electronic music",ISNUMBER(SEARCH("music/faith", N559)),"faith",ISNUMBER(SEARCH("music/indie rock", N559)),"indie rock",ISNUMBER(SEARCH("music/jazz", N559)),"jazz",ISNUMBER(SEARCH("music/metal", N559)),"metal",ISNUMBER(SEARCH("music/pop", N559)),"pop",ISNUMBER(SEARCH("music/rock", N559)),"rock",ISNUMBER(SEARCH("music/world music", N559)),"world music",ISNUMBER(SEARCH("journalism/audio", N559)),"audio",ISNUMBER(SEARCH("photography/nature", N559)),"nature",ISNUMBER(SEARCH("photography/people", N559)),"people",ISNUMBER(SEARCH("photography/photobooks", N559)),"photobooks",ISNUMBER(SEARCH("photography/places", N559)),"places",ISNUMBER(SEARCH("publishing/art books", N559)),"art books",ISNUMBER(SEARCH("publishing/children's books", N559)),"children's books",ISNUMBER(SEARCH("publishing/fiction", N559)),"fiction",ISNUMBER(SEARCH("publishing/nonfiction", N559)),"nonfiction",ISNUMBER(SEARCH("publishing/radio &amp; podcasts", N559)),"radio &amp; podcasts",ISNUMBER(SEARCH("publishing/translations", N559)),"translations",ISNUMBER(SEARCH("technology/gadgets", N559)),"gadgets",ISNUMBER(SEARCH("technology/hardware", N559)),"hardware",ISNUMBER(SEARCH("technology/makerspaces", N559)),"makerspaces",ISNUMBER(SEARCH("technology/space exploration", N559)),"space exploration",ISNUMBER(SEARCH("technology/wearables", N559)),"wearables",ISNUMBER(SEARCH("technology/web", N559)),"web",ISNUMBER(SEARCH("theater/musical", N559)),"musical",ISNUMBER(SEARCH("theater/plays", N559)),"plays",ISNUMBER(SEARCH("theater/spaces", N559)),"spaces")</f>
        <v>web</v>
      </c>
      <c r="S559" s="6">
        <f t="shared" si="43"/>
        <v>42676.942164351851</v>
      </c>
      <c r="T559" s="6">
        <f t="shared" si="44"/>
        <v>42706.983831018515</v>
      </c>
    </row>
    <row r="560" spans="1:20" ht="48" hidden="1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v>0</v>
      </c>
      <c r="Q560" t="str">
        <f t="shared" si="42"/>
        <v>technology</v>
      </c>
      <c r="R560" t="str" cm="1">
        <f t="array" ref="R560">_xlfn.IFS(ISNUMBER(SEARCH("film &amp; video/television", N560)),"television",ISNUMBER(SEARCH("film &amp; video/animation", N560)),"animation",ISNUMBER(SEARCH("film &amp; video/documentary", N560)),"documentary",ISNUMBER(SEARCH("film &amp; video/drama", N560)),"drama",ISNUMBER(SEARCH("film &amp; video/science fiction", N560)),"science fiction",ISNUMBER(SEARCH("film &amp; video/shorts", N560)),"shorts",ISNUMBER(SEARCH("food/food trucks", N560)),"food trucks",ISNUMBER(SEARCH("food/restaurants", N560)),"restaurants",ISNUMBER(SEARCH("food/small batch", N560)),"small batch",ISNUMBER(SEARCH("games/mobile games", N560)),"mobile games",ISNUMBER(SEARCH("games/tabletop games", N560)),"tabletop games",ISNUMBER(SEARCH("games/video games", N560)),"video games",ISNUMBER(SEARCH("music/classical music", N560)),"classical music",ISNUMBER(SEARCH("music/electronic music", N560)),"electronic music",ISNUMBER(SEARCH("music/faith", N560)),"faith",ISNUMBER(SEARCH("music/indie rock", N560)),"indie rock",ISNUMBER(SEARCH("music/jazz", N560)),"jazz",ISNUMBER(SEARCH("music/metal", N560)),"metal",ISNUMBER(SEARCH("music/pop", N560)),"pop",ISNUMBER(SEARCH("music/rock", N560)),"rock",ISNUMBER(SEARCH("music/world music", N560)),"world music",ISNUMBER(SEARCH("journalism/audio", N560)),"audio",ISNUMBER(SEARCH("photography/nature", N560)),"nature",ISNUMBER(SEARCH("photography/people", N560)),"people",ISNUMBER(SEARCH("photography/photobooks", N560)),"photobooks",ISNUMBER(SEARCH("photography/places", N560)),"places",ISNUMBER(SEARCH("publishing/art books", N560)),"art books",ISNUMBER(SEARCH("publishing/children's books", N560)),"children's books",ISNUMBER(SEARCH("publishing/fiction", N560)),"fiction",ISNUMBER(SEARCH("publishing/nonfiction", N560)),"nonfiction",ISNUMBER(SEARCH("publishing/radio &amp; podcasts", N560)),"radio &amp; podcasts",ISNUMBER(SEARCH("publishing/translations", N560)),"translations",ISNUMBER(SEARCH("technology/gadgets", N560)),"gadgets",ISNUMBER(SEARCH("technology/hardware", N560)),"hardware",ISNUMBER(SEARCH("technology/makerspaces", N560)),"makerspaces",ISNUMBER(SEARCH("technology/space exploration", N560)),"space exploration",ISNUMBER(SEARCH("technology/wearables", N560)),"wearables",ISNUMBER(SEARCH("technology/web", N560)),"web",ISNUMBER(SEARCH("theater/musical", N560)),"musical",ISNUMBER(SEARCH("theater/plays", N560)),"plays",ISNUMBER(SEARCH("theater/spaces", N560)),"spaces")</f>
        <v>web</v>
      </c>
      <c r="S560" s="6">
        <f t="shared" si="43"/>
        <v>42057.883159722223</v>
      </c>
      <c r="T560" s="6">
        <f t="shared" si="44"/>
        <v>42087.841493055559</v>
      </c>
    </row>
    <row r="561" spans="1:20" ht="48" hidden="1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tr">
        <f t="shared" si="42"/>
        <v>technology</v>
      </c>
      <c r="R561" t="str" cm="1">
        <f t="array" ref="R561">_xlfn.IFS(ISNUMBER(SEARCH("film &amp; video/television", N561)),"television",ISNUMBER(SEARCH("film &amp; video/animation", N561)),"animation",ISNUMBER(SEARCH("film &amp; video/documentary", N561)),"documentary",ISNUMBER(SEARCH("film &amp; video/drama", N561)),"drama",ISNUMBER(SEARCH("film &amp; video/science fiction", N561)),"science fiction",ISNUMBER(SEARCH("film &amp; video/shorts", N561)),"shorts",ISNUMBER(SEARCH("food/food trucks", N561)),"food trucks",ISNUMBER(SEARCH("food/restaurants", N561)),"restaurants",ISNUMBER(SEARCH("food/small batch", N561)),"small batch",ISNUMBER(SEARCH("games/mobile games", N561)),"mobile games",ISNUMBER(SEARCH("games/tabletop games", N561)),"tabletop games",ISNUMBER(SEARCH("games/video games", N561)),"video games",ISNUMBER(SEARCH("music/classical music", N561)),"classical music",ISNUMBER(SEARCH("music/electronic music", N561)),"electronic music",ISNUMBER(SEARCH("music/faith", N561)),"faith",ISNUMBER(SEARCH("music/indie rock", N561)),"indie rock",ISNUMBER(SEARCH("music/jazz", N561)),"jazz",ISNUMBER(SEARCH("music/metal", N561)),"metal",ISNUMBER(SEARCH("music/pop", N561)),"pop",ISNUMBER(SEARCH("music/rock", N561)),"rock",ISNUMBER(SEARCH("music/world music", N561)),"world music",ISNUMBER(SEARCH("journalism/audio", N561)),"audio",ISNUMBER(SEARCH("photography/nature", N561)),"nature",ISNUMBER(SEARCH("photography/people", N561)),"people",ISNUMBER(SEARCH("photography/photobooks", N561)),"photobooks",ISNUMBER(SEARCH("photography/places", N561)),"places",ISNUMBER(SEARCH("publishing/art books", N561)),"art books",ISNUMBER(SEARCH("publishing/children's books", N561)),"children's books",ISNUMBER(SEARCH("publishing/fiction", N561)),"fiction",ISNUMBER(SEARCH("publishing/nonfiction", N561)),"nonfiction",ISNUMBER(SEARCH("publishing/radio &amp; podcasts", N561)),"radio &amp; podcasts",ISNUMBER(SEARCH("publishing/translations", N561)),"translations",ISNUMBER(SEARCH("technology/gadgets", N561)),"gadgets",ISNUMBER(SEARCH("technology/hardware", N561)),"hardware",ISNUMBER(SEARCH("technology/makerspaces", N561)),"makerspaces",ISNUMBER(SEARCH("technology/space exploration", N561)),"space exploration",ISNUMBER(SEARCH("technology/wearables", N561)),"wearables",ISNUMBER(SEARCH("technology/web", N561)),"web",ISNUMBER(SEARCH("theater/musical", N561)),"musical",ISNUMBER(SEARCH("theater/plays", N561)),"plays",ISNUMBER(SEARCH("theater/spaces", N561)),"spaces")</f>
        <v>web</v>
      </c>
      <c r="S561" s="6">
        <f t="shared" si="43"/>
        <v>42321.283101851848</v>
      </c>
      <c r="T561" s="6">
        <f t="shared" si="44"/>
        <v>42351.283101851848</v>
      </c>
    </row>
    <row r="562" spans="1:20" ht="48" hidden="1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tr">
        <f t="shared" si="42"/>
        <v>technology</v>
      </c>
      <c r="R562" t="str" cm="1">
        <f t="array" ref="R562">_xlfn.IFS(ISNUMBER(SEARCH("film &amp; video/television", N562)),"television",ISNUMBER(SEARCH("film &amp; video/animation", N562)),"animation",ISNUMBER(SEARCH("film &amp; video/documentary", N562)),"documentary",ISNUMBER(SEARCH("film &amp; video/drama", N562)),"drama",ISNUMBER(SEARCH("film &amp; video/science fiction", N562)),"science fiction",ISNUMBER(SEARCH("film &amp; video/shorts", N562)),"shorts",ISNUMBER(SEARCH("food/food trucks", N562)),"food trucks",ISNUMBER(SEARCH("food/restaurants", N562)),"restaurants",ISNUMBER(SEARCH("food/small batch", N562)),"small batch",ISNUMBER(SEARCH("games/mobile games", N562)),"mobile games",ISNUMBER(SEARCH("games/tabletop games", N562)),"tabletop games",ISNUMBER(SEARCH("games/video games", N562)),"video games",ISNUMBER(SEARCH("music/classical music", N562)),"classical music",ISNUMBER(SEARCH("music/electronic music", N562)),"electronic music",ISNUMBER(SEARCH("music/faith", N562)),"faith",ISNUMBER(SEARCH("music/indie rock", N562)),"indie rock",ISNUMBER(SEARCH("music/jazz", N562)),"jazz",ISNUMBER(SEARCH("music/metal", N562)),"metal",ISNUMBER(SEARCH("music/pop", N562)),"pop",ISNUMBER(SEARCH("music/rock", N562)),"rock",ISNUMBER(SEARCH("music/world music", N562)),"world music",ISNUMBER(SEARCH("journalism/audio", N562)),"audio",ISNUMBER(SEARCH("photography/nature", N562)),"nature",ISNUMBER(SEARCH("photography/people", N562)),"people",ISNUMBER(SEARCH("photography/photobooks", N562)),"photobooks",ISNUMBER(SEARCH("photography/places", N562)),"places",ISNUMBER(SEARCH("publishing/art books", N562)),"art books",ISNUMBER(SEARCH("publishing/children's books", N562)),"children's books",ISNUMBER(SEARCH("publishing/fiction", N562)),"fiction",ISNUMBER(SEARCH("publishing/nonfiction", N562)),"nonfiction",ISNUMBER(SEARCH("publishing/radio &amp; podcasts", N562)),"radio &amp; podcasts",ISNUMBER(SEARCH("publishing/translations", N562)),"translations",ISNUMBER(SEARCH("technology/gadgets", N562)),"gadgets",ISNUMBER(SEARCH("technology/hardware", N562)),"hardware",ISNUMBER(SEARCH("technology/makerspaces", N562)),"makerspaces",ISNUMBER(SEARCH("technology/space exploration", N562)),"space exploration",ISNUMBER(SEARCH("technology/wearables", N562)),"wearables",ISNUMBER(SEARCH("technology/web", N562)),"web",ISNUMBER(SEARCH("theater/musical", N562)),"musical",ISNUMBER(SEARCH("theater/plays", N562)),"plays",ISNUMBER(SEARCH("theater/spaces", N562)),"spaces")</f>
        <v>web</v>
      </c>
      <c r="S562" s="6">
        <f t="shared" si="43"/>
        <v>41960.771354166667</v>
      </c>
      <c r="T562" s="6">
        <f t="shared" si="44"/>
        <v>41990.771354166667</v>
      </c>
    </row>
    <row r="563" spans="1:20" ht="48" hidden="1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tr">
        <f t="shared" si="42"/>
        <v>technology</v>
      </c>
      <c r="R563" t="str" cm="1">
        <f t="array" ref="R563">_xlfn.IFS(ISNUMBER(SEARCH("film &amp; video/television", N563)),"television",ISNUMBER(SEARCH("film &amp; video/animation", N563)),"animation",ISNUMBER(SEARCH("film &amp; video/documentary", N563)),"documentary",ISNUMBER(SEARCH("film &amp; video/drama", N563)),"drama",ISNUMBER(SEARCH("film &amp; video/science fiction", N563)),"science fiction",ISNUMBER(SEARCH("film &amp; video/shorts", N563)),"shorts",ISNUMBER(SEARCH("food/food trucks", N563)),"food trucks",ISNUMBER(SEARCH("food/restaurants", N563)),"restaurants",ISNUMBER(SEARCH("food/small batch", N563)),"small batch",ISNUMBER(SEARCH("games/mobile games", N563)),"mobile games",ISNUMBER(SEARCH("games/tabletop games", N563)),"tabletop games",ISNUMBER(SEARCH("games/video games", N563)),"video games",ISNUMBER(SEARCH("music/classical music", N563)),"classical music",ISNUMBER(SEARCH("music/electronic music", N563)),"electronic music",ISNUMBER(SEARCH("music/faith", N563)),"faith",ISNUMBER(SEARCH("music/indie rock", N563)),"indie rock",ISNUMBER(SEARCH("music/jazz", N563)),"jazz",ISNUMBER(SEARCH("music/metal", N563)),"metal",ISNUMBER(SEARCH("music/pop", N563)),"pop",ISNUMBER(SEARCH("music/rock", N563)),"rock",ISNUMBER(SEARCH("music/world music", N563)),"world music",ISNUMBER(SEARCH("journalism/audio", N563)),"audio",ISNUMBER(SEARCH("photography/nature", N563)),"nature",ISNUMBER(SEARCH("photography/people", N563)),"people",ISNUMBER(SEARCH("photography/photobooks", N563)),"photobooks",ISNUMBER(SEARCH("photography/places", N563)),"places",ISNUMBER(SEARCH("publishing/art books", N563)),"art books",ISNUMBER(SEARCH("publishing/children's books", N563)),"children's books",ISNUMBER(SEARCH("publishing/fiction", N563)),"fiction",ISNUMBER(SEARCH("publishing/nonfiction", N563)),"nonfiction",ISNUMBER(SEARCH("publishing/radio &amp; podcasts", N563)),"radio &amp; podcasts",ISNUMBER(SEARCH("publishing/translations", N563)),"translations",ISNUMBER(SEARCH("technology/gadgets", N563)),"gadgets",ISNUMBER(SEARCH("technology/hardware", N563)),"hardware",ISNUMBER(SEARCH("technology/makerspaces", N563)),"makerspaces",ISNUMBER(SEARCH("technology/space exploration", N563)),"space exploration",ISNUMBER(SEARCH("technology/wearables", N563)),"wearables",ISNUMBER(SEARCH("technology/web", N563)),"web",ISNUMBER(SEARCH("theater/musical", N563)),"musical",ISNUMBER(SEARCH("theater/plays", N563)),"plays",ISNUMBER(SEARCH("theater/spaces", N563)),"spaces")</f>
        <v>web</v>
      </c>
      <c r="S563" s="6">
        <f t="shared" si="43"/>
        <v>42268.658715277779</v>
      </c>
      <c r="T563" s="6">
        <f t="shared" si="44"/>
        <v>42303.658715277779</v>
      </c>
    </row>
    <row r="564" spans="1:20" ht="48" hidden="1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v>0</v>
      </c>
      <c r="Q564" t="str">
        <f t="shared" si="42"/>
        <v>technology</v>
      </c>
      <c r="R564" t="str" cm="1">
        <f t="array" ref="R564">_xlfn.IFS(ISNUMBER(SEARCH("film &amp; video/television", N564)),"television",ISNUMBER(SEARCH("film &amp; video/animation", N564)),"animation",ISNUMBER(SEARCH("film &amp; video/documentary", N564)),"documentary",ISNUMBER(SEARCH("film &amp; video/drama", N564)),"drama",ISNUMBER(SEARCH("film &amp; video/science fiction", N564)),"science fiction",ISNUMBER(SEARCH("film &amp; video/shorts", N564)),"shorts",ISNUMBER(SEARCH("food/food trucks", N564)),"food trucks",ISNUMBER(SEARCH("food/restaurants", N564)),"restaurants",ISNUMBER(SEARCH("food/small batch", N564)),"small batch",ISNUMBER(SEARCH("games/mobile games", N564)),"mobile games",ISNUMBER(SEARCH("games/tabletop games", N564)),"tabletop games",ISNUMBER(SEARCH("games/video games", N564)),"video games",ISNUMBER(SEARCH("music/classical music", N564)),"classical music",ISNUMBER(SEARCH("music/electronic music", N564)),"electronic music",ISNUMBER(SEARCH("music/faith", N564)),"faith",ISNUMBER(SEARCH("music/indie rock", N564)),"indie rock",ISNUMBER(SEARCH("music/jazz", N564)),"jazz",ISNUMBER(SEARCH("music/metal", N564)),"metal",ISNUMBER(SEARCH("music/pop", N564)),"pop",ISNUMBER(SEARCH("music/rock", N564)),"rock",ISNUMBER(SEARCH("music/world music", N564)),"world music",ISNUMBER(SEARCH("journalism/audio", N564)),"audio",ISNUMBER(SEARCH("photography/nature", N564)),"nature",ISNUMBER(SEARCH("photography/people", N564)),"people",ISNUMBER(SEARCH("photography/photobooks", N564)),"photobooks",ISNUMBER(SEARCH("photography/places", N564)),"places",ISNUMBER(SEARCH("publishing/art books", N564)),"art books",ISNUMBER(SEARCH("publishing/children's books", N564)),"children's books",ISNUMBER(SEARCH("publishing/fiction", N564)),"fiction",ISNUMBER(SEARCH("publishing/nonfiction", N564)),"nonfiction",ISNUMBER(SEARCH("publishing/radio &amp; podcasts", N564)),"radio &amp; podcasts",ISNUMBER(SEARCH("publishing/translations", N564)),"translations",ISNUMBER(SEARCH("technology/gadgets", N564)),"gadgets",ISNUMBER(SEARCH("technology/hardware", N564)),"hardware",ISNUMBER(SEARCH("technology/makerspaces", N564)),"makerspaces",ISNUMBER(SEARCH("technology/space exploration", N564)),"space exploration",ISNUMBER(SEARCH("technology/wearables", N564)),"wearables",ISNUMBER(SEARCH("technology/web", N564)),"web",ISNUMBER(SEARCH("theater/musical", N564)),"musical",ISNUMBER(SEARCH("theater/plays", N564)),"plays",ISNUMBER(SEARCH("theater/spaces", N564)),"spaces")</f>
        <v>web</v>
      </c>
      <c r="S564" s="6">
        <f t="shared" si="43"/>
        <v>42692.389062500006</v>
      </c>
      <c r="T564" s="6">
        <f t="shared" si="44"/>
        <v>42722.389062500006</v>
      </c>
    </row>
    <row r="565" spans="1:20" ht="48" hidden="1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tr">
        <f t="shared" si="42"/>
        <v>technology</v>
      </c>
      <c r="R565" t="str" cm="1">
        <f t="array" ref="R565">_xlfn.IFS(ISNUMBER(SEARCH("film &amp; video/television", N565)),"television",ISNUMBER(SEARCH("film &amp; video/animation", N565)),"animation",ISNUMBER(SEARCH("film &amp; video/documentary", N565)),"documentary",ISNUMBER(SEARCH("film &amp; video/drama", N565)),"drama",ISNUMBER(SEARCH("film &amp; video/science fiction", N565)),"science fiction",ISNUMBER(SEARCH("film &amp; video/shorts", N565)),"shorts",ISNUMBER(SEARCH("food/food trucks", N565)),"food trucks",ISNUMBER(SEARCH("food/restaurants", N565)),"restaurants",ISNUMBER(SEARCH("food/small batch", N565)),"small batch",ISNUMBER(SEARCH("games/mobile games", N565)),"mobile games",ISNUMBER(SEARCH("games/tabletop games", N565)),"tabletop games",ISNUMBER(SEARCH("games/video games", N565)),"video games",ISNUMBER(SEARCH("music/classical music", N565)),"classical music",ISNUMBER(SEARCH("music/electronic music", N565)),"electronic music",ISNUMBER(SEARCH("music/faith", N565)),"faith",ISNUMBER(SEARCH("music/indie rock", N565)),"indie rock",ISNUMBER(SEARCH("music/jazz", N565)),"jazz",ISNUMBER(SEARCH("music/metal", N565)),"metal",ISNUMBER(SEARCH("music/pop", N565)),"pop",ISNUMBER(SEARCH("music/rock", N565)),"rock",ISNUMBER(SEARCH("music/world music", N565)),"world music",ISNUMBER(SEARCH("journalism/audio", N565)),"audio",ISNUMBER(SEARCH("photography/nature", N565)),"nature",ISNUMBER(SEARCH("photography/people", N565)),"people",ISNUMBER(SEARCH("photography/photobooks", N565)),"photobooks",ISNUMBER(SEARCH("photography/places", N565)),"places",ISNUMBER(SEARCH("publishing/art books", N565)),"art books",ISNUMBER(SEARCH("publishing/children's books", N565)),"children's books",ISNUMBER(SEARCH("publishing/fiction", N565)),"fiction",ISNUMBER(SEARCH("publishing/nonfiction", N565)),"nonfiction",ISNUMBER(SEARCH("publishing/radio &amp; podcasts", N565)),"radio &amp; podcasts",ISNUMBER(SEARCH("publishing/translations", N565)),"translations",ISNUMBER(SEARCH("technology/gadgets", N565)),"gadgets",ISNUMBER(SEARCH("technology/hardware", N565)),"hardware",ISNUMBER(SEARCH("technology/makerspaces", N565)),"makerspaces",ISNUMBER(SEARCH("technology/space exploration", N565)),"space exploration",ISNUMBER(SEARCH("technology/wearables", N565)),"wearables",ISNUMBER(SEARCH("technology/web", N565)),"web",ISNUMBER(SEARCH("theater/musical", N565)),"musical",ISNUMBER(SEARCH("theater/plays", N565)),"plays",ISNUMBER(SEARCH("theater/spaces", N565)),"spaces")</f>
        <v>web</v>
      </c>
      <c r="S565" s="6">
        <f t="shared" si="43"/>
        <v>42022.069988425923</v>
      </c>
      <c r="T565" s="6">
        <f t="shared" si="44"/>
        <v>42052.069988425923</v>
      </c>
    </row>
    <row r="566" spans="1:20" ht="48" hidden="1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tr">
        <f t="shared" si="42"/>
        <v>technology</v>
      </c>
      <c r="R566" t="str" cm="1">
        <f t="array" ref="R566">_xlfn.IFS(ISNUMBER(SEARCH("film &amp; video/television", N566)),"television",ISNUMBER(SEARCH("film &amp; video/animation", N566)),"animation",ISNUMBER(SEARCH("film &amp; video/documentary", N566)),"documentary",ISNUMBER(SEARCH("film &amp; video/drama", N566)),"drama",ISNUMBER(SEARCH("film &amp; video/science fiction", N566)),"science fiction",ISNUMBER(SEARCH("film &amp; video/shorts", N566)),"shorts",ISNUMBER(SEARCH("food/food trucks", N566)),"food trucks",ISNUMBER(SEARCH("food/restaurants", N566)),"restaurants",ISNUMBER(SEARCH("food/small batch", N566)),"small batch",ISNUMBER(SEARCH("games/mobile games", N566)),"mobile games",ISNUMBER(SEARCH("games/tabletop games", N566)),"tabletop games",ISNUMBER(SEARCH("games/video games", N566)),"video games",ISNUMBER(SEARCH("music/classical music", N566)),"classical music",ISNUMBER(SEARCH("music/electronic music", N566)),"electronic music",ISNUMBER(SEARCH("music/faith", N566)),"faith",ISNUMBER(SEARCH("music/indie rock", N566)),"indie rock",ISNUMBER(SEARCH("music/jazz", N566)),"jazz",ISNUMBER(SEARCH("music/metal", N566)),"metal",ISNUMBER(SEARCH("music/pop", N566)),"pop",ISNUMBER(SEARCH("music/rock", N566)),"rock",ISNUMBER(SEARCH("music/world music", N566)),"world music",ISNUMBER(SEARCH("journalism/audio", N566)),"audio",ISNUMBER(SEARCH("photography/nature", N566)),"nature",ISNUMBER(SEARCH("photography/people", N566)),"people",ISNUMBER(SEARCH("photography/photobooks", N566)),"photobooks",ISNUMBER(SEARCH("photography/places", N566)),"places",ISNUMBER(SEARCH("publishing/art books", N566)),"art books",ISNUMBER(SEARCH("publishing/children's books", N566)),"children's books",ISNUMBER(SEARCH("publishing/fiction", N566)),"fiction",ISNUMBER(SEARCH("publishing/nonfiction", N566)),"nonfiction",ISNUMBER(SEARCH("publishing/radio &amp; podcasts", N566)),"radio &amp; podcasts",ISNUMBER(SEARCH("publishing/translations", N566)),"translations",ISNUMBER(SEARCH("technology/gadgets", N566)),"gadgets",ISNUMBER(SEARCH("technology/hardware", N566)),"hardware",ISNUMBER(SEARCH("technology/makerspaces", N566)),"makerspaces",ISNUMBER(SEARCH("technology/space exploration", N566)),"space exploration",ISNUMBER(SEARCH("technology/wearables", N566)),"wearables",ISNUMBER(SEARCH("technology/web", N566)),"web",ISNUMBER(SEARCH("theater/musical", N566)),"musical",ISNUMBER(SEARCH("theater/plays", N566)),"plays",ISNUMBER(SEARCH("theater/spaces", N566)),"spaces")</f>
        <v>web</v>
      </c>
      <c r="S566" s="6">
        <f t="shared" si="43"/>
        <v>42411.942997685182</v>
      </c>
      <c r="T566" s="6">
        <f t="shared" si="44"/>
        <v>42441.942997685182</v>
      </c>
    </row>
    <row r="567" spans="1:20" ht="48" hidden="1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v>0</v>
      </c>
      <c r="Q567" t="str">
        <f t="shared" si="42"/>
        <v>technology</v>
      </c>
      <c r="R567" t="str" cm="1">
        <f t="array" ref="R567">_xlfn.IFS(ISNUMBER(SEARCH("film &amp; video/television", N567)),"television",ISNUMBER(SEARCH("film &amp; video/animation", N567)),"animation",ISNUMBER(SEARCH("film &amp; video/documentary", N567)),"documentary",ISNUMBER(SEARCH("film &amp; video/drama", N567)),"drama",ISNUMBER(SEARCH("film &amp; video/science fiction", N567)),"science fiction",ISNUMBER(SEARCH("film &amp; video/shorts", N567)),"shorts",ISNUMBER(SEARCH("food/food trucks", N567)),"food trucks",ISNUMBER(SEARCH("food/restaurants", N567)),"restaurants",ISNUMBER(SEARCH("food/small batch", N567)),"small batch",ISNUMBER(SEARCH("games/mobile games", N567)),"mobile games",ISNUMBER(SEARCH("games/tabletop games", N567)),"tabletop games",ISNUMBER(SEARCH("games/video games", N567)),"video games",ISNUMBER(SEARCH("music/classical music", N567)),"classical music",ISNUMBER(SEARCH("music/electronic music", N567)),"electronic music",ISNUMBER(SEARCH("music/faith", N567)),"faith",ISNUMBER(SEARCH("music/indie rock", N567)),"indie rock",ISNUMBER(SEARCH("music/jazz", N567)),"jazz",ISNUMBER(SEARCH("music/metal", N567)),"metal",ISNUMBER(SEARCH("music/pop", N567)),"pop",ISNUMBER(SEARCH("music/rock", N567)),"rock",ISNUMBER(SEARCH("music/world music", N567)),"world music",ISNUMBER(SEARCH("journalism/audio", N567)),"audio",ISNUMBER(SEARCH("photography/nature", N567)),"nature",ISNUMBER(SEARCH("photography/people", N567)),"people",ISNUMBER(SEARCH("photography/photobooks", N567)),"photobooks",ISNUMBER(SEARCH("photography/places", N567)),"places",ISNUMBER(SEARCH("publishing/art books", N567)),"art books",ISNUMBER(SEARCH("publishing/children's books", N567)),"children's books",ISNUMBER(SEARCH("publishing/fiction", N567)),"fiction",ISNUMBER(SEARCH("publishing/nonfiction", N567)),"nonfiction",ISNUMBER(SEARCH("publishing/radio &amp; podcasts", N567)),"radio &amp; podcasts",ISNUMBER(SEARCH("publishing/translations", N567)),"translations",ISNUMBER(SEARCH("technology/gadgets", N567)),"gadgets",ISNUMBER(SEARCH("technology/hardware", N567)),"hardware",ISNUMBER(SEARCH("technology/makerspaces", N567)),"makerspaces",ISNUMBER(SEARCH("technology/space exploration", N567)),"space exploration",ISNUMBER(SEARCH("technology/wearables", N567)),"wearables",ISNUMBER(SEARCH("technology/web", N567)),"web",ISNUMBER(SEARCH("theater/musical", N567)),"musical",ISNUMBER(SEARCH("theater/plays", N567)),"plays",ISNUMBER(SEARCH("theater/spaces", N567)),"spaces")</f>
        <v>web</v>
      </c>
      <c r="S567" s="6">
        <f t="shared" si="43"/>
        <v>42165.785289351858</v>
      </c>
      <c r="T567" s="6">
        <f t="shared" si="44"/>
        <v>42195.785289351858</v>
      </c>
    </row>
    <row r="568" spans="1:20" ht="48" hidden="1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tr">
        <f t="shared" si="42"/>
        <v>technology</v>
      </c>
      <c r="R568" t="str" cm="1">
        <f t="array" ref="R568">_xlfn.IFS(ISNUMBER(SEARCH("film &amp; video/television", N568)),"television",ISNUMBER(SEARCH("film &amp; video/animation", N568)),"animation",ISNUMBER(SEARCH("film &amp; video/documentary", N568)),"documentary",ISNUMBER(SEARCH("film &amp; video/drama", N568)),"drama",ISNUMBER(SEARCH("film &amp; video/science fiction", N568)),"science fiction",ISNUMBER(SEARCH("film &amp; video/shorts", N568)),"shorts",ISNUMBER(SEARCH("food/food trucks", N568)),"food trucks",ISNUMBER(SEARCH("food/restaurants", N568)),"restaurants",ISNUMBER(SEARCH("food/small batch", N568)),"small batch",ISNUMBER(SEARCH("games/mobile games", N568)),"mobile games",ISNUMBER(SEARCH("games/tabletop games", N568)),"tabletop games",ISNUMBER(SEARCH("games/video games", N568)),"video games",ISNUMBER(SEARCH("music/classical music", N568)),"classical music",ISNUMBER(SEARCH("music/electronic music", N568)),"electronic music",ISNUMBER(SEARCH("music/faith", N568)),"faith",ISNUMBER(SEARCH("music/indie rock", N568)),"indie rock",ISNUMBER(SEARCH("music/jazz", N568)),"jazz",ISNUMBER(SEARCH("music/metal", N568)),"metal",ISNUMBER(SEARCH("music/pop", N568)),"pop",ISNUMBER(SEARCH("music/rock", N568)),"rock",ISNUMBER(SEARCH("music/world music", N568)),"world music",ISNUMBER(SEARCH("journalism/audio", N568)),"audio",ISNUMBER(SEARCH("photography/nature", N568)),"nature",ISNUMBER(SEARCH("photography/people", N568)),"people",ISNUMBER(SEARCH("photography/photobooks", N568)),"photobooks",ISNUMBER(SEARCH("photography/places", N568)),"places",ISNUMBER(SEARCH("publishing/art books", N568)),"art books",ISNUMBER(SEARCH("publishing/children's books", N568)),"children's books",ISNUMBER(SEARCH("publishing/fiction", N568)),"fiction",ISNUMBER(SEARCH("publishing/nonfiction", N568)),"nonfiction",ISNUMBER(SEARCH("publishing/radio &amp; podcasts", N568)),"radio &amp; podcasts",ISNUMBER(SEARCH("publishing/translations", N568)),"translations",ISNUMBER(SEARCH("technology/gadgets", N568)),"gadgets",ISNUMBER(SEARCH("technology/hardware", N568)),"hardware",ISNUMBER(SEARCH("technology/makerspaces", N568)),"makerspaces",ISNUMBER(SEARCH("technology/space exploration", N568)),"space exploration",ISNUMBER(SEARCH("technology/wearables", N568)),"wearables",ISNUMBER(SEARCH("technology/web", N568)),"web",ISNUMBER(SEARCH("theater/musical", N568)),"musical",ISNUMBER(SEARCH("theater/plays", N568)),"plays",ISNUMBER(SEARCH("theater/spaces", N568)),"spaces")</f>
        <v>web</v>
      </c>
      <c r="S568" s="6">
        <f t="shared" si="43"/>
        <v>42535.68440972222</v>
      </c>
      <c r="T568" s="6">
        <f t="shared" si="44"/>
        <v>42565.68440972222</v>
      </c>
    </row>
    <row r="569" spans="1:20" ht="48" hidden="1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v>0</v>
      </c>
      <c r="Q569" t="str">
        <f t="shared" si="42"/>
        <v>technology</v>
      </c>
      <c r="R569" t="str" cm="1">
        <f t="array" ref="R569">_xlfn.IFS(ISNUMBER(SEARCH("film &amp; video/television", N569)),"television",ISNUMBER(SEARCH("film &amp; video/animation", N569)),"animation",ISNUMBER(SEARCH("film &amp; video/documentary", N569)),"documentary",ISNUMBER(SEARCH("film &amp; video/drama", N569)),"drama",ISNUMBER(SEARCH("film &amp; video/science fiction", N569)),"science fiction",ISNUMBER(SEARCH("film &amp; video/shorts", N569)),"shorts",ISNUMBER(SEARCH("food/food trucks", N569)),"food trucks",ISNUMBER(SEARCH("food/restaurants", N569)),"restaurants",ISNUMBER(SEARCH("food/small batch", N569)),"small batch",ISNUMBER(SEARCH("games/mobile games", N569)),"mobile games",ISNUMBER(SEARCH("games/tabletop games", N569)),"tabletop games",ISNUMBER(SEARCH("games/video games", N569)),"video games",ISNUMBER(SEARCH("music/classical music", N569)),"classical music",ISNUMBER(SEARCH("music/electronic music", N569)),"electronic music",ISNUMBER(SEARCH("music/faith", N569)),"faith",ISNUMBER(SEARCH("music/indie rock", N569)),"indie rock",ISNUMBER(SEARCH("music/jazz", N569)),"jazz",ISNUMBER(SEARCH("music/metal", N569)),"metal",ISNUMBER(SEARCH("music/pop", N569)),"pop",ISNUMBER(SEARCH("music/rock", N569)),"rock",ISNUMBER(SEARCH("music/world music", N569)),"world music",ISNUMBER(SEARCH("journalism/audio", N569)),"audio",ISNUMBER(SEARCH("photography/nature", N569)),"nature",ISNUMBER(SEARCH("photography/people", N569)),"people",ISNUMBER(SEARCH("photography/photobooks", N569)),"photobooks",ISNUMBER(SEARCH("photography/places", N569)),"places",ISNUMBER(SEARCH("publishing/art books", N569)),"art books",ISNUMBER(SEARCH("publishing/children's books", N569)),"children's books",ISNUMBER(SEARCH("publishing/fiction", N569)),"fiction",ISNUMBER(SEARCH("publishing/nonfiction", N569)),"nonfiction",ISNUMBER(SEARCH("publishing/radio &amp; podcasts", N569)),"radio &amp; podcasts",ISNUMBER(SEARCH("publishing/translations", N569)),"translations",ISNUMBER(SEARCH("technology/gadgets", N569)),"gadgets",ISNUMBER(SEARCH("technology/hardware", N569)),"hardware",ISNUMBER(SEARCH("technology/makerspaces", N569)),"makerspaces",ISNUMBER(SEARCH("technology/space exploration", N569)),"space exploration",ISNUMBER(SEARCH("technology/wearables", N569)),"wearables",ISNUMBER(SEARCH("technology/web", N569)),"web",ISNUMBER(SEARCH("theater/musical", N569)),"musical",ISNUMBER(SEARCH("theater/plays", N569)),"plays",ISNUMBER(SEARCH("theater/spaces", N569)),"spaces")</f>
        <v>web</v>
      </c>
      <c r="S569" s="6">
        <f t="shared" si="43"/>
        <v>41975.842523148152</v>
      </c>
      <c r="T569" s="6">
        <f t="shared" si="44"/>
        <v>42005.842523148152</v>
      </c>
    </row>
    <row r="570" spans="1:20" ht="64" hidden="1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tr" cm="1">
        <f t="array" ref="R570">_xlfn.IFS(ISNUMBER(SEARCH("film &amp; video/television", N570)),"television",ISNUMBER(SEARCH("film &amp; video/animation", N570)),"animation",ISNUMBER(SEARCH("film &amp; video/documentary", N570)),"documentary",ISNUMBER(SEARCH("film &amp; video/drama", N570)),"drama",ISNUMBER(SEARCH("film &amp; video/science fiction", N570)),"science fiction",ISNUMBER(SEARCH("film &amp; video/shorts", N570)),"shorts",ISNUMBER(SEARCH("food/food trucks", N570)),"food trucks",ISNUMBER(SEARCH("food/restaurants", N570)),"restaurants",ISNUMBER(SEARCH("food/small batch", N570)),"small batch",ISNUMBER(SEARCH("games/mobile games", N570)),"mobile games",ISNUMBER(SEARCH("games/tabletop games", N570)),"tabletop games",ISNUMBER(SEARCH("games/video games", N570)),"video games",ISNUMBER(SEARCH("music/classical music", N570)),"classical music",ISNUMBER(SEARCH("music/electronic music", N570)),"electronic music",ISNUMBER(SEARCH("music/faith", N570)),"faith",ISNUMBER(SEARCH("music/indie rock", N570)),"indie rock",ISNUMBER(SEARCH("music/jazz", N570)),"jazz",ISNUMBER(SEARCH("music/metal", N570)),"metal",ISNUMBER(SEARCH("music/pop", N570)),"pop",ISNUMBER(SEARCH("music/rock", N570)),"rock",ISNUMBER(SEARCH("music/world music", N570)),"world music",ISNUMBER(SEARCH("journalism/audio", N570)),"audio",ISNUMBER(SEARCH("photography/nature", N570)),"nature",ISNUMBER(SEARCH("photography/people", N570)),"people",ISNUMBER(SEARCH("photography/photobooks", N570)),"photobooks",ISNUMBER(SEARCH("photography/places", N570)),"places",ISNUMBER(SEARCH("publishing/art books", N570)),"art books",ISNUMBER(SEARCH("publishing/children's books", N570)),"children's books",ISNUMBER(SEARCH("publishing/fiction", N570)),"fiction",ISNUMBER(SEARCH("publishing/nonfiction", N570)),"nonfiction",ISNUMBER(SEARCH("publishing/radio &amp; podcasts", N570)),"radio &amp; podcasts",ISNUMBER(SEARCH("publishing/translations", N570)),"translations",ISNUMBER(SEARCH("technology/gadgets", N570)),"gadgets",ISNUMBER(SEARCH("technology/hardware", N570)),"hardware",ISNUMBER(SEARCH("technology/makerspaces", N570)),"makerspaces",ISNUMBER(SEARCH("technology/space exploration", N570)),"space exploration",ISNUMBER(SEARCH("technology/wearables", N570)),"wearables",ISNUMBER(SEARCH("technology/web", N570)),"web",ISNUMBER(SEARCH("theater/musical", N570)),"musical",ISNUMBER(SEARCH("theater/plays", N570)),"plays",ISNUMBER(SEARCH("theater/spaces", N570)),"spaces")</f>
        <v>web</v>
      </c>
      <c r="S570" s="6">
        <f t="shared" si="43"/>
        <v>42348.9215625</v>
      </c>
      <c r="T570" s="6">
        <f t="shared" si="44"/>
        <v>42385.458333333328</v>
      </c>
    </row>
    <row r="571" spans="1:20" ht="48" hidden="1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tr">
        <f t="shared" si="42"/>
        <v>technology</v>
      </c>
      <c r="R571" t="str" cm="1">
        <f t="array" ref="R571">_xlfn.IFS(ISNUMBER(SEARCH("film &amp; video/television", N571)),"television",ISNUMBER(SEARCH("film &amp; video/animation", N571)),"animation",ISNUMBER(SEARCH("film &amp; video/documentary", N571)),"documentary",ISNUMBER(SEARCH("film &amp; video/drama", N571)),"drama",ISNUMBER(SEARCH("film &amp; video/science fiction", N571)),"science fiction",ISNUMBER(SEARCH("film &amp; video/shorts", N571)),"shorts",ISNUMBER(SEARCH("food/food trucks", N571)),"food trucks",ISNUMBER(SEARCH("food/restaurants", N571)),"restaurants",ISNUMBER(SEARCH("food/small batch", N571)),"small batch",ISNUMBER(SEARCH("games/mobile games", N571)),"mobile games",ISNUMBER(SEARCH("games/tabletop games", N571)),"tabletop games",ISNUMBER(SEARCH("games/video games", N571)),"video games",ISNUMBER(SEARCH("music/classical music", N571)),"classical music",ISNUMBER(SEARCH("music/electronic music", N571)),"electronic music",ISNUMBER(SEARCH("music/faith", N571)),"faith",ISNUMBER(SEARCH("music/indie rock", N571)),"indie rock",ISNUMBER(SEARCH("music/jazz", N571)),"jazz",ISNUMBER(SEARCH("music/metal", N571)),"metal",ISNUMBER(SEARCH("music/pop", N571)),"pop",ISNUMBER(SEARCH("music/rock", N571)),"rock",ISNUMBER(SEARCH("music/world music", N571)),"world music",ISNUMBER(SEARCH("journalism/audio", N571)),"audio",ISNUMBER(SEARCH("photography/nature", N571)),"nature",ISNUMBER(SEARCH("photography/people", N571)),"people",ISNUMBER(SEARCH("photography/photobooks", N571)),"photobooks",ISNUMBER(SEARCH("photography/places", N571)),"places",ISNUMBER(SEARCH("publishing/art books", N571)),"art books",ISNUMBER(SEARCH("publishing/children's books", N571)),"children's books",ISNUMBER(SEARCH("publishing/fiction", N571)),"fiction",ISNUMBER(SEARCH("publishing/nonfiction", N571)),"nonfiction",ISNUMBER(SEARCH("publishing/radio &amp; podcasts", N571)),"radio &amp; podcasts",ISNUMBER(SEARCH("publishing/translations", N571)),"translations",ISNUMBER(SEARCH("technology/gadgets", N571)),"gadgets",ISNUMBER(SEARCH("technology/hardware", N571)),"hardware",ISNUMBER(SEARCH("technology/makerspaces", N571)),"makerspaces",ISNUMBER(SEARCH("technology/space exploration", N571)),"space exploration",ISNUMBER(SEARCH("technology/wearables", N571)),"wearables",ISNUMBER(SEARCH("technology/web", N571)),"web",ISNUMBER(SEARCH("theater/musical", N571)),"musical",ISNUMBER(SEARCH("theater/plays", N571)),"plays",ISNUMBER(SEARCH("theater/spaces", N571)),"spaces")</f>
        <v>web</v>
      </c>
      <c r="S571" s="6">
        <f t="shared" si="43"/>
        <v>42340.847361111111</v>
      </c>
      <c r="T571" s="6">
        <f t="shared" si="44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tr">
        <f t="shared" si="42"/>
        <v>technology</v>
      </c>
      <c r="R572" t="str" cm="1">
        <f t="array" ref="R572">_xlfn.IFS(ISNUMBER(SEARCH("film &amp; video/television", N572)),"television",ISNUMBER(SEARCH("film &amp; video/animation", N572)),"animation",ISNUMBER(SEARCH("film &amp; video/documentary", N572)),"documentary",ISNUMBER(SEARCH("film &amp; video/drama", N572)),"drama",ISNUMBER(SEARCH("film &amp; video/science fiction", N572)),"science fiction",ISNUMBER(SEARCH("film &amp; video/shorts", N572)),"shorts",ISNUMBER(SEARCH("food/food trucks", N572)),"food trucks",ISNUMBER(SEARCH("food/restaurants", N572)),"restaurants",ISNUMBER(SEARCH("food/small batch", N572)),"small batch",ISNUMBER(SEARCH("games/mobile games", N572)),"mobile games",ISNUMBER(SEARCH("games/tabletop games", N572)),"tabletop games",ISNUMBER(SEARCH("games/video games", N572)),"video games",ISNUMBER(SEARCH("music/classical music", N572)),"classical music",ISNUMBER(SEARCH("music/electronic music", N572)),"electronic music",ISNUMBER(SEARCH("music/faith", N572)),"faith",ISNUMBER(SEARCH("music/indie rock", N572)),"indie rock",ISNUMBER(SEARCH("music/jazz", N572)),"jazz",ISNUMBER(SEARCH("music/metal", N572)),"metal",ISNUMBER(SEARCH("music/pop", N572)),"pop",ISNUMBER(SEARCH("music/rock", N572)),"rock",ISNUMBER(SEARCH("music/world music", N572)),"world music",ISNUMBER(SEARCH("journalism/audio", N572)),"audio",ISNUMBER(SEARCH("photography/nature", N572)),"nature",ISNUMBER(SEARCH("photography/people", N572)),"people",ISNUMBER(SEARCH("photography/photobooks", N572)),"photobooks",ISNUMBER(SEARCH("photography/places", N572)),"places",ISNUMBER(SEARCH("publishing/art books", N572)),"art books",ISNUMBER(SEARCH("publishing/children's books", N572)),"children's books",ISNUMBER(SEARCH("publishing/fiction", N572)),"fiction",ISNUMBER(SEARCH("publishing/nonfiction", N572)),"nonfiction",ISNUMBER(SEARCH("publishing/radio &amp; podcasts", N572)),"radio &amp; podcasts",ISNUMBER(SEARCH("publishing/translations", N572)),"translations",ISNUMBER(SEARCH("technology/gadgets", N572)),"gadgets",ISNUMBER(SEARCH("technology/hardware", N572)),"hardware",ISNUMBER(SEARCH("technology/makerspaces", N572)),"makerspaces",ISNUMBER(SEARCH("technology/space exploration", N572)),"space exploration",ISNUMBER(SEARCH("technology/wearables", N572)),"wearables",ISNUMBER(SEARCH("technology/web", N572)),"web",ISNUMBER(SEARCH("theater/musical", N572)),"musical",ISNUMBER(SEARCH("theater/plays", N572)),"plays",ISNUMBER(SEARCH("theater/spaces", N572)),"spaces")</f>
        <v>web</v>
      </c>
      <c r="S572" s="6">
        <f t="shared" si="43"/>
        <v>42388.798252314817</v>
      </c>
      <c r="T572" s="6">
        <f t="shared" si="44"/>
        <v>42418.798252314817</v>
      </c>
    </row>
    <row r="573" spans="1:20" ht="48" hidden="1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tr">
        <f t="shared" si="42"/>
        <v>technology</v>
      </c>
      <c r="R573" t="str" cm="1">
        <f t="array" ref="R573">_xlfn.IFS(ISNUMBER(SEARCH("film &amp; video/television", N573)),"television",ISNUMBER(SEARCH("film &amp; video/animation", N573)),"animation",ISNUMBER(SEARCH("film &amp; video/documentary", N573)),"documentary",ISNUMBER(SEARCH("film &amp; video/drama", N573)),"drama",ISNUMBER(SEARCH("film &amp; video/science fiction", N573)),"science fiction",ISNUMBER(SEARCH("film &amp; video/shorts", N573)),"shorts",ISNUMBER(SEARCH("food/food trucks", N573)),"food trucks",ISNUMBER(SEARCH("food/restaurants", N573)),"restaurants",ISNUMBER(SEARCH("food/small batch", N573)),"small batch",ISNUMBER(SEARCH("games/mobile games", N573)),"mobile games",ISNUMBER(SEARCH("games/tabletop games", N573)),"tabletop games",ISNUMBER(SEARCH("games/video games", N573)),"video games",ISNUMBER(SEARCH("music/classical music", N573)),"classical music",ISNUMBER(SEARCH("music/electronic music", N573)),"electronic music",ISNUMBER(SEARCH("music/faith", N573)),"faith",ISNUMBER(SEARCH("music/indie rock", N573)),"indie rock",ISNUMBER(SEARCH("music/jazz", N573)),"jazz",ISNUMBER(SEARCH("music/metal", N573)),"metal",ISNUMBER(SEARCH("music/pop", N573)),"pop",ISNUMBER(SEARCH("music/rock", N573)),"rock",ISNUMBER(SEARCH("music/world music", N573)),"world music",ISNUMBER(SEARCH("journalism/audio", N573)),"audio",ISNUMBER(SEARCH("photography/nature", N573)),"nature",ISNUMBER(SEARCH("photography/people", N573)),"people",ISNUMBER(SEARCH("photography/photobooks", N573)),"photobooks",ISNUMBER(SEARCH("photography/places", N573)),"places",ISNUMBER(SEARCH("publishing/art books", N573)),"art books",ISNUMBER(SEARCH("publishing/children's books", N573)),"children's books",ISNUMBER(SEARCH("publishing/fiction", N573)),"fiction",ISNUMBER(SEARCH("publishing/nonfiction", N573)),"nonfiction",ISNUMBER(SEARCH("publishing/radio &amp; podcasts", N573)),"radio &amp; podcasts",ISNUMBER(SEARCH("publishing/translations", N573)),"translations",ISNUMBER(SEARCH("technology/gadgets", N573)),"gadgets",ISNUMBER(SEARCH("technology/hardware", N573)),"hardware",ISNUMBER(SEARCH("technology/makerspaces", N573)),"makerspaces",ISNUMBER(SEARCH("technology/space exploration", N573)),"space exploration",ISNUMBER(SEARCH("technology/wearables", N573)),"wearables",ISNUMBER(SEARCH("technology/web", N573)),"web",ISNUMBER(SEARCH("theater/musical", N573)),"musical",ISNUMBER(SEARCH("theater/plays", N573)),"plays",ISNUMBER(SEARCH("theater/spaces", N573)),"spaces")</f>
        <v>web</v>
      </c>
      <c r="S573" s="6">
        <f t="shared" si="43"/>
        <v>42192.816238425927</v>
      </c>
      <c r="T573" s="6">
        <f t="shared" si="44"/>
        <v>42212.165972222225</v>
      </c>
    </row>
    <row r="574" spans="1:20" ht="48" hidden="1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v>0</v>
      </c>
      <c r="Q574" t="str">
        <f t="shared" si="42"/>
        <v>technology</v>
      </c>
      <c r="R574" t="str" cm="1">
        <f t="array" ref="R574">_xlfn.IFS(ISNUMBER(SEARCH("film &amp; video/television", N574)),"television",ISNUMBER(SEARCH("film &amp; video/animation", N574)),"animation",ISNUMBER(SEARCH("film &amp; video/documentary", N574)),"documentary",ISNUMBER(SEARCH("film &amp; video/drama", N574)),"drama",ISNUMBER(SEARCH("film &amp; video/science fiction", N574)),"science fiction",ISNUMBER(SEARCH("film &amp; video/shorts", N574)),"shorts",ISNUMBER(SEARCH("food/food trucks", N574)),"food trucks",ISNUMBER(SEARCH("food/restaurants", N574)),"restaurants",ISNUMBER(SEARCH("food/small batch", N574)),"small batch",ISNUMBER(SEARCH("games/mobile games", N574)),"mobile games",ISNUMBER(SEARCH("games/tabletop games", N574)),"tabletop games",ISNUMBER(SEARCH("games/video games", N574)),"video games",ISNUMBER(SEARCH("music/classical music", N574)),"classical music",ISNUMBER(SEARCH("music/electronic music", N574)),"electronic music",ISNUMBER(SEARCH("music/faith", N574)),"faith",ISNUMBER(SEARCH("music/indie rock", N574)),"indie rock",ISNUMBER(SEARCH("music/jazz", N574)),"jazz",ISNUMBER(SEARCH("music/metal", N574)),"metal",ISNUMBER(SEARCH("music/pop", N574)),"pop",ISNUMBER(SEARCH("music/rock", N574)),"rock",ISNUMBER(SEARCH("music/world music", N574)),"world music",ISNUMBER(SEARCH("journalism/audio", N574)),"audio",ISNUMBER(SEARCH("photography/nature", N574)),"nature",ISNUMBER(SEARCH("photography/people", N574)),"people",ISNUMBER(SEARCH("photography/photobooks", N574)),"photobooks",ISNUMBER(SEARCH("photography/places", N574)),"places",ISNUMBER(SEARCH("publishing/art books", N574)),"art books",ISNUMBER(SEARCH("publishing/children's books", N574)),"children's books",ISNUMBER(SEARCH("publishing/fiction", N574)),"fiction",ISNUMBER(SEARCH("publishing/nonfiction", N574)),"nonfiction",ISNUMBER(SEARCH("publishing/radio &amp; podcasts", N574)),"radio &amp; podcasts",ISNUMBER(SEARCH("publishing/translations", N574)),"translations",ISNUMBER(SEARCH("technology/gadgets", N574)),"gadgets",ISNUMBER(SEARCH("technology/hardware", N574)),"hardware",ISNUMBER(SEARCH("technology/makerspaces", N574)),"makerspaces",ISNUMBER(SEARCH("technology/space exploration", N574)),"space exploration",ISNUMBER(SEARCH("technology/wearables", N574)),"wearables",ISNUMBER(SEARCH("technology/web", N574)),"web",ISNUMBER(SEARCH("theater/musical", N574)),"musical",ISNUMBER(SEARCH("theater/plays", N574)),"plays",ISNUMBER(SEARCH("theater/spaces", N574)),"spaces")</f>
        <v>web</v>
      </c>
      <c r="S574" s="6">
        <f t="shared" si="43"/>
        <v>42282.71629629629</v>
      </c>
      <c r="T574" s="6">
        <f t="shared" si="44"/>
        <v>42312.757962962962</v>
      </c>
    </row>
    <row r="575" spans="1:20" ht="48" hidden="1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tr">
        <f t="shared" si="42"/>
        <v>technology</v>
      </c>
      <c r="R575" t="str" cm="1">
        <f t="array" ref="R575">_xlfn.IFS(ISNUMBER(SEARCH("film &amp; video/television", N575)),"television",ISNUMBER(SEARCH("film &amp; video/animation", N575)),"animation",ISNUMBER(SEARCH("film &amp; video/documentary", N575)),"documentary",ISNUMBER(SEARCH("film &amp; video/drama", N575)),"drama",ISNUMBER(SEARCH("film &amp; video/science fiction", N575)),"science fiction",ISNUMBER(SEARCH("film &amp; video/shorts", N575)),"shorts",ISNUMBER(SEARCH("food/food trucks", N575)),"food trucks",ISNUMBER(SEARCH("food/restaurants", N575)),"restaurants",ISNUMBER(SEARCH("food/small batch", N575)),"small batch",ISNUMBER(SEARCH("games/mobile games", N575)),"mobile games",ISNUMBER(SEARCH("games/tabletop games", N575)),"tabletop games",ISNUMBER(SEARCH("games/video games", N575)),"video games",ISNUMBER(SEARCH("music/classical music", N575)),"classical music",ISNUMBER(SEARCH("music/electronic music", N575)),"electronic music",ISNUMBER(SEARCH("music/faith", N575)),"faith",ISNUMBER(SEARCH("music/indie rock", N575)),"indie rock",ISNUMBER(SEARCH("music/jazz", N575)),"jazz",ISNUMBER(SEARCH("music/metal", N575)),"metal",ISNUMBER(SEARCH("music/pop", N575)),"pop",ISNUMBER(SEARCH("music/rock", N575)),"rock",ISNUMBER(SEARCH("music/world music", N575)),"world music",ISNUMBER(SEARCH("journalism/audio", N575)),"audio",ISNUMBER(SEARCH("photography/nature", N575)),"nature",ISNUMBER(SEARCH("photography/people", N575)),"people",ISNUMBER(SEARCH("photography/photobooks", N575)),"photobooks",ISNUMBER(SEARCH("photography/places", N575)),"places",ISNUMBER(SEARCH("publishing/art books", N575)),"art books",ISNUMBER(SEARCH("publishing/children's books", N575)),"children's books",ISNUMBER(SEARCH("publishing/fiction", N575)),"fiction",ISNUMBER(SEARCH("publishing/nonfiction", N575)),"nonfiction",ISNUMBER(SEARCH("publishing/radio &amp; podcasts", N575)),"radio &amp; podcasts",ISNUMBER(SEARCH("publishing/translations", N575)),"translations",ISNUMBER(SEARCH("technology/gadgets", N575)),"gadgets",ISNUMBER(SEARCH("technology/hardware", N575)),"hardware",ISNUMBER(SEARCH("technology/makerspaces", N575)),"makerspaces",ISNUMBER(SEARCH("technology/space exploration", N575)),"space exploration",ISNUMBER(SEARCH("technology/wearables", N575)),"wearables",ISNUMBER(SEARCH("technology/web", N575)),"web",ISNUMBER(SEARCH("theater/musical", N575)),"musical",ISNUMBER(SEARCH("theater/plays", N575)),"plays",ISNUMBER(SEARCH("theater/spaces", N575)),"spaces")</f>
        <v>web</v>
      </c>
      <c r="S575" s="6">
        <f t="shared" si="43"/>
        <v>41963.050127314811</v>
      </c>
      <c r="T575" s="6">
        <f t="shared" si="44"/>
        <v>42022.05</v>
      </c>
    </row>
    <row r="576" spans="1:20" ht="48" hidden="1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tr">
        <f t="shared" si="42"/>
        <v>technology</v>
      </c>
      <c r="R576" t="str" cm="1">
        <f t="array" ref="R576">_xlfn.IFS(ISNUMBER(SEARCH("film &amp; video/television", N576)),"television",ISNUMBER(SEARCH("film &amp; video/animation", N576)),"animation",ISNUMBER(SEARCH("film &amp; video/documentary", N576)),"documentary",ISNUMBER(SEARCH("film &amp; video/drama", N576)),"drama",ISNUMBER(SEARCH("film &amp; video/science fiction", N576)),"science fiction",ISNUMBER(SEARCH("film &amp; video/shorts", N576)),"shorts",ISNUMBER(SEARCH("food/food trucks", N576)),"food trucks",ISNUMBER(SEARCH("food/restaurants", N576)),"restaurants",ISNUMBER(SEARCH("food/small batch", N576)),"small batch",ISNUMBER(SEARCH("games/mobile games", N576)),"mobile games",ISNUMBER(SEARCH("games/tabletop games", N576)),"tabletop games",ISNUMBER(SEARCH("games/video games", N576)),"video games",ISNUMBER(SEARCH("music/classical music", N576)),"classical music",ISNUMBER(SEARCH("music/electronic music", N576)),"electronic music",ISNUMBER(SEARCH("music/faith", N576)),"faith",ISNUMBER(SEARCH("music/indie rock", N576)),"indie rock",ISNUMBER(SEARCH("music/jazz", N576)),"jazz",ISNUMBER(SEARCH("music/metal", N576)),"metal",ISNUMBER(SEARCH("music/pop", N576)),"pop",ISNUMBER(SEARCH("music/rock", N576)),"rock",ISNUMBER(SEARCH("music/world music", N576)),"world music",ISNUMBER(SEARCH("journalism/audio", N576)),"audio",ISNUMBER(SEARCH("photography/nature", N576)),"nature",ISNUMBER(SEARCH("photography/people", N576)),"people",ISNUMBER(SEARCH("photography/photobooks", N576)),"photobooks",ISNUMBER(SEARCH("photography/places", N576)),"places",ISNUMBER(SEARCH("publishing/art books", N576)),"art books",ISNUMBER(SEARCH("publishing/children's books", N576)),"children's books",ISNUMBER(SEARCH("publishing/fiction", N576)),"fiction",ISNUMBER(SEARCH("publishing/nonfiction", N576)),"nonfiction",ISNUMBER(SEARCH("publishing/radio &amp; podcasts", N576)),"radio &amp; podcasts",ISNUMBER(SEARCH("publishing/translations", N576)),"translations",ISNUMBER(SEARCH("technology/gadgets", N576)),"gadgets",ISNUMBER(SEARCH("technology/hardware", N576)),"hardware",ISNUMBER(SEARCH("technology/makerspaces", N576)),"makerspaces",ISNUMBER(SEARCH("technology/space exploration", N576)),"space exploration",ISNUMBER(SEARCH("technology/wearables", N576)),"wearables",ISNUMBER(SEARCH("technology/web", N576)),"web",ISNUMBER(SEARCH("theater/musical", N576)),"musical",ISNUMBER(SEARCH("theater/plays", N576)),"plays",ISNUMBER(SEARCH("theater/spaces", N576)),"spaces")</f>
        <v>web</v>
      </c>
      <c r="S576" s="6">
        <f t="shared" si="43"/>
        <v>42632.443368055552</v>
      </c>
      <c r="T576" s="6">
        <f t="shared" si="44"/>
        <v>42662.443368055552</v>
      </c>
    </row>
    <row r="577" spans="1:20" ht="48" hidden="1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tr">
        <f t="shared" si="42"/>
        <v>technology</v>
      </c>
      <c r="R577" t="str" cm="1">
        <f t="array" ref="R577">_xlfn.IFS(ISNUMBER(SEARCH("film &amp; video/television", N577)),"television",ISNUMBER(SEARCH("film &amp; video/animation", N577)),"animation",ISNUMBER(SEARCH("film &amp; video/documentary", N577)),"documentary",ISNUMBER(SEARCH("film &amp; video/drama", N577)),"drama",ISNUMBER(SEARCH("film &amp; video/science fiction", N577)),"science fiction",ISNUMBER(SEARCH("film &amp; video/shorts", N577)),"shorts",ISNUMBER(SEARCH("food/food trucks", N577)),"food trucks",ISNUMBER(SEARCH("food/restaurants", N577)),"restaurants",ISNUMBER(SEARCH("food/small batch", N577)),"small batch",ISNUMBER(SEARCH("games/mobile games", N577)),"mobile games",ISNUMBER(SEARCH("games/tabletop games", N577)),"tabletop games",ISNUMBER(SEARCH("games/video games", N577)),"video games",ISNUMBER(SEARCH("music/classical music", N577)),"classical music",ISNUMBER(SEARCH("music/electronic music", N577)),"electronic music",ISNUMBER(SEARCH("music/faith", N577)),"faith",ISNUMBER(SEARCH("music/indie rock", N577)),"indie rock",ISNUMBER(SEARCH("music/jazz", N577)),"jazz",ISNUMBER(SEARCH("music/metal", N577)),"metal",ISNUMBER(SEARCH("music/pop", N577)),"pop",ISNUMBER(SEARCH("music/rock", N577)),"rock",ISNUMBER(SEARCH("music/world music", N577)),"world music",ISNUMBER(SEARCH("journalism/audio", N577)),"audio",ISNUMBER(SEARCH("photography/nature", N577)),"nature",ISNUMBER(SEARCH("photography/people", N577)),"people",ISNUMBER(SEARCH("photography/photobooks", N577)),"photobooks",ISNUMBER(SEARCH("photography/places", N577)),"places",ISNUMBER(SEARCH("publishing/art books", N577)),"art books",ISNUMBER(SEARCH("publishing/children's books", N577)),"children's books",ISNUMBER(SEARCH("publishing/fiction", N577)),"fiction",ISNUMBER(SEARCH("publishing/nonfiction", N577)),"nonfiction",ISNUMBER(SEARCH("publishing/radio &amp; podcasts", N577)),"radio &amp; podcasts",ISNUMBER(SEARCH("publishing/translations", N577)),"translations",ISNUMBER(SEARCH("technology/gadgets", N577)),"gadgets",ISNUMBER(SEARCH("technology/hardware", N577)),"hardware",ISNUMBER(SEARCH("technology/makerspaces", N577)),"makerspaces",ISNUMBER(SEARCH("technology/space exploration", N577)),"space exploration",ISNUMBER(SEARCH("technology/wearables", N577)),"wearables",ISNUMBER(SEARCH("technology/web", N577)),"web",ISNUMBER(SEARCH("theater/musical", N577)),"musical",ISNUMBER(SEARCH("theater/plays", N577)),"plays",ISNUMBER(SEARCH("theater/spaces", N577)),"spaces")</f>
        <v>web</v>
      </c>
      <c r="S577" s="6">
        <f t="shared" si="43"/>
        <v>42138.692627314813</v>
      </c>
      <c r="T577" s="6">
        <f t="shared" si="44"/>
        <v>42168.692627314813</v>
      </c>
    </row>
    <row r="578" spans="1:20" ht="48" hidden="1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tr">
        <f t="shared" si="42"/>
        <v>technology</v>
      </c>
      <c r="R578" t="str" cm="1">
        <f t="array" ref="R578">_xlfn.IFS(ISNUMBER(SEARCH("film &amp; video/television", N578)),"television",ISNUMBER(SEARCH("film &amp; video/animation", N578)),"animation",ISNUMBER(SEARCH("film &amp; video/documentary", N578)),"documentary",ISNUMBER(SEARCH("film &amp; video/drama", N578)),"drama",ISNUMBER(SEARCH("film &amp; video/science fiction", N578)),"science fiction",ISNUMBER(SEARCH("film &amp; video/shorts", N578)),"shorts",ISNUMBER(SEARCH("food/food trucks", N578)),"food trucks",ISNUMBER(SEARCH("food/restaurants", N578)),"restaurants",ISNUMBER(SEARCH("food/small batch", N578)),"small batch",ISNUMBER(SEARCH("games/mobile games", N578)),"mobile games",ISNUMBER(SEARCH("games/tabletop games", N578)),"tabletop games",ISNUMBER(SEARCH("games/video games", N578)),"video games",ISNUMBER(SEARCH("music/classical music", N578)),"classical music",ISNUMBER(SEARCH("music/electronic music", N578)),"electronic music",ISNUMBER(SEARCH("music/faith", N578)),"faith",ISNUMBER(SEARCH("music/indie rock", N578)),"indie rock",ISNUMBER(SEARCH("music/jazz", N578)),"jazz",ISNUMBER(SEARCH("music/metal", N578)),"metal",ISNUMBER(SEARCH("music/pop", N578)),"pop",ISNUMBER(SEARCH("music/rock", N578)),"rock",ISNUMBER(SEARCH("music/world music", N578)),"world music",ISNUMBER(SEARCH("journalism/audio", N578)),"audio",ISNUMBER(SEARCH("photography/nature", N578)),"nature",ISNUMBER(SEARCH("photography/people", N578)),"people",ISNUMBER(SEARCH("photography/photobooks", N578)),"photobooks",ISNUMBER(SEARCH("photography/places", N578)),"places",ISNUMBER(SEARCH("publishing/art books", N578)),"art books",ISNUMBER(SEARCH("publishing/children's books", N578)),"children's books",ISNUMBER(SEARCH("publishing/fiction", N578)),"fiction",ISNUMBER(SEARCH("publishing/nonfiction", N578)),"nonfiction",ISNUMBER(SEARCH("publishing/radio &amp; podcasts", N578)),"radio &amp; podcasts",ISNUMBER(SEARCH("publishing/translations", N578)),"translations",ISNUMBER(SEARCH("technology/gadgets", N578)),"gadgets",ISNUMBER(SEARCH("technology/hardware", N578)),"hardware",ISNUMBER(SEARCH("technology/makerspaces", N578)),"makerspaces",ISNUMBER(SEARCH("technology/space exploration", N578)),"space exploration",ISNUMBER(SEARCH("technology/wearables", N578)),"wearables",ISNUMBER(SEARCH("technology/web", N578)),"web",ISNUMBER(SEARCH("theater/musical", N578)),"musical",ISNUMBER(SEARCH("theater/plays", N578)),"plays",ISNUMBER(SEARCH("theater/spaces", N578)),"spaces")</f>
        <v>web</v>
      </c>
      <c r="S578" s="6">
        <f t="shared" si="43"/>
        <v>42031.471666666665</v>
      </c>
      <c r="T578" s="6">
        <f t="shared" si="44"/>
        <v>42091.43</v>
      </c>
    </row>
    <row r="579" spans="1:20" ht="48" hidden="1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(E579/D579)*100</f>
        <v>0.2</v>
      </c>
      <c r="P579">
        <f t="shared" ref="P579:P642" si="46">(E579/L579)</f>
        <v>10</v>
      </c>
      <c r="Q579" t="str">
        <f t="shared" ref="Q579:Q642" si="47">_xlfn.IFS(ISNUMBER(SEARCH("film &amp; video", N579)),"film &amp; video",ISNUMBER(SEARCH("food", N579)),"food",ISNUMBER(SEARCH("games", N579)),"games",ISNUMBER(SEARCH("journalism", N579)),"journalism",ISNUMBER(SEARCH("music", N579)),"music",ISNUMBER(SEARCH("photography", N579)),"photography",ISNUMBER(SEARCH("publishing", N579)),"publishing",ISNUMBER(SEARCH("technology", N579)),"technology",ISNUMBER(SEARCH("theater", N579)),"theater")</f>
        <v>technology</v>
      </c>
      <c r="R579" t="str" cm="1">
        <f t="array" ref="R579">_xlfn.IFS(ISNUMBER(SEARCH("film &amp; video/television", N579)),"television",ISNUMBER(SEARCH("film &amp; video/animation", N579)),"animation",ISNUMBER(SEARCH("film &amp; video/documentary", N579)),"documentary",ISNUMBER(SEARCH("film &amp; video/drama", N579)),"drama",ISNUMBER(SEARCH("film &amp; video/science fiction", N579)),"science fiction",ISNUMBER(SEARCH("film &amp; video/shorts", N579)),"shorts",ISNUMBER(SEARCH("food/food trucks", N579)),"food trucks",ISNUMBER(SEARCH("food/restaurants", N579)),"restaurants",ISNUMBER(SEARCH("food/small batch", N579)),"small batch",ISNUMBER(SEARCH("games/mobile games", N579)),"mobile games",ISNUMBER(SEARCH("games/tabletop games", N579)),"tabletop games",ISNUMBER(SEARCH("games/video games", N579)),"video games",ISNUMBER(SEARCH("music/classical music", N579)),"classical music",ISNUMBER(SEARCH("music/electronic music", N579)),"electronic music",ISNUMBER(SEARCH("music/faith", N579)),"faith",ISNUMBER(SEARCH("music/indie rock", N579)),"indie rock",ISNUMBER(SEARCH("music/jazz", N579)),"jazz",ISNUMBER(SEARCH("music/metal", N579)),"metal",ISNUMBER(SEARCH("music/pop", N579)),"pop",ISNUMBER(SEARCH("music/rock", N579)),"rock",ISNUMBER(SEARCH("music/world music", N579)),"world music",ISNUMBER(SEARCH("journalism/audio", N579)),"audio",ISNUMBER(SEARCH("photography/nature", N579)),"nature",ISNUMBER(SEARCH("photography/people", N579)),"people",ISNUMBER(SEARCH("photography/photobooks", N579)),"photobooks",ISNUMBER(SEARCH("photography/places", N579)),"places",ISNUMBER(SEARCH("publishing/art books", N579)),"art books",ISNUMBER(SEARCH("publishing/children's books", N579)),"children's books",ISNUMBER(SEARCH("publishing/fiction", N579)),"fiction",ISNUMBER(SEARCH("publishing/nonfiction", N579)),"nonfiction",ISNUMBER(SEARCH("publishing/radio &amp; podcasts", N579)),"radio &amp; podcasts",ISNUMBER(SEARCH("publishing/translations", N579)),"translations",ISNUMBER(SEARCH("technology/gadgets", N579)),"gadgets",ISNUMBER(SEARCH("technology/hardware", N579)),"hardware",ISNUMBER(SEARCH("technology/makerspaces", N579)),"makerspaces",ISNUMBER(SEARCH("technology/space exploration", N579)),"space exploration",ISNUMBER(SEARCH("technology/wearables", N579)),"wearables",ISNUMBER(SEARCH("technology/web", N579)),"web",ISNUMBER(SEARCH("theater/musical", N579)),"musical",ISNUMBER(SEARCH("theater/plays", N579)),"plays",ISNUMBER(SEARCH("theater/spaces", N579)),"spaces")</f>
        <v>web</v>
      </c>
      <c r="S579" s="6">
        <f t="shared" ref="S579:S642" si="48">(((J579/60)/60)/24)+DATE(1970,1,1)</f>
        <v>42450.589143518519</v>
      </c>
      <c r="T579" s="6">
        <f t="shared" ref="T579:T642" si="49">(((I579/60)/60)/24)+DATE(1970,1,1)</f>
        <v>42510.589143518519</v>
      </c>
    </row>
    <row r="580" spans="1:20" ht="32" hidden="1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tr">
        <f t="shared" si="47"/>
        <v>technology</v>
      </c>
      <c r="R580" t="str" cm="1">
        <f t="array" ref="R580">_xlfn.IFS(ISNUMBER(SEARCH("film &amp; video/television", N580)),"television",ISNUMBER(SEARCH("film &amp; video/animation", N580)),"animation",ISNUMBER(SEARCH("film &amp; video/documentary", N580)),"documentary",ISNUMBER(SEARCH("film &amp; video/drama", N580)),"drama",ISNUMBER(SEARCH("film &amp; video/science fiction", N580)),"science fiction",ISNUMBER(SEARCH("film &amp; video/shorts", N580)),"shorts",ISNUMBER(SEARCH("food/food trucks", N580)),"food trucks",ISNUMBER(SEARCH("food/restaurants", N580)),"restaurants",ISNUMBER(SEARCH("food/small batch", N580)),"small batch",ISNUMBER(SEARCH("games/mobile games", N580)),"mobile games",ISNUMBER(SEARCH("games/tabletop games", N580)),"tabletop games",ISNUMBER(SEARCH("games/video games", N580)),"video games",ISNUMBER(SEARCH("music/classical music", N580)),"classical music",ISNUMBER(SEARCH("music/electronic music", N580)),"electronic music",ISNUMBER(SEARCH("music/faith", N580)),"faith",ISNUMBER(SEARCH("music/indie rock", N580)),"indie rock",ISNUMBER(SEARCH("music/jazz", N580)),"jazz",ISNUMBER(SEARCH("music/metal", N580)),"metal",ISNUMBER(SEARCH("music/pop", N580)),"pop",ISNUMBER(SEARCH("music/rock", N580)),"rock",ISNUMBER(SEARCH("music/world music", N580)),"world music",ISNUMBER(SEARCH("journalism/audio", N580)),"audio",ISNUMBER(SEARCH("photography/nature", N580)),"nature",ISNUMBER(SEARCH("photography/people", N580)),"people",ISNUMBER(SEARCH("photography/photobooks", N580)),"photobooks",ISNUMBER(SEARCH("photography/places", N580)),"places",ISNUMBER(SEARCH("publishing/art books", N580)),"art books",ISNUMBER(SEARCH("publishing/children's books", N580)),"children's books",ISNUMBER(SEARCH("publishing/fiction", N580)),"fiction",ISNUMBER(SEARCH("publishing/nonfiction", N580)),"nonfiction",ISNUMBER(SEARCH("publishing/radio &amp; podcasts", N580)),"radio &amp; podcasts",ISNUMBER(SEARCH("publishing/translations", N580)),"translations",ISNUMBER(SEARCH("technology/gadgets", N580)),"gadgets",ISNUMBER(SEARCH("technology/hardware", N580)),"hardware",ISNUMBER(SEARCH("technology/makerspaces", N580)),"makerspaces",ISNUMBER(SEARCH("technology/space exploration", N580)),"space exploration",ISNUMBER(SEARCH("technology/wearables", N580)),"wearables",ISNUMBER(SEARCH("technology/web", N580)),"web",ISNUMBER(SEARCH("theater/musical", N580)),"musical",ISNUMBER(SEARCH("theater/plays", N580)),"plays",ISNUMBER(SEARCH("theater/spaces", N580)),"spaces")</f>
        <v>web</v>
      </c>
      <c r="S580" s="6">
        <f t="shared" si="48"/>
        <v>42230.578622685185</v>
      </c>
      <c r="T580" s="6">
        <f t="shared" si="49"/>
        <v>42254.578622685185</v>
      </c>
    </row>
    <row r="581" spans="1:20" ht="32" hidden="1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tr">
        <f t="shared" si="47"/>
        <v>technology</v>
      </c>
      <c r="R581" t="str" cm="1">
        <f t="array" ref="R581">_xlfn.IFS(ISNUMBER(SEARCH("film &amp; video/television", N581)),"television",ISNUMBER(SEARCH("film &amp; video/animation", N581)),"animation",ISNUMBER(SEARCH("film &amp; video/documentary", N581)),"documentary",ISNUMBER(SEARCH("film &amp; video/drama", N581)),"drama",ISNUMBER(SEARCH("film &amp; video/science fiction", N581)),"science fiction",ISNUMBER(SEARCH("film &amp; video/shorts", N581)),"shorts",ISNUMBER(SEARCH("food/food trucks", N581)),"food trucks",ISNUMBER(SEARCH("food/restaurants", N581)),"restaurants",ISNUMBER(SEARCH("food/small batch", N581)),"small batch",ISNUMBER(SEARCH("games/mobile games", N581)),"mobile games",ISNUMBER(SEARCH("games/tabletop games", N581)),"tabletop games",ISNUMBER(SEARCH("games/video games", N581)),"video games",ISNUMBER(SEARCH("music/classical music", N581)),"classical music",ISNUMBER(SEARCH("music/electronic music", N581)),"electronic music",ISNUMBER(SEARCH("music/faith", N581)),"faith",ISNUMBER(SEARCH("music/indie rock", N581)),"indie rock",ISNUMBER(SEARCH("music/jazz", N581)),"jazz",ISNUMBER(SEARCH("music/metal", N581)),"metal",ISNUMBER(SEARCH("music/pop", N581)),"pop",ISNUMBER(SEARCH("music/rock", N581)),"rock",ISNUMBER(SEARCH("music/world music", N581)),"world music",ISNUMBER(SEARCH("journalism/audio", N581)),"audio",ISNUMBER(SEARCH("photography/nature", N581)),"nature",ISNUMBER(SEARCH("photography/people", N581)),"people",ISNUMBER(SEARCH("photography/photobooks", N581)),"photobooks",ISNUMBER(SEARCH("photography/places", N581)),"places",ISNUMBER(SEARCH("publishing/art books", N581)),"art books",ISNUMBER(SEARCH("publishing/children's books", N581)),"children's books",ISNUMBER(SEARCH("publishing/fiction", N581)),"fiction",ISNUMBER(SEARCH("publishing/nonfiction", N581)),"nonfiction",ISNUMBER(SEARCH("publishing/radio &amp; podcasts", N581)),"radio &amp; podcasts",ISNUMBER(SEARCH("publishing/translations", N581)),"translations",ISNUMBER(SEARCH("technology/gadgets", N581)),"gadgets",ISNUMBER(SEARCH("technology/hardware", N581)),"hardware",ISNUMBER(SEARCH("technology/makerspaces", N581)),"makerspaces",ISNUMBER(SEARCH("technology/space exploration", N581)),"space exploration",ISNUMBER(SEARCH("technology/wearables", N581)),"wearables",ISNUMBER(SEARCH("technology/web", N581)),"web",ISNUMBER(SEARCH("theater/musical", N581)),"musical",ISNUMBER(SEARCH("theater/plays", N581)),"plays",ISNUMBER(SEARCH("theater/spaces", N581)),"spaces")</f>
        <v>web</v>
      </c>
      <c r="S581" s="6">
        <f t="shared" si="48"/>
        <v>41968.852118055554</v>
      </c>
      <c r="T581" s="6">
        <f t="shared" si="49"/>
        <v>41998.852118055554</v>
      </c>
    </row>
    <row r="582" spans="1:20" ht="48" hidden="1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tr">
        <f t="shared" si="47"/>
        <v>technology</v>
      </c>
      <c r="R582" t="str" cm="1">
        <f t="array" ref="R582">_xlfn.IFS(ISNUMBER(SEARCH("film &amp; video/television", N582)),"television",ISNUMBER(SEARCH("film &amp; video/animation", N582)),"animation",ISNUMBER(SEARCH("film &amp; video/documentary", N582)),"documentary",ISNUMBER(SEARCH("film &amp; video/drama", N582)),"drama",ISNUMBER(SEARCH("film &amp; video/science fiction", N582)),"science fiction",ISNUMBER(SEARCH("film &amp; video/shorts", N582)),"shorts",ISNUMBER(SEARCH("food/food trucks", N582)),"food trucks",ISNUMBER(SEARCH("food/restaurants", N582)),"restaurants",ISNUMBER(SEARCH("food/small batch", N582)),"small batch",ISNUMBER(SEARCH("games/mobile games", N582)),"mobile games",ISNUMBER(SEARCH("games/tabletop games", N582)),"tabletop games",ISNUMBER(SEARCH("games/video games", N582)),"video games",ISNUMBER(SEARCH("music/classical music", N582)),"classical music",ISNUMBER(SEARCH("music/electronic music", N582)),"electronic music",ISNUMBER(SEARCH("music/faith", N582)),"faith",ISNUMBER(SEARCH("music/indie rock", N582)),"indie rock",ISNUMBER(SEARCH("music/jazz", N582)),"jazz",ISNUMBER(SEARCH("music/metal", N582)),"metal",ISNUMBER(SEARCH("music/pop", N582)),"pop",ISNUMBER(SEARCH("music/rock", N582)),"rock",ISNUMBER(SEARCH("music/world music", N582)),"world music",ISNUMBER(SEARCH("journalism/audio", N582)),"audio",ISNUMBER(SEARCH("photography/nature", N582)),"nature",ISNUMBER(SEARCH("photography/people", N582)),"people",ISNUMBER(SEARCH("photography/photobooks", N582)),"photobooks",ISNUMBER(SEARCH("photography/places", N582)),"places",ISNUMBER(SEARCH("publishing/art books", N582)),"art books",ISNUMBER(SEARCH("publishing/children's books", N582)),"children's books",ISNUMBER(SEARCH("publishing/fiction", N582)),"fiction",ISNUMBER(SEARCH("publishing/nonfiction", N582)),"nonfiction",ISNUMBER(SEARCH("publishing/radio &amp; podcasts", N582)),"radio &amp; podcasts",ISNUMBER(SEARCH("publishing/translations", N582)),"translations",ISNUMBER(SEARCH("technology/gadgets", N582)),"gadgets",ISNUMBER(SEARCH("technology/hardware", N582)),"hardware",ISNUMBER(SEARCH("technology/makerspaces", N582)),"makerspaces",ISNUMBER(SEARCH("technology/space exploration", N582)),"space exploration",ISNUMBER(SEARCH("technology/wearables", N582)),"wearables",ISNUMBER(SEARCH("technology/web", N582)),"web",ISNUMBER(SEARCH("theater/musical", N582)),"musical",ISNUMBER(SEARCH("theater/plays", N582)),"plays",ISNUMBER(SEARCH("theater/spaces", N582)),"spaces")</f>
        <v>web</v>
      </c>
      <c r="S582" s="6">
        <f t="shared" si="48"/>
        <v>42605.908182870371</v>
      </c>
      <c r="T582" s="6">
        <f t="shared" si="49"/>
        <v>42635.908182870371</v>
      </c>
    </row>
    <row r="583" spans="1:20" ht="48" hidden="1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v>0</v>
      </c>
      <c r="Q583" t="str">
        <f t="shared" si="47"/>
        <v>technology</v>
      </c>
      <c r="R583" t="str" cm="1">
        <f t="array" ref="R583">_xlfn.IFS(ISNUMBER(SEARCH("film &amp; video/television", N583)),"television",ISNUMBER(SEARCH("film &amp; video/animation", N583)),"animation",ISNUMBER(SEARCH("film &amp; video/documentary", N583)),"documentary",ISNUMBER(SEARCH("film &amp; video/drama", N583)),"drama",ISNUMBER(SEARCH("film &amp; video/science fiction", N583)),"science fiction",ISNUMBER(SEARCH("film &amp; video/shorts", N583)),"shorts",ISNUMBER(SEARCH("food/food trucks", N583)),"food trucks",ISNUMBER(SEARCH("food/restaurants", N583)),"restaurants",ISNUMBER(SEARCH("food/small batch", N583)),"small batch",ISNUMBER(SEARCH("games/mobile games", N583)),"mobile games",ISNUMBER(SEARCH("games/tabletop games", N583)),"tabletop games",ISNUMBER(SEARCH("games/video games", N583)),"video games",ISNUMBER(SEARCH("music/classical music", N583)),"classical music",ISNUMBER(SEARCH("music/electronic music", N583)),"electronic music",ISNUMBER(SEARCH("music/faith", N583)),"faith",ISNUMBER(SEARCH("music/indie rock", N583)),"indie rock",ISNUMBER(SEARCH("music/jazz", N583)),"jazz",ISNUMBER(SEARCH("music/metal", N583)),"metal",ISNUMBER(SEARCH("music/pop", N583)),"pop",ISNUMBER(SEARCH("music/rock", N583)),"rock",ISNUMBER(SEARCH("music/world music", N583)),"world music",ISNUMBER(SEARCH("journalism/audio", N583)),"audio",ISNUMBER(SEARCH("photography/nature", N583)),"nature",ISNUMBER(SEARCH("photography/people", N583)),"people",ISNUMBER(SEARCH("photography/photobooks", N583)),"photobooks",ISNUMBER(SEARCH("photography/places", N583)),"places",ISNUMBER(SEARCH("publishing/art books", N583)),"art books",ISNUMBER(SEARCH("publishing/children's books", N583)),"children's books",ISNUMBER(SEARCH("publishing/fiction", N583)),"fiction",ISNUMBER(SEARCH("publishing/nonfiction", N583)),"nonfiction",ISNUMBER(SEARCH("publishing/radio &amp; podcasts", N583)),"radio &amp; podcasts",ISNUMBER(SEARCH("publishing/translations", N583)),"translations",ISNUMBER(SEARCH("technology/gadgets", N583)),"gadgets",ISNUMBER(SEARCH("technology/hardware", N583)),"hardware",ISNUMBER(SEARCH("technology/makerspaces", N583)),"makerspaces",ISNUMBER(SEARCH("technology/space exploration", N583)),"space exploration",ISNUMBER(SEARCH("technology/wearables", N583)),"wearables",ISNUMBER(SEARCH("technology/web", N583)),"web",ISNUMBER(SEARCH("theater/musical", N583)),"musical",ISNUMBER(SEARCH("theater/plays", N583)),"plays",ISNUMBER(SEARCH("theater/spaces", N583)),"spaces")</f>
        <v>web</v>
      </c>
      <c r="S583" s="6">
        <f t="shared" si="48"/>
        <v>42188.012777777782</v>
      </c>
      <c r="T583" s="6">
        <f t="shared" si="49"/>
        <v>42218.012777777782</v>
      </c>
    </row>
    <row r="584" spans="1:20" ht="48" hidden="1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v>0</v>
      </c>
      <c r="Q584" t="str">
        <f t="shared" si="47"/>
        <v>technology</v>
      </c>
      <c r="R584" t="str" cm="1">
        <f t="array" ref="R584">_xlfn.IFS(ISNUMBER(SEARCH("film &amp; video/television", N584)),"television",ISNUMBER(SEARCH("film &amp; video/animation", N584)),"animation",ISNUMBER(SEARCH("film &amp; video/documentary", N584)),"documentary",ISNUMBER(SEARCH("film &amp; video/drama", N584)),"drama",ISNUMBER(SEARCH("film &amp; video/science fiction", N584)),"science fiction",ISNUMBER(SEARCH("film &amp; video/shorts", N584)),"shorts",ISNUMBER(SEARCH("food/food trucks", N584)),"food trucks",ISNUMBER(SEARCH("food/restaurants", N584)),"restaurants",ISNUMBER(SEARCH("food/small batch", N584)),"small batch",ISNUMBER(SEARCH("games/mobile games", N584)),"mobile games",ISNUMBER(SEARCH("games/tabletop games", N584)),"tabletop games",ISNUMBER(SEARCH("games/video games", N584)),"video games",ISNUMBER(SEARCH("music/classical music", N584)),"classical music",ISNUMBER(SEARCH("music/electronic music", N584)),"electronic music",ISNUMBER(SEARCH("music/faith", N584)),"faith",ISNUMBER(SEARCH("music/indie rock", N584)),"indie rock",ISNUMBER(SEARCH("music/jazz", N584)),"jazz",ISNUMBER(SEARCH("music/metal", N584)),"metal",ISNUMBER(SEARCH("music/pop", N584)),"pop",ISNUMBER(SEARCH("music/rock", N584)),"rock",ISNUMBER(SEARCH("music/world music", N584)),"world music",ISNUMBER(SEARCH("journalism/audio", N584)),"audio",ISNUMBER(SEARCH("photography/nature", N584)),"nature",ISNUMBER(SEARCH("photography/people", N584)),"people",ISNUMBER(SEARCH("photography/photobooks", N584)),"photobooks",ISNUMBER(SEARCH("photography/places", N584)),"places",ISNUMBER(SEARCH("publishing/art books", N584)),"art books",ISNUMBER(SEARCH("publishing/children's books", N584)),"children's books",ISNUMBER(SEARCH("publishing/fiction", N584)),"fiction",ISNUMBER(SEARCH("publishing/nonfiction", N584)),"nonfiction",ISNUMBER(SEARCH("publishing/radio &amp; podcasts", N584)),"radio &amp; podcasts",ISNUMBER(SEARCH("publishing/translations", N584)),"translations",ISNUMBER(SEARCH("technology/gadgets", N584)),"gadgets",ISNUMBER(SEARCH("technology/hardware", N584)),"hardware",ISNUMBER(SEARCH("technology/makerspaces", N584)),"makerspaces",ISNUMBER(SEARCH("technology/space exploration", N584)),"space exploration",ISNUMBER(SEARCH("technology/wearables", N584)),"wearables",ISNUMBER(SEARCH("technology/web", N584)),"web",ISNUMBER(SEARCH("theater/musical", N584)),"musical",ISNUMBER(SEARCH("theater/plays", N584)),"plays",ISNUMBER(SEARCH("theater/spaces", N584)),"spaces")</f>
        <v>web</v>
      </c>
      <c r="S584" s="6">
        <f t="shared" si="48"/>
        <v>42055.739803240736</v>
      </c>
      <c r="T584" s="6">
        <f t="shared" si="49"/>
        <v>42078.75</v>
      </c>
    </row>
    <row r="585" spans="1:20" ht="32" hidden="1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tr">
        <f t="shared" si="47"/>
        <v>technology</v>
      </c>
      <c r="R585" t="str" cm="1">
        <f t="array" ref="R585">_xlfn.IFS(ISNUMBER(SEARCH("film &amp; video/television", N585)),"television",ISNUMBER(SEARCH("film &amp; video/animation", N585)),"animation",ISNUMBER(SEARCH("film &amp; video/documentary", N585)),"documentary",ISNUMBER(SEARCH("film &amp; video/drama", N585)),"drama",ISNUMBER(SEARCH("film &amp; video/science fiction", N585)),"science fiction",ISNUMBER(SEARCH("film &amp; video/shorts", N585)),"shorts",ISNUMBER(SEARCH("food/food trucks", N585)),"food trucks",ISNUMBER(SEARCH("food/restaurants", N585)),"restaurants",ISNUMBER(SEARCH("food/small batch", N585)),"small batch",ISNUMBER(SEARCH("games/mobile games", N585)),"mobile games",ISNUMBER(SEARCH("games/tabletop games", N585)),"tabletop games",ISNUMBER(SEARCH("games/video games", N585)),"video games",ISNUMBER(SEARCH("music/classical music", N585)),"classical music",ISNUMBER(SEARCH("music/electronic music", N585)),"electronic music",ISNUMBER(SEARCH("music/faith", N585)),"faith",ISNUMBER(SEARCH("music/indie rock", N585)),"indie rock",ISNUMBER(SEARCH("music/jazz", N585)),"jazz",ISNUMBER(SEARCH("music/metal", N585)),"metal",ISNUMBER(SEARCH("music/pop", N585)),"pop",ISNUMBER(SEARCH("music/rock", N585)),"rock",ISNUMBER(SEARCH("music/world music", N585)),"world music",ISNUMBER(SEARCH("journalism/audio", N585)),"audio",ISNUMBER(SEARCH("photography/nature", N585)),"nature",ISNUMBER(SEARCH("photography/people", N585)),"people",ISNUMBER(SEARCH("photography/photobooks", N585)),"photobooks",ISNUMBER(SEARCH("photography/places", N585)),"places",ISNUMBER(SEARCH("publishing/art books", N585)),"art books",ISNUMBER(SEARCH("publishing/children's books", N585)),"children's books",ISNUMBER(SEARCH("publishing/fiction", N585)),"fiction",ISNUMBER(SEARCH("publishing/nonfiction", N585)),"nonfiction",ISNUMBER(SEARCH("publishing/radio &amp; podcasts", N585)),"radio &amp; podcasts",ISNUMBER(SEARCH("publishing/translations", N585)),"translations",ISNUMBER(SEARCH("technology/gadgets", N585)),"gadgets",ISNUMBER(SEARCH("technology/hardware", N585)),"hardware",ISNUMBER(SEARCH("technology/makerspaces", N585)),"makerspaces",ISNUMBER(SEARCH("technology/space exploration", N585)),"space exploration",ISNUMBER(SEARCH("technology/wearables", N585)),"wearables",ISNUMBER(SEARCH("technology/web", N585)),"web",ISNUMBER(SEARCH("theater/musical", N585)),"musical",ISNUMBER(SEARCH("theater/plays", N585)),"plays",ISNUMBER(SEARCH("theater/spaces", N585)),"spaces")</f>
        <v>web</v>
      </c>
      <c r="S585" s="6">
        <f t="shared" si="48"/>
        <v>42052.93850694444</v>
      </c>
      <c r="T585" s="6">
        <f t="shared" si="49"/>
        <v>42082.896840277783</v>
      </c>
    </row>
    <row r="586" spans="1:20" ht="32" hidden="1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tr" cm="1">
        <f t="array" ref="R586">_xlfn.IFS(ISNUMBER(SEARCH("film &amp; video/television", N586)),"television",ISNUMBER(SEARCH("film &amp; video/animation", N586)),"animation",ISNUMBER(SEARCH("film &amp; video/documentary", N586)),"documentary",ISNUMBER(SEARCH("film &amp; video/drama", N586)),"drama",ISNUMBER(SEARCH("film &amp; video/science fiction", N586)),"science fiction",ISNUMBER(SEARCH("film &amp; video/shorts", N586)),"shorts",ISNUMBER(SEARCH("food/food trucks", N586)),"food trucks",ISNUMBER(SEARCH("food/restaurants", N586)),"restaurants",ISNUMBER(SEARCH("food/small batch", N586)),"small batch",ISNUMBER(SEARCH("games/mobile games", N586)),"mobile games",ISNUMBER(SEARCH("games/tabletop games", N586)),"tabletop games",ISNUMBER(SEARCH("games/video games", N586)),"video games",ISNUMBER(SEARCH("music/classical music", N586)),"classical music",ISNUMBER(SEARCH("music/electronic music", N586)),"electronic music",ISNUMBER(SEARCH("music/faith", N586)),"faith",ISNUMBER(SEARCH("music/indie rock", N586)),"indie rock",ISNUMBER(SEARCH("music/jazz", N586)),"jazz",ISNUMBER(SEARCH("music/metal", N586)),"metal",ISNUMBER(SEARCH("music/pop", N586)),"pop",ISNUMBER(SEARCH("music/rock", N586)),"rock",ISNUMBER(SEARCH("music/world music", N586)),"world music",ISNUMBER(SEARCH("journalism/audio", N586)),"audio",ISNUMBER(SEARCH("photography/nature", N586)),"nature",ISNUMBER(SEARCH("photography/people", N586)),"people",ISNUMBER(SEARCH("photography/photobooks", N586)),"photobooks",ISNUMBER(SEARCH("photography/places", N586)),"places",ISNUMBER(SEARCH("publishing/art books", N586)),"art books",ISNUMBER(SEARCH("publishing/children's books", N586)),"children's books",ISNUMBER(SEARCH("publishing/fiction", N586)),"fiction",ISNUMBER(SEARCH("publishing/nonfiction", N586)),"nonfiction",ISNUMBER(SEARCH("publishing/radio &amp; podcasts", N586)),"radio &amp; podcasts",ISNUMBER(SEARCH("publishing/translations", N586)),"translations",ISNUMBER(SEARCH("technology/gadgets", N586)),"gadgets",ISNUMBER(SEARCH("technology/hardware", N586)),"hardware",ISNUMBER(SEARCH("technology/makerspaces", N586)),"makerspaces",ISNUMBER(SEARCH("technology/space exploration", N586)),"space exploration",ISNUMBER(SEARCH("technology/wearables", N586)),"wearables",ISNUMBER(SEARCH("technology/web", N586)),"web",ISNUMBER(SEARCH("theater/musical", N586)),"musical",ISNUMBER(SEARCH("theater/plays", N586)),"plays",ISNUMBER(SEARCH("theater/spaces", N586)),"spaces")</f>
        <v>web</v>
      </c>
      <c r="S586" s="6">
        <f t="shared" si="48"/>
        <v>42049.716620370367</v>
      </c>
      <c r="T586" s="6">
        <f t="shared" si="49"/>
        <v>42079.674953703703</v>
      </c>
    </row>
    <row r="587" spans="1:20" ht="48" hidden="1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v>0</v>
      </c>
      <c r="Q587" t="str">
        <f t="shared" si="47"/>
        <v>technology</v>
      </c>
      <c r="R587" t="str" cm="1">
        <f t="array" ref="R587">_xlfn.IFS(ISNUMBER(SEARCH("film &amp; video/television", N587)),"television",ISNUMBER(SEARCH("film &amp; video/animation", N587)),"animation",ISNUMBER(SEARCH("film &amp; video/documentary", N587)),"documentary",ISNUMBER(SEARCH("film &amp; video/drama", N587)),"drama",ISNUMBER(SEARCH("film &amp; video/science fiction", N587)),"science fiction",ISNUMBER(SEARCH("film &amp; video/shorts", N587)),"shorts",ISNUMBER(SEARCH("food/food trucks", N587)),"food trucks",ISNUMBER(SEARCH("food/restaurants", N587)),"restaurants",ISNUMBER(SEARCH("food/small batch", N587)),"small batch",ISNUMBER(SEARCH("games/mobile games", N587)),"mobile games",ISNUMBER(SEARCH("games/tabletop games", N587)),"tabletop games",ISNUMBER(SEARCH("games/video games", N587)),"video games",ISNUMBER(SEARCH("music/classical music", N587)),"classical music",ISNUMBER(SEARCH("music/electronic music", N587)),"electronic music",ISNUMBER(SEARCH("music/faith", N587)),"faith",ISNUMBER(SEARCH("music/indie rock", N587)),"indie rock",ISNUMBER(SEARCH("music/jazz", N587)),"jazz",ISNUMBER(SEARCH("music/metal", N587)),"metal",ISNUMBER(SEARCH("music/pop", N587)),"pop",ISNUMBER(SEARCH("music/rock", N587)),"rock",ISNUMBER(SEARCH("music/world music", N587)),"world music",ISNUMBER(SEARCH("journalism/audio", N587)),"audio",ISNUMBER(SEARCH("photography/nature", N587)),"nature",ISNUMBER(SEARCH("photography/people", N587)),"people",ISNUMBER(SEARCH("photography/photobooks", N587)),"photobooks",ISNUMBER(SEARCH("photography/places", N587)),"places",ISNUMBER(SEARCH("publishing/art books", N587)),"art books",ISNUMBER(SEARCH("publishing/children's books", N587)),"children's books",ISNUMBER(SEARCH("publishing/fiction", N587)),"fiction",ISNUMBER(SEARCH("publishing/nonfiction", N587)),"nonfiction",ISNUMBER(SEARCH("publishing/radio &amp; podcasts", N587)),"radio &amp; podcasts",ISNUMBER(SEARCH("publishing/translations", N587)),"translations",ISNUMBER(SEARCH("technology/gadgets", N587)),"gadgets",ISNUMBER(SEARCH("technology/hardware", N587)),"hardware",ISNUMBER(SEARCH("technology/makerspaces", N587)),"makerspaces",ISNUMBER(SEARCH("technology/space exploration", N587)),"space exploration",ISNUMBER(SEARCH("technology/wearables", N587)),"wearables",ISNUMBER(SEARCH("technology/web", N587)),"web",ISNUMBER(SEARCH("theater/musical", N587)),"musical",ISNUMBER(SEARCH("theater/plays", N587)),"plays",ISNUMBER(SEARCH("theater/spaces", N587)),"spaces")</f>
        <v>web</v>
      </c>
      <c r="S587" s="6">
        <f t="shared" si="48"/>
        <v>42283.3909375</v>
      </c>
      <c r="T587" s="6">
        <f t="shared" si="49"/>
        <v>42339</v>
      </c>
    </row>
    <row r="588" spans="1:20" ht="32" hidden="1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tr">
        <f t="shared" si="47"/>
        <v>technology</v>
      </c>
      <c r="R588" t="str" cm="1">
        <f t="array" ref="R588">_xlfn.IFS(ISNUMBER(SEARCH("film &amp; video/television", N588)),"television",ISNUMBER(SEARCH("film &amp; video/animation", N588)),"animation",ISNUMBER(SEARCH("film &amp; video/documentary", N588)),"documentary",ISNUMBER(SEARCH("film &amp; video/drama", N588)),"drama",ISNUMBER(SEARCH("film &amp; video/science fiction", N588)),"science fiction",ISNUMBER(SEARCH("film &amp; video/shorts", N588)),"shorts",ISNUMBER(SEARCH("food/food trucks", N588)),"food trucks",ISNUMBER(SEARCH("food/restaurants", N588)),"restaurants",ISNUMBER(SEARCH("food/small batch", N588)),"small batch",ISNUMBER(SEARCH("games/mobile games", N588)),"mobile games",ISNUMBER(SEARCH("games/tabletop games", N588)),"tabletop games",ISNUMBER(SEARCH("games/video games", N588)),"video games",ISNUMBER(SEARCH("music/classical music", N588)),"classical music",ISNUMBER(SEARCH("music/electronic music", N588)),"electronic music",ISNUMBER(SEARCH("music/faith", N588)),"faith",ISNUMBER(SEARCH("music/indie rock", N588)),"indie rock",ISNUMBER(SEARCH("music/jazz", N588)),"jazz",ISNUMBER(SEARCH("music/metal", N588)),"metal",ISNUMBER(SEARCH("music/pop", N588)),"pop",ISNUMBER(SEARCH("music/rock", N588)),"rock",ISNUMBER(SEARCH("music/world music", N588)),"world music",ISNUMBER(SEARCH("journalism/audio", N588)),"audio",ISNUMBER(SEARCH("photography/nature", N588)),"nature",ISNUMBER(SEARCH("photography/people", N588)),"people",ISNUMBER(SEARCH("photography/photobooks", N588)),"photobooks",ISNUMBER(SEARCH("photography/places", N588)),"places",ISNUMBER(SEARCH("publishing/art books", N588)),"art books",ISNUMBER(SEARCH("publishing/children's books", N588)),"children's books",ISNUMBER(SEARCH("publishing/fiction", N588)),"fiction",ISNUMBER(SEARCH("publishing/nonfiction", N588)),"nonfiction",ISNUMBER(SEARCH("publishing/radio &amp; podcasts", N588)),"radio &amp; podcasts",ISNUMBER(SEARCH("publishing/translations", N588)),"translations",ISNUMBER(SEARCH("technology/gadgets", N588)),"gadgets",ISNUMBER(SEARCH("technology/hardware", N588)),"hardware",ISNUMBER(SEARCH("technology/makerspaces", N588)),"makerspaces",ISNUMBER(SEARCH("technology/space exploration", N588)),"space exploration",ISNUMBER(SEARCH("technology/wearables", N588)),"wearables",ISNUMBER(SEARCH("technology/web", N588)),"web",ISNUMBER(SEARCH("theater/musical", N588)),"musical",ISNUMBER(SEARCH("theater/plays", N588)),"plays",ISNUMBER(SEARCH("theater/spaces", N588)),"spaces")</f>
        <v>web</v>
      </c>
      <c r="S588" s="6">
        <f t="shared" si="48"/>
        <v>42020.854247685187</v>
      </c>
      <c r="T588" s="6">
        <f t="shared" si="4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tr">
        <f t="shared" si="47"/>
        <v>technology</v>
      </c>
      <c r="R589" t="str" cm="1">
        <f t="array" ref="R589">_xlfn.IFS(ISNUMBER(SEARCH("film &amp; video/television", N589)),"television",ISNUMBER(SEARCH("film &amp; video/animation", N589)),"animation",ISNUMBER(SEARCH("film &amp; video/documentary", N589)),"documentary",ISNUMBER(SEARCH("film &amp; video/drama", N589)),"drama",ISNUMBER(SEARCH("film &amp; video/science fiction", N589)),"science fiction",ISNUMBER(SEARCH("film &amp; video/shorts", N589)),"shorts",ISNUMBER(SEARCH("food/food trucks", N589)),"food trucks",ISNUMBER(SEARCH("food/restaurants", N589)),"restaurants",ISNUMBER(SEARCH("food/small batch", N589)),"small batch",ISNUMBER(SEARCH("games/mobile games", N589)),"mobile games",ISNUMBER(SEARCH("games/tabletop games", N589)),"tabletop games",ISNUMBER(SEARCH("games/video games", N589)),"video games",ISNUMBER(SEARCH("music/classical music", N589)),"classical music",ISNUMBER(SEARCH("music/electronic music", N589)),"electronic music",ISNUMBER(SEARCH("music/faith", N589)),"faith",ISNUMBER(SEARCH("music/indie rock", N589)),"indie rock",ISNUMBER(SEARCH("music/jazz", N589)),"jazz",ISNUMBER(SEARCH("music/metal", N589)),"metal",ISNUMBER(SEARCH("music/pop", N589)),"pop",ISNUMBER(SEARCH("music/rock", N589)),"rock",ISNUMBER(SEARCH("music/world music", N589)),"world music",ISNUMBER(SEARCH("journalism/audio", N589)),"audio",ISNUMBER(SEARCH("photography/nature", N589)),"nature",ISNUMBER(SEARCH("photography/people", N589)),"people",ISNUMBER(SEARCH("photography/photobooks", N589)),"photobooks",ISNUMBER(SEARCH("photography/places", N589)),"places",ISNUMBER(SEARCH("publishing/art books", N589)),"art books",ISNUMBER(SEARCH("publishing/children's books", N589)),"children's books",ISNUMBER(SEARCH("publishing/fiction", N589)),"fiction",ISNUMBER(SEARCH("publishing/nonfiction", N589)),"nonfiction",ISNUMBER(SEARCH("publishing/radio &amp; podcasts", N589)),"radio &amp; podcasts",ISNUMBER(SEARCH("publishing/translations", N589)),"translations",ISNUMBER(SEARCH("technology/gadgets", N589)),"gadgets",ISNUMBER(SEARCH("technology/hardware", N589)),"hardware",ISNUMBER(SEARCH("technology/makerspaces", N589)),"makerspaces",ISNUMBER(SEARCH("technology/space exploration", N589)),"space exploration",ISNUMBER(SEARCH("technology/wearables", N589)),"wearables",ISNUMBER(SEARCH("technology/web", N589)),"web",ISNUMBER(SEARCH("theater/musical", N589)),"musical",ISNUMBER(SEARCH("theater/plays", N589)),"plays",ISNUMBER(SEARCH("theater/spaces", N589)),"spaces")</f>
        <v>web</v>
      </c>
      <c r="S589" s="6">
        <f t="shared" si="48"/>
        <v>42080.757326388892</v>
      </c>
      <c r="T589" s="6">
        <f t="shared" si="4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tr">
        <f t="shared" si="47"/>
        <v>technology</v>
      </c>
      <c r="R590" t="str" cm="1">
        <f t="array" ref="R590">_xlfn.IFS(ISNUMBER(SEARCH("film &amp; video/television", N590)),"television",ISNUMBER(SEARCH("film &amp; video/animation", N590)),"animation",ISNUMBER(SEARCH("film &amp; video/documentary", N590)),"documentary",ISNUMBER(SEARCH("film &amp; video/drama", N590)),"drama",ISNUMBER(SEARCH("film &amp; video/science fiction", N590)),"science fiction",ISNUMBER(SEARCH("film &amp; video/shorts", N590)),"shorts",ISNUMBER(SEARCH("food/food trucks", N590)),"food trucks",ISNUMBER(SEARCH("food/restaurants", N590)),"restaurants",ISNUMBER(SEARCH("food/small batch", N590)),"small batch",ISNUMBER(SEARCH("games/mobile games", N590)),"mobile games",ISNUMBER(SEARCH("games/tabletop games", N590)),"tabletop games",ISNUMBER(SEARCH("games/video games", N590)),"video games",ISNUMBER(SEARCH("music/classical music", N590)),"classical music",ISNUMBER(SEARCH("music/electronic music", N590)),"electronic music",ISNUMBER(SEARCH("music/faith", N590)),"faith",ISNUMBER(SEARCH("music/indie rock", N590)),"indie rock",ISNUMBER(SEARCH("music/jazz", N590)),"jazz",ISNUMBER(SEARCH("music/metal", N590)),"metal",ISNUMBER(SEARCH("music/pop", N590)),"pop",ISNUMBER(SEARCH("music/rock", N590)),"rock",ISNUMBER(SEARCH("music/world music", N590)),"world music",ISNUMBER(SEARCH("journalism/audio", N590)),"audio",ISNUMBER(SEARCH("photography/nature", N590)),"nature",ISNUMBER(SEARCH("photography/people", N590)),"people",ISNUMBER(SEARCH("photography/photobooks", N590)),"photobooks",ISNUMBER(SEARCH("photography/places", N590)),"places",ISNUMBER(SEARCH("publishing/art books", N590)),"art books",ISNUMBER(SEARCH("publishing/children's books", N590)),"children's books",ISNUMBER(SEARCH("publishing/fiction", N590)),"fiction",ISNUMBER(SEARCH("publishing/nonfiction", N590)),"nonfiction",ISNUMBER(SEARCH("publishing/radio &amp; podcasts", N590)),"radio &amp; podcasts",ISNUMBER(SEARCH("publishing/translations", N590)),"translations",ISNUMBER(SEARCH("technology/gadgets", N590)),"gadgets",ISNUMBER(SEARCH("technology/hardware", N590)),"hardware",ISNUMBER(SEARCH("technology/makerspaces", N590)),"makerspaces",ISNUMBER(SEARCH("technology/space exploration", N590)),"space exploration",ISNUMBER(SEARCH("technology/wearables", N590)),"wearables",ISNUMBER(SEARCH("technology/web", N590)),"web",ISNUMBER(SEARCH("theater/musical", N590)),"musical",ISNUMBER(SEARCH("theater/plays", N590)),"plays",ISNUMBER(SEARCH("theater/spaces", N590)),"spaces")</f>
        <v>web</v>
      </c>
      <c r="S590" s="6">
        <f t="shared" si="48"/>
        <v>42631.769513888896</v>
      </c>
      <c r="T590" s="6">
        <f t="shared" si="49"/>
        <v>42691.811180555553</v>
      </c>
    </row>
    <row r="591" spans="1:20" ht="16" hidden="1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tr">
        <f t="shared" si="47"/>
        <v>technology</v>
      </c>
      <c r="R591" t="str" cm="1">
        <f t="array" ref="R591">_xlfn.IFS(ISNUMBER(SEARCH("film &amp; video/television", N591)),"television",ISNUMBER(SEARCH("film &amp; video/animation", N591)),"animation",ISNUMBER(SEARCH("film &amp; video/documentary", N591)),"documentary",ISNUMBER(SEARCH("film &amp; video/drama", N591)),"drama",ISNUMBER(SEARCH("film &amp; video/science fiction", N591)),"science fiction",ISNUMBER(SEARCH("film &amp; video/shorts", N591)),"shorts",ISNUMBER(SEARCH("food/food trucks", N591)),"food trucks",ISNUMBER(SEARCH("food/restaurants", N591)),"restaurants",ISNUMBER(SEARCH("food/small batch", N591)),"small batch",ISNUMBER(SEARCH("games/mobile games", N591)),"mobile games",ISNUMBER(SEARCH("games/tabletop games", N591)),"tabletop games",ISNUMBER(SEARCH("games/video games", N591)),"video games",ISNUMBER(SEARCH("music/classical music", N591)),"classical music",ISNUMBER(SEARCH("music/electronic music", N591)),"electronic music",ISNUMBER(SEARCH("music/faith", N591)),"faith",ISNUMBER(SEARCH("music/indie rock", N591)),"indie rock",ISNUMBER(SEARCH("music/jazz", N591)),"jazz",ISNUMBER(SEARCH("music/metal", N591)),"metal",ISNUMBER(SEARCH("music/pop", N591)),"pop",ISNUMBER(SEARCH("music/rock", N591)),"rock",ISNUMBER(SEARCH("music/world music", N591)),"world music",ISNUMBER(SEARCH("journalism/audio", N591)),"audio",ISNUMBER(SEARCH("photography/nature", N591)),"nature",ISNUMBER(SEARCH("photography/people", N591)),"people",ISNUMBER(SEARCH("photography/photobooks", N591)),"photobooks",ISNUMBER(SEARCH("photography/places", N591)),"places",ISNUMBER(SEARCH("publishing/art books", N591)),"art books",ISNUMBER(SEARCH("publishing/children's books", N591)),"children's books",ISNUMBER(SEARCH("publishing/fiction", N591)),"fiction",ISNUMBER(SEARCH("publishing/nonfiction", N591)),"nonfiction",ISNUMBER(SEARCH("publishing/radio &amp; podcasts", N591)),"radio &amp; podcasts",ISNUMBER(SEARCH("publishing/translations", N591)),"translations",ISNUMBER(SEARCH("technology/gadgets", N591)),"gadgets",ISNUMBER(SEARCH("technology/hardware", N591)),"hardware",ISNUMBER(SEARCH("technology/makerspaces", N591)),"makerspaces",ISNUMBER(SEARCH("technology/space exploration", N591)),"space exploration",ISNUMBER(SEARCH("technology/wearables", N591)),"wearables",ISNUMBER(SEARCH("technology/web", N591)),"web",ISNUMBER(SEARCH("theater/musical", N591)),"musical",ISNUMBER(SEARCH("theater/plays", N591)),"plays",ISNUMBER(SEARCH("theater/spaces", N591)),"spaces")</f>
        <v>web</v>
      </c>
      <c r="S591" s="6">
        <f t="shared" si="48"/>
        <v>42178.614571759259</v>
      </c>
      <c r="T591" s="6">
        <f t="shared" si="49"/>
        <v>42193.614571759259</v>
      </c>
    </row>
    <row r="592" spans="1:20" ht="48" hidden="1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tr">
        <f t="shared" si="47"/>
        <v>technology</v>
      </c>
      <c r="R592" t="str" cm="1">
        <f t="array" ref="R592">_xlfn.IFS(ISNUMBER(SEARCH("film &amp; video/television", N592)),"television",ISNUMBER(SEARCH("film &amp; video/animation", N592)),"animation",ISNUMBER(SEARCH("film &amp; video/documentary", N592)),"documentary",ISNUMBER(SEARCH("film &amp; video/drama", N592)),"drama",ISNUMBER(SEARCH("film &amp; video/science fiction", N592)),"science fiction",ISNUMBER(SEARCH("film &amp; video/shorts", N592)),"shorts",ISNUMBER(SEARCH("food/food trucks", N592)),"food trucks",ISNUMBER(SEARCH("food/restaurants", N592)),"restaurants",ISNUMBER(SEARCH("food/small batch", N592)),"small batch",ISNUMBER(SEARCH("games/mobile games", N592)),"mobile games",ISNUMBER(SEARCH("games/tabletop games", N592)),"tabletop games",ISNUMBER(SEARCH("games/video games", N592)),"video games",ISNUMBER(SEARCH("music/classical music", N592)),"classical music",ISNUMBER(SEARCH("music/electronic music", N592)),"electronic music",ISNUMBER(SEARCH("music/faith", N592)),"faith",ISNUMBER(SEARCH("music/indie rock", N592)),"indie rock",ISNUMBER(SEARCH("music/jazz", N592)),"jazz",ISNUMBER(SEARCH("music/metal", N592)),"metal",ISNUMBER(SEARCH("music/pop", N592)),"pop",ISNUMBER(SEARCH("music/rock", N592)),"rock",ISNUMBER(SEARCH("music/world music", N592)),"world music",ISNUMBER(SEARCH("journalism/audio", N592)),"audio",ISNUMBER(SEARCH("photography/nature", N592)),"nature",ISNUMBER(SEARCH("photography/people", N592)),"people",ISNUMBER(SEARCH("photography/photobooks", N592)),"photobooks",ISNUMBER(SEARCH("photography/places", N592)),"places",ISNUMBER(SEARCH("publishing/art books", N592)),"art books",ISNUMBER(SEARCH("publishing/children's books", N592)),"children's books",ISNUMBER(SEARCH("publishing/fiction", N592)),"fiction",ISNUMBER(SEARCH("publishing/nonfiction", N592)),"nonfiction",ISNUMBER(SEARCH("publishing/radio &amp; podcasts", N592)),"radio &amp; podcasts",ISNUMBER(SEARCH("publishing/translations", N592)),"translations",ISNUMBER(SEARCH("technology/gadgets", N592)),"gadgets",ISNUMBER(SEARCH("technology/hardware", N592)),"hardware",ISNUMBER(SEARCH("technology/makerspaces", N592)),"makerspaces",ISNUMBER(SEARCH("technology/space exploration", N592)),"space exploration",ISNUMBER(SEARCH("technology/wearables", N592)),"wearables",ISNUMBER(SEARCH("technology/web", N592)),"web",ISNUMBER(SEARCH("theater/musical", N592)),"musical",ISNUMBER(SEARCH("theater/plays", N592)),"plays",ISNUMBER(SEARCH("theater/spaces", N592)),"spaces")</f>
        <v>web</v>
      </c>
      <c r="S592" s="6">
        <f t="shared" si="48"/>
        <v>42377.554756944446</v>
      </c>
      <c r="T592" s="6">
        <f t="shared" si="49"/>
        <v>42408.542361111111</v>
      </c>
    </row>
    <row r="593" spans="1:20" ht="48" hidden="1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tr">
        <f t="shared" si="47"/>
        <v>technology</v>
      </c>
      <c r="R593" t="str" cm="1">
        <f t="array" ref="R593">_xlfn.IFS(ISNUMBER(SEARCH("film &amp; video/television", N593)),"television",ISNUMBER(SEARCH("film &amp; video/animation", N593)),"animation",ISNUMBER(SEARCH("film &amp; video/documentary", N593)),"documentary",ISNUMBER(SEARCH("film &amp; video/drama", N593)),"drama",ISNUMBER(SEARCH("film &amp; video/science fiction", N593)),"science fiction",ISNUMBER(SEARCH("film &amp; video/shorts", N593)),"shorts",ISNUMBER(SEARCH("food/food trucks", N593)),"food trucks",ISNUMBER(SEARCH("food/restaurants", N593)),"restaurants",ISNUMBER(SEARCH("food/small batch", N593)),"small batch",ISNUMBER(SEARCH("games/mobile games", N593)),"mobile games",ISNUMBER(SEARCH("games/tabletop games", N593)),"tabletop games",ISNUMBER(SEARCH("games/video games", N593)),"video games",ISNUMBER(SEARCH("music/classical music", N593)),"classical music",ISNUMBER(SEARCH("music/electronic music", N593)),"electronic music",ISNUMBER(SEARCH("music/faith", N593)),"faith",ISNUMBER(SEARCH("music/indie rock", N593)),"indie rock",ISNUMBER(SEARCH("music/jazz", N593)),"jazz",ISNUMBER(SEARCH("music/metal", N593)),"metal",ISNUMBER(SEARCH("music/pop", N593)),"pop",ISNUMBER(SEARCH("music/rock", N593)),"rock",ISNUMBER(SEARCH("music/world music", N593)),"world music",ISNUMBER(SEARCH("journalism/audio", N593)),"audio",ISNUMBER(SEARCH("photography/nature", N593)),"nature",ISNUMBER(SEARCH("photography/people", N593)),"people",ISNUMBER(SEARCH("photography/photobooks", N593)),"photobooks",ISNUMBER(SEARCH("photography/places", N593)),"places",ISNUMBER(SEARCH("publishing/art books", N593)),"art books",ISNUMBER(SEARCH("publishing/children's books", N593)),"children's books",ISNUMBER(SEARCH("publishing/fiction", N593)),"fiction",ISNUMBER(SEARCH("publishing/nonfiction", N593)),"nonfiction",ISNUMBER(SEARCH("publishing/radio &amp; podcasts", N593)),"radio &amp; podcasts",ISNUMBER(SEARCH("publishing/translations", N593)),"translations",ISNUMBER(SEARCH("technology/gadgets", N593)),"gadgets",ISNUMBER(SEARCH("technology/hardware", N593)),"hardware",ISNUMBER(SEARCH("technology/makerspaces", N593)),"makerspaces",ISNUMBER(SEARCH("technology/space exploration", N593)),"space exploration",ISNUMBER(SEARCH("technology/wearables", N593)),"wearables",ISNUMBER(SEARCH("technology/web", N593)),"web",ISNUMBER(SEARCH("theater/musical", N593)),"musical",ISNUMBER(SEARCH("theater/plays", N593)),"plays",ISNUMBER(SEARCH("theater/spaces", N593)),"spaces")</f>
        <v>web</v>
      </c>
      <c r="S593" s="6">
        <f t="shared" si="48"/>
        <v>42177.543171296296</v>
      </c>
      <c r="T593" s="6">
        <f t="shared" si="4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tr">
        <f t="shared" si="47"/>
        <v>technology</v>
      </c>
      <c r="R594" t="str" cm="1">
        <f t="array" ref="R594">_xlfn.IFS(ISNUMBER(SEARCH("film &amp; video/television", N594)),"television",ISNUMBER(SEARCH("film &amp; video/animation", N594)),"animation",ISNUMBER(SEARCH("film &amp; video/documentary", N594)),"documentary",ISNUMBER(SEARCH("film &amp; video/drama", N594)),"drama",ISNUMBER(SEARCH("film &amp; video/science fiction", N594)),"science fiction",ISNUMBER(SEARCH("film &amp; video/shorts", N594)),"shorts",ISNUMBER(SEARCH("food/food trucks", N594)),"food trucks",ISNUMBER(SEARCH("food/restaurants", N594)),"restaurants",ISNUMBER(SEARCH("food/small batch", N594)),"small batch",ISNUMBER(SEARCH("games/mobile games", N594)),"mobile games",ISNUMBER(SEARCH("games/tabletop games", N594)),"tabletop games",ISNUMBER(SEARCH("games/video games", N594)),"video games",ISNUMBER(SEARCH("music/classical music", N594)),"classical music",ISNUMBER(SEARCH("music/electronic music", N594)),"electronic music",ISNUMBER(SEARCH("music/faith", N594)),"faith",ISNUMBER(SEARCH("music/indie rock", N594)),"indie rock",ISNUMBER(SEARCH("music/jazz", N594)),"jazz",ISNUMBER(SEARCH("music/metal", N594)),"metal",ISNUMBER(SEARCH("music/pop", N594)),"pop",ISNUMBER(SEARCH("music/rock", N594)),"rock",ISNUMBER(SEARCH("music/world music", N594)),"world music",ISNUMBER(SEARCH("journalism/audio", N594)),"audio",ISNUMBER(SEARCH("photography/nature", N594)),"nature",ISNUMBER(SEARCH("photography/people", N594)),"people",ISNUMBER(SEARCH("photography/photobooks", N594)),"photobooks",ISNUMBER(SEARCH("photography/places", N594)),"places",ISNUMBER(SEARCH("publishing/art books", N594)),"art books",ISNUMBER(SEARCH("publishing/children's books", N594)),"children's books",ISNUMBER(SEARCH("publishing/fiction", N594)),"fiction",ISNUMBER(SEARCH("publishing/nonfiction", N594)),"nonfiction",ISNUMBER(SEARCH("publishing/radio &amp; podcasts", N594)),"radio &amp; podcasts",ISNUMBER(SEARCH("publishing/translations", N594)),"translations",ISNUMBER(SEARCH("technology/gadgets", N594)),"gadgets",ISNUMBER(SEARCH("technology/hardware", N594)),"hardware",ISNUMBER(SEARCH("technology/makerspaces", N594)),"makerspaces",ISNUMBER(SEARCH("technology/space exploration", N594)),"space exploration",ISNUMBER(SEARCH("technology/wearables", N594)),"wearables",ISNUMBER(SEARCH("technology/web", N594)),"web",ISNUMBER(SEARCH("theater/musical", N594)),"musical",ISNUMBER(SEARCH("theater/plays", N594)),"plays",ISNUMBER(SEARCH("theater/spaces", N594)),"spaces")</f>
        <v>web</v>
      </c>
      <c r="S594" s="6">
        <f t="shared" si="48"/>
        <v>41946.232175925928</v>
      </c>
      <c r="T594" s="6">
        <f t="shared" si="49"/>
        <v>41976.232175925921</v>
      </c>
    </row>
    <row r="595" spans="1:20" ht="48" hidden="1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tr">
        <f t="shared" si="47"/>
        <v>technology</v>
      </c>
      <c r="R595" t="str" cm="1">
        <f t="array" ref="R595">_xlfn.IFS(ISNUMBER(SEARCH("film &amp; video/television", N595)),"television",ISNUMBER(SEARCH("film &amp; video/animation", N595)),"animation",ISNUMBER(SEARCH("film &amp; video/documentary", N595)),"documentary",ISNUMBER(SEARCH("film &amp; video/drama", N595)),"drama",ISNUMBER(SEARCH("film &amp; video/science fiction", N595)),"science fiction",ISNUMBER(SEARCH("film &amp; video/shorts", N595)),"shorts",ISNUMBER(SEARCH("food/food trucks", N595)),"food trucks",ISNUMBER(SEARCH("food/restaurants", N595)),"restaurants",ISNUMBER(SEARCH("food/small batch", N595)),"small batch",ISNUMBER(SEARCH("games/mobile games", N595)),"mobile games",ISNUMBER(SEARCH("games/tabletop games", N595)),"tabletop games",ISNUMBER(SEARCH("games/video games", N595)),"video games",ISNUMBER(SEARCH("music/classical music", N595)),"classical music",ISNUMBER(SEARCH("music/electronic music", N595)),"electronic music",ISNUMBER(SEARCH("music/faith", N595)),"faith",ISNUMBER(SEARCH("music/indie rock", N595)),"indie rock",ISNUMBER(SEARCH("music/jazz", N595)),"jazz",ISNUMBER(SEARCH("music/metal", N595)),"metal",ISNUMBER(SEARCH("music/pop", N595)),"pop",ISNUMBER(SEARCH("music/rock", N595)),"rock",ISNUMBER(SEARCH("music/world music", N595)),"world music",ISNUMBER(SEARCH("journalism/audio", N595)),"audio",ISNUMBER(SEARCH("photography/nature", N595)),"nature",ISNUMBER(SEARCH("photography/people", N595)),"people",ISNUMBER(SEARCH("photography/photobooks", N595)),"photobooks",ISNUMBER(SEARCH("photography/places", N595)),"places",ISNUMBER(SEARCH("publishing/art books", N595)),"art books",ISNUMBER(SEARCH("publishing/children's books", N595)),"children's books",ISNUMBER(SEARCH("publishing/fiction", N595)),"fiction",ISNUMBER(SEARCH("publishing/nonfiction", N595)),"nonfiction",ISNUMBER(SEARCH("publishing/radio &amp; podcasts", N595)),"radio &amp; podcasts",ISNUMBER(SEARCH("publishing/translations", N595)),"translations",ISNUMBER(SEARCH("technology/gadgets", N595)),"gadgets",ISNUMBER(SEARCH("technology/hardware", N595)),"hardware",ISNUMBER(SEARCH("technology/makerspaces", N595)),"makerspaces",ISNUMBER(SEARCH("technology/space exploration", N595)),"space exploration",ISNUMBER(SEARCH("technology/wearables", N595)),"wearables",ISNUMBER(SEARCH("technology/web", N595)),"web",ISNUMBER(SEARCH("theater/musical", N595)),"musical",ISNUMBER(SEARCH("theater/plays", N595)),"plays",ISNUMBER(SEARCH("theater/spaces", N595)),"spaces")</f>
        <v>web</v>
      </c>
      <c r="S595" s="6">
        <f t="shared" si="48"/>
        <v>42070.677604166667</v>
      </c>
      <c r="T595" s="6">
        <f t="shared" si="49"/>
        <v>42100.635937500003</v>
      </c>
    </row>
    <row r="596" spans="1:20" ht="32" hidden="1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tr">
        <f t="shared" si="47"/>
        <v>technology</v>
      </c>
      <c r="R596" t="str" cm="1">
        <f t="array" ref="R596">_xlfn.IFS(ISNUMBER(SEARCH("film &amp; video/television", N596)),"television",ISNUMBER(SEARCH("film &amp; video/animation", N596)),"animation",ISNUMBER(SEARCH("film &amp; video/documentary", N596)),"documentary",ISNUMBER(SEARCH("film &amp; video/drama", N596)),"drama",ISNUMBER(SEARCH("film &amp; video/science fiction", N596)),"science fiction",ISNUMBER(SEARCH("film &amp; video/shorts", N596)),"shorts",ISNUMBER(SEARCH("food/food trucks", N596)),"food trucks",ISNUMBER(SEARCH("food/restaurants", N596)),"restaurants",ISNUMBER(SEARCH("food/small batch", N596)),"small batch",ISNUMBER(SEARCH("games/mobile games", N596)),"mobile games",ISNUMBER(SEARCH("games/tabletop games", N596)),"tabletop games",ISNUMBER(SEARCH("games/video games", N596)),"video games",ISNUMBER(SEARCH("music/classical music", N596)),"classical music",ISNUMBER(SEARCH("music/electronic music", N596)),"electronic music",ISNUMBER(SEARCH("music/faith", N596)),"faith",ISNUMBER(SEARCH("music/indie rock", N596)),"indie rock",ISNUMBER(SEARCH("music/jazz", N596)),"jazz",ISNUMBER(SEARCH("music/metal", N596)),"metal",ISNUMBER(SEARCH("music/pop", N596)),"pop",ISNUMBER(SEARCH("music/rock", N596)),"rock",ISNUMBER(SEARCH("music/world music", N596)),"world music",ISNUMBER(SEARCH("journalism/audio", N596)),"audio",ISNUMBER(SEARCH("photography/nature", N596)),"nature",ISNUMBER(SEARCH("photography/people", N596)),"people",ISNUMBER(SEARCH("photography/photobooks", N596)),"photobooks",ISNUMBER(SEARCH("photography/places", N596)),"places",ISNUMBER(SEARCH("publishing/art books", N596)),"art books",ISNUMBER(SEARCH("publishing/children's books", N596)),"children's books",ISNUMBER(SEARCH("publishing/fiction", N596)),"fiction",ISNUMBER(SEARCH("publishing/nonfiction", N596)),"nonfiction",ISNUMBER(SEARCH("publishing/radio &amp; podcasts", N596)),"radio &amp; podcasts",ISNUMBER(SEARCH("publishing/translations", N596)),"translations",ISNUMBER(SEARCH("technology/gadgets", N596)),"gadgets",ISNUMBER(SEARCH("technology/hardware", N596)),"hardware",ISNUMBER(SEARCH("technology/makerspaces", N596)),"makerspaces",ISNUMBER(SEARCH("technology/space exploration", N596)),"space exploration",ISNUMBER(SEARCH("technology/wearables", N596)),"wearables",ISNUMBER(SEARCH("technology/web", N596)),"web",ISNUMBER(SEARCH("theater/musical", N596)),"musical",ISNUMBER(SEARCH("theater/plays", N596)),"plays",ISNUMBER(SEARCH("theater/spaces", N596)),"spaces")</f>
        <v>web</v>
      </c>
      <c r="S596" s="6">
        <f t="shared" si="48"/>
        <v>42446.780162037037</v>
      </c>
      <c r="T596" s="6">
        <f t="shared" si="49"/>
        <v>42476.780162037037</v>
      </c>
    </row>
    <row r="597" spans="1:20" ht="48" hidden="1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tr">
        <f t="shared" si="47"/>
        <v>technology</v>
      </c>
      <c r="R597" t="str" cm="1">
        <f t="array" ref="R597">_xlfn.IFS(ISNUMBER(SEARCH("film &amp; video/television", N597)),"television",ISNUMBER(SEARCH("film &amp; video/animation", N597)),"animation",ISNUMBER(SEARCH("film &amp; video/documentary", N597)),"documentary",ISNUMBER(SEARCH("film &amp; video/drama", N597)),"drama",ISNUMBER(SEARCH("film &amp; video/science fiction", N597)),"science fiction",ISNUMBER(SEARCH("film &amp; video/shorts", N597)),"shorts",ISNUMBER(SEARCH("food/food trucks", N597)),"food trucks",ISNUMBER(SEARCH("food/restaurants", N597)),"restaurants",ISNUMBER(SEARCH("food/small batch", N597)),"small batch",ISNUMBER(SEARCH("games/mobile games", N597)),"mobile games",ISNUMBER(SEARCH("games/tabletop games", N597)),"tabletop games",ISNUMBER(SEARCH("games/video games", N597)),"video games",ISNUMBER(SEARCH("music/classical music", N597)),"classical music",ISNUMBER(SEARCH("music/electronic music", N597)),"electronic music",ISNUMBER(SEARCH("music/faith", N597)),"faith",ISNUMBER(SEARCH("music/indie rock", N597)),"indie rock",ISNUMBER(SEARCH("music/jazz", N597)),"jazz",ISNUMBER(SEARCH("music/metal", N597)),"metal",ISNUMBER(SEARCH("music/pop", N597)),"pop",ISNUMBER(SEARCH("music/rock", N597)),"rock",ISNUMBER(SEARCH("music/world music", N597)),"world music",ISNUMBER(SEARCH("journalism/audio", N597)),"audio",ISNUMBER(SEARCH("photography/nature", N597)),"nature",ISNUMBER(SEARCH("photography/people", N597)),"people",ISNUMBER(SEARCH("photography/photobooks", N597)),"photobooks",ISNUMBER(SEARCH("photography/places", N597)),"places",ISNUMBER(SEARCH("publishing/art books", N597)),"art books",ISNUMBER(SEARCH("publishing/children's books", N597)),"children's books",ISNUMBER(SEARCH("publishing/fiction", N597)),"fiction",ISNUMBER(SEARCH("publishing/nonfiction", N597)),"nonfiction",ISNUMBER(SEARCH("publishing/radio &amp; podcasts", N597)),"radio &amp; podcasts",ISNUMBER(SEARCH("publishing/translations", N597)),"translations",ISNUMBER(SEARCH("technology/gadgets", N597)),"gadgets",ISNUMBER(SEARCH("technology/hardware", N597)),"hardware",ISNUMBER(SEARCH("technology/makerspaces", N597)),"makerspaces",ISNUMBER(SEARCH("technology/space exploration", N597)),"space exploration",ISNUMBER(SEARCH("technology/wearables", N597)),"wearables",ISNUMBER(SEARCH("technology/web", N597)),"web",ISNUMBER(SEARCH("theater/musical", N597)),"musical",ISNUMBER(SEARCH("theater/plays", N597)),"plays",ISNUMBER(SEARCH("theater/spaces", N597)),"spaces")</f>
        <v>web</v>
      </c>
      <c r="S597" s="6">
        <f t="shared" si="48"/>
        <v>42083.069884259254</v>
      </c>
      <c r="T597" s="6">
        <f t="shared" si="49"/>
        <v>42128.069884259254</v>
      </c>
    </row>
    <row r="598" spans="1:20" ht="32" hidden="1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tr">
        <f t="shared" si="47"/>
        <v>technology</v>
      </c>
      <c r="R598" t="str" cm="1">
        <f t="array" ref="R598">_xlfn.IFS(ISNUMBER(SEARCH("film &amp; video/television", N598)),"television",ISNUMBER(SEARCH("film &amp; video/animation", N598)),"animation",ISNUMBER(SEARCH("film &amp; video/documentary", N598)),"documentary",ISNUMBER(SEARCH("film &amp; video/drama", N598)),"drama",ISNUMBER(SEARCH("film &amp; video/science fiction", N598)),"science fiction",ISNUMBER(SEARCH("film &amp; video/shorts", N598)),"shorts",ISNUMBER(SEARCH("food/food trucks", N598)),"food trucks",ISNUMBER(SEARCH("food/restaurants", N598)),"restaurants",ISNUMBER(SEARCH("food/small batch", N598)),"small batch",ISNUMBER(SEARCH("games/mobile games", N598)),"mobile games",ISNUMBER(SEARCH("games/tabletop games", N598)),"tabletop games",ISNUMBER(SEARCH("games/video games", N598)),"video games",ISNUMBER(SEARCH("music/classical music", N598)),"classical music",ISNUMBER(SEARCH("music/electronic music", N598)),"electronic music",ISNUMBER(SEARCH("music/faith", N598)),"faith",ISNUMBER(SEARCH("music/indie rock", N598)),"indie rock",ISNUMBER(SEARCH("music/jazz", N598)),"jazz",ISNUMBER(SEARCH("music/metal", N598)),"metal",ISNUMBER(SEARCH("music/pop", N598)),"pop",ISNUMBER(SEARCH("music/rock", N598)),"rock",ISNUMBER(SEARCH("music/world music", N598)),"world music",ISNUMBER(SEARCH("journalism/audio", N598)),"audio",ISNUMBER(SEARCH("photography/nature", N598)),"nature",ISNUMBER(SEARCH("photography/people", N598)),"people",ISNUMBER(SEARCH("photography/photobooks", N598)),"photobooks",ISNUMBER(SEARCH("photography/places", N598)),"places",ISNUMBER(SEARCH("publishing/art books", N598)),"art books",ISNUMBER(SEARCH("publishing/children's books", N598)),"children's books",ISNUMBER(SEARCH("publishing/fiction", N598)),"fiction",ISNUMBER(SEARCH("publishing/nonfiction", N598)),"nonfiction",ISNUMBER(SEARCH("publishing/radio &amp; podcasts", N598)),"radio &amp; podcasts",ISNUMBER(SEARCH("publishing/translations", N598)),"translations",ISNUMBER(SEARCH("technology/gadgets", N598)),"gadgets",ISNUMBER(SEARCH("technology/hardware", N598)),"hardware",ISNUMBER(SEARCH("technology/makerspaces", N598)),"makerspaces",ISNUMBER(SEARCH("technology/space exploration", N598)),"space exploration",ISNUMBER(SEARCH("technology/wearables", N598)),"wearables",ISNUMBER(SEARCH("technology/web", N598)),"web",ISNUMBER(SEARCH("theater/musical", N598)),"musical",ISNUMBER(SEARCH("theater/plays", N598)),"plays",ISNUMBER(SEARCH("theater/spaces", N598)),"spaces")</f>
        <v>web</v>
      </c>
      <c r="S598" s="6">
        <f t="shared" si="48"/>
        <v>42646.896898148145</v>
      </c>
      <c r="T598" s="6">
        <f t="shared" si="49"/>
        <v>42676.896898148145</v>
      </c>
    </row>
    <row r="599" spans="1:20" ht="48" hidden="1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tr">
        <f t="shared" si="47"/>
        <v>technology</v>
      </c>
      <c r="R599" t="str" cm="1">
        <f t="array" ref="R599">_xlfn.IFS(ISNUMBER(SEARCH("film &amp; video/television", N599)),"television",ISNUMBER(SEARCH("film &amp; video/animation", N599)),"animation",ISNUMBER(SEARCH("film &amp; video/documentary", N599)),"documentary",ISNUMBER(SEARCH("film &amp; video/drama", N599)),"drama",ISNUMBER(SEARCH("film &amp; video/science fiction", N599)),"science fiction",ISNUMBER(SEARCH("film &amp; video/shorts", N599)),"shorts",ISNUMBER(SEARCH("food/food trucks", N599)),"food trucks",ISNUMBER(SEARCH("food/restaurants", N599)),"restaurants",ISNUMBER(SEARCH("food/small batch", N599)),"small batch",ISNUMBER(SEARCH("games/mobile games", N599)),"mobile games",ISNUMBER(SEARCH("games/tabletop games", N599)),"tabletop games",ISNUMBER(SEARCH("games/video games", N599)),"video games",ISNUMBER(SEARCH("music/classical music", N599)),"classical music",ISNUMBER(SEARCH("music/electronic music", N599)),"electronic music",ISNUMBER(SEARCH("music/faith", N599)),"faith",ISNUMBER(SEARCH("music/indie rock", N599)),"indie rock",ISNUMBER(SEARCH("music/jazz", N599)),"jazz",ISNUMBER(SEARCH("music/metal", N599)),"metal",ISNUMBER(SEARCH("music/pop", N599)),"pop",ISNUMBER(SEARCH("music/rock", N599)),"rock",ISNUMBER(SEARCH("music/world music", N599)),"world music",ISNUMBER(SEARCH("journalism/audio", N599)),"audio",ISNUMBER(SEARCH("photography/nature", N599)),"nature",ISNUMBER(SEARCH("photography/people", N599)),"people",ISNUMBER(SEARCH("photography/photobooks", N599)),"photobooks",ISNUMBER(SEARCH("photography/places", N599)),"places",ISNUMBER(SEARCH("publishing/art books", N599)),"art books",ISNUMBER(SEARCH("publishing/children's books", N599)),"children's books",ISNUMBER(SEARCH("publishing/fiction", N599)),"fiction",ISNUMBER(SEARCH("publishing/nonfiction", N599)),"nonfiction",ISNUMBER(SEARCH("publishing/radio &amp; podcasts", N599)),"radio &amp; podcasts",ISNUMBER(SEARCH("publishing/translations", N599)),"translations",ISNUMBER(SEARCH("technology/gadgets", N599)),"gadgets",ISNUMBER(SEARCH("technology/hardware", N599)),"hardware",ISNUMBER(SEARCH("technology/makerspaces", N599)),"makerspaces",ISNUMBER(SEARCH("technology/space exploration", N599)),"space exploration",ISNUMBER(SEARCH("technology/wearables", N599)),"wearables",ISNUMBER(SEARCH("technology/web", N599)),"web",ISNUMBER(SEARCH("theater/musical", N599)),"musical",ISNUMBER(SEARCH("theater/plays", N599)),"plays",ISNUMBER(SEARCH("theater/spaces", N599)),"spaces")</f>
        <v>web</v>
      </c>
      <c r="S599" s="6">
        <f t="shared" si="48"/>
        <v>42545.705266203702</v>
      </c>
      <c r="T599" s="6">
        <f t="shared" si="4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tr">
        <f t="shared" si="47"/>
        <v>technology</v>
      </c>
      <c r="R600" t="str" cm="1">
        <f t="array" ref="R600">_xlfn.IFS(ISNUMBER(SEARCH("film &amp; video/television", N600)),"television",ISNUMBER(SEARCH("film &amp; video/animation", N600)),"animation",ISNUMBER(SEARCH("film &amp; video/documentary", N600)),"documentary",ISNUMBER(SEARCH("film &amp; video/drama", N600)),"drama",ISNUMBER(SEARCH("film &amp; video/science fiction", N600)),"science fiction",ISNUMBER(SEARCH("film &amp; video/shorts", N600)),"shorts",ISNUMBER(SEARCH("food/food trucks", N600)),"food trucks",ISNUMBER(SEARCH("food/restaurants", N600)),"restaurants",ISNUMBER(SEARCH("food/small batch", N600)),"small batch",ISNUMBER(SEARCH("games/mobile games", N600)),"mobile games",ISNUMBER(SEARCH("games/tabletop games", N600)),"tabletop games",ISNUMBER(SEARCH("games/video games", N600)),"video games",ISNUMBER(SEARCH("music/classical music", N600)),"classical music",ISNUMBER(SEARCH("music/electronic music", N600)),"electronic music",ISNUMBER(SEARCH("music/faith", N600)),"faith",ISNUMBER(SEARCH("music/indie rock", N600)),"indie rock",ISNUMBER(SEARCH("music/jazz", N600)),"jazz",ISNUMBER(SEARCH("music/metal", N600)),"metal",ISNUMBER(SEARCH("music/pop", N600)),"pop",ISNUMBER(SEARCH("music/rock", N600)),"rock",ISNUMBER(SEARCH("music/world music", N600)),"world music",ISNUMBER(SEARCH("journalism/audio", N600)),"audio",ISNUMBER(SEARCH("photography/nature", N600)),"nature",ISNUMBER(SEARCH("photography/people", N600)),"people",ISNUMBER(SEARCH("photography/photobooks", N600)),"photobooks",ISNUMBER(SEARCH("photography/places", N600)),"places",ISNUMBER(SEARCH("publishing/art books", N600)),"art books",ISNUMBER(SEARCH("publishing/children's books", N600)),"children's books",ISNUMBER(SEARCH("publishing/fiction", N600)),"fiction",ISNUMBER(SEARCH("publishing/nonfiction", N600)),"nonfiction",ISNUMBER(SEARCH("publishing/radio &amp; podcasts", N600)),"radio &amp; podcasts",ISNUMBER(SEARCH("publishing/translations", N600)),"translations",ISNUMBER(SEARCH("technology/gadgets", N600)),"gadgets",ISNUMBER(SEARCH("technology/hardware", N600)),"hardware",ISNUMBER(SEARCH("technology/makerspaces", N600)),"makerspaces",ISNUMBER(SEARCH("technology/space exploration", N600)),"space exploration",ISNUMBER(SEARCH("technology/wearables", N600)),"wearables",ISNUMBER(SEARCH("technology/web", N600)),"web",ISNUMBER(SEARCH("theater/musical", N600)),"musical",ISNUMBER(SEARCH("theater/plays", N600)),"plays",ISNUMBER(SEARCH("theater/spaces", N600)),"spaces")</f>
        <v>web</v>
      </c>
      <c r="S600" s="6">
        <f t="shared" si="48"/>
        <v>41948.00209490741</v>
      </c>
      <c r="T600" s="6">
        <f t="shared" si="49"/>
        <v>41978.00209490741</v>
      </c>
    </row>
    <row r="601" spans="1:20" ht="48" hidden="1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tr">
        <f t="shared" si="47"/>
        <v>technology</v>
      </c>
      <c r="R601" t="str" cm="1">
        <f t="array" ref="R601">_xlfn.IFS(ISNUMBER(SEARCH("film &amp; video/television", N601)),"television",ISNUMBER(SEARCH("film &amp; video/animation", N601)),"animation",ISNUMBER(SEARCH("film &amp; video/documentary", N601)),"documentary",ISNUMBER(SEARCH("film &amp; video/drama", N601)),"drama",ISNUMBER(SEARCH("film &amp; video/science fiction", N601)),"science fiction",ISNUMBER(SEARCH("film &amp; video/shorts", N601)),"shorts",ISNUMBER(SEARCH("food/food trucks", N601)),"food trucks",ISNUMBER(SEARCH("food/restaurants", N601)),"restaurants",ISNUMBER(SEARCH("food/small batch", N601)),"small batch",ISNUMBER(SEARCH("games/mobile games", N601)),"mobile games",ISNUMBER(SEARCH("games/tabletop games", N601)),"tabletop games",ISNUMBER(SEARCH("games/video games", N601)),"video games",ISNUMBER(SEARCH("music/classical music", N601)),"classical music",ISNUMBER(SEARCH("music/electronic music", N601)),"electronic music",ISNUMBER(SEARCH("music/faith", N601)),"faith",ISNUMBER(SEARCH("music/indie rock", N601)),"indie rock",ISNUMBER(SEARCH("music/jazz", N601)),"jazz",ISNUMBER(SEARCH("music/metal", N601)),"metal",ISNUMBER(SEARCH("music/pop", N601)),"pop",ISNUMBER(SEARCH("music/rock", N601)),"rock",ISNUMBER(SEARCH("music/world music", N601)),"world music",ISNUMBER(SEARCH("journalism/audio", N601)),"audio",ISNUMBER(SEARCH("photography/nature", N601)),"nature",ISNUMBER(SEARCH("photography/people", N601)),"people",ISNUMBER(SEARCH("photography/photobooks", N601)),"photobooks",ISNUMBER(SEARCH("photography/places", N601)),"places",ISNUMBER(SEARCH("publishing/art books", N601)),"art books",ISNUMBER(SEARCH("publishing/children's books", N601)),"children's books",ISNUMBER(SEARCH("publishing/fiction", N601)),"fiction",ISNUMBER(SEARCH("publishing/nonfiction", N601)),"nonfiction",ISNUMBER(SEARCH("publishing/radio &amp; podcasts", N601)),"radio &amp; podcasts",ISNUMBER(SEARCH("publishing/translations", N601)),"translations",ISNUMBER(SEARCH("technology/gadgets", N601)),"gadgets",ISNUMBER(SEARCH("technology/hardware", N601)),"hardware",ISNUMBER(SEARCH("technology/makerspaces", N601)),"makerspaces",ISNUMBER(SEARCH("technology/space exploration", N601)),"space exploration",ISNUMBER(SEARCH("technology/wearables", N601)),"wearables",ISNUMBER(SEARCH("technology/web", N601)),"web",ISNUMBER(SEARCH("theater/musical", N601)),"musical",ISNUMBER(SEARCH("theater/plays", N601)),"plays",ISNUMBER(SEARCH("theater/spaces", N601)),"spaces")</f>
        <v>web</v>
      </c>
      <c r="S601" s="6">
        <f t="shared" si="48"/>
        <v>42047.812523148154</v>
      </c>
      <c r="T601" s="6">
        <f t="shared" si="4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tr" cm="1">
        <f t="array" ref="R602">_xlfn.IFS(ISNUMBER(SEARCH("film &amp; video/television", N602)),"television",ISNUMBER(SEARCH("film &amp; video/animation", N602)),"animation",ISNUMBER(SEARCH("film &amp; video/documentary", N602)),"documentary",ISNUMBER(SEARCH("film &amp; video/drama", N602)),"drama",ISNUMBER(SEARCH("film &amp; video/science fiction", N602)),"science fiction",ISNUMBER(SEARCH("film &amp; video/shorts", N602)),"shorts",ISNUMBER(SEARCH("food/food trucks", N602)),"food trucks",ISNUMBER(SEARCH("food/restaurants", N602)),"restaurants",ISNUMBER(SEARCH("food/small batch", N602)),"small batch",ISNUMBER(SEARCH("games/mobile games", N602)),"mobile games",ISNUMBER(SEARCH("games/tabletop games", N602)),"tabletop games",ISNUMBER(SEARCH("games/video games", N602)),"video games",ISNUMBER(SEARCH("music/classical music", N602)),"classical music",ISNUMBER(SEARCH("music/electronic music", N602)),"electronic music",ISNUMBER(SEARCH("music/faith", N602)),"faith",ISNUMBER(SEARCH("music/indie rock", N602)),"indie rock",ISNUMBER(SEARCH("music/jazz", N602)),"jazz",ISNUMBER(SEARCH("music/metal", N602)),"metal",ISNUMBER(SEARCH("music/pop", N602)),"pop",ISNUMBER(SEARCH("music/rock", N602)),"rock",ISNUMBER(SEARCH("music/world music", N602)),"world music",ISNUMBER(SEARCH("journalism/audio", N602)),"audio",ISNUMBER(SEARCH("photography/nature", N602)),"nature",ISNUMBER(SEARCH("photography/people", N602)),"people",ISNUMBER(SEARCH("photography/photobooks", N602)),"photobooks",ISNUMBER(SEARCH("photography/places", N602)),"places",ISNUMBER(SEARCH("publishing/art books", N602)),"art books",ISNUMBER(SEARCH("publishing/children's books", N602)),"children's books",ISNUMBER(SEARCH("publishing/fiction", N602)),"fiction",ISNUMBER(SEARCH("publishing/nonfiction", N602)),"nonfiction",ISNUMBER(SEARCH("publishing/radio &amp; podcasts", N602)),"radio &amp; podcasts",ISNUMBER(SEARCH("publishing/translations", N602)),"translations",ISNUMBER(SEARCH("technology/gadgets", N602)),"gadgets",ISNUMBER(SEARCH("technology/hardware", N602)),"hardware",ISNUMBER(SEARCH("technology/makerspaces", N602)),"makerspaces",ISNUMBER(SEARCH("technology/space exploration", N602)),"space exploration",ISNUMBER(SEARCH("technology/wearables", N602)),"wearables",ISNUMBER(SEARCH("technology/web", N602)),"web",ISNUMBER(SEARCH("theater/musical", N602)),"musical",ISNUMBER(SEARCH("theater/plays", N602)),"plays",ISNUMBER(SEARCH("theater/spaces", N602)),"spaces")</f>
        <v>web</v>
      </c>
      <c r="S602" s="6">
        <f t="shared" si="48"/>
        <v>42073.798171296294</v>
      </c>
      <c r="T602" s="6">
        <f t="shared" si="49"/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tr">
        <f t="shared" si="47"/>
        <v>technology</v>
      </c>
      <c r="R603" t="str" cm="1">
        <f t="array" ref="R603">_xlfn.IFS(ISNUMBER(SEARCH("film &amp; video/television", N603)),"television",ISNUMBER(SEARCH("film &amp; video/animation", N603)),"animation",ISNUMBER(SEARCH("film &amp; video/documentary", N603)),"documentary",ISNUMBER(SEARCH("film &amp; video/drama", N603)),"drama",ISNUMBER(SEARCH("film &amp; video/science fiction", N603)),"science fiction",ISNUMBER(SEARCH("film &amp; video/shorts", N603)),"shorts",ISNUMBER(SEARCH("food/food trucks", N603)),"food trucks",ISNUMBER(SEARCH("food/restaurants", N603)),"restaurants",ISNUMBER(SEARCH("food/small batch", N603)),"small batch",ISNUMBER(SEARCH("games/mobile games", N603)),"mobile games",ISNUMBER(SEARCH("games/tabletop games", N603)),"tabletop games",ISNUMBER(SEARCH("games/video games", N603)),"video games",ISNUMBER(SEARCH("music/classical music", N603)),"classical music",ISNUMBER(SEARCH("music/electronic music", N603)),"electronic music",ISNUMBER(SEARCH("music/faith", N603)),"faith",ISNUMBER(SEARCH("music/indie rock", N603)),"indie rock",ISNUMBER(SEARCH("music/jazz", N603)),"jazz",ISNUMBER(SEARCH("music/metal", N603)),"metal",ISNUMBER(SEARCH("music/pop", N603)),"pop",ISNUMBER(SEARCH("music/rock", N603)),"rock",ISNUMBER(SEARCH("music/world music", N603)),"world music",ISNUMBER(SEARCH("journalism/audio", N603)),"audio",ISNUMBER(SEARCH("photography/nature", N603)),"nature",ISNUMBER(SEARCH("photography/people", N603)),"people",ISNUMBER(SEARCH("photography/photobooks", N603)),"photobooks",ISNUMBER(SEARCH("photography/places", N603)),"places",ISNUMBER(SEARCH("publishing/art books", N603)),"art books",ISNUMBER(SEARCH("publishing/children's books", N603)),"children's books",ISNUMBER(SEARCH("publishing/fiction", N603)),"fiction",ISNUMBER(SEARCH("publishing/nonfiction", N603)),"nonfiction",ISNUMBER(SEARCH("publishing/radio &amp; podcasts", N603)),"radio &amp; podcasts",ISNUMBER(SEARCH("publishing/translations", N603)),"translations",ISNUMBER(SEARCH("technology/gadgets", N603)),"gadgets",ISNUMBER(SEARCH("technology/hardware", N603)),"hardware",ISNUMBER(SEARCH("technology/makerspaces", N603)),"makerspaces",ISNUMBER(SEARCH("technology/space exploration", N603)),"space exploration",ISNUMBER(SEARCH("technology/wearables", N603)),"wearables",ISNUMBER(SEARCH("technology/web", N603)),"web",ISNUMBER(SEARCH("theater/musical", N603)),"musical",ISNUMBER(SEARCH("theater/plays", N603)),"plays",ISNUMBER(SEARCH("theater/spaces", N603)),"spaces")</f>
        <v>web</v>
      </c>
      <c r="S603" s="6">
        <f t="shared" si="48"/>
        <v>41969.858090277776</v>
      </c>
      <c r="T603" s="6">
        <f t="shared" si="49"/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v>0</v>
      </c>
      <c r="Q604" t="str">
        <f t="shared" si="47"/>
        <v>technology</v>
      </c>
      <c r="R604" t="str" cm="1">
        <f t="array" ref="R604">_xlfn.IFS(ISNUMBER(SEARCH("film &amp; video/television", N604)),"television",ISNUMBER(SEARCH("film &amp; video/animation", N604)),"animation",ISNUMBER(SEARCH("film &amp; video/documentary", N604)),"documentary",ISNUMBER(SEARCH("film &amp; video/drama", N604)),"drama",ISNUMBER(SEARCH("film &amp; video/science fiction", N604)),"science fiction",ISNUMBER(SEARCH("film &amp; video/shorts", N604)),"shorts",ISNUMBER(SEARCH("food/food trucks", N604)),"food trucks",ISNUMBER(SEARCH("food/restaurants", N604)),"restaurants",ISNUMBER(SEARCH("food/small batch", N604)),"small batch",ISNUMBER(SEARCH("games/mobile games", N604)),"mobile games",ISNUMBER(SEARCH("games/tabletop games", N604)),"tabletop games",ISNUMBER(SEARCH("games/video games", N604)),"video games",ISNUMBER(SEARCH("music/classical music", N604)),"classical music",ISNUMBER(SEARCH("music/electronic music", N604)),"electronic music",ISNUMBER(SEARCH("music/faith", N604)),"faith",ISNUMBER(SEARCH("music/indie rock", N604)),"indie rock",ISNUMBER(SEARCH("music/jazz", N604)),"jazz",ISNUMBER(SEARCH("music/metal", N604)),"metal",ISNUMBER(SEARCH("music/pop", N604)),"pop",ISNUMBER(SEARCH("music/rock", N604)),"rock",ISNUMBER(SEARCH("music/world music", N604)),"world music",ISNUMBER(SEARCH("journalism/audio", N604)),"audio",ISNUMBER(SEARCH("photography/nature", N604)),"nature",ISNUMBER(SEARCH("photography/people", N604)),"people",ISNUMBER(SEARCH("photography/photobooks", N604)),"photobooks",ISNUMBER(SEARCH("photography/places", N604)),"places",ISNUMBER(SEARCH("publishing/art books", N604)),"art books",ISNUMBER(SEARCH("publishing/children's books", N604)),"children's books",ISNUMBER(SEARCH("publishing/fiction", N604)),"fiction",ISNUMBER(SEARCH("publishing/nonfiction", N604)),"nonfiction",ISNUMBER(SEARCH("publishing/radio &amp; podcasts", N604)),"radio &amp; podcasts",ISNUMBER(SEARCH("publishing/translations", N604)),"translations",ISNUMBER(SEARCH("technology/gadgets", N604)),"gadgets",ISNUMBER(SEARCH("technology/hardware", N604)),"hardware",ISNUMBER(SEARCH("technology/makerspaces", N604)),"makerspaces",ISNUMBER(SEARCH("technology/space exploration", N604)),"space exploration",ISNUMBER(SEARCH("technology/wearables", N604)),"wearables",ISNUMBER(SEARCH("technology/web", N604)),"web",ISNUMBER(SEARCH("theater/musical", N604)),"musical",ISNUMBER(SEARCH("theater/plays", N604)),"plays",ISNUMBER(SEARCH("theater/spaces", N604)),"spaces")</f>
        <v>web</v>
      </c>
      <c r="S604" s="6">
        <f t="shared" si="48"/>
        <v>42143.79415509259</v>
      </c>
      <c r="T604" s="6">
        <f t="shared" si="49"/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tr">
        <f t="shared" si="47"/>
        <v>technology</v>
      </c>
      <c r="R605" t="str" cm="1">
        <f t="array" ref="R605">_xlfn.IFS(ISNUMBER(SEARCH("film &amp; video/television", N605)),"television",ISNUMBER(SEARCH("film &amp; video/animation", N605)),"animation",ISNUMBER(SEARCH("film &amp; video/documentary", N605)),"documentary",ISNUMBER(SEARCH("film &amp; video/drama", N605)),"drama",ISNUMBER(SEARCH("film &amp; video/science fiction", N605)),"science fiction",ISNUMBER(SEARCH("film &amp; video/shorts", N605)),"shorts",ISNUMBER(SEARCH("food/food trucks", N605)),"food trucks",ISNUMBER(SEARCH("food/restaurants", N605)),"restaurants",ISNUMBER(SEARCH("food/small batch", N605)),"small batch",ISNUMBER(SEARCH("games/mobile games", N605)),"mobile games",ISNUMBER(SEARCH("games/tabletop games", N605)),"tabletop games",ISNUMBER(SEARCH("games/video games", N605)),"video games",ISNUMBER(SEARCH("music/classical music", N605)),"classical music",ISNUMBER(SEARCH("music/electronic music", N605)),"electronic music",ISNUMBER(SEARCH("music/faith", N605)),"faith",ISNUMBER(SEARCH("music/indie rock", N605)),"indie rock",ISNUMBER(SEARCH("music/jazz", N605)),"jazz",ISNUMBER(SEARCH("music/metal", N605)),"metal",ISNUMBER(SEARCH("music/pop", N605)),"pop",ISNUMBER(SEARCH("music/rock", N605)),"rock",ISNUMBER(SEARCH("music/world music", N605)),"world music",ISNUMBER(SEARCH("journalism/audio", N605)),"audio",ISNUMBER(SEARCH("photography/nature", N605)),"nature",ISNUMBER(SEARCH("photography/people", N605)),"people",ISNUMBER(SEARCH("photography/photobooks", N605)),"photobooks",ISNUMBER(SEARCH("photography/places", N605)),"places",ISNUMBER(SEARCH("publishing/art books", N605)),"art books",ISNUMBER(SEARCH("publishing/children's books", N605)),"children's books",ISNUMBER(SEARCH("publishing/fiction", N605)),"fiction",ISNUMBER(SEARCH("publishing/nonfiction", N605)),"nonfiction",ISNUMBER(SEARCH("publishing/radio &amp; podcasts", N605)),"radio &amp; podcasts",ISNUMBER(SEARCH("publishing/translations", N605)),"translations",ISNUMBER(SEARCH("technology/gadgets", N605)),"gadgets",ISNUMBER(SEARCH("technology/hardware", N605)),"hardware",ISNUMBER(SEARCH("technology/makerspaces", N605)),"makerspaces",ISNUMBER(SEARCH("technology/space exploration", N605)),"space exploration",ISNUMBER(SEARCH("technology/wearables", N605)),"wearables",ISNUMBER(SEARCH("technology/web", N605)),"web",ISNUMBER(SEARCH("theater/musical", N605)),"musical",ISNUMBER(SEARCH("theater/plays", N605)),"plays",ISNUMBER(SEARCH("theater/spaces", N605)),"spaces")</f>
        <v>web</v>
      </c>
      <c r="S605" s="6">
        <f t="shared" si="48"/>
        <v>41835.639155092591</v>
      </c>
      <c r="T605" s="6">
        <f t="shared" si="49"/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v>0</v>
      </c>
      <c r="Q606" t="str">
        <f t="shared" si="47"/>
        <v>technology</v>
      </c>
      <c r="R606" t="str" cm="1">
        <f t="array" ref="R606">_xlfn.IFS(ISNUMBER(SEARCH("film &amp; video/television", N606)),"television",ISNUMBER(SEARCH("film &amp; video/animation", N606)),"animation",ISNUMBER(SEARCH("film &amp; video/documentary", N606)),"documentary",ISNUMBER(SEARCH("film &amp; video/drama", N606)),"drama",ISNUMBER(SEARCH("film &amp; video/science fiction", N606)),"science fiction",ISNUMBER(SEARCH("film &amp; video/shorts", N606)),"shorts",ISNUMBER(SEARCH("food/food trucks", N606)),"food trucks",ISNUMBER(SEARCH("food/restaurants", N606)),"restaurants",ISNUMBER(SEARCH("food/small batch", N606)),"small batch",ISNUMBER(SEARCH("games/mobile games", N606)),"mobile games",ISNUMBER(SEARCH("games/tabletop games", N606)),"tabletop games",ISNUMBER(SEARCH("games/video games", N606)),"video games",ISNUMBER(SEARCH("music/classical music", N606)),"classical music",ISNUMBER(SEARCH("music/electronic music", N606)),"electronic music",ISNUMBER(SEARCH("music/faith", N606)),"faith",ISNUMBER(SEARCH("music/indie rock", N606)),"indie rock",ISNUMBER(SEARCH("music/jazz", N606)),"jazz",ISNUMBER(SEARCH("music/metal", N606)),"metal",ISNUMBER(SEARCH("music/pop", N606)),"pop",ISNUMBER(SEARCH("music/rock", N606)),"rock",ISNUMBER(SEARCH("music/world music", N606)),"world music",ISNUMBER(SEARCH("journalism/audio", N606)),"audio",ISNUMBER(SEARCH("photography/nature", N606)),"nature",ISNUMBER(SEARCH("photography/people", N606)),"people",ISNUMBER(SEARCH("photography/photobooks", N606)),"photobooks",ISNUMBER(SEARCH("photography/places", N606)),"places",ISNUMBER(SEARCH("publishing/art books", N606)),"art books",ISNUMBER(SEARCH("publishing/children's books", N606)),"children's books",ISNUMBER(SEARCH("publishing/fiction", N606)),"fiction",ISNUMBER(SEARCH("publishing/nonfiction", N606)),"nonfiction",ISNUMBER(SEARCH("publishing/radio &amp; podcasts", N606)),"radio &amp; podcasts",ISNUMBER(SEARCH("publishing/translations", N606)),"translations",ISNUMBER(SEARCH("technology/gadgets", N606)),"gadgets",ISNUMBER(SEARCH("technology/hardware", N606)),"hardware",ISNUMBER(SEARCH("technology/makerspaces", N606)),"makerspaces",ISNUMBER(SEARCH("technology/space exploration", N606)),"space exploration",ISNUMBER(SEARCH("technology/wearables", N606)),"wearables",ISNUMBER(SEARCH("technology/web", N606)),"web",ISNUMBER(SEARCH("theater/musical", N606)),"musical",ISNUMBER(SEARCH("theater/plays", N606)),"plays",ISNUMBER(SEARCH("theater/spaces", N606)),"spaces")</f>
        <v>web</v>
      </c>
      <c r="S606" s="6">
        <f t="shared" si="48"/>
        <v>41849.035370370373</v>
      </c>
      <c r="T606" s="6">
        <f t="shared" si="49"/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tr">
        <f t="shared" si="47"/>
        <v>technology</v>
      </c>
      <c r="R607" t="str" cm="1">
        <f t="array" ref="R607">_xlfn.IFS(ISNUMBER(SEARCH("film &amp; video/television", N607)),"television",ISNUMBER(SEARCH("film &amp; video/animation", N607)),"animation",ISNUMBER(SEARCH("film &amp; video/documentary", N607)),"documentary",ISNUMBER(SEARCH("film &amp; video/drama", N607)),"drama",ISNUMBER(SEARCH("film &amp; video/science fiction", N607)),"science fiction",ISNUMBER(SEARCH("film &amp; video/shorts", N607)),"shorts",ISNUMBER(SEARCH("food/food trucks", N607)),"food trucks",ISNUMBER(SEARCH("food/restaurants", N607)),"restaurants",ISNUMBER(SEARCH("food/small batch", N607)),"small batch",ISNUMBER(SEARCH("games/mobile games", N607)),"mobile games",ISNUMBER(SEARCH("games/tabletop games", N607)),"tabletop games",ISNUMBER(SEARCH("games/video games", N607)),"video games",ISNUMBER(SEARCH("music/classical music", N607)),"classical music",ISNUMBER(SEARCH("music/electronic music", N607)),"electronic music",ISNUMBER(SEARCH("music/faith", N607)),"faith",ISNUMBER(SEARCH("music/indie rock", N607)),"indie rock",ISNUMBER(SEARCH("music/jazz", N607)),"jazz",ISNUMBER(SEARCH("music/metal", N607)),"metal",ISNUMBER(SEARCH("music/pop", N607)),"pop",ISNUMBER(SEARCH("music/rock", N607)),"rock",ISNUMBER(SEARCH("music/world music", N607)),"world music",ISNUMBER(SEARCH("journalism/audio", N607)),"audio",ISNUMBER(SEARCH("photography/nature", N607)),"nature",ISNUMBER(SEARCH("photography/people", N607)),"people",ISNUMBER(SEARCH("photography/photobooks", N607)),"photobooks",ISNUMBER(SEARCH("photography/places", N607)),"places",ISNUMBER(SEARCH("publishing/art books", N607)),"art books",ISNUMBER(SEARCH("publishing/children's books", N607)),"children's books",ISNUMBER(SEARCH("publishing/fiction", N607)),"fiction",ISNUMBER(SEARCH("publishing/nonfiction", N607)),"nonfiction",ISNUMBER(SEARCH("publishing/radio &amp; podcasts", N607)),"radio &amp; podcasts",ISNUMBER(SEARCH("publishing/translations", N607)),"translations",ISNUMBER(SEARCH("technology/gadgets", N607)),"gadgets",ISNUMBER(SEARCH("technology/hardware", N607)),"hardware",ISNUMBER(SEARCH("technology/makerspaces", N607)),"makerspaces",ISNUMBER(SEARCH("technology/space exploration", N607)),"space exploration",ISNUMBER(SEARCH("technology/wearables", N607)),"wearables",ISNUMBER(SEARCH("technology/web", N607)),"web",ISNUMBER(SEARCH("theater/musical", N607)),"musical",ISNUMBER(SEARCH("theater/plays", N607)),"plays",ISNUMBER(SEARCH("theater/spaces", N607)),"spaces")</f>
        <v>web</v>
      </c>
      <c r="S607" s="6">
        <f t="shared" si="48"/>
        <v>42194.357731481476</v>
      </c>
      <c r="T607" s="6">
        <f t="shared" si="49"/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tr">
        <f t="shared" si="47"/>
        <v>technology</v>
      </c>
      <c r="R608" t="str" cm="1">
        <f t="array" ref="R608">_xlfn.IFS(ISNUMBER(SEARCH("film &amp; video/television", N608)),"television",ISNUMBER(SEARCH("film &amp; video/animation", N608)),"animation",ISNUMBER(SEARCH("film &amp; video/documentary", N608)),"documentary",ISNUMBER(SEARCH("film &amp; video/drama", N608)),"drama",ISNUMBER(SEARCH("film &amp; video/science fiction", N608)),"science fiction",ISNUMBER(SEARCH("film &amp; video/shorts", N608)),"shorts",ISNUMBER(SEARCH("food/food trucks", N608)),"food trucks",ISNUMBER(SEARCH("food/restaurants", N608)),"restaurants",ISNUMBER(SEARCH("food/small batch", N608)),"small batch",ISNUMBER(SEARCH("games/mobile games", N608)),"mobile games",ISNUMBER(SEARCH("games/tabletop games", N608)),"tabletop games",ISNUMBER(SEARCH("games/video games", N608)),"video games",ISNUMBER(SEARCH("music/classical music", N608)),"classical music",ISNUMBER(SEARCH("music/electronic music", N608)),"electronic music",ISNUMBER(SEARCH("music/faith", N608)),"faith",ISNUMBER(SEARCH("music/indie rock", N608)),"indie rock",ISNUMBER(SEARCH("music/jazz", N608)),"jazz",ISNUMBER(SEARCH("music/metal", N608)),"metal",ISNUMBER(SEARCH("music/pop", N608)),"pop",ISNUMBER(SEARCH("music/rock", N608)),"rock",ISNUMBER(SEARCH("music/world music", N608)),"world music",ISNUMBER(SEARCH("journalism/audio", N608)),"audio",ISNUMBER(SEARCH("photography/nature", N608)),"nature",ISNUMBER(SEARCH("photography/people", N608)),"people",ISNUMBER(SEARCH("photography/photobooks", N608)),"photobooks",ISNUMBER(SEARCH("photography/places", N608)),"places",ISNUMBER(SEARCH("publishing/art books", N608)),"art books",ISNUMBER(SEARCH("publishing/children's books", N608)),"children's books",ISNUMBER(SEARCH("publishing/fiction", N608)),"fiction",ISNUMBER(SEARCH("publishing/nonfiction", N608)),"nonfiction",ISNUMBER(SEARCH("publishing/radio &amp; podcasts", N608)),"radio &amp; podcasts",ISNUMBER(SEARCH("publishing/translations", N608)),"translations",ISNUMBER(SEARCH("technology/gadgets", N608)),"gadgets",ISNUMBER(SEARCH("technology/hardware", N608)),"hardware",ISNUMBER(SEARCH("technology/makerspaces", N608)),"makerspaces",ISNUMBER(SEARCH("technology/space exploration", N608)),"space exploration",ISNUMBER(SEARCH("technology/wearables", N608)),"wearables",ISNUMBER(SEARCH("technology/web", N608)),"web",ISNUMBER(SEARCH("theater/musical", N608)),"musical",ISNUMBER(SEARCH("theater/plays", N608)),"plays",ISNUMBER(SEARCH("theater/spaces", N608)),"spaces")</f>
        <v>web</v>
      </c>
      <c r="S608" s="6">
        <f t="shared" si="48"/>
        <v>42102.650567129633</v>
      </c>
      <c r="T608" s="6">
        <f t="shared" si="49"/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v>0</v>
      </c>
      <c r="Q609" t="str">
        <f t="shared" si="47"/>
        <v>technology</v>
      </c>
      <c r="R609" t="str" cm="1">
        <f t="array" ref="R609">_xlfn.IFS(ISNUMBER(SEARCH("film &amp; video/television", N609)),"television",ISNUMBER(SEARCH("film &amp; video/animation", N609)),"animation",ISNUMBER(SEARCH("film &amp; video/documentary", N609)),"documentary",ISNUMBER(SEARCH("film &amp; video/drama", N609)),"drama",ISNUMBER(SEARCH("film &amp; video/science fiction", N609)),"science fiction",ISNUMBER(SEARCH("film &amp; video/shorts", N609)),"shorts",ISNUMBER(SEARCH("food/food trucks", N609)),"food trucks",ISNUMBER(SEARCH("food/restaurants", N609)),"restaurants",ISNUMBER(SEARCH("food/small batch", N609)),"small batch",ISNUMBER(SEARCH("games/mobile games", N609)),"mobile games",ISNUMBER(SEARCH("games/tabletop games", N609)),"tabletop games",ISNUMBER(SEARCH("games/video games", N609)),"video games",ISNUMBER(SEARCH("music/classical music", N609)),"classical music",ISNUMBER(SEARCH("music/electronic music", N609)),"electronic music",ISNUMBER(SEARCH("music/faith", N609)),"faith",ISNUMBER(SEARCH("music/indie rock", N609)),"indie rock",ISNUMBER(SEARCH("music/jazz", N609)),"jazz",ISNUMBER(SEARCH("music/metal", N609)),"metal",ISNUMBER(SEARCH("music/pop", N609)),"pop",ISNUMBER(SEARCH("music/rock", N609)),"rock",ISNUMBER(SEARCH("music/world music", N609)),"world music",ISNUMBER(SEARCH("journalism/audio", N609)),"audio",ISNUMBER(SEARCH("photography/nature", N609)),"nature",ISNUMBER(SEARCH("photography/people", N609)),"people",ISNUMBER(SEARCH("photography/photobooks", N609)),"photobooks",ISNUMBER(SEARCH("photography/places", N609)),"places",ISNUMBER(SEARCH("publishing/art books", N609)),"art books",ISNUMBER(SEARCH("publishing/children's books", N609)),"children's books",ISNUMBER(SEARCH("publishing/fiction", N609)),"fiction",ISNUMBER(SEARCH("publishing/nonfiction", N609)),"nonfiction",ISNUMBER(SEARCH("publishing/radio &amp; podcasts", N609)),"radio &amp; podcasts",ISNUMBER(SEARCH("publishing/translations", N609)),"translations",ISNUMBER(SEARCH("technology/gadgets", N609)),"gadgets",ISNUMBER(SEARCH("technology/hardware", N609)),"hardware",ISNUMBER(SEARCH("technology/makerspaces", N609)),"makerspaces",ISNUMBER(SEARCH("technology/space exploration", N609)),"space exploration",ISNUMBER(SEARCH("technology/wearables", N609)),"wearables",ISNUMBER(SEARCH("technology/web", N609)),"web",ISNUMBER(SEARCH("theater/musical", N609)),"musical",ISNUMBER(SEARCH("theater/plays", N609)),"plays",ISNUMBER(SEARCH("theater/spaces", N609)),"spaces")</f>
        <v>web</v>
      </c>
      <c r="S609" s="6">
        <f t="shared" si="48"/>
        <v>42300.825648148151</v>
      </c>
      <c r="T609" s="6">
        <f t="shared" si="4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tr">
        <f t="shared" si="47"/>
        <v>technology</v>
      </c>
      <c r="R610" t="str" cm="1">
        <f t="array" ref="R610">_xlfn.IFS(ISNUMBER(SEARCH("film &amp; video/television", N610)),"television",ISNUMBER(SEARCH("film &amp; video/animation", N610)),"animation",ISNUMBER(SEARCH("film &amp; video/documentary", N610)),"documentary",ISNUMBER(SEARCH("film &amp; video/drama", N610)),"drama",ISNUMBER(SEARCH("film &amp; video/science fiction", N610)),"science fiction",ISNUMBER(SEARCH("film &amp; video/shorts", N610)),"shorts",ISNUMBER(SEARCH("food/food trucks", N610)),"food trucks",ISNUMBER(SEARCH("food/restaurants", N610)),"restaurants",ISNUMBER(SEARCH("food/small batch", N610)),"small batch",ISNUMBER(SEARCH("games/mobile games", N610)),"mobile games",ISNUMBER(SEARCH("games/tabletop games", N610)),"tabletop games",ISNUMBER(SEARCH("games/video games", N610)),"video games",ISNUMBER(SEARCH("music/classical music", N610)),"classical music",ISNUMBER(SEARCH("music/electronic music", N610)),"electronic music",ISNUMBER(SEARCH("music/faith", N610)),"faith",ISNUMBER(SEARCH("music/indie rock", N610)),"indie rock",ISNUMBER(SEARCH("music/jazz", N610)),"jazz",ISNUMBER(SEARCH("music/metal", N610)),"metal",ISNUMBER(SEARCH("music/pop", N610)),"pop",ISNUMBER(SEARCH("music/rock", N610)),"rock",ISNUMBER(SEARCH("music/world music", N610)),"world music",ISNUMBER(SEARCH("journalism/audio", N610)),"audio",ISNUMBER(SEARCH("photography/nature", N610)),"nature",ISNUMBER(SEARCH("photography/people", N610)),"people",ISNUMBER(SEARCH("photography/photobooks", N610)),"photobooks",ISNUMBER(SEARCH("photography/places", N610)),"places",ISNUMBER(SEARCH("publishing/art books", N610)),"art books",ISNUMBER(SEARCH("publishing/children's books", N610)),"children's books",ISNUMBER(SEARCH("publishing/fiction", N610)),"fiction",ISNUMBER(SEARCH("publishing/nonfiction", N610)),"nonfiction",ISNUMBER(SEARCH("publishing/radio &amp; podcasts", N610)),"radio &amp; podcasts",ISNUMBER(SEARCH("publishing/translations", N610)),"translations",ISNUMBER(SEARCH("technology/gadgets", N610)),"gadgets",ISNUMBER(SEARCH("technology/hardware", N610)),"hardware",ISNUMBER(SEARCH("technology/makerspaces", N610)),"makerspaces",ISNUMBER(SEARCH("technology/space exploration", N610)),"space exploration",ISNUMBER(SEARCH("technology/wearables", N610)),"wearables",ISNUMBER(SEARCH("technology/web", N610)),"web",ISNUMBER(SEARCH("theater/musical", N610)),"musical",ISNUMBER(SEARCH("theater/plays", N610)),"plays",ISNUMBER(SEARCH("theater/spaces", N610)),"spaces")</f>
        <v>web</v>
      </c>
      <c r="S610" s="6">
        <f t="shared" si="48"/>
        <v>42140.921064814815</v>
      </c>
      <c r="T610" s="6">
        <f t="shared" si="49"/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tr">
        <f t="shared" si="47"/>
        <v>technology</v>
      </c>
      <c r="R611" t="str" cm="1">
        <f t="array" ref="R611">_xlfn.IFS(ISNUMBER(SEARCH("film &amp; video/television", N611)),"television",ISNUMBER(SEARCH("film &amp; video/animation", N611)),"animation",ISNUMBER(SEARCH("film &amp; video/documentary", N611)),"documentary",ISNUMBER(SEARCH("film &amp; video/drama", N611)),"drama",ISNUMBER(SEARCH("film &amp; video/science fiction", N611)),"science fiction",ISNUMBER(SEARCH("film &amp; video/shorts", N611)),"shorts",ISNUMBER(SEARCH("food/food trucks", N611)),"food trucks",ISNUMBER(SEARCH("food/restaurants", N611)),"restaurants",ISNUMBER(SEARCH("food/small batch", N611)),"small batch",ISNUMBER(SEARCH("games/mobile games", N611)),"mobile games",ISNUMBER(SEARCH("games/tabletop games", N611)),"tabletop games",ISNUMBER(SEARCH("games/video games", N611)),"video games",ISNUMBER(SEARCH("music/classical music", N611)),"classical music",ISNUMBER(SEARCH("music/electronic music", N611)),"electronic music",ISNUMBER(SEARCH("music/faith", N611)),"faith",ISNUMBER(SEARCH("music/indie rock", N611)),"indie rock",ISNUMBER(SEARCH("music/jazz", N611)),"jazz",ISNUMBER(SEARCH("music/metal", N611)),"metal",ISNUMBER(SEARCH("music/pop", N611)),"pop",ISNUMBER(SEARCH("music/rock", N611)),"rock",ISNUMBER(SEARCH("music/world music", N611)),"world music",ISNUMBER(SEARCH("journalism/audio", N611)),"audio",ISNUMBER(SEARCH("photography/nature", N611)),"nature",ISNUMBER(SEARCH("photography/people", N611)),"people",ISNUMBER(SEARCH("photography/photobooks", N611)),"photobooks",ISNUMBER(SEARCH("photography/places", N611)),"places",ISNUMBER(SEARCH("publishing/art books", N611)),"art books",ISNUMBER(SEARCH("publishing/children's books", N611)),"children's books",ISNUMBER(SEARCH("publishing/fiction", N611)),"fiction",ISNUMBER(SEARCH("publishing/nonfiction", N611)),"nonfiction",ISNUMBER(SEARCH("publishing/radio &amp; podcasts", N611)),"radio &amp; podcasts",ISNUMBER(SEARCH("publishing/translations", N611)),"translations",ISNUMBER(SEARCH("technology/gadgets", N611)),"gadgets",ISNUMBER(SEARCH("technology/hardware", N611)),"hardware",ISNUMBER(SEARCH("technology/makerspaces", N611)),"makerspaces",ISNUMBER(SEARCH("technology/space exploration", N611)),"space exploration",ISNUMBER(SEARCH("technology/wearables", N611)),"wearables",ISNUMBER(SEARCH("technology/web", N611)),"web",ISNUMBER(SEARCH("theater/musical", N611)),"musical",ISNUMBER(SEARCH("theater/plays", N611)),"plays",ISNUMBER(SEARCH("theater/spaces", N611)),"spaces")</f>
        <v>web</v>
      </c>
      <c r="S611" s="6">
        <f t="shared" si="48"/>
        <v>42307.034074074079</v>
      </c>
      <c r="T611" s="6">
        <f t="shared" si="49"/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v>0</v>
      </c>
      <c r="Q612" t="str">
        <f t="shared" si="47"/>
        <v>technology</v>
      </c>
      <c r="R612" t="str" cm="1">
        <f t="array" ref="R612">_xlfn.IFS(ISNUMBER(SEARCH("film &amp; video/television", N612)),"television",ISNUMBER(SEARCH("film &amp; video/animation", N612)),"animation",ISNUMBER(SEARCH("film &amp; video/documentary", N612)),"documentary",ISNUMBER(SEARCH("film &amp; video/drama", N612)),"drama",ISNUMBER(SEARCH("film &amp; video/science fiction", N612)),"science fiction",ISNUMBER(SEARCH("film &amp; video/shorts", N612)),"shorts",ISNUMBER(SEARCH("food/food trucks", N612)),"food trucks",ISNUMBER(SEARCH("food/restaurants", N612)),"restaurants",ISNUMBER(SEARCH("food/small batch", N612)),"small batch",ISNUMBER(SEARCH("games/mobile games", N612)),"mobile games",ISNUMBER(SEARCH("games/tabletop games", N612)),"tabletop games",ISNUMBER(SEARCH("games/video games", N612)),"video games",ISNUMBER(SEARCH("music/classical music", N612)),"classical music",ISNUMBER(SEARCH("music/electronic music", N612)),"electronic music",ISNUMBER(SEARCH("music/faith", N612)),"faith",ISNUMBER(SEARCH("music/indie rock", N612)),"indie rock",ISNUMBER(SEARCH("music/jazz", N612)),"jazz",ISNUMBER(SEARCH("music/metal", N612)),"metal",ISNUMBER(SEARCH("music/pop", N612)),"pop",ISNUMBER(SEARCH("music/rock", N612)),"rock",ISNUMBER(SEARCH("music/world music", N612)),"world music",ISNUMBER(SEARCH("journalism/audio", N612)),"audio",ISNUMBER(SEARCH("photography/nature", N612)),"nature",ISNUMBER(SEARCH("photography/people", N612)),"people",ISNUMBER(SEARCH("photography/photobooks", N612)),"photobooks",ISNUMBER(SEARCH("photography/places", N612)),"places",ISNUMBER(SEARCH("publishing/art books", N612)),"art books",ISNUMBER(SEARCH("publishing/children's books", N612)),"children's books",ISNUMBER(SEARCH("publishing/fiction", N612)),"fiction",ISNUMBER(SEARCH("publishing/nonfiction", N612)),"nonfiction",ISNUMBER(SEARCH("publishing/radio &amp; podcasts", N612)),"radio &amp; podcasts",ISNUMBER(SEARCH("publishing/translations", N612)),"translations",ISNUMBER(SEARCH("technology/gadgets", N612)),"gadgets",ISNUMBER(SEARCH("technology/hardware", N612)),"hardware",ISNUMBER(SEARCH("technology/makerspaces", N612)),"makerspaces",ISNUMBER(SEARCH("technology/space exploration", N612)),"space exploration",ISNUMBER(SEARCH("technology/wearables", N612)),"wearables",ISNUMBER(SEARCH("technology/web", N612)),"web",ISNUMBER(SEARCH("theater/musical", N612)),"musical",ISNUMBER(SEARCH("theater/plays", N612)),"plays",ISNUMBER(SEARCH("theater/spaces", N612)),"spaces")</f>
        <v>web</v>
      </c>
      <c r="S612" s="6">
        <f t="shared" si="48"/>
        <v>42086.83085648148</v>
      </c>
      <c r="T612" s="6">
        <f t="shared" si="49"/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v>0</v>
      </c>
      <c r="Q613" t="str">
        <f t="shared" si="47"/>
        <v>technology</v>
      </c>
      <c r="R613" t="str" cm="1">
        <f t="array" ref="R613">_xlfn.IFS(ISNUMBER(SEARCH("film &amp; video/television", N613)),"television",ISNUMBER(SEARCH("film &amp; video/animation", N613)),"animation",ISNUMBER(SEARCH("film &amp; video/documentary", N613)),"documentary",ISNUMBER(SEARCH("film &amp; video/drama", N613)),"drama",ISNUMBER(SEARCH("film &amp; video/science fiction", N613)),"science fiction",ISNUMBER(SEARCH("film &amp; video/shorts", N613)),"shorts",ISNUMBER(SEARCH("food/food trucks", N613)),"food trucks",ISNUMBER(SEARCH("food/restaurants", N613)),"restaurants",ISNUMBER(SEARCH("food/small batch", N613)),"small batch",ISNUMBER(SEARCH("games/mobile games", N613)),"mobile games",ISNUMBER(SEARCH("games/tabletop games", N613)),"tabletop games",ISNUMBER(SEARCH("games/video games", N613)),"video games",ISNUMBER(SEARCH("music/classical music", N613)),"classical music",ISNUMBER(SEARCH("music/electronic music", N613)),"electronic music",ISNUMBER(SEARCH("music/faith", N613)),"faith",ISNUMBER(SEARCH("music/indie rock", N613)),"indie rock",ISNUMBER(SEARCH("music/jazz", N613)),"jazz",ISNUMBER(SEARCH("music/metal", N613)),"metal",ISNUMBER(SEARCH("music/pop", N613)),"pop",ISNUMBER(SEARCH("music/rock", N613)),"rock",ISNUMBER(SEARCH("music/world music", N613)),"world music",ISNUMBER(SEARCH("journalism/audio", N613)),"audio",ISNUMBER(SEARCH("photography/nature", N613)),"nature",ISNUMBER(SEARCH("photography/people", N613)),"people",ISNUMBER(SEARCH("photography/photobooks", N613)),"photobooks",ISNUMBER(SEARCH("photography/places", N613)),"places",ISNUMBER(SEARCH("publishing/art books", N613)),"art books",ISNUMBER(SEARCH("publishing/children's books", N613)),"children's books",ISNUMBER(SEARCH("publishing/fiction", N613)),"fiction",ISNUMBER(SEARCH("publishing/nonfiction", N613)),"nonfiction",ISNUMBER(SEARCH("publishing/radio &amp; podcasts", N613)),"radio &amp; podcasts",ISNUMBER(SEARCH("publishing/translations", N613)),"translations",ISNUMBER(SEARCH("technology/gadgets", N613)),"gadgets",ISNUMBER(SEARCH("technology/hardware", N613)),"hardware",ISNUMBER(SEARCH("technology/makerspaces", N613)),"makerspaces",ISNUMBER(SEARCH("technology/space exploration", N613)),"space exploration",ISNUMBER(SEARCH("technology/wearables", N613)),"wearables",ISNUMBER(SEARCH("technology/web", N613)),"web",ISNUMBER(SEARCH("theater/musical", N613)),"musical",ISNUMBER(SEARCH("theater/plays", N613)),"plays",ISNUMBER(SEARCH("theater/spaces", N613)),"spaces")</f>
        <v>web</v>
      </c>
      <c r="S613" s="6">
        <f t="shared" si="48"/>
        <v>42328.560613425929</v>
      </c>
      <c r="T613" s="6">
        <f t="shared" si="49"/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v>0</v>
      </c>
      <c r="Q614" t="str">
        <f t="shared" si="47"/>
        <v>technology</v>
      </c>
      <c r="R614" t="str" cm="1">
        <f t="array" ref="R614">_xlfn.IFS(ISNUMBER(SEARCH("film &amp; video/television", N614)),"television",ISNUMBER(SEARCH("film &amp; video/animation", N614)),"animation",ISNUMBER(SEARCH("film &amp; video/documentary", N614)),"documentary",ISNUMBER(SEARCH("film &amp; video/drama", N614)),"drama",ISNUMBER(SEARCH("film &amp; video/science fiction", N614)),"science fiction",ISNUMBER(SEARCH("film &amp; video/shorts", N614)),"shorts",ISNUMBER(SEARCH("food/food trucks", N614)),"food trucks",ISNUMBER(SEARCH("food/restaurants", N614)),"restaurants",ISNUMBER(SEARCH("food/small batch", N614)),"small batch",ISNUMBER(SEARCH("games/mobile games", N614)),"mobile games",ISNUMBER(SEARCH("games/tabletop games", N614)),"tabletop games",ISNUMBER(SEARCH("games/video games", N614)),"video games",ISNUMBER(SEARCH("music/classical music", N614)),"classical music",ISNUMBER(SEARCH("music/electronic music", N614)),"electronic music",ISNUMBER(SEARCH("music/faith", N614)),"faith",ISNUMBER(SEARCH("music/indie rock", N614)),"indie rock",ISNUMBER(SEARCH("music/jazz", N614)),"jazz",ISNUMBER(SEARCH("music/metal", N614)),"metal",ISNUMBER(SEARCH("music/pop", N614)),"pop",ISNUMBER(SEARCH("music/rock", N614)),"rock",ISNUMBER(SEARCH("music/world music", N614)),"world music",ISNUMBER(SEARCH("journalism/audio", N614)),"audio",ISNUMBER(SEARCH("photography/nature", N614)),"nature",ISNUMBER(SEARCH("photography/people", N614)),"people",ISNUMBER(SEARCH("photography/photobooks", N614)),"photobooks",ISNUMBER(SEARCH("photography/places", N614)),"places",ISNUMBER(SEARCH("publishing/art books", N614)),"art books",ISNUMBER(SEARCH("publishing/children's books", N614)),"children's books",ISNUMBER(SEARCH("publishing/fiction", N614)),"fiction",ISNUMBER(SEARCH("publishing/nonfiction", N614)),"nonfiction",ISNUMBER(SEARCH("publishing/radio &amp; podcasts", N614)),"radio &amp; podcasts",ISNUMBER(SEARCH("publishing/translations", N614)),"translations",ISNUMBER(SEARCH("technology/gadgets", N614)),"gadgets",ISNUMBER(SEARCH("technology/hardware", N614)),"hardware",ISNUMBER(SEARCH("technology/makerspaces", N614)),"makerspaces",ISNUMBER(SEARCH("technology/space exploration", N614)),"space exploration",ISNUMBER(SEARCH("technology/wearables", N614)),"wearables",ISNUMBER(SEARCH("technology/web", N614)),"web",ISNUMBER(SEARCH("theater/musical", N614)),"musical",ISNUMBER(SEARCH("theater/plays", N614)),"plays",ISNUMBER(SEARCH("theater/spaces", N614)),"spaces")</f>
        <v>web</v>
      </c>
      <c r="S614" s="6">
        <f t="shared" si="48"/>
        <v>42585.031782407401</v>
      </c>
      <c r="T614" s="6">
        <f t="shared" si="4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tr">
        <f t="shared" si="47"/>
        <v>technology</v>
      </c>
      <c r="R615" t="str" cm="1">
        <f t="array" ref="R615">_xlfn.IFS(ISNUMBER(SEARCH("film &amp; video/television", N615)),"television",ISNUMBER(SEARCH("film &amp; video/animation", N615)),"animation",ISNUMBER(SEARCH("film &amp; video/documentary", N615)),"documentary",ISNUMBER(SEARCH("film &amp; video/drama", N615)),"drama",ISNUMBER(SEARCH("film &amp; video/science fiction", N615)),"science fiction",ISNUMBER(SEARCH("film &amp; video/shorts", N615)),"shorts",ISNUMBER(SEARCH("food/food trucks", N615)),"food trucks",ISNUMBER(SEARCH("food/restaurants", N615)),"restaurants",ISNUMBER(SEARCH("food/small batch", N615)),"small batch",ISNUMBER(SEARCH("games/mobile games", N615)),"mobile games",ISNUMBER(SEARCH("games/tabletop games", N615)),"tabletop games",ISNUMBER(SEARCH("games/video games", N615)),"video games",ISNUMBER(SEARCH("music/classical music", N615)),"classical music",ISNUMBER(SEARCH("music/electronic music", N615)),"electronic music",ISNUMBER(SEARCH("music/faith", N615)),"faith",ISNUMBER(SEARCH("music/indie rock", N615)),"indie rock",ISNUMBER(SEARCH("music/jazz", N615)),"jazz",ISNUMBER(SEARCH("music/metal", N615)),"metal",ISNUMBER(SEARCH("music/pop", N615)),"pop",ISNUMBER(SEARCH("music/rock", N615)),"rock",ISNUMBER(SEARCH("music/world music", N615)),"world music",ISNUMBER(SEARCH("journalism/audio", N615)),"audio",ISNUMBER(SEARCH("photography/nature", N615)),"nature",ISNUMBER(SEARCH("photography/people", N615)),"people",ISNUMBER(SEARCH("photography/photobooks", N615)),"photobooks",ISNUMBER(SEARCH("photography/places", N615)),"places",ISNUMBER(SEARCH("publishing/art books", N615)),"art books",ISNUMBER(SEARCH("publishing/children's books", N615)),"children's books",ISNUMBER(SEARCH("publishing/fiction", N615)),"fiction",ISNUMBER(SEARCH("publishing/nonfiction", N615)),"nonfiction",ISNUMBER(SEARCH("publishing/radio &amp; podcasts", N615)),"radio &amp; podcasts",ISNUMBER(SEARCH("publishing/translations", N615)),"translations",ISNUMBER(SEARCH("technology/gadgets", N615)),"gadgets",ISNUMBER(SEARCH("technology/hardware", N615)),"hardware",ISNUMBER(SEARCH("technology/makerspaces", N615)),"makerspaces",ISNUMBER(SEARCH("technology/space exploration", N615)),"space exploration",ISNUMBER(SEARCH("technology/wearables", N615)),"wearables",ISNUMBER(SEARCH("technology/web", N615)),"web",ISNUMBER(SEARCH("theater/musical", N615)),"musical",ISNUMBER(SEARCH("theater/plays", N615)),"plays",ISNUMBER(SEARCH("theater/spaces", N615)),"spaces")</f>
        <v>web</v>
      </c>
      <c r="S615" s="6">
        <f t="shared" si="48"/>
        <v>42247.496759259258</v>
      </c>
      <c r="T615" s="6">
        <f t="shared" si="49"/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v>0</v>
      </c>
      <c r="Q616" t="str">
        <f t="shared" si="47"/>
        <v>technology</v>
      </c>
      <c r="R616" t="str" cm="1">
        <f t="array" ref="R616">_xlfn.IFS(ISNUMBER(SEARCH("film &amp; video/television", N616)),"television",ISNUMBER(SEARCH("film &amp; video/animation", N616)),"animation",ISNUMBER(SEARCH("film &amp; video/documentary", N616)),"documentary",ISNUMBER(SEARCH("film &amp; video/drama", N616)),"drama",ISNUMBER(SEARCH("film &amp; video/science fiction", N616)),"science fiction",ISNUMBER(SEARCH("film &amp; video/shorts", N616)),"shorts",ISNUMBER(SEARCH("food/food trucks", N616)),"food trucks",ISNUMBER(SEARCH("food/restaurants", N616)),"restaurants",ISNUMBER(SEARCH("food/small batch", N616)),"small batch",ISNUMBER(SEARCH("games/mobile games", N616)),"mobile games",ISNUMBER(SEARCH("games/tabletop games", N616)),"tabletop games",ISNUMBER(SEARCH("games/video games", N616)),"video games",ISNUMBER(SEARCH("music/classical music", N616)),"classical music",ISNUMBER(SEARCH("music/electronic music", N616)),"electronic music",ISNUMBER(SEARCH("music/faith", N616)),"faith",ISNUMBER(SEARCH("music/indie rock", N616)),"indie rock",ISNUMBER(SEARCH("music/jazz", N616)),"jazz",ISNUMBER(SEARCH("music/metal", N616)),"metal",ISNUMBER(SEARCH("music/pop", N616)),"pop",ISNUMBER(SEARCH("music/rock", N616)),"rock",ISNUMBER(SEARCH("music/world music", N616)),"world music",ISNUMBER(SEARCH("journalism/audio", N616)),"audio",ISNUMBER(SEARCH("photography/nature", N616)),"nature",ISNUMBER(SEARCH("photography/people", N616)),"people",ISNUMBER(SEARCH("photography/photobooks", N616)),"photobooks",ISNUMBER(SEARCH("photography/places", N616)),"places",ISNUMBER(SEARCH("publishing/art books", N616)),"art books",ISNUMBER(SEARCH("publishing/children's books", N616)),"children's books",ISNUMBER(SEARCH("publishing/fiction", N616)),"fiction",ISNUMBER(SEARCH("publishing/nonfiction", N616)),"nonfiction",ISNUMBER(SEARCH("publishing/radio &amp; podcasts", N616)),"radio &amp; podcasts",ISNUMBER(SEARCH("publishing/translations", N616)),"translations",ISNUMBER(SEARCH("technology/gadgets", N616)),"gadgets",ISNUMBER(SEARCH("technology/hardware", N616)),"hardware",ISNUMBER(SEARCH("technology/makerspaces", N616)),"makerspaces",ISNUMBER(SEARCH("technology/space exploration", N616)),"space exploration",ISNUMBER(SEARCH("technology/wearables", N616)),"wearables",ISNUMBER(SEARCH("technology/web", N616)),"web",ISNUMBER(SEARCH("theater/musical", N616)),"musical",ISNUMBER(SEARCH("theater/plays", N616)),"plays",ISNUMBER(SEARCH("theater/spaces", N616)),"spaces")</f>
        <v>web</v>
      </c>
      <c r="S616" s="6">
        <f t="shared" si="48"/>
        <v>42515.061805555553</v>
      </c>
      <c r="T616" s="6">
        <f t="shared" si="49"/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v>0</v>
      </c>
      <c r="Q617" t="str">
        <f t="shared" si="47"/>
        <v>technology</v>
      </c>
      <c r="R617" t="str" cm="1">
        <f t="array" ref="R617">_xlfn.IFS(ISNUMBER(SEARCH("film &amp; video/television", N617)),"television",ISNUMBER(SEARCH("film &amp; video/animation", N617)),"animation",ISNUMBER(SEARCH("film &amp; video/documentary", N617)),"documentary",ISNUMBER(SEARCH("film &amp; video/drama", N617)),"drama",ISNUMBER(SEARCH("film &amp; video/science fiction", N617)),"science fiction",ISNUMBER(SEARCH("film &amp; video/shorts", N617)),"shorts",ISNUMBER(SEARCH("food/food trucks", N617)),"food trucks",ISNUMBER(SEARCH("food/restaurants", N617)),"restaurants",ISNUMBER(SEARCH("food/small batch", N617)),"small batch",ISNUMBER(SEARCH("games/mobile games", N617)),"mobile games",ISNUMBER(SEARCH("games/tabletop games", N617)),"tabletop games",ISNUMBER(SEARCH("games/video games", N617)),"video games",ISNUMBER(SEARCH("music/classical music", N617)),"classical music",ISNUMBER(SEARCH("music/electronic music", N617)),"electronic music",ISNUMBER(SEARCH("music/faith", N617)),"faith",ISNUMBER(SEARCH("music/indie rock", N617)),"indie rock",ISNUMBER(SEARCH("music/jazz", N617)),"jazz",ISNUMBER(SEARCH("music/metal", N617)),"metal",ISNUMBER(SEARCH("music/pop", N617)),"pop",ISNUMBER(SEARCH("music/rock", N617)),"rock",ISNUMBER(SEARCH("music/world music", N617)),"world music",ISNUMBER(SEARCH("journalism/audio", N617)),"audio",ISNUMBER(SEARCH("photography/nature", N617)),"nature",ISNUMBER(SEARCH("photography/people", N617)),"people",ISNUMBER(SEARCH("photography/photobooks", N617)),"photobooks",ISNUMBER(SEARCH("photography/places", N617)),"places",ISNUMBER(SEARCH("publishing/art books", N617)),"art books",ISNUMBER(SEARCH("publishing/children's books", N617)),"children's books",ISNUMBER(SEARCH("publishing/fiction", N617)),"fiction",ISNUMBER(SEARCH("publishing/nonfiction", N617)),"nonfiction",ISNUMBER(SEARCH("publishing/radio &amp; podcasts", N617)),"radio &amp; podcasts",ISNUMBER(SEARCH("publishing/translations", N617)),"translations",ISNUMBER(SEARCH("technology/gadgets", N617)),"gadgets",ISNUMBER(SEARCH("technology/hardware", N617)),"hardware",ISNUMBER(SEARCH("technology/makerspaces", N617)),"makerspaces",ISNUMBER(SEARCH("technology/space exploration", N617)),"space exploration",ISNUMBER(SEARCH("technology/wearables", N617)),"wearables",ISNUMBER(SEARCH("technology/web", N617)),"web",ISNUMBER(SEARCH("theater/musical", N617)),"musical",ISNUMBER(SEARCH("theater/plays", N617)),"plays",ISNUMBER(SEARCH("theater/spaces", N617)),"spaces")</f>
        <v>web</v>
      </c>
      <c r="S617" s="6">
        <f t="shared" si="48"/>
        <v>42242.122210648144</v>
      </c>
      <c r="T617" s="6">
        <f t="shared" si="49"/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v>0</v>
      </c>
      <c r="Q618" t="str">
        <f t="shared" si="47"/>
        <v>technology</v>
      </c>
      <c r="R618" t="str" cm="1">
        <f t="array" ref="R618">_xlfn.IFS(ISNUMBER(SEARCH("film &amp; video/television", N618)),"television",ISNUMBER(SEARCH("film &amp; video/animation", N618)),"animation",ISNUMBER(SEARCH("film &amp; video/documentary", N618)),"documentary",ISNUMBER(SEARCH("film &amp; video/drama", N618)),"drama",ISNUMBER(SEARCH("film &amp; video/science fiction", N618)),"science fiction",ISNUMBER(SEARCH("film &amp; video/shorts", N618)),"shorts",ISNUMBER(SEARCH("food/food trucks", N618)),"food trucks",ISNUMBER(SEARCH("food/restaurants", N618)),"restaurants",ISNUMBER(SEARCH("food/small batch", N618)),"small batch",ISNUMBER(SEARCH("games/mobile games", N618)),"mobile games",ISNUMBER(SEARCH("games/tabletop games", N618)),"tabletop games",ISNUMBER(SEARCH("games/video games", N618)),"video games",ISNUMBER(SEARCH("music/classical music", N618)),"classical music",ISNUMBER(SEARCH("music/electronic music", N618)),"electronic music",ISNUMBER(SEARCH("music/faith", N618)),"faith",ISNUMBER(SEARCH("music/indie rock", N618)),"indie rock",ISNUMBER(SEARCH("music/jazz", N618)),"jazz",ISNUMBER(SEARCH("music/metal", N618)),"metal",ISNUMBER(SEARCH("music/pop", N618)),"pop",ISNUMBER(SEARCH("music/rock", N618)),"rock",ISNUMBER(SEARCH("music/world music", N618)),"world music",ISNUMBER(SEARCH("journalism/audio", N618)),"audio",ISNUMBER(SEARCH("photography/nature", N618)),"nature",ISNUMBER(SEARCH("photography/people", N618)),"people",ISNUMBER(SEARCH("photography/photobooks", N618)),"photobooks",ISNUMBER(SEARCH("photography/places", N618)),"places",ISNUMBER(SEARCH("publishing/art books", N618)),"art books",ISNUMBER(SEARCH("publishing/children's books", N618)),"children's books",ISNUMBER(SEARCH("publishing/fiction", N618)),"fiction",ISNUMBER(SEARCH("publishing/nonfiction", N618)),"nonfiction",ISNUMBER(SEARCH("publishing/radio &amp; podcasts", N618)),"radio &amp; podcasts",ISNUMBER(SEARCH("publishing/translations", N618)),"translations",ISNUMBER(SEARCH("technology/gadgets", N618)),"gadgets",ISNUMBER(SEARCH("technology/hardware", N618)),"hardware",ISNUMBER(SEARCH("technology/makerspaces", N618)),"makerspaces",ISNUMBER(SEARCH("technology/space exploration", N618)),"space exploration",ISNUMBER(SEARCH("technology/wearables", N618)),"wearables",ISNUMBER(SEARCH("technology/web", N618)),"web",ISNUMBER(SEARCH("theater/musical", N618)),"musical",ISNUMBER(SEARCH("theater/plays", N618)),"plays",ISNUMBER(SEARCH("theater/spaces", N618)),"spaces")</f>
        <v>web</v>
      </c>
      <c r="S618" s="6">
        <f t="shared" si="48"/>
        <v>42761.376238425932</v>
      </c>
      <c r="T618" s="6">
        <f t="shared" si="49"/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tr" cm="1">
        <f t="array" ref="R619">_xlfn.IFS(ISNUMBER(SEARCH("film &amp; video/television", N619)),"television",ISNUMBER(SEARCH("film &amp; video/animation", N619)),"animation",ISNUMBER(SEARCH("film &amp; video/documentary", N619)),"documentary",ISNUMBER(SEARCH("film &amp; video/drama", N619)),"drama",ISNUMBER(SEARCH("film &amp; video/science fiction", N619)),"science fiction",ISNUMBER(SEARCH("film &amp; video/shorts", N619)),"shorts",ISNUMBER(SEARCH("food/food trucks", N619)),"food trucks",ISNUMBER(SEARCH("food/restaurants", N619)),"restaurants",ISNUMBER(SEARCH("food/small batch", N619)),"small batch",ISNUMBER(SEARCH("games/mobile games", N619)),"mobile games",ISNUMBER(SEARCH("games/tabletop games", N619)),"tabletop games",ISNUMBER(SEARCH("games/video games", N619)),"video games",ISNUMBER(SEARCH("music/classical music", N619)),"classical music",ISNUMBER(SEARCH("music/electronic music", N619)),"electronic music",ISNUMBER(SEARCH("music/faith", N619)),"faith",ISNUMBER(SEARCH("music/indie rock", N619)),"indie rock",ISNUMBER(SEARCH("music/jazz", N619)),"jazz",ISNUMBER(SEARCH("music/metal", N619)),"metal",ISNUMBER(SEARCH("music/pop", N619)),"pop",ISNUMBER(SEARCH("music/rock", N619)),"rock",ISNUMBER(SEARCH("music/world music", N619)),"world music",ISNUMBER(SEARCH("journalism/audio", N619)),"audio",ISNUMBER(SEARCH("photography/nature", N619)),"nature",ISNUMBER(SEARCH("photography/people", N619)),"people",ISNUMBER(SEARCH("photography/photobooks", N619)),"photobooks",ISNUMBER(SEARCH("photography/places", N619)),"places",ISNUMBER(SEARCH("publishing/art books", N619)),"art books",ISNUMBER(SEARCH("publishing/children's books", N619)),"children's books",ISNUMBER(SEARCH("publishing/fiction", N619)),"fiction",ISNUMBER(SEARCH("publishing/nonfiction", N619)),"nonfiction",ISNUMBER(SEARCH("publishing/radio &amp; podcasts", N619)),"radio &amp; podcasts",ISNUMBER(SEARCH("publishing/translations", N619)),"translations",ISNUMBER(SEARCH("technology/gadgets", N619)),"gadgets",ISNUMBER(SEARCH("technology/hardware", N619)),"hardware",ISNUMBER(SEARCH("technology/makerspaces", N619)),"makerspaces",ISNUMBER(SEARCH("technology/space exploration", N619)),"space exploration",ISNUMBER(SEARCH("technology/wearables", N619)),"wearables",ISNUMBER(SEARCH("technology/web", N619)),"web",ISNUMBER(SEARCH("theater/musical", N619)),"musical",ISNUMBER(SEARCH("theater/plays", N619)),"plays",ISNUMBER(SEARCH("theater/spaces", N619)),"spaces")</f>
        <v>web</v>
      </c>
      <c r="S619" s="6">
        <f t="shared" si="48"/>
        <v>42087.343090277776</v>
      </c>
      <c r="T619" s="6">
        <f t="shared" si="49"/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v>0</v>
      </c>
      <c r="Q620" t="str">
        <f t="shared" si="47"/>
        <v>technology</v>
      </c>
      <c r="R620" t="str" cm="1">
        <f t="array" ref="R620">_xlfn.IFS(ISNUMBER(SEARCH("film &amp; video/television", N620)),"television",ISNUMBER(SEARCH("film &amp; video/animation", N620)),"animation",ISNUMBER(SEARCH("film &amp; video/documentary", N620)),"documentary",ISNUMBER(SEARCH("film &amp; video/drama", N620)),"drama",ISNUMBER(SEARCH("film &amp; video/science fiction", N620)),"science fiction",ISNUMBER(SEARCH("film &amp; video/shorts", N620)),"shorts",ISNUMBER(SEARCH("food/food trucks", N620)),"food trucks",ISNUMBER(SEARCH("food/restaurants", N620)),"restaurants",ISNUMBER(SEARCH("food/small batch", N620)),"small batch",ISNUMBER(SEARCH("games/mobile games", N620)),"mobile games",ISNUMBER(SEARCH("games/tabletop games", N620)),"tabletop games",ISNUMBER(SEARCH("games/video games", N620)),"video games",ISNUMBER(SEARCH("music/classical music", N620)),"classical music",ISNUMBER(SEARCH("music/electronic music", N620)),"electronic music",ISNUMBER(SEARCH("music/faith", N620)),"faith",ISNUMBER(SEARCH("music/indie rock", N620)),"indie rock",ISNUMBER(SEARCH("music/jazz", N620)),"jazz",ISNUMBER(SEARCH("music/metal", N620)),"metal",ISNUMBER(SEARCH("music/pop", N620)),"pop",ISNUMBER(SEARCH("music/rock", N620)),"rock",ISNUMBER(SEARCH("music/world music", N620)),"world music",ISNUMBER(SEARCH("journalism/audio", N620)),"audio",ISNUMBER(SEARCH("photography/nature", N620)),"nature",ISNUMBER(SEARCH("photography/people", N620)),"people",ISNUMBER(SEARCH("photography/photobooks", N620)),"photobooks",ISNUMBER(SEARCH("photography/places", N620)),"places",ISNUMBER(SEARCH("publishing/art books", N620)),"art books",ISNUMBER(SEARCH("publishing/children's books", N620)),"children's books",ISNUMBER(SEARCH("publishing/fiction", N620)),"fiction",ISNUMBER(SEARCH("publishing/nonfiction", N620)),"nonfiction",ISNUMBER(SEARCH("publishing/radio &amp; podcasts", N620)),"radio &amp; podcasts",ISNUMBER(SEARCH("publishing/translations", N620)),"translations",ISNUMBER(SEARCH("technology/gadgets", N620)),"gadgets",ISNUMBER(SEARCH("technology/hardware", N620)),"hardware",ISNUMBER(SEARCH("technology/makerspaces", N620)),"makerspaces",ISNUMBER(SEARCH("technology/space exploration", N620)),"space exploration",ISNUMBER(SEARCH("technology/wearables", N620)),"wearables",ISNUMBER(SEARCH("technology/web", N620)),"web",ISNUMBER(SEARCH("theater/musical", N620)),"musical",ISNUMBER(SEARCH("theater/plays", N620)),"plays",ISNUMBER(SEARCH("theater/spaces", N620)),"spaces")</f>
        <v>web</v>
      </c>
      <c r="S620" s="6">
        <f t="shared" si="48"/>
        <v>42317.810219907406</v>
      </c>
      <c r="T620" s="6">
        <f t="shared" si="49"/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tr">
        <f t="shared" si="47"/>
        <v>technology</v>
      </c>
      <c r="R621" t="str" cm="1">
        <f t="array" ref="R621">_xlfn.IFS(ISNUMBER(SEARCH("film &amp; video/television", N621)),"television",ISNUMBER(SEARCH("film &amp; video/animation", N621)),"animation",ISNUMBER(SEARCH("film &amp; video/documentary", N621)),"documentary",ISNUMBER(SEARCH("film &amp; video/drama", N621)),"drama",ISNUMBER(SEARCH("film &amp; video/science fiction", N621)),"science fiction",ISNUMBER(SEARCH("film &amp; video/shorts", N621)),"shorts",ISNUMBER(SEARCH("food/food trucks", N621)),"food trucks",ISNUMBER(SEARCH("food/restaurants", N621)),"restaurants",ISNUMBER(SEARCH("food/small batch", N621)),"small batch",ISNUMBER(SEARCH("games/mobile games", N621)),"mobile games",ISNUMBER(SEARCH("games/tabletop games", N621)),"tabletop games",ISNUMBER(SEARCH("games/video games", N621)),"video games",ISNUMBER(SEARCH("music/classical music", N621)),"classical music",ISNUMBER(SEARCH("music/electronic music", N621)),"electronic music",ISNUMBER(SEARCH("music/faith", N621)),"faith",ISNUMBER(SEARCH("music/indie rock", N621)),"indie rock",ISNUMBER(SEARCH("music/jazz", N621)),"jazz",ISNUMBER(SEARCH("music/metal", N621)),"metal",ISNUMBER(SEARCH("music/pop", N621)),"pop",ISNUMBER(SEARCH("music/rock", N621)),"rock",ISNUMBER(SEARCH("music/world music", N621)),"world music",ISNUMBER(SEARCH("journalism/audio", N621)),"audio",ISNUMBER(SEARCH("photography/nature", N621)),"nature",ISNUMBER(SEARCH("photography/people", N621)),"people",ISNUMBER(SEARCH("photography/photobooks", N621)),"photobooks",ISNUMBER(SEARCH("photography/places", N621)),"places",ISNUMBER(SEARCH("publishing/art books", N621)),"art books",ISNUMBER(SEARCH("publishing/children's books", N621)),"children's books",ISNUMBER(SEARCH("publishing/fiction", N621)),"fiction",ISNUMBER(SEARCH("publishing/nonfiction", N621)),"nonfiction",ISNUMBER(SEARCH("publishing/radio &amp; podcasts", N621)),"radio &amp; podcasts",ISNUMBER(SEARCH("publishing/translations", N621)),"translations",ISNUMBER(SEARCH("technology/gadgets", N621)),"gadgets",ISNUMBER(SEARCH("technology/hardware", N621)),"hardware",ISNUMBER(SEARCH("technology/makerspaces", N621)),"makerspaces",ISNUMBER(SEARCH("technology/space exploration", N621)),"space exploration",ISNUMBER(SEARCH("technology/wearables", N621)),"wearables",ISNUMBER(SEARCH("technology/web", N621)),"web",ISNUMBER(SEARCH("theater/musical", N621)),"musical",ISNUMBER(SEARCH("theater/plays", N621)),"plays",ISNUMBER(SEARCH("theater/spaces", N621)),"spaces")</f>
        <v>web</v>
      </c>
      <c r="S621" s="6">
        <f t="shared" si="48"/>
        <v>41908.650347222225</v>
      </c>
      <c r="T621" s="6">
        <f t="shared" si="4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tr" cm="1">
        <f t="array" ref="R622">_xlfn.IFS(ISNUMBER(SEARCH("film &amp; video/television", N622)),"television",ISNUMBER(SEARCH("film &amp; video/animation", N622)),"animation",ISNUMBER(SEARCH("film &amp; video/documentary", N622)),"documentary",ISNUMBER(SEARCH("film &amp; video/drama", N622)),"drama",ISNUMBER(SEARCH("film &amp; video/science fiction", N622)),"science fiction",ISNUMBER(SEARCH("film &amp; video/shorts", N622)),"shorts",ISNUMBER(SEARCH("food/food trucks", N622)),"food trucks",ISNUMBER(SEARCH("food/restaurants", N622)),"restaurants",ISNUMBER(SEARCH("food/small batch", N622)),"small batch",ISNUMBER(SEARCH("games/mobile games", N622)),"mobile games",ISNUMBER(SEARCH("games/tabletop games", N622)),"tabletop games",ISNUMBER(SEARCH("games/video games", N622)),"video games",ISNUMBER(SEARCH("music/classical music", N622)),"classical music",ISNUMBER(SEARCH("music/electronic music", N622)),"electronic music",ISNUMBER(SEARCH("music/faith", N622)),"faith",ISNUMBER(SEARCH("music/indie rock", N622)),"indie rock",ISNUMBER(SEARCH("music/jazz", N622)),"jazz",ISNUMBER(SEARCH("music/metal", N622)),"metal",ISNUMBER(SEARCH("music/pop", N622)),"pop",ISNUMBER(SEARCH("music/rock", N622)),"rock",ISNUMBER(SEARCH("music/world music", N622)),"world music",ISNUMBER(SEARCH("journalism/audio", N622)),"audio",ISNUMBER(SEARCH("photography/nature", N622)),"nature",ISNUMBER(SEARCH("photography/people", N622)),"people",ISNUMBER(SEARCH("photography/photobooks", N622)),"photobooks",ISNUMBER(SEARCH("photography/places", N622)),"places",ISNUMBER(SEARCH("publishing/art books", N622)),"art books",ISNUMBER(SEARCH("publishing/children's books", N622)),"children's books",ISNUMBER(SEARCH("publishing/fiction", N622)),"fiction",ISNUMBER(SEARCH("publishing/nonfiction", N622)),"nonfiction",ISNUMBER(SEARCH("publishing/radio &amp; podcasts", N622)),"radio &amp; podcasts",ISNUMBER(SEARCH("publishing/translations", N622)),"translations",ISNUMBER(SEARCH("technology/gadgets", N622)),"gadgets",ISNUMBER(SEARCH("technology/hardware", N622)),"hardware",ISNUMBER(SEARCH("technology/makerspaces", N622)),"makerspaces",ISNUMBER(SEARCH("technology/space exploration", N622)),"space exploration",ISNUMBER(SEARCH("technology/wearables", N622)),"wearables",ISNUMBER(SEARCH("technology/web", N622)),"web",ISNUMBER(SEARCH("theater/musical", N622)),"musical",ISNUMBER(SEARCH("theater/plays", N622)),"plays",ISNUMBER(SEARCH("theater/spaces", N622)),"spaces")</f>
        <v>web</v>
      </c>
      <c r="S622" s="6">
        <f t="shared" si="48"/>
        <v>41831.716874999998</v>
      </c>
      <c r="T622" s="6">
        <f t="shared" si="49"/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tr">
        <f t="shared" si="47"/>
        <v>technology</v>
      </c>
      <c r="R623" t="str" cm="1">
        <f t="array" ref="R623">_xlfn.IFS(ISNUMBER(SEARCH("film &amp; video/television", N623)),"television",ISNUMBER(SEARCH("film &amp; video/animation", N623)),"animation",ISNUMBER(SEARCH("film &amp; video/documentary", N623)),"documentary",ISNUMBER(SEARCH("film &amp; video/drama", N623)),"drama",ISNUMBER(SEARCH("film &amp; video/science fiction", N623)),"science fiction",ISNUMBER(SEARCH("film &amp; video/shorts", N623)),"shorts",ISNUMBER(SEARCH("food/food trucks", N623)),"food trucks",ISNUMBER(SEARCH("food/restaurants", N623)),"restaurants",ISNUMBER(SEARCH("food/small batch", N623)),"small batch",ISNUMBER(SEARCH("games/mobile games", N623)),"mobile games",ISNUMBER(SEARCH("games/tabletop games", N623)),"tabletop games",ISNUMBER(SEARCH("games/video games", N623)),"video games",ISNUMBER(SEARCH("music/classical music", N623)),"classical music",ISNUMBER(SEARCH("music/electronic music", N623)),"electronic music",ISNUMBER(SEARCH("music/faith", N623)),"faith",ISNUMBER(SEARCH("music/indie rock", N623)),"indie rock",ISNUMBER(SEARCH("music/jazz", N623)),"jazz",ISNUMBER(SEARCH("music/metal", N623)),"metal",ISNUMBER(SEARCH("music/pop", N623)),"pop",ISNUMBER(SEARCH("music/rock", N623)),"rock",ISNUMBER(SEARCH("music/world music", N623)),"world music",ISNUMBER(SEARCH("journalism/audio", N623)),"audio",ISNUMBER(SEARCH("photography/nature", N623)),"nature",ISNUMBER(SEARCH("photography/people", N623)),"people",ISNUMBER(SEARCH("photography/photobooks", N623)),"photobooks",ISNUMBER(SEARCH("photography/places", N623)),"places",ISNUMBER(SEARCH("publishing/art books", N623)),"art books",ISNUMBER(SEARCH("publishing/children's books", N623)),"children's books",ISNUMBER(SEARCH("publishing/fiction", N623)),"fiction",ISNUMBER(SEARCH("publishing/nonfiction", N623)),"nonfiction",ISNUMBER(SEARCH("publishing/radio &amp; podcasts", N623)),"radio &amp; podcasts",ISNUMBER(SEARCH("publishing/translations", N623)),"translations",ISNUMBER(SEARCH("technology/gadgets", N623)),"gadgets",ISNUMBER(SEARCH("technology/hardware", N623)),"hardware",ISNUMBER(SEARCH("technology/makerspaces", N623)),"makerspaces",ISNUMBER(SEARCH("technology/space exploration", N623)),"space exploration",ISNUMBER(SEARCH("technology/wearables", N623)),"wearables",ISNUMBER(SEARCH("technology/web", N623)),"web",ISNUMBER(SEARCH("theater/musical", N623)),"musical",ISNUMBER(SEARCH("theater/plays", N623)),"plays",ISNUMBER(SEARCH("theater/spaces", N623)),"spaces")</f>
        <v>web</v>
      </c>
      <c r="S623" s="6">
        <f t="shared" si="48"/>
        <v>42528.987696759257</v>
      </c>
      <c r="T623" s="6">
        <f t="shared" si="49"/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tr">
        <f t="shared" si="47"/>
        <v>technology</v>
      </c>
      <c r="R624" t="str" cm="1">
        <f t="array" ref="R624">_xlfn.IFS(ISNUMBER(SEARCH("film &amp; video/television", N624)),"television",ISNUMBER(SEARCH("film &amp; video/animation", N624)),"animation",ISNUMBER(SEARCH("film &amp; video/documentary", N624)),"documentary",ISNUMBER(SEARCH("film &amp; video/drama", N624)),"drama",ISNUMBER(SEARCH("film &amp; video/science fiction", N624)),"science fiction",ISNUMBER(SEARCH("film &amp; video/shorts", N624)),"shorts",ISNUMBER(SEARCH("food/food trucks", N624)),"food trucks",ISNUMBER(SEARCH("food/restaurants", N624)),"restaurants",ISNUMBER(SEARCH("food/small batch", N624)),"small batch",ISNUMBER(SEARCH("games/mobile games", N624)),"mobile games",ISNUMBER(SEARCH("games/tabletop games", N624)),"tabletop games",ISNUMBER(SEARCH("games/video games", N624)),"video games",ISNUMBER(SEARCH("music/classical music", N624)),"classical music",ISNUMBER(SEARCH("music/electronic music", N624)),"electronic music",ISNUMBER(SEARCH("music/faith", N624)),"faith",ISNUMBER(SEARCH("music/indie rock", N624)),"indie rock",ISNUMBER(SEARCH("music/jazz", N624)),"jazz",ISNUMBER(SEARCH("music/metal", N624)),"metal",ISNUMBER(SEARCH("music/pop", N624)),"pop",ISNUMBER(SEARCH("music/rock", N624)),"rock",ISNUMBER(SEARCH("music/world music", N624)),"world music",ISNUMBER(SEARCH("journalism/audio", N624)),"audio",ISNUMBER(SEARCH("photography/nature", N624)),"nature",ISNUMBER(SEARCH("photography/people", N624)),"people",ISNUMBER(SEARCH("photography/photobooks", N624)),"photobooks",ISNUMBER(SEARCH("photography/places", N624)),"places",ISNUMBER(SEARCH("publishing/art books", N624)),"art books",ISNUMBER(SEARCH("publishing/children's books", N624)),"children's books",ISNUMBER(SEARCH("publishing/fiction", N624)),"fiction",ISNUMBER(SEARCH("publishing/nonfiction", N624)),"nonfiction",ISNUMBER(SEARCH("publishing/radio &amp; podcasts", N624)),"radio &amp; podcasts",ISNUMBER(SEARCH("publishing/translations", N624)),"translations",ISNUMBER(SEARCH("technology/gadgets", N624)),"gadgets",ISNUMBER(SEARCH("technology/hardware", N624)),"hardware",ISNUMBER(SEARCH("technology/makerspaces", N624)),"makerspaces",ISNUMBER(SEARCH("technology/space exploration", N624)),"space exploration",ISNUMBER(SEARCH("technology/wearables", N624)),"wearables",ISNUMBER(SEARCH("technology/web", N624)),"web",ISNUMBER(SEARCH("theater/musical", N624)),"musical",ISNUMBER(SEARCH("theater/plays", N624)),"plays",ISNUMBER(SEARCH("theater/spaces", N624)),"spaces")</f>
        <v>web</v>
      </c>
      <c r="S624" s="6">
        <f t="shared" si="48"/>
        <v>42532.774745370371</v>
      </c>
      <c r="T624" s="6">
        <f t="shared" si="49"/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v>0</v>
      </c>
      <c r="Q625" t="str">
        <f t="shared" si="47"/>
        <v>technology</v>
      </c>
      <c r="R625" t="str" cm="1">
        <f t="array" ref="R625">_xlfn.IFS(ISNUMBER(SEARCH("film &amp; video/television", N625)),"television",ISNUMBER(SEARCH("film &amp; video/animation", N625)),"animation",ISNUMBER(SEARCH("film &amp; video/documentary", N625)),"documentary",ISNUMBER(SEARCH("film &amp; video/drama", N625)),"drama",ISNUMBER(SEARCH("film &amp; video/science fiction", N625)),"science fiction",ISNUMBER(SEARCH("film &amp; video/shorts", N625)),"shorts",ISNUMBER(SEARCH("food/food trucks", N625)),"food trucks",ISNUMBER(SEARCH("food/restaurants", N625)),"restaurants",ISNUMBER(SEARCH("food/small batch", N625)),"small batch",ISNUMBER(SEARCH("games/mobile games", N625)),"mobile games",ISNUMBER(SEARCH("games/tabletop games", N625)),"tabletop games",ISNUMBER(SEARCH("games/video games", N625)),"video games",ISNUMBER(SEARCH("music/classical music", N625)),"classical music",ISNUMBER(SEARCH("music/electronic music", N625)),"electronic music",ISNUMBER(SEARCH("music/faith", N625)),"faith",ISNUMBER(SEARCH("music/indie rock", N625)),"indie rock",ISNUMBER(SEARCH("music/jazz", N625)),"jazz",ISNUMBER(SEARCH("music/metal", N625)),"metal",ISNUMBER(SEARCH("music/pop", N625)),"pop",ISNUMBER(SEARCH("music/rock", N625)),"rock",ISNUMBER(SEARCH("music/world music", N625)),"world music",ISNUMBER(SEARCH("journalism/audio", N625)),"audio",ISNUMBER(SEARCH("photography/nature", N625)),"nature",ISNUMBER(SEARCH("photography/people", N625)),"people",ISNUMBER(SEARCH("photography/photobooks", N625)),"photobooks",ISNUMBER(SEARCH("photography/places", N625)),"places",ISNUMBER(SEARCH("publishing/art books", N625)),"art books",ISNUMBER(SEARCH("publishing/children's books", N625)),"children's books",ISNUMBER(SEARCH("publishing/fiction", N625)),"fiction",ISNUMBER(SEARCH("publishing/nonfiction", N625)),"nonfiction",ISNUMBER(SEARCH("publishing/radio &amp; podcasts", N625)),"radio &amp; podcasts",ISNUMBER(SEARCH("publishing/translations", N625)),"translations",ISNUMBER(SEARCH("technology/gadgets", N625)),"gadgets",ISNUMBER(SEARCH("technology/hardware", N625)),"hardware",ISNUMBER(SEARCH("technology/makerspaces", N625)),"makerspaces",ISNUMBER(SEARCH("technology/space exploration", N625)),"space exploration",ISNUMBER(SEARCH("technology/wearables", N625)),"wearables",ISNUMBER(SEARCH("technology/web", N625)),"web",ISNUMBER(SEARCH("theater/musical", N625)),"musical",ISNUMBER(SEARCH("theater/plays", N625)),"plays",ISNUMBER(SEARCH("theater/spaces", N625)),"spaces")</f>
        <v>web</v>
      </c>
      <c r="S625" s="6">
        <f t="shared" si="48"/>
        <v>42122.009224537032</v>
      </c>
      <c r="T625" s="6">
        <f t="shared" si="49"/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v>0</v>
      </c>
      <c r="Q626" t="str">
        <f t="shared" si="47"/>
        <v>technology</v>
      </c>
      <c r="R626" t="str" cm="1">
        <f t="array" ref="R626">_xlfn.IFS(ISNUMBER(SEARCH("film &amp; video/television", N626)),"television",ISNUMBER(SEARCH("film &amp; video/animation", N626)),"animation",ISNUMBER(SEARCH("film &amp; video/documentary", N626)),"documentary",ISNUMBER(SEARCH("film &amp; video/drama", N626)),"drama",ISNUMBER(SEARCH("film &amp; video/science fiction", N626)),"science fiction",ISNUMBER(SEARCH("film &amp; video/shorts", N626)),"shorts",ISNUMBER(SEARCH("food/food trucks", N626)),"food trucks",ISNUMBER(SEARCH("food/restaurants", N626)),"restaurants",ISNUMBER(SEARCH("food/small batch", N626)),"small batch",ISNUMBER(SEARCH("games/mobile games", N626)),"mobile games",ISNUMBER(SEARCH("games/tabletop games", N626)),"tabletop games",ISNUMBER(SEARCH("games/video games", N626)),"video games",ISNUMBER(SEARCH("music/classical music", N626)),"classical music",ISNUMBER(SEARCH("music/electronic music", N626)),"electronic music",ISNUMBER(SEARCH("music/faith", N626)),"faith",ISNUMBER(SEARCH("music/indie rock", N626)),"indie rock",ISNUMBER(SEARCH("music/jazz", N626)),"jazz",ISNUMBER(SEARCH("music/metal", N626)),"metal",ISNUMBER(SEARCH("music/pop", N626)),"pop",ISNUMBER(SEARCH("music/rock", N626)),"rock",ISNUMBER(SEARCH("music/world music", N626)),"world music",ISNUMBER(SEARCH("journalism/audio", N626)),"audio",ISNUMBER(SEARCH("photography/nature", N626)),"nature",ISNUMBER(SEARCH("photography/people", N626)),"people",ISNUMBER(SEARCH("photography/photobooks", N626)),"photobooks",ISNUMBER(SEARCH("photography/places", N626)),"places",ISNUMBER(SEARCH("publishing/art books", N626)),"art books",ISNUMBER(SEARCH("publishing/children's books", N626)),"children's books",ISNUMBER(SEARCH("publishing/fiction", N626)),"fiction",ISNUMBER(SEARCH("publishing/nonfiction", N626)),"nonfiction",ISNUMBER(SEARCH("publishing/radio &amp; podcasts", N626)),"radio &amp; podcasts",ISNUMBER(SEARCH("publishing/translations", N626)),"translations",ISNUMBER(SEARCH("technology/gadgets", N626)),"gadgets",ISNUMBER(SEARCH("technology/hardware", N626)),"hardware",ISNUMBER(SEARCH("technology/makerspaces", N626)),"makerspaces",ISNUMBER(SEARCH("technology/space exploration", N626)),"space exploration",ISNUMBER(SEARCH("technology/wearables", N626)),"wearables",ISNUMBER(SEARCH("technology/web", N626)),"web",ISNUMBER(SEARCH("theater/musical", N626)),"musical",ISNUMBER(SEARCH("theater/plays", N626)),"plays",ISNUMBER(SEARCH("theater/spaces", N626)),"spaces")</f>
        <v>web</v>
      </c>
      <c r="S626" s="6">
        <f t="shared" si="48"/>
        <v>42108.988900462966</v>
      </c>
      <c r="T626" s="6">
        <f t="shared" si="49"/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v>0</v>
      </c>
      <c r="Q627" t="str">
        <f t="shared" si="47"/>
        <v>technology</v>
      </c>
      <c r="R627" t="str" cm="1">
        <f t="array" ref="R627">_xlfn.IFS(ISNUMBER(SEARCH("film &amp; video/television", N627)),"television",ISNUMBER(SEARCH("film &amp; video/animation", N627)),"animation",ISNUMBER(SEARCH("film &amp; video/documentary", N627)),"documentary",ISNUMBER(SEARCH("film &amp; video/drama", N627)),"drama",ISNUMBER(SEARCH("film &amp; video/science fiction", N627)),"science fiction",ISNUMBER(SEARCH("film &amp; video/shorts", N627)),"shorts",ISNUMBER(SEARCH("food/food trucks", N627)),"food trucks",ISNUMBER(SEARCH("food/restaurants", N627)),"restaurants",ISNUMBER(SEARCH("food/small batch", N627)),"small batch",ISNUMBER(SEARCH("games/mobile games", N627)),"mobile games",ISNUMBER(SEARCH("games/tabletop games", N627)),"tabletop games",ISNUMBER(SEARCH("games/video games", N627)),"video games",ISNUMBER(SEARCH("music/classical music", N627)),"classical music",ISNUMBER(SEARCH("music/electronic music", N627)),"electronic music",ISNUMBER(SEARCH("music/faith", N627)),"faith",ISNUMBER(SEARCH("music/indie rock", N627)),"indie rock",ISNUMBER(SEARCH("music/jazz", N627)),"jazz",ISNUMBER(SEARCH("music/metal", N627)),"metal",ISNUMBER(SEARCH("music/pop", N627)),"pop",ISNUMBER(SEARCH("music/rock", N627)),"rock",ISNUMBER(SEARCH("music/world music", N627)),"world music",ISNUMBER(SEARCH("journalism/audio", N627)),"audio",ISNUMBER(SEARCH("photography/nature", N627)),"nature",ISNUMBER(SEARCH("photography/people", N627)),"people",ISNUMBER(SEARCH("photography/photobooks", N627)),"photobooks",ISNUMBER(SEARCH("photography/places", N627)),"places",ISNUMBER(SEARCH("publishing/art books", N627)),"art books",ISNUMBER(SEARCH("publishing/children's books", N627)),"children's books",ISNUMBER(SEARCH("publishing/fiction", N627)),"fiction",ISNUMBER(SEARCH("publishing/nonfiction", N627)),"nonfiction",ISNUMBER(SEARCH("publishing/radio &amp; podcasts", N627)),"radio &amp; podcasts",ISNUMBER(SEARCH("publishing/translations", N627)),"translations",ISNUMBER(SEARCH("technology/gadgets", N627)),"gadgets",ISNUMBER(SEARCH("technology/hardware", N627)),"hardware",ISNUMBER(SEARCH("technology/makerspaces", N627)),"makerspaces",ISNUMBER(SEARCH("technology/space exploration", N627)),"space exploration",ISNUMBER(SEARCH("technology/wearables", N627)),"wearables",ISNUMBER(SEARCH("technology/web", N627)),"web",ISNUMBER(SEARCH("theater/musical", N627)),"musical",ISNUMBER(SEARCH("theater/plays", N627)),"plays",ISNUMBER(SEARCH("theater/spaces", N627)),"spaces")</f>
        <v>web</v>
      </c>
      <c r="S627" s="6">
        <f t="shared" si="48"/>
        <v>42790.895567129628</v>
      </c>
      <c r="T627" s="6">
        <f t="shared" si="4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tr">
        <f t="shared" si="47"/>
        <v>technology</v>
      </c>
      <c r="R628" t="str" cm="1">
        <f t="array" ref="R628">_xlfn.IFS(ISNUMBER(SEARCH("film &amp; video/television", N628)),"television",ISNUMBER(SEARCH("film &amp; video/animation", N628)),"animation",ISNUMBER(SEARCH("film &amp; video/documentary", N628)),"documentary",ISNUMBER(SEARCH("film &amp; video/drama", N628)),"drama",ISNUMBER(SEARCH("film &amp; video/science fiction", N628)),"science fiction",ISNUMBER(SEARCH("film &amp; video/shorts", N628)),"shorts",ISNUMBER(SEARCH("food/food trucks", N628)),"food trucks",ISNUMBER(SEARCH("food/restaurants", N628)),"restaurants",ISNUMBER(SEARCH("food/small batch", N628)),"small batch",ISNUMBER(SEARCH("games/mobile games", N628)),"mobile games",ISNUMBER(SEARCH("games/tabletop games", N628)),"tabletop games",ISNUMBER(SEARCH("games/video games", N628)),"video games",ISNUMBER(SEARCH("music/classical music", N628)),"classical music",ISNUMBER(SEARCH("music/electronic music", N628)),"electronic music",ISNUMBER(SEARCH("music/faith", N628)),"faith",ISNUMBER(SEARCH("music/indie rock", N628)),"indie rock",ISNUMBER(SEARCH("music/jazz", N628)),"jazz",ISNUMBER(SEARCH("music/metal", N628)),"metal",ISNUMBER(SEARCH("music/pop", N628)),"pop",ISNUMBER(SEARCH("music/rock", N628)),"rock",ISNUMBER(SEARCH("music/world music", N628)),"world music",ISNUMBER(SEARCH("journalism/audio", N628)),"audio",ISNUMBER(SEARCH("photography/nature", N628)),"nature",ISNUMBER(SEARCH("photography/people", N628)),"people",ISNUMBER(SEARCH("photography/photobooks", N628)),"photobooks",ISNUMBER(SEARCH("photography/places", N628)),"places",ISNUMBER(SEARCH("publishing/art books", N628)),"art books",ISNUMBER(SEARCH("publishing/children's books", N628)),"children's books",ISNUMBER(SEARCH("publishing/fiction", N628)),"fiction",ISNUMBER(SEARCH("publishing/nonfiction", N628)),"nonfiction",ISNUMBER(SEARCH("publishing/radio &amp; podcasts", N628)),"radio &amp; podcasts",ISNUMBER(SEARCH("publishing/translations", N628)),"translations",ISNUMBER(SEARCH("technology/gadgets", N628)),"gadgets",ISNUMBER(SEARCH("technology/hardware", N628)),"hardware",ISNUMBER(SEARCH("technology/makerspaces", N628)),"makerspaces",ISNUMBER(SEARCH("technology/space exploration", N628)),"space exploration",ISNUMBER(SEARCH("technology/wearables", N628)),"wearables",ISNUMBER(SEARCH("technology/web", N628)),"web",ISNUMBER(SEARCH("theater/musical", N628)),"musical",ISNUMBER(SEARCH("theater/plays", N628)),"plays",ISNUMBER(SEARCH("theater/spaces", N628)),"spaces")</f>
        <v>web</v>
      </c>
      <c r="S628" s="6">
        <f t="shared" si="48"/>
        <v>42198.559479166666</v>
      </c>
      <c r="T628" s="6">
        <f t="shared" si="49"/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tr">
        <f t="shared" si="47"/>
        <v>technology</v>
      </c>
      <c r="R629" t="str" cm="1">
        <f t="array" ref="R629">_xlfn.IFS(ISNUMBER(SEARCH("film &amp; video/television", N629)),"television",ISNUMBER(SEARCH("film &amp; video/animation", N629)),"animation",ISNUMBER(SEARCH("film &amp; video/documentary", N629)),"documentary",ISNUMBER(SEARCH("film &amp; video/drama", N629)),"drama",ISNUMBER(SEARCH("film &amp; video/science fiction", N629)),"science fiction",ISNUMBER(SEARCH("film &amp; video/shorts", N629)),"shorts",ISNUMBER(SEARCH("food/food trucks", N629)),"food trucks",ISNUMBER(SEARCH("food/restaurants", N629)),"restaurants",ISNUMBER(SEARCH("food/small batch", N629)),"small batch",ISNUMBER(SEARCH("games/mobile games", N629)),"mobile games",ISNUMBER(SEARCH("games/tabletop games", N629)),"tabletop games",ISNUMBER(SEARCH("games/video games", N629)),"video games",ISNUMBER(SEARCH("music/classical music", N629)),"classical music",ISNUMBER(SEARCH("music/electronic music", N629)),"electronic music",ISNUMBER(SEARCH("music/faith", N629)),"faith",ISNUMBER(SEARCH("music/indie rock", N629)),"indie rock",ISNUMBER(SEARCH("music/jazz", N629)),"jazz",ISNUMBER(SEARCH("music/metal", N629)),"metal",ISNUMBER(SEARCH("music/pop", N629)),"pop",ISNUMBER(SEARCH("music/rock", N629)),"rock",ISNUMBER(SEARCH("music/world music", N629)),"world music",ISNUMBER(SEARCH("journalism/audio", N629)),"audio",ISNUMBER(SEARCH("photography/nature", N629)),"nature",ISNUMBER(SEARCH("photography/people", N629)),"people",ISNUMBER(SEARCH("photography/photobooks", N629)),"photobooks",ISNUMBER(SEARCH("photography/places", N629)),"places",ISNUMBER(SEARCH("publishing/art books", N629)),"art books",ISNUMBER(SEARCH("publishing/children's books", N629)),"children's books",ISNUMBER(SEARCH("publishing/fiction", N629)),"fiction",ISNUMBER(SEARCH("publishing/nonfiction", N629)),"nonfiction",ISNUMBER(SEARCH("publishing/radio &amp; podcasts", N629)),"radio &amp; podcasts",ISNUMBER(SEARCH("publishing/translations", N629)),"translations",ISNUMBER(SEARCH("technology/gadgets", N629)),"gadgets",ISNUMBER(SEARCH("technology/hardware", N629)),"hardware",ISNUMBER(SEARCH("technology/makerspaces", N629)),"makerspaces",ISNUMBER(SEARCH("technology/space exploration", N629)),"space exploration",ISNUMBER(SEARCH("technology/wearables", N629)),"wearables",ISNUMBER(SEARCH("technology/web", N629)),"web",ISNUMBER(SEARCH("theater/musical", N629)),"musical",ISNUMBER(SEARCH("theater/plays", N629)),"plays",ISNUMBER(SEARCH("theater/spaces", N629)),"spaces")</f>
        <v>web</v>
      </c>
      <c r="S629" s="6">
        <f t="shared" si="48"/>
        <v>42384.306840277779</v>
      </c>
      <c r="T629" s="6">
        <f t="shared" si="49"/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v>0</v>
      </c>
      <c r="Q630" t="str">
        <f t="shared" si="47"/>
        <v>technology</v>
      </c>
      <c r="R630" t="str" cm="1">
        <f t="array" ref="R630">_xlfn.IFS(ISNUMBER(SEARCH("film &amp; video/television", N630)),"television",ISNUMBER(SEARCH("film &amp; video/animation", N630)),"animation",ISNUMBER(SEARCH("film &amp; video/documentary", N630)),"documentary",ISNUMBER(SEARCH("film &amp; video/drama", N630)),"drama",ISNUMBER(SEARCH("film &amp; video/science fiction", N630)),"science fiction",ISNUMBER(SEARCH("film &amp; video/shorts", N630)),"shorts",ISNUMBER(SEARCH("food/food trucks", N630)),"food trucks",ISNUMBER(SEARCH("food/restaurants", N630)),"restaurants",ISNUMBER(SEARCH("food/small batch", N630)),"small batch",ISNUMBER(SEARCH("games/mobile games", N630)),"mobile games",ISNUMBER(SEARCH("games/tabletop games", N630)),"tabletop games",ISNUMBER(SEARCH("games/video games", N630)),"video games",ISNUMBER(SEARCH("music/classical music", N630)),"classical music",ISNUMBER(SEARCH("music/electronic music", N630)),"electronic music",ISNUMBER(SEARCH("music/faith", N630)),"faith",ISNUMBER(SEARCH("music/indie rock", N630)),"indie rock",ISNUMBER(SEARCH("music/jazz", N630)),"jazz",ISNUMBER(SEARCH("music/metal", N630)),"metal",ISNUMBER(SEARCH("music/pop", N630)),"pop",ISNUMBER(SEARCH("music/rock", N630)),"rock",ISNUMBER(SEARCH("music/world music", N630)),"world music",ISNUMBER(SEARCH("journalism/audio", N630)),"audio",ISNUMBER(SEARCH("photography/nature", N630)),"nature",ISNUMBER(SEARCH("photography/people", N630)),"people",ISNUMBER(SEARCH("photography/photobooks", N630)),"photobooks",ISNUMBER(SEARCH("photography/places", N630)),"places",ISNUMBER(SEARCH("publishing/art books", N630)),"art books",ISNUMBER(SEARCH("publishing/children's books", N630)),"children's books",ISNUMBER(SEARCH("publishing/fiction", N630)),"fiction",ISNUMBER(SEARCH("publishing/nonfiction", N630)),"nonfiction",ISNUMBER(SEARCH("publishing/radio &amp; podcasts", N630)),"radio &amp; podcasts",ISNUMBER(SEARCH("publishing/translations", N630)),"translations",ISNUMBER(SEARCH("technology/gadgets", N630)),"gadgets",ISNUMBER(SEARCH("technology/hardware", N630)),"hardware",ISNUMBER(SEARCH("technology/makerspaces", N630)),"makerspaces",ISNUMBER(SEARCH("technology/space exploration", N630)),"space exploration",ISNUMBER(SEARCH("technology/wearables", N630)),"wearables",ISNUMBER(SEARCH("technology/web", N630)),"web",ISNUMBER(SEARCH("theater/musical", N630)),"musical",ISNUMBER(SEARCH("theater/plays", N630)),"plays",ISNUMBER(SEARCH("theater/spaces", N630)),"spaces")</f>
        <v>web</v>
      </c>
      <c r="S630" s="6">
        <f t="shared" si="48"/>
        <v>41803.692789351851</v>
      </c>
      <c r="T630" s="6">
        <f t="shared" si="4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tr">
        <f t="shared" si="47"/>
        <v>technology</v>
      </c>
      <c r="R631" t="str" cm="1">
        <f t="array" ref="R631">_xlfn.IFS(ISNUMBER(SEARCH("film &amp; video/television", N631)),"television",ISNUMBER(SEARCH("film &amp; video/animation", N631)),"animation",ISNUMBER(SEARCH("film &amp; video/documentary", N631)),"documentary",ISNUMBER(SEARCH("film &amp; video/drama", N631)),"drama",ISNUMBER(SEARCH("film &amp; video/science fiction", N631)),"science fiction",ISNUMBER(SEARCH("film &amp; video/shorts", N631)),"shorts",ISNUMBER(SEARCH("food/food trucks", N631)),"food trucks",ISNUMBER(SEARCH("food/restaurants", N631)),"restaurants",ISNUMBER(SEARCH("food/small batch", N631)),"small batch",ISNUMBER(SEARCH("games/mobile games", N631)),"mobile games",ISNUMBER(SEARCH("games/tabletop games", N631)),"tabletop games",ISNUMBER(SEARCH("games/video games", N631)),"video games",ISNUMBER(SEARCH("music/classical music", N631)),"classical music",ISNUMBER(SEARCH("music/electronic music", N631)),"electronic music",ISNUMBER(SEARCH("music/faith", N631)),"faith",ISNUMBER(SEARCH("music/indie rock", N631)),"indie rock",ISNUMBER(SEARCH("music/jazz", N631)),"jazz",ISNUMBER(SEARCH("music/metal", N631)),"metal",ISNUMBER(SEARCH("music/pop", N631)),"pop",ISNUMBER(SEARCH("music/rock", N631)),"rock",ISNUMBER(SEARCH("music/world music", N631)),"world music",ISNUMBER(SEARCH("journalism/audio", N631)),"audio",ISNUMBER(SEARCH("photography/nature", N631)),"nature",ISNUMBER(SEARCH("photography/people", N631)),"people",ISNUMBER(SEARCH("photography/photobooks", N631)),"photobooks",ISNUMBER(SEARCH("photography/places", N631)),"places",ISNUMBER(SEARCH("publishing/art books", N631)),"art books",ISNUMBER(SEARCH("publishing/children's books", N631)),"children's books",ISNUMBER(SEARCH("publishing/fiction", N631)),"fiction",ISNUMBER(SEARCH("publishing/nonfiction", N631)),"nonfiction",ISNUMBER(SEARCH("publishing/radio &amp; podcasts", N631)),"radio &amp; podcasts",ISNUMBER(SEARCH("publishing/translations", N631)),"translations",ISNUMBER(SEARCH("technology/gadgets", N631)),"gadgets",ISNUMBER(SEARCH("technology/hardware", N631)),"hardware",ISNUMBER(SEARCH("technology/makerspaces", N631)),"makerspaces",ISNUMBER(SEARCH("technology/space exploration", N631)),"space exploration",ISNUMBER(SEARCH("technology/wearables", N631)),"wearables",ISNUMBER(SEARCH("technology/web", N631)),"web",ISNUMBER(SEARCH("theater/musical", N631)),"musical",ISNUMBER(SEARCH("theater/plays", N631)),"plays",ISNUMBER(SEARCH("theater/spaces", N631)),"spaces")</f>
        <v>web</v>
      </c>
      <c r="S631" s="6">
        <f t="shared" si="48"/>
        <v>42474.637824074074</v>
      </c>
      <c r="T631" s="6">
        <f t="shared" si="49"/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tr">
        <f t="shared" si="47"/>
        <v>technology</v>
      </c>
      <c r="R632" t="str" cm="1">
        <f t="array" ref="R632">_xlfn.IFS(ISNUMBER(SEARCH("film &amp; video/television", N632)),"television",ISNUMBER(SEARCH("film &amp; video/animation", N632)),"animation",ISNUMBER(SEARCH("film &amp; video/documentary", N632)),"documentary",ISNUMBER(SEARCH("film &amp; video/drama", N632)),"drama",ISNUMBER(SEARCH("film &amp; video/science fiction", N632)),"science fiction",ISNUMBER(SEARCH("film &amp; video/shorts", N632)),"shorts",ISNUMBER(SEARCH("food/food trucks", N632)),"food trucks",ISNUMBER(SEARCH("food/restaurants", N632)),"restaurants",ISNUMBER(SEARCH("food/small batch", N632)),"small batch",ISNUMBER(SEARCH("games/mobile games", N632)),"mobile games",ISNUMBER(SEARCH("games/tabletop games", N632)),"tabletop games",ISNUMBER(SEARCH("games/video games", N632)),"video games",ISNUMBER(SEARCH("music/classical music", N632)),"classical music",ISNUMBER(SEARCH("music/electronic music", N632)),"electronic music",ISNUMBER(SEARCH("music/faith", N632)),"faith",ISNUMBER(SEARCH("music/indie rock", N632)),"indie rock",ISNUMBER(SEARCH("music/jazz", N632)),"jazz",ISNUMBER(SEARCH("music/metal", N632)),"metal",ISNUMBER(SEARCH("music/pop", N632)),"pop",ISNUMBER(SEARCH("music/rock", N632)),"rock",ISNUMBER(SEARCH("music/world music", N632)),"world music",ISNUMBER(SEARCH("journalism/audio", N632)),"audio",ISNUMBER(SEARCH("photography/nature", N632)),"nature",ISNUMBER(SEARCH("photography/people", N632)),"people",ISNUMBER(SEARCH("photography/photobooks", N632)),"photobooks",ISNUMBER(SEARCH("photography/places", N632)),"places",ISNUMBER(SEARCH("publishing/art books", N632)),"art books",ISNUMBER(SEARCH("publishing/children's books", N632)),"children's books",ISNUMBER(SEARCH("publishing/fiction", N632)),"fiction",ISNUMBER(SEARCH("publishing/nonfiction", N632)),"nonfiction",ISNUMBER(SEARCH("publishing/radio &amp; podcasts", N632)),"radio &amp; podcasts",ISNUMBER(SEARCH("publishing/translations", N632)),"translations",ISNUMBER(SEARCH("technology/gadgets", N632)),"gadgets",ISNUMBER(SEARCH("technology/hardware", N632)),"hardware",ISNUMBER(SEARCH("technology/makerspaces", N632)),"makerspaces",ISNUMBER(SEARCH("technology/space exploration", N632)),"space exploration",ISNUMBER(SEARCH("technology/wearables", N632)),"wearables",ISNUMBER(SEARCH("technology/web", N632)),"web",ISNUMBER(SEARCH("theater/musical", N632)),"musical",ISNUMBER(SEARCH("theater/plays", N632)),"plays",ISNUMBER(SEARCH("theater/spaces", N632)),"spaces")</f>
        <v>web</v>
      </c>
      <c r="S632" s="6">
        <f t="shared" si="48"/>
        <v>42223.619456018518</v>
      </c>
      <c r="T632" s="6">
        <f t="shared" si="49"/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tr">
        <f t="shared" si="47"/>
        <v>technology</v>
      </c>
      <c r="R633" t="str" cm="1">
        <f t="array" ref="R633">_xlfn.IFS(ISNUMBER(SEARCH("film &amp; video/television", N633)),"television",ISNUMBER(SEARCH("film &amp; video/animation", N633)),"animation",ISNUMBER(SEARCH("film &amp; video/documentary", N633)),"documentary",ISNUMBER(SEARCH("film &amp; video/drama", N633)),"drama",ISNUMBER(SEARCH("film &amp; video/science fiction", N633)),"science fiction",ISNUMBER(SEARCH("film &amp; video/shorts", N633)),"shorts",ISNUMBER(SEARCH("food/food trucks", N633)),"food trucks",ISNUMBER(SEARCH("food/restaurants", N633)),"restaurants",ISNUMBER(SEARCH("food/small batch", N633)),"small batch",ISNUMBER(SEARCH("games/mobile games", N633)),"mobile games",ISNUMBER(SEARCH("games/tabletop games", N633)),"tabletop games",ISNUMBER(SEARCH("games/video games", N633)),"video games",ISNUMBER(SEARCH("music/classical music", N633)),"classical music",ISNUMBER(SEARCH("music/electronic music", N633)),"electronic music",ISNUMBER(SEARCH("music/faith", N633)),"faith",ISNUMBER(SEARCH("music/indie rock", N633)),"indie rock",ISNUMBER(SEARCH("music/jazz", N633)),"jazz",ISNUMBER(SEARCH("music/metal", N633)),"metal",ISNUMBER(SEARCH("music/pop", N633)),"pop",ISNUMBER(SEARCH("music/rock", N633)),"rock",ISNUMBER(SEARCH("music/world music", N633)),"world music",ISNUMBER(SEARCH("journalism/audio", N633)),"audio",ISNUMBER(SEARCH("photography/nature", N633)),"nature",ISNUMBER(SEARCH("photography/people", N633)),"people",ISNUMBER(SEARCH("photography/photobooks", N633)),"photobooks",ISNUMBER(SEARCH("photography/places", N633)),"places",ISNUMBER(SEARCH("publishing/art books", N633)),"art books",ISNUMBER(SEARCH("publishing/children's books", N633)),"children's books",ISNUMBER(SEARCH("publishing/fiction", N633)),"fiction",ISNUMBER(SEARCH("publishing/nonfiction", N633)),"nonfiction",ISNUMBER(SEARCH("publishing/radio &amp; podcasts", N633)),"radio &amp; podcasts",ISNUMBER(SEARCH("publishing/translations", N633)),"translations",ISNUMBER(SEARCH("technology/gadgets", N633)),"gadgets",ISNUMBER(SEARCH("technology/hardware", N633)),"hardware",ISNUMBER(SEARCH("technology/makerspaces", N633)),"makerspaces",ISNUMBER(SEARCH("technology/space exploration", N633)),"space exploration",ISNUMBER(SEARCH("technology/wearables", N633)),"wearables",ISNUMBER(SEARCH("technology/web", N633)),"web",ISNUMBER(SEARCH("theater/musical", N633)),"musical",ISNUMBER(SEARCH("theater/plays", N633)),"plays",ISNUMBER(SEARCH("theater/spaces", N633)),"spaces")</f>
        <v>web</v>
      </c>
      <c r="S633" s="6">
        <f t="shared" si="48"/>
        <v>42489.772326388891</v>
      </c>
      <c r="T633" s="6">
        <f t="shared" si="49"/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v>0</v>
      </c>
      <c r="Q634" t="str">
        <f t="shared" si="47"/>
        <v>technology</v>
      </c>
      <c r="R634" t="str" cm="1">
        <f t="array" ref="R634">_xlfn.IFS(ISNUMBER(SEARCH("film &amp; video/television", N634)),"television",ISNUMBER(SEARCH("film &amp; video/animation", N634)),"animation",ISNUMBER(SEARCH("film &amp; video/documentary", N634)),"documentary",ISNUMBER(SEARCH("film &amp; video/drama", N634)),"drama",ISNUMBER(SEARCH("film &amp; video/science fiction", N634)),"science fiction",ISNUMBER(SEARCH("film &amp; video/shorts", N634)),"shorts",ISNUMBER(SEARCH("food/food trucks", N634)),"food trucks",ISNUMBER(SEARCH("food/restaurants", N634)),"restaurants",ISNUMBER(SEARCH("food/small batch", N634)),"small batch",ISNUMBER(SEARCH("games/mobile games", N634)),"mobile games",ISNUMBER(SEARCH("games/tabletop games", N634)),"tabletop games",ISNUMBER(SEARCH("games/video games", N634)),"video games",ISNUMBER(SEARCH("music/classical music", N634)),"classical music",ISNUMBER(SEARCH("music/electronic music", N634)),"electronic music",ISNUMBER(SEARCH("music/faith", N634)),"faith",ISNUMBER(SEARCH("music/indie rock", N634)),"indie rock",ISNUMBER(SEARCH("music/jazz", N634)),"jazz",ISNUMBER(SEARCH("music/metal", N634)),"metal",ISNUMBER(SEARCH("music/pop", N634)),"pop",ISNUMBER(SEARCH("music/rock", N634)),"rock",ISNUMBER(SEARCH("music/world music", N634)),"world music",ISNUMBER(SEARCH("journalism/audio", N634)),"audio",ISNUMBER(SEARCH("photography/nature", N634)),"nature",ISNUMBER(SEARCH("photography/people", N634)),"people",ISNUMBER(SEARCH("photography/photobooks", N634)),"photobooks",ISNUMBER(SEARCH("photography/places", N634)),"places",ISNUMBER(SEARCH("publishing/art books", N634)),"art books",ISNUMBER(SEARCH("publishing/children's books", N634)),"children's books",ISNUMBER(SEARCH("publishing/fiction", N634)),"fiction",ISNUMBER(SEARCH("publishing/nonfiction", N634)),"nonfiction",ISNUMBER(SEARCH("publishing/radio &amp; podcasts", N634)),"radio &amp; podcasts",ISNUMBER(SEARCH("publishing/translations", N634)),"translations",ISNUMBER(SEARCH("technology/gadgets", N634)),"gadgets",ISNUMBER(SEARCH("technology/hardware", N634)),"hardware",ISNUMBER(SEARCH("technology/makerspaces", N634)),"makerspaces",ISNUMBER(SEARCH("technology/space exploration", N634)),"space exploration",ISNUMBER(SEARCH("technology/wearables", N634)),"wearables",ISNUMBER(SEARCH("technology/web", N634)),"web",ISNUMBER(SEARCH("theater/musical", N634)),"musical",ISNUMBER(SEARCH("theater/plays", N634)),"plays",ISNUMBER(SEARCH("theater/spaces", N634)),"spaces")</f>
        <v>web</v>
      </c>
      <c r="S634" s="6">
        <f t="shared" si="48"/>
        <v>42303.659317129626</v>
      </c>
      <c r="T634" s="6">
        <f t="shared" si="49"/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tr">
        <f t="shared" si="47"/>
        <v>technology</v>
      </c>
      <c r="R635" t="str" cm="1">
        <f t="array" ref="R635">_xlfn.IFS(ISNUMBER(SEARCH("film &amp; video/television", N635)),"television",ISNUMBER(SEARCH("film &amp; video/animation", N635)),"animation",ISNUMBER(SEARCH("film &amp; video/documentary", N635)),"documentary",ISNUMBER(SEARCH("film &amp; video/drama", N635)),"drama",ISNUMBER(SEARCH("film &amp; video/science fiction", N635)),"science fiction",ISNUMBER(SEARCH("film &amp; video/shorts", N635)),"shorts",ISNUMBER(SEARCH("food/food trucks", N635)),"food trucks",ISNUMBER(SEARCH("food/restaurants", N635)),"restaurants",ISNUMBER(SEARCH("food/small batch", N635)),"small batch",ISNUMBER(SEARCH("games/mobile games", N635)),"mobile games",ISNUMBER(SEARCH("games/tabletop games", N635)),"tabletop games",ISNUMBER(SEARCH("games/video games", N635)),"video games",ISNUMBER(SEARCH("music/classical music", N635)),"classical music",ISNUMBER(SEARCH("music/electronic music", N635)),"electronic music",ISNUMBER(SEARCH("music/faith", N635)),"faith",ISNUMBER(SEARCH("music/indie rock", N635)),"indie rock",ISNUMBER(SEARCH("music/jazz", N635)),"jazz",ISNUMBER(SEARCH("music/metal", N635)),"metal",ISNUMBER(SEARCH("music/pop", N635)),"pop",ISNUMBER(SEARCH("music/rock", N635)),"rock",ISNUMBER(SEARCH("music/world music", N635)),"world music",ISNUMBER(SEARCH("journalism/audio", N635)),"audio",ISNUMBER(SEARCH("photography/nature", N635)),"nature",ISNUMBER(SEARCH("photography/people", N635)),"people",ISNUMBER(SEARCH("photography/photobooks", N635)),"photobooks",ISNUMBER(SEARCH("photography/places", N635)),"places",ISNUMBER(SEARCH("publishing/art books", N635)),"art books",ISNUMBER(SEARCH("publishing/children's books", N635)),"children's books",ISNUMBER(SEARCH("publishing/fiction", N635)),"fiction",ISNUMBER(SEARCH("publishing/nonfiction", N635)),"nonfiction",ISNUMBER(SEARCH("publishing/radio &amp; podcasts", N635)),"radio &amp; podcasts",ISNUMBER(SEARCH("publishing/translations", N635)),"translations",ISNUMBER(SEARCH("technology/gadgets", N635)),"gadgets",ISNUMBER(SEARCH("technology/hardware", N635)),"hardware",ISNUMBER(SEARCH("technology/makerspaces", N635)),"makerspaces",ISNUMBER(SEARCH("technology/space exploration", N635)),"space exploration",ISNUMBER(SEARCH("technology/wearables", N635)),"wearables",ISNUMBER(SEARCH("technology/web", N635)),"web",ISNUMBER(SEARCH("theater/musical", N635)),"musical",ISNUMBER(SEARCH("theater/plays", N635)),"plays",ISNUMBER(SEARCH("theater/spaces", N635)),"spaces")</f>
        <v>web</v>
      </c>
      <c r="S635" s="6">
        <f t="shared" si="48"/>
        <v>42507.29932870371</v>
      </c>
      <c r="T635" s="6">
        <f t="shared" si="49"/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tr">
        <f t="shared" si="47"/>
        <v>technology</v>
      </c>
      <c r="R636" t="str" cm="1">
        <f t="array" ref="R636">_xlfn.IFS(ISNUMBER(SEARCH("film &amp; video/television", N636)),"television",ISNUMBER(SEARCH("film &amp; video/animation", N636)),"animation",ISNUMBER(SEARCH("film &amp; video/documentary", N636)),"documentary",ISNUMBER(SEARCH("film &amp; video/drama", N636)),"drama",ISNUMBER(SEARCH("film &amp; video/science fiction", N636)),"science fiction",ISNUMBER(SEARCH("film &amp; video/shorts", N636)),"shorts",ISNUMBER(SEARCH("food/food trucks", N636)),"food trucks",ISNUMBER(SEARCH("food/restaurants", N636)),"restaurants",ISNUMBER(SEARCH("food/small batch", N636)),"small batch",ISNUMBER(SEARCH("games/mobile games", N636)),"mobile games",ISNUMBER(SEARCH("games/tabletop games", N636)),"tabletop games",ISNUMBER(SEARCH("games/video games", N636)),"video games",ISNUMBER(SEARCH("music/classical music", N636)),"classical music",ISNUMBER(SEARCH("music/electronic music", N636)),"electronic music",ISNUMBER(SEARCH("music/faith", N636)),"faith",ISNUMBER(SEARCH("music/indie rock", N636)),"indie rock",ISNUMBER(SEARCH("music/jazz", N636)),"jazz",ISNUMBER(SEARCH("music/metal", N636)),"metal",ISNUMBER(SEARCH("music/pop", N636)),"pop",ISNUMBER(SEARCH("music/rock", N636)),"rock",ISNUMBER(SEARCH("music/world music", N636)),"world music",ISNUMBER(SEARCH("journalism/audio", N636)),"audio",ISNUMBER(SEARCH("photography/nature", N636)),"nature",ISNUMBER(SEARCH("photography/people", N636)),"people",ISNUMBER(SEARCH("photography/photobooks", N636)),"photobooks",ISNUMBER(SEARCH("photography/places", N636)),"places",ISNUMBER(SEARCH("publishing/art books", N636)),"art books",ISNUMBER(SEARCH("publishing/children's books", N636)),"children's books",ISNUMBER(SEARCH("publishing/fiction", N636)),"fiction",ISNUMBER(SEARCH("publishing/nonfiction", N636)),"nonfiction",ISNUMBER(SEARCH("publishing/radio &amp; podcasts", N636)),"radio &amp; podcasts",ISNUMBER(SEARCH("publishing/translations", N636)),"translations",ISNUMBER(SEARCH("technology/gadgets", N636)),"gadgets",ISNUMBER(SEARCH("technology/hardware", N636)),"hardware",ISNUMBER(SEARCH("technology/makerspaces", N636)),"makerspaces",ISNUMBER(SEARCH("technology/space exploration", N636)),"space exploration",ISNUMBER(SEARCH("technology/wearables", N636)),"wearables",ISNUMBER(SEARCH("technology/web", N636)),"web",ISNUMBER(SEARCH("theater/musical", N636)),"musical",ISNUMBER(SEARCH("theater/plays", N636)),"plays",ISNUMBER(SEARCH("theater/spaces", N636)),"spaces")</f>
        <v>web</v>
      </c>
      <c r="S636" s="6">
        <f t="shared" si="48"/>
        <v>42031.928576388891</v>
      </c>
      <c r="T636" s="6">
        <f t="shared" si="49"/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tr">
        <f t="shared" si="47"/>
        <v>technology</v>
      </c>
      <c r="R637" t="str" cm="1">
        <f t="array" ref="R637">_xlfn.IFS(ISNUMBER(SEARCH("film &amp; video/television", N637)),"television",ISNUMBER(SEARCH("film &amp; video/animation", N637)),"animation",ISNUMBER(SEARCH("film &amp; video/documentary", N637)),"documentary",ISNUMBER(SEARCH("film &amp; video/drama", N637)),"drama",ISNUMBER(SEARCH("film &amp; video/science fiction", N637)),"science fiction",ISNUMBER(SEARCH("film &amp; video/shorts", N637)),"shorts",ISNUMBER(SEARCH("food/food trucks", N637)),"food trucks",ISNUMBER(SEARCH("food/restaurants", N637)),"restaurants",ISNUMBER(SEARCH("food/small batch", N637)),"small batch",ISNUMBER(SEARCH("games/mobile games", N637)),"mobile games",ISNUMBER(SEARCH("games/tabletop games", N637)),"tabletop games",ISNUMBER(SEARCH("games/video games", N637)),"video games",ISNUMBER(SEARCH("music/classical music", N637)),"classical music",ISNUMBER(SEARCH("music/electronic music", N637)),"electronic music",ISNUMBER(SEARCH("music/faith", N637)),"faith",ISNUMBER(SEARCH("music/indie rock", N637)),"indie rock",ISNUMBER(SEARCH("music/jazz", N637)),"jazz",ISNUMBER(SEARCH("music/metal", N637)),"metal",ISNUMBER(SEARCH("music/pop", N637)),"pop",ISNUMBER(SEARCH("music/rock", N637)),"rock",ISNUMBER(SEARCH("music/world music", N637)),"world music",ISNUMBER(SEARCH("journalism/audio", N637)),"audio",ISNUMBER(SEARCH("photography/nature", N637)),"nature",ISNUMBER(SEARCH("photography/people", N637)),"people",ISNUMBER(SEARCH("photography/photobooks", N637)),"photobooks",ISNUMBER(SEARCH("photography/places", N637)),"places",ISNUMBER(SEARCH("publishing/art books", N637)),"art books",ISNUMBER(SEARCH("publishing/children's books", N637)),"children's books",ISNUMBER(SEARCH("publishing/fiction", N637)),"fiction",ISNUMBER(SEARCH("publishing/nonfiction", N637)),"nonfiction",ISNUMBER(SEARCH("publishing/radio &amp; podcasts", N637)),"radio &amp; podcasts",ISNUMBER(SEARCH("publishing/translations", N637)),"translations",ISNUMBER(SEARCH("technology/gadgets", N637)),"gadgets",ISNUMBER(SEARCH("technology/hardware", N637)),"hardware",ISNUMBER(SEARCH("technology/makerspaces", N637)),"makerspaces",ISNUMBER(SEARCH("technology/space exploration", N637)),"space exploration",ISNUMBER(SEARCH("technology/wearables", N637)),"wearables",ISNUMBER(SEARCH("technology/web", N637)),"web",ISNUMBER(SEARCH("theater/musical", N637)),"musical",ISNUMBER(SEARCH("theater/plays", N637)),"plays",ISNUMBER(SEARCH("theater/spaces", N637)),"spaces")</f>
        <v>web</v>
      </c>
      <c r="S637" s="6">
        <f t="shared" si="48"/>
        <v>42076.092152777783</v>
      </c>
      <c r="T637" s="6">
        <f t="shared" si="49"/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tr">
        <f t="shared" si="47"/>
        <v>technology</v>
      </c>
      <c r="R638" t="str" cm="1">
        <f t="array" ref="R638">_xlfn.IFS(ISNUMBER(SEARCH("film &amp; video/television", N638)),"television",ISNUMBER(SEARCH("film &amp; video/animation", N638)),"animation",ISNUMBER(SEARCH("film &amp; video/documentary", N638)),"documentary",ISNUMBER(SEARCH("film &amp; video/drama", N638)),"drama",ISNUMBER(SEARCH("film &amp; video/science fiction", N638)),"science fiction",ISNUMBER(SEARCH("film &amp; video/shorts", N638)),"shorts",ISNUMBER(SEARCH("food/food trucks", N638)),"food trucks",ISNUMBER(SEARCH("food/restaurants", N638)),"restaurants",ISNUMBER(SEARCH("food/small batch", N638)),"small batch",ISNUMBER(SEARCH("games/mobile games", N638)),"mobile games",ISNUMBER(SEARCH("games/tabletop games", N638)),"tabletop games",ISNUMBER(SEARCH("games/video games", N638)),"video games",ISNUMBER(SEARCH("music/classical music", N638)),"classical music",ISNUMBER(SEARCH("music/electronic music", N638)),"electronic music",ISNUMBER(SEARCH("music/faith", N638)),"faith",ISNUMBER(SEARCH("music/indie rock", N638)),"indie rock",ISNUMBER(SEARCH("music/jazz", N638)),"jazz",ISNUMBER(SEARCH("music/metal", N638)),"metal",ISNUMBER(SEARCH("music/pop", N638)),"pop",ISNUMBER(SEARCH("music/rock", N638)),"rock",ISNUMBER(SEARCH("music/world music", N638)),"world music",ISNUMBER(SEARCH("journalism/audio", N638)),"audio",ISNUMBER(SEARCH("photography/nature", N638)),"nature",ISNUMBER(SEARCH("photography/people", N638)),"people",ISNUMBER(SEARCH("photography/photobooks", N638)),"photobooks",ISNUMBER(SEARCH("photography/places", N638)),"places",ISNUMBER(SEARCH("publishing/art books", N638)),"art books",ISNUMBER(SEARCH("publishing/children's books", N638)),"children's books",ISNUMBER(SEARCH("publishing/fiction", N638)),"fiction",ISNUMBER(SEARCH("publishing/nonfiction", N638)),"nonfiction",ISNUMBER(SEARCH("publishing/radio &amp; podcasts", N638)),"radio &amp; podcasts",ISNUMBER(SEARCH("publishing/translations", N638)),"translations",ISNUMBER(SEARCH("technology/gadgets", N638)),"gadgets",ISNUMBER(SEARCH("technology/hardware", N638)),"hardware",ISNUMBER(SEARCH("technology/makerspaces", N638)),"makerspaces",ISNUMBER(SEARCH("technology/space exploration", N638)),"space exploration",ISNUMBER(SEARCH("technology/wearables", N638)),"wearables",ISNUMBER(SEARCH("technology/web", N638)),"web",ISNUMBER(SEARCH("theater/musical", N638)),"musical",ISNUMBER(SEARCH("theater/plays", N638)),"plays",ISNUMBER(SEARCH("theater/spaces", N638)),"spaces")</f>
        <v>web</v>
      </c>
      <c r="S638" s="6">
        <f t="shared" si="48"/>
        <v>42131.455439814818</v>
      </c>
      <c r="T638" s="6">
        <f t="shared" si="49"/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v>0</v>
      </c>
      <c r="Q639" t="str">
        <f t="shared" si="47"/>
        <v>technology</v>
      </c>
      <c r="R639" t="str" cm="1">
        <f t="array" ref="R639">_xlfn.IFS(ISNUMBER(SEARCH("film &amp; video/television", N639)),"television",ISNUMBER(SEARCH("film &amp; video/animation", N639)),"animation",ISNUMBER(SEARCH("film &amp; video/documentary", N639)),"documentary",ISNUMBER(SEARCH("film &amp; video/drama", N639)),"drama",ISNUMBER(SEARCH("film &amp; video/science fiction", N639)),"science fiction",ISNUMBER(SEARCH("film &amp; video/shorts", N639)),"shorts",ISNUMBER(SEARCH("food/food trucks", N639)),"food trucks",ISNUMBER(SEARCH("food/restaurants", N639)),"restaurants",ISNUMBER(SEARCH("food/small batch", N639)),"small batch",ISNUMBER(SEARCH("games/mobile games", N639)),"mobile games",ISNUMBER(SEARCH("games/tabletop games", N639)),"tabletop games",ISNUMBER(SEARCH("games/video games", N639)),"video games",ISNUMBER(SEARCH("music/classical music", N639)),"classical music",ISNUMBER(SEARCH("music/electronic music", N639)),"electronic music",ISNUMBER(SEARCH("music/faith", N639)),"faith",ISNUMBER(SEARCH("music/indie rock", N639)),"indie rock",ISNUMBER(SEARCH("music/jazz", N639)),"jazz",ISNUMBER(SEARCH("music/metal", N639)),"metal",ISNUMBER(SEARCH("music/pop", N639)),"pop",ISNUMBER(SEARCH("music/rock", N639)),"rock",ISNUMBER(SEARCH("music/world music", N639)),"world music",ISNUMBER(SEARCH("journalism/audio", N639)),"audio",ISNUMBER(SEARCH("photography/nature", N639)),"nature",ISNUMBER(SEARCH("photography/people", N639)),"people",ISNUMBER(SEARCH("photography/photobooks", N639)),"photobooks",ISNUMBER(SEARCH("photography/places", N639)),"places",ISNUMBER(SEARCH("publishing/art books", N639)),"art books",ISNUMBER(SEARCH("publishing/children's books", N639)),"children's books",ISNUMBER(SEARCH("publishing/fiction", N639)),"fiction",ISNUMBER(SEARCH("publishing/nonfiction", N639)),"nonfiction",ISNUMBER(SEARCH("publishing/radio &amp; podcasts", N639)),"radio &amp; podcasts",ISNUMBER(SEARCH("publishing/translations", N639)),"translations",ISNUMBER(SEARCH("technology/gadgets", N639)),"gadgets",ISNUMBER(SEARCH("technology/hardware", N639)),"hardware",ISNUMBER(SEARCH("technology/makerspaces", N639)),"makerspaces",ISNUMBER(SEARCH("technology/space exploration", N639)),"space exploration",ISNUMBER(SEARCH("technology/wearables", N639)),"wearables",ISNUMBER(SEARCH("technology/web", N639)),"web",ISNUMBER(SEARCH("theater/musical", N639)),"musical",ISNUMBER(SEARCH("theater/plays", N639)),"plays",ISNUMBER(SEARCH("theater/spaces", N639)),"spaces")</f>
        <v>web</v>
      </c>
      <c r="S639" s="6">
        <f t="shared" si="48"/>
        <v>42762.962013888886</v>
      </c>
      <c r="T639" s="6">
        <f t="shared" si="49"/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tr">
        <f t="shared" si="47"/>
        <v>technology</v>
      </c>
      <c r="R640" t="str" cm="1">
        <f t="array" ref="R640">_xlfn.IFS(ISNUMBER(SEARCH("film &amp; video/television", N640)),"television",ISNUMBER(SEARCH("film &amp; video/animation", N640)),"animation",ISNUMBER(SEARCH("film &amp; video/documentary", N640)),"documentary",ISNUMBER(SEARCH("film &amp; video/drama", N640)),"drama",ISNUMBER(SEARCH("film &amp; video/science fiction", N640)),"science fiction",ISNUMBER(SEARCH("film &amp; video/shorts", N640)),"shorts",ISNUMBER(SEARCH("food/food trucks", N640)),"food trucks",ISNUMBER(SEARCH("food/restaurants", N640)),"restaurants",ISNUMBER(SEARCH("food/small batch", N640)),"small batch",ISNUMBER(SEARCH("games/mobile games", N640)),"mobile games",ISNUMBER(SEARCH("games/tabletop games", N640)),"tabletop games",ISNUMBER(SEARCH("games/video games", N640)),"video games",ISNUMBER(SEARCH("music/classical music", N640)),"classical music",ISNUMBER(SEARCH("music/electronic music", N640)),"electronic music",ISNUMBER(SEARCH("music/faith", N640)),"faith",ISNUMBER(SEARCH("music/indie rock", N640)),"indie rock",ISNUMBER(SEARCH("music/jazz", N640)),"jazz",ISNUMBER(SEARCH("music/metal", N640)),"metal",ISNUMBER(SEARCH("music/pop", N640)),"pop",ISNUMBER(SEARCH("music/rock", N640)),"rock",ISNUMBER(SEARCH("music/world music", N640)),"world music",ISNUMBER(SEARCH("journalism/audio", N640)),"audio",ISNUMBER(SEARCH("photography/nature", N640)),"nature",ISNUMBER(SEARCH("photography/people", N640)),"people",ISNUMBER(SEARCH("photography/photobooks", N640)),"photobooks",ISNUMBER(SEARCH("photography/places", N640)),"places",ISNUMBER(SEARCH("publishing/art books", N640)),"art books",ISNUMBER(SEARCH("publishing/children's books", N640)),"children's books",ISNUMBER(SEARCH("publishing/fiction", N640)),"fiction",ISNUMBER(SEARCH("publishing/nonfiction", N640)),"nonfiction",ISNUMBER(SEARCH("publishing/radio &amp; podcasts", N640)),"radio &amp; podcasts",ISNUMBER(SEARCH("publishing/translations", N640)),"translations",ISNUMBER(SEARCH("technology/gadgets", N640)),"gadgets",ISNUMBER(SEARCH("technology/hardware", N640)),"hardware",ISNUMBER(SEARCH("technology/makerspaces", N640)),"makerspaces",ISNUMBER(SEARCH("technology/space exploration", N640)),"space exploration",ISNUMBER(SEARCH("technology/wearables", N640)),"wearables",ISNUMBER(SEARCH("technology/web", N640)),"web",ISNUMBER(SEARCH("theater/musical", N640)),"musical",ISNUMBER(SEARCH("theater/plays", N640)),"plays",ISNUMBER(SEARCH("theater/spaces", N640)),"spaces")</f>
        <v>web</v>
      </c>
      <c r="S640" s="6">
        <f t="shared" si="48"/>
        <v>42759.593310185184</v>
      </c>
      <c r="T640" s="6">
        <f t="shared" si="49"/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tr">
        <f t="shared" si="47"/>
        <v>technology</v>
      </c>
      <c r="R641" t="str" cm="1">
        <f t="array" ref="R641">_xlfn.IFS(ISNUMBER(SEARCH("film &amp; video/television", N641)),"television",ISNUMBER(SEARCH("film &amp; video/animation", N641)),"animation",ISNUMBER(SEARCH("film &amp; video/documentary", N641)),"documentary",ISNUMBER(SEARCH("film &amp; video/drama", N641)),"drama",ISNUMBER(SEARCH("film &amp; video/science fiction", N641)),"science fiction",ISNUMBER(SEARCH("film &amp; video/shorts", N641)),"shorts",ISNUMBER(SEARCH("food/food trucks", N641)),"food trucks",ISNUMBER(SEARCH("food/restaurants", N641)),"restaurants",ISNUMBER(SEARCH("food/small batch", N641)),"small batch",ISNUMBER(SEARCH("games/mobile games", N641)),"mobile games",ISNUMBER(SEARCH("games/tabletop games", N641)),"tabletop games",ISNUMBER(SEARCH("games/video games", N641)),"video games",ISNUMBER(SEARCH("music/classical music", N641)),"classical music",ISNUMBER(SEARCH("music/electronic music", N641)),"electronic music",ISNUMBER(SEARCH("music/faith", N641)),"faith",ISNUMBER(SEARCH("music/indie rock", N641)),"indie rock",ISNUMBER(SEARCH("music/jazz", N641)),"jazz",ISNUMBER(SEARCH("music/metal", N641)),"metal",ISNUMBER(SEARCH("music/pop", N641)),"pop",ISNUMBER(SEARCH("music/rock", N641)),"rock",ISNUMBER(SEARCH("music/world music", N641)),"world music",ISNUMBER(SEARCH("journalism/audio", N641)),"audio",ISNUMBER(SEARCH("photography/nature", N641)),"nature",ISNUMBER(SEARCH("photography/people", N641)),"people",ISNUMBER(SEARCH("photography/photobooks", N641)),"photobooks",ISNUMBER(SEARCH("photography/places", N641)),"places",ISNUMBER(SEARCH("publishing/art books", N641)),"art books",ISNUMBER(SEARCH("publishing/children's books", N641)),"children's books",ISNUMBER(SEARCH("publishing/fiction", N641)),"fiction",ISNUMBER(SEARCH("publishing/nonfiction", N641)),"nonfiction",ISNUMBER(SEARCH("publishing/radio &amp; podcasts", N641)),"radio &amp; podcasts",ISNUMBER(SEARCH("publishing/translations", N641)),"translations",ISNUMBER(SEARCH("technology/gadgets", N641)),"gadgets",ISNUMBER(SEARCH("technology/hardware", N641)),"hardware",ISNUMBER(SEARCH("technology/makerspaces", N641)),"makerspaces",ISNUMBER(SEARCH("technology/space exploration", N641)),"space exploration",ISNUMBER(SEARCH("technology/wearables", N641)),"wearables",ISNUMBER(SEARCH("technology/web", N641)),"web",ISNUMBER(SEARCH("theater/musical", N641)),"musical",ISNUMBER(SEARCH("theater/plays", N641)),"plays",ISNUMBER(SEARCH("theater/spaces", N641)),"spaces")</f>
        <v>web</v>
      </c>
      <c r="S641" s="6">
        <f t="shared" si="48"/>
        <v>41865.583275462966</v>
      </c>
      <c r="T641" s="6">
        <f t="shared" si="49"/>
        <v>41925.583275462966</v>
      </c>
    </row>
    <row r="642" spans="1:20" ht="48" hidden="1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>
        <f t="shared" si="46"/>
        <v>50.5</v>
      </c>
      <c r="Q642" t="str">
        <f t="shared" si="47"/>
        <v>technology</v>
      </c>
      <c r="R642" t="str" cm="1">
        <f t="array" ref="R642">_xlfn.IFS(ISNUMBER(SEARCH("film &amp; video/television", N642)),"television",ISNUMBER(SEARCH("film &amp; video/animation", N642)),"animation",ISNUMBER(SEARCH("film &amp; video/documentary", N642)),"documentary",ISNUMBER(SEARCH("film &amp; video/drama", N642)),"drama",ISNUMBER(SEARCH("film &amp; video/science fiction", N642)),"science fiction",ISNUMBER(SEARCH("film &amp; video/shorts", N642)),"shorts",ISNUMBER(SEARCH("food/food trucks", N642)),"food trucks",ISNUMBER(SEARCH("food/restaurants", N642)),"restaurants",ISNUMBER(SEARCH("food/small batch", N642)),"small batch",ISNUMBER(SEARCH("games/mobile games", N642)),"mobile games",ISNUMBER(SEARCH("games/tabletop games", N642)),"tabletop games",ISNUMBER(SEARCH("games/video games", N642)),"video games",ISNUMBER(SEARCH("music/classical music", N642)),"classical music",ISNUMBER(SEARCH("music/electronic music", N642)),"electronic music",ISNUMBER(SEARCH("music/faith", N642)),"faith",ISNUMBER(SEARCH("music/indie rock", N642)),"indie rock",ISNUMBER(SEARCH("music/jazz", N642)),"jazz",ISNUMBER(SEARCH("music/metal", N642)),"metal",ISNUMBER(SEARCH("music/pop", N642)),"pop",ISNUMBER(SEARCH("music/rock", N642)),"rock",ISNUMBER(SEARCH("music/world music", N642)),"world music",ISNUMBER(SEARCH("journalism/audio", N642)),"audio",ISNUMBER(SEARCH("photography/nature", N642)),"nature",ISNUMBER(SEARCH("photography/people", N642)),"people",ISNUMBER(SEARCH("photography/photobooks", N642)),"photobooks",ISNUMBER(SEARCH("photography/places", N642)),"places",ISNUMBER(SEARCH("publishing/art books", N642)),"art books",ISNUMBER(SEARCH("publishing/children's books", N642)),"children's books",ISNUMBER(SEARCH("publishing/fiction", N642)),"fiction",ISNUMBER(SEARCH("publishing/nonfiction", N642)),"nonfiction",ISNUMBER(SEARCH("publishing/radio &amp; podcasts", N642)),"radio &amp; podcasts",ISNUMBER(SEARCH("publishing/translations", N642)),"translations",ISNUMBER(SEARCH("technology/gadgets", N642)),"gadgets",ISNUMBER(SEARCH("technology/hardware", N642)),"hardware",ISNUMBER(SEARCH("technology/makerspaces", N642)),"makerspaces",ISNUMBER(SEARCH("technology/space exploration", N642)),"space exploration",ISNUMBER(SEARCH("technology/wearables", N642)),"wearables",ISNUMBER(SEARCH("technology/web", N642)),"web",ISNUMBER(SEARCH("theater/musical", N642)),"musical",ISNUMBER(SEARCH("theater/plays", N642)),"plays",ISNUMBER(SEARCH("theater/spaces", N642)),"spaces")</f>
        <v>wearables</v>
      </c>
      <c r="S642" s="6">
        <f t="shared" si="48"/>
        <v>42683.420312500006</v>
      </c>
      <c r="T642" s="6">
        <f t="shared" si="4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(E643/D643)*100</f>
        <v>119.16249999999999</v>
      </c>
      <c r="P643">
        <f t="shared" ref="P643:P706" si="51">(E643/L643)</f>
        <v>151.31746031746033</v>
      </c>
      <c r="Q643" t="str">
        <f t="shared" ref="Q643:Q706" si="52">_xlfn.IFS(ISNUMBER(SEARCH("film &amp; video", N643)),"film &amp; video",ISNUMBER(SEARCH("food", N643)),"food",ISNUMBER(SEARCH("games", N643)),"games",ISNUMBER(SEARCH("journalism", N643)),"journalism",ISNUMBER(SEARCH("music", N643)),"music",ISNUMBER(SEARCH("photography", N643)),"photography",ISNUMBER(SEARCH("publishing", N643)),"publishing",ISNUMBER(SEARCH("technology", N643)),"technology",ISNUMBER(SEARCH("theater", N643)),"theater")</f>
        <v>technology</v>
      </c>
      <c r="R643" t="str" cm="1">
        <f t="array" ref="R643">_xlfn.IFS(ISNUMBER(SEARCH("film &amp; video/television", N643)),"television",ISNUMBER(SEARCH("film &amp; video/animation", N643)),"animation",ISNUMBER(SEARCH("film &amp; video/documentary", N643)),"documentary",ISNUMBER(SEARCH("film &amp; video/drama", N643)),"drama",ISNUMBER(SEARCH("film &amp; video/science fiction", N643)),"science fiction",ISNUMBER(SEARCH("film &amp; video/shorts", N643)),"shorts",ISNUMBER(SEARCH("food/food trucks", N643)),"food trucks",ISNUMBER(SEARCH("food/restaurants", N643)),"restaurants",ISNUMBER(SEARCH("food/small batch", N643)),"small batch",ISNUMBER(SEARCH("games/mobile games", N643)),"mobile games",ISNUMBER(SEARCH("games/tabletop games", N643)),"tabletop games",ISNUMBER(SEARCH("games/video games", N643)),"video games",ISNUMBER(SEARCH("music/classical music", N643)),"classical music",ISNUMBER(SEARCH("music/electronic music", N643)),"electronic music",ISNUMBER(SEARCH("music/faith", N643)),"faith",ISNUMBER(SEARCH("music/indie rock", N643)),"indie rock",ISNUMBER(SEARCH("music/jazz", N643)),"jazz",ISNUMBER(SEARCH("music/metal", N643)),"metal",ISNUMBER(SEARCH("music/pop", N643)),"pop",ISNUMBER(SEARCH("music/rock", N643)),"rock",ISNUMBER(SEARCH("music/world music", N643)),"world music",ISNUMBER(SEARCH("journalism/audio", N643)),"audio",ISNUMBER(SEARCH("photography/nature", N643)),"nature",ISNUMBER(SEARCH("photography/people", N643)),"people",ISNUMBER(SEARCH("photography/photobooks", N643)),"photobooks",ISNUMBER(SEARCH("photography/places", N643)),"places",ISNUMBER(SEARCH("publishing/art books", N643)),"art books",ISNUMBER(SEARCH("publishing/children's books", N643)),"children's books",ISNUMBER(SEARCH("publishing/fiction", N643)),"fiction",ISNUMBER(SEARCH("publishing/nonfiction", N643)),"nonfiction",ISNUMBER(SEARCH("publishing/radio &amp; podcasts", N643)),"radio &amp; podcasts",ISNUMBER(SEARCH("publishing/translations", N643)),"translations",ISNUMBER(SEARCH("technology/gadgets", N643)),"gadgets",ISNUMBER(SEARCH("technology/hardware", N643)),"hardware",ISNUMBER(SEARCH("technology/makerspaces", N643)),"makerspaces",ISNUMBER(SEARCH("technology/space exploration", N643)),"space exploration",ISNUMBER(SEARCH("technology/wearables", N643)),"wearables",ISNUMBER(SEARCH("technology/web", N643)),"web",ISNUMBER(SEARCH("theater/musical", N643)),"musical",ISNUMBER(SEARCH("theater/plays", N643)),"plays",ISNUMBER(SEARCH("theater/spaces", N643)),"spaces")</f>
        <v>wearables</v>
      </c>
      <c r="S643" s="6">
        <f t="shared" ref="S643:S706" si="53">(((J643/60)/60)/24)+DATE(1970,1,1)</f>
        <v>42199.57</v>
      </c>
      <c r="T643" s="6">
        <f t="shared" ref="T643:T706" si="54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tr">
        <f t="shared" si="52"/>
        <v>technology</v>
      </c>
      <c r="R644" t="str" cm="1">
        <f t="array" ref="R644">_xlfn.IFS(ISNUMBER(SEARCH("film &amp; video/television", N644)),"television",ISNUMBER(SEARCH("film &amp; video/animation", N644)),"animation",ISNUMBER(SEARCH("film &amp; video/documentary", N644)),"documentary",ISNUMBER(SEARCH("film &amp; video/drama", N644)),"drama",ISNUMBER(SEARCH("film &amp; video/science fiction", N644)),"science fiction",ISNUMBER(SEARCH("film &amp; video/shorts", N644)),"shorts",ISNUMBER(SEARCH("food/food trucks", N644)),"food trucks",ISNUMBER(SEARCH("food/restaurants", N644)),"restaurants",ISNUMBER(SEARCH("food/small batch", N644)),"small batch",ISNUMBER(SEARCH("games/mobile games", N644)),"mobile games",ISNUMBER(SEARCH("games/tabletop games", N644)),"tabletop games",ISNUMBER(SEARCH("games/video games", N644)),"video games",ISNUMBER(SEARCH("music/classical music", N644)),"classical music",ISNUMBER(SEARCH("music/electronic music", N644)),"electronic music",ISNUMBER(SEARCH("music/faith", N644)),"faith",ISNUMBER(SEARCH("music/indie rock", N644)),"indie rock",ISNUMBER(SEARCH("music/jazz", N644)),"jazz",ISNUMBER(SEARCH("music/metal", N644)),"metal",ISNUMBER(SEARCH("music/pop", N644)),"pop",ISNUMBER(SEARCH("music/rock", N644)),"rock",ISNUMBER(SEARCH("music/world music", N644)),"world music",ISNUMBER(SEARCH("journalism/audio", N644)),"audio",ISNUMBER(SEARCH("photography/nature", N644)),"nature",ISNUMBER(SEARCH("photography/people", N644)),"people",ISNUMBER(SEARCH("photography/photobooks", N644)),"photobooks",ISNUMBER(SEARCH("photography/places", N644)),"places",ISNUMBER(SEARCH("publishing/art books", N644)),"art books",ISNUMBER(SEARCH("publishing/children's books", N644)),"children's books",ISNUMBER(SEARCH("publishing/fiction", N644)),"fiction",ISNUMBER(SEARCH("publishing/nonfiction", N644)),"nonfiction",ISNUMBER(SEARCH("publishing/radio &amp; podcasts", N644)),"radio &amp; podcasts",ISNUMBER(SEARCH("publishing/translations", N644)),"translations",ISNUMBER(SEARCH("technology/gadgets", N644)),"gadgets",ISNUMBER(SEARCH("technology/hardware", N644)),"hardware",ISNUMBER(SEARCH("technology/makerspaces", N644)),"makerspaces",ISNUMBER(SEARCH("technology/space exploration", N644)),"space exploration",ISNUMBER(SEARCH("technology/wearables", N644)),"wearables",ISNUMBER(SEARCH("technology/web", N644)),"web",ISNUMBER(SEARCH("theater/musical", N644)),"musical",ISNUMBER(SEARCH("theater/plays", N644)),"plays",ISNUMBER(SEARCH("theater/spaces", N644)),"spaces")</f>
        <v>wearables</v>
      </c>
      <c r="S644" s="6">
        <f t="shared" si="53"/>
        <v>42199.651319444441</v>
      </c>
      <c r="T644" s="6">
        <f t="shared" si="54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tr">
        <f t="shared" si="52"/>
        <v>technology</v>
      </c>
      <c r="R645" t="str" cm="1">
        <f t="array" ref="R645">_xlfn.IFS(ISNUMBER(SEARCH("film &amp; video/television", N645)),"television",ISNUMBER(SEARCH("film &amp; video/animation", N645)),"animation",ISNUMBER(SEARCH("film &amp; video/documentary", N645)),"documentary",ISNUMBER(SEARCH("film &amp; video/drama", N645)),"drama",ISNUMBER(SEARCH("film &amp; video/science fiction", N645)),"science fiction",ISNUMBER(SEARCH("film &amp; video/shorts", N645)),"shorts",ISNUMBER(SEARCH("food/food trucks", N645)),"food trucks",ISNUMBER(SEARCH("food/restaurants", N645)),"restaurants",ISNUMBER(SEARCH("food/small batch", N645)),"small batch",ISNUMBER(SEARCH("games/mobile games", N645)),"mobile games",ISNUMBER(SEARCH("games/tabletop games", N645)),"tabletop games",ISNUMBER(SEARCH("games/video games", N645)),"video games",ISNUMBER(SEARCH("music/classical music", N645)),"classical music",ISNUMBER(SEARCH("music/electronic music", N645)),"electronic music",ISNUMBER(SEARCH("music/faith", N645)),"faith",ISNUMBER(SEARCH("music/indie rock", N645)),"indie rock",ISNUMBER(SEARCH("music/jazz", N645)),"jazz",ISNUMBER(SEARCH("music/metal", N645)),"metal",ISNUMBER(SEARCH("music/pop", N645)),"pop",ISNUMBER(SEARCH("music/rock", N645)),"rock",ISNUMBER(SEARCH("music/world music", N645)),"world music",ISNUMBER(SEARCH("journalism/audio", N645)),"audio",ISNUMBER(SEARCH("photography/nature", N645)),"nature",ISNUMBER(SEARCH("photography/people", N645)),"people",ISNUMBER(SEARCH("photography/photobooks", N645)),"photobooks",ISNUMBER(SEARCH("photography/places", N645)),"places",ISNUMBER(SEARCH("publishing/art books", N645)),"art books",ISNUMBER(SEARCH("publishing/children's books", N645)),"children's books",ISNUMBER(SEARCH("publishing/fiction", N645)),"fiction",ISNUMBER(SEARCH("publishing/nonfiction", N645)),"nonfiction",ISNUMBER(SEARCH("publishing/radio &amp; podcasts", N645)),"radio &amp; podcasts",ISNUMBER(SEARCH("publishing/translations", N645)),"translations",ISNUMBER(SEARCH("technology/gadgets", N645)),"gadgets",ISNUMBER(SEARCH("technology/hardware", N645)),"hardware",ISNUMBER(SEARCH("technology/makerspaces", N645)),"makerspaces",ISNUMBER(SEARCH("technology/space exploration", N645)),"space exploration",ISNUMBER(SEARCH("technology/wearables", N645)),"wearables",ISNUMBER(SEARCH("technology/web", N645)),"web",ISNUMBER(SEARCH("theater/musical", N645)),"musical",ISNUMBER(SEARCH("theater/plays", N645)),"plays",ISNUMBER(SEARCH("theater/spaces", N645)),"spaces")</f>
        <v>wearables</v>
      </c>
      <c r="S645" s="6">
        <f t="shared" si="53"/>
        <v>42100.642071759255</v>
      </c>
      <c r="T645" s="6">
        <f t="shared" si="54"/>
        <v>42155.642071759255</v>
      </c>
    </row>
    <row r="646" spans="1:20" ht="48" hidden="1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tr">
        <f t="shared" si="52"/>
        <v>technology</v>
      </c>
      <c r="R646" t="str" cm="1">
        <f t="array" ref="R646">_xlfn.IFS(ISNUMBER(SEARCH("film &amp; video/television", N646)),"television",ISNUMBER(SEARCH("film &amp; video/animation", N646)),"animation",ISNUMBER(SEARCH("film &amp; video/documentary", N646)),"documentary",ISNUMBER(SEARCH("film &amp; video/drama", N646)),"drama",ISNUMBER(SEARCH("film &amp; video/science fiction", N646)),"science fiction",ISNUMBER(SEARCH("film &amp; video/shorts", N646)),"shorts",ISNUMBER(SEARCH("food/food trucks", N646)),"food trucks",ISNUMBER(SEARCH("food/restaurants", N646)),"restaurants",ISNUMBER(SEARCH("food/small batch", N646)),"small batch",ISNUMBER(SEARCH("games/mobile games", N646)),"mobile games",ISNUMBER(SEARCH("games/tabletop games", N646)),"tabletop games",ISNUMBER(SEARCH("games/video games", N646)),"video games",ISNUMBER(SEARCH("music/classical music", N646)),"classical music",ISNUMBER(SEARCH("music/electronic music", N646)),"electronic music",ISNUMBER(SEARCH("music/faith", N646)),"faith",ISNUMBER(SEARCH("music/indie rock", N646)),"indie rock",ISNUMBER(SEARCH("music/jazz", N646)),"jazz",ISNUMBER(SEARCH("music/metal", N646)),"metal",ISNUMBER(SEARCH("music/pop", N646)),"pop",ISNUMBER(SEARCH("music/rock", N646)),"rock",ISNUMBER(SEARCH("music/world music", N646)),"world music",ISNUMBER(SEARCH("journalism/audio", N646)),"audio",ISNUMBER(SEARCH("photography/nature", N646)),"nature",ISNUMBER(SEARCH("photography/people", N646)),"people",ISNUMBER(SEARCH("photography/photobooks", N646)),"photobooks",ISNUMBER(SEARCH("photography/places", N646)),"places",ISNUMBER(SEARCH("publishing/art books", N646)),"art books",ISNUMBER(SEARCH("publishing/children's books", N646)),"children's books",ISNUMBER(SEARCH("publishing/fiction", N646)),"fiction",ISNUMBER(SEARCH("publishing/nonfiction", N646)),"nonfiction",ISNUMBER(SEARCH("publishing/radio &amp; podcasts", N646)),"radio &amp; podcasts",ISNUMBER(SEARCH("publishing/translations", N646)),"translations",ISNUMBER(SEARCH("technology/gadgets", N646)),"gadgets",ISNUMBER(SEARCH("technology/hardware", N646)),"hardware",ISNUMBER(SEARCH("technology/makerspaces", N646)),"makerspaces",ISNUMBER(SEARCH("technology/space exploration", N646)),"space exploration",ISNUMBER(SEARCH("technology/wearables", N646)),"wearables",ISNUMBER(SEARCH("technology/web", N646)),"web",ISNUMBER(SEARCH("theater/musical", N646)),"musical",ISNUMBER(SEARCH("theater/plays", N646)),"plays",ISNUMBER(SEARCH("theater/spaces", N646)),"spaces")</f>
        <v>wearables</v>
      </c>
      <c r="S646" s="6">
        <f t="shared" si="53"/>
        <v>41898.665960648148</v>
      </c>
      <c r="T646" s="6">
        <f t="shared" si="54"/>
        <v>41941.041666666664</v>
      </c>
    </row>
    <row r="647" spans="1:20" ht="32" hidden="1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tr">
        <f t="shared" si="52"/>
        <v>technology</v>
      </c>
      <c r="R647" t="str" cm="1">
        <f t="array" ref="R647">_xlfn.IFS(ISNUMBER(SEARCH("film &amp; video/television", N647)),"television",ISNUMBER(SEARCH("film &amp; video/animation", N647)),"animation",ISNUMBER(SEARCH("film &amp; video/documentary", N647)),"documentary",ISNUMBER(SEARCH("film &amp; video/drama", N647)),"drama",ISNUMBER(SEARCH("film &amp; video/science fiction", N647)),"science fiction",ISNUMBER(SEARCH("film &amp; video/shorts", N647)),"shorts",ISNUMBER(SEARCH("food/food trucks", N647)),"food trucks",ISNUMBER(SEARCH("food/restaurants", N647)),"restaurants",ISNUMBER(SEARCH("food/small batch", N647)),"small batch",ISNUMBER(SEARCH("games/mobile games", N647)),"mobile games",ISNUMBER(SEARCH("games/tabletop games", N647)),"tabletop games",ISNUMBER(SEARCH("games/video games", N647)),"video games",ISNUMBER(SEARCH("music/classical music", N647)),"classical music",ISNUMBER(SEARCH("music/electronic music", N647)),"electronic music",ISNUMBER(SEARCH("music/faith", N647)),"faith",ISNUMBER(SEARCH("music/indie rock", N647)),"indie rock",ISNUMBER(SEARCH("music/jazz", N647)),"jazz",ISNUMBER(SEARCH("music/metal", N647)),"metal",ISNUMBER(SEARCH("music/pop", N647)),"pop",ISNUMBER(SEARCH("music/rock", N647)),"rock",ISNUMBER(SEARCH("music/world music", N647)),"world music",ISNUMBER(SEARCH("journalism/audio", N647)),"audio",ISNUMBER(SEARCH("photography/nature", N647)),"nature",ISNUMBER(SEARCH("photography/people", N647)),"people",ISNUMBER(SEARCH("photography/photobooks", N647)),"photobooks",ISNUMBER(SEARCH("photography/places", N647)),"places",ISNUMBER(SEARCH("publishing/art books", N647)),"art books",ISNUMBER(SEARCH("publishing/children's books", N647)),"children's books",ISNUMBER(SEARCH("publishing/fiction", N647)),"fiction",ISNUMBER(SEARCH("publishing/nonfiction", N647)),"nonfiction",ISNUMBER(SEARCH("publishing/radio &amp; podcasts", N647)),"radio &amp; podcasts",ISNUMBER(SEARCH("publishing/translations", N647)),"translations",ISNUMBER(SEARCH("technology/gadgets", N647)),"gadgets",ISNUMBER(SEARCH("technology/hardware", N647)),"hardware",ISNUMBER(SEARCH("technology/makerspaces", N647)),"makerspaces",ISNUMBER(SEARCH("technology/space exploration", N647)),"space exploration",ISNUMBER(SEARCH("technology/wearables", N647)),"wearables",ISNUMBER(SEARCH("technology/web", N647)),"web",ISNUMBER(SEARCH("theater/musical", N647)),"musical",ISNUMBER(SEARCH("theater/plays", N647)),"plays",ISNUMBER(SEARCH("theater/spaces", N647)),"spaces")</f>
        <v>wearables</v>
      </c>
      <c r="S647" s="6">
        <f t="shared" si="53"/>
        <v>42564.026319444441</v>
      </c>
      <c r="T647" s="6">
        <f t="shared" si="54"/>
        <v>42594.026319444441</v>
      </c>
    </row>
    <row r="648" spans="1:20" ht="48" hidden="1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tr">
        <f t="shared" si="52"/>
        <v>technology</v>
      </c>
      <c r="R648" t="str" cm="1">
        <f t="array" ref="R648">_xlfn.IFS(ISNUMBER(SEARCH("film &amp; video/television", N648)),"television",ISNUMBER(SEARCH("film &amp; video/animation", N648)),"animation",ISNUMBER(SEARCH("film &amp; video/documentary", N648)),"documentary",ISNUMBER(SEARCH("film &amp; video/drama", N648)),"drama",ISNUMBER(SEARCH("film &amp; video/science fiction", N648)),"science fiction",ISNUMBER(SEARCH("film &amp; video/shorts", N648)),"shorts",ISNUMBER(SEARCH("food/food trucks", N648)),"food trucks",ISNUMBER(SEARCH("food/restaurants", N648)),"restaurants",ISNUMBER(SEARCH("food/small batch", N648)),"small batch",ISNUMBER(SEARCH("games/mobile games", N648)),"mobile games",ISNUMBER(SEARCH("games/tabletop games", N648)),"tabletop games",ISNUMBER(SEARCH("games/video games", N648)),"video games",ISNUMBER(SEARCH("music/classical music", N648)),"classical music",ISNUMBER(SEARCH("music/electronic music", N648)),"electronic music",ISNUMBER(SEARCH("music/faith", N648)),"faith",ISNUMBER(SEARCH("music/indie rock", N648)),"indie rock",ISNUMBER(SEARCH("music/jazz", N648)),"jazz",ISNUMBER(SEARCH("music/metal", N648)),"metal",ISNUMBER(SEARCH("music/pop", N648)),"pop",ISNUMBER(SEARCH("music/rock", N648)),"rock",ISNUMBER(SEARCH("music/world music", N648)),"world music",ISNUMBER(SEARCH("journalism/audio", N648)),"audio",ISNUMBER(SEARCH("photography/nature", N648)),"nature",ISNUMBER(SEARCH("photography/people", N648)),"people",ISNUMBER(SEARCH("photography/photobooks", N648)),"photobooks",ISNUMBER(SEARCH("photography/places", N648)),"places",ISNUMBER(SEARCH("publishing/art books", N648)),"art books",ISNUMBER(SEARCH("publishing/children's books", N648)),"children's books",ISNUMBER(SEARCH("publishing/fiction", N648)),"fiction",ISNUMBER(SEARCH("publishing/nonfiction", N648)),"nonfiction",ISNUMBER(SEARCH("publishing/radio &amp; podcasts", N648)),"radio &amp; podcasts",ISNUMBER(SEARCH("publishing/translations", N648)),"translations",ISNUMBER(SEARCH("technology/gadgets", N648)),"gadgets",ISNUMBER(SEARCH("technology/hardware", N648)),"hardware",ISNUMBER(SEARCH("technology/makerspaces", N648)),"makerspaces",ISNUMBER(SEARCH("technology/space exploration", N648)),"space exploration",ISNUMBER(SEARCH("technology/wearables", N648)),"wearables",ISNUMBER(SEARCH("technology/web", N648)),"web",ISNUMBER(SEARCH("theater/musical", N648)),"musical",ISNUMBER(SEARCH("theater/plays", N648)),"plays",ISNUMBER(SEARCH("theater/spaces", N648)),"spaces")</f>
        <v>wearables</v>
      </c>
      <c r="S648" s="6">
        <f t="shared" si="53"/>
        <v>41832.852627314816</v>
      </c>
      <c r="T648" s="6">
        <f t="shared" si="54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tr">
        <f t="shared" si="52"/>
        <v>technology</v>
      </c>
      <c r="R649" t="str" cm="1">
        <f t="array" ref="R649">_xlfn.IFS(ISNUMBER(SEARCH("film &amp; video/television", N649)),"television",ISNUMBER(SEARCH("film &amp; video/animation", N649)),"animation",ISNUMBER(SEARCH("film &amp; video/documentary", N649)),"documentary",ISNUMBER(SEARCH("film &amp; video/drama", N649)),"drama",ISNUMBER(SEARCH("film &amp; video/science fiction", N649)),"science fiction",ISNUMBER(SEARCH("film &amp; video/shorts", N649)),"shorts",ISNUMBER(SEARCH("food/food trucks", N649)),"food trucks",ISNUMBER(SEARCH("food/restaurants", N649)),"restaurants",ISNUMBER(SEARCH("food/small batch", N649)),"small batch",ISNUMBER(SEARCH("games/mobile games", N649)),"mobile games",ISNUMBER(SEARCH("games/tabletop games", N649)),"tabletop games",ISNUMBER(SEARCH("games/video games", N649)),"video games",ISNUMBER(SEARCH("music/classical music", N649)),"classical music",ISNUMBER(SEARCH("music/electronic music", N649)),"electronic music",ISNUMBER(SEARCH("music/faith", N649)),"faith",ISNUMBER(SEARCH("music/indie rock", N649)),"indie rock",ISNUMBER(SEARCH("music/jazz", N649)),"jazz",ISNUMBER(SEARCH("music/metal", N649)),"metal",ISNUMBER(SEARCH("music/pop", N649)),"pop",ISNUMBER(SEARCH("music/rock", N649)),"rock",ISNUMBER(SEARCH("music/world music", N649)),"world music",ISNUMBER(SEARCH("journalism/audio", N649)),"audio",ISNUMBER(SEARCH("photography/nature", N649)),"nature",ISNUMBER(SEARCH("photography/people", N649)),"people",ISNUMBER(SEARCH("photography/photobooks", N649)),"photobooks",ISNUMBER(SEARCH("photography/places", N649)),"places",ISNUMBER(SEARCH("publishing/art books", N649)),"art books",ISNUMBER(SEARCH("publishing/children's books", N649)),"children's books",ISNUMBER(SEARCH("publishing/fiction", N649)),"fiction",ISNUMBER(SEARCH("publishing/nonfiction", N649)),"nonfiction",ISNUMBER(SEARCH("publishing/radio &amp; podcasts", N649)),"radio &amp; podcasts",ISNUMBER(SEARCH("publishing/translations", N649)),"translations",ISNUMBER(SEARCH("technology/gadgets", N649)),"gadgets",ISNUMBER(SEARCH("technology/hardware", N649)),"hardware",ISNUMBER(SEARCH("technology/makerspaces", N649)),"makerspaces",ISNUMBER(SEARCH("technology/space exploration", N649)),"space exploration",ISNUMBER(SEARCH("technology/wearables", N649)),"wearables",ISNUMBER(SEARCH("technology/web", N649)),"web",ISNUMBER(SEARCH("theater/musical", N649)),"musical",ISNUMBER(SEARCH("theater/plays", N649)),"plays",ISNUMBER(SEARCH("theater/spaces", N649)),"spaces")</f>
        <v>wearables</v>
      </c>
      <c r="S649" s="6">
        <f t="shared" si="53"/>
        <v>42416.767928240741</v>
      </c>
      <c r="T649" s="6">
        <f t="shared" si="54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tr">
        <f t="shared" si="52"/>
        <v>technology</v>
      </c>
      <c r="R650" t="str" cm="1">
        <f t="array" ref="R650">_xlfn.IFS(ISNUMBER(SEARCH("film &amp; video/television", N650)),"television",ISNUMBER(SEARCH("film &amp; video/animation", N650)),"animation",ISNUMBER(SEARCH("film &amp; video/documentary", N650)),"documentary",ISNUMBER(SEARCH("film &amp; video/drama", N650)),"drama",ISNUMBER(SEARCH("film &amp; video/science fiction", N650)),"science fiction",ISNUMBER(SEARCH("film &amp; video/shorts", N650)),"shorts",ISNUMBER(SEARCH("food/food trucks", N650)),"food trucks",ISNUMBER(SEARCH("food/restaurants", N650)),"restaurants",ISNUMBER(SEARCH("food/small batch", N650)),"small batch",ISNUMBER(SEARCH("games/mobile games", N650)),"mobile games",ISNUMBER(SEARCH("games/tabletop games", N650)),"tabletop games",ISNUMBER(SEARCH("games/video games", N650)),"video games",ISNUMBER(SEARCH("music/classical music", N650)),"classical music",ISNUMBER(SEARCH("music/electronic music", N650)),"electronic music",ISNUMBER(SEARCH("music/faith", N650)),"faith",ISNUMBER(SEARCH("music/indie rock", N650)),"indie rock",ISNUMBER(SEARCH("music/jazz", N650)),"jazz",ISNUMBER(SEARCH("music/metal", N650)),"metal",ISNUMBER(SEARCH("music/pop", N650)),"pop",ISNUMBER(SEARCH("music/rock", N650)),"rock",ISNUMBER(SEARCH("music/world music", N650)),"world music",ISNUMBER(SEARCH("journalism/audio", N650)),"audio",ISNUMBER(SEARCH("photography/nature", N650)),"nature",ISNUMBER(SEARCH("photography/people", N650)),"people",ISNUMBER(SEARCH("photography/photobooks", N650)),"photobooks",ISNUMBER(SEARCH("photography/places", N650)),"places",ISNUMBER(SEARCH("publishing/art books", N650)),"art books",ISNUMBER(SEARCH("publishing/children's books", N650)),"children's books",ISNUMBER(SEARCH("publishing/fiction", N650)),"fiction",ISNUMBER(SEARCH("publishing/nonfiction", N650)),"nonfiction",ISNUMBER(SEARCH("publishing/radio &amp; podcasts", N650)),"radio &amp; podcasts",ISNUMBER(SEARCH("publishing/translations", N650)),"translations",ISNUMBER(SEARCH("technology/gadgets", N650)),"gadgets",ISNUMBER(SEARCH("technology/hardware", N650)),"hardware",ISNUMBER(SEARCH("technology/makerspaces", N650)),"makerspaces",ISNUMBER(SEARCH("technology/space exploration", N650)),"space exploration",ISNUMBER(SEARCH("technology/wearables", N650)),"wearables",ISNUMBER(SEARCH("technology/web", N650)),"web",ISNUMBER(SEARCH("theater/musical", N650)),"musical",ISNUMBER(SEARCH("theater/plays", N650)),"plays",ISNUMBER(SEARCH("theater/spaces", N650)),"spaces")</f>
        <v>wearables</v>
      </c>
      <c r="S650" s="6">
        <f t="shared" si="53"/>
        <v>41891.693379629629</v>
      </c>
      <c r="T650" s="6">
        <f t="shared" si="54"/>
        <v>41926.693379629629</v>
      </c>
    </row>
    <row r="651" spans="1:20" ht="48" hidden="1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tr">
        <f t="shared" si="52"/>
        <v>technology</v>
      </c>
      <c r="R651" t="str" cm="1">
        <f t="array" ref="R651">_xlfn.IFS(ISNUMBER(SEARCH("film &amp; video/television", N651)),"television",ISNUMBER(SEARCH("film &amp; video/animation", N651)),"animation",ISNUMBER(SEARCH("film &amp; video/documentary", N651)),"documentary",ISNUMBER(SEARCH("film &amp; video/drama", N651)),"drama",ISNUMBER(SEARCH("film &amp; video/science fiction", N651)),"science fiction",ISNUMBER(SEARCH("film &amp; video/shorts", N651)),"shorts",ISNUMBER(SEARCH("food/food trucks", N651)),"food trucks",ISNUMBER(SEARCH("food/restaurants", N651)),"restaurants",ISNUMBER(SEARCH("food/small batch", N651)),"small batch",ISNUMBER(SEARCH("games/mobile games", N651)),"mobile games",ISNUMBER(SEARCH("games/tabletop games", N651)),"tabletop games",ISNUMBER(SEARCH("games/video games", N651)),"video games",ISNUMBER(SEARCH("music/classical music", N651)),"classical music",ISNUMBER(SEARCH("music/electronic music", N651)),"electronic music",ISNUMBER(SEARCH("music/faith", N651)),"faith",ISNUMBER(SEARCH("music/indie rock", N651)),"indie rock",ISNUMBER(SEARCH("music/jazz", N651)),"jazz",ISNUMBER(SEARCH("music/metal", N651)),"metal",ISNUMBER(SEARCH("music/pop", N651)),"pop",ISNUMBER(SEARCH("music/rock", N651)),"rock",ISNUMBER(SEARCH("music/world music", N651)),"world music",ISNUMBER(SEARCH("journalism/audio", N651)),"audio",ISNUMBER(SEARCH("photography/nature", N651)),"nature",ISNUMBER(SEARCH("photography/people", N651)),"people",ISNUMBER(SEARCH("photography/photobooks", N651)),"photobooks",ISNUMBER(SEARCH("photography/places", N651)),"places",ISNUMBER(SEARCH("publishing/art books", N651)),"art books",ISNUMBER(SEARCH("publishing/children's books", N651)),"children's books",ISNUMBER(SEARCH("publishing/fiction", N651)),"fiction",ISNUMBER(SEARCH("publishing/nonfiction", N651)),"nonfiction",ISNUMBER(SEARCH("publishing/radio &amp; podcasts", N651)),"radio &amp; podcasts",ISNUMBER(SEARCH("publishing/translations", N651)),"translations",ISNUMBER(SEARCH("technology/gadgets", N651)),"gadgets",ISNUMBER(SEARCH("technology/hardware", N651)),"hardware",ISNUMBER(SEARCH("technology/makerspaces", N651)),"makerspaces",ISNUMBER(SEARCH("technology/space exploration", N651)),"space exploration",ISNUMBER(SEARCH("technology/wearables", N651)),"wearables",ISNUMBER(SEARCH("technology/web", N651)),"web",ISNUMBER(SEARCH("theater/musical", N651)),"musical",ISNUMBER(SEARCH("theater/plays", N651)),"plays",ISNUMBER(SEARCH("theater/spaces", N651)),"spaces")</f>
        <v>wearables</v>
      </c>
      <c r="S651" s="6">
        <f t="shared" si="53"/>
        <v>41877.912187499998</v>
      </c>
      <c r="T651" s="6">
        <f t="shared" si="54"/>
        <v>41898.912187499998</v>
      </c>
    </row>
    <row r="652" spans="1:20" ht="48" hidden="1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tr">
        <f t="shared" si="52"/>
        <v>technology</v>
      </c>
      <c r="R652" t="str" cm="1">
        <f t="array" ref="R652">_xlfn.IFS(ISNUMBER(SEARCH("film &amp; video/television", N652)),"television",ISNUMBER(SEARCH("film &amp; video/animation", N652)),"animation",ISNUMBER(SEARCH("film &amp; video/documentary", N652)),"documentary",ISNUMBER(SEARCH("film &amp; video/drama", N652)),"drama",ISNUMBER(SEARCH("film &amp; video/science fiction", N652)),"science fiction",ISNUMBER(SEARCH("film &amp; video/shorts", N652)),"shorts",ISNUMBER(SEARCH("food/food trucks", N652)),"food trucks",ISNUMBER(SEARCH("food/restaurants", N652)),"restaurants",ISNUMBER(SEARCH("food/small batch", N652)),"small batch",ISNUMBER(SEARCH("games/mobile games", N652)),"mobile games",ISNUMBER(SEARCH("games/tabletop games", N652)),"tabletop games",ISNUMBER(SEARCH("games/video games", N652)),"video games",ISNUMBER(SEARCH("music/classical music", N652)),"classical music",ISNUMBER(SEARCH("music/electronic music", N652)),"electronic music",ISNUMBER(SEARCH("music/faith", N652)),"faith",ISNUMBER(SEARCH("music/indie rock", N652)),"indie rock",ISNUMBER(SEARCH("music/jazz", N652)),"jazz",ISNUMBER(SEARCH("music/metal", N652)),"metal",ISNUMBER(SEARCH("music/pop", N652)),"pop",ISNUMBER(SEARCH("music/rock", N652)),"rock",ISNUMBER(SEARCH("music/world music", N652)),"world music",ISNUMBER(SEARCH("journalism/audio", N652)),"audio",ISNUMBER(SEARCH("photography/nature", N652)),"nature",ISNUMBER(SEARCH("photography/people", N652)),"people",ISNUMBER(SEARCH("photography/photobooks", N652)),"photobooks",ISNUMBER(SEARCH("photography/places", N652)),"places",ISNUMBER(SEARCH("publishing/art books", N652)),"art books",ISNUMBER(SEARCH("publishing/children's books", N652)),"children's books",ISNUMBER(SEARCH("publishing/fiction", N652)),"fiction",ISNUMBER(SEARCH("publishing/nonfiction", N652)),"nonfiction",ISNUMBER(SEARCH("publishing/radio &amp; podcasts", N652)),"radio &amp; podcasts",ISNUMBER(SEARCH("publishing/translations", N652)),"translations",ISNUMBER(SEARCH("technology/gadgets", N652)),"gadgets",ISNUMBER(SEARCH("technology/hardware", N652)),"hardware",ISNUMBER(SEARCH("technology/makerspaces", N652)),"makerspaces",ISNUMBER(SEARCH("technology/space exploration", N652)),"space exploration",ISNUMBER(SEARCH("technology/wearables", N652)),"wearables",ISNUMBER(SEARCH("technology/web", N652)),"web",ISNUMBER(SEARCH("theater/musical", N652)),"musical",ISNUMBER(SEARCH("theater/plays", N652)),"plays",ISNUMBER(SEARCH("theater/spaces", N652)),"spaces")</f>
        <v>wearables</v>
      </c>
      <c r="S652" s="6">
        <f t="shared" si="53"/>
        <v>41932.036851851852</v>
      </c>
      <c r="T652" s="6">
        <f t="shared" si="54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tr">
        <f t="shared" si="52"/>
        <v>technology</v>
      </c>
      <c r="R653" t="str" cm="1">
        <f t="array" ref="R653">_xlfn.IFS(ISNUMBER(SEARCH("film &amp; video/television", N653)),"television",ISNUMBER(SEARCH("film &amp; video/animation", N653)),"animation",ISNUMBER(SEARCH("film &amp; video/documentary", N653)),"documentary",ISNUMBER(SEARCH("film &amp; video/drama", N653)),"drama",ISNUMBER(SEARCH("film &amp; video/science fiction", N653)),"science fiction",ISNUMBER(SEARCH("film &amp; video/shorts", N653)),"shorts",ISNUMBER(SEARCH("food/food trucks", N653)),"food trucks",ISNUMBER(SEARCH("food/restaurants", N653)),"restaurants",ISNUMBER(SEARCH("food/small batch", N653)),"small batch",ISNUMBER(SEARCH("games/mobile games", N653)),"mobile games",ISNUMBER(SEARCH("games/tabletop games", N653)),"tabletop games",ISNUMBER(SEARCH("games/video games", N653)),"video games",ISNUMBER(SEARCH("music/classical music", N653)),"classical music",ISNUMBER(SEARCH("music/electronic music", N653)),"electronic music",ISNUMBER(SEARCH("music/faith", N653)),"faith",ISNUMBER(SEARCH("music/indie rock", N653)),"indie rock",ISNUMBER(SEARCH("music/jazz", N653)),"jazz",ISNUMBER(SEARCH("music/metal", N653)),"metal",ISNUMBER(SEARCH("music/pop", N653)),"pop",ISNUMBER(SEARCH("music/rock", N653)),"rock",ISNUMBER(SEARCH("music/world music", N653)),"world music",ISNUMBER(SEARCH("journalism/audio", N653)),"audio",ISNUMBER(SEARCH("photography/nature", N653)),"nature",ISNUMBER(SEARCH("photography/people", N653)),"people",ISNUMBER(SEARCH("photography/photobooks", N653)),"photobooks",ISNUMBER(SEARCH("photography/places", N653)),"places",ISNUMBER(SEARCH("publishing/art books", N653)),"art books",ISNUMBER(SEARCH("publishing/children's books", N653)),"children's books",ISNUMBER(SEARCH("publishing/fiction", N653)),"fiction",ISNUMBER(SEARCH("publishing/nonfiction", N653)),"nonfiction",ISNUMBER(SEARCH("publishing/radio &amp; podcasts", N653)),"radio &amp; podcasts",ISNUMBER(SEARCH("publishing/translations", N653)),"translations",ISNUMBER(SEARCH("technology/gadgets", N653)),"gadgets",ISNUMBER(SEARCH("technology/hardware", N653)),"hardware",ISNUMBER(SEARCH("technology/makerspaces", N653)),"makerspaces",ISNUMBER(SEARCH("technology/space exploration", N653)),"space exploration",ISNUMBER(SEARCH("technology/wearables", N653)),"wearables",ISNUMBER(SEARCH("technology/web", N653)),"web",ISNUMBER(SEARCH("theater/musical", N653)),"musical",ISNUMBER(SEARCH("theater/plays", N653)),"plays",ISNUMBER(SEARCH("theater/spaces", N653)),"spaces")</f>
        <v>wearables</v>
      </c>
      <c r="S653" s="6">
        <f t="shared" si="53"/>
        <v>41956.017488425925</v>
      </c>
      <c r="T653" s="6">
        <f t="shared" si="54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tr">
        <f t="shared" si="52"/>
        <v>technology</v>
      </c>
      <c r="R654" t="str" cm="1">
        <f t="array" ref="R654">_xlfn.IFS(ISNUMBER(SEARCH("film &amp; video/television", N654)),"television",ISNUMBER(SEARCH("film &amp; video/animation", N654)),"animation",ISNUMBER(SEARCH("film &amp; video/documentary", N654)),"documentary",ISNUMBER(SEARCH("film &amp; video/drama", N654)),"drama",ISNUMBER(SEARCH("film &amp; video/science fiction", N654)),"science fiction",ISNUMBER(SEARCH("film &amp; video/shorts", N654)),"shorts",ISNUMBER(SEARCH("food/food trucks", N654)),"food trucks",ISNUMBER(SEARCH("food/restaurants", N654)),"restaurants",ISNUMBER(SEARCH("food/small batch", N654)),"small batch",ISNUMBER(SEARCH("games/mobile games", N654)),"mobile games",ISNUMBER(SEARCH("games/tabletop games", N654)),"tabletop games",ISNUMBER(SEARCH("games/video games", N654)),"video games",ISNUMBER(SEARCH("music/classical music", N654)),"classical music",ISNUMBER(SEARCH("music/electronic music", N654)),"electronic music",ISNUMBER(SEARCH("music/faith", N654)),"faith",ISNUMBER(SEARCH("music/indie rock", N654)),"indie rock",ISNUMBER(SEARCH("music/jazz", N654)),"jazz",ISNUMBER(SEARCH("music/metal", N654)),"metal",ISNUMBER(SEARCH("music/pop", N654)),"pop",ISNUMBER(SEARCH("music/rock", N654)),"rock",ISNUMBER(SEARCH("music/world music", N654)),"world music",ISNUMBER(SEARCH("journalism/audio", N654)),"audio",ISNUMBER(SEARCH("photography/nature", N654)),"nature",ISNUMBER(SEARCH("photography/people", N654)),"people",ISNUMBER(SEARCH("photography/photobooks", N654)),"photobooks",ISNUMBER(SEARCH("photography/places", N654)),"places",ISNUMBER(SEARCH("publishing/art books", N654)),"art books",ISNUMBER(SEARCH("publishing/children's books", N654)),"children's books",ISNUMBER(SEARCH("publishing/fiction", N654)),"fiction",ISNUMBER(SEARCH("publishing/nonfiction", N654)),"nonfiction",ISNUMBER(SEARCH("publishing/radio &amp; podcasts", N654)),"radio &amp; podcasts",ISNUMBER(SEARCH("publishing/translations", N654)),"translations",ISNUMBER(SEARCH("technology/gadgets", N654)),"gadgets",ISNUMBER(SEARCH("technology/hardware", N654)),"hardware",ISNUMBER(SEARCH("technology/makerspaces", N654)),"makerspaces",ISNUMBER(SEARCH("technology/space exploration", N654)),"space exploration",ISNUMBER(SEARCH("technology/wearables", N654)),"wearables",ISNUMBER(SEARCH("technology/web", N654)),"web",ISNUMBER(SEARCH("theater/musical", N654)),"musical",ISNUMBER(SEARCH("theater/plays", N654)),"plays",ISNUMBER(SEARCH("theater/spaces", N654)),"spaces")</f>
        <v>wearables</v>
      </c>
      <c r="S654" s="6">
        <f t="shared" si="53"/>
        <v>42675.690393518518</v>
      </c>
      <c r="T654" s="6">
        <f t="shared" si="54"/>
        <v>42705.732060185182</v>
      </c>
    </row>
    <row r="655" spans="1:20" ht="48" hidden="1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tr">
        <f t="shared" si="52"/>
        <v>technology</v>
      </c>
      <c r="R655" t="str" cm="1">
        <f t="array" ref="R655">_xlfn.IFS(ISNUMBER(SEARCH("film &amp; video/television", N655)),"television",ISNUMBER(SEARCH("film &amp; video/animation", N655)),"animation",ISNUMBER(SEARCH("film &amp; video/documentary", N655)),"documentary",ISNUMBER(SEARCH("film &amp; video/drama", N655)),"drama",ISNUMBER(SEARCH("film &amp; video/science fiction", N655)),"science fiction",ISNUMBER(SEARCH("film &amp; video/shorts", N655)),"shorts",ISNUMBER(SEARCH("food/food trucks", N655)),"food trucks",ISNUMBER(SEARCH("food/restaurants", N655)),"restaurants",ISNUMBER(SEARCH("food/small batch", N655)),"small batch",ISNUMBER(SEARCH("games/mobile games", N655)),"mobile games",ISNUMBER(SEARCH("games/tabletop games", N655)),"tabletop games",ISNUMBER(SEARCH("games/video games", N655)),"video games",ISNUMBER(SEARCH("music/classical music", N655)),"classical music",ISNUMBER(SEARCH("music/electronic music", N655)),"electronic music",ISNUMBER(SEARCH("music/faith", N655)),"faith",ISNUMBER(SEARCH("music/indie rock", N655)),"indie rock",ISNUMBER(SEARCH("music/jazz", N655)),"jazz",ISNUMBER(SEARCH("music/metal", N655)),"metal",ISNUMBER(SEARCH("music/pop", N655)),"pop",ISNUMBER(SEARCH("music/rock", N655)),"rock",ISNUMBER(SEARCH("music/world music", N655)),"world music",ISNUMBER(SEARCH("journalism/audio", N655)),"audio",ISNUMBER(SEARCH("photography/nature", N655)),"nature",ISNUMBER(SEARCH("photography/people", N655)),"people",ISNUMBER(SEARCH("photography/photobooks", N655)),"photobooks",ISNUMBER(SEARCH("photography/places", N655)),"places",ISNUMBER(SEARCH("publishing/art books", N655)),"art books",ISNUMBER(SEARCH("publishing/children's books", N655)),"children's books",ISNUMBER(SEARCH("publishing/fiction", N655)),"fiction",ISNUMBER(SEARCH("publishing/nonfiction", N655)),"nonfiction",ISNUMBER(SEARCH("publishing/radio &amp; podcasts", N655)),"radio &amp; podcasts",ISNUMBER(SEARCH("publishing/translations", N655)),"translations",ISNUMBER(SEARCH("technology/gadgets", N655)),"gadgets",ISNUMBER(SEARCH("technology/hardware", N655)),"hardware",ISNUMBER(SEARCH("technology/makerspaces", N655)),"makerspaces",ISNUMBER(SEARCH("technology/space exploration", N655)),"space exploration",ISNUMBER(SEARCH("technology/wearables", N655)),"wearables",ISNUMBER(SEARCH("technology/web", N655)),"web",ISNUMBER(SEARCH("theater/musical", N655)),"musical",ISNUMBER(SEARCH("theater/plays", N655)),"plays",ISNUMBER(SEARCH("theater/spaces", N655)),"spaces")</f>
        <v>wearables</v>
      </c>
      <c r="S655" s="6">
        <f t="shared" si="53"/>
        <v>42199.618518518517</v>
      </c>
      <c r="T655" s="6">
        <f t="shared" si="54"/>
        <v>42236.618518518517</v>
      </c>
    </row>
    <row r="656" spans="1:20" ht="48" hidden="1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tr">
        <f t="shared" si="52"/>
        <v>technology</v>
      </c>
      <c r="R656" t="str" cm="1">
        <f t="array" ref="R656">_xlfn.IFS(ISNUMBER(SEARCH("film &amp; video/television", N656)),"television",ISNUMBER(SEARCH("film &amp; video/animation", N656)),"animation",ISNUMBER(SEARCH("film &amp; video/documentary", N656)),"documentary",ISNUMBER(SEARCH("film &amp; video/drama", N656)),"drama",ISNUMBER(SEARCH("film &amp; video/science fiction", N656)),"science fiction",ISNUMBER(SEARCH("film &amp; video/shorts", N656)),"shorts",ISNUMBER(SEARCH("food/food trucks", N656)),"food trucks",ISNUMBER(SEARCH("food/restaurants", N656)),"restaurants",ISNUMBER(SEARCH("food/small batch", N656)),"small batch",ISNUMBER(SEARCH("games/mobile games", N656)),"mobile games",ISNUMBER(SEARCH("games/tabletop games", N656)),"tabletop games",ISNUMBER(SEARCH("games/video games", N656)),"video games",ISNUMBER(SEARCH("music/classical music", N656)),"classical music",ISNUMBER(SEARCH("music/electronic music", N656)),"electronic music",ISNUMBER(SEARCH("music/faith", N656)),"faith",ISNUMBER(SEARCH("music/indie rock", N656)),"indie rock",ISNUMBER(SEARCH("music/jazz", N656)),"jazz",ISNUMBER(SEARCH("music/metal", N656)),"metal",ISNUMBER(SEARCH("music/pop", N656)),"pop",ISNUMBER(SEARCH("music/rock", N656)),"rock",ISNUMBER(SEARCH("music/world music", N656)),"world music",ISNUMBER(SEARCH("journalism/audio", N656)),"audio",ISNUMBER(SEARCH("photography/nature", N656)),"nature",ISNUMBER(SEARCH("photography/people", N656)),"people",ISNUMBER(SEARCH("photography/photobooks", N656)),"photobooks",ISNUMBER(SEARCH("photography/places", N656)),"places",ISNUMBER(SEARCH("publishing/art books", N656)),"art books",ISNUMBER(SEARCH("publishing/children's books", N656)),"children's books",ISNUMBER(SEARCH("publishing/fiction", N656)),"fiction",ISNUMBER(SEARCH("publishing/nonfiction", N656)),"nonfiction",ISNUMBER(SEARCH("publishing/radio &amp; podcasts", N656)),"radio &amp; podcasts",ISNUMBER(SEARCH("publishing/translations", N656)),"translations",ISNUMBER(SEARCH("technology/gadgets", N656)),"gadgets",ISNUMBER(SEARCH("technology/hardware", N656)),"hardware",ISNUMBER(SEARCH("technology/makerspaces", N656)),"makerspaces",ISNUMBER(SEARCH("technology/space exploration", N656)),"space exploration",ISNUMBER(SEARCH("technology/wearables", N656)),"wearables",ISNUMBER(SEARCH("technology/web", N656)),"web",ISNUMBER(SEARCH("theater/musical", N656)),"musical",ISNUMBER(SEARCH("theater/plays", N656)),"plays",ISNUMBER(SEARCH("theater/spaces", N656)),"spaces")</f>
        <v>wearables</v>
      </c>
      <c r="S656" s="6">
        <f t="shared" si="53"/>
        <v>42163.957326388889</v>
      </c>
      <c r="T656" s="6">
        <f t="shared" si="54"/>
        <v>42193.957326388889</v>
      </c>
    </row>
    <row r="657" spans="1:20" ht="48" hidden="1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tr">
        <f t="shared" si="52"/>
        <v>technology</v>
      </c>
      <c r="R657" t="str" cm="1">
        <f t="array" ref="R657">_xlfn.IFS(ISNUMBER(SEARCH("film &amp; video/television", N657)),"television",ISNUMBER(SEARCH("film &amp; video/animation", N657)),"animation",ISNUMBER(SEARCH("film &amp; video/documentary", N657)),"documentary",ISNUMBER(SEARCH("film &amp; video/drama", N657)),"drama",ISNUMBER(SEARCH("film &amp; video/science fiction", N657)),"science fiction",ISNUMBER(SEARCH("film &amp; video/shorts", N657)),"shorts",ISNUMBER(SEARCH("food/food trucks", N657)),"food trucks",ISNUMBER(SEARCH("food/restaurants", N657)),"restaurants",ISNUMBER(SEARCH("food/small batch", N657)),"small batch",ISNUMBER(SEARCH("games/mobile games", N657)),"mobile games",ISNUMBER(SEARCH("games/tabletop games", N657)),"tabletop games",ISNUMBER(SEARCH("games/video games", N657)),"video games",ISNUMBER(SEARCH("music/classical music", N657)),"classical music",ISNUMBER(SEARCH("music/electronic music", N657)),"electronic music",ISNUMBER(SEARCH("music/faith", N657)),"faith",ISNUMBER(SEARCH("music/indie rock", N657)),"indie rock",ISNUMBER(SEARCH("music/jazz", N657)),"jazz",ISNUMBER(SEARCH("music/metal", N657)),"metal",ISNUMBER(SEARCH("music/pop", N657)),"pop",ISNUMBER(SEARCH("music/rock", N657)),"rock",ISNUMBER(SEARCH("music/world music", N657)),"world music",ISNUMBER(SEARCH("journalism/audio", N657)),"audio",ISNUMBER(SEARCH("photography/nature", N657)),"nature",ISNUMBER(SEARCH("photography/people", N657)),"people",ISNUMBER(SEARCH("photography/photobooks", N657)),"photobooks",ISNUMBER(SEARCH("photography/places", N657)),"places",ISNUMBER(SEARCH("publishing/art books", N657)),"art books",ISNUMBER(SEARCH("publishing/children's books", N657)),"children's books",ISNUMBER(SEARCH("publishing/fiction", N657)),"fiction",ISNUMBER(SEARCH("publishing/nonfiction", N657)),"nonfiction",ISNUMBER(SEARCH("publishing/radio &amp; podcasts", N657)),"radio &amp; podcasts",ISNUMBER(SEARCH("publishing/translations", N657)),"translations",ISNUMBER(SEARCH("technology/gadgets", N657)),"gadgets",ISNUMBER(SEARCH("technology/hardware", N657)),"hardware",ISNUMBER(SEARCH("technology/makerspaces", N657)),"makerspaces",ISNUMBER(SEARCH("technology/space exploration", N657)),"space exploration",ISNUMBER(SEARCH("technology/wearables", N657)),"wearables",ISNUMBER(SEARCH("technology/web", N657)),"web",ISNUMBER(SEARCH("theater/musical", N657)),"musical",ISNUMBER(SEARCH("theater/plays", N657)),"plays",ISNUMBER(SEARCH("theater/spaces", N657)),"spaces")</f>
        <v>wearables</v>
      </c>
      <c r="S657" s="6">
        <f t="shared" si="53"/>
        <v>42045.957314814819</v>
      </c>
      <c r="T657" s="6">
        <f t="shared" si="54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tr">
        <f t="shared" si="52"/>
        <v>technology</v>
      </c>
      <c r="R658" t="str" cm="1">
        <f t="array" ref="R658">_xlfn.IFS(ISNUMBER(SEARCH("film &amp; video/television", N658)),"television",ISNUMBER(SEARCH("film &amp; video/animation", N658)),"animation",ISNUMBER(SEARCH("film &amp; video/documentary", N658)),"documentary",ISNUMBER(SEARCH("film &amp; video/drama", N658)),"drama",ISNUMBER(SEARCH("film &amp; video/science fiction", N658)),"science fiction",ISNUMBER(SEARCH("film &amp; video/shorts", N658)),"shorts",ISNUMBER(SEARCH("food/food trucks", N658)),"food trucks",ISNUMBER(SEARCH("food/restaurants", N658)),"restaurants",ISNUMBER(SEARCH("food/small batch", N658)),"small batch",ISNUMBER(SEARCH("games/mobile games", N658)),"mobile games",ISNUMBER(SEARCH("games/tabletop games", N658)),"tabletop games",ISNUMBER(SEARCH("games/video games", N658)),"video games",ISNUMBER(SEARCH("music/classical music", N658)),"classical music",ISNUMBER(SEARCH("music/electronic music", N658)),"electronic music",ISNUMBER(SEARCH("music/faith", N658)),"faith",ISNUMBER(SEARCH("music/indie rock", N658)),"indie rock",ISNUMBER(SEARCH("music/jazz", N658)),"jazz",ISNUMBER(SEARCH("music/metal", N658)),"metal",ISNUMBER(SEARCH("music/pop", N658)),"pop",ISNUMBER(SEARCH("music/rock", N658)),"rock",ISNUMBER(SEARCH("music/world music", N658)),"world music",ISNUMBER(SEARCH("journalism/audio", N658)),"audio",ISNUMBER(SEARCH("photography/nature", N658)),"nature",ISNUMBER(SEARCH("photography/people", N658)),"people",ISNUMBER(SEARCH("photography/photobooks", N658)),"photobooks",ISNUMBER(SEARCH("photography/places", N658)),"places",ISNUMBER(SEARCH("publishing/art books", N658)),"art books",ISNUMBER(SEARCH("publishing/children's books", N658)),"children's books",ISNUMBER(SEARCH("publishing/fiction", N658)),"fiction",ISNUMBER(SEARCH("publishing/nonfiction", N658)),"nonfiction",ISNUMBER(SEARCH("publishing/radio &amp; podcasts", N658)),"radio &amp; podcasts",ISNUMBER(SEARCH("publishing/translations", N658)),"translations",ISNUMBER(SEARCH("technology/gadgets", N658)),"gadgets",ISNUMBER(SEARCH("technology/hardware", N658)),"hardware",ISNUMBER(SEARCH("technology/makerspaces", N658)),"makerspaces",ISNUMBER(SEARCH("technology/space exploration", N658)),"space exploration",ISNUMBER(SEARCH("technology/wearables", N658)),"wearables",ISNUMBER(SEARCH("technology/web", N658)),"web",ISNUMBER(SEARCH("theater/musical", N658)),"musical",ISNUMBER(SEARCH("theater/plays", N658)),"plays",ISNUMBER(SEARCH("theater/spaces", N658)),"spaces")</f>
        <v>wearables</v>
      </c>
      <c r="S658" s="6">
        <f t="shared" si="53"/>
        <v>42417.804618055554</v>
      </c>
      <c r="T658" s="6">
        <f t="shared" si="54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tr">
        <f t="shared" si="52"/>
        <v>technology</v>
      </c>
      <c r="R659" t="str" cm="1">
        <f t="array" ref="R659">_xlfn.IFS(ISNUMBER(SEARCH("film &amp; video/television", N659)),"television",ISNUMBER(SEARCH("film &amp; video/animation", N659)),"animation",ISNUMBER(SEARCH("film &amp; video/documentary", N659)),"documentary",ISNUMBER(SEARCH("film &amp; video/drama", N659)),"drama",ISNUMBER(SEARCH("film &amp; video/science fiction", N659)),"science fiction",ISNUMBER(SEARCH("film &amp; video/shorts", N659)),"shorts",ISNUMBER(SEARCH("food/food trucks", N659)),"food trucks",ISNUMBER(SEARCH("food/restaurants", N659)),"restaurants",ISNUMBER(SEARCH("food/small batch", N659)),"small batch",ISNUMBER(SEARCH("games/mobile games", N659)),"mobile games",ISNUMBER(SEARCH("games/tabletop games", N659)),"tabletop games",ISNUMBER(SEARCH("games/video games", N659)),"video games",ISNUMBER(SEARCH("music/classical music", N659)),"classical music",ISNUMBER(SEARCH("music/electronic music", N659)),"electronic music",ISNUMBER(SEARCH("music/faith", N659)),"faith",ISNUMBER(SEARCH("music/indie rock", N659)),"indie rock",ISNUMBER(SEARCH("music/jazz", N659)),"jazz",ISNUMBER(SEARCH("music/metal", N659)),"metal",ISNUMBER(SEARCH("music/pop", N659)),"pop",ISNUMBER(SEARCH("music/rock", N659)),"rock",ISNUMBER(SEARCH("music/world music", N659)),"world music",ISNUMBER(SEARCH("journalism/audio", N659)),"audio",ISNUMBER(SEARCH("photography/nature", N659)),"nature",ISNUMBER(SEARCH("photography/people", N659)),"people",ISNUMBER(SEARCH("photography/photobooks", N659)),"photobooks",ISNUMBER(SEARCH("photography/places", N659)),"places",ISNUMBER(SEARCH("publishing/art books", N659)),"art books",ISNUMBER(SEARCH("publishing/children's books", N659)),"children's books",ISNUMBER(SEARCH("publishing/fiction", N659)),"fiction",ISNUMBER(SEARCH("publishing/nonfiction", N659)),"nonfiction",ISNUMBER(SEARCH("publishing/radio &amp; podcasts", N659)),"radio &amp; podcasts",ISNUMBER(SEARCH("publishing/translations", N659)),"translations",ISNUMBER(SEARCH("technology/gadgets", N659)),"gadgets",ISNUMBER(SEARCH("technology/hardware", N659)),"hardware",ISNUMBER(SEARCH("technology/makerspaces", N659)),"makerspaces",ISNUMBER(SEARCH("technology/space exploration", N659)),"space exploration",ISNUMBER(SEARCH("technology/wearables", N659)),"wearables",ISNUMBER(SEARCH("technology/web", N659)),"web",ISNUMBER(SEARCH("theater/musical", N659)),"musical",ISNUMBER(SEARCH("theater/plays", N659)),"plays",ISNUMBER(SEARCH("theater/spaces", N659)),"spaces")</f>
        <v>wearables</v>
      </c>
      <c r="S659" s="6">
        <f t="shared" si="53"/>
        <v>42331.84574074074</v>
      </c>
      <c r="T659" s="6">
        <f t="shared" si="54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tr">
        <f t="shared" si="52"/>
        <v>technology</v>
      </c>
      <c r="R660" t="str" cm="1">
        <f t="array" ref="R660">_xlfn.IFS(ISNUMBER(SEARCH("film &amp; video/television", N660)),"television",ISNUMBER(SEARCH("film &amp; video/animation", N660)),"animation",ISNUMBER(SEARCH("film &amp; video/documentary", N660)),"documentary",ISNUMBER(SEARCH("film &amp; video/drama", N660)),"drama",ISNUMBER(SEARCH("film &amp; video/science fiction", N660)),"science fiction",ISNUMBER(SEARCH("film &amp; video/shorts", N660)),"shorts",ISNUMBER(SEARCH("food/food trucks", N660)),"food trucks",ISNUMBER(SEARCH("food/restaurants", N660)),"restaurants",ISNUMBER(SEARCH("food/small batch", N660)),"small batch",ISNUMBER(SEARCH("games/mobile games", N660)),"mobile games",ISNUMBER(SEARCH("games/tabletop games", N660)),"tabletop games",ISNUMBER(SEARCH("games/video games", N660)),"video games",ISNUMBER(SEARCH("music/classical music", N660)),"classical music",ISNUMBER(SEARCH("music/electronic music", N660)),"electronic music",ISNUMBER(SEARCH("music/faith", N660)),"faith",ISNUMBER(SEARCH("music/indie rock", N660)),"indie rock",ISNUMBER(SEARCH("music/jazz", N660)),"jazz",ISNUMBER(SEARCH("music/metal", N660)),"metal",ISNUMBER(SEARCH("music/pop", N660)),"pop",ISNUMBER(SEARCH("music/rock", N660)),"rock",ISNUMBER(SEARCH("music/world music", N660)),"world music",ISNUMBER(SEARCH("journalism/audio", N660)),"audio",ISNUMBER(SEARCH("photography/nature", N660)),"nature",ISNUMBER(SEARCH("photography/people", N660)),"people",ISNUMBER(SEARCH("photography/photobooks", N660)),"photobooks",ISNUMBER(SEARCH("photography/places", N660)),"places",ISNUMBER(SEARCH("publishing/art books", N660)),"art books",ISNUMBER(SEARCH("publishing/children's books", N660)),"children's books",ISNUMBER(SEARCH("publishing/fiction", N660)),"fiction",ISNUMBER(SEARCH("publishing/nonfiction", N660)),"nonfiction",ISNUMBER(SEARCH("publishing/radio &amp; podcasts", N660)),"radio &amp; podcasts",ISNUMBER(SEARCH("publishing/translations", N660)),"translations",ISNUMBER(SEARCH("technology/gadgets", N660)),"gadgets",ISNUMBER(SEARCH("technology/hardware", N660)),"hardware",ISNUMBER(SEARCH("technology/makerspaces", N660)),"makerspaces",ISNUMBER(SEARCH("technology/space exploration", N660)),"space exploration",ISNUMBER(SEARCH("technology/wearables", N660)),"wearables",ISNUMBER(SEARCH("technology/web", N660)),"web",ISNUMBER(SEARCH("theater/musical", N660)),"musical",ISNUMBER(SEARCH("theater/plays", N660)),"plays",ISNUMBER(SEARCH("theater/spaces", N660)),"spaces")</f>
        <v>wearables</v>
      </c>
      <c r="S660" s="6">
        <f t="shared" si="53"/>
        <v>42179.160752314812</v>
      </c>
      <c r="T660" s="6">
        <f t="shared" si="54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tr">
        <f t="shared" si="52"/>
        <v>technology</v>
      </c>
      <c r="R661" t="str" cm="1">
        <f t="array" ref="R661">_xlfn.IFS(ISNUMBER(SEARCH("film &amp; video/television", N661)),"television",ISNUMBER(SEARCH("film &amp; video/animation", N661)),"animation",ISNUMBER(SEARCH("film &amp; video/documentary", N661)),"documentary",ISNUMBER(SEARCH("film &amp; video/drama", N661)),"drama",ISNUMBER(SEARCH("film &amp; video/science fiction", N661)),"science fiction",ISNUMBER(SEARCH("film &amp; video/shorts", N661)),"shorts",ISNUMBER(SEARCH("food/food trucks", N661)),"food trucks",ISNUMBER(SEARCH("food/restaurants", N661)),"restaurants",ISNUMBER(SEARCH("food/small batch", N661)),"small batch",ISNUMBER(SEARCH("games/mobile games", N661)),"mobile games",ISNUMBER(SEARCH("games/tabletop games", N661)),"tabletop games",ISNUMBER(SEARCH("games/video games", N661)),"video games",ISNUMBER(SEARCH("music/classical music", N661)),"classical music",ISNUMBER(SEARCH("music/electronic music", N661)),"electronic music",ISNUMBER(SEARCH("music/faith", N661)),"faith",ISNUMBER(SEARCH("music/indie rock", N661)),"indie rock",ISNUMBER(SEARCH("music/jazz", N661)),"jazz",ISNUMBER(SEARCH("music/metal", N661)),"metal",ISNUMBER(SEARCH("music/pop", N661)),"pop",ISNUMBER(SEARCH("music/rock", N661)),"rock",ISNUMBER(SEARCH("music/world music", N661)),"world music",ISNUMBER(SEARCH("journalism/audio", N661)),"audio",ISNUMBER(SEARCH("photography/nature", N661)),"nature",ISNUMBER(SEARCH("photography/people", N661)),"people",ISNUMBER(SEARCH("photography/photobooks", N661)),"photobooks",ISNUMBER(SEARCH("photography/places", N661)),"places",ISNUMBER(SEARCH("publishing/art books", N661)),"art books",ISNUMBER(SEARCH("publishing/children's books", N661)),"children's books",ISNUMBER(SEARCH("publishing/fiction", N661)),"fiction",ISNUMBER(SEARCH("publishing/nonfiction", N661)),"nonfiction",ISNUMBER(SEARCH("publishing/radio &amp; podcasts", N661)),"radio &amp; podcasts",ISNUMBER(SEARCH("publishing/translations", N661)),"translations",ISNUMBER(SEARCH("technology/gadgets", N661)),"gadgets",ISNUMBER(SEARCH("technology/hardware", N661)),"hardware",ISNUMBER(SEARCH("technology/makerspaces", N661)),"makerspaces",ISNUMBER(SEARCH("technology/space exploration", N661)),"space exploration",ISNUMBER(SEARCH("technology/wearables", N661)),"wearables",ISNUMBER(SEARCH("technology/web", N661)),"web",ISNUMBER(SEARCH("theater/musical", N661)),"musical",ISNUMBER(SEARCH("theater/plays", N661)),"plays",ISNUMBER(SEARCH("theater/spaces", N661)),"spaces")</f>
        <v>wearables</v>
      </c>
      <c r="S661" s="6">
        <f t="shared" si="53"/>
        <v>42209.593692129631</v>
      </c>
      <c r="T661" s="6">
        <f t="shared" si="54"/>
        <v>42239.593692129631</v>
      </c>
    </row>
    <row r="662" spans="1:20" ht="48" hidden="1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tr">
        <f t="shared" si="52"/>
        <v>technology</v>
      </c>
      <c r="R662" t="str" cm="1">
        <f t="array" ref="R662">_xlfn.IFS(ISNUMBER(SEARCH("film &amp; video/television", N662)),"television",ISNUMBER(SEARCH("film &amp; video/animation", N662)),"animation",ISNUMBER(SEARCH("film &amp; video/documentary", N662)),"documentary",ISNUMBER(SEARCH("film &amp; video/drama", N662)),"drama",ISNUMBER(SEARCH("film &amp; video/science fiction", N662)),"science fiction",ISNUMBER(SEARCH("film &amp; video/shorts", N662)),"shorts",ISNUMBER(SEARCH("food/food trucks", N662)),"food trucks",ISNUMBER(SEARCH("food/restaurants", N662)),"restaurants",ISNUMBER(SEARCH("food/small batch", N662)),"small batch",ISNUMBER(SEARCH("games/mobile games", N662)),"mobile games",ISNUMBER(SEARCH("games/tabletop games", N662)),"tabletop games",ISNUMBER(SEARCH("games/video games", N662)),"video games",ISNUMBER(SEARCH("music/classical music", N662)),"classical music",ISNUMBER(SEARCH("music/electronic music", N662)),"electronic music",ISNUMBER(SEARCH("music/faith", N662)),"faith",ISNUMBER(SEARCH("music/indie rock", N662)),"indie rock",ISNUMBER(SEARCH("music/jazz", N662)),"jazz",ISNUMBER(SEARCH("music/metal", N662)),"metal",ISNUMBER(SEARCH("music/pop", N662)),"pop",ISNUMBER(SEARCH("music/rock", N662)),"rock",ISNUMBER(SEARCH("music/world music", N662)),"world music",ISNUMBER(SEARCH("journalism/audio", N662)),"audio",ISNUMBER(SEARCH("photography/nature", N662)),"nature",ISNUMBER(SEARCH("photography/people", N662)),"people",ISNUMBER(SEARCH("photography/photobooks", N662)),"photobooks",ISNUMBER(SEARCH("photography/places", N662)),"places",ISNUMBER(SEARCH("publishing/art books", N662)),"art books",ISNUMBER(SEARCH("publishing/children's books", N662)),"children's books",ISNUMBER(SEARCH("publishing/fiction", N662)),"fiction",ISNUMBER(SEARCH("publishing/nonfiction", N662)),"nonfiction",ISNUMBER(SEARCH("publishing/radio &amp; podcasts", N662)),"radio &amp; podcasts",ISNUMBER(SEARCH("publishing/translations", N662)),"translations",ISNUMBER(SEARCH("technology/gadgets", N662)),"gadgets",ISNUMBER(SEARCH("technology/hardware", N662)),"hardware",ISNUMBER(SEARCH("technology/makerspaces", N662)),"makerspaces",ISNUMBER(SEARCH("technology/space exploration", N662)),"space exploration",ISNUMBER(SEARCH("technology/wearables", N662)),"wearables",ISNUMBER(SEARCH("technology/web", N662)),"web",ISNUMBER(SEARCH("theater/musical", N662)),"musical",ISNUMBER(SEARCH("theater/plays", N662)),"plays",ISNUMBER(SEARCH("theater/spaces", N662)),"spaces")</f>
        <v>wearables</v>
      </c>
      <c r="S662" s="6">
        <f t="shared" si="53"/>
        <v>41922.741655092592</v>
      </c>
      <c r="T662" s="6">
        <f t="shared" si="54"/>
        <v>41952.783321759263</v>
      </c>
    </row>
    <row r="663" spans="1:20" ht="48" hidden="1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tr">
        <f t="shared" si="52"/>
        <v>technology</v>
      </c>
      <c r="R663" t="str" cm="1">
        <f t="array" ref="R663">_xlfn.IFS(ISNUMBER(SEARCH("film &amp; video/television", N663)),"television",ISNUMBER(SEARCH("film &amp; video/animation", N663)),"animation",ISNUMBER(SEARCH("film &amp; video/documentary", N663)),"documentary",ISNUMBER(SEARCH("film &amp; video/drama", N663)),"drama",ISNUMBER(SEARCH("film &amp; video/science fiction", N663)),"science fiction",ISNUMBER(SEARCH("film &amp; video/shorts", N663)),"shorts",ISNUMBER(SEARCH("food/food trucks", N663)),"food trucks",ISNUMBER(SEARCH("food/restaurants", N663)),"restaurants",ISNUMBER(SEARCH("food/small batch", N663)),"small batch",ISNUMBER(SEARCH("games/mobile games", N663)),"mobile games",ISNUMBER(SEARCH("games/tabletop games", N663)),"tabletop games",ISNUMBER(SEARCH("games/video games", N663)),"video games",ISNUMBER(SEARCH("music/classical music", N663)),"classical music",ISNUMBER(SEARCH("music/electronic music", N663)),"electronic music",ISNUMBER(SEARCH("music/faith", N663)),"faith",ISNUMBER(SEARCH("music/indie rock", N663)),"indie rock",ISNUMBER(SEARCH("music/jazz", N663)),"jazz",ISNUMBER(SEARCH("music/metal", N663)),"metal",ISNUMBER(SEARCH("music/pop", N663)),"pop",ISNUMBER(SEARCH("music/rock", N663)),"rock",ISNUMBER(SEARCH("music/world music", N663)),"world music",ISNUMBER(SEARCH("journalism/audio", N663)),"audio",ISNUMBER(SEARCH("photography/nature", N663)),"nature",ISNUMBER(SEARCH("photography/people", N663)),"people",ISNUMBER(SEARCH("photography/photobooks", N663)),"photobooks",ISNUMBER(SEARCH("photography/places", N663)),"places",ISNUMBER(SEARCH("publishing/art books", N663)),"art books",ISNUMBER(SEARCH("publishing/children's books", N663)),"children's books",ISNUMBER(SEARCH("publishing/fiction", N663)),"fiction",ISNUMBER(SEARCH("publishing/nonfiction", N663)),"nonfiction",ISNUMBER(SEARCH("publishing/radio &amp; podcasts", N663)),"radio &amp; podcasts",ISNUMBER(SEARCH("publishing/translations", N663)),"translations",ISNUMBER(SEARCH("technology/gadgets", N663)),"gadgets",ISNUMBER(SEARCH("technology/hardware", N663)),"hardware",ISNUMBER(SEARCH("technology/makerspaces", N663)),"makerspaces",ISNUMBER(SEARCH("technology/space exploration", N663)),"space exploration",ISNUMBER(SEARCH("technology/wearables", N663)),"wearables",ISNUMBER(SEARCH("technology/web", N663)),"web",ISNUMBER(SEARCH("theater/musical", N663)),"musical",ISNUMBER(SEARCH("theater/plays", N663)),"plays",ISNUMBER(SEARCH("theater/spaces", N663)),"spaces")</f>
        <v>wearables</v>
      </c>
      <c r="S663" s="6">
        <f t="shared" si="53"/>
        <v>42636.645358796297</v>
      </c>
      <c r="T663" s="6">
        <f t="shared" si="54"/>
        <v>42666.645358796297</v>
      </c>
    </row>
    <row r="664" spans="1:20" ht="32" hidden="1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tr">
        <f t="shared" si="52"/>
        <v>technology</v>
      </c>
      <c r="R664" t="str" cm="1">
        <f t="array" ref="R664">_xlfn.IFS(ISNUMBER(SEARCH("film &amp; video/television", N664)),"television",ISNUMBER(SEARCH("film &amp; video/animation", N664)),"animation",ISNUMBER(SEARCH("film &amp; video/documentary", N664)),"documentary",ISNUMBER(SEARCH("film &amp; video/drama", N664)),"drama",ISNUMBER(SEARCH("film &amp; video/science fiction", N664)),"science fiction",ISNUMBER(SEARCH("film &amp; video/shorts", N664)),"shorts",ISNUMBER(SEARCH("food/food trucks", N664)),"food trucks",ISNUMBER(SEARCH("food/restaurants", N664)),"restaurants",ISNUMBER(SEARCH("food/small batch", N664)),"small batch",ISNUMBER(SEARCH("games/mobile games", N664)),"mobile games",ISNUMBER(SEARCH("games/tabletop games", N664)),"tabletop games",ISNUMBER(SEARCH("games/video games", N664)),"video games",ISNUMBER(SEARCH("music/classical music", N664)),"classical music",ISNUMBER(SEARCH("music/electronic music", N664)),"electronic music",ISNUMBER(SEARCH("music/faith", N664)),"faith",ISNUMBER(SEARCH("music/indie rock", N664)),"indie rock",ISNUMBER(SEARCH("music/jazz", N664)),"jazz",ISNUMBER(SEARCH("music/metal", N664)),"metal",ISNUMBER(SEARCH("music/pop", N664)),"pop",ISNUMBER(SEARCH("music/rock", N664)),"rock",ISNUMBER(SEARCH("music/world music", N664)),"world music",ISNUMBER(SEARCH("journalism/audio", N664)),"audio",ISNUMBER(SEARCH("photography/nature", N664)),"nature",ISNUMBER(SEARCH("photography/people", N664)),"people",ISNUMBER(SEARCH("photography/photobooks", N664)),"photobooks",ISNUMBER(SEARCH("photography/places", N664)),"places",ISNUMBER(SEARCH("publishing/art books", N664)),"art books",ISNUMBER(SEARCH("publishing/children's books", N664)),"children's books",ISNUMBER(SEARCH("publishing/fiction", N664)),"fiction",ISNUMBER(SEARCH("publishing/nonfiction", N664)),"nonfiction",ISNUMBER(SEARCH("publishing/radio &amp; podcasts", N664)),"radio &amp; podcasts",ISNUMBER(SEARCH("publishing/translations", N664)),"translations",ISNUMBER(SEARCH("technology/gadgets", N664)),"gadgets",ISNUMBER(SEARCH("technology/hardware", N664)),"hardware",ISNUMBER(SEARCH("technology/makerspaces", N664)),"makerspaces",ISNUMBER(SEARCH("technology/space exploration", N664)),"space exploration",ISNUMBER(SEARCH("technology/wearables", N664)),"wearables",ISNUMBER(SEARCH("technology/web", N664)),"web",ISNUMBER(SEARCH("theater/musical", N664)),"musical",ISNUMBER(SEARCH("theater/plays", N664)),"plays",ISNUMBER(SEARCH("theater/spaces", N664)),"spaces")</f>
        <v>wearables</v>
      </c>
      <c r="S664" s="6">
        <f t="shared" si="53"/>
        <v>41990.438043981485</v>
      </c>
      <c r="T664" s="6">
        <f t="shared" si="54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tr">
        <f t="shared" si="52"/>
        <v>technology</v>
      </c>
      <c r="R665" t="str" cm="1">
        <f t="array" ref="R665">_xlfn.IFS(ISNUMBER(SEARCH("film &amp; video/television", N665)),"television",ISNUMBER(SEARCH("film &amp; video/animation", N665)),"animation",ISNUMBER(SEARCH("film &amp; video/documentary", N665)),"documentary",ISNUMBER(SEARCH("film &amp; video/drama", N665)),"drama",ISNUMBER(SEARCH("film &amp; video/science fiction", N665)),"science fiction",ISNUMBER(SEARCH("film &amp; video/shorts", N665)),"shorts",ISNUMBER(SEARCH("food/food trucks", N665)),"food trucks",ISNUMBER(SEARCH("food/restaurants", N665)),"restaurants",ISNUMBER(SEARCH("food/small batch", N665)),"small batch",ISNUMBER(SEARCH("games/mobile games", N665)),"mobile games",ISNUMBER(SEARCH("games/tabletop games", N665)),"tabletop games",ISNUMBER(SEARCH("games/video games", N665)),"video games",ISNUMBER(SEARCH("music/classical music", N665)),"classical music",ISNUMBER(SEARCH("music/electronic music", N665)),"electronic music",ISNUMBER(SEARCH("music/faith", N665)),"faith",ISNUMBER(SEARCH("music/indie rock", N665)),"indie rock",ISNUMBER(SEARCH("music/jazz", N665)),"jazz",ISNUMBER(SEARCH("music/metal", N665)),"metal",ISNUMBER(SEARCH("music/pop", N665)),"pop",ISNUMBER(SEARCH("music/rock", N665)),"rock",ISNUMBER(SEARCH("music/world music", N665)),"world music",ISNUMBER(SEARCH("journalism/audio", N665)),"audio",ISNUMBER(SEARCH("photography/nature", N665)),"nature",ISNUMBER(SEARCH("photography/people", N665)),"people",ISNUMBER(SEARCH("photography/photobooks", N665)),"photobooks",ISNUMBER(SEARCH("photography/places", N665)),"places",ISNUMBER(SEARCH("publishing/art books", N665)),"art books",ISNUMBER(SEARCH("publishing/children's books", N665)),"children's books",ISNUMBER(SEARCH("publishing/fiction", N665)),"fiction",ISNUMBER(SEARCH("publishing/nonfiction", N665)),"nonfiction",ISNUMBER(SEARCH("publishing/radio &amp; podcasts", N665)),"radio &amp; podcasts",ISNUMBER(SEARCH("publishing/translations", N665)),"translations",ISNUMBER(SEARCH("technology/gadgets", N665)),"gadgets",ISNUMBER(SEARCH("technology/hardware", N665)),"hardware",ISNUMBER(SEARCH("technology/makerspaces", N665)),"makerspaces",ISNUMBER(SEARCH("technology/space exploration", N665)),"space exploration",ISNUMBER(SEARCH("technology/wearables", N665)),"wearables",ISNUMBER(SEARCH("technology/web", N665)),"web",ISNUMBER(SEARCH("theater/musical", N665)),"musical",ISNUMBER(SEARCH("theater/plays", N665)),"plays",ISNUMBER(SEARCH("theater/spaces", N665)),"spaces")</f>
        <v>wearables</v>
      </c>
      <c r="S665" s="6">
        <f t="shared" si="53"/>
        <v>42173.843240740738</v>
      </c>
      <c r="T665" s="6">
        <f t="shared" si="54"/>
        <v>42203.843240740738</v>
      </c>
    </row>
    <row r="666" spans="1:20" ht="48" hidden="1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tr">
        <f t="shared" si="52"/>
        <v>technology</v>
      </c>
      <c r="R666" t="str" cm="1">
        <f t="array" ref="R666">_xlfn.IFS(ISNUMBER(SEARCH("film &amp; video/television", N666)),"television",ISNUMBER(SEARCH("film &amp; video/animation", N666)),"animation",ISNUMBER(SEARCH("film &amp; video/documentary", N666)),"documentary",ISNUMBER(SEARCH("film &amp; video/drama", N666)),"drama",ISNUMBER(SEARCH("film &amp; video/science fiction", N666)),"science fiction",ISNUMBER(SEARCH("film &amp; video/shorts", N666)),"shorts",ISNUMBER(SEARCH("food/food trucks", N666)),"food trucks",ISNUMBER(SEARCH("food/restaurants", N666)),"restaurants",ISNUMBER(SEARCH("food/small batch", N666)),"small batch",ISNUMBER(SEARCH("games/mobile games", N666)),"mobile games",ISNUMBER(SEARCH("games/tabletop games", N666)),"tabletop games",ISNUMBER(SEARCH("games/video games", N666)),"video games",ISNUMBER(SEARCH("music/classical music", N666)),"classical music",ISNUMBER(SEARCH("music/electronic music", N666)),"electronic music",ISNUMBER(SEARCH("music/faith", N666)),"faith",ISNUMBER(SEARCH("music/indie rock", N666)),"indie rock",ISNUMBER(SEARCH("music/jazz", N666)),"jazz",ISNUMBER(SEARCH("music/metal", N666)),"metal",ISNUMBER(SEARCH("music/pop", N666)),"pop",ISNUMBER(SEARCH("music/rock", N666)),"rock",ISNUMBER(SEARCH("music/world music", N666)),"world music",ISNUMBER(SEARCH("journalism/audio", N666)),"audio",ISNUMBER(SEARCH("photography/nature", N666)),"nature",ISNUMBER(SEARCH("photography/people", N666)),"people",ISNUMBER(SEARCH("photography/photobooks", N666)),"photobooks",ISNUMBER(SEARCH("photography/places", N666)),"places",ISNUMBER(SEARCH("publishing/art books", N666)),"art books",ISNUMBER(SEARCH("publishing/children's books", N666)),"children's books",ISNUMBER(SEARCH("publishing/fiction", N666)),"fiction",ISNUMBER(SEARCH("publishing/nonfiction", N666)),"nonfiction",ISNUMBER(SEARCH("publishing/radio &amp; podcasts", N666)),"radio &amp; podcasts",ISNUMBER(SEARCH("publishing/translations", N666)),"translations",ISNUMBER(SEARCH("technology/gadgets", N666)),"gadgets",ISNUMBER(SEARCH("technology/hardware", N666)),"hardware",ISNUMBER(SEARCH("technology/makerspaces", N666)),"makerspaces",ISNUMBER(SEARCH("technology/space exploration", N666)),"space exploration",ISNUMBER(SEARCH("technology/wearables", N666)),"wearables",ISNUMBER(SEARCH("technology/web", N666)),"web",ISNUMBER(SEARCH("theater/musical", N666)),"musical",ISNUMBER(SEARCH("theater/plays", N666)),"plays",ISNUMBER(SEARCH("theater/spaces", N666)),"spaces")</f>
        <v>wearables</v>
      </c>
      <c r="S666" s="6">
        <f t="shared" si="53"/>
        <v>42077.666377314818</v>
      </c>
      <c r="T666" s="6">
        <f t="shared" si="54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tr">
        <f t="shared" si="52"/>
        <v>technology</v>
      </c>
      <c r="R667" t="str" cm="1">
        <f t="array" ref="R667">_xlfn.IFS(ISNUMBER(SEARCH("film &amp; video/television", N667)),"television",ISNUMBER(SEARCH("film &amp; video/animation", N667)),"animation",ISNUMBER(SEARCH("film &amp; video/documentary", N667)),"documentary",ISNUMBER(SEARCH("film &amp; video/drama", N667)),"drama",ISNUMBER(SEARCH("film &amp; video/science fiction", N667)),"science fiction",ISNUMBER(SEARCH("film &amp; video/shorts", N667)),"shorts",ISNUMBER(SEARCH("food/food trucks", N667)),"food trucks",ISNUMBER(SEARCH("food/restaurants", N667)),"restaurants",ISNUMBER(SEARCH("food/small batch", N667)),"small batch",ISNUMBER(SEARCH("games/mobile games", N667)),"mobile games",ISNUMBER(SEARCH("games/tabletop games", N667)),"tabletop games",ISNUMBER(SEARCH("games/video games", N667)),"video games",ISNUMBER(SEARCH("music/classical music", N667)),"classical music",ISNUMBER(SEARCH("music/electronic music", N667)),"electronic music",ISNUMBER(SEARCH("music/faith", N667)),"faith",ISNUMBER(SEARCH("music/indie rock", N667)),"indie rock",ISNUMBER(SEARCH("music/jazz", N667)),"jazz",ISNUMBER(SEARCH("music/metal", N667)),"metal",ISNUMBER(SEARCH("music/pop", N667)),"pop",ISNUMBER(SEARCH("music/rock", N667)),"rock",ISNUMBER(SEARCH("music/world music", N667)),"world music",ISNUMBER(SEARCH("journalism/audio", N667)),"audio",ISNUMBER(SEARCH("photography/nature", N667)),"nature",ISNUMBER(SEARCH("photography/people", N667)),"people",ISNUMBER(SEARCH("photography/photobooks", N667)),"photobooks",ISNUMBER(SEARCH("photography/places", N667)),"places",ISNUMBER(SEARCH("publishing/art books", N667)),"art books",ISNUMBER(SEARCH("publishing/children's books", N667)),"children's books",ISNUMBER(SEARCH("publishing/fiction", N667)),"fiction",ISNUMBER(SEARCH("publishing/nonfiction", N667)),"nonfiction",ISNUMBER(SEARCH("publishing/radio &amp; podcasts", N667)),"radio &amp; podcasts",ISNUMBER(SEARCH("publishing/translations", N667)),"translations",ISNUMBER(SEARCH("technology/gadgets", N667)),"gadgets",ISNUMBER(SEARCH("technology/hardware", N667)),"hardware",ISNUMBER(SEARCH("technology/makerspaces", N667)),"makerspaces",ISNUMBER(SEARCH("technology/space exploration", N667)),"space exploration",ISNUMBER(SEARCH("technology/wearables", N667)),"wearables",ISNUMBER(SEARCH("technology/web", N667)),"web",ISNUMBER(SEARCH("theater/musical", N667)),"musical",ISNUMBER(SEARCH("theater/plays", N667)),"plays",ISNUMBER(SEARCH("theater/spaces", N667)),"spaces")</f>
        <v>wearables</v>
      </c>
      <c r="S667" s="6">
        <f t="shared" si="53"/>
        <v>42688.711354166662</v>
      </c>
      <c r="T667" s="6">
        <f t="shared" si="54"/>
        <v>42748.711354166662</v>
      </c>
    </row>
    <row r="668" spans="1:20" ht="48" hidden="1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tr">
        <f t="shared" si="52"/>
        <v>technology</v>
      </c>
      <c r="R668" t="str" cm="1">
        <f t="array" ref="R668">_xlfn.IFS(ISNUMBER(SEARCH("film &amp; video/television", N668)),"television",ISNUMBER(SEARCH("film &amp; video/animation", N668)),"animation",ISNUMBER(SEARCH("film &amp; video/documentary", N668)),"documentary",ISNUMBER(SEARCH("film &amp; video/drama", N668)),"drama",ISNUMBER(SEARCH("film &amp; video/science fiction", N668)),"science fiction",ISNUMBER(SEARCH("film &amp; video/shorts", N668)),"shorts",ISNUMBER(SEARCH("food/food trucks", N668)),"food trucks",ISNUMBER(SEARCH("food/restaurants", N668)),"restaurants",ISNUMBER(SEARCH("food/small batch", N668)),"small batch",ISNUMBER(SEARCH("games/mobile games", N668)),"mobile games",ISNUMBER(SEARCH("games/tabletop games", N668)),"tabletop games",ISNUMBER(SEARCH("games/video games", N668)),"video games",ISNUMBER(SEARCH("music/classical music", N668)),"classical music",ISNUMBER(SEARCH("music/electronic music", N668)),"electronic music",ISNUMBER(SEARCH("music/faith", N668)),"faith",ISNUMBER(SEARCH("music/indie rock", N668)),"indie rock",ISNUMBER(SEARCH("music/jazz", N668)),"jazz",ISNUMBER(SEARCH("music/metal", N668)),"metal",ISNUMBER(SEARCH("music/pop", N668)),"pop",ISNUMBER(SEARCH("music/rock", N668)),"rock",ISNUMBER(SEARCH("music/world music", N668)),"world music",ISNUMBER(SEARCH("journalism/audio", N668)),"audio",ISNUMBER(SEARCH("photography/nature", N668)),"nature",ISNUMBER(SEARCH("photography/people", N668)),"people",ISNUMBER(SEARCH("photography/photobooks", N668)),"photobooks",ISNUMBER(SEARCH("photography/places", N668)),"places",ISNUMBER(SEARCH("publishing/art books", N668)),"art books",ISNUMBER(SEARCH("publishing/children's books", N668)),"children's books",ISNUMBER(SEARCH("publishing/fiction", N668)),"fiction",ISNUMBER(SEARCH("publishing/nonfiction", N668)),"nonfiction",ISNUMBER(SEARCH("publishing/radio &amp; podcasts", N668)),"radio &amp; podcasts",ISNUMBER(SEARCH("publishing/translations", N668)),"translations",ISNUMBER(SEARCH("technology/gadgets", N668)),"gadgets",ISNUMBER(SEARCH("technology/hardware", N668)),"hardware",ISNUMBER(SEARCH("technology/makerspaces", N668)),"makerspaces",ISNUMBER(SEARCH("technology/space exploration", N668)),"space exploration",ISNUMBER(SEARCH("technology/wearables", N668)),"wearables",ISNUMBER(SEARCH("technology/web", N668)),"web",ISNUMBER(SEARCH("theater/musical", N668)),"musical",ISNUMBER(SEARCH("theater/plays", N668)),"plays",ISNUMBER(SEARCH("theater/spaces", N668)),"spaces")</f>
        <v>wearables</v>
      </c>
      <c r="S668" s="6">
        <f t="shared" si="53"/>
        <v>41838.832152777781</v>
      </c>
      <c r="T668" s="6">
        <f t="shared" si="54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tr">
        <f t="shared" si="52"/>
        <v>technology</v>
      </c>
      <c r="R669" t="str" cm="1">
        <f t="array" ref="R669">_xlfn.IFS(ISNUMBER(SEARCH("film &amp; video/television", N669)),"television",ISNUMBER(SEARCH("film &amp; video/animation", N669)),"animation",ISNUMBER(SEARCH("film &amp; video/documentary", N669)),"documentary",ISNUMBER(SEARCH("film &amp; video/drama", N669)),"drama",ISNUMBER(SEARCH("film &amp; video/science fiction", N669)),"science fiction",ISNUMBER(SEARCH("film &amp; video/shorts", N669)),"shorts",ISNUMBER(SEARCH("food/food trucks", N669)),"food trucks",ISNUMBER(SEARCH("food/restaurants", N669)),"restaurants",ISNUMBER(SEARCH("food/small batch", N669)),"small batch",ISNUMBER(SEARCH("games/mobile games", N669)),"mobile games",ISNUMBER(SEARCH("games/tabletop games", N669)),"tabletop games",ISNUMBER(SEARCH("games/video games", N669)),"video games",ISNUMBER(SEARCH("music/classical music", N669)),"classical music",ISNUMBER(SEARCH("music/electronic music", N669)),"electronic music",ISNUMBER(SEARCH("music/faith", N669)),"faith",ISNUMBER(SEARCH("music/indie rock", N669)),"indie rock",ISNUMBER(SEARCH("music/jazz", N669)),"jazz",ISNUMBER(SEARCH("music/metal", N669)),"metal",ISNUMBER(SEARCH("music/pop", N669)),"pop",ISNUMBER(SEARCH("music/rock", N669)),"rock",ISNUMBER(SEARCH("music/world music", N669)),"world music",ISNUMBER(SEARCH("journalism/audio", N669)),"audio",ISNUMBER(SEARCH("photography/nature", N669)),"nature",ISNUMBER(SEARCH("photography/people", N669)),"people",ISNUMBER(SEARCH("photography/photobooks", N669)),"photobooks",ISNUMBER(SEARCH("photography/places", N669)),"places",ISNUMBER(SEARCH("publishing/art books", N669)),"art books",ISNUMBER(SEARCH("publishing/children's books", N669)),"children's books",ISNUMBER(SEARCH("publishing/fiction", N669)),"fiction",ISNUMBER(SEARCH("publishing/nonfiction", N669)),"nonfiction",ISNUMBER(SEARCH("publishing/radio &amp; podcasts", N669)),"radio &amp; podcasts",ISNUMBER(SEARCH("publishing/translations", N669)),"translations",ISNUMBER(SEARCH("technology/gadgets", N669)),"gadgets",ISNUMBER(SEARCH("technology/hardware", N669)),"hardware",ISNUMBER(SEARCH("technology/makerspaces", N669)),"makerspaces",ISNUMBER(SEARCH("technology/space exploration", N669)),"space exploration",ISNUMBER(SEARCH("technology/wearables", N669)),"wearables",ISNUMBER(SEARCH("technology/web", N669)),"web",ISNUMBER(SEARCH("theater/musical", N669)),"musical",ISNUMBER(SEARCH("theater/plays", N669)),"plays",ISNUMBER(SEARCH("theater/spaces", N669)),"spaces")</f>
        <v>wearables</v>
      </c>
      <c r="S669" s="6">
        <f t="shared" si="53"/>
        <v>42632.373414351852</v>
      </c>
      <c r="T669" s="6">
        <f t="shared" si="54"/>
        <v>42672.373414351852</v>
      </c>
    </row>
    <row r="670" spans="1:20" ht="48" hidden="1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tr">
        <f t="shared" si="52"/>
        <v>technology</v>
      </c>
      <c r="R670" t="str" cm="1">
        <f t="array" ref="R670">_xlfn.IFS(ISNUMBER(SEARCH("film &amp; video/television", N670)),"television",ISNUMBER(SEARCH("film &amp; video/animation", N670)),"animation",ISNUMBER(SEARCH("film &amp; video/documentary", N670)),"documentary",ISNUMBER(SEARCH("film &amp; video/drama", N670)),"drama",ISNUMBER(SEARCH("film &amp; video/science fiction", N670)),"science fiction",ISNUMBER(SEARCH("film &amp; video/shorts", N670)),"shorts",ISNUMBER(SEARCH("food/food trucks", N670)),"food trucks",ISNUMBER(SEARCH("food/restaurants", N670)),"restaurants",ISNUMBER(SEARCH("food/small batch", N670)),"small batch",ISNUMBER(SEARCH("games/mobile games", N670)),"mobile games",ISNUMBER(SEARCH("games/tabletop games", N670)),"tabletop games",ISNUMBER(SEARCH("games/video games", N670)),"video games",ISNUMBER(SEARCH("music/classical music", N670)),"classical music",ISNUMBER(SEARCH("music/electronic music", N670)),"electronic music",ISNUMBER(SEARCH("music/faith", N670)),"faith",ISNUMBER(SEARCH("music/indie rock", N670)),"indie rock",ISNUMBER(SEARCH("music/jazz", N670)),"jazz",ISNUMBER(SEARCH("music/metal", N670)),"metal",ISNUMBER(SEARCH("music/pop", N670)),"pop",ISNUMBER(SEARCH("music/rock", N670)),"rock",ISNUMBER(SEARCH("music/world music", N670)),"world music",ISNUMBER(SEARCH("journalism/audio", N670)),"audio",ISNUMBER(SEARCH("photography/nature", N670)),"nature",ISNUMBER(SEARCH("photography/people", N670)),"people",ISNUMBER(SEARCH("photography/photobooks", N670)),"photobooks",ISNUMBER(SEARCH("photography/places", N670)),"places",ISNUMBER(SEARCH("publishing/art books", N670)),"art books",ISNUMBER(SEARCH("publishing/children's books", N670)),"children's books",ISNUMBER(SEARCH("publishing/fiction", N670)),"fiction",ISNUMBER(SEARCH("publishing/nonfiction", N670)),"nonfiction",ISNUMBER(SEARCH("publishing/radio &amp; podcasts", N670)),"radio &amp; podcasts",ISNUMBER(SEARCH("publishing/translations", N670)),"translations",ISNUMBER(SEARCH("technology/gadgets", N670)),"gadgets",ISNUMBER(SEARCH("technology/hardware", N670)),"hardware",ISNUMBER(SEARCH("technology/makerspaces", N670)),"makerspaces",ISNUMBER(SEARCH("technology/space exploration", N670)),"space exploration",ISNUMBER(SEARCH("technology/wearables", N670)),"wearables",ISNUMBER(SEARCH("technology/web", N670)),"web",ISNUMBER(SEARCH("theater/musical", N670)),"musical",ISNUMBER(SEARCH("theater/plays", N670)),"plays",ISNUMBER(SEARCH("theater/spaces", N670)),"spaces")</f>
        <v>wearables</v>
      </c>
      <c r="S670" s="6">
        <f t="shared" si="53"/>
        <v>42090.831273148149</v>
      </c>
      <c r="T670" s="6">
        <f t="shared" si="54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tr">
        <f t="shared" si="52"/>
        <v>technology</v>
      </c>
      <c r="R671" t="str" cm="1">
        <f t="array" ref="R671">_xlfn.IFS(ISNUMBER(SEARCH("film &amp; video/television", N671)),"television",ISNUMBER(SEARCH("film &amp; video/animation", N671)),"animation",ISNUMBER(SEARCH("film &amp; video/documentary", N671)),"documentary",ISNUMBER(SEARCH("film &amp; video/drama", N671)),"drama",ISNUMBER(SEARCH("film &amp; video/science fiction", N671)),"science fiction",ISNUMBER(SEARCH("film &amp; video/shorts", N671)),"shorts",ISNUMBER(SEARCH("food/food trucks", N671)),"food trucks",ISNUMBER(SEARCH("food/restaurants", N671)),"restaurants",ISNUMBER(SEARCH("food/small batch", N671)),"small batch",ISNUMBER(SEARCH("games/mobile games", N671)),"mobile games",ISNUMBER(SEARCH("games/tabletop games", N671)),"tabletop games",ISNUMBER(SEARCH("games/video games", N671)),"video games",ISNUMBER(SEARCH("music/classical music", N671)),"classical music",ISNUMBER(SEARCH("music/electronic music", N671)),"electronic music",ISNUMBER(SEARCH("music/faith", N671)),"faith",ISNUMBER(SEARCH("music/indie rock", N671)),"indie rock",ISNUMBER(SEARCH("music/jazz", N671)),"jazz",ISNUMBER(SEARCH("music/metal", N671)),"metal",ISNUMBER(SEARCH("music/pop", N671)),"pop",ISNUMBER(SEARCH("music/rock", N671)),"rock",ISNUMBER(SEARCH("music/world music", N671)),"world music",ISNUMBER(SEARCH("journalism/audio", N671)),"audio",ISNUMBER(SEARCH("photography/nature", N671)),"nature",ISNUMBER(SEARCH("photography/people", N671)),"people",ISNUMBER(SEARCH("photography/photobooks", N671)),"photobooks",ISNUMBER(SEARCH("photography/places", N671)),"places",ISNUMBER(SEARCH("publishing/art books", N671)),"art books",ISNUMBER(SEARCH("publishing/children's books", N671)),"children's books",ISNUMBER(SEARCH("publishing/fiction", N671)),"fiction",ISNUMBER(SEARCH("publishing/nonfiction", N671)),"nonfiction",ISNUMBER(SEARCH("publishing/radio &amp; podcasts", N671)),"radio &amp; podcasts",ISNUMBER(SEARCH("publishing/translations", N671)),"translations",ISNUMBER(SEARCH("technology/gadgets", N671)),"gadgets",ISNUMBER(SEARCH("technology/hardware", N671)),"hardware",ISNUMBER(SEARCH("technology/makerspaces", N671)),"makerspaces",ISNUMBER(SEARCH("technology/space exploration", N671)),"space exploration",ISNUMBER(SEARCH("technology/wearables", N671)),"wearables",ISNUMBER(SEARCH("technology/web", N671)),"web",ISNUMBER(SEARCH("theater/musical", N671)),"musical",ISNUMBER(SEARCH("theater/plays", N671)),"plays",ISNUMBER(SEARCH("theater/spaces", N671)),"spaces")</f>
        <v>wearables</v>
      </c>
      <c r="S671" s="6">
        <f t="shared" si="53"/>
        <v>42527.625671296293</v>
      </c>
      <c r="T671" s="6">
        <f t="shared" si="54"/>
        <v>42557.625671296293</v>
      </c>
    </row>
    <row r="672" spans="1:20" ht="48" hidden="1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tr">
        <f t="shared" si="52"/>
        <v>technology</v>
      </c>
      <c r="R672" t="str" cm="1">
        <f t="array" ref="R672">_xlfn.IFS(ISNUMBER(SEARCH("film &amp; video/television", N672)),"television",ISNUMBER(SEARCH("film &amp; video/animation", N672)),"animation",ISNUMBER(SEARCH("film &amp; video/documentary", N672)),"documentary",ISNUMBER(SEARCH("film &amp; video/drama", N672)),"drama",ISNUMBER(SEARCH("film &amp; video/science fiction", N672)),"science fiction",ISNUMBER(SEARCH("film &amp; video/shorts", N672)),"shorts",ISNUMBER(SEARCH("food/food trucks", N672)),"food trucks",ISNUMBER(SEARCH("food/restaurants", N672)),"restaurants",ISNUMBER(SEARCH("food/small batch", N672)),"small batch",ISNUMBER(SEARCH("games/mobile games", N672)),"mobile games",ISNUMBER(SEARCH("games/tabletop games", N672)),"tabletop games",ISNUMBER(SEARCH("games/video games", N672)),"video games",ISNUMBER(SEARCH("music/classical music", N672)),"classical music",ISNUMBER(SEARCH("music/electronic music", N672)),"electronic music",ISNUMBER(SEARCH("music/faith", N672)),"faith",ISNUMBER(SEARCH("music/indie rock", N672)),"indie rock",ISNUMBER(SEARCH("music/jazz", N672)),"jazz",ISNUMBER(SEARCH("music/metal", N672)),"metal",ISNUMBER(SEARCH("music/pop", N672)),"pop",ISNUMBER(SEARCH("music/rock", N672)),"rock",ISNUMBER(SEARCH("music/world music", N672)),"world music",ISNUMBER(SEARCH("journalism/audio", N672)),"audio",ISNUMBER(SEARCH("photography/nature", N672)),"nature",ISNUMBER(SEARCH("photography/people", N672)),"people",ISNUMBER(SEARCH("photography/photobooks", N672)),"photobooks",ISNUMBER(SEARCH("photography/places", N672)),"places",ISNUMBER(SEARCH("publishing/art books", N672)),"art books",ISNUMBER(SEARCH("publishing/children's books", N672)),"children's books",ISNUMBER(SEARCH("publishing/fiction", N672)),"fiction",ISNUMBER(SEARCH("publishing/nonfiction", N672)),"nonfiction",ISNUMBER(SEARCH("publishing/radio &amp; podcasts", N672)),"radio &amp; podcasts",ISNUMBER(SEARCH("publishing/translations", N672)),"translations",ISNUMBER(SEARCH("technology/gadgets", N672)),"gadgets",ISNUMBER(SEARCH("technology/hardware", N672)),"hardware",ISNUMBER(SEARCH("technology/makerspaces", N672)),"makerspaces",ISNUMBER(SEARCH("technology/space exploration", N672)),"space exploration",ISNUMBER(SEARCH("technology/wearables", N672)),"wearables",ISNUMBER(SEARCH("technology/web", N672)),"web",ISNUMBER(SEARCH("theater/musical", N672)),"musical",ISNUMBER(SEARCH("theater/plays", N672)),"plays",ISNUMBER(SEARCH("theater/spaces", N672)),"spaces")</f>
        <v>wearables</v>
      </c>
      <c r="S672" s="6">
        <f t="shared" si="53"/>
        <v>42506.709722222222</v>
      </c>
      <c r="T672" s="6">
        <f t="shared" si="54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tr">
        <f t="shared" si="52"/>
        <v>technology</v>
      </c>
      <c r="R673" t="str" cm="1">
        <f t="array" ref="R673">_xlfn.IFS(ISNUMBER(SEARCH("film &amp; video/television", N673)),"television",ISNUMBER(SEARCH("film &amp; video/animation", N673)),"animation",ISNUMBER(SEARCH("film &amp; video/documentary", N673)),"documentary",ISNUMBER(SEARCH("film &amp; video/drama", N673)),"drama",ISNUMBER(SEARCH("film &amp; video/science fiction", N673)),"science fiction",ISNUMBER(SEARCH("film &amp; video/shorts", N673)),"shorts",ISNUMBER(SEARCH("food/food trucks", N673)),"food trucks",ISNUMBER(SEARCH("food/restaurants", N673)),"restaurants",ISNUMBER(SEARCH("food/small batch", N673)),"small batch",ISNUMBER(SEARCH("games/mobile games", N673)),"mobile games",ISNUMBER(SEARCH("games/tabletop games", N673)),"tabletop games",ISNUMBER(SEARCH("games/video games", N673)),"video games",ISNUMBER(SEARCH("music/classical music", N673)),"classical music",ISNUMBER(SEARCH("music/electronic music", N673)),"electronic music",ISNUMBER(SEARCH("music/faith", N673)),"faith",ISNUMBER(SEARCH("music/indie rock", N673)),"indie rock",ISNUMBER(SEARCH("music/jazz", N673)),"jazz",ISNUMBER(SEARCH("music/metal", N673)),"metal",ISNUMBER(SEARCH("music/pop", N673)),"pop",ISNUMBER(SEARCH("music/rock", N673)),"rock",ISNUMBER(SEARCH("music/world music", N673)),"world music",ISNUMBER(SEARCH("journalism/audio", N673)),"audio",ISNUMBER(SEARCH("photography/nature", N673)),"nature",ISNUMBER(SEARCH("photography/people", N673)),"people",ISNUMBER(SEARCH("photography/photobooks", N673)),"photobooks",ISNUMBER(SEARCH("photography/places", N673)),"places",ISNUMBER(SEARCH("publishing/art books", N673)),"art books",ISNUMBER(SEARCH("publishing/children's books", N673)),"children's books",ISNUMBER(SEARCH("publishing/fiction", N673)),"fiction",ISNUMBER(SEARCH("publishing/nonfiction", N673)),"nonfiction",ISNUMBER(SEARCH("publishing/radio &amp; podcasts", N673)),"radio &amp; podcasts",ISNUMBER(SEARCH("publishing/translations", N673)),"translations",ISNUMBER(SEARCH("technology/gadgets", N673)),"gadgets",ISNUMBER(SEARCH("technology/hardware", N673)),"hardware",ISNUMBER(SEARCH("technology/makerspaces", N673)),"makerspaces",ISNUMBER(SEARCH("technology/space exploration", N673)),"space exploration",ISNUMBER(SEARCH("technology/wearables", N673)),"wearables",ISNUMBER(SEARCH("technology/web", N673)),"web",ISNUMBER(SEARCH("theater/musical", N673)),"musical",ISNUMBER(SEARCH("theater/plays", N673)),"plays",ISNUMBER(SEARCH("theater/spaces", N673)),"spaces")</f>
        <v>wearables</v>
      </c>
      <c r="S673" s="6">
        <f t="shared" si="53"/>
        <v>41984.692731481482</v>
      </c>
      <c r="T673" s="6">
        <f t="shared" si="54"/>
        <v>42018.166666666672</v>
      </c>
    </row>
    <row r="674" spans="1:20" ht="48" hidden="1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tr">
        <f t="shared" si="52"/>
        <v>technology</v>
      </c>
      <c r="R674" t="str" cm="1">
        <f t="array" ref="R674">_xlfn.IFS(ISNUMBER(SEARCH("film &amp; video/television", N674)),"television",ISNUMBER(SEARCH("film &amp; video/animation", N674)),"animation",ISNUMBER(SEARCH("film &amp; video/documentary", N674)),"documentary",ISNUMBER(SEARCH("film &amp; video/drama", N674)),"drama",ISNUMBER(SEARCH("film &amp; video/science fiction", N674)),"science fiction",ISNUMBER(SEARCH("film &amp; video/shorts", N674)),"shorts",ISNUMBER(SEARCH("food/food trucks", N674)),"food trucks",ISNUMBER(SEARCH("food/restaurants", N674)),"restaurants",ISNUMBER(SEARCH("food/small batch", N674)),"small batch",ISNUMBER(SEARCH("games/mobile games", N674)),"mobile games",ISNUMBER(SEARCH("games/tabletop games", N674)),"tabletop games",ISNUMBER(SEARCH("games/video games", N674)),"video games",ISNUMBER(SEARCH("music/classical music", N674)),"classical music",ISNUMBER(SEARCH("music/electronic music", N674)),"electronic music",ISNUMBER(SEARCH("music/faith", N674)),"faith",ISNUMBER(SEARCH("music/indie rock", N674)),"indie rock",ISNUMBER(SEARCH("music/jazz", N674)),"jazz",ISNUMBER(SEARCH("music/metal", N674)),"metal",ISNUMBER(SEARCH("music/pop", N674)),"pop",ISNUMBER(SEARCH("music/rock", N674)),"rock",ISNUMBER(SEARCH("music/world music", N674)),"world music",ISNUMBER(SEARCH("journalism/audio", N674)),"audio",ISNUMBER(SEARCH("photography/nature", N674)),"nature",ISNUMBER(SEARCH("photography/people", N674)),"people",ISNUMBER(SEARCH("photography/photobooks", N674)),"photobooks",ISNUMBER(SEARCH("photography/places", N674)),"places",ISNUMBER(SEARCH("publishing/art books", N674)),"art books",ISNUMBER(SEARCH("publishing/children's books", N674)),"children's books",ISNUMBER(SEARCH("publishing/fiction", N674)),"fiction",ISNUMBER(SEARCH("publishing/nonfiction", N674)),"nonfiction",ISNUMBER(SEARCH("publishing/radio &amp; podcasts", N674)),"radio &amp; podcasts",ISNUMBER(SEARCH("publishing/translations", N674)),"translations",ISNUMBER(SEARCH("technology/gadgets", N674)),"gadgets",ISNUMBER(SEARCH("technology/hardware", N674)),"hardware",ISNUMBER(SEARCH("technology/makerspaces", N674)),"makerspaces",ISNUMBER(SEARCH("technology/space exploration", N674)),"space exploration",ISNUMBER(SEARCH("technology/wearables", N674)),"wearables",ISNUMBER(SEARCH("technology/web", N674)),"web",ISNUMBER(SEARCH("theater/musical", N674)),"musical",ISNUMBER(SEARCH("theater/plays", N674)),"plays",ISNUMBER(SEARCH("theater/spaces", N674)),"spaces")</f>
        <v>wearables</v>
      </c>
      <c r="S674" s="6">
        <f t="shared" si="53"/>
        <v>41974.219490740739</v>
      </c>
      <c r="T674" s="6">
        <f t="shared" si="54"/>
        <v>42005.207638888889</v>
      </c>
    </row>
    <row r="675" spans="1:20" ht="48" hidden="1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tr">
        <f t="shared" si="52"/>
        <v>technology</v>
      </c>
      <c r="R675" t="str" cm="1">
        <f t="array" ref="R675">_xlfn.IFS(ISNUMBER(SEARCH("film &amp; video/television", N675)),"television",ISNUMBER(SEARCH("film &amp; video/animation", N675)),"animation",ISNUMBER(SEARCH("film &amp; video/documentary", N675)),"documentary",ISNUMBER(SEARCH("film &amp; video/drama", N675)),"drama",ISNUMBER(SEARCH("film &amp; video/science fiction", N675)),"science fiction",ISNUMBER(SEARCH("film &amp; video/shorts", N675)),"shorts",ISNUMBER(SEARCH("food/food trucks", N675)),"food trucks",ISNUMBER(SEARCH("food/restaurants", N675)),"restaurants",ISNUMBER(SEARCH("food/small batch", N675)),"small batch",ISNUMBER(SEARCH("games/mobile games", N675)),"mobile games",ISNUMBER(SEARCH("games/tabletop games", N675)),"tabletop games",ISNUMBER(SEARCH("games/video games", N675)),"video games",ISNUMBER(SEARCH("music/classical music", N675)),"classical music",ISNUMBER(SEARCH("music/electronic music", N675)),"electronic music",ISNUMBER(SEARCH("music/faith", N675)),"faith",ISNUMBER(SEARCH("music/indie rock", N675)),"indie rock",ISNUMBER(SEARCH("music/jazz", N675)),"jazz",ISNUMBER(SEARCH("music/metal", N675)),"metal",ISNUMBER(SEARCH("music/pop", N675)),"pop",ISNUMBER(SEARCH("music/rock", N675)),"rock",ISNUMBER(SEARCH("music/world music", N675)),"world music",ISNUMBER(SEARCH("journalism/audio", N675)),"audio",ISNUMBER(SEARCH("photography/nature", N675)),"nature",ISNUMBER(SEARCH("photography/people", N675)),"people",ISNUMBER(SEARCH("photography/photobooks", N675)),"photobooks",ISNUMBER(SEARCH("photography/places", N675)),"places",ISNUMBER(SEARCH("publishing/art books", N675)),"art books",ISNUMBER(SEARCH("publishing/children's books", N675)),"children's books",ISNUMBER(SEARCH("publishing/fiction", N675)),"fiction",ISNUMBER(SEARCH("publishing/nonfiction", N675)),"nonfiction",ISNUMBER(SEARCH("publishing/radio &amp; podcasts", N675)),"radio &amp; podcasts",ISNUMBER(SEARCH("publishing/translations", N675)),"translations",ISNUMBER(SEARCH("technology/gadgets", N675)),"gadgets",ISNUMBER(SEARCH("technology/hardware", N675)),"hardware",ISNUMBER(SEARCH("technology/makerspaces", N675)),"makerspaces",ISNUMBER(SEARCH("technology/space exploration", N675)),"space exploration",ISNUMBER(SEARCH("technology/wearables", N675)),"wearables",ISNUMBER(SEARCH("technology/web", N675)),"web",ISNUMBER(SEARCH("theater/musical", N675)),"musical",ISNUMBER(SEARCH("theater/plays", N675)),"plays",ISNUMBER(SEARCH("theater/spaces", N675)),"spaces")</f>
        <v>wearables</v>
      </c>
      <c r="S675" s="6">
        <f t="shared" si="53"/>
        <v>41838.840474537035</v>
      </c>
      <c r="T675" s="6">
        <f t="shared" si="54"/>
        <v>41883.840474537035</v>
      </c>
    </row>
    <row r="676" spans="1:20" ht="32" hidden="1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tr">
        <f t="shared" si="52"/>
        <v>technology</v>
      </c>
      <c r="R676" t="str" cm="1">
        <f t="array" ref="R676">_xlfn.IFS(ISNUMBER(SEARCH("film &amp; video/television", N676)),"television",ISNUMBER(SEARCH("film &amp; video/animation", N676)),"animation",ISNUMBER(SEARCH("film &amp; video/documentary", N676)),"documentary",ISNUMBER(SEARCH("film &amp; video/drama", N676)),"drama",ISNUMBER(SEARCH("film &amp; video/science fiction", N676)),"science fiction",ISNUMBER(SEARCH("film &amp; video/shorts", N676)),"shorts",ISNUMBER(SEARCH("food/food trucks", N676)),"food trucks",ISNUMBER(SEARCH("food/restaurants", N676)),"restaurants",ISNUMBER(SEARCH("food/small batch", N676)),"small batch",ISNUMBER(SEARCH("games/mobile games", N676)),"mobile games",ISNUMBER(SEARCH("games/tabletop games", N676)),"tabletop games",ISNUMBER(SEARCH("games/video games", N676)),"video games",ISNUMBER(SEARCH("music/classical music", N676)),"classical music",ISNUMBER(SEARCH("music/electronic music", N676)),"electronic music",ISNUMBER(SEARCH("music/faith", N676)),"faith",ISNUMBER(SEARCH("music/indie rock", N676)),"indie rock",ISNUMBER(SEARCH("music/jazz", N676)),"jazz",ISNUMBER(SEARCH("music/metal", N676)),"metal",ISNUMBER(SEARCH("music/pop", N676)),"pop",ISNUMBER(SEARCH("music/rock", N676)),"rock",ISNUMBER(SEARCH("music/world music", N676)),"world music",ISNUMBER(SEARCH("journalism/audio", N676)),"audio",ISNUMBER(SEARCH("photography/nature", N676)),"nature",ISNUMBER(SEARCH("photography/people", N676)),"people",ISNUMBER(SEARCH("photography/photobooks", N676)),"photobooks",ISNUMBER(SEARCH("photography/places", N676)),"places",ISNUMBER(SEARCH("publishing/art books", N676)),"art books",ISNUMBER(SEARCH("publishing/children's books", N676)),"children's books",ISNUMBER(SEARCH("publishing/fiction", N676)),"fiction",ISNUMBER(SEARCH("publishing/nonfiction", N676)),"nonfiction",ISNUMBER(SEARCH("publishing/radio &amp; podcasts", N676)),"radio &amp; podcasts",ISNUMBER(SEARCH("publishing/translations", N676)),"translations",ISNUMBER(SEARCH("technology/gadgets", N676)),"gadgets",ISNUMBER(SEARCH("technology/hardware", N676)),"hardware",ISNUMBER(SEARCH("technology/makerspaces", N676)),"makerspaces",ISNUMBER(SEARCH("technology/space exploration", N676)),"space exploration",ISNUMBER(SEARCH("technology/wearables", N676)),"wearables",ISNUMBER(SEARCH("technology/web", N676)),"web",ISNUMBER(SEARCH("theater/musical", N676)),"musical",ISNUMBER(SEARCH("theater/plays", N676)),"plays",ISNUMBER(SEARCH("theater/spaces", N676)),"spaces")</f>
        <v>wearables</v>
      </c>
      <c r="S676" s="6">
        <f t="shared" si="53"/>
        <v>41803.116053240738</v>
      </c>
      <c r="T676" s="6">
        <f t="shared" si="54"/>
        <v>41863.116053240738</v>
      </c>
    </row>
    <row r="677" spans="1:20" ht="48" hidden="1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tr">
        <f t="shared" si="52"/>
        <v>technology</v>
      </c>
      <c r="R677" t="str" cm="1">
        <f t="array" ref="R677">_xlfn.IFS(ISNUMBER(SEARCH("film &amp; video/television", N677)),"television",ISNUMBER(SEARCH("film &amp; video/animation", N677)),"animation",ISNUMBER(SEARCH("film &amp; video/documentary", N677)),"documentary",ISNUMBER(SEARCH("film &amp; video/drama", N677)),"drama",ISNUMBER(SEARCH("film &amp; video/science fiction", N677)),"science fiction",ISNUMBER(SEARCH("film &amp; video/shorts", N677)),"shorts",ISNUMBER(SEARCH("food/food trucks", N677)),"food trucks",ISNUMBER(SEARCH("food/restaurants", N677)),"restaurants",ISNUMBER(SEARCH("food/small batch", N677)),"small batch",ISNUMBER(SEARCH("games/mobile games", N677)),"mobile games",ISNUMBER(SEARCH("games/tabletop games", N677)),"tabletop games",ISNUMBER(SEARCH("games/video games", N677)),"video games",ISNUMBER(SEARCH("music/classical music", N677)),"classical music",ISNUMBER(SEARCH("music/electronic music", N677)),"electronic music",ISNUMBER(SEARCH("music/faith", N677)),"faith",ISNUMBER(SEARCH("music/indie rock", N677)),"indie rock",ISNUMBER(SEARCH("music/jazz", N677)),"jazz",ISNUMBER(SEARCH("music/metal", N677)),"metal",ISNUMBER(SEARCH("music/pop", N677)),"pop",ISNUMBER(SEARCH("music/rock", N677)),"rock",ISNUMBER(SEARCH("music/world music", N677)),"world music",ISNUMBER(SEARCH("journalism/audio", N677)),"audio",ISNUMBER(SEARCH("photography/nature", N677)),"nature",ISNUMBER(SEARCH("photography/people", N677)),"people",ISNUMBER(SEARCH("photography/photobooks", N677)),"photobooks",ISNUMBER(SEARCH("photography/places", N677)),"places",ISNUMBER(SEARCH("publishing/art books", N677)),"art books",ISNUMBER(SEARCH("publishing/children's books", N677)),"children's books",ISNUMBER(SEARCH("publishing/fiction", N677)),"fiction",ISNUMBER(SEARCH("publishing/nonfiction", N677)),"nonfiction",ISNUMBER(SEARCH("publishing/radio &amp; podcasts", N677)),"radio &amp; podcasts",ISNUMBER(SEARCH("publishing/translations", N677)),"translations",ISNUMBER(SEARCH("technology/gadgets", N677)),"gadgets",ISNUMBER(SEARCH("technology/hardware", N677)),"hardware",ISNUMBER(SEARCH("technology/makerspaces", N677)),"makerspaces",ISNUMBER(SEARCH("technology/space exploration", N677)),"space exploration",ISNUMBER(SEARCH("technology/wearables", N677)),"wearables",ISNUMBER(SEARCH("technology/web", N677)),"web",ISNUMBER(SEARCH("theater/musical", N677)),"musical",ISNUMBER(SEARCH("theater/plays", N677)),"plays",ISNUMBER(SEARCH("theater/spaces", N677)),"spaces")</f>
        <v>wearables</v>
      </c>
      <c r="S677" s="6">
        <f t="shared" si="53"/>
        <v>41975.930601851855</v>
      </c>
      <c r="T677" s="6">
        <f t="shared" si="54"/>
        <v>42005.290972222225</v>
      </c>
    </row>
    <row r="678" spans="1:20" ht="64" hidden="1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tr">
        <f t="shared" si="52"/>
        <v>technology</v>
      </c>
      <c r="R678" t="str" cm="1">
        <f t="array" ref="R678">_xlfn.IFS(ISNUMBER(SEARCH("film &amp; video/television", N678)),"television",ISNUMBER(SEARCH("film &amp; video/animation", N678)),"animation",ISNUMBER(SEARCH("film &amp; video/documentary", N678)),"documentary",ISNUMBER(SEARCH("film &amp; video/drama", N678)),"drama",ISNUMBER(SEARCH("film &amp; video/science fiction", N678)),"science fiction",ISNUMBER(SEARCH("film &amp; video/shorts", N678)),"shorts",ISNUMBER(SEARCH("food/food trucks", N678)),"food trucks",ISNUMBER(SEARCH("food/restaurants", N678)),"restaurants",ISNUMBER(SEARCH("food/small batch", N678)),"small batch",ISNUMBER(SEARCH("games/mobile games", N678)),"mobile games",ISNUMBER(SEARCH("games/tabletop games", N678)),"tabletop games",ISNUMBER(SEARCH("games/video games", N678)),"video games",ISNUMBER(SEARCH("music/classical music", N678)),"classical music",ISNUMBER(SEARCH("music/electronic music", N678)),"electronic music",ISNUMBER(SEARCH("music/faith", N678)),"faith",ISNUMBER(SEARCH("music/indie rock", N678)),"indie rock",ISNUMBER(SEARCH("music/jazz", N678)),"jazz",ISNUMBER(SEARCH("music/metal", N678)),"metal",ISNUMBER(SEARCH("music/pop", N678)),"pop",ISNUMBER(SEARCH("music/rock", N678)),"rock",ISNUMBER(SEARCH("music/world music", N678)),"world music",ISNUMBER(SEARCH("journalism/audio", N678)),"audio",ISNUMBER(SEARCH("photography/nature", N678)),"nature",ISNUMBER(SEARCH("photography/people", N678)),"people",ISNUMBER(SEARCH("photography/photobooks", N678)),"photobooks",ISNUMBER(SEARCH("photography/places", N678)),"places",ISNUMBER(SEARCH("publishing/art books", N678)),"art books",ISNUMBER(SEARCH("publishing/children's books", N678)),"children's books",ISNUMBER(SEARCH("publishing/fiction", N678)),"fiction",ISNUMBER(SEARCH("publishing/nonfiction", N678)),"nonfiction",ISNUMBER(SEARCH("publishing/radio &amp; podcasts", N678)),"radio &amp; podcasts",ISNUMBER(SEARCH("publishing/translations", N678)),"translations",ISNUMBER(SEARCH("technology/gadgets", N678)),"gadgets",ISNUMBER(SEARCH("technology/hardware", N678)),"hardware",ISNUMBER(SEARCH("technology/makerspaces", N678)),"makerspaces",ISNUMBER(SEARCH("technology/space exploration", N678)),"space exploration",ISNUMBER(SEARCH("technology/wearables", N678)),"wearables",ISNUMBER(SEARCH("technology/web", N678)),"web",ISNUMBER(SEARCH("theater/musical", N678)),"musical",ISNUMBER(SEARCH("theater/plays", N678)),"plays",ISNUMBER(SEARCH("theater/spaces", N678)),"spaces")</f>
        <v>wearables</v>
      </c>
      <c r="S678" s="6">
        <f t="shared" si="53"/>
        <v>42012.768298611118</v>
      </c>
      <c r="T678" s="6">
        <f t="shared" si="54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tr">
        <f t="shared" si="52"/>
        <v>technology</v>
      </c>
      <c r="R679" t="str" cm="1">
        <f t="array" ref="R679">_xlfn.IFS(ISNUMBER(SEARCH("film &amp; video/television", N679)),"television",ISNUMBER(SEARCH("film &amp; video/animation", N679)),"animation",ISNUMBER(SEARCH("film &amp; video/documentary", N679)),"documentary",ISNUMBER(SEARCH("film &amp; video/drama", N679)),"drama",ISNUMBER(SEARCH("film &amp; video/science fiction", N679)),"science fiction",ISNUMBER(SEARCH("film &amp; video/shorts", N679)),"shorts",ISNUMBER(SEARCH("food/food trucks", N679)),"food trucks",ISNUMBER(SEARCH("food/restaurants", N679)),"restaurants",ISNUMBER(SEARCH("food/small batch", N679)),"small batch",ISNUMBER(SEARCH("games/mobile games", N679)),"mobile games",ISNUMBER(SEARCH("games/tabletop games", N679)),"tabletop games",ISNUMBER(SEARCH("games/video games", N679)),"video games",ISNUMBER(SEARCH("music/classical music", N679)),"classical music",ISNUMBER(SEARCH("music/electronic music", N679)),"electronic music",ISNUMBER(SEARCH("music/faith", N679)),"faith",ISNUMBER(SEARCH("music/indie rock", N679)),"indie rock",ISNUMBER(SEARCH("music/jazz", N679)),"jazz",ISNUMBER(SEARCH("music/metal", N679)),"metal",ISNUMBER(SEARCH("music/pop", N679)),"pop",ISNUMBER(SEARCH("music/rock", N679)),"rock",ISNUMBER(SEARCH("music/world music", N679)),"world music",ISNUMBER(SEARCH("journalism/audio", N679)),"audio",ISNUMBER(SEARCH("photography/nature", N679)),"nature",ISNUMBER(SEARCH("photography/people", N679)),"people",ISNUMBER(SEARCH("photography/photobooks", N679)),"photobooks",ISNUMBER(SEARCH("photography/places", N679)),"places",ISNUMBER(SEARCH("publishing/art books", N679)),"art books",ISNUMBER(SEARCH("publishing/children's books", N679)),"children's books",ISNUMBER(SEARCH("publishing/fiction", N679)),"fiction",ISNUMBER(SEARCH("publishing/nonfiction", N679)),"nonfiction",ISNUMBER(SEARCH("publishing/radio &amp; podcasts", N679)),"radio &amp; podcasts",ISNUMBER(SEARCH("publishing/translations", N679)),"translations",ISNUMBER(SEARCH("technology/gadgets", N679)),"gadgets",ISNUMBER(SEARCH("technology/hardware", N679)),"hardware",ISNUMBER(SEARCH("technology/makerspaces", N679)),"makerspaces",ISNUMBER(SEARCH("technology/space exploration", N679)),"space exploration",ISNUMBER(SEARCH("technology/wearables", N679)),"wearables",ISNUMBER(SEARCH("technology/web", N679)),"web",ISNUMBER(SEARCH("theater/musical", N679)),"musical",ISNUMBER(SEARCH("theater/plays", N679)),"plays",ISNUMBER(SEARCH("theater/spaces", N679)),"spaces")</f>
        <v>wearables</v>
      </c>
      <c r="S679" s="6">
        <f t="shared" si="53"/>
        <v>42504.403877314813</v>
      </c>
      <c r="T679" s="6">
        <f t="shared" si="54"/>
        <v>42549.403877314813</v>
      </c>
    </row>
    <row r="680" spans="1:20" ht="48" hidden="1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tr">
        <f t="shared" si="52"/>
        <v>technology</v>
      </c>
      <c r="R680" t="str" cm="1">
        <f t="array" ref="R680">_xlfn.IFS(ISNUMBER(SEARCH("film &amp; video/television", N680)),"television",ISNUMBER(SEARCH("film &amp; video/animation", N680)),"animation",ISNUMBER(SEARCH("film &amp; video/documentary", N680)),"documentary",ISNUMBER(SEARCH("film &amp; video/drama", N680)),"drama",ISNUMBER(SEARCH("film &amp; video/science fiction", N680)),"science fiction",ISNUMBER(SEARCH("film &amp; video/shorts", N680)),"shorts",ISNUMBER(SEARCH("food/food trucks", N680)),"food trucks",ISNUMBER(SEARCH("food/restaurants", N680)),"restaurants",ISNUMBER(SEARCH("food/small batch", N680)),"small batch",ISNUMBER(SEARCH("games/mobile games", N680)),"mobile games",ISNUMBER(SEARCH("games/tabletop games", N680)),"tabletop games",ISNUMBER(SEARCH("games/video games", N680)),"video games",ISNUMBER(SEARCH("music/classical music", N680)),"classical music",ISNUMBER(SEARCH("music/electronic music", N680)),"electronic music",ISNUMBER(SEARCH("music/faith", N680)),"faith",ISNUMBER(SEARCH("music/indie rock", N680)),"indie rock",ISNUMBER(SEARCH("music/jazz", N680)),"jazz",ISNUMBER(SEARCH("music/metal", N680)),"metal",ISNUMBER(SEARCH("music/pop", N680)),"pop",ISNUMBER(SEARCH("music/rock", N680)),"rock",ISNUMBER(SEARCH("music/world music", N680)),"world music",ISNUMBER(SEARCH("journalism/audio", N680)),"audio",ISNUMBER(SEARCH("photography/nature", N680)),"nature",ISNUMBER(SEARCH("photography/people", N680)),"people",ISNUMBER(SEARCH("photography/photobooks", N680)),"photobooks",ISNUMBER(SEARCH("photography/places", N680)),"places",ISNUMBER(SEARCH("publishing/art books", N680)),"art books",ISNUMBER(SEARCH("publishing/children's books", N680)),"children's books",ISNUMBER(SEARCH("publishing/fiction", N680)),"fiction",ISNUMBER(SEARCH("publishing/nonfiction", N680)),"nonfiction",ISNUMBER(SEARCH("publishing/radio &amp; podcasts", N680)),"radio &amp; podcasts",ISNUMBER(SEARCH("publishing/translations", N680)),"translations",ISNUMBER(SEARCH("technology/gadgets", N680)),"gadgets",ISNUMBER(SEARCH("technology/hardware", N680)),"hardware",ISNUMBER(SEARCH("technology/makerspaces", N680)),"makerspaces",ISNUMBER(SEARCH("technology/space exploration", N680)),"space exploration",ISNUMBER(SEARCH("technology/wearables", N680)),"wearables",ISNUMBER(SEARCH("technology/web", N680)),"web",ISNUMBER(SEARCH("theater/musical", N680)),"musical",ISNUMBER(SEARCH("theater/plays", N680)),"plays",ISNUMBER(SEARCH("theater/spaces", N680)),"spaces")</f>
        <v>wearables</v>
      </c>
      <c r="S680" s="6">
        <f t="shared" si="53"/>
        <v>42481.376597222217</v>
      </c>
      <c r="T680" s="6">
        <f t="shared" si="54"/>
        <v>42511.376597222217</v>
      </c>
    </row>
    <row r="681" spans="1:20" ht="48" hidden="1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tr">
        <f t="shared" si="52"/>
        <v>technology</v>
      </c>
      <c r="R681" t="str" cm="1">
        <f t="array" ref="R681">_xlfn.IFS(ISNUMBER(SEARCH("film &amp; video/television", N681)),"television",ISNUMBER(SEARCH("film &amp; video/animation", N681)),"animation",ISNUMBER(SEARCH("film &amp; video/documentary", N681)),"documentary",ISNUMBER(SEARCH("film &amp; video/drama", N681)),"drama",ISNUMBER(SEARCH("film &amp; video/science fiction", N681)),"science fiction",ISNUMBER(SEARCH("film &amp; video/shorts", N681)),"shorts",ISNUMBER(SEARCH("food/food trucks", N681)),"food trucks",ISNUMBER(SEARCH("food/restaurants", N681)),"restaurants",ISNUMBER(SEARCH("food/small batch", N681)),"small batch",ISNUMBER(SEARCH("games/mobile games", N681)),"mobile games",ISNUMBER(SEARCH("games/tabletop games", N681)),"tabletop games",ISNUMBER(SEARCH("games/video games", N681)),"video games",ISNUMBER(SEARCH("music/classical music", N681)),"classical music",ISNUMBER(SEARCH("music/electronic music", N681)),"electronic music",ISNUMBER(SEARCH("music/faith", N681)),"faith",ISNUMBER(SEARCH("music/indie rock", N681)),"indie rock",ISNUMBER(SEARCH("music/jazz", N681)),"jazz",ISNUMBER(SEARCH("music/metal", N681)),"metal",ISNUMBER(SEARCH("music/pop", N681)),"pop",ISNUMBER(SEARCH("music/rock", N681)),"rock",ISNUMBER(SEARCH("music/world music", N681)),"world music",ISNUMBER(SEARCH("journalism/audio", N681)),"audio",ISNUMBER(SEARCH("photography/nature", N681)),"nature",ISNUMBER(SEARCH("photography/people", N681)),"people",ISNUMBER(SEARCH("photography/photobooks", N681)),"photobooks",ISNUMBER(SEARCH("photography/places", N681)),"places",ISNUMBER(SEARCH("publishing/art books", N681)),"art books",ISNUMBER(SEARCH("publishing/children's books", N681)),"children's books",ISNUMBER(SEARCH("publishing/fiction", N681)),"fiction",ISNUMBER(SEARCH("publishing/nonfiction", N681)),"nonfiction",ISNUMBER(SEARCH("publishing/radio &amp; podcasts", N681)),"radio &amp; podcasts",ISNUMBER(SEARCH("publishing/translations", N681)),"translations",ISNUMBER(SEARCH("technology/gadgets", N681)),"gadgets",ISNUMBER(SEARCH("technology/hardware", N681)),"hardware",ISNUMBER(SEARCH("technology/makerspaces", N681)),"makerspaces",ISNUMBER(SEARCH("technology/space exploration", N681)),"space exploration",ISNUMBER(SEARCH("technology/wearables", N681)),"wearables",ISNUMBER(SEARCH("technology/web", N681)),"web",ISNUMBER(SEARCH("theater/musical", N681)),"musical",ISNUMBER(SEARCH("theater/plays", N681)),"plays",ISNUMBER(SEARCH("theater/spaces", N681)),"spaces")</f>
        <v>wearables</v>
      </c>
      <c r="S681" s="6">
        <f t="shared" si="53"/>
        <v>42556.695706018523</v>
      </c>
      <c r="T681" s="6">
        <f t="shared" si="54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tr">
        <f t="shared" si="52"/>
        <v>technology</v>
      </c>
      <c r="R682" t="str" cm="1">
        <f t="array" ref="R682">_xlfn.IFS(ISNUMBER(SEARCH("film &amp; video/television", N682)),"television",ISNUMBER(SEARCH("film &amp; video/animation", N682)),"animation",ISNUMBER(SEARCH("film &amp; video/documentary", N682)),"documentary",ISNUMBER(SEARCH("film &amp; video/drama", N682)),"drama",ISNUMBER(SEARCH("film &amp; video/science fiction", N682)),"science fiction",ISNUMBER(SEARCH("film &amp; video/shorts", N682)),"shorts",ISNUMBER(SEARCH("food/food trucks", N682)),"food trucks",ISNUMBER(SEARCH("food/restaurants", N682)),"restaurants",ISNUMBER(SEARCH("food/small batch", N682)),"small batch",ISNUMBER(SEARCH("games/mobile games", N682)),"mobile games",ISNUMBER(SEARCH("games/tabletop games", N682)),"tabletop games",ISNUMBER(SEARCH("games/video games", N682)),"video games",ISNUMBER(SEARCH("music/classical music", N682)),"classical music",ISNUMBER(SEARCH("music/electronic music", N682)),"electronic music",ISNUMBER(SEARCH("music/faith", N682)),"faith",ISNUMBER(SEARCH("music/indie rock", N682)),"indie rock",ISNUMBER(SEARCH("music/jazz", N682)),"jazz",ISNUMBER(SEARCH("music/metal", N682)),"metal",ISNUMBER(SEARCH("music/pop", N682)),"pop",ISNUMBER(SEARCH("music/rock", N682)),"rock",ISNUMBER(SEARCH("music/world music", N682)),"world music",ISNUMBER(SEARCH("journalism/audio", N682)),"audio",ISNUMBER(SEARCH("photography/nature", N682)),"nature",ISNUMBER(SEARCH("photography/people", N682)),"people",ISNUMBER(SEARCH("photography/photobooks", N682)),"photobooks",ISNUMBER(SEARCH("photography/places", N682)),"places",ISNUMBER(SEARCH("publishing/art books", N682)),"art books",ISNUMBER(SEARCH("publishing/children's books", N682)),"children's books",ISNUMBER(SEARCH("publishing/fiction", N682)),"fiction",ISNUMBER(SEARCH("publishing/nonfiction", N682)),"nonfiction",ISNUMBER(SEARCH("publishing/radio &amp; podcasts", N682)),"radio &amp; podcasts",ISNUMBER(SEARCH("publishing/translations", N682)),"translations",ISNUMBER(SEARCH("technology/gadgets", N682)),"gadgets",ISNUMBER(SEARCH("technology/hardware", N682)),"hardware",ISNUMBER(SEARCH("technology/makerspaces", N682)),"makerspaces",ISNUMBER(SEARCH("technology/space exploration", N682)),"space exploration",ISNUMBER(SEARCH("technology/wearables", N682)),"wearables",ISNUMBER(SEARCH("technology/web", N682)),"web",ISNUMBER(SEARCH("theater/musical", N682)),"musical",ISNUMBER(SEARCH("theater/plays", N682)),"plays",ISNUMBER(SEARCH("theater/spaces", N682)),"spaces")</f>
        <v>wearables</v>
      </c>
      <c r="S682" s="6">
        <f t="shared" si="53"/>
        <v>41864.501516203702</v>
      </c>
      <c r="T682" s="6">
        <f t="shared" si="54"/>
        <v>41899.501516203702</v>
      </c>
    </row>
    <row r="683" spans="1:20" ht="48" hidden="1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tr">
        <f t="shared" si="52"/>
        <v>technology</v>
      </c>
      <c r="R683" t="str" cm="1">
        <f t="array" ref="R683">_xlfn.IFS(ISNUMBER(SEARCH("film &amp; video/television", N683)),"television",ISNUMBER(SEARCH("film &amp; video/animation", N683)),"animation",ISNUMBER(SEARCH("film &amp; video/documentary", N683)),"documentary",ISNUMBER(SEARCH("film &amp; video/drama", N683)),"drama",ISNUMBER(SEARCH("film &amp; video/science fiction", N683)),"science fiction",ISNUMBER(SEARCH("film &amp; video/shorts", N683)),"shorts",ISNUMBER(SEARCH("food/food trucks", N683)),"food trucks",ISNUMBER(SEARCH("food/restaurants", N683)),"restaurants",ISNUMBER(SEARCH("food/small batch", N683)),"small batch",ISNUMBER(SEARCH("games/mobile games", N683)),"mobile games",ISNUMBER(SEARCH("games/tabletop games", N683)),"tabletop games",ISNUMBER(SEARCH("games/video games", N683)),"video games",ISNUMBER(SEARCH("music/classical music", N683)),"classical music",ISNUMBER(SEARCH("music/electronic music", N683)),"electronic music",ISNUMBER(SEARCH("music/faith", N683)),"faith",ISNUMBER(SEARCH("music/indie rock", N683)),"indie rock",ISNUMBER(SEARCH("music/jazz", N683)),"jazz",ISNUMBER(SEARCH("music/metal", N683)),"metal",ISNUMBER(SEARCH("music/pop", N683)),"pop",ISNUMBER(SEARCH("music/rock", N683)),"rock",ISNUMBER(SEARCH("music/world music", N683)),"world music",ISNUMBER(SEARCH("journalism/audio", N683)),"audio",ISNUMBER(SEARCH("photography/nature", N683)),"nature",ISNUMBER(SEARCH("photography/people", N683)),"people",ISNUMBER(SEARCH("photography/photobooks", N683)),"photobooks",ISNUMBER(SEARCH("photography/places", N683)),"places",ISNUMBER(SEARCH("publishing/art books", N683)),"art books",ISNUMBER(SEARCH("publishing/children's books", N683)),"children's books",ISNUMBER(SEARCH("publishing/fiction", N683)),"fiction",ISNUMBER(SEARCH("publishing/nonfiction", N683)),"nonfiction",ISNUMBER(SEARCH("publishing/radio &amp; podcasts", N683)),"radio &amp; podcasts",ISNUMBER(SEARCH("publishing/translations", N683)),"translations",ISNUMBER(SEARCH("technology/gadgets", N683)),"gadgets",ISNUMBER(SEARCH("technology/hardware", N683)),"hardware",ISNUMBER(SEARCH("technology/makerspaces", N683)),"makerspaces",ISNUMBER(SEARCH("technology/space exploration", N683)),"space exploration",ISNUMBER(SEARCH("technology/wearables", N683)),"wearables",ISNUMBER(SEARCH("technology/web", N683)),"web",ISNUMBER(SEARCH("theater/musical", N683)),"musical",ISNUMBER(SEARCH("theater/plays", N683)),"plays",ISNUMBER(SEARCH("theater/spaces", N683)),"spaces")</f>
        <v>wearables</v>
      </c>
      <c r="S683" s="6">
        <f t="shared" si="53"/>
        <v>42639.805601851855</v>
      </c>
      <c r="T683" s="6">
        <f t="shared" si="54"/>
        <v>42669.805601851855</v>
      </c>
    </row>
    <row r="684" spans="1:20" ht="48" hidden="1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tr">
        <f t="shared" si="52"/>
        <v>technology</v>
      </c>
      <c r="R684" t="str" cm="1">
        <f t="array" ref="R684">_xlfn.IFS(ISNUMBER(SEARCH("film &amp; video/television", N684)),"television",ISNUMBER(SEARCH("film &amp; video/animation", N684)),"animation",ISNUMBER(SEARCH("film &amp; video/documentary", N684)),"documentary",ISNUMBER(SEARCH("film &amp; video/drama", N684)),"drama",ISNUMBER(SEARCH("film &amp; video/science fiction", N684)),"science fiction",ISNUMBER(SEARCH("film &amp; video/shorts", N684)),"shorts",ISNUMBER(SEARCH("food/food trucks", N684)),"food trucks",ISNUMBER(SEARCH("food/restaurants", N684)),"restaurants",ISNUMBER(SEARCH("food/small batch", N684)),"small batch",ISNUMBER(SEARCH("games/mobile games", N684)),"mobile games",ISNUMBER(SEARCH("games/tabletop games", N684)),"tabletop games",ISNUMBER(SEARCH("games/video games", N684)),"video games",ISNUMBER(SEARCH("music/classical music", N684)),"classical music",ISNUMBER(SEARCH("music/electronic music", N684)),"electronic music",ISNUMBER(SEARCH("music/faith", N684)),"faith",ISNUMBER(SEARCH("music/indie rock", N684)),"indie rock",ISNUMBER(SEARCH("music/jazz", N684)),"jazz",ISNUMBER(SEARCH("music/metal", N684)),"metal",ISNUMBER(SEARCH("music/pop", N684)),"pop",ISNUMBER(SEARCH("music/rock", N684)),"rock",ISNUMBER(SEARCH("music/world music", N684)),"world music",ISNUMBER(SEARCH("journalism/audio", N684)),"audio",ISNUMBER(SEARCH("photography/nature", N684)),"nature",ISNUMBER(SEARCH("photography/people", N684)),"people",ISNUMBER(SEARCH("photography/photobooks", N684)),"photobooks",ISNUMBER(SEARCH("photography/places", N684)),"places",ISNUMBER(SEARCH("publishing/art books", N684)),"art books",ISNUMBER(SEARCH("publishing/children's books", N684)),"children's books",ISNUMBER(SEARCH("publishing/fiction", N684)),"fiction",ISNUMBER(SEARCH("publishing/nonfiction", N684)),"nonfiction",ISNUMBER(SEARCH("publishing/radio &amp; podcasts", N684)),"radio &amp; podcasts",ISNUMBER(SEARCH("publishing/translations", N684)),"translations",ISNUMBER(SEARCH("technology/gadgets", N684)),"gadgets",ISNUMBER(SEARCH("technology/hardware", N684)),"hardware",ISNUMBER(SEARCH("technology/makerspaces", N684)),"makerspaces",ISNUMBER(SEARCH("technology/space exploration", N684)),"space exploration",ISNUMBER(SEARCH("technology/wearables", N684)),"wearables",ISNUMBER(SEARCH("technology/web", N684)),"web",ISNUMBER(SEARCH("theater/musical", N684)),"musical",ISNUMBER(SEARCH("theater/plays", N684)),"plays",ISNUMBER(SEARCH("theater/spaces", N684)),"spaces")</f>
        <v>wearables</v>
      </c>
      <c r="S684" s="6">
        <f t="shared" si="53"/>
        <v>42778.765300925923</v>
      </c>
      <c r="T684" s="6">
        <f t="shared" si="54"/>
        <v>42808.723634259266</v>
      </c>
    </row>
    <row r="685" spans="1:20" ht="48" hidden="1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tr">
        <f t="shared" si="52"/>
        <v>technology</v>
      </c>
      <c r="R685" t="str" cm="1">
        <f t="array" ref="R685">_xlfn.IFS(ISNUMBER(SEARCH("film &amp; video/television", N685)),"television",ISNUMBER(SEARCH("film &amp; video/animation", N685)),"animation",ISNUMBER(SEARCH("film &amp; video/documentary", N685)),"documentary",ISNUMBER(SEARCH("film &amp; video/drama", N685)),"drama",ISNUMBER(SEARCH("film &amp; video/science fiction", N685)),"science fiction",ISNUMBER(SEARCH("film &amp; video/shorts", N685)),"shorts",ISNUMBER(SEARCH("food/food trucks", N685)),"food trucks",ISNUMBER(SEARCH("food/restaurants", N685)),"restaurants",ISNUMBER(SEARCH("food/small batch", N685)),"small batch",ISNUMBER(SEARCH("games/mobile games", N685)),"mobile games",ISNUMBER(SEARCH("games/tabletop games", N685)),"tabletop games",ISNUMBER(SEARCH("games/video games", N685)),"video games",ISNUMBER(SEARCH("music/classical music", N685)),"classical music",ISNUMBER(SEARCH("music/electronic music", N685)),"electronic music",ISNUMBER(SEARCH("music/faith", N685)),"faith",ISNUMBER(SEARCH("music/indie rock", N685)),"indie rock",ISNUMBER(SEARCH("music/jazz", N685)),"jazz",ISNUMBER(SEARCH("music/metal", N685)),"metal",ISNUMBER(SEARCH("music/pop", N685)),"pop",ISNUMBER(SEARCH("music/rock", N685)),"rock",ISNUMBER(SEARCH("music/world music", N685)),"world music",ISNUMBER(SEARCH("journalism/audio", N685)),"audio",ISNUMBER(SEARCH("photography/nature", N685)),"nature",ISNUMBER(SEARCH("photography/people", N685)),"people",ISNUMBER(SEARCH("photography/photobooks", N685)),"photobooks",ISNUMBER(SEARCH("photography/places", N685)),"places",ISNUMBER(SEARCH("publishing/art books", N685)),"art books",ISNUMBER(SEARCH("publishing/children's books", N685)),"children's books",ISNUMBER(SEARCH("publishing/fiction", N685)),"fiction",ISNUMBER(SEARCH("publishing/nonfiction", N685)),"nonfiction",ISNUMBER(SEARCH("publishing/radio &amp; podcasts", N685)),"radio &amp; podcasts",ISNUMBER(SEARCH("publishing/translations", N685)),"translations",ISNUMBER(SEARCH("technology/gadgets", N685)),"gadgets",ISNUMBER(SEARCH("technology/hardware", N685)),"hardware",ISNUMBER(SEARCH("technology/makerspaces", N685)),"makerspaces",ISNUMBER(SEARCH("technology/space exploration", N685)),"space exploration",ISNUMBER(SEARCH("technology/wearables", N685)),"wearables",ISNUMBER(SEARCH("technology/web", N685)),"web",ISNUMBER(SEARCH("theater/musical", N685)),"musical",ISNUMBER(SEARCH("theater/plays", N685)),"plays",ISNUMBER(SEARCH("theater/spaces", N685)),"spaces")</f>
        <v>wearables</v>
      </c>
      <c r="S685" s="6">
        <f t="shared" si="53"/>
        <v>42634.900046296301</v>
      </c>
      <c r="T685" s="6">
        <f t="shared" si="54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tr">
        <f t="shared" si="52"/>
        <v>technology</v>
      </c>
      <c r="R686" t="str" cm="1">
        <f t="array" ref="R686">_xlfn.IFS(ISNUMBER(SEARCH("film &amp; video/television", N686)),"television",ISNUMBER(SEARCH("film &amp; video/animation", N686)),"animation",ISNUMBER(SEARCH("film &amp; video/documentary", N686)),"documentary",ISNUMBER(SEARCH("film &amp; video/drama", N686)),"drama",ISNUMBER(SEARCH("film &amp; video/science fiction", N686)),"science fiction",ISNUMBER(SEARCH("film &amp; video/shorts", N686)),"shorts",ISNUMBER(SEARCH("food/food trucks", N686)),"food trucks",ISNUMBER(SEARCH("food/restaurants", N686)),"restaurants",ISNUMBER(SEARCH("food/small batch", N686)),"small batch",ISNUMBER(SEARCH("games/mobile games", N686)),"mobile games",ISNUMBER(SEARCH("games/tabletop games", N686)),"tabletop games",ISNUMBER(SEARCH("games/video games", N686)),"video games",ISNUMBER(SEARCH("music/classical music", N686)),"classical music",ISNUMBER(SEARCH("music/electronic music", N686)),"electronic music",ISNUMBER(SEARCH("music/faith", N686)),"faith",ISNUMBER(SEARCH("music/indie rock", N686)),"indie rock",ISNUMBER(SEARCH("music/jazz", N686)),"jazz",ISNUMBER(SEARCH("music/metal", N686)),"metal",ISNUMBER(SEARCH("music/pop", N686)),"pop",ISNUMBER(SEARCH("music/rock", N686)),"rock",ISNUMBER(SEARCH("music/world music", N686)),"world music",ISNUMBER(SEARCH("journalism/audio", N686)),"audio",ISNUMBER(SEARCH("photography/nature", N686)),"nature",ISNUMBER(SEARCH("photography/people", N686)),"people",ISNUMBER(SEARCH("photography/photobooks", N686)),"photobooks",ISNUMBER(SEARCH("photography/places", N686)),"places",ISNUMBER(SEARCH("publishing/art books", N686)),"art books",ISNUMBER(SEARCH("publishing/children's books", N686)),"children's books",ISNUMBER(SEARCH("publishing/fiction", N686)),"fiction",ISNUMBER(SEARCH("publishing/nonfiction", N686)),"nonfiction",ISNUMBER(SEARCH("publishing/radio &amp; podcasts", N686)),"radio &amp; podcasts",ISNUMBER(SEARCH("publishing/translations", N686)),"translations",ISNUMBER(SEARCH("technology/gadgets", N686)),"gadgets",ISNUMBER(SEARCH("technology/hardware", N686)),"hardware",ISNUMBER(SEARCH("technology/makerspaces", N686)),"makerspaces",ISNUMBER(SEARCH("technology/space exploration", N686)),"space exploration",ISNUMBER(SEARCH("technology/wearables", N686)),"wearables",ISNUMBER(SEARCH("technology/web", N686)),"web",ISNUMBER(SEARCH("theater/musical", N686)),"musical",ISNUMBER(SEARCH("theater/plays", N686)),"plays",ISNUMBER(SEARCH("theater/spaces", N686)),"spaces")</f>
        <v>wearables</v>
      </c>
      <c r="S686" s="6">
        <f t="shared" si="53"/>
        <v>41809.473275462966</v>
      </c>
      <c r="T686" s="6">
        <f t="shared" si="54"/>
        <v>41845.125</v>
      </c>
    </row>
    <row r="687" spans="1:20" ht="48" hidden="1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tr">
        <f t="shared" si="52"/>
        <v>technology</v>
      </c>
      <c r="R687" t="str" cm="1">
        <f t="array" ref="R687">_xlfn.IFS(ISNUMBER(SEARCH("film &amp; video/television", N687)),"television",ISNUMBER(SEARCH("film &amp; video/animation", N687)),"animation",ISNUMBER(SEARCH("film &amp; video/documentary", N687)),"documentary",ISNUMBER(SEARCH("film &amp; video/drama", N687)),"drama",ISNUMBER(SEARCH("film &amp; video/science fiction", N687)),"science fiction",ISNUMBER(SEARCH("film &amp; video/shorts", N687)),"shorts",ISNUMBER(SEARCH("food/food trucks", N687)),"food trucks",ISNUMBER(SEARCH("food/restaurants", N687)),"restaurants",ISNUMBER(SEARCH("food/small batch", N687)),"small batch",ISNUMBER(SEARCH("games/mobile games", N687)),"mobile games",ISNUMBER(SEARCH("games/tabletop games", N687)),"tabletop games",ISNUMBER(SEARCH("games/video games", N687)),"video games",ISNUMBER(SEARCH("music/classical music", N687)),"classical music",ISNUMBER(SEARCH("music/electronic music", N687)),"electronic music",ISNUMBER(SEARCH("music/faith", N687)),"faith",ISNUMBER(SEARCH("music/indie rock", N687)),"indie rock",ISNUMBER(SEARCH("music/jazz", N687)),"jazz",ISNUMBER(SEARCH("music/metal", N687)),"metal",ISNUMBER(SEARCH("music/pop", N687)),"pop",ISNUMBER(SEARCH("music/rock", N687)),"rock",ISNUMBER(SEARCH("music/world music", N687)),"world music",ISNUMBER(SEARCH("journalism/audio", N687)),"audio",ISNUMBER(SEARCH("photography/nature", N687)),"nature",ISNUMBER(SEARCH("photography/people", N687)),"people",ISNUMBER(SEARCH("photography/photobooks", N687)),"photobooks",ISNUMBER(SEARCH("photography/places", N687)),"places",ISNUMBER(SEARCH("publishing/art books", N687)),"art books",ISNUMBER(SEARCH("publishing/children's books", N687)),"children's books",ISNUMBER(SEARCH("publishing/fiction", N687)),"fiction",ISNUMBER(SEARCH("publishing/nonfiction", N687)),"nonfiction",ISNUMBER(SEARCH("publishing/radio &amp; podcasts", N687)),"radio &amp; podcasts",ISNUMBER(SEARCH("publishing/translations", N687)),"translations",ISNUMBER(SEARCH("technology/gadgets", N687)),"gadgets",ISNUMBER(SEARCH("technology/hardware", N687)),"hardware",ISNUMBER(SEARCH("technology/makerspaces", N687)),"makerspaces",ISNUMBER(SEARCH("technology/space exploration", N687)),"space exploration",ISNUMBER(SEARCH("technology/wearables", N687)),"wearables",ISNUMBER(SEARCH("technology/web", N687)),"web",ISNUMBER(SEARCH("theater/musical", N687)),"musical",ISNUMBER(SEARCH("theater/plays", N687)),"plays",ISNUMBER(SEARCH("theater/spaces", N687)),"spaces")</f>
        <v>wearables</v>
      </c>
      <c r="S687" s="6">
        <f t="shared" si="53"/>
        <v>41971.866574074069</v>
      </c>
      <c r="T687" s="6">
        <f t="shared" si="54"/>
        <v>42016.866574074069</v>
      </c>
    </row>
    <row r="688" spans="1:20" ht="64" hidden="1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v>0</v>
      </c>
      <c r="Q688" t="str">
        <f t="shared" si="52"/>
        <v>technology</v>
      </c>
      <c r="R688" t="str" cm="1">
        <f t="array" ref="R688">_xlfn.IFS(ISNUMBER(SEARCH("film &amp; video/television", N688)),"television",ISNUMBER(SEARCH("film &amp; video/animation", N688)),"animation",ISNUMBER(SEARCH("film &amp; video/documentary", N688)),"documentary",ISNUMBER(SEARCH("film &amp; video/drama", N688)),"drama",ISNUMBER(SEARCH("film &amp; video/science fiction", N688)),"science fiction",ISNUMBER(SEARCH("film &amp; video/shorts", N688)),"shorts",ISNUMBER(SEARCH("food/food trucks", N688)),"food trucks",ISNUMBER(SEARCH("food/restaurants", N688)),"restaurants",ISNUMBER(SEARCH("food/small batch", N688)),"small batch",ISNUMBER(SEARCH("games/mobile games", N688)),"mobile games",ISNUMBER(SEARCH("games/tabletop games", N688)),"tabletop games",ISNUMBER(SEARCH("games/video games", N688)),"video games",ISNUMBER(SEARCH("music/classical music", N688)),"classical music",ISNUMBER(SEARCH("music/electronic music", N688)),"electronic music",ISNUMBER(SEARCH("music/faith", N688)),"faith",ISNUMBER(SEARCH("music/indie rock", N688)),"indie rock",ISNUMBER(SEARCH("music/jazz", N688)),"jazz",ISNUMBER(SEARCH("music/metal", N688)),"metal",ISNUMBER(SEARCH("music/pop", N688)),"pop",ISNUMBER(SEARCH("music/rock", N688)),"rock",ISNUMBER(SEARCH("music/world music", N688)),"world music",ISNUMBER(SEARCH("journalism/audio", N688)),"audio",ISNUMBER(SEARCH("photography/nature", N688)),"nature",ISNUMBER(SEARCH("photography/people", N688)),"people",ISNUMBER(SEARCH("photography/photobooks", N688)),"photobooks",ISNUMBER(SEARCH("photography/places", N688)),"places",ISNUMBER(SEARCH("publishing/art books", N688)),"art books",ISNUMBER(SEARCH("publishing/children's books", N688)),"children's books",ISNUMBER(SEARCH("publishing/fiction", N688)),"fiction",ISNUMBER(SEARCH("publishing/nonfiction", N688)),"nonfiction",ISNUMBER(SEARCH("publishing/radio &amp; podcasts", N688)),"radio &amp; podcasts",ISNUMBER(SEARCH("publishing/translations", N688)),"translations",ISNUMBER(SEARCH("technology/gadgets", N688)),"gadgets",ISNUMBER(SEARCH("technology/hardware", N688)),"hardware",ISNUMBER(SEARCH("technology/makerspaces", N688)),"makerspaces",ISNUMBER(SEARCH("technology/space exploration", N688)),"space exploration",ISNUMBER(SEARCH("technology/wearables", N688)),"wearables",ISNUMBER(SEARCH("technology/web", N688)),"web",ISNUMBER(SEARCH("theater/musical", N688)),"musical",ISNUMBER(SEARCH("theater/plays", N688)),"plays",ISNUMBER(SEARCH("theater/spaces", N688)),"spaces")</f>
        <v>wearables</v>
      </c>
      <c r="S688" s="6">
        <f t="shared" si="53"/>
        <v>42189.673263888893</v>
      </c>
      <c r="T688" s="6">
        <f t="shared" si="54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tr">
        <f t="shared" si="52"/>
        <v>technology</v>
      </c>
      <c r="R689" t="str" cm="1">
        <f t="array" ref="R689">_xlfn.IFS(ISNUMBER(SEARCH("film &amp; video/television", N689)),"television",ISNUMBER(SEARCH("film &amp; video/animation", N689)),"animation",ISNUMBER(SEARCH("film &amp; video/documentary", N689)),"documentary",ISNUMBER(SEARCH("film &amp; video/drama", N689)),"drama",ISNUMBER(SEARCH("film &amp; video/science fiction", N689)),"science fiction",ISNUMBER(SEARCH("film &amp; video/shorts", N689)),"shorts",ISNUMBER(SEARCH("food/food trucks", N689)),"food trucks",ISNUMBER(SEARCH("food/restaurants", N689)),"restaurants",ISNUMBER(SEARCH("food/small batch", N689)),"small batch",ISNUMBER(SEARCH("games/mobile games", N689)),"mobile games",ISNUMBER(SEARCH("games/tabletop games", N689)),"tabletop games",ISNUMBER(SEARCH("games/video games", N689)),"video games",ISNUMBER(SEARCH("music/classical music", N689)),"classical music",ISNUMBER(SEARCH("music/electronic music", N689)),"electronic music",ISNUMBER(SEARCH("music/faith", N689)),"faith",ISNUMBER(SEARCH("music/indie rock", N689)),"indie rock",ISNUMBER(SEARCH("music/jazz", N689)),"jazz",ISNUMBER(SEARCH("music/metal", N689)),"metal",ISNUMBER(SEARCH("music/pop", N689)),"pop",ISNUMBER(SEARCH("music/rock", N689)),"rock",ISNUMBER(SEARCH("music/world music", N689)),"world music",ISNUMBER(SEARCH("journalism/audio", N689)),"audio",ISNUMBER(SEARCH("photography/nature", N689)),"nature",ISNUMBER(SEARCH("photography/people", N689)),"people",ISNUMBER(SEARCH("photography/photobooks", N689)),"photobooks",ISNUMBER(SEARCH("photography/places", N689)),"places",ISNUMBER(SEARCH("publishing/art books", N689)),"art books",ISNUMBER(SEARCH("publishing/children's books", N689)),"children's books",ISNUMBER(SEARCH("publishing/fiction", N689)),"fiction",ISNUMBER(SEARCH("publishing/nonfiction", N689)),"nonfiction",ISNUMBER(SEARCH("publishing/radio &amp; podcasts", N689)),"radio &amp; podcasts",ISNUMBER(SEARCH("publishing/translations", N689)),"translations",ISNUMBER(SEARCH("technology/gadgets", N689)),"gadgets",ISNUMBER(SEARCH("technology/hardware", N689)),"hardware",ISNUMBER(SEARCH("technology/makerspaces", N689)),"makerspaces",ISNUMBER(SEARCH("technology/space exploration", N689)),"space exploration",ISNUMBER(SEARCH("technology/wearables", N689)),"wearables",ISNUMBER(SEARCH("technology/web", N689)),"web",ISNUMBER(SEARCH("theater/musical", N689)),"musical",ISNUMBER(SEARCH("theater/plays", N689)),"plays",ISNUMBER(SEARCH("theater/spaces", N689)),"spaces")</f>
        <v>wearables</v>
      </c>
      <c r="S689" s="6">
        <f t="shared" si="53"/>
        <v>42711.750613425931</v>
      </c>
      <c r="T689" s="6">
        <f t="shared" si="54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tr">
        <f t="shared" si="52"/>
        <v>technology</v>
      </c>
      <c r="R690" t="str" cm="1">
        <f t="array" ref="R690">_xlfn.IFS(ISNUMBER(SEARCH("film &amp; video/television", N690)),"television",ISNUMBER(SEARCH("film &amp; video/animation", N690)),"animation",ISNUMBER(SEARCH("film &amp; video/documentary", N690)),"documentary",ISNUMBER(SEARCH("film &amp; video/drama", N690)),"drama",ISNUMBER(SEARCH("film &amp; video/science fiction", N690)),"science fiction",ISNUMBER(SEARCH("film &amp; video/shorts", N690)),"shorts",ISNUMBER(SEARCH("food/food trucks", N690)),"food trucks",ISNUMBER(SEARCH("food/restaurants", N690)),"restaurants",ISNUMBER(SEARCH("food/small batch", N690)),"small batch",ISNUMBER(SEARCH("games/mobile games", N690)),"mobile games",ISNUMBER(SEARCH("games/tabletop games", N690)),"tabletop games",ISNUMBER(SEARCH("games/video games", N690)),"video games",ISNUMBER(SEARCH("music/classical music", N690)),"classical music",ISNUMBER(SEARCH("music/electronic music", N690)),"electronic music",ISNUMBER(SEARCH("music/faith", N690)),"faith",ISNUMBER(SEARCH("music/indie rock", N690)),"indie rock",ISNUMBER(SEARCH("music/jazz", N690)),"jazz",ISNUMBER(SEARCH("music/metal", N690)),"metal",ISNUMBER(SEARCH("music/pop", N690)),"pop",ISNUMBER(SEARCH("music/rock", N690)),"rock",ISNUMBER(SEARCH("music/world music", N690)),"world music",ISNUMBER(SEARCH("journalism/audio", N690)),"audio",ISNUMBER(SEARCH("photography/nature", N690)),"nature",ISNUMBER(SEARCH("photography/people", N690)),"people",ISNUMBER(SEARCH("photography/photobooks", N690)),"photobooks",ISNUMBER(SEARCH("photography/places", N690)),"places",ISNUMBER(SEARCH("publishing/art books", N690)),"art books",ISNUMBER(SEARCH("publishing/children's books", N690)),"children's books",ISNUMBER(SEARCH("publishing/fiction", N690)),"fiction",ISNUMBER(SEARCH("publishing/nonfiction", N690)),"nonfiction",ISNUMBER(SEARCH("publishing/radio &amp; podcasts", N690)),"radio &amp; podcasts",ISNUMBER(SEARCH("publishing/translations", N690)),"translations",ISNUMBER(SEARCH("technology/gadgets", N690)),"gadgets",ISNUMBER(SEARCH("technology/hardware", N690)),"hardware",ISNUMBER(SEARCH("technology/makerspaces", N690)),"makerspaces",ISNUMBER(SEARCH("technology/space exploration", N690)),"space exploration",ISNUMBER(SEARCH("technology/wearables", N690)),"wearables",ISNUMBER(SEARCH("technology/web", N690)),"web",ISNUMBER(SEARCH("theater/musical", N690)),"musical",ISNUMBER(SEARCH("theater/plays", N690)),"plays",ISNUMBER(SEARCH("theater/spaces", N690)),"spaces")</f>
        <v>wearables</v>
      </c>
      <c r="S690" s="6">
        <f t="shared" si="53"/>
        <v>42262.104780092588</v>
      </c>
      <c r="T690" s="6">
        <f t="shared" si="54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tr">
        <f t="shared" si="52"/>
        <v>technology</v>
      </c>
      <c r="R691" t="str" cm="1">
        <f t="array" ref="R691">_xlfn.IFS(ISNUMBER(SEARCH("film &amp; video/television", N691)),"television",ISNUMBER(SEARCH("film &amp; video/animation", N691)),"animation",ISNUMBER(SEARCH("film &amp; video/documentary", N691)),"documentary",ISNUMBER(SEARCH("film &amp; video/drama", N691)),"drama",ISNUMBER(SEARCH("film &amp; video/science fiction", N691)),"science fiction",ISNUMBER(SEARCH("film &amp; video/shorts", N691)),"shorts",ISNUMBER(SEARCH("food/food trucks", N691)),"food trucks",ISNUMBER(SEARCH("food/restaurants", N691)),"restaurants",ISNUMBER(SEARCH("food/small batch", N691)),"small batch",ISNUMBER(SEARCH("games/mobile games", N691)),"mobile games",ISNUMBER(SEARCH("games/tabletop games", N691)),"tabletop games",ISNUMBER(SEARCH("games/video games", N691)),"video games",ISNUMBER(SEARCH("music/classical music", N691)),"classical music",ISNUMBER(SEARCH("music/electronic music", N691)),"electronic music",ISNUMBER(SEARCH("music/faith", N691)),"faith",ISNUMBER(SEARCH("music/indie rock", N691)),"indie rock",ISNUMBER(SEARCH("music/jazz", N691)),"jazz",ISNUMBER(SEARCH("music/metal", N691)),"metal",ISNUMBER(SEARCH("music/pop", N691)),"pop",ISNUMBER(SEARCH("music/rock", N691)),"rock",ISNUMBER(SEARCH("music/world music", N691)),"world music",ISNUMBER(SEARCH("journalism/audio", N691)),"audio",ISNUMBER(SEARCH("photography/nature", N691)),"nature",ISNUMBER(SEARCH("photography/people", N691)),"people",ISNUMBER(SEARCH("photography/photobooks", N691)),"photobooks",ISNUMBER(SEARCH("photography/places", N691)),"places",ISNUMBER(SEARCH("publishing/art books", N691)),"art books",ISNUMBER(SEARCH("publishing/children's books", N691)),"children's books",ISNUMBER(SEARCH("publishing/fiction", N691)),"fiction",ISNUMBER(SEARCH("publishing/nonfiction", N691)),"nonfiction",ISNUMBER(SEARCH("publishing/radio &amp; podcasts", N691)),"radio &amp; podcasts",ISNUMBER(SEARCH("publishing/translations", N691)),"translations",ISNUMBER(SEARCH("technology/gadgets", N691)),"gadgets",ISNUMBER(SEARCH("technology/hardware", N691)),"hardware",ISNUMBER(SEARCH("technology/makerspaces", N691)),"makerspaces",ISNUMBER(SEARCH("technology/space exploration", N691)),"space exploration",ISNUMBER(SEARCH("technology/wearables", N691)),"wearables",ISNUMBER(SEARCH("technology/web", N691)),"web",ISNUMBER(SEARCH("theater/musical", N691)),"musical",ISNUMBER(SEARCH("theater/plays", N691)),"plays",ISNUMBER(SEARCH("theater/spaces", N691)),"spaces")</f>
        <v>wearables</v>
      </c>
      <c r="S691" s="6">
        <f t="shared" si="53"/>
        <v>42675.66778935185</v>
      </c>
      <c r="T691" s="6">
        <f t="shared" si="54"/>
        <v>42712.207638888889</v>
      </c>
    </row>
    <row r="692" spans="1:20" ht="32" hidden="1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tr">
        <f t="shared" si="52"/>
        <v>technology</v>
      </c>
      <c r="R692" t="str" cm="1">
        <f t="array" ref="R692">_xlfn.IFS(ISNUMBER(SEARCH("film &amp; video/television", N692)),"television",ISNUMBER(SEARCH("film &amp; video/animation", N692)),"animation",ISNUMBER(SEARCH("film &amp; video/documentary", N692)),"documentary",ISNUMBER(SEARCH("film &amp; video/drama", N692)),"drama",ISNUMBER(SEARCH("film &amp; video/science fiction", N692)),"science fiction",ISNUMBER(SEARCH("film &amp; video/shorts", N692)),"shorts",ISNUMBER(SEARCH("food/food trucks", N692)),"food trucks",ISNUMBER(SEARCH("food/restaurants", N692)),"restaurants",ISNUMBER(SEARCH("food/small batch", N692)),"small batch",ISNUMBER(SEARCH("games/mobile games", N692)),"mobile games",ISNUMBER(SEARCH("games/tabletop games", N692)),"tabletop games",ISNUMBER(SEARCH("games/video games", N692)),"video games",ISNUMBER(SEARCH("music/classical music", N692)),"classical music",ISNUMBER(SEARCH("music/electronic music", N692)),"electronic music",ISNUMBER(SEARCH("music/faith", N692)),"faith",ISNUMBER(SEARCH("music/indie rock", N692)),"indie rock",ISNUMBER(SEARCH("music/jazz", N692)),"jazz",ISNUMBER(SEARCH("music/metal", N692)),"metal",ISNUMBER(SEARCH("music/pop", N692)),"pop",ISNUMBER(SEARCH("music/rock", N692)),"rock",ISNUMBER(SEARCH("music/world music", N692)),"world music",ISNUMBER(SEARCH("journalism/audio", N692)),"audio",ISNUMBER(SEARCH("photography/nature", N692)),"nature",ISNUMBER(SEARCH("photography/people", N692)),"people",ISNUMBER(SEARCH("photography/photobooks", N692)),"photobooks",ISNUMBER(SEARCH("photography/places", N692)),"places",ISNUMBER(SEARCH("publishing/art books", N692)),"art books",ISNUMBER(SEARCH("publishing/children's books", N692)),"children's books",ISNUMBER(SEARCH("publishing/fiction", N692)),"fiction",ISNUMBER(SEARCH("publishing/nonfiction", N692)),"nonfiction",ISNUMBER(SEARCH("publishing/radio &amp; podcasts", N692)),"radio &amp; podcasts",ISNUMBER(SEARCH("publishing/translations", N692)),"translations",ISNUMBER(SEARCH("technology/gadgets", N692)),"gadgets",ISNUMBER(SEARCH("technology/hardware", N692)),"hardware",ISNUMBER(SEARCH("technology/makerspaces", N692)),"makerspaces",ISNUMBER(SEARCH("technology/space exploration", N692)),"space exploration",ISNUMBER(SEARCH("technology/wearables", N692)),"wearables",ISNUMBER(SEARCH("technology/web", N692)),"web",ISNUMBER(SEARCH("theater/musical", N692)),"musical",ISNUMBER(SEARCH("theater/plays", N692)),"plays",ISNUMBER(SEARCH("theater/spaces", N692)),"spaces")</f>
        <v>wearables</v>
      </c>
      <c r="S692" s="6">
        <f t="shared" si="53"/>
        <v>42579.634733796294</v>
      </c>
      <c r="T692" s="6">
        <f t="shared" si="54"/>
        <v>42622.25</v>
      </c>
    </row>
    <row r="693" spans="1:20" ht="48" hidden="1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tr">
        <f t="shared" si="52"/>
        <v>technology</v>
      </c>
      <c r="R693" t="str" cm="1">
        <f t="array" ref="R693">_xlfn.IFS(ISNUMBER(SEARCH("film &amp; video/television", N693)),"television",ISNUMBER(SEARCH("film &amp; video/animation", N693)),"animation",ISNUMBER(SEARCH("film &amp; video/documentary", N693)),"documentary",ISNUMBER(SEARCH("film &amp; video/drama", N693)),"drama",ISNUMBER(SEARCH("film &amp; video/science fiction", N693)),"science fiction",ISNUMBER(SEARCH("film &amp; video/shorts", N693)),"shorts",ISNUMBER(SEARCH("food/food trucks", N693)),"food trucks",ISNUMBER(SEARCH("food/restaurants", N693)),"restaurants",ISNUMBER(SEARCH("food/small batch", N693)),"small batch",ISNUMBER(SEARCH("games/mobile games", N693)),"mobile games",ISNUMBER(SEARCH("games/tabletop games", N693)),"tabletop games",ISNUMBER(SEARCH("games/video games", N693)),"video games",ISNUMBER(SEARCH("music/classical music", N693)),"classical music",ISNUMBER(SEARCH("music/electronic music", N693)),"electronic music",ISNUMBER(SEARCH("music/faith", N693)),"faith",ISNUMBER(SEARCH("music/indie rock", N693)),"indie rock",ISNUMBER(SEARCH("music/jazz", N693)),"jazz",ISNUMBER(SEARCH("music/metal", N693)),"metal",ISNUMBER(SEARCH("music/pop", N693)),"pop",ISNUMBER(SEARCH("music/rock", N693)),"rock",ISNUMBER(SEARCH("music/world music", N693)),"world music",ISNUMBER(SEARCH("journalism/audio", N693)),"audio",ISNUMBER(SEARCH("photography/nature", N693)),"nature",ISNUMBER(SEARCH("photography/people", N693)),"people",ISNUMBER(SEARCH("photography/photobooks", N693)),"photobooks",ISNUMBER(SEARCH("photography/places", N693)),"places",ISNUMBER(SEARCH("publishing/art books", N693)),"art books",ISNUMBER(SEARCH("publishing/children's books", N693)),"children's books",ISNUMBER(SEARCH("publishing/fiction", N693)),"fiction",ISNUMBER(SEARCH("publishing/nonfiction", N693)),"nonfiction",ISNUMBER(SEARCH("publishing/radio &amp; podcasts", N693)),"radio &amp; podcasts",ISNUMBER(SEARCH("publishing/translations", N693)),"translations",ISNUMBER(SEARCH("technology/gadgets", N693)),"gadgets",ISNUMBER(SEARCH("technology/hardware", N693)),"hardware",ISNUMBER(SEARCH("technology/makerspaces", N693)),"makerspaces",ISNUMBER(SEARCH("technology/space exploration", N693)),"space exploration",ISNUMBER(SEARCH("technology/wearables", N693)),"wearables",ISNUMBER(SEARCH("technology/web", N693)),"web",ISNUMBER(SEARCH("theater/musical", N693)),"musical",ISNUMBER(SEARCH("theater/plays", N693)),"plays",ISNUMBER(SEARCH("theater/spaces", N693)),"spaces")</f>
        <v>wearables</v>
      </c>
      <c r="S693" s="6">
        <f t="shared" si="53"/>
        <v>42158.028310185182</v>
      </c>
      <c r="T693" s="6">
        <f t="shared" si="54"/>
        <v>42186.028310185182</v>
      </c>
    </row>
    <row r="694" spans="1:20" ht="48" hidden="1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tr">
        <f t="shared" si="52"/>
        <v>technology</v>
      </c>
      <c r="R694" t="str" cm="1">
        <f t="array" ref="R694">_xlfn.IFS(ISNUMBER(SEARCH("film &amp; video/television", N694)),"television",ISNUMBER(SEARCH("film &amp; video/animation", N694)),"animation",ISNUMBER(SEARCH("film &amp; video/documentary", N694)),"documentary",ISNUMBER(SEARCH("film &amp; video/drama", N694)),"drama",ISNUMBER(SEARCH("film &amp; video/science fiction", N694)),"science fiction",ISNUMBER(SEARCH("film &amp; video/shorts", N694)),"shorts",ISNUMBER(SEARCH("food/food trucks", N694)),"food trucks",ISNUMBER(SEARCH("food/restaurants", N694)),"restaurants",ISNUMBER(SEARCH("food/small batch", N694)),"small batch",ISNUMBER(SEARCH("games/mobile games", N694)),"mobile games",ISNUMBER(SEARCH("games/tabletop games", N694)),"tabletop games",ISNUMBER(SEARCH("games/video games", N694)),"video games",ISNUMBER(SEARCH("music/classical music", N694)),"classical music",ISNUMBER(SEARCH("music/electronic music", N694)),"electronic music",ISNUMBER(SEARCH("music/faith", N694)),"faith",ISNUMBER(SEARCH("music/indie rock", N694)),"indie rock",ISNUMBER(SEARCH("music/jazz", N694)),"jazz",ISNUMBER(SEARCH("music/metal", N694)),"metal",ISNUMBER(SEARCH("music/pop", N694)),"pop",ISNUMBER(SEARCH("music/rock", N694)),"rock",ISNUMBER(SEARCH("music/world music", N694)),"world music",ISNUMBER(SEARCH("journalism/audio", N694)),"audio",ISNUMBER(SEARCH("photography/nature", N694)),"nature",ISNUMBER(SEARCH("photography/people", N694)),"people",ISNUMBER(SEARCH("photography/photobooks", N694)),"photobooks",ISNUMBER(SEARCH("photography/places", N694)),"places",ISNUMBER(SEARCH("publishing/art books", N694)),"art books",ISNUMBER(SEARCH("publishing/children's books", N694)),"children's books",ISNUMBER(SEARCH("publishing/fiction", N694)),"fiction",ISNUMBER(SEARCH("publishing/nonfiction", N694)),"nonfiction",ISNUMBER(SEARCH("publishing/radio &amp; podcasts", N694)),"radio &amp; podcasts",ISNUMBER(SEARCH("publishing/translations", N694)),"translations",ISNUMBER(SEARCH("technology/gadgets", N694)),"gadgets",ISNUMBER(SEARCH("technology/hardware", N694)),"hardware",ISNUMBER(SEARCH("technology/makerspaces", N694)),"makerspaces",ISNUMBER(SEARCH("technology/space exploration", N694)),"space exploration",ISNUMBER(SEARCH("technology/wearables", N694)),"wearables",ISNUMBER(SEARCH("technology/web", N694)),"web",ISNUMBER(SEARCH("theater/musical", N694)),"musical",ISNUMBER(SEARCH("theater/plays", N694)),"plays",ISNUMBER(SEARCH("theater/spaces", N694)),"spaces")</f>
        <v>wearables</v>
      </c>
      <c r="S694" s="6">
        <f t="shared" si="53"/>
        <v>42696.37572916667</v>
      </c>
      <c r="T694" s="6">
        <f t="shared" si="54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tr">
        <f t="shared" si="52"/>
        <v>technology</v>
      </c>
      <c r="R695" t="str" cm="1">
        <f t="array" ref="R695">_xlfn.IFS(ISNUMBER(SEARCH("film &amp; video/television", N695)),"television",ISNUMBER(SEARCH("film &amp; video/animation", N695)),"animation",ISNUMBER(SEARCH("film &amp; video/documentary", N695)),"documentary",ISNUMBER(SEARCH("film &amp; video/drama", N695)),"drama",ISNUMBER(SEARCH("film &amp; video/science fiction", N695)),"science fiction",ISNUMBER(SEARCH("film &amp; video/shorts", N695)),"shorts",ISNUMBER(SEARCH("food/food trucks", N695)),"food trucks",ISNUMBER(SEARCH("food/restaurants", N695)),"restaurants",ISNUMBER(SEARCH("food/small batch", N695)),"small batch",ISNUMBER(SEARCH("games/mobile games", N695)),"mobile games",ISNUMBER(SEARCH("games/tabletop games", N695)),"tabletop games",ISNUMBER(SEARCH("games/video games", N695)),"video games",ISNUMBER(SEARCH("music/classical music", N695)),"classical music",ISNUMBER(SEARCH("music/electronic music", N695)),"electronic music",ISNUMBER(SEARCH("music/faith", N695)),"faith",ISNUMBER(SEARCH("music/indie rock", N695)),"indie rock",ISNUMBER(SEARCH("music/jazz", N695)),"jazz",ISNUMBER(SEARCH("music/metal", N695)),"metal",ISNUMBER(SEARCH("music/pop", N695)),"pop",ISNUMBER(SEARCH("music/rock", N695)),"rock",ISNUMBER(SEARCH("music/world music", N695)),"world music",ISNUMBER(SEARCH("journalism/audio", N695)),"audio",ISNUMBER(SEARCH("photography/nature", N695)),"nature",ISNUMBER(SEARCH("photography/people", N695)),"people",ISNUMBER(SEARCH("photography/photobooks", N695)),"photobooks",ISNUMBER(SEARCH("photography/places", N695)),"places",ISNUMBER(SEARCH("publishing/art books", N695)),"art books",ISNUMBER(SEARCH("publishing/children's books", N695)),"children's books",ISNUMBER(SEARCH("publishing/fiction", N695)),"fiction",ISNUMBER(SEARCH("publishing/nonfiction", N695)),"nonfiction",ISNUMBER(SEARCH("publishing/radio &amp; podcasts", N695)),"radio &amp; podcasts",ISNUMBER(SEARCH("publishing/translations", N695)),"translations",ISNUMBER(SEARCH("technology/gadgets", N695)),"gadgets",ISNUMBER(SEARCH("technology/hardware", N695)),"hardware",ISNUMBER(SEARCH("technology/makerspaces", N695)),"makerspaces",ISNUMBER(SEARCH("technology/space exploration", N695)),"space exploration",ISNUMBER(SEARCH("technology/wearables", N695)),"wearables",ISNUMBER(SEARCH("technology/web", N695)),"web",ISNUMBER(SEARCH("theater/musical", N695)),"musical",ISNUMBER(SEARCH("theater/plays", N695)),"plays",ISNUMBER(SEARCH("theater/spaces", N695)),"spaces")</f>
        <v>wearables</v>
      </c>
      <c r="S695" s="6">
        <f t="shared" si="53"/>
        <v>42094.808182870373</v>
      </c>
      <c r="T695" s="6">
        <f t="shared" si="54"/>
        <v>42124.808182870373</v>
      </c>
    </row>
    <row r="696" spans="1:20" ht="48" hidden="1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tr">
        <f t="shared" si="52"/>
        <v>technology</v>
      </c>
      <c r="R696" t="str" cm="1">
        <f t="array" ref="R696">_xlfn.IFS(ISNUMBER(SEARCH("film &amp; video/television", N696)),"television",ISNUMBER(SEARCH("film &amp; video/animation", N696)),"animation",ISNUMBER(SEARCH("film &amp; video/documentary", N696)),"documentary",ISNUMBER(SEARCH("film &amp; video/drama", N696)),"drama",ISNUMBER(SEARCH("film &amp; video/science fiction", N696)),"science fiction",ISNUMBER(SEARCH("film &amp; video/shorts", N696)),"shorts",ISNUMBER(SEARCH("food/food trucks", N696)),"food trucks",ISNUMBER(SEARCH("food/restaurants", N696)),"restaurants",ISNUMBER(SEARCH("food/small batch", N696)),"small batch",ISNUMBER(SEARCH("games/mobile games", N696)),"mobile games",ISNUMBER(SEARCH("games/tabletop games", N696)),"tabletop games",ISNUMBER(SEARCH("games/video games", N696)),"video games",ISNUMBER(SEARCH("music/classical music", N696)),"classical music",ISNUMBER(SEARCH("music/electronic music", N696)),"electronic music",ISNUMBER(SEARCH("music/faith", N696)),"faith",ISNUMBER(SEARCH("music/indie rock", N696)),"indie rock",ISNUMBER(SEARCH("music/jazz", N696)),"jazz",ISNUMBER(SEARCH("music/metal", N696)),"metal",ISNUMBER(SEARCH("music/pop", N696)),"pop",ISNUMBER(SEARCH("music/rock", N696)),"rock",ISNUMBER(SEARCH("music/world music", N696)),"world music",ISNUMBER(SEARCH("journalism/audio", N696)),"audio",ISNUMBER(SEARCH("photography/nature", N696)),"nature",ISNUMBER(SEARCH("photography/people", N696)),"people",ISNUMBER(SEARCH("photography/photobooks", N696)),"photobooks",ISNUMBER(SEARCH("photography/places", N696)),"places",ISNUMBER(SEARCH("publishing/art books", N696)),"art books",ISNUMBER(SEARCH("publishing/children's books", N696)),"children's books",ISNUMBER(SEARCH("publishing/fiction", N696)),"fiction",ISNUMBER(SEARCH("publishing/nonfiction", N696)),"nonfiction",ISNUMBER(SEARCH("publishing/radio &amp; podcasts", N696)),"radio &amp; podcasts",ISNUMBER(SEARCH("publishing/translations", N696)),"translations",ISNUMBER(SEARCH("technology/gadgets", N696)),"gadgets",ISNUMBER(SEARCH("technology/hardware", N696)),"hardware",ISNUMBER(SEARCH("technology/makerspaces", N696)),"makerspaces",ISNUMBER(SEARCH("technology/space exploration", N696)),"space exploration",ISNUMBER(SEARCH("technology/wearables", N696)),"wearables",ISNUMBER(SEARCH("technology/web", N696)),"web",ISNUMBER(SEARCH("theater/musical", N696)),"musical",ISNUMBER(SEARCH("theater/plays", N696)),"plays",ISNUMBER(SEARCH("theater/spaces", N696)),"spaces")</f>
        <v>wearables</v>
      </c>
      <c r="S696" s="6">
        <f t="shared" si="53"/>
        <v>42737.663877314815</v>
      </c>
      <c r="T696" s="6">
        <f t="shared" si="54"/>
        <v>42767.663877314815</v>
      </c>
    </row>
    <row r="697" spans="1:20" ht="48" hidden="1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tr">
        <f t="shared" si="52"/>
        <v>technology</v>
      </c>
      <c r="R697" t="str" cm="1">
        <f t="array" ref="R697">_xlfn.IFS(ISNUMBER(SEARCH("film &amp; video/television", N697)),"television",ISNUMBER(SEARCH("film &amp; video/animation", N697)),"animation",ISNUMBER(SEARCH("film &amp; video/documentary", N697)),"documentary",ISNUMBER(SEARCH("film &amp; video/drama", N697)),"drama",ISNUMBER(SEARCH("film &amp; video/science fiction", N697)),"science fiction",ISNUMBER(SEARCH("film &amp; video/shorts", N697)),"shorts",ISNUMBER(SEARCH("food/food trucks", N697)),"food trucks",ISNUMBER(SEARCH("food/restaurants", N697)),"restaurants",ISNUMBER(SEARCH("food/small batch", N697)),"small batch",ISNUMBER(SEARCH("games/mobile games", N697)),"mobile games",ISNUMBER(SEARCH("games/tabletop games", N697)),"tabletop games",ISNUMBER(SEARCH("games/video games", N697)),"video games",ISNUMBER(SEARCH("music/classical music", N697)),"classical music",ISNUMBER(SEARCH("music/electronic music", N697)),"electronic music",ISNUMBER(SEARCH("music/faith", N697)),"faith",ISNUMBER(SEARCH("music/indie rock", N697)),"indie rock",ISNUMBER(SEARCH("music/jazz", N697)),"jazz",ISNUMBER(SEARCH("music/metal", N697)),"metal",ISNUMBER(SEARCH("music/pop", N697)),"pop",ISNUMBER(SEARCH("music/rock", N697)),"rock",ISNUMBER(SEARCH("music/world music", N697)),"world music",ISNUMBER(SEARCH("journalism/audio", N697)),"audio",ISNUMBER(SEARCH("photography/nature", N697)),"nature",ISNUMBER(SEARCH("photography/people", N697)),"people",ISNUMBER(SEARCH("photography/photobooks", N697)),"photobooks",ISNUMBER(SEARCH("photography/places", N697)),"places",ISNUMBER(SEARCH("publishing/art books", N697)),"art books",ISNUMBER(SEARCH("publishing/children's books", N697)),"children's books",ISNUMBER(SEARCH("publishing/fiction", N697)),"fiction",ISNUMBER(SEARCH("publishing/nonfiction", N697)),"nonfiction",ISNUMBER(SEARCH("publishing/radio &amp; podcasts", N697)),"radio &amp; podcasts",ISNUMBER(SEARCH("publishing/translations", N697)),"translations",ISNUMBER(SEARCH("technology/gadgets", N697)),"gadgets",ISNUMBER(SEARCH("technology/hardware", N697)),"hardware",ISNUMBER(SEARCH("technology/makerspaces", N697)),"makerspaces",ISNUMBER(SEARCH("technology/space exploration", N697)),"space exploration",ISNUMBER(SEARCH("technology/wearables", N697)),"wearables",ISNUMBER(SEARCH("technology/web", N697)),"web",ISNUMBER(SEARCH("theater/musical", N697)),"musical",ISNUMBER(SEARCH("theater/plays", N697)),"plays",ISNUMBER(SEARCH("theater/spaces", N697)),"spaces")</f>
        <v>wearables</v>
      </c>
      <c r="S697" s="6">
        <f t="shared" si="53"/>
        <v>41913.521064814813</v>
      </c>
      <c r="T697" s="6">
        <f t="shared" si="54"/>
        <v>41943.521064814813</v>
      </c>
    </row>
    <row r="698" spans="1:20" ht="32" hidden="1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tr">
        <f t="shared" si="52"/>
        <v>technology</v>
      </c>
      <c r="R698" t="str" cm="1">
        <f t="array" ref="R698">_xlfn.IFS(ISNUMBER(SEARCH("film &amp; video/television", N698)),"television",ISNUMBER(SEARCH("film &amp; video/animation", N698)),"animation",ISNUMBER(SEARCH("film &amp; video/documentary", N698)),"documentary",ISNUMBER(SEARCH("film &amp; video/drama", N698)),"drama",ISNUMBER(SEARCH("film &amp; video/science fiction", N698)),"science fiction",ISNUMBER(SEARCH("film &amp; video/shorts", N698)),"shorts",ISNUMBER(SEARCH("food/food trucks", N698)),"food trucks",ISNUMBER(SEARCH("food/restaurants", N698)),"restaurants",ISNUMBER(SEARCH("food/small batch", N698)),"small batch",ISNUMBER(SEARCH("games/mobile games", N698)),"mobile games",ISNUMBER(SEARCH("games/tabletop games", N698)),"tabletop games",ISNUMBER(SEARCH("games/video games", N698)),"video games",ISNUMBER(SEARCH("music/classical music", N698)),"classical music",ISNUMBER(SEARCH("music/electronic music", N698)),"electronic music",ISNUMBER(SEARCH("music/faith", N698)),"faith",ISNUMBER(SEARCH("music/indie rock", N698)),"indie rock",ISNUMBER(SEARCH("music/jazz", N698)),"jazz",ISNUMBER(SEARCH("music/metal", N698)),"metal",ISNUMBER(SEARCH("music/pop", N698)),"pop",ISNUMBER(SEARCH("music/rock", N698)),"rock",ISNUMBER(SEARCH("music/world music", N698)),"world music",ISNUMBER(SEARCH("journalism/audio", N698)),"audio",ISNUMBER(SEARCH("photography/nature", N698)),"nature",ISNUMBER(SEARCH("photography/people", N698)),"people",ISNUMBER(SEARCH("photography/photobooks", N698)),"photobooks",ISNUMBER(SEARCH("photography/places", N698)),"places",ISNUMBER(SEARCH("publishing/art books", N698)),"art books",ISNUMBER(SEARCH("publishing/children's books", N698)),"children's books",ISNUMBER(SEARCH("publishing/fiction", N698)),"fiction",ISNUMBER(SEARCH("publishing/nonfiction", N698)),"nonfiction",ISNUMBER(SEARCH("publishing/radio &amp; podcasts", N698)),"radio &amp; podcasts",ISNUMBER(SEARCH("publishing/translations", N698)),"translations",ISNUMBER(SEARCH("technology/gadgets", N698)),"gadgets",ISNUMBER(SEARCH("technology/hardware", N698)),"hardware",ISNUMBER(SEARCH("technology/makerspaces", N698)),"makerspaces",ISNUMBER(SEARCH("technology/space exploration", N698)),"space exploration",ISNUMBER(SEARCH("technology/wearables", N698)),"wearables",ISNUMBER(SEARCH("technology/web", N698)),"web",ISNUMBER(SEARCH("theater/musical", N698)),"musical",ISNUMBER(SEARCH("theater/plays", N698)),"plays",ISNUMBER(SEARCH("theater/spaces", N698)),"spaces")</f>
        <v>wearables</v>
      </c>
      <c r="S698" s="6">
        <f t="shared" si="53"/>
        <v>41815.927106481482</v>
      </c>
      <c r="T698" s="6">
        <f t="shared" si="54"/>
        <v>41845.927106481482</v>
      </c>
    </row>
    <row r="699" spans="1:20" ht="48" hidden="1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tr">
        <f t="shared" si="52"/>
        <v>technology</v>
      </c>
      <c r="R699" t="str" cm="1">
        <f t="array" ref="R699">_xlfn.IFS(ISNUMBER(SEARCH("film &amp; video/television", N699)),"television",ISNUMBER(SEARCH("film &amp; video/animation", N699)),"animation",ISNUMBER(SEARCH("film &amp; video/documentary", N699)),"documentary",ISNUMBER(SEARCH("film &amp; video/drama", N699)),"drama",ISNUMBER(SEARCH("film &amp; video/science fiction", N699)),"science fiction",ISNUMBER(SEARCH("film &amp; video/shorts", N699)),"shorts",ISNUMBER(SEARCH("food/food trucks", N699)),"food trucks",ISNUMBER(SEARCH("food/restaurants", N699)),"restaurants",ISNUMBER(SEARCH("food/small batch", N699)),"small batch",ISNUMBER(SEARCH("games/mobile games", N699)),"mobile games",ISNUMBER(SEARCH("games/tabletop games", N699)),"tabletop games",ISNUMBER(SEARCH("games/video games", N699)),"video games",ISNUMBER(SEARCH("music/classical music", N699)),"classical music",ISNUMBER(SEARCH("music/electronic music", N699)),"electronic music",ISNUMBER(SEARCH("music/faith", N699)),"faith",ISNUMBER(SEARCH("music/indie rock", N699)),"indie rock",ISNUMBER(SEARCH("music/jazz", N699)),"jazz",ISNUMBER(SEARCH("music/metal", N699)),"metal",ISNUMBER(SEARCH("music/pop", N699)),"pop",ISNUMBER(SEARCH("music/rock", N699)),"rock",ISNUMBER(SEARCH("music/world music", N699)),"world music",ISNUMBER(SEARCH("journalism/audio", N699)),"audio",ISNUMBER(SEARCH("photography/nature", N699)),"nature",ISNUMBER(SEARCH("photography/people", N699)),"people",ISNUMBER(SEARCH("photography/photobooks", N699)),"photobooks",ISNUMBER(SEARCH("photography/places", N699)),"places",ISNUMBER(SEARCH("publishing/art books", N699)),"art books",ISNUMBER(SEARCH("publishing/children's books", N699)),"children's books",ISNUMBER(SEARCH("publishing/fiction", N699)),"fiction",ISNUMBER(SEARCH("publishing/nonfiction", N699)),"nonfiction",ISNUMBER(SEARCH("publishing/radio &amp; podcasts", N699)),"radio &amp; podcasts",ISNUMBER(SEARCH("publishing/translations", N699)),"translations",ISNUMBER(SEARCH("technology/gadgets", N699)),"gadgets",ISNUMBER(SEARCH("technology/hardware", N699)),"hardware",ISNUMBER(SEARCH("technology/makerspaces", N699)),"makerspaces",ISNUMBER(SEARCH("technology/space exploration", N699)),"space exploration",ISNUMBER(SEARCH("technology/wearables", N699)),"wearables",ISNUMBER(SEARCH("technology/web", N699)),"web",ISNUMBER(SEARCH("theater/musical", N699)),"musical",ISNUMBER(SEARCH("theater/plays", N699)),"plays",ISNUMBER(SEARCH("theater/spaces", N699)),"spaces")</f>
        <v>wearables</v>
      </c>
      <c r="S699" s="6">
        <f t="shared" si="53"/>
        <v>42388.523020833338</v>
      </c>
      <c r="T699" s="6">
        <f t="shared" si="54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tr">
        <f t="shared" si="52"/>
        <v>technology</v>
      </c>
      <c r="R700" t="str" cm="1">
        <f t="array" ref="R700">_xlfn.IFS(ISNUMBER(SEARCH("film &amp; video/television", N700)),"television",ISNUMBER(SEARCH("film &amp; video/animation", N700)),"animation",ISNUMBER(SEARCH("film &amp; video/documentary", N700)),"documentary",ISNUMBER(SEARCH("film &amp; video/drama", N700)),"drama",ISNUMBER(SEARCH("film &amp; video/science fiction", N700)),"science fiction",ISNUMBER(SEARCH("film &amp; video/shorts", N700)),"shorts",ISNUMBER(SEARCH("food/food trucks", N700)),"food trucks",ISNUMBER(SEARCH("food/restaurants", N700)),"restaurants",ISNUMBER(SEARCH("food/small batch", N700)),"small batch",ISNUMBER(SEARCH("games/mobile games", N700)),"mobile games",ISNUMBER(SEARCH("games/tabletop games", N700)),"tabletop games",ISNUMBER(SEARCH("games/video games", N700)),"video games",ISNUMBER(SEARCH("music/classical music", N700)),"classical music",ISNUMBER(SEARCH("music/electronic music", N700)),"electronic music",ISNUMBER(SEARCH("music/faith", N700)),"faith",ISNUMBER(SEARCH("music/indie rock", N700)),"indie rock",ISNUMBER(SEARCH("music/jazz", N700)),"jazz",ISNUMBER(SEARCH("music/metal", N700)),"metal",ISNUMBER(SEARCH("music/pop", N700)),"pop",ISNUMBER(SEARCH("music/rock", N700)),"rock",ISNUMBER(SEARCH("music/world music", N700)),"world music",ISNUMBER(SEARCH("journalism/audio", N700)),"audio",ISNUMBER(SEARCH("photography/nature", N700)),"nature",ISNUMBER(SEARCH("photography/people", N700)),"people",ISNUMBER(SEARCH("photography/photobooks", N700)),"photobooks",ISNUMBER(SEARCH("photography/places", N700)),"places",ISNUMBER(SEARCH("publishing/art books", N700)),"art books",ISNUMBER(SEARCH("publishing/children's books", N700)),"children's books",ISNUMBER(SEARCH("publishing/fiction", N700)),"fiction",ISNUMBER(SEARCH("publishing/nonfiction", N700)),"nonfiction",ISNUMBER(SEARCH("publishing/radio &amp; podcasts", N700)),"radio &amp; podcasts",ISNUMBER(SEARCH("publishing/translations", N700)),"translations",ISNUMBER(SEARCH("technology/gadgets", N700)),"gadgets",ISNUMBER(SEARCH("technology/hardware", N700)),"hardware",ISNUMBER(SEARCH("technology/makerspaces", N700)),"makerspaces",ISNUMBER(SEARCH("technology/space exploration", N700)),"space exploration",ISNUMBER(SEARCH("technology/wearables", N700)),"wearables",ISNUMBER(SEARCH("technology/web", N700)),"web",ISNUMBER(SEARCH("theater/musical", N700)),"musical",ISNUMBER(SEARCH("theater/plays", N700)),"plays",ISNUMBER(SEARCH("theater/spaces", N700)),"spaces")</f>
        <v>wearables</v>
      </c>
      <c r="S700" s="6">
        <f t="shared" si="53"/>
        <v>41866.931076388886</v>
      </c>
      <c r="T700" s="6">
        <f t="shared" si="54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tr">
        <f t="shared" si="52"/>
        <v>technology</v>
      </c>
      <c r="R701" t="str" cm="1">
        <f t="array" ref="R701">_xlfn.IFS(ISNUMBER(SEARCH("film &amp; video/television", N701)),"television",ISNUMBER(SEARCH("film &amp; video/animation", N701)),"animation",ISNUMBER(SEARCH("film &amp; video/documentary", N701)),"documentary",ISNUMBER(SEARCH("film &amp; video/drama", N701)),"drama",ISNUMBER(SEARCH("film &amp; video/science fiction", N701)),"science fiction",ISNUMBER(SEARCH("film &amp; video/shorts", N701)),"shorts",ISNUMBER(SEARCH("food/food trucks", N701)),"food trucks",ISNUMBER(SEARCH("food/restaurants", N701)),"restaurants",ISNUMBER(SEARCH("food/small batch", N701)),"small batch",ISNUMBER(SEARCH("games/mobile games", N701)),"mobile games",ISNUMBER(SEARCH("games/tabletop games", N701)),"tabletop games",ISNUMBER(SEARCH("games/video games", N701)),"video games",ISNUMBER(SEARCH("music/classical music", N701)),"classical music",ISNUMBER(SEARCH("music/electronic music", N701)),"electronic music",ISNUMBER(SEARCH("music/faith", N701)),"faith",ISNUMBER(SEARCH("music/indie rock", N701)),"indie rock",ISNUMBER(SEARCH("music/jazz", N701)),"jazz",ISNUMBER(SEARCH("music/metal", N701)),"metal",ISNUMBER(SEARCH("music/pop", N701)),"pop",ISNUMBER(SEARCH("music/rock", N701)),"rock",ISNUMBER(SEARCH("music/world music", N701)),"world music",ISNUMBER(SEARCH("journalism/audio", N701)),"audio",ISNUMBER(SEARCH("photography/nature", N701)),"nature",ISNUMBER(SEARCH("photography/people", N701)),"people",ISNUMBER(SEARCH("photography/photobooks", N701)),"photobooks",ISNUMBER(SEARCH("photography/places", N701)),"places",ISNUMBER(SEARCH("publishing/art books", N701)),"art books",ISNUMBER(SEARCH("publishing/children's books", N701)),"children's books",ISNUMBER(SEARCH("publishing/fiction", N701)),"fiction",ISNUMBER(SEARCH("publishing/nonfiction", N701)),"nonfiction",ISNUMBER(SEARCH("publishing/radio &amp; podcasts", N701)),"radio &amp; podcasts",ISNUMBER(SEARCH("publishing/translations", N701)),"translations",ISNUMBER(SEARCH("technology/gadgets", N701)),"gadgets",ISNUMBER(SEARCH("technology/hardware", N701)),"hardware",ISNUMBER(SEARCH("technology/makerspaces", N701)),"makerspaces",ISNUMBER(SEARCH("technology/space exploration", N701)),"space exploration",ISNUMBER(SEARCH("technology/wearables", N701)),"wearables",ISNUMBER(SEARCH("technology/web", N701)),"web",ISNUMBER(SEARCH("theater/musical", N701)),"musical",ISNUMBER(SEARCH("theater/plays", N701)),"plays",ISNUMBER(SEARCH("theater/spaces", N701)),"spaces")</f>
        <v>wearables</v>
      </c>
      <c r="S701" s="6">
        <f t="shared" si="53"/>
        <v>41563.485509259262</v>
      </c>
      <c r="T701" s="6">
        <f t="shared" si="54"/>
        <v>41600.666666666664</v>
      </c>
    </row>
    <row r="702" spans="1:20" ht="48" hidden="1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tr">
        <f t="shared" si="52"/>
        <v>technology</v>
      </c>
      <c r="R702" t="str" cm="1">
        <f t="array" ref="R702">_xlfn.IFS(ISNUMBER(SEARCH("film &amp; video/television", N702)),"television",ISNUMBER(SEARCH("film &amp; video/animation", N702)),"animation",ISNUMBER(SEARCH("film &amp; video/documentary", N702)),"documentary",ISNUMBER(SEARCH("film &amp; video/drama", N702)),"drama",ISNUMBER(SEARCH("film &amp; video/science fiction", N702)),"science fiction",ISNUMBER(SEARCH("film &amp; video/shorts", N702)),"shorts",ISNUMBER(SEARCH("food/food trucks", N702)),"food trucks",ISNUMBER(SEARCH("food/restaurants", N702)),"restaurants",ISNUMBER(SEARCH("food/small batch", N702)),"small batch",ISNUMBER(SEARCH("games/mobile games", N702)),"mobile games",ISNUMBER(SEARCH("games/tabletop games", N702)),"tabletop games",ISNUMBER(SEARCH("games/video games", N702)),"video games",ISNUMBER(SEARCH("music/classical music", N702)),"classical music",ISNUMBER(SEARCH("music/electronic music", N702)),"electronic music",ISNUMBER(SEARCH("music/faith", N702)),"faith",ISNUMBER(SEARCH("music/indie rock", N702)),"indie rock",ISNUMBER(SEARCH("music/jazz", N702)),"jazz",ISNUMBER(SEARCH("music/metal", N702)),"metal",ISNUMBER(SEARCH("music/pop", N702)),"pop",ISNUMBER(SEARCH("music/rock", N702)),"rock",ISNUMBER(SEARCH("music/world music", N702)),"world music",ISNUMBER(SEARCH("journalism/audio", N702)),"audio",ISNUMBER(SEARCH("photography/nature", N702)),"nature",ISNUMBER(SEARCH("photography/people", N702)),"people",ISNUMBER(SEARCH("photography/photobooks", N702)),"photobooks",ISNUMBER(SEARCH("photography/places", N702)),"places",ISNUMBER(SEARCH("publishing/art books", N702)),"art books",ISNUMBER(SEARCH("publishing/children's books", N702)),"children's books",ISNUMBER(SEARCH("publishing/fiction", N702)),"fiction",ISNUMBER(SEARCH("publishing/nonfiction", N702)),"nonfiction",ISNUMBER(SEARCH("publishing/radio &amp; podcasts", N702)),"radio &amp; podcasts",ISNUMBER(SEARCH("publishing/translations", N702)),"translations",ISNUMBER(SEARCH("technology/gadgets", N702)),"gadgets",ISNUMBER(SEARCH("technology/hardware", N702)),"hardware",ISNUMBER(SEARCH("technology/makerspaces", N702)),"makerspaces",ISNUMBER(SEARCH("technology/space exploration", N702)),"space exploration",ISNUMBER(SEARCH("technology/wearables", N702)),"wearables",ISNUMBER(SEARCH("technology/web", N702)),"web",ISNUMBER(SEARCH("theater/musical", N702)),"musical",ISNUMBER(SEARCH("theater/plays", N702)),"plays",ISNUMBER(SEARCH("theater/spaces", N702)),"spaces")</f>
        <v>wearables</v>
      </c>
      <c r="S702" s="6">
        <f t="shared" si="53"/>
        <v>42715.688437500001</v>
      </c>
      <c r="T702" s="6">
        <f t="shared" si="54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tr">
        <f t="shared" si="52"/>
        <v>technology</v>
      </c>
      <c r="R703" t="str" cm="1">
        <f t="array" ref="R703">_xlfn.IFS(ISNUMBER(SEARCH("film &amp; video/television", N703)),"television",ISNUMBER(SEARCH("film &amp; video/animation", N703)),"animation",ISNUMBER(SEARCH("film &amp; video/documentary", N703)),"documentary",ISNUMBER(SEARCH("film &amp; video/drama", N703)),"drama",ISNUMBER(SEARCH("film &amp; video/science fiction", N703)),"science fiction",ISNUMBER(SEARCH("film &amp; video/shorts", N703)),"shorts",ISNUMBER(SEARCH("food/food trucks", N703)),"food trucks",ISNUMBER(SEARCH("food/restaurants", N703)),"restaurants",ISNUMBER(SEARCH("food/small batch", N703)),"small batch",ISNUMBER(SEARCH("games/mobile games", N703)),"mobile games",ISNUMBER(SEARCH("games/tabletop games", N703)),"tabletop games",ISNUMBER(SEARCH("games/video games", N703)),"video games",ISNUMBER(SEARCH("music/classical music", N703)),"classical music",ISNUMBER(SEARCH("music/electronic music", N703)),"electronic music",ISNUMBER(SEARCH("music/faith", N703)),"faith",ISNUMBER(SEARCH("music/indie rock", N703)),"indie rock",ISNUMBER(SEARCH("music/jazz", N703)),"jazz",ISNUMBER(SEARCH("music/metal", N703)),"metal",ISNUMBER(SEARCH("music/pop", N703)),"pop",ISNUMBER(SEARCH("music/rock", N703)),"rock",ISNUMBER(SEARCH("music/world music", N703)),"world music",ISNUMBER(SEARCH("journalism/audio", N703)),"audio",ISNUMBER(SEARCH("photography/nature", N703)),"nature",ISNUMBER(SEARCH("photography/people", N703)),"people",ISNUMBER(SEARCH("photography/photobooks", N703)),"photobooks",ISNUMBER(SEARCH("photography/places", N703)),"places",ISNUMBER(SEARCH("publishing/art books", N703)),"art books",ISNUMBER(SEARCH("publishing/children's books", N703)),"children's books",ISNUMBER(SEARCH("publishing/fiction", N703)),"fiction",ISNUMBER(SEARCH("publishing/nonfiction", N703)),"nonfiction",ISNUMBER(SEARCH("publishing/radio &amp; podcasts", N703)),"radio &amp; podcasts",ISNUMBER(SEARCH("publishing/translations", N703)),"translations",ISNUMBER(SEARCH("technology/gadgets", N703)),"gadgets",ISNUMBER(SEARCH("technology/hardware", N703)),"hardware",ISNUMBER(SEARCH("technology/makerspaces", N703)),"makerspaces",ISNUMBER(SEARCH("technology/space exploration", N703)),"space exploration",ISNUMBER(SEARCH("technology/wearables", N703)),"wearables",ISNUMBER(SEARCH("technology/web", N703)),"web",ISNUMBER(SEARCH("theater/musical", N703)),"musical",ISNUMBER(SEARCH("theater/plays", N703)),"plays",ISNUMBER(SEARCH("theater/spaces", N703)),"spaces")</f>
        <v>wearables</v>
      </c>
      <c r="S703" s="6">
        <f t="shared" si="53"/>
        <v>41813.662962962961</v>
      </c>
      <c r="T703" s="6">
        <f t="shared" si="54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tr">
        <f t="shared" si="52"/>
        <v>technology</v>
      </c>
      <c r="R704" t="str" cm="1">
        <f t="array" ref="R704">_xlfn.IFS(ISNUMBER(SEARCH("film &amp; video/television", N704)),"television",ISNUMBER(SEARCH("film &amp; video/animation", N704)),"animation",ISNUMBER(SEARCH("film &amp; video/documentary", N704)),"documentary",ISNUMBER(SEARCH("film &amp; video/drama", N704)),"drama",ISNUMBER(SEARCH("film &amp; video/science fiction", N704)),"science fiction",ISNUMBER(SEARCH("film &amp; video/shorts", N704)),"shorts",ISNUMBER(SEARCH("food/food trucks", N704)),"food trucks",ISNUMBER(SEARCH("food/restaurants", N704)),"restaurants",ISNUMBER(SEARCH("food/small batch", N704)),"small batch",ISNUMBER(SEARCH("games/mobile games", N704)),"mobile games",ISNUMBER(SEARCH("games/tabletop games", N704)),"tabletop games",ISNUMBER(SEARCH("games/video games", N704)),"video games",ISNUMBER(SEARCH("music/classical music", N704)),"classical music",ISNUMBER(SEARCH("music/electronic music", N704)),"electronic music",ISNUMBER(SEARCH("music/faith", N704)),"faith",ISNUMBER(SEARCH("music/indie rock", N704)),"indie rock",ISNUMBER(SEARCH("music/jazz", N704)),"jazz",ISNUMBER(SEARCH("music/metal", N704)),"metal",ISNUMBER(SEARCH("music/pop", N704)),"pop",ISNUMBER(SEARCH("music/rock", N704)),"rock",ISNUMBER(SEARCH("music/world music", N704)),"world music",ISNUMBER(SEARCH("journalism/audio", N704)),"audio",ISNUMBER(SEARCH("photography/nature", N704)),"nature",ISNUMBER(SEARCH("photography/people", N704)),"people",ISNUMBER(SEARCH("photography/photobooks", N704)),"photobooks",ISNUMBER(SEARCH("photography/places", N704)),"places",ISNUMBER(SEARCH("publishing/art books", N704)),"art books",ISNUMBER(SEARCH("publishing/children's books", N704)),"children's books",ISNUMBER(SEARCH("publishing/fiction", N704)),"fiction",ISNUMBER(SEARCH("publishing/nonfiction", N704)),"nonfiction",ISNUMBER(SEARCH("publishing/radio &amp; podcasts", N704)),"radio &amp; podcasts",ISNUMBER(SEARCH("publishing/translations", N704)),"translations",ISNUMBER(SEARCH("technology/gadgets", N704)),"gadgets",ISNUMBER(SEARCH("technology/hardware", N704)),"hardware",ISNUMBER(SEARCH("technology/makerspaces", N704)),"makerspaces",ISNUMBER(SEARCH("technology/space exploration", N704)),"space exploration",ISNUMBER(SEARCH("technology/wearables", N704)),"wearables",ISNUMBER(SEARCH("technology/web", N704)),"web",ISNUMBER(SEARCH("theater/musical", N704)),"musical",ISNUMBER(SEARCH("theater/plays", N704)),"plays",ISNUMBER(SEARCH("theater/spaces", N704)),"spaces")</f>
        <v>wearables</v>
      </c>
      <c r="S704" s="6">
        <f t="shared" si="53"/>
        <v>42668.726701388892</v>
      </c>
      <c r="T704" s="6">
        <f t="shared" si="54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tr">
        <f t="shared" si="52"/>
        <v>technology</v>
      </c>
      <c r="R705" t="str" cm="1">
        <f t="array" ref="R705">_xlfn.IFS(ISNUMBER(SEARCH("film &amp; video/television", N705)),"television",ISNUMBER(SEARCH("film &amp; video/animation", N705)),"animation",ISNUMBER(SEARCH("film &amp; video/documentary", N705)),"documentary",ISNUMBER(SEARCH("film &amp; video/drama", N705)),"drama",ISNUMBER(SEARCH("film &amp; video/science fiction", N705)),"science fiction",ISNUMBER(SEARCH("film &amp; video/shorts", N705)),"shorts",ISNUMBER(SEARCH("food/food trucks", N705)),"food trucks",ISNUMBER(SEARCH("food/restaurants", N705)),"restaurants",ISNUMBER(SEARCH("food/small batch", N705)),"small batch",ISNUMBER(SEARCH("games/mobile games", N705)),"mobile games",ISNUMBER(SEARCH("games/tabletop games", N705)),"tabletop games",ISNUMBER(SEARCH("games/video games", N705)),"video games",ISNUMBER(SEARCH("music/classical music", N705)),"classical music",ISNUMBER(SEARCH("music/electronic music", N705)),"electronic music",ISNUMBER(SEARCH("music/faith", N705)),"faith",ISNUMBER(SEARCH("music/indie rock", N705)),"indie rock",ISNUMBER(SEARCH("music/jazz", N705)),"jazz",ISNUMBER(SEARCH("music/metal", N705)),"metal",ISNUMBER(SEARCH("music/pop", N705)),"pop",ISNUMBER(SEARCH("music/rock", N705)),"rock",ISNUMBER(SEARCH("music/world music", N705)),"world music",ISNUMBER(SEARCH("journalism/audio", N705)),"audio",ISNUMBER(SEARCH("photography/nature", N705)),"nature",ISNUMBER(SEARCH("photography/people", N705)),"people",ISNUMBER(SEARCH("photography/photobooks", N705)),"photobooks",ISNUMBER(SEARCH("photography/places", N705)),"places",ISNUMBER(SEARCH("publishing/art books", N705)),"art books",ISNUMBER(SEARCH("publishing/children's books", N705)),"children's books",ISNUMBER(SEARCH("publishing/fiction", N705)),"fiction",ISNUMBER(SEARCH("publishing/nonfiction", N705)),"nonfiction",ISNUMBER(SEARCH("publishing/radio &amp; podcasts", N705)),"radio &amp; podcasts",ISNUMBER(SEARCH("publishing/translations", N705)),"translations",ISNUMBER(SEARCH("technology/gadgets", N705)),"gadgets",ISNUMBER(SEARCH("technology/hardware", N705)),"hardware",ISNUMBER(SEARCH("technology/makerspaces", N705)),"makerspaces",ISNUMBER(SEARCH("technology/space exploration", N705)),"space exploration",ISNUMBER(SEARCH("technology/wearables", N705)),"wearables",ISNUMBER(SEARCH("technology/web", N705)),"web",ISNUMBER(SEARCH("theater/musical", N705)),"musical",ISNUMBER(SEARCH("theater/plays", N705)),"plays",ISNUMBER(SEARCH("theater/spaces", N705)),"spaces")</f>
        <v>wearables</v>
      </c>
      <c r="S705" s="6">
        <f t="shared" si="53"/>
        <v>42711.950798611113</v>
      </c>
      <c r="T705" s="6">
        <f t="shared" si="54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>
        <f t="shared" si="51"/>
        <v>120.25</v>
      </c>
      <c r="Q706" t="str">
        <f t="shared" si="52"/>
        <v>technology</v>
      </c>
      <c r="R706" t="str" cm="1">
        <f t="array" ref="R706">_xlfn.IFS(ISNUMBER(SEARCH("film &amp; video/television", N706)),"television",ISNUMBER(SEARCH("film &amp; video/animation", N706)),"animation",ISNUMBER(SEARCH("film &amp; video/documentary", N706)),"documentary",ISNUMBER(SEARCH("film &amp; video/drama", N706)),"drama",ISNUMBER(SEARCH("film &amp; video/science fiction", N706)),"science fiction",ISNUMBER(SEARCH("film &amp; video/shorts", N706)),"shorts",ISNUMBER(SEARCH("food/food trucks", N706)),"food trucks",ISNUMBER(SEARCH("food/restaurants", N706)),"restaurants",ISNUMBER(SEARCH("food/small batch", N706)),"small batch",ISNUMBER(SEARCH("games/mobile games", N706)),"mobile games",ISNUMBER(SEARCH("games/tabletop games", N706)),"tabletop games",ISNUMBER(SEARCH("games/video games", N706)),"video games",ISNUMBER(SEARCH("music/classical music", N706)),"classical music",ISNUMBER(SEARCH("music/electronic music", N706)),"electronic music",ISNUMBER(SEARCH("music/faith", N706)),"faith",ISNUMBER(SEARCH("music/indie rock", N706)),"indie rock",ISNUMBER(SEARCH("music/jazz", N706)),"jazz",ISNUMBER(SEARCH("music/metal", N706)),"metal",ISNUMBER(SEARCH("music/pop", N706)),"pop",ISNUMBER(SEARCH("music/rock", N706)),"rock",ISNUMBER(SEARCH("music/world music", N706)),"world music",ISNUMBER(SEARCH("journalism/audio", N706)),"audio",ISNUMBER(SEARCH("photography/nature", N706)),"nature",ISNUMBER(SEARCH("photography/people", N706)),"people",ISNUMBER(SEARCH("photography/photobooks", N706)),"photobooks",ISNUMBER(SEARCH("photography/places", N706)),"places",ISNUMBER(SEARCH("publishing/art books", N706)),"art books",ISNUMBER(SEARCH("publishing/children's books", N706)),"children's books",ISNUMBER(SEARCH("publishing/fiction", N706)),"fiction",ISNUMBER(SEARCH("publishing/nonfiction", N706)),"nonfiction",ISNUMBER(SEARCH("publishing/radio &amp; podcasts", N706)),"radio &amp; podcasts",ISNUMBER(SEARCH("publishing/translations", N706)),"translations",ISNUMBER(SEARCH("technology/gadgets", N706)),"gadgets",ISNUMBER(SEARCH("technology/hardware", N706)),"hardware",ISNUMBER(SEARCH("technology/makerspaces", N706)),"makerspaces",ISNUMBER(SEARCH("technology/space exploration", N706)),"space exploration",ISNUMBER(SEARCH("technology/wearables", N706)),"wearables",ISNUMBER(SEARCH("technology/web", N706)),"web",ISNUMBER(SEARCH("theater/musical", N706)),"musical",ISNUMBER(SEARCH("theater/plays", N706)),"plays",ISNUMBER(SEARCH("theater/spaces", N706)),"spaces")</f>
        <v>wearables</v>
      </c>
      <c r="S706" s="6">
        <f t="shared" si="53"/>
        <v>42726.192916666667</v>
      </c>
      <c r="T706" s="6">
        <f t="shared" si="54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(E707/D707)*100</f>
        <v>0.97699999999999987</v>
      </c>
      <c r="P707">
        <f t="shared" ref="P707:P769" si="56">(E707/L707)</f>
        <v>195.4</v>
      </c>
      <c r="Q707" t="str">
        <f t="shared" ref="Q707:Q770" si="57">_xlfn.IFS(ISNUMBER(SEARCH("film &amp; video", N707)),"film &amp; video",ISNUMBER(SEARCH("food", N707)),"food",ISNUMBER(SEARCH("games", N707)),"games",ISNUMBER(SEARCH("journalism", N707)),"journalism",ISNUMBER(SEARCH("music", N707)),"music",ISNUMBER(SEARCH("photography", N707)),"photography",ISNUMBER(SEARCH("publishing", N707)),"publishing",ISNUMBER(SEARCH("technology", N707)),"technology",ISNUMBER(SEARCH("theater", N707)),"theater")</f>
        <v>technology</v>
      </c>
      <c r="R707" t="str" cm="1">
        <f t="array" ref="R707">_xlfn.IFS(ISNUMBER(SEARCH("film &amp; video/television", N707)),"television",ISNUMBER(SEARCH("film &amp; video/animation", N707)),"animation",ISNUMBER(SEARCH("film &amp; video/documentary", N707)),"documentary",ISNUMBER(SEARCH("film &amp; video/drama", N707)),"drama",ISNUMBER(SEARCH("film &amp; video/science fiction", N707)),"science fiction",ISNUMBER(SEARCH("film &amp; video/shorts", N707)),"shorts",ISNUMBER(SEARCH("food/food trucks", N707)),"food trucks",ISNUMBER(SEARCH("food/restaurants", N707)),"restaurants",ISNUMBER(SEARCH("food/small batch", N707)),"small batch",ISNUMBER(SEARCH("games/mobile games", N707)),"mobile games",ISNUMBER(SEARCH("games/tabletop games", N707)),"tabletop games",ISNUMBER(SEARCH("games/video games", N707)),"video games",ISNUMBER(SEARCH("music/classical music", N707)),"classical music",ISNUMBER(SEARCH("music/electronic music", N707)),"electronic music",ISNUMBER(SEARCH("music/faith", N707)),"faith",ISNUMBER(SEARCH("music/indie rock", N707)),"indie rock",ISNUMBER(SEARCH("music/jazz", N707)),"jazz",ISNUMBER(SEARCH("music/metal", N707)),"metal",ISNUMBER(SEARCH("music/pop", N707)),"pop",ISNUMBER(SEARCH("music/rock", N707)),"rock",ISNUMBER(SEARCH("music/world music", N707)),"world music",ISNUMBER(SEARCH("journalism/audio", N707)),"audio",ISNUMBER(SEARCH("photography/nature", N707)),"nature",ISNUMBER(SEARCH("photography/people", N707)),"people",ISNUMBER(SEARCH("photography/photobooks", N707)),"photobooks",ISNUMBER(SEARCH("photography/places", N707)),"places",ISNUMBER(SEARCH("publishing/art books", N707)),"art books",ISNUMBER(SEARCH("publishing/children's books", N707)),"children's books",ISNUMBER(SEARCH("publishing/fiction", N707)),"fiction",ISNUMBER(SEARCH("publishing/nonfiction", N707)),"nonfiction",ISNUMBER(SEARCH("publishing/radio &amp; podcasts", N707)),"radio &amp; podcasts",ISNUMBER(SEARCH("publishing/translations", N707)),"translations",ISNUMBER(SEARCH("technology/gadgets", N707)),"gadgets",ISNUMBER(SEARCH("technology/hardware", N707)),"hardware",ISNUMBER(SEARCH("technology/makerspaces", N707)),"makerspaces",ISNUMBER(SEARCH("technology/space exploration", N707)),"space exploration",ISNUMBER(SEARCH("technology/wearables", N707)),"wearables",ISNUMBER(SEARCH("technology/web", N707)),"web",ISNUMBER(SEARCH("theater/musical", N707)),"musical",ISNUMBER(SEARCH("theater/plays", N707)),"plays",ISNUMBER(SEARCH("theater/spaces", N707)),"spaces")</f>
        <v>wearables</v>
      </c>
      <c r="S707" s="6">
        <f t="shared" ref="S707:S770" si="58">(((J707/60)/60)/24)+DATE(1970,1,1)</f>
        <v>42726.491643518515</v>
      </c>
      <c r="T707" s="6">
        <f t="shared" ref="T707:T770" si="59">(((I707/60)/60)/24)+DATE(1970,1,1)</f>
        <v>42756.491643518515</v>
      </c>
    </row>
    <row r="708" spans="1:20" ht="48" hidden="1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v>0</v>
      </c>
      <c r="Q708" t="str">
        <f t="shared" si="57"/>
        <v>technology</v>
      </c>
      <c r="R708" t="str" cm="1">
        <f t="array" ref="R708">_xlfn.IFS(ISNUMBER(SEARCH("film &amp; video/television", N708)),"television",ISNUMBER(SEARCH("film &amp; video/animation", N708)),"animation",ISNUMBER(SEARCH("film &amp; video/documentary", N708)),"documentary",ISNUMBER(SEARCH("film &amp; video/drama", N708)),"drama",ISNUMBER(SEARCH("film &amp; video/science fiction", N708)),"science fiction",ISNUMBER(SEARCH("film &amp; video/shorts", N708)),"shorts",ISNUMBER(SEARCH("food/food trucks", N708)),"food trucks",ISNUMBER(SEARCH("food/restaurants", N708)),"restaurants",ISNUMBER(SEARCH("food/small batch", N708)),"small batch",ISNUMBER(SEARCH("games/mobile games", N708)),"mobile games",ISNUMBER(SEARCH("games/tabletop games", N708)),"tabletop games",ISNUMBER(SEARCH("games/video games", N708)),"video games",ISNUMBER(SEARCH("music/classical music", N708)),"classical music",ISNUMBER(SEARCH("music/electronic music", N708)),"electronic music",ISNUMBER(SEARCH("music/faith", N708)),"faith",ISNUMBER(SEARCH("music/indie rock", N708)),"indie rock",ISNUMBER(SEARCH("music/jazz", N708)),"jazz",ISNUMBER(SEARCH("music/metal", N708)),"metal",ISNUMBER(SEARCH("music/pop", N708)),"pop",ISNUMBER(SEARCH("music/rock", N708)),"rock",ISNUMBER(SEARCH("music/world music", N708)),"world music",ISNUMBER(SEARCH("journalism/audio", N708)),"audio",ISNUMBER(SEARCH("photography/nature", N708)),"nature",ISNUMBER(SEARCH("photography/people", N708)),"people",ISNUMBER(SEARCH("photography/photobooks", N708)),"photobooks",ISNUMBER(SEARCH("photography/places", N708)),"places",ISNUMBER(SEARCH("publishing/art books", N708)),"art books",ISNUMBER(SEARCH("publishing/children's books", N708)),"children's books",ISNUMBER(SEARCH("publishing/fiction", N708)),"fiction",ISNUMBER(SEARCH("publishing/nonfiction", N708)),"nonfiction",ISNUMBER(SEARCH("publishing/radio &amp; podcasts", N708)),"radio &amp; podcasts",ISNUMBER(SEARCH("publishing/translations", N708)),"translations",ISNUMBER(SEARCH("technology/gadgets", N708)),"gadgets",ISNUMBER(SEARCH("technology/hardware", N708)),"hardware",ISNUMBER(SEARCH("technology/makerspaces", N708)),"makerspaces",ISNUMBER(SEARCH("technology/space exploration", N708)),"space exploration",ISNUMBER(SEARCH("technology/wearables", N708)),"wearables",ISNUMBER(SEARCH("technology/web", N708)),"web",ISNUMBER(SEARCH("theater/musical", N708)),"musical",ISNUMBER(SEARCH("theater/plays", N708)),"plays",ISNUMBER(SEARCH("theater/spaces", N708)),"spaces")</f>
        <v>wearables</v>
      </c>
      <c r="S708" s="6">
        <f t="shared" si="58"/>
        <v>42676.995173611111</v>
      </c>
      <c r="T708" s="6">
        <f t="shared" si="59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tr">
        <f t="shared" si="57"/>
        <v>technology</v>
      </c>
      <c r="R709" t="str" cm="1">
        <f t="array" ref="R709">_xlfn.IFS(ISNUMBER(SEARCH("film &amp; video/television", N709)),"television",ISNUMBER(SEARCH("film &amp; video/animation", N709)),"animation",ISNUMBER(SEARCH("film &amp; video/documentary", N709)),"documentary",ISNUMBER(SEARCH("film &amp; video/drama", N709)),"drama",ISNUMBER(SEARCH("film &amp; video/science fiction", N709)),"science fiction",ISNUMBER(SEARCH("film &amp; video/shorts", N709)),"shorts",ISNUMBER(SEARCH("food/food trucks", N709)),"food trucks",ISNUMBER(SEARCH("food/restaurants", N709)),"restaurants",ISNUMBER(SEARCH("food/small batch", N709)),"small batch",ISNUMBER(SEARCH("games/mobile games", N709)),"mobile games",ISNUMBER(SEARCH("games/tabletop games", N709)),"tabletop games",ISNUMBER(SEARCH("games/video games", N709)),"video games",ISNUMBER(SEARCH("music/classical music", N709)),"classical music",ISNUMBER(SEARCH("music/electronic music", N709)),"electronic music",ISNUMBER(SEARCH("music/faith", N709)),"faith",ISNUMBER(SEARCH("music/indie rock", N709)),"indie rock",ISNUMBER(SEARCH("music/jazz", N709)),"jazz",ISNUMBER(SEARCH("music/metal", N709)),"metal",ISNUMBER(SEARCH("music/pop", N709)),"pop",ISNUMBER(SEARCH("music/rock", N709)),"rock",ISNUMBER(SEARCH("music/world music", N709)),"world music",ISNUMBER(SEARCH("journalism/audio", N709)),"audio",ISNUMBER(SEARCH("photography/nature", N709)),"nature",ISNUMBER(SEARCH("photography/people", N709)),"people",ISNUMBER(SEARCH("photography/photobooks", N709)),"photobooks",ISNUMBER(SEARCH("photography/places", N709)),"places",ISNUMBER(SEARCH("publishing/art books", N709)),"art books",ISNUMBER(SEARCH("publishing/children's books", N709)),"children's books",ISNUMBER(SEARCH("publishing/fiction", N709)),"fiction",ISNUMBER(SEARCH("publishing/nonfiction", N709)),"nonfiction",ISNUMBER(SEARCH("publishing/radio &amp; podcasts", N709)),"radio &amp; podcasts",ISNUMBER(SEARCH("publishing/translations", N709)),"translations",ISNUMBER(SEARCH("technology/gadgets", N709)),"gadgets",ISNUMBER(SEARCH("technology/hardware", N709)),"hardware",ISNUMBER(SEARCH("technology/makerspaces", N709)),"makerspaces",ISNUMBER(SEARCH("technology/space exploration", N709)),"space exploration",ISNUMBER(SEARCH("technology/wearables", N709)),"wearables",ISNUMBER(SEARCH("technology/web", N709)),"web",ISNUMBER(SEARCH("theater/musical", N709)),"musical",ISNUMBER(SEARCH("theater/plays", N709)),"plays",ISNUMBER(SEARCH("theater/spaces", N709)),"spaces")</f>
        <v>wearables</v>
      </c>
      <c r="S709" s="6">
        <f t="shared" si="58"/>
        <v>42696.663506944446</v>
      </c>
      <c r="T709" s="6">
        <f t="shared" si="59"/>
        <v>42736.663506944446</v>
      </c>
    </row>
    <row r="710" spans="1:20" ht="48" hidden="1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tr">
        <f t="shared" si="57"/>
        <v>technology</v>
      </c>
      <c r="R710" t="str" cm="1">
        <f t="array" ref="R710">_xlfn.IFS(ISNUMBER(SEARCH("film &amp; video/television", N710)),"television",ISNUMBER(SEARCH("film &amp; video/animation", N710)),"animation",ISNUMBER(SEARCH("film &amp; video/documentary", N710)),"documentary",ISNUMBER(SEARCH("film &amp; video/drama", N710)),"drama",ISNUMBER(SEARCH("film &amp; video/science fiction", N710)),"science fiction",ISNUMBER(SEARCH("film &amp; video/shorts", N710)),"shorts",ISNUMBER(SEARCH("food/food trucks", N710)),"food trucks",ISNUMBER(SEARCH("food/restaurants", N710)),"restaurants",ISNUMBER(SEARCH("food/small batch", N710)),"small batch",ISNUMBER(SEARCH("games/mobile games", N710)),"mobile games",ISNUMBER(SEARCH("games/tabletop games", N710)),"tabletop games",ISNUMBER(SEARCH("games/video games", N710)),"video games",ISNUMBER(SEARCH("music/classical music", N710)),"classical music",ISNUMBER(SEARCH("music/electronic music", N710)),"electronic music",ISNUMBER(SEARCH("music/faith", N710)),"faith",ISNUMBER(SEARCH("music/indie rock", N710)),"indie rock",ISNUMBER(SEARCH("music/jazz", N710)),"jazz",ISNUMBER(SEARCH("music/metal", N710)),"metal",ISNUMBER(SEARCH("music/pop", N710)),"pop",ISNUMBER(SEARCH("music/rock", N710)),"rock",ISNUMBER(SEARCH("music/world music", N710)),"world music",ISNUMBER(SEARCH("journalism/audio", N710)),"audio",ISNUMBER(SEARCH("photography/nature", N710)),"nature",ISNUMBER(SEARCH("photography/people", N710)),"people",ISNUMBER(SEARCH("photography/photobooks", N710)),"photobooks",ISNUMBER(SEARCH("photography/places", N710)),"places",ISNUMBER(SEARCH("publishing/art books", N710)),"art books",ISNUMBER(SEARCH("publishing/children's books", N710)),"children's books",ISNUMBER(SEARCH("publishing/fiction", N710)),"fiction",ISNUMBER(SEARCH("publishing/nonfiction", N710)),"nonfiction",ISNUMBER(SEARCH("publishing/radio &amp; podcasts", N710)),"radio &amp; podcasts",ISNUMBER(SEARCH("publishing/translations", N710)),"translations",ISNUMBER(SEARCH("technology/gadgets", N710)),"gadgets",ISNUMBER(SEARCH("technology/hardware", N710)),"hardware",ISNUMBER(SEARCH("technology/makerspaces", N710)),"makerspaces",ISNUMBER(SEARCH("technology/space exploration", N710)),"space exploration",ISNUMBER(SEARCH("technology/wearables", N710)),"wearables",ISNUMBER(SEARCH("technology/web", N710)),"web",ISNUMBER(SEARCH("theater/musical", N710)),"musical",ISNUMBER(SEARCH("theater/plays", N710)),"plays",ISNUMBER(SEARCH("theater/spaces", N710)),"spaces")</f>
        <v>wearables</v>
      </c>
      <c r="S710" s="6">
        <f t="shared" si="58"/>
        <v>41835.581018518518</v>
      </c>
      <c r="T710" s="6">
        <f t="shared" si="59"/>
        <v>41895.581018518518</v>
      </c>
    </row>
    <row r="711" spans="1:20" ht="32" hidden="1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tr">
        <f t="shared" si="57"/>
        <v>technology</v>
      </c>
      <c r="R711" t="str" cm="1">
        <f t="array" ref="R711">_xlfn.IFS(ISNUMBER(SEARCH("film &amp; video/television", N711)),"television",ISNUMBER(SEARCH("film &amp; video/animation", N711)),"animation",ISNUMBER(SEARCH("film &amp; video/documentary", N711)),"documentary",ISNUMBER(SEARCH("film &amp; video/drama", N711)),"drama",ISNUMBER(SEARCH("film &amp; video/science fiction", N711)),"science fiction",ISNUMBER(SEARCH("film &amp; video/shorts", N711)),"shorts",ISNUMBER(SEARCH("food/food trucks", N711)),"food trucks",ISNUMBER(SEARCH("food/restaurants", N711)),"restaurants",ISNUMBER(SEARCH("food/small batch", N711)),"small batch",ISNUMBER(SEARCH("games/mobile games", N711)),"mobile games",ISNUMBER(SEARCH("games/tabletop games", N711)),"tabletop games",ISNUMBER(SEARCH("games/video games", N711)),"video games",ISNUMBER(SEARCH("music/classical music", N711)),"classical music",ISNUMBER(SEARCH("music/electronic music", N711)),"electronic music",ISNUMBER(SEARCH("music/faith", N711)),"faith",ISNUMBER(SEARCH("music/indie rock", N711)),"indie rock",ISNUMBER(SEARCH("music/jazz", N711)),"jazz",ISNUMBER(SEARCH("music/metal", N711)),"metal",ISNUMBER(SEARCH("music/pop", N711)),"pop",ISNUMBER(SEARCH("music/rock", N711)),"rock",ISNUMBER(SEARCH("music/world music", N711)),"world music",ISNUMBER(SEARCH("journalism/audio", N711)),"audio",ISNUMBER(SEARCH("photography/nature", N711)),"nature",ISNUMBER(SEARCH("photography/people", N711)),"people",ISNUMBER(SEARCH("photography/photobooks", N711)),"photobooks",ISNUMBER(SEARCH("photography/places", N711)),"places",ISNUMBER(SEARCH("publishing/art books", N711)),"art books",ISNUMBER(SEARCH("publishing/children's books", N711)),"children's books",ISNUMBER(SEARCH("publishing/fiction", N711)),"fiction",ISNUMBER(SEARCH("publishing/nonfiction", N711)),"nonfiction",ISNUMBER(SEARCH("publishing/radio &amp; podcasts", N711)),"radio &amp; podcasts",ISNUMBER(SEARCH("publishing/translations", N711)),"translations",ISNUMBER(SEARCH("technology/gadgets", N711)),"gadgets",ISNUMBER(SEARCH("technology/hardware", N711)),"hardware",ISNUMBER(SEARCH("technology/makerspaces", N711)),"makerspaces",ISNUMBER(SEARCH("technology/space exploration", N711)),"space exploration",ISNUMBER(SEARCH("technology/wearables", N711)),"wearables",ISNUMBER(SEARCH("technology/web", N711)),"web",ISNUMBER(SEARCH("theater/musical", N711)),"musical",ISNUMBER(SEARCH("theater/plays", N711)),"plays",ISNUMBER(SEARCH("theater/spaces", N711)),"spaces")</f>
        <v>wearables</v>
      </c>
      <c r="S711" s="6">
        <f t="shared" si="58"/>
        <v>41948.041192129633</v>
      </c>
      <c r="T711" s="6">
        <f t="shared" si="59"/>
        <v>41978.041192129633</v>
      </c>
    </row>
    <row r="712" spans="1:20" ht="32" hidden="1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v>0</v>
      </c>
      <c r="Q712" t="str">
        <f t="shared" si="57"/>
        <v>technology</v>
      </c>
      <c r="R712" t="str" cm="1">
        <f t="array" ref="R712">_xlfn.IFS(ISNUMBER(SEARCH("film &amp; video/television", N712)),"television",ISNUMBER(SEARCH("film &amp; video/animation", N712)),"animation",ISNUMBER(SEARCH("film &amp; video/documentary", N712)),"documentary",ISNUMBER(SEARCH("film &amp; video/drama", N712)),"drama",ISNUMBER(SEARCH("film &amp; video/science fiction", N712)),"science fiction",ISNUMBER(SEARCH("film &amp; video/shorts", N712)),"shorts",ISNUMBER(SEARCH("food/food trucks", N712)),"food trucks",ISNUMBER(SEARCH("food/restaurants", N712)),"restaurants",ISNUMBER(SEARCH("food/small batch", N712)),"small batch",ISNUMBER(SEARCH("games/mobile games", N712)),"mobile games",ISNUMBER(SEARCH("games/tabletop games", N712)),"tabletop games",ISNUMBER(SEARCH("games/video games", N712)),"video games",ISNUMBER(SEARCH("music/classical music", N712)),"classical music",ISNUMBER(SEARCH("music/electronic music", N712)),"electronic music",ISNUMBER(SEARCH("music/faith", N712)),"faith",ISNUMBER(SEARCH("music/indie rock", N712)),"indie rock",ISNUMBER(SEARCH("music/jazz", N712)),"jazz",ISNUMBER(SEARCH("music/metal", N712)),"metal",ISNUMBER(SEARCH("music/pop", N712)),"pop",ISNUMBER(SEARCH("music/rock", N712)),"rock",ISNUMBER(SEARCH("music/world music", N712)),"world music",ISNUMBER(SEARCH("journalism/audio", N712)),"audio",ISNUMBER(SEARCH("photography/nature", N712)),"nature",ISNUMBER(SEARCH("photography/people", N712)),"people",ISNUMBER(SEARCH("photography/photobooks", N712)),"photobooks",ISNUMBER(SEARCH("photography/places", N712)),"places",ISNUMBER(SEARCH("publishing/art books", N712)),"art books",ISNUMBER(SEARCH("publishing/children's books", N712)),"children's books",ISNUMBER(SEARCH("publishing/fiction", N712)),"fiction",ISNUMBER(SEARCH("publishing/nonfiction", N712)),"nonfiction",ISNUMBER(SEARCH("publishing/radio &amp; podcasts", N712)),"radio &amp; podcasts",ISNUMBER(SEARCH("publishing/translations", N712)),"translations",ISNUMBER(SEARCH("technology/gadgets", N712)),"gadgets",ISNUMBER(SEARCH("technology/hardware", N712)),"hardware",ISNUMBER(SEARCH("technology/makerspaces", N712)),"makerspaces",ISNUMBER(SEARCH("technology/space exploration", N712)),"space exploration",ISNUMBER(SEARCH("technology/wearables", N712)),"wearables",ISNUMBER(SEARCH("technology/web", N712)),"web",ISNUMBER(SEARCH("theater/musical", N712)),"musical",ISNUMBER(SEARCH("theater/plays", N712)),"plays",ISNUMBER(SEARCH("theater/spaces", N712)),"spaces")</f>
        <v>wearables</v>
      </c>
      <c r="S712" s="6">
        <f t="shared" si="58"/>
        <v>41837.984976851854</v>
      </c>
      <c r="T712" s="6">
        <f t="shared" si="59"/>
        <v>41871.030555555553</v>
      </c>
    </row>
    <row r="713" spans="1:20" ht="48" hidden="1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tr">
        <f t="shared" si="57"/>
        <v>technology</v>
      </c>
      <c r="R713" t="str" cm="1">
        <f t="array" ref="R713">_xlfn.IFS(ISNUMBER(SEARCH("film &amp; video/television", N713)),"television",ISNUMBER(SEARCH("film &amp; video/animation", N713)),"animation",ISNUMBER(SEARCH("film &amp; video/documentary", N713)),"documentary",ISNUMBER(SEARCH("film &amp; video/drama", N713)),"drama",ISNUMBER(SEARCH("film &amp; video/science fiction", N713)),"science fiction",ISNUMBER(SEARCH("film &amp; video/shorts", N713)),"shorts",ISNUMBER(SEARCH("food/food trucks", N713)),"food trucks",ISNUMBER(SEARCH("food/restaurants", N713)),"restaurants",ISNUMBER(SEARCH("food/small batch", N713)),"small batch",ISNUMBER(SEARCH("games/mobile games", N713)),"mobile games",ISNUMBER(SEARCH("games/tabletop games", N713)),"tabletop games",ISNUMBER(SEARCH("games/video games", N713)),"video games",ISNUMBER(SEARCH("music/classical music", N713)),"classical music",ISNUMBER(SEARCH("music/electronic music", N713)),"electronic music",ISNUMBER(SEARCH("music/faith", N713)),"faith",ISNUMBER(SEARCH("music/indie rock", N713)),"indie rock",ISNUMBER(SEARCH("music/jazz", N713)),"jazz",ISNUMBER(SEARCH("music/metal", N713)),"metal",ISNUMBER(SEARCH("music/pop", N713)),"pop",ISNUMBER(SEARCH("music/rock", N713)),"rock",ISNUMBER(SEARCH("music/world music", N713)),"world music",ISNUMBER(SEARCH("journalism/audio", N713)),"audio",ISNUMBER(SEARCH("photography/nature", N713)),"nature",ISNUMBER(SEARCH("photography/people", N713)),"people",ISNUMBER(SEARCH("photography/photobooks", N713)),"photobooks",ISNUMBER(SEARCH("photography/places", N713)),"places",ISNUMBER(SEARCH("publishing/art books", N713)),"art books",ISNUMBER(SEARCH("publishing/children's books", N713)),"children's books",ISNUMBER(SEARCH("publishing/fiction", N713)),"fiction",ISNUMBER(SEARCH("publishing/nonfiction", N713)),"nonfiction",ISNUMBER(SEARCH("publishing/radio &amp; podcasts", N713)),"radio &amp; podcasts",ISNUMBER(SEARCH("publishing/translations", N713)),"translations",ISNUMBER(SEARCH("technology/gadgets", N713)),"gadgets",ISNUMBER(SEARCH("technology/hardware", N713)),"hardware",ISNUMBER(SEARCH("technology/makerspaces", N713)),"makerspaces",ISNUMBER(SEARCH("technology/space exploration", N713)),"space exploration",ISNUMBER(SEARCH("technology/wearables", N713)),"wearables",ISNUMBER(SEARCH("technology/web", N713)),"web",ISNUMBER(SEARCH("theater/musical", N713)),"musical",ISNUMBER(SEARCH("theater/plays", N713)),"plays",ISNUMBER(SEARCH("theater/spaces", N713)),"spaces")</f>
        <v>wearables</v>
      </c>
      <c r="S713" s="6">
        <f t="shared" si="58"/>
        <v>42678.459120370375</v>
      </c>
      <c r="T713" s="6">
        <f t="shared" si="59"/>
        <v>42718.500787037032</v>
      </c>
    </row>
    <row r="714" spans="1:20" ht="48" hidden="1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tr">
        <f t="shared" si="57"/>
        <v>technology</v>
      </c>
      <c r="R714" t="str" cm="1">
        <f t="array" ref="R714">_xlfn.IFS(ISNUMBER(SEARCH("film &amp; video/television", N714)),"television",ISNUMBER(SEARCH("film &amp; video/animation", N714)),"animation",ISNUMBER(SEARCH("film &amp; video/documentary", N714)),"documentary",ISNUMBER(SEARCH("film &amp; video/drama", N714)),"drama",ISNUMBER(SEARCH("film &amp; video/science fiction", N714)),"science fiction",ISNUMBER(SEARCH("film &amp; video/shorts", N714)),"shorts",ISNUMBER(SEARCH("food/food trucks", N714)),"food trucks",ISNUMBER(SEARCH("food/restaurants", N714)),"restaurants",ISNUMBER(SEARCH("food/small batch", N714)),"small batch",ISNUMBER(SEARCH("games/mobile games", N714)),"mobile games",ISNUMBER(SEARCH("games/tabletop games", N714)),"tabletop games",ISNUMBER(SEARCH("games/video games", N714)),"video games",ISNUMBER(SEARCH("music/classical music", N714)),"classical music",ISNUMBER(SEARCH("music/electronic music", N714)),"electronic music",ISNUMBER(SEARCH("music/faith", N714)),"faith",ISNUMBER(SEARCH("music/indie rock", N714)),"indie rock",ISNUMBER(SEARCH("music/jazz", N714)),"jazz",ISNUMBER(SEARCH("music/metal", N714)),"metal",ISNUMBER(SEARCH("music/pop", N714)),"pop",ISNUMBER(SEARCH("music/rock", N714)),"rock",ISNUMBER(SEARCH("music/world music", N714)),"world music",ISNUMBER(SEARCH("journalism/audio", N714)),"audio",ISNUMBER(SEARCH("photography/nature", N714)),"nature",ISNUMBER(SEARCH("photography/people", N714)),"people",ISNUMBER(SEARCH("photography/photobooks", N714)),"photobooks",ISNUMBER(SEARCH("photography/places", N714)),"places",ISNUMBER(SEARCH("publishing/art books", N714)),"art books",ISNUMBER(SEARCH("publishing/children's books", N714)),"children's books",ISNUMBER(SEARCH("publishing/fiction", N714)),"fiction",ISNUMBER(SEARCH("publishing/nonfiction", N714)),"nonfiction",ISNUMBER(SEARCH("publishing/radio &amp; podcasts", N714)),"radio &amp; podcasts",ISNUMBER(SEARCH("publishing/translations", N714)),"translations",ISNUMBER(SEARCH("technology/gadgets", N714)),"gadgets",ISNUMBER(SEARCH("technology/hardware", N714)),"hardware",ISNUMBER(SEARCH("technology/makerspaces", N714)),"makerspaces",ISNUMBER(SEARCH("technology/space exploration", N714)),"space exploration",ISNUMBER(SEARCH("technology/wearables", N714)),"wearables",ISNUMBER(SEARCH("technology/web", N714)),"web",ISNUMBER(SEARCH("theater/musical", N714)),"musical",ISNUMBER(SEARCH("theater/plays", N714)),"plays",ISNUMBER(SEARCH("theater/spaces", N714)),"spaces")</f>
        <v>wearables</v>
      </c>
      <c r="S714" s="6">
        <f t="shared" si="58"/>
        <v>42384.680925925932</v>
      </c>
      <c r="T714" s="6">
        <f t="shared" si="59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tr">
        <f t="shared" si="57"/>
        <v>technology</v>
      </c>
      <c r="R715" t="str" cm="1">
        <f t="array" ref="R715">_xlfn.IFS(ISNUMBER(SEARCH("film &amp; video/television", N715)),"television",ISNUMBER(SEARCH("film &amp; video/animation", N715)),"animation",ISNUMBER(SEARCH("film &amp; video/documentary", N715)),"documentary",ISNUMBER(SEARCH("film &amp; video/drama", N715)),"drama",ISNUMBER(SEARCH("film &amp; video/science fiction", N715)),"science fiction",ISNUMBER(SEARCH("film &amp; video/shorts", N715)),"shorts",ISNUMBER(SEARCH("food/food trucks", N715)),"food trucks",ISNUMBER(SEARCH("food/restaurants", N715)),"restaurants",ISNUMBER(SEARCH("food/small batch", N715)),"small batch",ISNUMBER(SEARCH("games/mobile games", N715)),"mobile games",ISNUMBER(SEARCH("games/tabletop games", N715)),"tabletop games",ISNUMBER(SEARCH("games/video games", N715)),"video games",ISNUMBER(SEARCH("music/classical music", N715)),"classical music",ISNUMBER(SEARCH("music/electronic music", N715)),"electronic music",ISNUMBER(SEARCH("music/faith", N715)),"faith",ISNUMBER(SEARCH("music/indie rock", N715)),"indie rock",ISNUMBER(SEARCH("music/jazz", N715)),"jazz",ISNUMBER(SEARCH("music/metal", N715)),"metal",ISNUMBER(SEARCH("music/pop", N715)),"pop",ISNUMBER(SEARCH("music/rock", N715)),"rock",ISNUMBER(SEARCH("music/world music", N715)),"world music",ISNUMBER(SEARCH("journalism/audio", N715)),"audio",ISNUMBER(SEARCH("photography/nature", N715)),"nature",ISNUMBER(SEARCH("photography/people", N715)),"people",ISNUMBER(SEARCH("photography/photobooks", N715)),"photobooks",ISNUMBER(SEARCH("photography/places", N715)),"places",ISNUMBER(SEARCH("publishing/art books", N715)),"art books",ISNUMBER(SEARCH("publishing/children's books", N715)),"children's books",ISNUMBER(SEARCH("publishing/fiction", N715)),"fiction",ISNUMBER(SEARCH("publishing/nonfiction", N715)),"nonfiction",ISNUMBER(SEARCH("publishing/radio &amp; podcasts", N715)),"radio &amp; podcasts",ISNUMBER(SEARCH("publishing/translations", N715)),"translations",ISNUMBER(SEARCH("technology/gadgets", N715)),"gadgets",ISNUMBER(SEARCH("technology/hardware", N715)),"hardware",ISNUMBER(SEARCH("technology/makerspaces", N715)),"makerspaces",ISNUMBER(SEARCH("technology/space exploration", N715)),"space exploration",ISNUMBER(SEARCH("technology/wearables", N715)),"wearables",ISNUMBER(SEARCH("technology/web", N715)),"web",ISNUMBER(SEARCH("theater/musical", N715)),"musical",ISNUMBER(SEARCH("theater/plays", N715)),"plays",ISNUMBER(SEARCH("theater/spaces", N715)),"spaces")</f>
        <v>wearables</v>
      </c>
      <c r="S715" s="6">
        <f t="shared" si="58"/>
        <v>42496.529305555552</v>
      </c>
      <c r="T715" s="6">
        <f t="shared" si="59"/>
        <v>42526.529305555552</v>
      </c>
    </row>
    <row r="716" spans="1:20" ht="48" hidden="1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tr">
        <f t="shared" si="57"/>
        <v>technology</v>
      </c>
      <c r="R716" t="str" cm="1">
        <f t="array" ref="R716">_xlfn.IFS(ISNUMBER(SEARCH("film &amp; video/television", N716)),"television",ISNUMBER(SEARCH("film &amp; video/animation", N716)),"animation",ISNUMBER(SEARCH("film &amp; video/documentary", N716)),"documentary",ISNUMBER(SEARCH("film &amp; video/drama", N716)),"drama",ISNUMBER(SEARCH("film &amp; video/science fiction", N716)),"science fiction",ISNUMBER(SEARCH("film &amp; video/shorts", N716)),"shorts",ISNUMBER(SEARCH("food/food trucks", N716)),"food trucks",ISNUMBER(SEARCH("food/restaurants", N716)),"restaurants",ISNUMBER(SEARCH("food/small batch", N716)),"small batch",ISNUMBER(SEARCH("games/mobile games", N716)),"mobile games",ISNUMBER(SEARCH("games/tabletop games", N716)),"tabletop games",ISNUMBER(SEARCH("games/video games", N716)),"video games",ISNUMBER(SEARCH("music/classical music", N716)),"classical music",ISNUMBER(SEARCH("music/electronic music", N716)),"electronic music",ISNUMBER(SEARCH("music/faith", N716)),"faith",ISNUMBER(SEARCH("music/indie rock", N716)),"indie rock",ISNUMBER(SEARCH("music/jazz", N716)),"jazz",ISNUMBER(SEARCH("music/metal", N716)),"metal",ISNUMBER(SEARCH("music/pop", N716)),"pop",ISNUMBER(SEARCH("music/rock", N716)),"rock",ISNUMBER(SEARCH("music/world music", N716)),"world music",ISNUMBER(SEARCH("journalism/audio", N716)),"audio",ISNUMBER(SEARCH("photography/nature", N716)),"nature",ISNUMBER(SEARCH("photography/people", N716)),"people",ISNUMBER(SEARCH("photography/photobooks", N716)),"photobooks",ISNUMBER(SEARCH("photography/places", N716)),"places",ISNUMBER(SEARCH("publishing/art books", N716)),"art books",ISNUMBER(SEARCH("publishing/children's books", N716)),"children's books",ISNUMBER(SEARCH("publishing/fiction", N716)),"fiction",ISNUMBER(SEARCH("publishing/nonfiction", N716)),"nonfiction",ISNUMBER(SEARCH("publishing/radio &amp; podcasts", N716)),"radio &amp; podcasts",ISNUMBER(SEARCH("publishing/translations", N716)),"translations",ISNUMBER(SEARCH("technology/gadgets", N716)),"gadgets",ISNUMBER(SEARCH("technology/hardware", N716)),"hardware",ISNUMBER(SEARCH("technology/makerspaces", N716)),"makerspaces",ISNUMBER(SEARCH("technology/space exploration", N716)),"space exploration",ISNUMBER(SEARCH("technology/wearables", N716)),"wearables",ISNUMBER(SEARCH("technology/web", N716)),"web",ISNUMBER(SEARCH("theater/musical", N716)),"musical",ISNUMBER(SEARCH("theater/plays", N716)),"plays",ISNUMBER(SEARCH("theater/spaces", N716)),"spaces")</f>
        <v>wearables</v>
      </c>
      <c r="S716" s="6">
        <f t="shared" si="58"/>
        <v>42734.787986111114</v>
      </c>
      <c r="T716" s="6">
        <f t="shared" si="59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tr">
        <f t="shared" si="57"/>
        <v>technology</v>
      </c>
      <c r="R717" t="str" cm="1">
        <f t="array" ref="R717">_xlfn.IFS(ISNUMBER(SEARCH("film &amp; video/television", N717)),"television",ISNUMBER(SEARCH("film &amp; video/animation", N717)),"animation",ISNUMBER(SEARCH("film &amp; video/documentary", N717)),"documentary",ISNUMBER(SEARCH("film &amp; video/drama", N717)),"drama",ISNUMBER(SEARCH("film &amp; video/science fiction", N717)),"science fiction",ISNUMBER(SEARCH("film &amp; video/shorts", N717)),"shorts",ISNUMBER(SEARCH("food/food trucks", N717)),"food trucks",ISNUMBER(SEARCH("food/restaurants", N717)),"restaurants",ISNUMBER(SEARCH("food/small batch", N717)),"small batch",ISNUMBER(SEARCH("games/mobile games", N717)),"mobile games",ISNUMBER(SEARCH("games/tabletop games", N717)),"tabletop games",ISNUMBER(SEARCH("games/video games", N717)),"video games",ISNUMBER(SEARCH("music/classical music", N717)),"classical music",ISNUMBER(SEARCH("music/electronic music", N717)),"electronic music",ISNUMBER(SEARCH("music/faith", N717)),"faith",ISNUMBER(SEARCH("music/indie rock", N717)),"indie rock",ISNUMBER(SEARCH("music/jazz", N717)),"jazz",ISNUMBER(SEARCH("music/metal", N717)),"metal",ISNUMBER(SEARCH("music/pop", N717)),"pop",ISNUMBER(SEARCH("music/rock", N717)),"rock",ISNUMBER(SEARCH("music/world music", N717)),"world music",ISNUMBER(SEARCH("journalism/audio", N717)),"audio",ISNUMBER(SEARCH("photography/nature", N717)),"nature",ISNUMBER(SEARCH("photography/people", N717)),"people",ISNUMBER(SEARCH("photography/photobooks", N717)),"photobooks",ISNUMBER(SEARCH("photography/places", N717)),"places",ISNUMBER(SEARCH("publishing/art books", N717)),"art books",ISNUMBER(SEARCH("publishing/children's books", N717)),"children's books",ISNUMBER(SEARCH("publishing/fiction", N717)),"fiction",ISNUMBER(SEARCH("publishing/nonfiction", N717)),"nonfiction",ISNUMBER(SEARCH("publishing/radio &amp; podcasts", N717)),"radio &amp; podcasts",ISNUMBER(SEARCH("publishing/translations", N717)),"translations",ISNUMBER(SEARCH("technology/gadgets", N717)),"gadgets",ISNUMBER(SEARCH("technology/hardware", N717)),"hardware",ISNUMBER(SEARCH("technology/makerspaces", N717)),"makerspaces",ISNUMBER(SEARCH("technology/space exploration", N717)),"space exploration",ISNUMBER(SEARCH("technology/wearables", N717)),"wearables",ISNUMBER(SEARCH("technology/web", N717)),"web",ISNUMBER(SEARCH("theater/musical", N717)),"musical",ISNUMBER(SEARCH("theater/plays", N717)),"plays",ISNUMBER(SEARCH("theater/spaces", N717)),"spaces")</f>
        <v>wearables</v>
      </c>
      <c r="S717" s="6">
        <f t="shared" si="58"/>
        <v>42273.090740740736</v>
      </c>
      <c r="T717" s="6">
        <f t="shared" si="59"/>
        <v>42313.132407407407</v>
      </c>
    </row>
    <row r="718" spans="1:20" ht="48" hidden="1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tr">
        <f t="shared" si="57"/>
        <v>technology</v>
      </c>
      <c r="R718" t="str" cm="1">
        <f t="array" ref="R718">_xlfn.IFS(ISNUMBER(SEARCH("film &amp; video/television", N718)),"television",ISNUMBER(SEARCH("film &amp; video/animation", N718)),"animation",ISNUMBER(SEARCH("film &amp; video/documentary", N718)),"documentary",ISNUMBER(SEARCH("film &amp; video/drama", N718)),"drama",ISNUMBER(SEARCH("film &amp; video/science fiction", N718)),"science fiction",ISNUMBER(SEARCH("film &amp; video/shorts", N718)),"shorts",ISNUMBER(SEARCH("food/food trucks", N718)),"food trucks",ISNUMBER(SEARCH("food/restaurants", N718)),"restaurants",ISNUMBER(SEARCH("food/small batch", N718)),"small batch",ISNUMBER(SEARCH("games/mobile games", N718)),"mobile games",ISNUMBER(SEARCH("games/tabletop games", N718)),"tabletop games",ISNUMBER(SEARCH("games/video games", N718)),"video games",ISNUMBER(SEARCH("music/classical music", N718)),"classical music",ISNUMBER(SEARCH("music/electronic music", N718)),"electronic music",ISNUMBER(SEARCH("music/faith", N718)),"faith",ISNUMBER(SEARCH("music/indie rock", N718)),"indie rock",ISNUMBER(SEARCH("music/jazz", N718)),"jazz",ISNUMBER(SEARCH("music/metal", N718)),"metal",ISNUMBER(SEARCH("music/pop", N718)),"pop",ISNUMBER(SEARCH("music/rock", N718)),"rock",ISNUMBER(SEARCH("music/world music", N718)),"world music",ISNUMBER(SEARCH("journalism/audio", N718)),"audio",ISNUMBER(SEARCH("photography/nature", N718)),"nature",ISNUMBER(SEARCH("photography/people", N718)),"people",ISNUMBER(SEARCH("photography/photobooks", N718)),"photobooks",ISNUMBER(SEARCH("photography/places", N718)),"places",ISNUMBER(SEARCH("publishing/art books", N718)),"art books",ISNUMBER(SEARCH("publishing/children's books", N718)),"children's books",ISNUMBER(SEARCH("publishing/fiction", N718)),"fiction",ISNUMBER(SEARCH("publishing/nonfiction", N718)),"nonfiction",ISNUMBER(SEARCH("publishing/radio &amp; podcasts", N718)),"radio &amp; podcasts",ISNUMBER(SEARCH("publishing/translations", N718)),"translations",ISNUMBER(SEARCH("technology/gadgets", N718)),"gadgets",ISNUMBER(SEARCH("technology/hardware", N718)),"hardware",ISNUMBER(SEARCH("technology/makerspaces", N718)),"makerspaces",ISNUMBER(SEARCH("technology/space exploration", N718)),"space exploration",ISNUMBER(SEARCH("technology/wearables", N718)),"wearables",ISNUMBER(SEARCH("technology/web", N718)),"web",ISNUMBER(SEARCH("theater/musical", N718)),"musical",ISNUMBER(SEARCH("theater/plays", N718)),"plays",ISNUMBER(SEARCH("theater/spaces", N718)),"spaces")</f>
        <v>wearables</v>
      </c>
      <c r="S718" s="6">
        <f t="shared" si="58"/>
        <v>41940.658645833333</v>
      </c>
      <c r="T718" s="6">
        <f t="shared" si="59"/>
        <v>41974</v>
      </c>
    </row>
    <row r="719" spans="1:20" ht="16" hidden="1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tr">
        <f t="shared" si="57"/>
        <v>technology</v>
      </c>
      <c r="R719" t="str" cm="1">
        <f t="array" ref="R719">_xlfn.IFS(ISNUMBER(SEARCH("film &amp; video/television", N719)),"television",ISNUMBER(SEARCH("film &amp; video/animation", N719)),"animation",ISNUMBER(SEARCH("film &amp; video/documentary", N719)),"documentary",ISNUMBER(SEARCH("film &amp; video/drama", N719)),"drama",ISNUMBER(SEARCH("film &amp; video/science fiction", N719)),"science fiction",ISNUMBER(SEARCH("film &amp; video/shorts", N719)),"shorts",ISNUMBER(SEARCH("food/food trucks", N719)),"food trucks",ISNUMBER(SEARCH("food/restaurants", N719)),"restaurants",ISNUMBER(SEARCH("food/small batch", N719)),"small batch",ISNUMBER(SEARCH("games/mobile games", N719)),"mobile games",ISNUMBER(SEARCH("games/tabletop games", N719)),"tabletop games",ISNUMBER(SEARCH("games/video games", N719)),"video games",ISNUMBER(SEARCH("music/classical music", N719)),"classical music",ISNUMBER(SEARCH("music/electronic music", N719)),"electronic music",ISNUMBER(SEARCH("music/faith", N719)),"faith",ISNUMBER(SEARCH("music/indie rock", N719)),"indie rock",ISNUMBER(SEARCH("music/jazz", N719)),"jazz",ISNUMBER(SEARCH("music/metal", N719)),"metal",ISNUMBER(SEARCH("music/pop", N719)),"pop",ISNUMBER(SEARCH("music/rock", N719)),"rock",ISNUMBER(SEARCH("music/world music", N719)),"world music",ISNUMBER(SEARCH("journalism/audio", N719)),"audio",ISNUMBER(SEARCH("photography/nature", N719)),"nature",ISNUMBER(SEARCH("photography/people", N719)),"people",ISNUMBER(SEARCH("photography/photobooks", N719)),"photobooks",ISNUMBER(SEARCH("photography/places", N719)),"places",ISNUMBER(SEARCH("publishing/art books", N719)),"art books",ISNUMBER(SEARCH("publishing/children's books", N719)),"children's books",ISNUMBER(SEARCH("publishing/fiction", N719)),"fiction",ISNUMBER(SEARCH("publishing/nonfiction", N719)),"nonfiction",ISNUMBER(SEARCH("publishing/radio &amp; podcasts", N719)),"radio &amp; podcasts",ISNUMBER(SEARCH("publishing/translations", N719)),"translations",ISNUMBER(SEARCH("technology/gadgets", N719)),"gadgets",ISNUMBER(SEARCH("technology/hardware", N719)),"hardware",ISNUMBER(SEARCH("technology/makerspaces", N719)),"makerspaces",ISNUMBER(SEARCH("technology/space exploration", N719)),"space exploration",ISNUMBER(SEARCH("technology/wearables", N719)),"wearables",ISNUMBER(SEARCH("technology/web", N719)),"web",ISNUMBER(SEARCH("theater/musical", N719)),"musical",ISNUMBER(SEARCH("theater/plays", N719)),"plays",ISNUMBER(SEARCH("theater/spaces", N719)),"spaces")</f>
        <v>wearables</v>
      </c>
      <c r="S719" s="6">
        <f t="shared" si="58"/>
        <v>41857.854189814818</v>
      </c>
      <c r="T719" s="6">
        <f t="shared" si="59"/>
        <v>41887.854189814818</v>
      </c>
    </row>
    <row r="720" spans="1:20" ht="48" hidden="1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tr">
        <f t="shared" si="57"/>
        <v>technology</v>
      </c>
      <c r="R720" t="str" cm="1">
        <f t="array" ref="R720">_xlfn.IFS(ISNUMBER(SEARCH("film &amp; video/television", N720)),"television",ISNUMBER(SEARCH("film &amp; video/animation", N720)),"animation",ISNUMBER(SEARCH("film &amp; video/documentary", N720)),"documentary",ISNUMBER(SEARCH("film &amp; video/drama", N720)),"drama",ISNUMBER(SEARCH("film &amp; video/science fiction", N720)),"science fiction",ISNUMBER(SEARCH("film &amp; video/shorts", N720)),"shorts",ISNUMBER(SEARCH("food/food trucks", N720)),"food trucks",ISNUMBER(SEARCH("food/restaurants", N720)),"restaurants",ISNUMBER(SEARCH("food/small batch", N720)),"small batch",ISNUMBER(SEARCH("games/mobile games", N720)),"mobile games",ISNUMBER(SEARCH("games/tabletop games", N720)),"tabletop games",ISNUMBER(SEARCH("games/video games", N720)),"video games",ISNUMBER(SEARCH("music/classical music", N720)),"classical music",ISNUMBER(SEARCH("music/electronic music", N720)),"electronic music",ISNUMBER(SEARCH("music/faith", N720)),"faith",ISNUMBER(SEARCH("music/indie rock", N720)),"indie rock",ISNUMBER(SEARCH("music/jazz", N720)),"jazz",ISNUMBER(SEARCH("music/metal", N720)),"metal",ISNUMBER(SEARCH("music/pop", N720)),"pop",ISNUMBER(SEARCH("music/rock", N720)),"rock",ISNUMBER(SEARCH("music/world music", N720)),"world music",ISNUMBER(SEARCH("journalism/audio", N720)),"audio",ISNUMBER(SEARCH("photography/nature", N720)),"nature",ISNUMBER(SEARCH("photography/people", N720)),"people",ISNUMBER(SEARCH("photography/photobooks", N720)),"photobooks",ISNUMBER(SEARCH("photography/places", N720)),"places",ISNUMBER(SEARCH("publishing/art books", N720)),"art books",ISNUMBER(SEARCH("publishing/children's books", N720)),"children's books",ISNUMBER(SEARCH("publishing/fiction", N720)),"fiction",ISNUMBER(SEARCH("publishing/nonfiction", N720)),"nonfiction",ISNUMBER(SEARCH("publishing/radio &amp; podcasts", N720)),"radio &amp; podcasts",ISNUMBER(SEARCH("publishing/translations", N720)),"translations",ISNUMBER(SEARCH("technology/gadgets", N720)),"gadgets",ISNUMBER(SEARCH("technology/hardware", N720)),"hardware",ISNUMBER(SEARCH("technology/makerspaces", N720)),"makerspaces",ISNUMBER(SEARCH("technology/space exploration", N720)),"space exploration",ISNUMBER(SEARCH("technology/wearables", N720)),"wearables",ISNUMBER(SEARCH("technology/web", N720)),"web",ISNUMBER(SEARCH("theater/musical", N720)),"musical",ISNUMBER(SEARCH("theater/plays", N720)),"plays",ISNUMBER(SEARCH("theater/spaces", N720)),"spaces")</f>
        <v>wearables</v>
      </c>
      <c r="S720" s="6">
        <f t="shared" si="58"/>
        <v>42752.845451388886</v>
      </c>
      <c r="T720" s="6">
        <f t="shared" si="59"/>
        <v>42784.249305555553</v>
      </c>
    </row>
    <row r="721" spans="1:20" ht="48" hidden="1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tr">
        <f t="shared" si="57"/>
        <v>technology</v>
      </c>
      <c r="R721" t="str" cm="1">
        <f t="array" ref="R721">_xlfn.IFS(ISNUMBER(SEARCH("film &amp; video/television", N721)),"television",ISNUMBER(SEARCH("film &amp; video/animation", N721)),"animation",ISNUMBER(SEARCH("film &amp; video/documentary", N721)),"documentary",ISNUMBER(SEARCH("film &amp; video/drama", N721)),"drama",ISNUMBER(SEARCH("film &amp; video/science fiction", N721)),"science fiction",ISNUMBER(SEARCH("film &amp; video/shorts", N721)),"shorts",ISNUMBER(SEARCH("food/food trucks", N721)),"food trucks",ISNUMBER(SEARCH("food/restaurants", N721)),"restaurants",ISNUMBER(SEARCH("food/small batch", N721)),"small batch",ISNUMBER(SEARCH("games/mobile games", N721)),"mobile games",ISNUMBER(SEARCH("games/tabletop games", N721)),"tabletop games",ISNUMBER(SEARCH("games/video games", N721)),"video games",ISNUMBER(SEARCH("music/classical music", N721)),"classical music",ISNUMBER(SEARCH("music/electronic music", N721)),"electronic music",ISNUMBER(SEARCH("music/faith", N721)),"faith",ISNUMBER(SEARCH("music/indie rock", N721)),"indie rock",ISNUMBER(SEARCH("music/jazz", N721)),"jazz",ISNUMBER(SEARCH("music/metal", N721)),"metal",ISNUMBER(SEARCH("music/pop", N721)),"pop",ISNUMBER(SEARCH("music/rock", N721)),"rock",ISNUMBER(SEARCH("music/world music", N721)),"world music",ISNUMBER(SEARCH("journalism/audio", N721)),"audio",ISNUMBER(SEARCH("photography/nature", N721)),"nature",ISNUMBER(SEARCH("photography/people", N721)),"people",ISNUMBER(SEARCH("photography/photobooks", N721)),"photobooks",ISNUMBER(SEARCH("photography/places", N721)),"places",ISNUMBER(SEARCH("publishing/art books", N721)),"art books",ISNUMBER(SEARCH("publishing/children's books", N721)),"children's books",ISNUMBER(SEARCH("publishing/fiction", N721)),"fiction",ISNUMBER(SEARCH("publishing/nonfiction", N721)),"nonfiction",ISNUMBER(SEARCH("publishing/radio &amp; podcasts", N721)),"radio &amp; podcasts",ISNUMBER(SEARCH("publishing/translations", N721)),"translations",ISNUMBER(SEARCH("technology/gadgets", N721)),"gadgets",ISNUMBER(SEARCH("technology/hardware", N721)),"hardware",ISNUMBER(SEARCH("technology/makerspaces", N721)),"makerspaces",ISNUMBER(SEARCH("technology/space exploration", N721)),"space exploration",ISNUMBER(SEARCH("technology/wearables", N721)),"wearables",ISNUMBER(SEARCH("technology/web", N721)),"web",ISNUMBER(SEARCH("theater/musical", N721)),"musical",ISNUMBER(SEARCH("theater/plays", N721)),"plays",ISNUMBER(SEARCH("theater/spaces", N721)),"spaces")</f>
        <v>wearables</v>
      </c>
      <c r="S721" s="6">
        <f t="shared" si="58"/>
        <v>42409.040231481486</v>
      </c>
      <c r="T721" s="6">
        <f t="shared" si="59"/>
        <v>42423.040231481486</v>
      </c>
    </row>
    <row r="722" spans="1:20" ht="48" hidden="1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tr">
        <f t="shared" si="57"/>
        <v>publishing</v>
      </c>
      <c r="R722" t="str" cm="1">
        <f t="array" ref="R722">_xlfn.IFS(ISNUMBER(SEARCH("film &amp; video/television", N722)),"television",ISNUMBER(SEARCH("film &amp; video/animation", N722)),"animation",ISNUMBER(SEARCH("film &amp; video/documentary", N722)),"documentary",ISNUMBER(SEARCH("film &amp; video/drama", N722)),"drama",ISNUMBER(SEARCH("film &amp; video/science fiction", N722)),"science fiction",ISNUMBER(SEARCH("film &amp; video/shorts", N722)),"shorts",ISNUMBER(SEARCH("food/food trucks", N722)),"food trucks",ISNUMBER(SEARCH("food/restaurants", N722)),"restaurants",ISNUMBER(SEARCH("food/small batch", N722)),"small batch",ISNUMBER(SEARCH("games/mobile games", N722)),"mobile games",ISNUMBER(SEARCH("games/tabletop games", N722)),"tabletop games",ISNUMBER(SEARCH("games/video games", N722)),"video games",ISNUMBER(SEARCH("music/classical music", N722)),"classical music",ISNUMBER(SEARCH("music/electronic music", N722)),"electronic music",ISNUMBER(SEARCH("music/faith", N722)),"faith",ISNUMBER(SEARCH("music/indie rock", N722)),"indie rock",ISNUMBER(SEARCH("music/jazz", N722)),"jazz",ISNUMBER(SEARCH("music/metal", N722)),"metal",ISNUMBER(SEARCH("music/pop", N722)),"pop",ISNUMBER(SEARCH("music/rock", N722)),"rock",ISNUMBER(SEARCH("music/world music", N722)),"world music",ISNUMBER(SEARCH("journalism/audio", N722)),"audio",ISNUMBER(SEARCH("photography/nature", N722)),"nature",ISNUMBER(SEARCH("photography/people", N722)),"people",ISNUMBER(SEARCH("photography/photobooks", N722)),"photobooks",ISNUMBER(SEARCH("photography/places", N722)),"places",ISNUMBER(SEARCH("publishing/art books", N722)),"art books",ISNUMBER(SEARCH("publishing/children's books", N722)),"children's books",ISNUMBER(SEARCH("publishing/fiction", N722)),"fiction",ISNUMBER(SEARCH("publishing/nonfiction", N722)),"nonfiction",ISNUMBER(SEARCH("publishing/radio &amp; podcasts", N722)),"radio &amp; podcasts",ISNUMBER(SEARCH("publishing/translations", N722)),"translations",ISNUMBER(SEARCH("technology/gadgets", N722)),"gadgets",ISNUMBER(SEARCH("technology/hardware", N722)),"hardware",ISNUMBER(SEARCH("technology/makerspaces", N722)),"makerspaces",ISNUMBER(SEARCH("technology/space exploration", N722)),"space exploration",ISNUMBER(SEARCH("technology/wearables", N722)),"wearables",ISNUMBER(SEARCH("technology/web", N722)),"web",ISNUMBER(SEARCH("theater/musical", N722)),"musical",ISNUMBER(SEARCH("theater/plays", N722)),"plays",ISNUMBER(SEARCH("theater/spaces", N722)),"spaces")</f>
        <v>nonfiction</v>
      </c>
      <c r="S722" s="6">
        <f t="shared" si="58"/>
        <v>40909.649201388893</v>
      </c>
      <c r="T722" s="6">
        <f t="shared" si="59"/>
        <v>40937.649201388893</v>
      </c>
    </row>
    <row r="723" spans="1:20" ht="48" hidden="1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tr">
        <f t="shared" si="57"/>
        <v>publishing</v>
      </c>
      <c r="R723" t="str" cm="1">
        <f t="array" ref="R723">_xlfn.IFS(ISNUMBER(SEARCH("film &amp; video/television", N723)),"television",ISNUMBER(SEARCH("film &amp; video/animation", N723)),"animation",ISNUMBER(SEARCH("film &amp; video/documentary", N723)),"documentary",ISNUMBER(SEARCH("film &amp; video/drama", N723)),"drama",ISNUMBER(SEARCH("film &amp; video/science fiction", N723)),"science fiction",ISNUMBER(SEARCH("film &amp; video/shorts", N723)),"shorts",ISNUMBER(SEARCH("food/food trucks", N723)),"food trucks",ISNUMBER(SEARCH("food/restaurants", N723)),"restaurants",ISNUMBER(SEARCH("food/small batch", N723)),"small batch",ISNUMBER(SEARCH("games/mobile games", N723)),"mobile games",ISNUMBER(SEARCH("games/tabletop games", N723)),"tabletop games",ISNUMBER(SEARCH("games/video games", N723)),"video games",ISNUMBER(SEARCH("music/classical music", N723)),"classical music",ISNUMBER(SEARCH("music/electronic music", N723)),"electronic music",ISNUMBER(SEARCH("music/faith", N723)),"faith",ISNUMBER(SEARCH("music/indie rock", N723)),"indie rock",ISNUMBER(SEARCH("music/jazz", N723)),"jazz",ISNUMBER(SEARCH("music/metal", N723)),"metal",ISNUMBER(SEARCH("music/pop", N723)),"pop",ISNUMBER(SEARCH("music/rock", N723)),"rock",ISNUMBER(SEARCH("music/world music", N723)),"world music",ISNUMBER(SEARCH("journalism/audio", N723)),"audio",ISNUMBER(SEARCH("photography/nature", N723)),"nature",ISNUMBER(SEARCH("photography/people", N723)),"people",ISNUMBER(SEARCH("photography/photobooks", N723)),"photobooks",ISNUMBER(SEARCH("photography/places", N723)),"places",ISNUMBER(SEARCH("publishing/art books", N723)),"art books",ISNUMBER(SEARCH("publishing/children's books", N723)),"children's books",ISNUMBER(SEARCH("publishing/fiction", N723)),"fiction",ISNUMBER(SEARCH("publishing/nonfiction", N723)),"nonfiction",ISNUMBER(SEARCH("publishing/radio &amp; podcasts", N723)),"radio &amp; podcasts",ISNUMBER(SEARCH("publishing/translations", N723)),"translations",ISNUMBER(SEARCH("technology/gadgets", N723)),"gadgets",ISNUMBER(SEARCH("technology/hardware", N723)),"hardware",ISNUMBER(SEARCH("technology/makerspaces", N723)),"makerspaces",ISNUMBER(SEARCH("technology/space exploration", N723)),"space exploration",ISNUMBER(SEARCH("technology/wearables", N723)),"wearables",ISNUMBER(SEARCH("technology/web", N723)),"web",ISNUMBER(SEARCH("theater/musical", N723)),"musical",ISNUMBER(SEARCH("theater/plays", N723)),"plays",ISNUMBER(SEARCH("theater/spaces", N723)),"spaces")</f>
        <v>nonfiction</v>
      </c>
      <c r="S723" s="6">
        <f t="shared" si="58"/>
        <v>41807.571840277778</v>
      </c>
      <c r="T723" s="6">
        <f t="shared" si="59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tr">
        <f t="shared" si="57"/>
        <v>publishing</v>
      </c>
      <c r="R724" t="str" cm="1">
        <f t="array" ref="R724">_xlfn.IFS(ISNUMBER(SEARCH("film &amp; video/television", N724)),"television",ISNUMBER(SEARCH("film &amp; video/animation", N724)),"animation",ISNUMBER(SEARCH("film &amp; video/documentary", N724)),"documentary",ISNUMBER(SEARCH("film &amp; video/drama", N724)),"drama",ISNUMBER(SEARCH("film &amp; video/science fiction", N724)),"science fiction",ISNUMBER(SEARCH("film &amp; video/shorts", N724)),"shorts",ISNUMBER(SEARCH("food/food trucks", N724)),"food trucks",ISNUMBER(SEARCH("food/restaurants", N724)),"restaurants",ISNUMBER(SEARCH("food/small batch", N724)),"small batch",ISNUMBER(SEARCH("games/mobile games", N724)),"mobile games",ISNUMBER(SEARCH("games/tabletop games", N724)),"tabletop games",ISNUMBER(SEARCH("games/video games", N724)),"video games",ISNUMBER(SEARCH("music/classical music", N724)),"classical music",ISNUMBER(SEARCH("music/electronic music", N724)),"electronic music",ISNUMBER(SEARCH("music/faith", N724)),"faith",ISNUMBER(SEARCH("music/indie rock", N724)),"indie rock",ISNUMBER(SEARCH("music/jazz", N724)),"jazz",ISNUMBER(SEARCH("music/metal", N724)),"metal",ISNUMBER(SEARCH("music/pop", N724)),"pop",ISNUMBER(SEARCH("music/rock", N724)),"rock",ISNUMBER(SEARCH("music/world music", N724)),"world music",ISNUMBER(SEARCH("journalism/audio", N724)),"audio",ISNUMBER(SEARCH("photography/nature", N724)),"nature",ISNUMBER(SEARCH("photography/people", N724)),"people",ISNUMBER(SEARCH("photography/photobooks", N724)),"photobooks",ISNUMBER(SEARCH("photography/places", N724)),"places",ISNUMBER(SEARCH("publishing/art books", N724)),"art books",ISNUMBER(SEARCH("publishing/children's books", N724)),"children's books",ISNUMBER(SEARCH("publishing/fiction", N724)),"fiction",ISNUMBER(SEARCH("publishing/nonfiction", N724)),"nonfiction",ISNUMBER(SEARCH("publishing/radio &amp; podcasts", N724)),"radio &amp; podcasts",ISNUMBER(SEARCH("publishing/translations", N724)),"translations",ISNUMBER(SEARCH("technology/gadgets", N724)),"gadgets",ISNUMBER(SEARCH("technology/hardware", N724)),"hardware",ISNUMBER(SEARCH("technology/makerspaces", N724)),"makerspaces",ISNUMBER(SEARCH("technology/space exploration", N724)),"space exploration",ISNUMBER(SEARCH("technology/wearables", N724)),"wearables",ISNUMBER(SEARCH("technology/web", N724)),"web",ISNUMBER(SEARCH("theater/musical", N724)),"musical",ISNUMBER(SEARCH("theater/plays", N724)),"plays",ISNUMBER(SEARCH("theater/spaces", N724)),"spaces")</f>
        <v>nonfiction</v>
      </c>
      <c r="S724" s="6">
        <f t="shared" si="58"/>
        <v>40977.805300925924</v>
      </c>
      <c r="T724" s="6">
        <f t="shared" si="59"/>
        <v>41007.76363425926</v>
      </c>
    </row>
    <row r="725" spans="1:20" ht="32" hidden="1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tr">
        <f t="shared" si="57"/>
        <v>publishing</v>
      </c>
      <c r="R725" t="str" cm="1">
        <f t="array" ref="R725">_xlfn.IFS(ISNUMBER(SEARCH("film &amp; video/television", N725)),"television",ISNUMBER(SEARCH("film &amp; video/animation", N725)),"animation",ISNUMBER(SEARCH("film &amp; video/documentary", N725)),"documentary",ISNUMBER(SEARCH("film &amp; video/drama", N725)),"drama",ISNUMBER(SEARCH("film &amp; video/science fiction", N725)),"science fiction",ISNUMBER(SEARCH("film &amp; video/shorts", N725)),"shorts",ISNUMBER(SEARCH("food/food trucks", N725)),"food trucks",ISNUMBER(SEARCH("food/restaurants", N725)),"restaurants",ISNUMBER(SEARCH("food/small batch", N725)),"small batch",ISNUMBER(SEARCH("games/mobile games", N725)),"mobile games",ISNUMBER(SEARCH("games/tabletop games", N725)),"tabletop games",ISNUMBER(SEARCH("games/video games", N725)),"video games",ISNUMBER(SEARCH("music/classical music", N725)),"classical music",ISNUMBER(SEARCH("music/electronic music", N725)),"electronic music",ISNUMBER(SEARCH("music/faith", N725)),"faith",ISNUMBER(SEARCH("music/indie rock", N725)),"indie rock",ISNUMBER(SEARCH("music/jazz", N725)),"jazz",ISNUMBER(SEARCH("music/metal", N725)),"metal",ISNUMBER(SEARCH("music/pop", N725)),"pop",ISNUMBER(SEARCH("music/rock", N725)),"rock",ISNUMBER(SEARCH("music/world music", N725)),"world music",ISNUMBER(SEARCH("journalism/audio", N725)),"audio",ISNUMBER(SEARCH("photography/nature", N725)),"nature",ISNUMBER(SEARCH("photography/people", N725)),"people",ISNUMBER(SEARCH("photography/photobooks", N725)),"photobooks",ISNUMBER(SEARCH("photography/places", N725)),"places",ISNUMBER(SEARCH("publishing/art books", N725)),"art books",ISNUMBER(SEARCH("publishing/children's books", N725)),"children's books",ISNUMBER(SEARCH("publishing/fiction", N725)),"fiction",ISNUMBER(SEARCH("publishing/nonfiction", N725)),"nonfiction",ISNUMBER(SEARCH("publishing/radio &amp; podcasts", N725)),"radio &amp; podcasts",ISNUMBER(SEARCH("publishing/translations", N725)),"translations",ISNUMBER(SEARCH("technology/gadgets", N725)),"gadgets",ISNUMBER(SEARCH("technology/hardware", N725)),"hardware",ISNUMBER(SEARCH("technology/makerspaces", N725)),"makerspaces",ISNUMBER(SEARCH("technology/space exploration", N725)),"space exploration",ISNUMBER(SEARCH("technology/wearables", N725)),"wearables",ISNUMBER(SEARCH("technology/web", N725)),"web",ISNUMBER(SEARCH("theater/musical", N725)),"musical",ISNUMBER(SEARCH("theater/plays", N725)),"plays",ISNUMBER(SEARCH("theater/spaces", N725)),"spaces")</f>
        <v>nonfiction</v>
      </c>
      <c r="S725" s="6">
        <f t="shared" si="58"/>
        <v>42184.816539351858</v>
      </c>
      <c r="T725" s="6">
        <f t="shared" si="59"/>
        <v>42215.165972222225</v>
      </c>
    </row>
    <row r="726" spans="1:20" ht="48" hidden="1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tr">
        <f t="shared" si="57"/>
        <v>publishing</v>
      </c>
      <c r="R726" t="str" cm="1">
        <f t="array" ref="R726">_xlfn.IFS(ISNUMBER(SEARCH("film &amp; video/television", N726)),"television",ISNUMBER(SEARCH("film &amp; video/animation", N726)),"animation",ISNUMBER(SEARCH("film &amp; video/documentary", N726)),"documentary",ISNUMBER(SEARCH("film &amp; video/drama", N726)),"drama",ISNUMBER(SEARCH("film &amp; video/science fiction", N726)),"science fiction",ISNUMBER(SEARCH("film &amp; video/shorts", N726)),"shorts",ISNUMBER(SEARCH("food/food trucks", N726)),"food trucks",ISNUMBER(SEARCH("food/restaurants", N726)),"restaurants",ISNUMBER(SEARCH("food/small batch", N726)),"small batch",ISNUMBER(SEARCH("games/mobile games", N726)),"mobile games",ISNUMBER(SEARCH("games/tabletop games", N726)),"tabletop games",ISNUMBER(SEARCH("games/video games", N726)),"video games",ISNUMBER(SEARCH("music/classical music", N726)),"classical music",ISNUMBER(SEARCH("music/electronic music", N726)),"electronic music",ISNUMBER(SEARCH("music/faith", N726)),"faith",ISNUMBER(SEARCH("music/indie rock", N726)),"indie rock",ISNUMBER(SEARCH("music/jazz", N726)),"jazz",ISNUMBER(SEARCH("music/metal", N726)),"metal",ISNUMBER(SEARCH("music/pop", N726)),"pop",ISNUMBER(SEARCH("music/rock", N726)),"rock",ISNUMBER(SEARCH("music/world music", N726)),"world music",ISNUMBER(SEARCH("journalism/audio", N726)),"audio",ISNUMBER(SEARCH("photography/nature", N726)),"nature",ISNUMBER(SEARCH("photography/people", N726)),"people",ISNUMBER(SEARCH("photography/photobooks", N726)),"photobooks",ISNUMBER(SEARCH("photography/places", N726)),"places",ISNUMBER(SEARCH("publishing/art books", N726)),"art books",ISNUMBER(SEARCH("publishing/children's books", N726)),"children's books",ISNUMBER(SEARCH("publishing/fiction", N726)),"fiction",ISNUMBER(SEARCH("publishing/nonfiction", N726)),"nonfiction",ISNUMBER(SEARCH("publishing/radio &amp; podcasts", N726)),"radio &amp; podcasts",ISNUMBER(SEARCH("publishing/translations", N726)),"translations",ISNUMBER(SEARCH("technology/gadgets", N726)),"gadgets",ISNUMBER(SEARCH("technology/hardware", N726)),"hardware",ISNUMBER(SEARCH("technology/makerspaces", N726)),"makerspaces",ISNUMBER(SEARCH("technology/space exploration", N726)),"space exploration",ISNUMBER(SEARCH("technology/wearables", N726)),"wearables",ISNUMBER(SEARCH("technology/web", N726)),"web",ISNUMBER(SEARCH("theater/musical", N726)),"musical",ISNUMBER(SEARCH("theater/plays", N726)),"plays",ISNUMBER(SEARCH("theater/spaces", N726)),"spaces")</f>
        <v>nonfiction</v>
      </c>
      <c r="S726" s="6">
        <f t="shared" si="58"/>
        <v>40694.638460648144</v>
      </c>
      <c r="T726" s="6">
        <f t="shared" si="59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tr">
        <f t="shared" si="57"/>
        <v>publishing</v>
      </c>
      <c r="R727" t="str" cm="1">
        <f t="array" ref="R727">_xlfn.IFS(ISNUMBER(SEARCH("film &amp; video/television", N727)),"television",ISNUMBER(SEARCH("film &amp; video/animation", N727)),"animation",ISNUMBER(SEARCH("film &amp; video/documentary", N727)),"documentary",ISNUMBER(SEARCH("film &amp; video/drama", N727)),"drama",ISNUMBER(SEARCH("film &amp; video/science fiction", N727)),"science fiction",ISNUMBER(SEARCH("film &amp; video/shorts", N727)),"shorts",ISNUMBER(SEARCH("food/food trucks", N727)),"food trucks",ISNUMBER(SEARCH("food/restaurants", N727)),"restaurants",ISNUMBER(SEARCH("food/small batch", N727)),"small batch",ISNUMBER(SEARCH("games/mobile games", N727)),"mobile games",ISNUMBER(SEARCH("games/tabletop games", N727)),"tabletop games",ISNUMBER(SEARCH("games/video games", N727)),"video games",ISNUMBER(SEARCH("music/classical music", N727)),"classical music",ISNUMBER(SEARCH("music/electronic music", N727)),"electronic music",ISNUMBER(SEARCH("music/faith", N727)),"faith",ISNUMBER(SEARCH("music/indie rock", N727)),"indie rock",ISNUMBER(SEARCH("music/jazz", N727)),"jazz",ISNUMBER(SEARCH("music/metal", N727)),"metal",ISNUMBER(SEARCH("music/pop", N727)),"pop",ISNUMBER(SEARCH("music/rock", N727)),"rock",ISNUMBER(SEARCH("music/world music", N727)),"world music",ISNUMBER(SEARCH("journalism/audio", N727)),"audio",ISNUMBER(SEARCH("photography/nature", N727)),"nature",ISNUMBER(SEARCH("photography/people", N727)),"people",ISNUMBER(SEARCH("photography/photobooks", N727)),"photobooks",ISNUMBER(SEARCH("photography/places", N727)),"places",ISNUMBER(SEARCH("publishing/art books", N727)),"art books",ISNUMBER(SEARCH("publishing/children's books", N727)),"children's books",ISNUMBER(SEARCH("publishing/fiction", N727)),"fiction",ISNUMBER(SEARCH("publishing/nonfiction", N727)),"nonfiction",ISNUMBER(SEARCH("publishing/radio &amp; podcasts", N727)),"radio &amp; podcasts",ISNUMBER(SEARCH("publishing/translations", N727)),"translations",ISNUMBER(SEARCH("technology/gadgets", N727)),"gadgets",ISNUMBER(SEARCH("technology/hardware", N727)),"hardware",ISNUMBER(SEARCH("technology/makerspaces", N727)),"makerspaces",ISNUMBER(SEARCH("technology/space exploration", N727)),"space exploration",ISNUMBER(SEARCH("technology/wearables", N727)),"wearables",ISNUMBER(SEARCH("technology/web", N727)),"web",ISNUMBER(SEARCH("theater/musical", N727)),"musical",ISNUMBER(SEARCH("theater/plays", N727)),"plays",ISNUMBER(SEARCH("theater/spaces", N727)),"spaces")</f>
        <v>nonfiction</v>
      </c>
      <c r="S727" s="6">
        <f t="shared" si="58"/>
        <v>42321.626296296294</v>
      </c>
      <c r="T727" s="6">
        <f t="shared" si="59"/>
        <v>42351.626296296294</v>
      </c>
    </row>
    <row r="728" spans="1:20" ht="48" hidden="1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tr">
        <f t="shared" si="57"/>
        <v>publishing</v>
      </c>
      <c r="R728" t="str" cm="1">
        <f t="array" ref="R728">_xlfn.IFS(ISNUMBER(SEARCH("film &amp; video/television", N728)),"television",ISNUMBER(SEARCH("film &amp; video/animation", N728)),"animation",ISNUMBER(SEARCH("film &amp; video/documentary", N728)),"documentary",ISNUMBER(SEARCH("film &amp; video/drama", N728)),"drama",ISNUMBER(SEARCH("film &amp; video/science fiction", N728)),"science fiction",ISNUMBER(SEARCH("film &amp; video/shorts", N728)),"shorts",ISNUMBER(SEARCH("food/food trucks", N728)),"food trucks",ISNUMBER(SEARCH("food/restaurants", N728)),"restaurants",ISNUMBER(SEARCH("food/small batch", N728)),"small batch",ISNUMBER(SEARCH("games/mobile games", N728)),"mobile games",ISNUMBER(SEARCH("games/tabletop games", N728)),"tabletop games",ISNUMBER(SEARCH("games/video games", N728)),"video games",ISNUMBER(SEARCH("music/classical music", N728)),"classical music",ISNUMBER(SEARCH("music/electronic music", N728)),"electronic music",ISNUMBER(SEARCH("music/faith", N728)),"faith",ISNUMBER(SEARCH("music/indie rock", N728)),"indie rock",ISNUMBER(SEARCH("music/jazz", N728)),"jazz",ISNUMBER(SEARCH("music/metal", N728)),"metal",ISNUMBER(SEARCH("music/pop", N728)),"pop",ISNUMBER(SEARCH("music/rock", N728)),"rock",ISNUMBER(SEARCH("music/world music", N728)),"world music",ISNUMBER(SEARCH("journalism/audio", N728)),"audio",ISNUMBER(SEARCH("photography/nature", N728)),"nature",ISNUMBER(SEARCH("photography/people", N728)),"people",ISNUMBER(SEARCH("photography/photobooks", N728)),"photobooks",ISNUMBER(SEARCH("photography/places", N728)),"places",ISNUMBER(SEARCH("publishing/art books", N728)),"art books",ISNUMBER(SEARCH("publishing/children's books", N728)),"children's books",ISNUMBER(SEARCH("publishing/fiction", N728)),"fiction",ISNUMBER(SEARCH("publishing/nonfiction", N728)),"nonfiction",ISNUMBER(SEARCH("publishing/radio &amp; podcasts", N728)),"radio &amp; podcasts",ISNUMBER(SEARCH("publishing/translations", N728)),"translations",ISNUMBER(SEARCH("technology/gadgets", N728)),"gadgets",ISNUMBER(SEARCH("technology/hardware", N728)),"hardware",ISNUMBER(SEARCH("technology/makerspaces", N728)),"makerspaces",ISNUMBER(SEARCH("technology/space exploration", N728)),"space exploration",ISNUMBER(SEARCH("technology/wearables", N728)),"wearables",ISNUMBER(SEARCH("technology/web", N728)),"web",ISNUMBER(SEARCH("theater/musical", N728)),"musical",ISNUMBER(SEARCH("theater/plays", N728)),"plays",ISNUMBER(SEARCH("theater/spaces", N728)),"spaces")</f>
        <v>nonfiction</v>
      </c>
      <c r="S728" s="6">
        <f t="shared" si="58"/>
        <v>41346.042673611111</v>
      </c>
      <c r="T728" s="6">
        <f t="shared" si="59"/>
        <v>41376.042673611111</v>
      </c>
    </row>
    <row r="729" spans="1:20" ht="48" hidden="1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tr">
        <f t="shared" si="57"/>
        <v>publishing</v>
      </c>
      <c r="R729" t="str" cm="1">
        <f t="array" ref="R729">_xlfn.IFS(ISNUMBER(SEARCH("film &amp; video/television", N729)),"television",ISNUMBER(SEARCH("film &amp; video/animation", N729)),"animation",ISNUMBER(SEARCH("film &amp; video/documentary", N729)),"documentary",ISNUMBER(SEARCH("film &amp; video/drama", N729)),"drama",ISNUMBER(SEARCH("film &amp; video/science fiction", N729)),"science fiction",ISNUMBER(SEARCH("film &amp; video/shorts", N729)),"shorts",ISNUMBER(SEARCH("food/food trucks", N729)),"food trucks",ISNUMBER(SEARCH("food/restaurants", N729)),"restaurants",ISNUMBER(SEARCH("food/small batch", N729)),"small batch",ISNUMBER(SEARCH("games/mobile games", N729)),"mobile games",ISNUMBER(SEARCH("games/tabletop games", N729)),"tabletop games",ISNUMBER(SEARCH("games/video games", N729)),"video games",ISNUMBER(SEARCH("music/classical music", N729)),"classical music",ISNUMBER(SEARCH("music/electronic music", N729)),"electronic music",ISNUMBER(SEARCH("music/faith", N729)),"faith",ISNUMBER(SEARCH("music/indie rock", N729)),"indie rock",ISNUMBER(SEARCH("music/jazz", N729)),"jazz",ISNUMBER(SEARCH("music/metal", N729)),"metal",ISNUMBER(SEARCH("music/pop", N729)),"pop",ISNUMBER(SEARCH("music/rock", N729)),"rock",ISNUMBER(SEARCH("music/world music", N729)),"world music",ISNUMBER(SEARCH("journalism/audio", N729)),"audio",ISNUMBER(SEARCH("photography/nature", N729)),"nature",ISNUMBER(SEARCH("photography/people", N729)),"people",ISNUMBER(SEARCH("photography/photobooks", N729)),"photobooks",ISNUMBER(SEARCH("photography/places", N729)),"places",ISNUMBER(SEARCH("publishing/art books", N729)),"art books",ISNUMBER(SEARCH("publishing/children's books", N729)),"children's books",ISNUMBER(SEARCH("publishing/fiction", N729)),"fiction",ISNUMBER(SEARCH("publishing/nonfiction", N729)),"nonfiction",ISNUMBER(SEARCH("publishing/radio &amp; podcasts", N729)),"radio &amp; podcasts",ISNUMBER(SEARCH("publishing/translations", N729)),"translations",ISNUMBER(SEARCH("technology/gadgets", N729)),"gadgets",ISNUMBER(SEARCH("technology/hardware", N729)),"hardware",ISNUMBER(SEARCH("technology/makerspaces", N729)),"makerspaces",ISNUMBER(SEARCH("technology/space exploration", N729)),"space exploration",ISNUMBER(SEARCH("technology/wearables", N729)),"wearables",ISNUMBER(SEARCH("technology/web", N729)),"web",ISNUMBER(SEARCH("theater/musical", N729)),"musical",ISNUMBER(SEARCH("theater/plays", N729)),"plays",ISNUMBER(SEARCH("theater/spaces", N729)),"spaces")</f>
        <v>nonfiction</v>
      </c>
      <c r="S729" s="6">
        <f t="shared" si="58"/>
        <v>41247.020243055551</v>
      </c>
      <c r="T729" s="6">
        <f t="shared" si="59"/>
        <v>41288.888888888891</v>
      </c>
    </row>
    <row r="730" spans="1:20" ht="48" hidden="1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tr">
        <f t="shared" si="57"/>
        <v>publishing</v>
      </c>
      <c r="R730" t="str" cm="1">
        <f t="array" ref="R730">_xlfn.IFS(ISNUMBER(SEARCH("film &amp; video/television", N730)),"television",ISNUMBER(SEARCH("film &amp; video/animation", N730)),"animation",ISNUMBER(SEARCH("film &amp; video/documentary", N730)),"documentary",ISNUMBER(SEARCH("film &amp; video/drama", N730)),"drama",ISNUMBER(SEARCH("film &amp; video/science fiction", N730)),"science fiction",ISNUMBER(SEARCH("film &amp; video/shorts", N730)),"shorts",ISNUMBER(SEARCH("food/food trucks", N730)),"food trucks",ISNUMBER(SEARCH("food/restaurants", N730)),"restaurants",ISNUMBER(SEARCH("food/small batch", N730)),"small batch",ISNUMBER(SEARCH("games/mobile games", N730)),"mobile games",ISNUMBER(SEARCH("games/tabletop games", N730)),"tabletop games",ISNUMBER(SEARCH("games/video games", N730)),"video games",ISNUMBER(SEARCH("music/classical music", N730)),"classical music",ISNUMBER(SEARCH("music/electronic music", N730)),"electronic music",ISNUMBER(SEARCH("music/faith", N730)),"faith",ISNUMBER(SEARCH("music/indie rock", N730)),"indie rock",ISNUMBER(SEARCH("music/jazz", N730)),"jazz",ISNUMBER(SEARCH("music/metal", N730)),"metal",ISNUMBER(SEARCH("music/pop", N730)),"pop",ISNUMBER(SEARCH("music/rock", N730)),"rock",ISNUMBER(SEARCH("music/world music", N730)),"world music",ISNUMBER(SEARCH("journalism/audio", N730)),"audio",ISNUMBER(SEARCH("photography/nature", N730)),"nature",ISNUMBER(SEARCH("photography/people", N730)),"people",ISNUMBER(SEARCH("photography/photobooks", N730)),"photobooks",ISNUMBER(SEARCH("photography/places", N730)),"places",ISNUMBER(SEARCH("publishing/art books", N730)),"art books",ISNUMBER(SEARCH("publishing/children's books", N730)),"children's books",ISNUMBER(SEARCH("publishing/fiction", N730)),"fiction",ISNUMBER(SEARCH("publishing/nonfiction", N730)),"nonfiction",ISNUMBER(SEARCH("publishing/radio &amp; podcasts", N730)),"radio &amp; podcasts",ISNUMBER(SEARCH("publishing/translations", N730)),"translations",ISNUMBER(SEARCH("technology/gadgets", N730)),"gadgets",ISNUMBER(SEARCH("technology/hardware", N730)),"hardware",ISNUMBER(SEARCH("technology/makerspaces", N730)),"makerspaces",ISNUMBER(SEARCH("technology/space exploration", N730)),"space exploration",ISNUMBER(SEARCH("technology/wearables", N730)),"wearables",ISNUMBER(SEARCH("technology/web", N730)),"web",ISNUMBER(SEARCH("theater/musical", N730)),"musical",ISNUMBER(SEARCH("theater/plays", N730)),"plays",ISNUMBER(SEARCH("theater/spaces", N730)),"spaces")</f>
        <v>nonfiction</v>
      </c>
      <c r="S730" s="6">
        <f t="shared" si="58"/>
        <v>40731.837465277778</v>
      </c>
      <c r="T730" s="6">
        <f t="shared" si="59"/>
        <v>40776.837465277778</v>
      </c>
    </row>
    <row r="731" spans="1:20" ht="48" hidden="1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tr">
        <f t="shared" si="57"/>
        <v>publishing</v>
      </c>
      <c r="R731" t="str" cm="1">
        <f t="array" ref="R731">_xlfn.IFS(ISNUMBER(SEARCH("film &amp; video/television", N731)),"television",ISNUMBER(SEARCH("film &amp; video/animation", N731)),"animation",ISNUMBER(SEARCH("film &amp; video/documentary", N731)),"documentary",ISNUMBER(SEARCH("film &amp; video/drama", N731)),"drama",ISNUMBER(SEARCH("film &amp; video/science fiction", N731)),"science fiction",ISNUMBER(SEARCH("film &amp; video/shorts", N731)),"shorts",ISNUMBER(SEARCH("food/food trucks", N731)),"food trucks",ISNUMBER(SEARCH("food/restaurants", N731)),"restaurants",ISNUMBER(SEARCH("food/small batch", N731)),"small batch",ISNUMBER(SEARCH("games/mobile games", N731)),"mobile games",ISNUMBER(SEARCH("games/tabletop games", N731)),"tabletop games",ISNUMBER(SEARCH("games/video games", N731)),"video games",ISNUMBER(SEARCH("music/classical music", N731)),"classical music",ISNUMBER(SEARCH("music/electronic music", N731)),"electronic music",ISNUMBER(SEARCH("music/faith", N731)),"faith",ISNUMBER(SEARCH("music/indie rock", N731)),"indie rock",ISNUMBER(SEARCH("music/jazz", N731)),"jazz",ISNUMBER(SEARCH("music/metal", N731)),"metal",ISNUMBER(SEARCH("music/pop", N731)),"pop",ISNUMBER(SEARCH("music/rock", N731)),"rock",ISNUMBER(SEARCH("music/world music", N731)),"world music",ISNUMBER(SEARCH("journalism/audio", N731)),"audio",ISNUMBER(SEARCH("photography/nature", N731)),"nature",ISNUMBER(SEARCH("photography/people", N731)),"people",ISNUMBER(SEARCH("photography/photobooks", N731)),"photobooks",ISNUMBER(SEARCH("photography/places", N731)),"places",ISNUMBER(SEARCH("publishing/art books", N731)),"art books",ISNUMBER(SEARCH("publishing/children's books", N731)),"children's books",ISNUMBER(SEARCH("publishing/fiction", N731)),"fiction",ISNUMBER(SEARCH("publishing/nonfiction", N731)),"nonfiction",ISNUMBER(SEARCH("publishing/radio &amp; podcasts", N731)),"radio &amp; podcasts",ISNUMBER(SEARCH("publishing/translations", N731)),"translations",ISNUMBER(SEARCH("technology/gadgets", N731)),"gadgets",ISNUMBER(SEARCH("technology/hardware", N731)),"hardware",ISNUMBER(SEARCH("technology/makerspaces", N731)),"makerspaces",ISNUMBER(SEARCH("technology/space exploration", N731)),"space exploration",ISNUMBER(SEARCH("technology/wearables", N731)),"wearables",ISNUMBER(SEARCH("technology/web", N731)),"web",ISNUMBER(SEARCH("theater/musical", N731)),"musical",ISNUMBER(SEARCH("theater/plays", N731)),"plays",ISNUMBER(SEARCH("theater/spaces", N731)),"spaces")</f>
        <v>nonfiction</v>
      </c>
      <c r="S731" s="6">
        <f t="shared" si="58"/>
        <v>41111.185891203706</v>
      </c>
      <c r="T731" s="6">
        <f t="shared" si="59"/>
        <v>41171.185891203706</v>
      </c>
    </row>
    <row r="732" spans="1:20" ht="32" hidden="1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tr">
        <f t="shared" si="57"/>
        <v>publishing</v>
      </c>
      <c r="R732" t="str" cm="1">
        <f t="array" ref="R732">_xlfn.IFS(ISNUMBER(SEARCH("film &amp; video/television", N732)),"television",ISNUMBER(SEARCH("film &amp; video/animation", N732)),"animation",ISNUMBER(SEARCH("film &amp; video/documentary", N732)),"documentary",ISNUMBER(SEARCH("film &amp; video/drama", N732)),"drama",ISNUMBER(SEARCH("film &amp; video/science fiction", N732)),"science fiction",ISNUMBER(SEARCH("film &amp; video/shorts", N732)),"shorts",ISNUMBER(SEARCH("food/food trucks", N732)),"food trucks",ISNUMBER(SEARCH("food/restaurants", N732)),"restaurants",ISNUMBER(SEARCH("food/small batch", N732)),"small batch",ISNUMBER(SEARCH("games/mobile games", N732)),"mobile games",ISNUMBER(SEARCH("games/tabletop games", N732)),"tabletop games",ISNUMBER(SEARCH("games/video games", N732)),"video games",ISNUMBER(SEARCH("music/classical music", N732)),"classical music",ISNUMBER(SEARCH("music/electronic music", N732)),"electronic music",ISNUMBER(SEARCH("music/faith", N732)),"faith",ISNUMBER(SEARCH("music/indie rock", N732)),"indie rock",ISNUMBER(SEARCH("music/jazz", N732)),"jazz",ISNUMBER(SEARCH("music/metal", N732)),"metal",ISNUMBER(SEARCH("music/pop", N732)),"pop",ISNUMBER(SEARCH("music/rock", N732)),"rock",ISNUMBER(SEARCH("music/world music", N732)),"world music",ISNUMBER(SEARCH("journalism/audio", N732)),"audio",ISNUMBER(SEARCH("photography/nature", N732)),"nature",ISNUMBER(SEARCH("photography/people", N732)),"people",ISNUMBER(SEARCH("photography/photobooks", N732)),"photobooks",ISNUMBER(SEARCH("photography/places", N732)),"places",ISNUMBER(SEARCH("publishing/art books", N732)),"art books",ISNUMBER(SEARCH("publishing/children's books", N732)),"children's books",ISNUMBER(SEARCH("publishing/fiction", N732)),"fiction",ISNUMBER(SEARCH("publishing/nonfiction", N732)),"nonfiction",ISNUMBER(SEARCH("publishing/radio &amp; podcasts", N732)),"radio &amp; podcasts",ISNUMBER(SEARCH("publishing/translations", N732)),"translations",ISNUMBER(SEARCH("technology/gadgets", N732)),"gadgets",ISNUMBER(SEARCH("technology/hardware", N732)),"hardware",ISNUMBER(SEARCH("technology/makerspaces", N732)),"makerspaces",ISNUMBER(SEARCH("technology/space exploration", N732)),"space exploration",ISNUMBER(SEARCH("technology/wearables", N732)),"wearables",ISNUMBER(SEARCH("technology/web", N732)),"web",ISNUMBER(SEARCH("theater/musical", N732)),"musical",ISNUMBER(SEARCH("theater/plays", N732)),"plays",ISNUMBER(SEARCH("theater/spaces", N732)),"spaces")</f>
        <v>nonfiction</v>
      </c>
      <c r="S732" s="6">
        <f t="shared" si="58"/>
        <v>40854.745266203703</v>
      </c>
      <c r="T732" s="6">
        <f t="shared" si="59"/>
        <v>40884.745266203703</v>
      </c>
    </row>
    <row r="733" spans="1:20" ht="48" hidden="1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tr">
        <f t="shared" si="57"/>
        <v>publishing</v>
      </c>
      <c r="R733" t="str" cm="1">
        <f t="array" ref="R733">_xlfn.IFS(ISNUMBER(SEARCH("film &amp; video/television", N733)),"television",ISNUMBER(SEARCH("film &amp; video/animation", N733)),"animation",ISNUMBER(SEARCH("film &amp; video/documentary", N733)),"documentary",ISNUMBER(SEARCH("film &amp; video/drama", N733)),"drama",ISNUMBER(SEARCH("film &amp; video/science fiction", N733)),"science fiction",ISNUMBER(SEARCH("film &amp; video/shorts", N733)),"shorts",ISNUMBER(SEARCH("food/food trucks", N733)),"food trucks",ISNUMBER(SEARCH("food/restaurants", N733)),"restaurants",ISNUMBER(SEARCH("food/small batch", N733)),"small batch",ISNUMBER(SEARCH("games/mobile games", N733)),"mobile games",ISNUMBER(SEARCH("games/tabletop games", N733)),"tabletop games",ISNUMBER(SEARCH("games/video games", N733)),"video games",ISNUMBER(SEARCH("music/classical music", N733)),"classical music",ISNUMBER(SEARCH("music/electronic music", N733)),"electronic music",ISNUMBER(SEARCH("music/faith", N733)),"faith",ISNUMBER(SEARCH("music/indie rock", N733)),"indie rock",ISNUMBER(SEARCH("music/jazz", N733)),"jazz",ISNUMBER(SEARCH("music/metal", N733)),"metal",ISNUMBER(SEARCH("music/pop", N733)),"pop",ISNUMBER(SEARCH("music/rock", N733)),"rock",ISNUMBER(SEARCH("music/world music", N733)),"world music",ISNUMBER(SEARCH("journalism/audio", N733)),"audio",ISNUMBER(SEARCH("photography/nature", N733)),"nature",ISNUMBER(SEARCH("photography/people", N733)),"people",ISNUMBER(SEARCH("photography/photobooks", N733)),"photobooks",ISNUMBER(SEARCH("photography/places", N733)),"places",ISNUMBER(SEARCH("publishing/art books", N733)),"art books",ISNUMBER(SEARCH("publishing/children's books", N733)),"children's books",ISNUMBER(SEARCH("publishing/fiction", N733)),"fiction",ISNUMBER(SEARCH("publishing/nonfiction", N733)),"nonfiction",ISNUMBER(SEARCH("publishing/radio &amp; podcasts", N733)),"radio &amp; podcasts",ISNUMBER(SEARCH("publishing/translations", N733)),"translations",ISNUMBER(SEARCH("technology/gadgets", N733)),"gadgets",ISNUMBER(SEARCH("technology/hardware", N733)),"hardware",ISNUMBER(SEARCH("technology/makerspaces", N733)),"makerspaces",ISNUMBER(SEARCH("technology/space exploration", N733)),"space exploration",ISNUMBER(SEARCH("technology/wearables", N733)),"wearables",ISNUMBER(SEARCH("technology/web", N733)),"web",ISNUMBER(SEARCH("theater/musical", N733)),"musical",ISNUMBER(SEARCH("theater/plays", N733)),"plays",ISNUMBER(SEARCH("theater/spaces", N733)),"spaces")</f>
        <v>nonfiction</v>
      </c>
      <c r="S733" s="6">
        <f t="shared" si="58"/>
        <v>40879.795682870368</v>
      </c>
      <c r="T733" s="6">
        <f t="shared" si="59"/>
        <v>40930.25</v>
      </c>
    </row>
    <row r="734" spans="1:20" ht="48" hidden="1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tr">
        <f t="shared" si="57"/>
        <v>publishing</v>
      </c>
      <c r="R734" t="str" cm="1">
        <f t="array" ref="R734">_xlfn.IFS(ISNUMBER(SEARCH("film &amp; video/television", N734)),"television",ISNUMBER(SEARCH("film &amp; video/animation", N734)),"animation",ISNUMBER(SEARCH("film &amp; video/documentary", N734)),"documentary",ISNUMBER(SEARCH("film &amp; video/drama", N734)),"drama",ISNUMBER(SEARCH("film &amp; video/science fiction", N734)),"science fiction",ISNUMBER(SEARCH("film &amp; video/shorts", N734)),"shorts",ISNUMBER(SEARCH("food/food trucks", N734)),"food trucks",ISNUMBER(SEARCH("food/restaurants", N734)),"restaurants",ISNUMBER(SEARCH("food/small batch", N734)),"small batch",ISNUMBER(SEARCH("games/mobile games", N734)),"mobile games",ISNUMBER(SEARCH("games/tabletop games", N734)),"tabletop games",ISNUMBER(SEARCH("games/video games", N734)),"video games",ISNUMBER(SEARCH("music/classical music", N734)),"classical music",ISNUMBER(SEARCH("music/electronic music", N734)),"electronic music",ISNUMBER(SEARCH("music/faith", N734)),"faith",ISNUMBER(SEARCH("music/indie rock", N734)),"indie rock",ISNUMBER(SEARCH("music/jazz", N734)),"jazz",ISNUMBER(SEARCH("music/metal", N734)),"metal",ISNUMBER(SEARCH("music/pop", N734)),"pop",ISNUMBER(SEARCH("music/rock", N734)),"rock",ISNUMBER(SEARCH("music/world music", N734)),"world music",ISNUMBER(SEARCH("journalism/audio", N734)),"audio",ISNUMBER(SEARCH("photography/nature", N734)),"nature",ISNUMBER(SEARCH("photography/people", N734)),"people",ISNUMBER(SEARCH("photography/photobooks", N734)),"photobooks",ISNUMBER(SEARCH("photography/places", N734)),"places",ISNUMBER(SEARCH("publishing/art books", N734)),"art books",ISNUMBER(SEARCH("publishing/children's books", N734)),"children's books",ISNUMBER(SEARCH("publishing/fiction", N734)),"fiction",ISNUMBER(SEARCH("publishing/nonfiction", N734)),"nonfiction",ISNUMBER(SEARCH("publishing/radio &amp; podcasts", N734)),"radio &amp; podcasts",ISNUMBER(SEARCH("publishing/translations", N734)),"translations",ISNUMBER(SEARCH("technology/gadgets", N734)),"gadgets",ISNUMBER(SEARCH("technology/hardware", N734)),"hardware",ISNUMBER(SEARCH("technology/makerspaces", N734)),"makerspaces",ISNUMBER(SEARCH("technology/space exploration", N734)),"space exploration",ISNUMBER(SEARCH("technology/wearables", N734)),"wearables",ISNUMBER(SEARCH("technology/web", N734)),"web",ISNUMBER(SEARCH("theater/musical", N734)),"musical",ISNUMBER(SEARCH("theater/plays", N734)),"plays",ISNUMBER(SEARCH("theater/spaces", N734)),"spaces")</f>
        <v>nonfiction</v>
      </c>
      <c r="S734" s="6">
        <f t="shared" si="58"/>
        <v>41486.424317129626</v>
      </c>
      <c r="T734" s="6">
        <f t="shared" si="59"/>
        <v>41546.424317129626</v>
      </c>
    </row>
    <row r="735" spans="1:20" ht="48" hidden="1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tr">
        <f t="shared" si="57"/>
        <v>publishing</v>
      </c>
      <c r="R735" t="str" cm="1">
        <f t="array" ref="R735">_xlfn.IFS(ISNUMBER(SEARCH("film &amp; video/television", N735)),"television",ISNUMBER(SEARCH("film &amp; video/animation", N735)),"animation",ISNUMBER(SEARCH("film &amp; video/documentary", N735)),"documentary",ISNUMBER(SEARCH("film &amp; video/drama", N735)),"drama",ISNUMBER(SEARCH("film &amp; video/science fiction", N735)),"science fiction",ISNUMBER(SEARCH("film &amp; video/shorts", N735)),"shorts",ISNUMBER(SEARCH("food/food trucks", N735)),"food trucks",ISNUMBER(SEARCH("food/restaurants", N735)),"restaurants",ISNUMBER(SEARCH("food/small batch", N735)),"small batch",ISNUMBER(SEARCH("games/mobile games", N735)),"mobile games",ISNUMBER(SEARCH("games/tabletop games", N735)),"tabletop games",ISNUMBER(SEARCH("games/video games", N735)),"video games",ISNUMBER(SEARCH("music/classical music", N735)),"classical music",ISNUMBER(SEARCH("music/electronic music", N735)),"electronic music",ISNUMBER(SEARCH("music/faith", N735)),"faith",ISNUMBER(SEARCH("music/indie rock", N735)),"indie rock",ISNUMBER(SEARCH("music/jazz", N735)),"jazz",ISNUMBER(SEARCH("music/metal", N735)),"metal",ISNUMBER(SEARCH("music/pop", N735)),"pop",ISNUMBER(SEARCH("music/rock", N735)),"rock",ISNUMBER(SEARCH("music/world music", N735)),"world music",ISNUMBER(SEARCH("journalism/audio", N735)),"audio",ISNUMBER(SEARCH("photography/nature", N735)),"nature",ISNUMBER(SEARCH("photography/people", N735)),"people",ISNUMBER(SEARCH("photography/photobooks", N735)),"photobooks",ISNUMBER(SEARCH("photography/places", N735)),"places",ISNUMBER(SEARCH("publishing/art books", N735)),"art books",ISNUMBER(SEARCH("publishing/children's books", N735)),"children's books",ISNUMBER(SEARCH("publishing/fiction", N735)),"fiction",ISNUMBER(SEARCH("publishing/nonfiction", N735)),"nonfiction",ISNUMBER(SEARCH("publishing/radio &amp; podcasts", N735)),"radio &amp; podcasts",ISNUMBER(SEARCH("publishing/translations", N735)),"translations",ISNUMBER(SEARCH("technology/gadgets", N735)),"gadgets",ISNUMBER(SEARCH("technology/hardware", N735)),"hardware",ISNUMBER(SEARCH("technology/makerspaces", N735)),"makerspaces",ISNUMBER(SEARCH("technology/space exploration", N735)),"space exploration",ISNUMBER(SEARCH("technology/wearables", N735)),"wearables",ISNUMBER(SEARCH("technology/web", N735)),"web",ISNUMBER(SEARCH("theater/musical", N735)),"musical",ISNUMBER(SEARCH("theater/plays", N735)),"plays",ISNUMBER(SEARCH("theater/spaces", N735)),"spaces")</f>
        <v>nonfiction</v>
      </c>
      <c r="S735" s="6">
        <f t="shared" si="58"/>
        <v>41598.420046296298</v>
      </c>
      <c r="T735" s="6">
        <f t="shared" si="59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tr">
        <f t="shared" si="57"/>
        <v>publishing</v>
      </c>
      <c r="R736" t="str" cm="1">
        <f t="array" ref="R736">_xlfn.IFS(ISNUMBER(SEARCH("film &amp; video/television", N736)),"television",ISNUMBER(SEARCH("film &amp; video/animation", N736)),"animation",ISNUMBER(SEARCH("film &amp; video/documentary", N736)),"documentary",ISNUMBER(SEARCH("film &amp; video/drama", N736)),"drama",ISNUMBER(SEARCH("film &amp; video/science fiction", N736)),"science fiction",ISNUMBER(SEARCH("film &amp; video/shorts", N736)),"shorts",ISNUMBER(SEARCH("food/food trucks", N736)),"food trucks",ISNUMBER(SEARCH("food/restaurants", N736)),"restaurants",ISNUMBER(SEARCH("food/small batch", N736)),"small batch",ISNUMBER(SEARCH("games/mobile games", N736)),"mobile games",ISNUMBER(SEARCH("games/tabletop games", N736)),"tabletop games",ISNUMBER(SEARCH("games/video games", N736)),"video games",ISNUMBER(SEARCH("music/classical music", N736)),"classical music",ISNUMBER(SEARCH("music/electronic music", N736)),"electronic music",ISNUMBER(SEARCH("music/faith", N736)),"faith",ISNUMBER(SEARCH("music/indie rock", N736)),"indie rock",ISNUMBER(SEARCH("music/jazz", N736)),"jazz",ISNUMBER(SEARCH("music/metal", N736)),"metal",ISNUMBER(SEARCH("music/pop", N736)),"pop",ISNUMBER(SEARCH("music/rock", N736)),"rock",ISNUMBER(SEARCH("music/world music", N736)),"world music",ISNUMBER(SEARCH("journalism/audio", N736)),"audio",ISNUMBER(SEARCH("photography/nature", N736)),"nature",ISNUMBER(SEARCH("photography/people", N736)),"people",ISNUMBER(SEARCH("photography/photobooks", N736)),"photobooks",ISNUMBER(SEARCH("photography/places", N736)),"places",ISNUMBER(SEARCH("publishing/art books", N736)),"art books",ISNUMBER(SEARCH("publishing/children's books", N736)),"children's books",ISNUMBER(SEARCH("publishing/fiction", N736)),"fiction",ISNUMBER(SEARCH("publishing/nonfiction", N736)),"nonfiction",ISNUMBER(SEARCH("publishing/radio &amp; podcasts", N736)),"radio &amp; podcasts",ISNUMBER(SEARCH("publishing/translations", N736)),"translations",ISNUMBER(SEARCH("technology/gadgets", N736)),"gadgets",ISNUMBER(SEARCH("technology/hardware", N736)),"hardware",ISNUMBER(SEARCH("technology/makerspaces", N736)),"makerspaces",ISNUMBER(SEARCH("technology/space exploration", N736)),"space exploration",ISNUMBER(SEARCH("technology/wearables", N736)),"wearables",ISNUMBER(SEARCH("technology/web", N736)),"web",ISNUMBER(SEARCH("theater/musical", N736)),"musical",ISNUMBER(SEARCH("theater/plays", N736)),"plays",ISNUMBER(SEARCH("theater/spaces", N736)),"spaces")</f>
        <v>nonfiction</v>
      </c>
      <c r="S736" s="6">
        <f t="shared" si="58"/>
        <v>42102.164583333331</v>
      </c>
      <c r="T736" s="6">
        <f t="shared" si="59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tr">
        <f t="shared" si="57"/>
        <v>publishing</v>
      </c>
      <c r="R737" t="str" cm="1">
        <f t="array" ref="R737">_xlfn.IFS(ISNUMBER(SEARCH("film &amp; video/television", N737)),"television",ISNUMBER(SEARCH("film &amp; video/animation", N737)),"animation",ISNUMBER(SEARCH("film &amp; video/documentary", N737)),"documentary",ISNUMBER(SEARCH("film &amp; video/drama", N737)),"drama",ISNUMBER(SEARCH("film &amp; video/science fiction", N737)),"science fiction",ISNUMBER(SEARCH("film &amp; video/shorts", N737)),"shorts",ISNUMBER(SEARCH("food/food trucks", N737)),"food trucks",ISNUMBER(SEARCH("food/restaurants", N737)),"restaurants",ISNUMBER(SEARCH("food/small batch", N737)),"small batch",ISNUMBER(SEARCH("games/mobile games", N737)),"mobile games",ISNUMBER(SEARCH("games/tabletop games", N737)),"tabletop games",ISNUMBER(SEARCH("games/video games", N737)),"video games",ISNUMBER(SEARCH("music/classical music", N737)),"classical music",ISNUMBER(SEARCH("music/electronic music", N737)),"electronic music",ISNUMBER(SEARCH("music/faith", N737)),"faith",ISNUMBER(SEARCH("music/indie rock", N737)),"indie rock",ISNUMBER(SEARCH("music/jazz", N737)),"jazz",ISNUMBER(SEARCH("music/metal", N737)),"metal",ISNUMBER(SEARCH("music/pop", N737)),"pop",ISNUMBER(SEARCH("music/rock", N737)),"rock",ISNUMBER(SEARCH("music/world music", N737)),"world music",ISNUMBER(SEARCH("journalism/audio", N737)),"audio",ISNUMBER(SEARCH("photography/nature", N737)),"nature",ISNUMBER(SEARCH("photography/people", N737)),"people",ISNUMBER(SEARCH("photography/photobooks", N737)),"photobooks",ISNUMBER(SEARCH("photography/places", N737)),"places",ISNUMBER(SEARCH("publishing/art books", N737)),"art books",ISNUMBER(SEARCH("publishing/children's books", N737)),"children's books",ISNUMBER(SEARCH("publishing/fiction", N737)),"fiction",ISNUMBER(SEARCH("publishing/nonfiction", N737)),"nonfiction",ISNUMBER(SEARCH("publishing/radio &amp; podcasts", N737)),"radio &amp; podcasts",ISNUMBER(SEARCH("publishing/translations", N737)),"translations",ISNUMBER(SEARCH("technology/gadgets", N737)),"gadgets",ISNUMBER(SEARCH("technology/hardware", N737)),"hardware",ISNUMBER(SEARCH("technology/makerspaces", N737)),"makerspaces",ISNUMBER(SEARCH("technology/space exploration", N737)),"space exploration",ISNUMBER(SEARCH("technology/wearables", N737)),"wearables",ISNUMBER(SEARCH("technology/web", N737)),"web",ISNUMBER(SEARCH("theater/musical", N737)),"musical",ISNUMBER(SEARCH("theater/plays", N737)),"plays",ISNUMBER(SEARCH("theater/spaces", N737)),"spaces")</f>
        <v>nonfiction</v>
      </c>
      <c r="S737" s="6">
        <f t="shared" si="58"/>
        <v>41946.029467592591</v>
      </c>
      <c r="T737" s="6">
        <f t="shared" si="59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tr">
        <f t="shared" si="57"/>
        <v>publishing</v>
      </c>
      <c r="R738" t="str" cm="1">
        <f t="array" ref="R738">_xlfn.IFS(ISNUMBER(SEARCH("film &amp; video/television", N738)),"television",ISNUMBER(SEARCH("film &amp; video/animation", N738)),"animation",ISNUMBER(SEARCH("film &amp; video/documentary", N738)),"documentary",ISNUMBER(SEARCH("film &amp; video/drama", N738)),"drama",ISNUMBER(SEARCH("film &amp; video/science fiction", N738)),"science fiction",ISNUMBER(SEARCH("film &amp; video/shorts", N738)),"shorts",ISNUMBER(SEARCH("food/food trucks", N738)),"food trucks",ISNUMBER(SEARCH("food/restaurants", N738)),"restaurants",ISNUMBER(SEARCH("food/small batch", N738)),"small batch",ISNUMBER(SEARCH("games/mobile games", N738)),"mobile games",ISNUMBER(SEARCH("games/tabletop games", N738)),"tabletop games",ISNUMBER(SEARCH("games/video games", N738)),"video games",ISNUMBER(SEARCH("music/classical music", N738)),"classical music",ISNUMBER(SEARCH("music/electronic music", N738)),"electronic music",ISNUMBER(SEARCH("music/faith", N738)),"faith",ISNUMBER(SEARCH("music/indie rock", N738)),"indie rock",ISNUMBER(SEARCH("music/jazz", N738)),"jazz",ISNUMBER(SEARCH("music/metal", N738)),"metal",ISNUMBER(SEARCH("music/pop", N738)),"pop",ISNUMBER(SEARCH("music/rock", N738)),"rock",ISNUMBER(SEARCH("music/world music", N738)),"world music",ISNUMBER(SEARCH("journalism/audio", N738)),"audio",ISNUMBER(SEARCH("photography/nature", N738)),"nature",ISNUMBER(SEARCH("photography/people", N738)),"people",ISNUMBER(SEARCH("photography/photobooks", N738)),"photobooks",ISNUMBER(SEARCH("photography/places", N738)),"places",ISNUMBER(SEARCH("publishing/art books", N738)),"art books",ISNUMBER(SEARCH("publishing/children's books", N738)),"children's books",ISNUMBER(SEARCH("publishing/fiction", N738)),"fiction",ISNUMBER(SEARCH("publishing/nonfiction", N738)),"nonfiction",ISNUMBER(SEARCH("publishing/radio &amp; podcasts", N738)),"radio &amp; podcasts",ISNUMBER(SEARCH("publishing/translations", N738)),"translations",ISNUMBER(SEARCH("technology/gadgets", N738)),"gadgets",ISNUMBER(SEARCH("technology/hardware", N738)),"hardware",ISNUMBER(SEARCH("technology/makerspaces", N738)),"makerspaces",ISNUMBER(SEARCH("technology/space exploration", N738)),"space exploration",ISNUMBER(SEARCH("technology/wearables", N738)),"wearables",ISNUMBER(SEARCH("technology/web", N738)),"web",ISNUMBER(SEARCH("theater/musical", N738)),"musical",ISNUMBER(SEARCH("theater/plays", N738)),"plays",ISNUMBER(SEARCH("theater/spaces", N738)),"spaces")</f>
        <v>nonfiction</v>
      </c>
      <c r="S738" s="6">
        <f t="shared" si="58"/>
        <v>41579.734259259261</v>
      </c>
      <c r="T738" s="6">
        <f t="shared" si="59"/>
        <v>41599.207638888889</v>
      </c>
    </row>
    <row r="739" spans="1:20" ht="48" hidden="1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tr">
        <f t="shared" si="57"/>
        <v>publishing</v>
      </c>
      <c r="R739" t="str" cm="1">
        <f t="array" ref="R739">_xlfn.IFS(ISNUMBER(SEARCH("film &amp; video/television", N739)),"television",ISNUMBER(SEARCH("film &amp; video/animation", N739)),"animation",ISNUMBER(SEARCH("film &amp; video/documentary", N739)),"documentary",ISNUMBER(SEARCH("film &amp; video/drama", N739)),"drama",ISNUMBER(SEARCH("film &amp; video/science fiction", N739)),"science fiction",ISNUMBER(SEARCH("film &amp; video/shorts", N739)),"shorts",ISNUMBER(SEARCH("food/food trucks", N739)),"food trucks",ISNUMBER(SEARCH("food/restaurants", N739)),"restaurants",ISNUMBER(SEARCH("food/small batch", N739)),"small batch",ISNUMBER(SEARCH("games/mobile games", N739)),"mobile games",ISNUMBER(SEARCH("games/tabletop games", N739)),"tabletop games",ISNUMBER(SEARCH("games/video games", N739)),"video games",ISNUMBER(SEARCH("music/classical music", N739)),"classical music",ISNUMBER(SEARCH("music/electronic music", N739)),"electronic music",ISNUMBER(SEARCH("music/faith", N739)),"faith",ISNUMBER(SEARCH("music/indie rock", N739)),"indie rock",ISNUMBER(SEARCH("music/jazz", N739)),"jazz",ISNUMBER(SEARCH("music/metal", N739)),"metal",ISNUMBER(SEARCH("music/pop", N739)),"pop",ISNUMBER(SEARCH("music/rock", N739)),"rock",ISNUMBER(SEARCH("music/world music", N739)),"world music",ISNUMBER(SEARCH("journalism/audio", N739)),"audio",ISNUMBER(SEARCH("photography/nature", N739)),"nature",ISNUMBER(SEARCH("photography/people", N739)),"people",ISNUMBER(SEARCH("photography/photobooks", N739)),"photobooks",ISNUMBER(SEARCH("photography/places", N739)),"places",ISNUMBER(SEARCH("publishing/art books", N739)),"art books",ISNUMBER(SEARCH("publishing/children's books", N739)),"children's books",ISNUMBER(SEARCH("publishing/fiction", N739)),"fiction",ISNUMBER(SEARCH("publishing/nonfiction", N739)),"nonfiction",ISNUMBER(SEARCH("publishing/radio &amp; podcasts", N739)),"radio &amp; podcasts",ISNUMBER(SEARCH("publishing/translations", N739)),"translations",ISNUMBER(SEARCH("technology/gadgets", N739)),"gadgets",ISNUMBER(SEARCH("technology/hardware", N739)),"hardware",ISNUMBER(SEARCH("technology/makerspaces", N739)),"makerspaces",ISNUMBER(SEARCH("technology/space exploration", N739)),"space exploration",ISNUMBER(SEARCH("technology/wearables", N739)),"wearables",ISNUMBER(SEARCH("technology/web", N739)),"web",ISNUMBER(SEARCH("theater/musical", N739)),"musical",ISNUMBER(SEARCH("theater/plays", N739)),"plays",ISNUMBER(SEARCH("theater/spaces", N739)),"spaces")</f>
        <v>nonfiction</v>
      </c>
      <c r="S739" s="6">
        <f t="shared" si="58"/>
        <v>41667.275312500002</v>
      </c>
      <c r="T739" s="6">
        <f t="shared" si="59"/>
        <v>41684.833333333336</v>
      </c>
    </row>
    <row r="740" spans="1:20" ht="32" hidden="1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tr">
        <f t="shared" si="57"/>
        <v>publishing</v>
      </c>
      <c r="R740" t="str" cm="1">
        <f t="array" ref="R740">_xlfn.IFS(ISNUMBER(SEARCH("film &amp; video/television", N740)),"television",ISNUMBER(SEARCH("film &amp; video/animation", N740)),"animation",ISNUMBER(SEARCH("film &amp; video/documentary", N740)),"documentary",ISNUMBER(SEARCH("film &amp; video/drama", N740)),"drama",ISNUMBER(SEARCH("film &amp; video/science fiction", N740)),"science fiction",ISNUMBER(SEARCH("film &amp; video/shorts", N740)),"shorts",ISNUMBER(SEARCH("food/food trucks", N740)),"food trucks",ISNUMBER(SEARCH("food/restaurants", N740)),"restaurants",ISNUMBER(SEARCH("food/small batch", N740)),"small batch",ISNUMBER(SEARCH("games/mobile games", N740)),"mobile games",ISNUMBER(SEARCH("games/tabletop games", N740)),"tabletop games",ISNUMBER(SEARCH("games/video games", N740)),"video games",ISNUMBER(SEARCH("music/classical music", N740)),"classical music",ISNUMBER(SEARCH("music/electronic music", N740)),"electronic music",ISNUMBER(SEARCH("music/faith", N740)),"faith",ISNUMBER(SEARCH("music/indie rock", N740)),"indie rock",ISNUMBER(SEARCH("music/jazz", N740)),"jazz",ISNUMBER(SEARCH("music/metal", N740)),"metal",ISNUMBER(SEARCH("music/pop", N740)),"pop",ISNUMBER(SEARCH("music/rock", N740)),"rock",ISNUMBER(SEARCH("music/world music", N740)),"world music",ISNUMBER(SEARCH("journalism/audio", N740)),"audio",ISNUMBER(SEARCH("photography/nature", N740)),"nature",ISNUMBER(SEARCH("photography/people", N740)),"people",ISNUMBER(SEARCH("photography/photobooks", N740)),"photobooks",ISNUMBER(SEARCH("photography/places", N740)),"places",ISNUMBER(SEARCH("publishing/art books", N740)),"art books",ISNUMBER(SEARCH("publishing/children's books", N740)),"children's books",ISNUMBER(SEARCH("publishing/fiction", N740)),"fiction",ISNUMBER(SEARCH("publishing/nonfiction", N740)),"nonfiction",ISNUMBER(SEARCH("publishing/radio &amp; podcasts", N740)),"radio &amp; podcasts",ISNUMBER(SEARCH("publishing/translations", N740)),"translations",ISNUMBER(SEARCH("technology/gadgets", N740)),"gadgets",ISNUMBER(SEARCH("technology/hardware", N740)),"hardware",ISNUMBER(SEARCH("technology/makerspaces", N740)),"makerspaces",ISNUMBER(SEARCH("technology/space exploration", N740)),"space exploration",ISNUMBER(SEARCH("technology/wearables", N740)),"wearables",ISNUMBER(SEARCH("technology/web", N740)),"web",ISNUMBER(SEARCH("theater/musical", N740)),"musical",ISNUMBER(SEARCH("theater/plays", N740)),"plays",ISNUMBER(SEARCH("theater/spaces", N740)),"spaces")</f>
        <v>nonfiction</v>
      </c>
      <c r="S740" s="6">
        <f t="shared" si="58"/>
        <v>41943.604097222218</v>
      </c>
      <c r="T740" s="6">
        <f t="shared" si="59"/>
        <v>41974.207638888889</v>
      </c>
    </row>
    <row r="741" spans="1:20" ht="48" hidden="1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tr">
        <f t="shared" si="57"/>
        <v>publishing</v>
      </c>
      <c r="R741" t="str" cm="1">
        <f t="array" ref="R741">_xlfn.IFS(ISNUMBER(SEARCH("film &amp; video/television", N741)),"television",ISNUMBER(SEARCH("film &amp; video/animation", N741)),"animation",ISNUMBER(SEARCH("film &amp; video/documentary", N741)),"documentary",ISNUMBER(SEARCH("film &amp; video/drama", N741)),"drama",ISNUMBER(SEARCH("film &amp; video/science fiction", N741)),"science fiction",ISNUMBER(SEARCH("film &amp; video/shorts", N741)),"shorts",ISNUMBER(SEARCH("food/food trucks", N741)),"food trucks",ISNUMBER(SEARCH("food/restaurants", N741)),"restaurants",ISNUMBER(SEARCH("food/small batch", N741)),"small batch",ISNUMBER(SEARCH("games/mobile games", N741)),"mobile games",ISNUMBER(SEARCH("games/tabletop games", N741)),"tabletop games",ISNUMBER(SEARCH("games/video games", N741)),"video games",ISNUMBER(SEARCH("music/classical music", N741)),"classical music",ISNUMBER(SEARCH("music/electronic music", N741)),"electronic music",ISNUMBER(SEARCH("music/faith", N741)),"faith",ISNUMBER(SEARCH("music/indie rock", N741)),"indie rock",ISNUMBER(SEARCH("music/jazz", N741)),"jazz",ISNUMBER(SEARCH("music/metal", N741)),"metal",ISNUMBER(SEARCH("music/pop", N741)),"pop",ISNUMBER(SEARCH("music/rock", N741)),"rock",ISNUMBER(SEARCH("music/world music", N741)),"world music",ISNUMBER(SEARCH("journalism/audio", N741)),"audio",ISNUMBER(SEARCH("photography/nature", N741)),"nature",ISNUMBER(SEARCH("photography/people", N741)),"people",ISNUMBER(SEARCH("photography/photobooks", N741)),"photobooks",ISNUMBER(SEARCH("photography/places", N741)),"places",ISNUMBER(SEARCH("publishing/art books", N741)),"art books",ISNUMBER(SEARCH("publishing/children's books", N741)),"children's books",ISNUMBER(SEARCH("publishing/fiction", N741)),"fiction",ISNUMBER(SEARCH("publishing/nonfiction", N741)),"nonfiction",ISNUMBER(SEARCH("publishing/radio &amp; podcasts", N741)),"radio &amp; podcasts",ISNUMBER(SEARCH("publishing/translations", N741)),"translations",ISNUMBER(SEARCH("technology/gadgets", N741)),"gadgets",ISNUMBER(SEARCH("technology/hardware", N741)),"hardware",ISNUMBER(SEARCH("technology/makerspaces", N741)),"makerspaces",ISNUMBER(SEARCH("technology/space exploration", N741)),"space exploration",ISNUMBER(SEARCH("technology/wearables", N741)),"wearables",ISNUMBER(SEARCH("technology/web", N741)),"web",ISNUMBER(SEARCH("theater/musical", N741)),"musical",ISNUMBER(SEARCH("theater/plays", N741)),"plays",ISNUMBER(SEARCH("theater/spaces", N741)),"spaces")</f>
        <v>nonfiction</v>
      </c>
      <c r="S741" s="6">
        <f t="shared" si="58"/>
        <v>41829.502650462964</v>
      </c>
      <c r="T741" s="6">
        <f t="shared" si="59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tr">
        <f t="shared" si="57"/>
        <v>publishing</v>
      </c>
      <c r="R742" t="str" cm="1">
        <f t="array" ref="R742">_xlfn.IFS(ISNUMBER(SEARCH("film &amp; video/television", N742)),"television",ISNUMBER(SEARCH("film &amp; video/animation", N742)),"animation",ISNUMBER(SEARCH("film &amp; video/documentary", N742)),"documentary",ISNUMBER(SEARCH("film &amp; video/drama", N742)),"drama",ISNUMBER(SEARCH("film &amp; video/science fiction", N742)),"science fiction",ISNUMBER(SEARCH("film &amp; video/shorts", N742)),"shorts",ISNUMBER(SEARCH("food/food trucks", N742)),"food trucks",ISNUMBER(SEARCH("food/restaurants", N742)),"restaurants",ISNUMBER(SEARCH("food/small batch", N742)),"small batch",ISNUMBER(SEARCH("games/mobile games", N742)),"mobile games",ISNUMBER(SEARCH("games/tabletop games", N742)),"tabletop games",ISNUMBER(SEARCH("games/video games", N742)),"video games",ISNUMBER(SEARCH("music/classical music", N742)),"classical music",ISNUMBER(SEARCH("music/electronic music", N742)),"electronic music",ISNUMBER(SEARCH("music/faith", N742)),"faith",ISNUMBER(SEARCH("music/indie rock", N742)),"indie rock",ISNUMBER(SEARCH("music/jazz", N742)),"jazz",ISNUMBER(SEARCH("music/metal", N742)),"metal",ISNUMBER(SEARCH("music/pop", N742)),"pop",ISNUMBER(SEARCH("music/rock", N742)),"rock",ISNUMBER(SEARCH("music/world music", N742)),"world music",ISNUMBER(SEARCH("journalism/audio", N742)),"audio",ISNUMBER(SEARCH("photography/nature", N742)),"nature",ISNUMBER(SEARCH("photography/people", N742)),"people",ISNUMBER(SEARCH("photography/photobooks", N742)),"photobooks",ISNUMBER(SEARCH("photography/places", N742)),"places",ISNUMBER(SEARCH("publishing/art books", N742)),"art books",ISNUMBER(SEARCH("publishing/children's books", N742)),"children's books",ISNUMBER(SEARCH("publishing/fiction", N742)),"fiction",ISNUMBER(SEARCH("publishing/nonfiction", N742)),"nonfiction",ISNUMBER(SEARCH("publishing/radio &amp; podcasts", N742)),"radio &amp; podcasts",ISNUMBER(SEARCH("publishing/translations", N742)),"translations",ISNUMBER(SEARCH("technology/gadgets", N742)),"gadgets",ISNUMBER(SEARCH("technology/hardware", N742)),"hardware",ISNUMBER(SEARCH("technology/makerspaces", N742)),"makerspaces",ISNUMBER(SEARCH("technology/space exploration", N742)),"space exploration",ISNUMBER(SEARCH("technology/wearables", N742)),"wearables",ISNUMBER(SEARCH("technology/web", N742)),"web",ISNUMBER(SEARCH("theater/musical", N742)),"musical",ISNUMBER(SEARCH("theater/plays", N742)),"plays",ISNUMBER(SEARCH("theater/spaces", N742)),"spaces")</f>
        <v>nonfiction</v>
      </c>
      <c r="S742" s="6">
        <f t="shared" si="58"/>
        <v>42162.146782407406</v>
      </c>
      <c r="T742" s="6">
        <f t="shared" si="59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tr">
        <f t="shared" si="57"/>
        <v>publishing</v>
      </c>
      <c r="R743" t="str" cm="1">
        <f t="array" ref="R743">_xlfn.IFS(ISNUMBER(SEARCH("film &amp; video/television", N743)),"television",ISNUMBER(SEARCH("film &amp; video/animation", N743)),"animation",ISNUMBER(SEARCH("film &amp; video/documentary", N743)),"documentary",ISNUMBER(SEARCH("film &amp; video/drama", N743)),"drama",ISNUMBER(SEARCH("film &amp; video/science fiction", N743)),"science fiction",ISNUMBER(SEARCH("film &amp; video/shorts", N743)),"shorts",ISNUMBER(SEARCH("food/food trucks", N743)),"food trucks",ISNUMBER(SEARCH("food/restaurants", N743)),"restaurants",ISNUMBER(SEARCH("food/small batch", N743)),"small batch",ISNUMBER(SEARCH("games/mobile games", N743)),"mobile games",ISNUMBER(SEARCH("games/tabletop games", N743)),"tabletop games",ISNUMBER(SEARCH("games/video games", N743)),"video games",ISNUMBER(SEARCH("music/classical music", N743)),"classical music",ISNUMBER(SEARCH("music/electronic music", N743)),"electronic music",ISNUMBER(SEARCH("music/faith", N743)),"faith",ISNUMBER(SEARCH("music/indie rock", N743)),"indie rock",ISNUMBER(SEARCH("music/jazz", N743)),"jazz",ISNUMBER(SEARCH("music/metal", N743)),"metal",ISNUMBER(SEARCH("music/pop", N743)),"pop",ISNUMBER(SEARCH("music/rock", N743)),"rock",ISNUMBER(SEARCH("music/world music", N743)),"world music",ISNUMBER(SEARCH("journalism/audio", N743)),"audio",ISNUMBER(SEARCH("photography/nature", N743)),"nature",ISNUMBER(SEARCH("photography/people", N743)),"people",ISNUMBER(SEARCH("photography/photobooks", N743)),"photobooks",ISNUMBER(SEARCH("photography/places", N743)),"places",ISNUMBER(SEARCH("publishing/art books", N743)),"art books",ISNUMBER(SEARCH("publishing/children's books", N743)),"children's books",ISNUMBER(SEARCH("publishing/fiction", N743)),"fiction",ISNUMBER(SEARCH("publishing/nonfiction", N743)),"nonfiction",ISNUMBER(SEARCH("publishing/radio &amp; podcasts", N743)),"radio &amp; podcasts",ISNUMBER(SEARCH("publishing/translations", N743)),"translations",ISNUMBER(SEARCH("technology/gadgets", N743)),"gadgets",ISNUMBER(SEARCH("technology/hardware", N743)),"hardware",ISNUMBER(SEARCH("technology/makerspaces", N743)),"makerspaces",ISNUMBER(SEARCH("technology/space exploration", N743)),"space exploration",ISNUMBER(SEARCH("technology/wearables", N743)),"wearables",ISNUMBER(SEARCH("technology/web", N743)),"web",ISNUMBER(SEARCH("theater/musical", N743)),"musical",ISNUMBER(SEARCH("theater/plays", N743)),"plays",ISNUMBER(SEARCH("theater/spaces", N743)),"spaces")</f>
        <v>nonfiction</v>
      </c>
      <c r="S743" s="6">
        <f t="shared" si="58"/>
        <v>41401.648217592592</v>
      </c>
      <c r="T743" s="6">
        <f t="shared" si="59"/>
        <v>41436.648217592592</v>
      </c>
    </row>
    <row r="744" spans="1:20" ht="48" hidden="1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tr">
        <f t="shared" si="57"/>
        <v>publishing</v>
      </c>
      <c r="R744" t="str" cm="1">
        <f t="array" ref="R744">_xlfn.IFS(ISNUMBER(SEARCH("film &amp; video/television", N744)),"television",ISNUMBER(SEARCH("film &amp; video/animation", N744)),"animation",ISNUMBER(SEARCH("film &amp; video/documentary", N744)),"documentary",ISNUMBER(SEARCH("film &amp; video/drama", N744)),"drama",ISNUMBER(SEARCH("film &amp; video/science fiction", N744)),"science fiction",ISNUMBER(SEARCH("film &amp; video/shorts", N744)),"shorts",ISNUMBER(SEARCH("food/food trucks", N744)),"food trucks",ISNUMBER(SEARCH("food/restaurants", N744)),"restaurants",ISNUMBER(SEARCH("food/small batch", N744)),"small batch",ISNUMBER(SEARCH("games/mobile games", N744)),"mobile games",ISNUMBER(SEARCH("games/tabletop games", N744)),"tabletop games",ISNUMBER(SEARCH("games/video games", N744)),"video games",ISNUMBER(SEARCH("music/classical music", N744)),"classical music",ISNUMBER(SEARCH("music/electronic music", N744)),"electronic music",ISNUMBER(SEARCH("music/faith", N744)),"faith",ISNUMBER(SEARCH("music/indie rock", N744)),"indie rock",ISNUMBER(SEARCH("music/jazz", N744)),"jazz",ISNUMBER(SEARCH("music/metal", N744)),"metal",ISNUMBER(SEARCH("music/pop", N744)),"pop",ISNUMBER(SEARCH("music/rock", N744)),"rock",ISNUMBER(SEARCH("music/world music", N744)),"world music",ISNUMBER(SEARCH("journalism/audio", N744)),"audio",ISNUMBER(SEARCH("photography/nature", N744)),"nature",ISNUMBER(SEARCH("photography/people", N744)),"people",ISNUMBER(SEARCH("photography/photobooks", N744)),"photobooks",ISNUMBER(SEARCH("photography/places", N744)),"places",ISNUMBER(SEARCH("publishing/art books", N744)),"art books",ISNUMBER(SEARCH("publishing/children's books", N744)),"children's books",ISNUMBER(SEARCH("publishing/fiction", N744)),"fiction",ISNUMBER(SEARCH("publishing/nonfiction", N744)),"nonfiction",ISNUMBER(SEARCH("publishing/radio &amp; podcasts", N744)),"radio &amp; podcasts",ISNUMBER(SEARCH("publishing/translations", N744)),"translations",ISNUMBER(SEARCH("technology/gadgets", N744)),"gadgets",ISNUMBER(SEARCH("technology/hardware", N744)),"hardware",ISNUMBER(SEARCH("technology/makerspaces", N744)),"makerspaces",ISNUMBER(SEARCH("technology/space exploration", N744)),"space exploration",ISNUMBER(SEARCH("technology/wearables", N744)),"wearables",ISNUMBER(SEARCH("technology/web", N744)),"web",ISNUMBER(SEARCH("theater/musical", N744)),"musical",ISNUMBER(SEARCH("theater/plays", N744)),"plays",ISNUMBER(SEARCH("theater/spaces", N744)),"spaces")</f>
        <v>nonfiction</v>
      </c>
      <c r="S744" s="6">
        <f t="shared" si="58"/>
        <v>41689.917962962965</v>
      </c>
      <c r="T744" s="6">
        <f t="shared" si="59"/>
        <v>41719.876296296294</v>
      </c>
    </row>
    <row r="745" spans="1:20" ht="48" hidden="1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tr">
        <f t="shared" si="57"/>
        <v>publishing</v>
      </c>
      <c r="R745" t="str" cm="1">
        <f t="array" ref="R745">_xlfn.IFS(ISNUMBER(SEARCH("film &amp; video/television", N745)),"television",ISNUMBER(SEARCH("film &amp; video/animation", N745)),"animation",ISNUMBER(SEARCH("film &amp; video/documentary", N745)),"documentary",ISNUMBER(SEARCH("film &amp; video/drama", N745)),"drama",ISNUMBER(SEARCH("film &amp; video/science fiction", N745)),"science fiction",ISNUMBER(SEARCH("film &amp; video/shorts", N745)),"shorts",ISNUMBER(SEARCH("food/food trucks", N745)),"food trucks",ISNUMBER(SEARCH("food/restaurants", N745)),"restaurants",ISNUMBER(SEARCH("food/small batch", N745)),"small batch",ISNUMBER(SEARCH("games/mobile games", N745)),"mobile games",ISNUMBER(SEARCH("games/tabletop games", N745)),"tabletop games",ISNUMBER(SEARCH("games/video games", N745)),"video games",ISNUMBER(SEARCH("music/classical music", N745)),"classical music",ISNUMBER(SEARCH("music/electronic music", N745)),"electronic music",ISNUMBER(SEARCH("music/faith", N745)),"faith",ISNUMBER(SEARCH("music/indie rock", N745)),"indie rock",ISNUMBER(SEARCH("music/jazz", N745)),"jazz",ISNUMBER(SEARCH("music/metal", N745)),"metal",ISNUMBER(SEARCH("music/pop", N745)),"pop",ISNUMBER(SEARCH("music/rock", N745)),"rock",ISNUMBER(SEARCH("music/world music", N745)),"world music",ISNUMBER(SEARCH("journalism/audio", N745)),"audio",ISNUMBER(SEARCH("photography/nature", N745)),"nature",ISNUMBER(SEARCH("photography/people", N745)),"people",ISNUMBER(SEARCH("photography/photobooks", N745)),"photobooks",ISNUMBER(SEARCH("photography/places", N745)),"places",ISNUMBER(SEARCH("publishing/art books", N745)),"art books",ISNUMBER(SEARCH("publishing/children's books", N745)),"children's books",ISNUMBER(SEARCH("publishing/fiction", N745)),"fiction",ISNUMBER(SEARCH("publishing/nonfiction", N745)),"nonfiction",ISNUMBER(SEARCH("publishing/radio &amp; podcasts", N745)),"radio &amp; podcasts",ISNUMBER(SEARCH("publishing/translations", N745)),"translations",ISNUMBER(SEARCH("technology/gadgets", N745)),"gadgets",ISNUMBER(SEARCH("technology/hardware", N745)),"hardware",ISNUMBER(SEARCH("technology/makerspaces", N745)),"makerspaces",ISNUMBER(SEARCH("technology/space exploration", N745)),"space exploration",ISNUMBER(SEARCH("technology/wearables", N745)),"wearables",ISNUMBER(SEARCH("technology/web", N745)),"web",ISNUMBER(SEARCH("theater/musical", N745)),"musical",ISNUMBER(SEARCH("theater/plays", N745)),"plays",ISNUMBER(SEARCH("theater/spaces", N745)),"spaces")</f>
        <v>nonfiction</v>
      </c>
      <c r="S745" s="6">
        <f t="shared" si="58"/>
        <v>40990.709317129629</v>
      </c>
      <c r="T745" s="6">
        <f t="shared" si="59"/>
        <v>41015.875</v>
      </c>
    </row>
    <row r="746" spans="1:20" ht="32" hidden="1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tr">
        <f t="shared" si="57"/>
        <v>publishing</v>
      </c>
      <c r="R746" t="str" cm="1">
        <f t="array" ref="R746">_xlfn.IFS(ISNUMBER(SEARCH("film &amp; video/television", N746)),"television",ISNUMBER(SEARCH("film &amp; video/animation", N746)),"animation",ISNUMBER(SEARCH("film &amp; video/documentary", N746)),"documentary",ISNUMBER(SEARCH("film &amp; video/drama", N746)),"drama",ISNUMBER(SEARCH("film &amp; video/science fiction", N746)),"science fiction",ISNUMBER(SEARCH("film &amp; video/shorts", N746)),"shorts",ISNUMBER(SEARCH("food/food trucks", N746)),"food trucks",ISNUMBER(SEARCH("food/restaurants", N746)),"restaurants",ISNUMBER(SEARCH("food/small batch", N746)),"small batch",ISNUMBER(SEARCH("games/mobile games", N746)),"mobile games",ISNUMBER(SEARCH("games/tabletop games", N746)),"tabletop games",ISNUMBER(SEARCH("games/video games", N746)),"video games",ISNUMBER(SEARCH("music/classical music", N746)),"classical music",ISNUMBER(SEARCH("music/electronic music", N746)),"electronic music",ISNUMBER(SEARCH("music/faith", N746)),"faith",ISNUMBER(SEARCH("music/indie rock", N746)),"indie rock",ISNUMBER(SEARCH("music/jazz", N746)),"jazz",ISNUMBER(SEARCH("music/metal", N746)),"metal",ISNUMBER(SEARCH("music/pop", N746)),"pop",ISNUMBER(SEARCH("music/rock", N746)),"rock",ISNUMBER(SEARCH("music/world music", N746)),"world music",ISNUMBER(SEARCH("journalism/audio", N746)),"audio",ISNUMBER(SEARCH("photography/nature", N746)),"nature",ISNUMBER(SEARCH("photography/people", N746)),"people",ISNUMBER(SEARCH("photography/photobooks", N746)),"photobooks",ISNUMBER(SEARCH("photography/places", N746)),"places",ISNUMBER(SEARCH("publishing/art books", N746)),"art books",ISNUMBER(SEARCH("publishing/children's books", N746)),"children's books",ISNUMBER(SEARCH("publishing/fiction", N746)),"fiction",ISNUMBER(SEARCH("publishing/nonfiction", N746)),"nonfiction",ISNUMBER(SEARCH("publishing/radio &amp; podcasts", N746)),"radio &amp; podcasts",ISNUMBER(SEARCH("publishing/translations", N746)),"translations",ISNUMBER(SEARCH("technology/gadgets", N746)),"gadgets",ISNUMBER(SEARCH("technology/hardware", N746)),"hardware",ISNUMBER(SEARCH("technology/makerspaces", N746)),"makerspaces",ISNUMBER(SEARCH("technology/space exploration", N746)),"space exploration",ISNUMBER(SEARCH("technology/wearables", N746)),"wearables",ISNUMBER(SEARCH("technology/web", N746)),"web",ISNUMBER(SEARCH("theater/musical", N746)),"musical",ISNUMBER(SEARCH("theater/plays", N746)),"plays",ISNUMBER(SEARCH("theater/spaces", N746)),"spaces")</f>
        <v>nonfiction</v>
      </c>
      <c r="S746" s="6">
        <f t="shared" si="58"/>
        <v>41226.95721064815</v>
      </c>
      <c r="T746" s="6">
        <f t="shared" si="59"/>
        <v>41256.95721064815</v>
      </c>
    </row>
    <row r="747" spans="1:20" ht="48" hidden="1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tr">
        <f t="shared" si="57"/>
        <v>publishing</v>
      </c>
      <c r="R747" t="str" cm="1">
        <f t="array" ref="R747">_xlfn.IFS(ISNUMBER(SEARCH("film &amp; video/television", N747)),"television",ISNUMBER(SEARCH("film &amp; video/animation", N747)),"animation",ISNUMBER(SEARCH("film &amp; video/documentary", N747)),"documentary",ISNUMBER(SEARCH("film &amp; video/drama", N747)),"drama",ISNUMBER(SEARCH("film &amp; video/science fiction", N747)),"science fiction",ISNUMBER(SEARCH("film &amp; video/shorts", N747)),"shorts",ISNUMBER(SEARCH("food/food trucks", N747)),"food trucks",ISNUMBER(SEARCH("food/restaurants", N747)),"restaurants",ISNUMBER(SEARCH("food/small batch", N747)),"small batch",ISNUMBER(SEARCH("games/mobile games", N747)),"mobile games",ISNUMBER(SEARCH("games/tabletop games", N747)),"tabletop games",ISNUMBER(SEARCH("games/video games", N747)),"video games",ISNUMBER(SEARCH("music/classical music", N747)),"classical music",ISNUMBER(SEARCH("music/electronic music", N747)),"electronic music",ISNUMBER(SEARCH("music/faith", N747)),"faith",ISNUMBER(SEARCH("music/indie rock", N747)),"indie rock",ISNUMBER(SEARCH("music/jazz", N747)),"jazz",ISNUMBER(SEARCH("music/metal", N747)),"metal",ISNUMBER(SEARCH("music/pop", N747)),"pop",ISNUMBER(SEARCH("music/rock", N747)),"rock",ISNUMBER(SEARCH("music/world music", N747)),"world music",ISNUMBER(SEARCH("journalism/audio", N747)),"audio",ISNUMBER(SEARCH("photography/nature", N747)),"nature",ISNUMBER(SEARCH("photography/people", N747)),"people",ISNUMBER(SEARCH("photography/photobooks", N747)),"photobooks",ISNUMBER(SEARCH("photography/places", N747)),"places",ISNUMBER(SEARCH("publishing/art books", N747)),"art books",ISNUMBER(SEARCH("publishing/children's books", N747)),"children's books",ISNUMBER(SEARCH("publishing/fiction", N747)),"fiction",ISNUMBER(SEARCH("publishing/nonfiction", N747)),"nonfiction",ISNUMBER(SEARCH("publishing/radio &amp; podcasts", N747)),"radio &amp; podcasts",ISNUMBER(SEARCH("publishing/translations", N747)),"translations",ISNUMBER(SEARCH("technology/gadgets", N747)),"gadgets",ISNUMBER(SEARCH("technology/hardware", N747)),"hardware",ISNUMBER(SEARCH("technology/makerspaces", N747)),"makerspaces",ISNUMBER(SEARCH("technology/space exploration", N747)),"space exploration",ISNUMBER(SEARCH("technology/wearables", N747)),"wearables",ISNUMBER(SEARCH("technology/web", N747)),"web",ISNUMBER(SEARCH("theater/musical", N747)),"musical",ISNUMBER(SEARCH("theater/plays", N747)),"plays",ISNUMBER(SEARCH("theater/spaces", N747)),"spaces")</f>
        <v>nonfiction</v>
      </c>
      <c r="S747" s="6">
        <f t="shared" si="58"/>
        <v>41367.572280092594</v>
      </c>
      <c r="T747" s="6">
        <f t="shared" si="59"/>
        <v>41397.572280092594</v>
      </c>
    </row>
    <row r="748" spans="1:20" ht="16" hidden="1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tr">
        <f t="shared" si="57"/>
        <v>publishing</v>
      </c>
      <c r="R748" t="str" cm="1">
        <f t="array" ref="R748">_xlfn.IFS(ISNUMBER(SEARCH("film &amp; video/television", N748)),"television",ISNUMBER(SEARCH("film &amp; video/animation", N748)),"animation",ISNUMBER(SEARCH("film &amp; video/documentary", N748)),"documentary",ISNUMBER(SEARCH("film &amp; video/drama", N748)),"drama",ISNUMBER(SEARCH("film &amp; video/science fiction", N748)),"science fiction",ISNUMBER(SEARCH("film &amp; video/shorts", N748)),"shorts",ISNUMBER(SEARCH("food/food trucks", N748)),"food trucks",ISNUMBER(SEARCH("food/restaurants", N748)),"restaurants",ISNUMBER(SEARCH("food/small batch", N748)),"small batch",ISNUMBER(SEARCH("games/mobile games", N748)),"mobile games",ISNUMBER(SEARCH("games/tabletop games", N748)),"tabletop games",ISNUMBER(SEARCH("games/video games", N748)),"video games",ISNUMBER(SEARCH("music/classical music", N748)),"classical music",ISNUMBER(SEARCH("music/electronic music", N748)),"electronic music",ISNUMBER(SEARCH("music/faith", N748)),"faith",ISNUMBER(SEARCH("music/indie rock", N748)),"indie rock",ISNUMBER(SEARCH("music/jazz", N748)),"jazz",ISNUMBER(SEARCH("music/metal", N748)),"metal",ISNUMBER(SEARCH("music/pop", N748)),"pop",ISNUMBER(SEARCH("music/rock", N748)),"rock",ISNUMBER(SEARCH("music/world music", N748)),"world music",ISNUMBER(SEARCH("journalism/audio", N748)),"audio",ISNUMBER(SEARCH("photography/nature", N748)),"nature",ISNUMBER(SEARCH("photography/people", N748)),"people",ISNUMBER(SEARCH("photography/photobooks", N748)),"photobooks",ISNUMBER(SEARCH("photography/places", N748)),"places",ISNUMBER(SEARCH("publishing/art books", N748)),"art books",ISNUMBER(SEARCH("publishing/children's books", N748)),"children's books",ISNUMBER(SEARCH("publishing/fiction", N748)),"fiction",ISNUMBER(SEARCH("publishing/nonfiction", N748)),"nonfiction",ISNUMBER(SEARCH("publishing/radio &amp; podcasts", N748)),"radio &amp; podcasts",ISNUMBER(SEARCH("publishing/translations", N748)),"translations",ISNUMBER(SEARCH("technology/gadgets", N748)),"gadgets",ISNUMBER(SEARCH("technology/hardware", N748)),"hardware",ISNUMBER(SEARCH("technology/makerspaces", N748)),"makerspaces",ISNUMBER(SEARCH("technology/space exploration", N748)),"space exploration",ISNUMBER(SEARCH("technology/wearables", N748)),"wearables",ISNUMBER(SEARCH("technology/web", N748)),"web",ISNUMBER(SEARCH("theater/musical", N748)),"musical",ISNUMBER(SEARCH("theater/plays", N748)),"plays",ISNUMBER(SEARCH("theater/spaces", N748)),"spaces")</f>
        <v>nonfiction</v>
      </c>
      <c r="S748" s="6">
        <f t="shared" si="58"/>
        <v>41157.042928240742</v>
      </c>
      <c r="T748" s="6">
        <f t="shared" si="59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tr">
        <f t="shared" si="57"/>
        <v>publishing</v>
      </c>
      <c r="R749" t="str" cm="1">
        <f t="array" ref="R749">_xlfn.IFS(ISNUMBER(SEARCH("film &amp; video/television", N749)),"television",ISNUMBER(SEARCH("film &amp; video/animation", N749)),"animation",ISNUMBER(SEARCH("film &amp; video/documentary", N749)),"documentary",ISNUMBER(SEARCH("film &amp; video/drama", N749)),"drama",ISNUMBER(SEARCH("film &amp; video/science fiction", N749)),"science fiction",ISNUMBER(SEARCH("film &amp; video/shorts", N749)),"shorts",ISNUMBER(SEARCH("food/food trucks", N749)),"food trucks",ISNUMBER(SEARCH("food/restaurants", N749)),"restaurants",ISNUMBER(SEARCH("food/small batch", N749)),"small batch",ISNUMBER(SEARCH("games/mobile games", N749)),"mobile games",ISNUMBER(SEARCH("games/tabletop games", N749)),"tabletop games",ISNUMBER(SEARCH("games/video games", N749)),"video games",ISNUMBER(SEARCH("music/classical music", N749)),"classical music",ISNUMBER(SEARCH("music/electronic music", N749)),"electronic music",ISNUMBER(SEARCH("music/faith", N749)),"faith",ISNUMBER(SEARCH("music/indie rock", N749)),"indie rock",ISNUMBER(SEARCH("music/jazz", N749)),"jazz",ISNUMBER(SEARCH("music/metal", N749)),"metal",ISNUMBER(SEARCH("music/pop", N749)),"pop",ISNUMBER(SEARCH("music/rock", N749)),"rock",ISNUMBER(SEARCH("music/world music", N749)),"world music",ISNUMBER(SEARCH("journalism/audio", N749)),"audio",ISNUMBER(SEARCH("photography/nature", N749)),"nature",ISNUMBER(SEARCH("photography/people", N749)),"people",ISNUMBER(SEARCH("photography/photobooks", N749)),"photobooks",ISNUMBER(SEARCH("photography/places", N749)),"places",ISNUMBER(SEARCH("publishing/art books", N749)),"art books",ISNUMBER(SEARCH("publishing/children's books", N749)),"children's books",ISNUMBER(SEARCH("publishing/fiction", N749)),"fiction",ISNUMBER(SEARCH("publishing/nonfiction", N749)),"nonfiction",ISNUMBER(SEARCH("publishing/radio &amp; podcasts", N749)),"radio &amp; podcasts",ISNUMBER(SEARCH("publishing/translations", N749)),"translations",ISNUMBER(SEARCH("technology/gadgets", N749)),"gadgets",ISNUMBER(SEARCH("technology/hardware", N749)),"hardware",ISNUMBER(SEARCH("technology/makerspaces", N749)),"makerspaces",ISNUMBER(SEARCH("technology/space exploration", N749)),"space exploration",ISNUMBER(SEARCH("technology/wearables", N749)),"wearables",ISNUMBER(SEARCH("technology/web", N749)),"web",ISNUMBER(SEARCH("theater/musical", N749)),"musical",ISNUMBER(SEARCH("theater/plays", N749)),"plays",ISNUMBER(SEARCH("theater/spaces", N749)),"spaces")</f>
        <v>nonfiction</v>
      </c>
      <c r="S749" s="6">
        <f t="shared" si="58"/>
        <v>41988.548831018517</v>
      </c>
      <c r="T749" s="6">
        <f t="shared" si="59"/>
        <v>42019.454166666663</v>
      </c>
    </row>
    <row r="750" spans="1:20" ht="48" hidden="1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tr">
        <f t="shared" si="57"/>
        <v>publishing</v>
      </c>
      <c r="R750" t="str" cm="1">
        <f t="array" ref="R750">_xlfn.IFS(ISNUMBER(SEARCH("film &amp; video/television", N750)),"television",ISNUMBER(SEARCH("film &amp; video/animation", N750)),"animation",ISNUMBER(SEARCH("film &amp; video/documentary", N750)),"documentary",ISNUMBER(SEARCH("film &amp; video/drama", N750)),"drama",ISNUMBER(SEARCH("film &amp; video/science fiction", N750)),"science fiction",ISNUMBER(SEARCH("film &amp; video/shorts", N750)),"shorts",ISNUMBER(SEARCH("food/food trucks", N750)),"food trucks",ISNUMBER(SEARCH("food/restaurants", N750)),"restaurants",ISNUMBER(SEARCH("food/small batch", N750)),"small batch",ISNUMBER(SEARCH("games/mobile games", N750)),"mobile games",ISNUMBER(SEARCH("games/tabletop games", N750)),"tabletop games",ISNUMBER(SEARCH("games/video games", N750)),"video games",ISNUMBER(SEARCH("music/classical music", N750)),"classical music",ISNUMBER(SEARCH("music/electronic music", N750)),"electronic music",ISNUMBER(SEARCH("music/faith", N750)),"faith",ISNUMBER(SEARCH("music/indie rock", N750)),"indie rock",ISNUMBER(SEARCH("music/jazz", N750)),"jazz",ISNUMBER(SEARCH("music/metal", N750)),"metal",ISNUMBER(SEARCH("music/pop", N750)),"pop",ISNUMBER(SEARCH("music/rock", N750)),"rock",ISNUMBER(SEARCH("music/world music", N750)),"world music",ISNUMBER(SEARCH("journalism/audio", N750)),"audio",ISNUMBER(SEARCH("photography/nature", N750)),"nature",ISNUMBER(SEARCH("photography/people", N750)),"people",ISNUMBER(SEARCH("photography/photobooks", N750)),"photobooks",ISNUMBER(SEARCH("photography/places", N750)),"places",ISNUMBER(SEARCH("publishing/art books", N750)),"art books",ISNUMBER(SEARCH("publishing/children's books", N750)),"children's books",ISNUMBER(SEARCH("publishing/fiction", N750)),"fiction",ISNUMBER(SEARCH("publishing/nonfiction", N750)),"nonfiction",ISNUMBER(SEARCH("publishing/radio &amp; podcasts", N750)),"radio &amp; podcasts",ISNUMBER(SEARCH("publishing/translations", N750)),"translations",ISNUMBER(SEARCH("technology/gadgets", N750)),"gadgets",ISNUMBER(SEARCH("technology/hardware", N750)),"hardware",ISNUMBER(SEARCH("technology/makerspaces", N750)),"makerspaces",ISNUMBER(SEARCH("technology/space exploration", N750)),"space exploration",ISNUMBER(SEARCH("technology/wearables", N750)),"wearables",ISNUMBER(SEARCH("technology/web", N750)),"web",ISNUMBER(SEARCH("theater/musical", N750)),"musical",ISNUMBER(SEARCH("theater/plays", N750)),"plays",ISNUMBER(SEARCH("theater/spaces", N750)),"spaces")</f>
        <v>nonfiction</v>
      </c>
      <c r="S750" s="6">
        <f t="shared" si="58"/>
        <v>41831.846828703703</v>
      </c>
      <c r="T750" s="6">
        <f t="shared" si="59"/>
        <v>41861.846828703703</v>
      </c>
    </row>
    <row r="751" spans="1:20" ht="48" hidden="1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tr">
        <f t="shared" si="57"/>
        <v>publishing</v>
      </c>
      <c r="R751" t="str" cm="1">
        <f t="array" ref="R751">_xlfn.IFS(ISNUMBER(SEARCH("film &amp; video/television", N751)),"television",ISNUMBER(SEARCH("film &amp; video/animation", N751)),"animation",ISNUMBER(SEARCH("film &amp; video/documentary", N751)),"documentary",ISNUMBER(SEARCH("film &amp; video/drama", N751)),"drama",ISNUMBER(SEARCH("film &amp; video/science fiction", N751)),"science fiction",ISNUMBER(SEARCH("film &amp; video/shorts", N751)),"shorts",ISNUMBER(SEARCH("food/food trucks", N751)),"food trucks",ISNUMBER(SEARCH("food/restaurants", N751)),"restaurants",ISNUMBER(SEARCH("food/small batch", N751)),"small batch",ISNUMBER(SEARCH("games/mobile games", N751)),"mobile games",ISNUMBER(SEARCH("games/tabletop games", N751)),"tabletop games",ISNUMBER(SEARCH("games/video games", N751)),"video games",ISNUMBER(SEARCH("music/classical music", N751)),"classical music",ISNUMBER(SEARCH("music/electronic music", N751)),"electronic music",ISNUMBER(SEARCH("music/faith", N751)),"faith",ISNUMBER(SEARCH("music/indie rock", N751)),"indie rock",ISNUMBER(SEARCH("music/jazz", N751)),"jazz",ISNUMBER(SEARCH("music/metal", N751)),"metal",ISNUMBER(SEARCH("music/pop", N751)),"pop",ISNUMBER(SEARCH("music/rock", N751)),"rock",ISNUMBER(SEARCH("music/world music", N751)),"world music",ISNUMBER(SEARCH("journalism/audio", N751)),"audio",ISNUMBER(SEARCH("photography/nature", N751)),"nature",ISNUMBER(SEARCH("photography/people", N751)),"people",ISNUMBER(SEARCH("photography/photobooks", N751)),"photobooks",ISNUMBER(SEARCH("photography/places", N751)),"places",ISNUMBER(SEARCH("publishing/art books", N751)),"art books",ISNUMBER(SEARCH("publishing/children's books", N751)),"children's books",ISNUMBER(SEARCH("publishing/fiction", N751)),"fiction",ISNUMBER(SEARCH("publishing/nonfiction", N751)),"nonfiction",ISNUMBER(SEARCH("publishing/radio &amp; podcasts", N751)),"radio &amp; podcasts",ISNUMBER(SEARCH("publishing/translations", N751)),"translations",ISNUMBER(SEARCH("technology/gadgets", N751)),"gadgets",ISNUMBER(SEARCH("technology/hardware", N751)),"hardware",ISNUMBER(SEARCH("technology/makerspaces", N751)),"makerspaces",ISNUMBER(SEARCH("technology/space exploration", N751)),"space exploration",ISNUMBER(SEARCH("technology/wearables", N751)),"wearables",ISNUMBER(SEARCH("technology/web", N751)),"web",ISNUMBER(SEARCH("theater/musical", N751)),"musical",ISNUMBER(SEARCH("theater/plays", N751)),"plays",ISNUMBER(SEARCH("theater/spaces", N751)),"spaces")</f>
        <v>nonfiction</v>
      </c>
      <c r="S751" s="6">
        <f t="shared" si="58"/>
        <v>42733.94131944445</v>
      </c>
      <c r="T751" s="6">
        <f t="shared" si="59"/>
        <v>42763.94131944445</v>
      </c>
    </row>
    <row r="752" spans="1:20" ht="48" hidden="1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tr">
        <f t="shared" si="57"/>
        <v>publishing</v>
      </c>
      <c r="R752" t="str" cm="1">
        <f t="array" ref="R752">_xlfn.IFS(ISNUMBER(SEARCH("film &amp; video/television", N752)),"television",ISNUMBER(SEARCH("film &amp; video/animation", N752)),"animation",ISNUMBER(SEARCH("film &amp; video/documentary", N752)),"documentary",ISNUMBER(SEARCH("film &amp; video/drama", N752)),"drama",ISNUMBER(SEARCH("film &amp; video/science fiction", N752)),"science fiction",ISNUMBER(SEARCH("film &amp; video/shorts", N752)),"shorts",ISNUMBER(SEARCH("food/food trucks", N752)),"food trucks",ISNUMBER(SEARCH("food/restaurants", N752)),"restaurants",ISNUMBER(SEARCH("food/small batch", N752)),"small batch",ISNUMBER(SEARCH("games/mobile games", N752)),"mobile games",ISNUMBER(SEARCH("games/tabletop games", N752)),"tabletop games",ISNUMBER(SEARCH("games/video games", N752)),"video games",ISNUMBER(SEARCH("music/classical music", N752)),"classical music",ISNUMBER(SEARCH("music/electronic music", N752)),"electronic music",ISNUMBER(SEARCH("music/faith", N752)),"faith",ISNUMBER(SEARCH("music/indie rock", N752)),"indie rock",ISNUMBER(SEARCH("music/jazz", N752)),"jazz",ISNUMBER(SEARCH("music/metal", N752)),"metal",ISNUMBER(SEARCH("music/pop", N752)),"pop",ISNUMBER(SEARCH("music/rock", N752)),"rock",ISNUMBER(SEARCH("music/world music", N752)),"world music",ISNUMBER(SEARCH("journalism/audio", N752)),"audio",ISNUMBER(SEARCH("photography/nature", N752)),"nature",ISNUMBER(SEARCH("photography/people", N752)),"people",ISNUMBER(SEARCH("photography/photobooks", N752)),"photobooks",ISNUMBER(SEARCH("photography/places", N752)),"places",ISNUMBER(SEARCH("publishing/art books", N752)),"art books",ISNUMBER(SEARCH("publishing/children's books", N752)),"children's books",ISNUMBER(SEARCH("publishing/fiction", N752)),"fiction",ISNUMBER(SEARCH("publishing/nonfiction", N752)),"nonfiction",ISNUMBER(SEARCH("publishing/radio &amp; podcasts", N752)),"radio &amp; podcasts",ISNUMBER(SEARCH("publishing/translations", N752)),"translations",ISNUMBER(SEARCH("technology/gadgets", N752)),"gadgets",ISNUMBER(SEARCH("technology/hardware", N752)),"hardware",ISNUMBER(SEARCH("technology/makerspaces", N752)),"makerspaces",ISNUMBER(SEARCH("technology/space exploration", N752)),"space exploration",ISNUMBER(SEARCH("technology/wearables", N752)),"wearables",ISNUMBER(SEARCH("technology/web", N752)),"web",ISNUMBER(SEARCH("theater/musical", N752)),"musical",ISNUMBER(SEARCH("theater/plays", N752)),"plays",ISNUMBER(SEARCH("theater/spaces", N752)),"spaces")</f>
        <v>nonfiction</v>
      </c>
      <c r="S752" s="6">
        <f t="shared" si="58"/>
        <v>41299.878148148149</v>
      </c>
      <c r="T752" s="6">
        <f t="shared" si="59"/>
        <v>41329.878148148149</v>
      </c>
    </row>
    <row r="753" spans="1:20" ht="48" hidden="1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tr">
        <f t="shared" si="57"/>
        <v>publishing</v>
      </c>
      <c r="R753" t="str" cm="1">
        <f t="array" ref="R753">_xlfn.IFS(ISNUMBER(SEARCH("film &amp; video/television", N753)),"television",ISNUMBER(SEARCH("film &amp; video/animation", N753)),"animation",ISNUMBER(SEARCH("film &amp; video/documentary", N753)),"documentary",ISNUMBER(SEARCH("film &amp; video/drama", N753)),"drama",ISNUMBER(SEARCH("film &amp; video/science fiction", N753)),"science fiction",ISNUMBER(SEARCH("film &amp; video/shorts", N753)),"shorts",ISNUMBER(SEARCH("food/food trucks", N753)),"food trucks",ISNUMBER(SEARCH("food/restaurants", N753)),"restaurants",ISNUMBER(SEARCH("food/small batch", N753)),"small batch",ISNUMBER(SEARCH("games/mobile games", N753)),"mobile games",ISNUMBER(SEARCH("games/tabletop games", N753)),"tabletop games",ISNUMBER(SEARCH("games/video games", N753)),"video games",ISNUMBER(SEARCH("music/classical music", N753)),"classical music",ISNUMBER(SEARCH("music/electronic music", N753)),"electronic music",ISNUMBER(SEARCH("music/faith", N753)),"faith",ISNUMBER(SEARCH("music/indie rock", N753)),"indie rock",ISNUMBER(SEARCH("music/jazz", N753)),"jazz",ISNUMBER(SEARCH("music/metal", N753)),"metal",ISNUMBER(SEARCH("music/pop", N753)),"pop",ISNUMBER(SEARCH("music/rock", N753)),"rock",ISNUMBER(SEARCH("music/world music", N753)),"world music",ISNUMBER(SEARCH("journalism/audio", N753)),"audio",ISNUMBER(SEARCH("photography/nature", N753)),"nature",ISNUMBER(SEARCH("photography/people", N753)),"people",ISNUMBER(SEARCH("photography/photobooks", N753)),"photobooks",ISNUMBER(SEARCH("photography/places", N753)),"places",ISNUMBER(SEARCH("publishing/art books", N753)),"art books",ISNUMBER(SEARCH("publishing/children's books", N753)),"children's books",ISNUMBER(SEARCH("publishing/fiction", N753)),"fiction",ISNUMBER(SEARCH("publishing/nonfiction", N753)),"nonfiction",ISNUMBER(SEARCH("publishing/radio &amp; podcasts", N753)),"radio &amp; podcasts",ISNUMBER(SEARCH("publishing/translations", N753)),"translations",ISNUMBER(SEARCH("technology/gadgets", N753)),"gadgets",ISNUMBER(SEARCH("technology/hardware", N753)),"hardware",ISNUMBER(SEARCH("technology/makerspaces", N753)),"makerspaces",ISNUMBER(SEARCH("technology/space exploration", N753)),"space exploration",ISNUMBER(SEARCH("technology/wearables", N753)),"wearables",ISNUMBER(SEARCH("technology/web", N753)),"web",ISNUMBER(SEARCH("theater/musical", N753)),"musical",ISNUMBER(SEARCH("theater/plays", N753)),"plays",ISNUMBER(SEARCH("theater/spaces", N753)),"spaces")</f>
        <v>nonfiction</v>
      </c>
      <c r="S753" s="6">
        <f t="shared" si="58"/>
        <v>40713.630497685182</v>
      </c>
      <c r="T753" s="6">
        <f t="shared" si="59"/>
        <v>40759.630497685182</v>
      </c>
    </row>
    <row r="754" spans="1:20" ht="48" hidden="1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tr">
        <f t="shared" si="57"/>
        <v>publishing</v>
      </c>
      <c r="R754" t="str" cm="1">
        <f t="array" ref="R754">_xlfn.IFS(ISNUMBER(SEARCH("film &amp; video/television", N754)),"television",ISNUMBER(SEARCH("film &amp; video/animation", N754)),"animation",ISNUMBER(SEARCH("film &amp; video/documentary", N754)),"documentary",ISNUMBER(SEARCH("film &amp; video/drama", N754)),"drama",ISNUMBER(SEARCH("film &amp; video/science fiction", N754)),"science fiction",ISNUMBER(SEARCH("film &amp; video/shorts", N754)),"shorts",ISNUMBER(SEARCH("food/food trucks", N754)),"food trucks",ISNUMBER(SEARCH("food/restaurants", N754)),"restaurants",ISNUMBER(SEARCH("food/small batch", N754)),"small batch",ISNUMBER(SEARCH("games/mobile games", N754)),"mobile games",ISNUMBER(SEARCH("games/tabletop games", N754)),"tabletop games",ISNUMBER(SEARCH("games/video games", N754)),"video games",ISNUMBER(SEARCH("music/classical music", N754)),"classical music",ISNUMBER(SEARCH("music/electronic music", N754)),"electronic music",ISNUMBER(SEARCH("music/faith", N754)),"faith",ISNUMBER(SEARCH("music/indie rock", N754)),"indie rock",ISNUMBER(SEARCH("music/jazz", N754)),"jazz",ISNUMBER(SEARCH("music/metal", N754)),"metal",ISNUMBER(SEARCH("music/pop", N754)),"pop",ISNUMBER(SEARCH("music/rock", N754)),"rock",ISNUMBER(SEARCH("music/world music", N754)),"world music",ISNUMBER(SEARCH("journalism/audio", N754)),"audio",ISNUMBER(SEARCH("photography/nature", N754)),"nature",ISNUMBER(SEARCH("photography/people", N754)),"people",ISNUMBER(SEARCH("photography/photobooks", N754)),"photobooks",ISNUMBER(SEARCH("photography/places", N754)),"places",ISNUMBER(SEARCH("publishing/art books", N754)),"art books",ISNUMBER(SEARCH("publishing/children's books", N754)),"children's books",ISNUMBER(SEARCH("publishing/fiction", N754)),"fiction",ISNUMBER(SEARCH("publishing/nonfiction", N754)),"nonfiction",ISNUMBER(SEARCH("publishing/radio &amp; podcasts", N754)),"radio &amp; podcasts",ISNUMBER(SEARCH("publishing/translations", N754)),"translations",ISNUMBER(SEARCH("technology/gadgets", N754)),"gadgets",ISNUMBER(SEARCH("technology/hardware", N754)),"hardware",ISNUMBER(SEARCH("technology/makerspaces", N754)),"makerspaces",ISNUMBER(SEARCH("technology/space exploration", N754)),"space exploration",ISNUMBER(SEARCH("technology/wearables", N754)),"wearables",ISNUMBER(SEARCH("technology/web", N754)),"web",ISNUMBER(SEARCH("theater/musical", N754)),"musical",ISNUMBER(SEARCH("theater/plays", N754)),"plays",ISNUMBER(SEARCH("theater/spaces", N754)),"spaces")</f>
        <v>nonfiction</v>
      </c>
      <c r="S754" s="6">
        <f t="shared" si="58"/>
        <v>42639.421493055561</v>
      </c>
      <c r="T754" s="6">
        <f t="shared" si="59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tr">
        <f t="shared" si="57"/>
        <v>publishing</v>
      </c>
      <c r="R755" t="str" cm="1">
        <f t="array" ref="R755">_xlfn.IFS(ISNUMBER(SEARCH("film &amp; video/television", N755)),"television",ISNUMBER(SEARCH("film &amp; video/animation", N755)),"animation",ISNUMBER(SEARCH("film &amp; video/documentary", N755)),"documentary",ISNUMBER(SEARCH("film &amp; video/drama", N755)),"drama",ISNUMBER(SEARCH("film &amp; video/science fiction", N755)),"science fiction",ISNUMBER(SEARCH("film &amp; video/shorts", N755)),"shorts",ISNUMBER(SEARCH("food/food trucks", N755)),"food trucks",ISNUMBER(SEARCH("food/restaurants", N755)),"restaurants",ISNUMBER(SEARCH("food/small batch", N755)),"small batch",ISNUMBER(SEARCH("games/mobile games", N755)),"mobile games",ISNUMBER(SEARCH("games/tabletop games", N755)),"tabletop games",ISNUMBER(SEARCH("games/video games", N755)),"video games",ISNUMBER(SEARCH("music/classical music", N755)),"classical music",ISNUMBER(SEARCH("music/electronic music", N755)),"electronic music",ISNUMBER(SEARCH("music/faith", N755)),"faith",ISNUMBER(SEARCH("music/indie rock", N755)),"indie rock",ISNUMBER(SEARCH("music/jazz", N755)),"jazz",ISNUMBER(SEARCH("music/metal", N755)),"metal",ISNUMBER(SEARCH("music/pop", N755)),"pop",ISNUMBER(SEARCH("music/rock", N755)),"rock",ISNUMBER(SEARCH("music/world music", N755)),"world music",ISNUMBER(SEARCH("journalism/audio", N755)),"audio",ISNUMBER(SEARCH("photography/nature", N755)),"nature",ISNUMBER(SEARCH("photography/people", N755)),"people",ISNUMBER(SEARCH("photography/photobooks", N755)),"photobooks",ISNUMBER(SEARCH("photography/places", N755)),"places",ISNUMBER(SEARCH("publishing/art books", N755)),"art books",ISNUMBER(SEARCH("publishing/children's books", N755)),"children's books",ISNUMBER(SEARCH("publishing/fiction", N755)),"fiction",ISNUMBER(SEARCH("publishing/nonfiction", N755)),"nonfiction",ISNUMBER(SEARCH("publishing/radio &amp; podcasts", N755)),"radio &amp; podcasts",ISNUMBER(SEARCH("publishing/translations", N755)),"translations",ISNUMBER(SEARCH("technology/gadgets", N755)),"gadgets",ISNUMBER(SEARCH("technology/hardware", N755)),"hardware",ISNUMBER(SEARCH("technology/makerspaces", N755)),"makerspaces",ISNUMBER(SEARCH("technology/space exploration", N755)),"space exploration",ISNUMBER(SEARCH("technology/wearables", N755)),"wearables",ISNUMBER(SEARCH("technology/web", N755)),"web",ISNUMBER(SEARCH("theater/musical", N755)),"musical",ISNUMBER(SEARCH("theater/plays", N755)),"plays",ISNUMBER(SEARCH("theater/spaces", N755)),"spaces")</f>
        <v>nonfiction</v>
      </c>
      <c r="S755" s="6">
        <f t="shared" si="58"/>
        <v>42019.590173611112</v>
      </c>
      <c r="T755" s="6">
        <f t="shared" si="59"/>
        <v>42049.590173611112</v>
      </c>
    </row>
    <row r="756" spans="1:20" ht="48" hidden="1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tr">
        <f t="shared" si="57"/>
        <v>publishing</v>
      </c>
      <c r="R756" t="str" cm="1">
        <f t="array" ref="R756">_xlfn.IFS(ISNUMBER(SEARCH("film &amp; video/television", N756)),"television",ISNUMBER(SEARCH("film &amp; video/animation", N756)),"animation",ISNUMBER(SEARCH("film &amp; video/documentary", N756)),"documentary",ISNUMBER(SEARCH("film &amp; video/drama", N756)),"drama",ISNUMBER(SEARCH("film &amp; video/science fiction", N756)),"science fiction",ISNUMBER(SEARCH("film &amp; video/shorts", N756)),"shorts",ISNUMBER(SEARCH("food/food trucks", N756)),"food trucks",ISNUMBER(SEARCH("food/restaurants", N756)),"restaurants",ISNUMBER(SEARCH("food/small batch", N756)),"small batch",ISNUMBER(SEARCH("games/mobile games", N756)),"mobile games",ISNUMBER(SEARCH("games/tabletop games", N756)),"tabletop games",ISNUMBER(SEARCH("games/video games", N756)),"video games",ISNUMBER(SEARCH("music/classical music", N756)),"classical music",ISNUMBER(SEARCH("music/electronic music", N756)),"electronic music",ISNUMBER(SEARCH("music/faith", N756)),"faith",ISNUMBER(SEARCH("music/indie rock", N756)),"indie rock",ISNUMBER(SEARCH("music/jazz", N756)),"jazz",ISNUMBER(SEARCH("music/metal", N756)),"metal",ISNUMBER(SEARCH("music/pop", N756)),"pop",ISNUMBER(SEARCH("music/rock", N756)),"rock",ISNUMBER(SEARCH("music/world music", N756)),"world music",ISNUMBER(SEARCH("journalism/audio", N756)),"audio",ISNUMBER(SEARCH("photography/nature", N756)),"nature",ISNUMBER(SEARCH("photography/people", N756)),"people",ISNUMBER(SEARCH("photography/photobooks", N756)),"photobooks",ISNUMBER(SEARCH("photography/places", N756)),"places",ISNUMBER(SEARCH("publishing/art books", N756)),"art books",ISNUMBER(SEARCH("publishing/children's books", N756)),"children's books",ISNUMBER(SEARCH("publishing/fiction", N756)),"fiction",ISNUMBER(SEARCH("publishing/nonfiction", N756)),"nonfiction",ISNUMBER(SEARCH("publishing/radio &amp; podcasts", N756)),"radio &amp; podcasts",ISNUMBER(SEARCH("publishing/translations", N756)),"translations",ISNUMBER(SEARCH("technology/gadgets", N756)),"gadgets",ISNUMBER(SEARCH("technology/hardware", N756)),"hardware",ISNUMBER(SEARCH("technology/makerspaces", N756)),"makerspaces",ISNUMBER(SEARCH("technology/space exploration", N756)),"space exploration",ISNUMBER(SEARCH("technology/wearables", N756)),"wearables",ISNUMBER(SEARCH("technology/web", N756)),"web",ISNUMBER(SEARCH("theater/musical", N756)),"musical",ISNUMBER(SEARCH("theater/plays", N756)),"plays",ISNUMBER(SEARCH("theater/spaces", N756)),"spaces")</f>
        <v>nonfiction</v>
      </c>
      <c r="S756" s="6">
        <f t="shared" si="58"/>
        <v>41249.749085648145</v>
      </c>
      <c r="T756" s="6">
        <f t="shared" si="59"/>
        <v>41279.749085648145</v>
      </c>
    </row>
    <row r="757" spans="1:20" ht="48" hidden="1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tr">
        <f t="shared" si="57"/>
        <v>publishing</v>
      </c>
      <c r="R757" t="str" cm="1">
        <f t="array" ref="R757">_xlfn.IFS(ISNUMBER(SEARCH("film &amp; video/television", N757)),"television",ISNUMBER(SEARCH("film &amp; video/animation", N757)),"animation",ISNUMBER(SEARCH("film &amp; video/documentary", N757)),"documentary",ISNUMBER(SEARCH("film &amp; video/drama", N757)),"drama",ISNUMBER(SEARCH("film &amp; video/science fiction", N757)),"science fiction",ISNUMBER(SEARCH("film &amp; video/shorts", N757)),"shorts",ISNUMBER(SEARCH("food/food trucks", N757)),"food trucks",ISNUMBER(SEARCH("food/restaurants", N757)),"restaurants",ISNUMBER(SEARCH("food/small batch", N757)),"small batch",ISNUMBER(SEARCH("games/mobile games", N757)),"mobile games",ISNUMBER(SEARCH("games/tabletop games", N757)),"tabletop games",ISNUMBER(SEARCH("games/video games", N757)),"video games",ISNUMBER(SEARCH("music/classical music", N757)),"classical music",ISNUMBER(SEARCH("music/electronic music", N757)),"electronic music",ISNUMBER(SEARCH("music/faith", N757)),"faith",ISNUMBER(SEARCH("music/indie rock", N757)),"indie rock",ISNUMBER(SEARCH("music/jazz", N757)),"jazz",ISNUMBER(SEARCH("music/metal", N757)),"metal",ISNUMBER(SEARCH("music/pop", N757)),"pop",ISNUMBER(SEARCH("music/rock", N757)),"rock",ISNUMBER(SEARCH("music/world music", N757)),"world music",ISNUMBER(SEARCH("journalism/audio", N757)),"audio",ISNUMBER(SEARCH("photography/nature", N757)),"nature",ISNUMBER(SEARCH("photography/people", N757)),"people",ISNUMBER(SEARCH("photography/photobooks", N757)),"photobooks",ISNUMBER(SEARCH("photography/places", N757)),"places",ISNUMBER(SEARCH("publishing/art books", N757)),"art books",ISNUMBER(SEARCH("publishing/children's books", N757)),"children's books",ISNUMBER(SEARCH("publishing/fiction", N757)),"fiction",ISNUMBER(SEARCH("publishing/nonfiction", N757)),"nonfiction",ISNUMBER(SEARCH("publishing/radio &amp; podcasts", N757)),"radio &amp; podcasts",ISNUMBER(SEARCH("publishing/translations", N757)),"translations",ISNUMBER(SEARCH("technology/gadgets", N757)),"gadgets",ISNUMBER(SEARCH("technology/hardware", N757)),"hardware",ISNUMBER(SEARCH("technology/makerspaces", N757)),"makerspaces",ISNUMBER(SEARCH("technology/space exploration", N757)),"space exploration",ISNUMBER(SEARCH("technology/wearables", N757)),"wearables",ISNUMBER(SEARCH("technology/web", N757)),"web",ISNUMBER(SEARCH("theater/musical", N757)),"musical",ISNUMBER(SEARCH("theater/plays", N757)),"plays",ISNUMBER(SEARCH("theater/spaces", N757)),"spaces")</f>
        <v>nonfiction</v>
      </c>
      <c r="S757" s="6">
        <f t="shared" si="58"/>
        <v>41383.605057870373</v>
      </c>
      <c r="T757" s="6">
        <f t="shared" si="59"/>
        <v>41414.02847222222</v>
      </c>
    </row>
    <row r="758" spans="1:20" ht="48" hidden="1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tr">
        <f t="shared" si="57"/>
        <v>publishing</v>
      </c>
      <c r="R758" t="str" cm="1">
        <f t="array" ref="R758">_xlfn.IFS(ISNUMBER(SEARCH("film &amp; video/television", N758)),"television",ISNUMBER(SEARCH("film &amp; video/animation", N758)),"animation",ISNUMBER(SEARCH("film &amp; video/documentary", N758)),"documentary",ISNUMBER(SEARCH("film &amp; video/drama", N758)),"drama",ISNUMBER(SEARCH("film &amp; video/science fiction", N758)),"science fiction",ISNUMBER(SEARCH("film &amp; video/shorts", N758)),"shorts",ISNUMBER(SEARCH("food/food trucks", N758)),"food trucks",ISNUMBER(SEARCH("food/restaurants", N758)),"restaurants",ISNUMBER(SEARCH("food/small batch", N758)),"small batch",ISNUMBER(SEARCH("games/mobile games", N758)),"mobile games",ISNUMBER(SEARCH("games/tabletop games", N758)),"tabletop games",ISNUMBER(SEARCH("games/video games", N758)),"video games",ISNUMBER(SEARCH("music/classical music", N758)),"classical music",ISNUMBER(SEARCH("music/electronic music", N758)),"electronic music",ISNUMBER(SEARCH("music/faith", N758)),"faith",ISNUMBER(SEARCH("music/indie rock", N758)),"indie rock",ISNUMBER(SEARCH("music/jazz", N758)),"jazz",ISNUMBER(SEARCH("music/metal", N758)),"metal",ISNUMBER(SEARCH("music/pop", N758)),"pop",ISNUMBER(SEARCH("music/rock", N758)),"rock",ISNUMBER(SEARCH("music/world music", N758)),"world music",ISNUMBER(SEARCH("journalism/audio", N758)),"audio",ISNUMBER(SEARCH("photography/nature", N758)),"nature",ISNUMBER(SEARCH("photography/people", N758)),"people",ISNUMBER(SEARCH("photography/photobooks", N758)),"photobooks",ISNUMBER(SEARCH("photography/places", N758)),"places",ISNUMBER(SEARCH("publishing/art books", N758)),"art books",ISNUMBER(SEARCH("publishing/children's books", N758)),"children's books",ISNUMBER(SEARCH("publishing/fiction", N758)),"fiction",ISNUMBER(SEARCH("publishing/nonfiction", N758)),"nonfiction",ISNUMBER(SEARCH("publishing/radio &amp; podcasts", N758)),"radio &amp; podcasts",ISNUMBER(SEARCH("publishing/translations", N758)),"translations",ISNUMBER(SEARCH("technology/gadgets", N758)),"gadgets",ISNUMBER(SEARCH("technology/hardware", N758)),"hardware",ISNUMBER(SEARCH("technology/makerspaces", N758)),"makerspaces",ISNUMBER(SEARCH("technology/space exploration", N758)),"space exploration",ISNUMBER(SEARCH("technology/wearables", N758)),"wearables",ISNUMBER(SEARCH("technology/web", N758)),"web",ISNUMBER(SEARCH("theater/musical", N758)),"musical",ISNUMBER(SEARCH("theater/plays", N758)),"plays",ISNUMBER(SEARCH("theater/spaces", N758)),"spaces")</f>
        <v>nonfiction</v>
      </c>
      <c r="S758" s="6">
        <f t="shared" si="58"/>
        <v>40590.766886574071</v>
      </c>
      <c r="T758" s="6">
        <f t="shared" si="59"/>
        <v>40651.725219907406</v>
      </c>
    </row>
    <row r="759" spans="1:20" ht="48" hidden="1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tr">
        <f t="shared" si="57"/>
        <v>publishing</v>
      </c>
      <c r="R759" t="str" cm="1">
        <f t="array" ref="R759">_xlfn.IFS(ISNUMBER(SEARCH("film &amp; video/television", N759)),"television",ISNUMBER(SEARCH("film &amp; video/animation", N759)),"animation",ISNUMBER(SEARCH("film &amp; video/documentary", N759)),"documentary",ISNUMBER(SEARCH("film &amp; video/drama", N759)),"drama",ISNUMBER(SEARCH("film &amp; video/science fiction", N759)),"science fiction",ISNUMBER(SEARCH("film &amp; video/shorts", N759)),"shorts",ISNUMBER(SEARCH("food/food trucks", N759)),"food trucks",ISNUMBER(SEARCH("food/restaurants", N759)),"restaurants",ISNUMBER(SEARCH("food/small batch", N759)),"small batch",ISNUMBER(SEARCH("games/mobile games", N759)),"mobile games",ISNUMBER(SEARCH("games/tabletop games", N759)),"tabletop games",ISNUMBER(SEARCH("games/video games", N759)),"video games",ISNUMBER(SEARCH("music/classical music", N759)),"classical music",ISNUMBER(SEARCH("music/electronic music", N759)),"electronic music",ISNUMBER(SEARCH("music/faith", N759)),"faith",ISNUMBER(SEARCH("music/indie rock", N759)),"indie rock",ISNUMBER(SEARCH("music/jazz", N759)),"jazz",ISNUMBER(SEARCH("music/metal", N759)),"metal",ISNUMBER(SEARCH("music/pop", N759)),"pop",ISNUMBER(SEARCH("music/rock", N759)),"rock",ISNUMBER(SEARCH("music/world music", N759)),"world music",ISNUMBER(SEARCH("journalism/audio", N759)),"audio",ISNUMBER(SEARCH("photography/nature", N759)),"nature",ISNUMBER(SEARCH("photography/people", N759)),"people",ISNUMBER(SEARCH("photography/photobooks", N759)),"photobooks",ISNUMBER(SEARCH("photography/places", N759)),"places",ISNUMBER(SEARCH("publishing/art books", N759)),"art books",ISNUMBER(SEARCH("publishing/children's books", N759)),"children's books",ISNUMBER(SEARCH("publishing/fiction", N759)),"fiction",ISNUMBER(SEARCH("publishing/nonfiction", N759)),"nonfiction",ISNUMBER(SEARCH("publishing/radio &amp; podcasts", N759)),"radio &amp; podcasts",ISNUMBER(SEARCH("publishing/translations", N759)),"translations",ISNUMBER(SEARCH("technology/gadgets", N759)),"gadgets",ISNUMBER(SEARCH("technology/hardware", N759)),"hardware",ISNUMBER(SEARCH("technology/makerspaces", N759)),"makerspaces",ISNUMBER(SEARCH("technology/space exploration", N759)),"space exploration",ISNUMBER(SEARCH("technology/wearables", N759)),"wearables",ISNUMBER(SEARCH("technology/web", N759)),"web",ISNUMBER(SEARCH("theater/musical", N759)),"musical",ISNUMBER(SEARCH("theater/plays", N759)),"plays",ISNUMBER(SEARCH("theater/spaces", N759)),"spaces")</f>
        <v>nonfiction</v>
      </c>
      <c r="S759" s="6">
        <f t="shared" si="58"/>
        <v>41235.054560185185</v>
      </c>
      <c r="T759" s="6">
        <f t="shared" si="59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tr">
        <f t="shared" si="57"/>
        <v>publishing</v>
      </c>
      <c r="R760" t="str" cm="1">
        <f t="array" ref="R760">_xlfn.IFS(ISNUMBER(SEARCH("film &amp; video/television", N760)),"television",ISNUMBER(SEARCH("film &amp; video/animation", N760)),"animation",ISNUMBER(SEARCH("film &amp; video/documentary", N760)),"documentary",ISNUMBER(SEARCH("film &amp; video/drama", N760)),"drama",ISNUMBER(SEARCH("film &amp; video/science fiction", N760)),"science fiction",ISNUMBER(SEARCH("film &amp; video/shorts", N760)),"shorts",ISNUMBER(SEARCH("food/food trucks", N760)),"food trucks",ISNUMBER(SEARCH("food/restaurants", N760)),"restaurants",ISNUMBER(SEARCH("food/small batch", N760)),"small batch",ISNUMBER(SEARCH("games/mobile games", N760)),"mobile games",ISNUMBER(SEARCH("games/tabletop games", N760)),"tabletop games",ISNUMBER(SEARCH("games/video games", N760)),"video games",ISNUMBER(SEARCH("music/classical music", N760)),"classical music",ISNUMBER(SEARCH("music/electronic music", N760)),"electronic music",ISNUMBER(SEARCH("music/faith", N760)),"faith",ISNUMBER(SEARCH("music/indie rock", N760)),"indie rock",ISNUMBER(SEARCH("music/jazz", N760)),"jazz",ISNUMBER(SEARCH("music/metal", N760)),"metal",ISNUMBER(SEARCH("music/pop", N760)),"pop",ISNUMBER(SEARCH("music/rock", N760)),"rock",ISNUMBER(SEARCH("music/world music", N760)),"world music",ISNUMBER(SEARCH("journalism/audio", N760)),"audio",ISNUMBER(SEARCH("photography/nature", N760)),"nature",ISNUMBER(SEARCH("photography/people", N760)),"people",ISNUMBER(SEARCH("photography/photobooks", N760)),"photobooks",ISNUMBER(SEARCH("photography/places", N760)),"places",ISNUMBER(SEARCH("publishing/art books", N760)),"art books",ISNUMBER(SEARCH("publishing/children's books", N760)),"children's books",ISNUMBER(SEARCH("publishing/fiction", N760)),"fiction",ISNUMBER(SEARCH("publishing/nonfiction", N760)),"nonfiction",ISNUMBER(SEARCH("publishing/radio &amp; podcasts", N760)),"radio &amp; podcasts",ISNUMBER(SEARCH("publishing/translations", N760)),"translations",ISNUMBER(SEARCH("technology/gadgets", N760)),"gadgets",ISNUMBER(SEARCH("technology/hardware", N760)),"hardware",ISNUMBER(SEARCH("technology/makerspaces", N760)),"makerspaces",ISNUMBER(SEARCH("technology/space exploration", N760)),"space exploration",ISNUMBER(SEARCH("technology/wearables", N760)),"wearables",ISNUMBER(SEARCH("technology/web", N760)),"web",ISNUMBER(SEARCH("theater/musical", N760)),"musical",ISNUMBER(SEARCH("theater/plays", N760)),"plays",ISNUMBER(SEARCH("theater/spaces", N760)),"spaces")</f>
        <v>nonfiction</v>
      </c>
      <c r="S760" s="6">
        <f t="shared" si="58"/>
        <v>40429.836435185185</v>
      </c>
      <c r="T760" s="6">
        <f t="shared" si="59"/>
        <v>40459.836435185185</v>
      </c>
    </row>
    <row r="761" spans="1:20" ht="48" hidden="1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tr">
        <f t="shared" si="57"/>
        <v>publishing</v>
      </c>
      <c r="R761" t="str" cm="1">
        <f t="array" ref="R761">_xlfn.IFS(ISNUMBER(SEARCH("film &amp; video/television", N761)),"television",ISNUMBER(SEARCH("film &amp; video/animation", N761)),"animation",ISNUMBER(SEARCH("film &amp; video/documentary", N761)),"documentary",ISNUMBER(SEARCH("film &amp; video/drama", N761)),"drama",ISNUMBER(SEARCH("film &amp; video/science fiction", N761)),"science fiction",ISNUMBER(SEARCH("film &amp; video/shorts", N761)),"shorts",ISNUMBER(SEARCH("food/food trucks", N761)),"food trucks",ISNUMBER(SEARCH("food/restaurants", N761)),"restaurants",ISNUMBER(SEARCH("food/small batch", N761)),"small batch",ISNUMBER(SEARCH("games/mobile games", N761)),"mobile games",ISNUMBER(SEARCH("games/tabletop games", N761)),"tabletop games",ISNUMBER(SEARCH("games/video games", N761)),"video games",ISNUMBER(SEARCH("music/classical music", N761)),"classical music",ISNUMBER(SEARCH("music/electronic music", N761)),"electronic music",ISNUMBER(SEARCH("music/faith", N761)),"faith",ISNUMBER(SEARCH("music/indie rock", N761)),"indie rock",ISNUMBER(SEARCH("music/jazz", N761)),"jazz",ISNUMBER(SEARCH("music/metal", N761)),"metal",ISNUMBER(SEARCH("music/pop", N761)),"pop",ISNUMBER(SEARCH("music/rock", N761)),"rock",ISNUMBER(SEARCH("music/world music", N761)),"world music",ISNUMBER(SEARCH("journalism/audio", N761)),"audio",ISNUMBER(SEARCH("photography/nature", N761)),"nature",ISNUMBER(SEARCH("photography/people", N761)),"people",ISNUMBER(SEARCH("photography/photobooks", N761)),"photobooks",ISNUMBER(SEARCH("photography/places", N761)),"places",ISNUMBER(SEARCH("publishing/art books", N761)),"art books",ISNUMBER(SEARCH("publishing/children's books", N761)),"children's books",ISNUMBER(SEARCH("publishing/fiction", N761)),"fiction",ISNUMBER(SEARCH("publishing/nonfiction", N761)),"nonfiction",ISNUMBER(SEARCH("publishing/radio &amp; podcasts", N761)),"radio &amp; podcasts",ISNUMBER(SEARCH("publishing/translations", N761)),"translations",ISNUMBER(SEARCH("technology/gadgets", N761)),"gadgets",ISNUMBER(SEARCH("technology/hardware", N761)),"hardware",ISNUMBER(SEARCH("technology/makerspaces", N761)),"makerspaces",ISNUMBER(SEARCH("technology/space exploration", N761)),"space exploration",ISNUMBER(SEARCH("technology/wearables", N761)),"wearables",ISNUMBER(SEARCH("technology/web", N761)),"web",ISNUMBER(SEARCH("theater/musical", N761)),"musical",ISNUMBER(SEARCH("theater/plays", N761)),"plays",ISNUMBER(SEARCH("theater/spaces", N761)),"spaces")</f>
        <v>nonfiction</v>
      </c>
      <c r="S761" s="6">
        <f t="shared" si="58"/>
        <v>41789.330312500002</v>
      </c>
      <c r="T761" s="6">
        <f t="shared" si="59"/>
        <v>41829.330312500002</v>
      </c>
    </row>
    <row r="762" spans="1:20" ht="48" hidden="1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v>0</v>
      </c>
      <c r="Q762" t="str">
        <f t="shared" si="57"/>
        <v>publishing</v>
      </c>
      <c r="R762" t="str" cm="1">
        <f t="array" ref="R762">_xlfn.IFS(ISNUMBER(SEARCH("film &amp; video/television", N762)),"television",ISNUMBER(SEARCH("film &amp; video/animation", N762)),"animation",ISNUMBER(SEARCH("film &amp; video/documentary", N762)),"documentary",ISNUMBER(SEARCH("film &amp; video/drama", N762)),"drama",ISNUMBER(SEARCH("film &amp; video/science fiction", N762)),"science fiction",ISNUMBER(SEARCH("film &amp; video/shorts", N762)),"shorts",ISNUMBER(SEARCH("food/food trucks", N762)),"food trucks",ISNUMBER(SEARCH("food/restaurants", N762)),"restaurants",ISNUMBER(SEARCH("food/small batch", N762)),"small batch",ISNUMBER(SEARCH("games/mobile games", N762)),"mobile games",ISNUMBER(SEARCH("games/tabletop games", N762)),"tabletop games",ISNUMBER(SEARCH("games/video games", N762)),"video games",ISNUMBER(SEARCH("music/classical music", N762)),"classical music",ISNUMBER(SEARCH("music/electronic music", N762)),"electronic music",ISNUMBER(SEARCH("music/faith", N762)),"faith",ISNUMBER(SEARCH("music/indie rock", N762)),"indie rock",ISNUMBER(SEARCH("music/jazz", N762)),"jazz",ISNUMBER(SEARCH("music/metal", N762)),"metal",ISNUMBER(SEARCH("music/pop", N762)),"pop",ISNUMBER(SEARCH("music/rock", N762)),"rock",ISNUMBER(SEARCH("music/world music", N762)),"world music",ISNUMBER(SEARCH("journalism/audio", N762)),"audio",ISNUMBER(SEARCH("photography/nature", N762)),"nature",ISNUMBER(SEARCH("photography/people", N762)),"people",ISNUMBER(SEARCH("photography/photobooks", N762)),"photobooks",ISNUMBER(SEARCH("photography/places", N762)),"places",ISNUMBER(SEARCH("publishing/art books", N762)),"art books",ISNUMBER(SEARCH("publishing/children's books", N762)),"children's books",ISNUMBER(SEARCH("publishing/fiction", N762)),"fiction",ISNUMBER(SEARCH("publishing/nonfiction", N762)),"nonfiction",ISNUMBER(SEARCH("publishing/radio &amp; podcasts", N762)),"radio &amp; podcasts",ISNUMBER(SEARCH("publishing/translations", N762)),"translations",ISNUMBER(SEARCH("technology/gadgets", N762)),"gadgets",ISNUMBER(SEARCH("technology/hardware", N762)),"hardware",ISNUMBER(SEARCH("technology/makerspaces", N762)),"makerspaces",ISNUMBER(SEARCH("technology/space exploration", N762)),"space exploration",ISNUMBER(SEARCH("technology/wearables", N762)),"wearables",ISNUMBER(SEARCH("technology/web", N762)),"web",ISNUMBER(SEARCH("theater/musical", N762)),"musical",ISNUMBER(SEARCH("theater/plays", N762)),"plays",ISNUMBER(SEARCH("theater/spaces", N762)),"spaces")</f>
        <v>fiction</v>
      </c>
      <c r="S762" s="6">
        <f t="shared" si="58"/>
        <v>42670.764039351852</v>
      </c>
      <c r="T762" s="6">
        <f t="shared" si="59"/>
        <v>42700.805706018517</v>
      </c>
    </row>
    <row r="763" spans="1:20" ht="48" hidden="1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tr">
        <f t="shared" si="57"/>
        <v>publishing</v>
      </c>
      <c r="R763" t="str" cm="1">
        <f t="array" ref="R763">_xlfn.IFS(ISNUMBER(SEARCH("film &amp; video/television", N763)),"television",ISNUMBER(SEARCH("film &amp; video/animation", N763)),"animation",ISNUMBER(SEARCH("film &amp; video/documentary", N763)),"documentary",ISNUMBER(SEARCH("film &amp; video/drama", N763)),"drama",ISNUMBER(SEARCH("film &amp; video/science fiction", N763)),"science fiction",ISNUMBER(SEARCH("film &amp; video/shorts", N763)),"shorts",ISNUMBER(SEARCH("food/food trucks", N763)),"food trucks",ISNUMBER(SEARCH("food/restaurants", N763)),"restaurants",ISNUMBER(SEARCH("food/small batch", N763)),"small batch",ISNUMBER(SEARCH("games/mobile games", N763)),"mobile games",ISNUMBER(SEARCH("games/tabletop games", N763)),"tabletop games",ISNUMBER(SEARCH("games/video games", N763)),"video games",ISNUMBER(SEARCH("music/classical music", N763)),"classical music",ISNUMBER(SEARCH("music/electronic music", N763)),"electronic music",ISNUMBER(SEARCH("music/faith", N763)),"faith",ISNUMBER(SEARCH("music/indie rock", N763)),"indie rock",ISNUMBER(SEARCH("music/jazz", N763)),"jazz",ISNUMBER(SEARCH("music/metal", N763)),"metal",ISNUMBER(SEARCH("music/pop", N763)),"pop",ISNUMBER(SEARCH("music/rock", N763)),"rock",ISNUMBER(SEARCH("music/world music", N763)),"world music",ISNUMBER(SEARCH("journalism/audio", N763)),"audio",ISNUMBER(SEARCH("photography/nature", N763)),"nature",ISNUMBER(SEARCH("photography/people", N763)),"people",ISNUMBER(SEARCH("photography/photobooks", N763)),"photobooks",ISNUMBER(SEARCH("photography/places", N763)),"places",ISNUMBER(SEARCH("publishing/art books", N763)),"art books",ISNUMBER(SEARCH("publishing/children's books", N763)),"children's books",ISNUMBER(SEARCH("publishing/fiction", N763)),"fiction",ISNUMBER(SEARCH("publishing/nonfiction", N763)),"nonfiction",ISNUMBER(SEARCH("publishing/radio &amp; podcasts", N763)),"radio &amp; podcasts",ISNUMBER(SEARCH("publishing/translations", N763)),"translations",ISNUMBER(SEARCH("technology/gadgets", N763)),"gadgets",ISNUMBER(SEARCH("technology/hardware", N763)),"hardware",ISNUMBER(SEARCH("technology/makerspaces", N763)),"makerspaces",ISNUMBER(SEARCH("technology/space exploration", N763)),"space exploration",ISNUMBER(SEARCH("technology/wearables", N763)),"wearables",ISNUMBER(SEARCH("technology/web", N763)),"web",ISNUMBER(SEARCH("theater/musical", N763)),"musical",ISNUMBER(SEARCH("theater/plays", N763)),"plays",ISNUMBER(SEARCH("theater/spaces", N763)),"spaces")</f>
        <v>fiction</v>
      </c>
      <c r="S763" s="6">
        <f t="shared" si="58"/>
        <v>41642.751458333332</v>
      </c>
      <c r="T763" s="6">
        <f t="shared" si="59"/>
        <v>41672.751458333332</v>
      </c>
    </row>
    <row r="764" spans="1:20" ht="48" hidden="1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v>0</v>
      </c>
      <c r="Q764" t="str">
        <f t="shared" si="57"/>
        <v>publishing</v>
      </c>
      <c r="R764" t="str" cm="1">
        <f t="array" ref="R764">_xlfn.IFS(ISNUMBER(SEARCH("film &amp; video/television", N764)),"television",ISNUMBER(SEARCH("film &amp; video/animation", N764)),"animation",ISNUMBER(SEARCH("film &amp; video/documentary", N764)),"documentary",ISNUMBER(SEARCH("film &amp; video/drama", N764)),"drama",ISNUMBER(SEARCH("film &amp; video/science fiction", N764)),"science fiction",ISNUMBER(SEARCH("film &amp; video/shorts", N764)),"shorts",ISNUMBER(SEARCH("food/food trucks", N764)),"food trucks",ISNUMBER(SEARCH("food/restaurants", N764)),"restaurants",ISNUMBER(SEARCH("food/small batch", N764)),"small batch",ISNUMBER(SEARCH("games/mobile games", N764)),"mobile games",ISNUMBER(SEARCH("games/tabletop games", N764)),"tabletop games",ISNUMBER(SEARCH("games/video games", N764)),"video games",ISNUMBER(SEARCH("music/classical music", N764)),"classical music",ISNUMBER(SEARCH("music/electronic music", N764)),"electronic music",ISNUMBER(SEARCH("music/faith", N764)),"faith",ISNUMBER(SEARCH("music/indie rock", N764)),"indie rock",ISNUMBER(SEARCH("music/jazz", N764)),"jazz",ISNUMBER(SEARCH("music/metal", N764)),"metal",ISNUMBER(SEARCH("music/pop", N764)),"pop",ISNUMBER(SEARCH("music/rock", N764)),"rock",ISNUMBER(SEARCH("music/world music", N764)),"world music",ISNUMBER(SEARCH("journalism/audio", N764)),"audio",ISNUMBER(SEARCH("photography/nature", N764)),"nature",ISNUMBER(SEARCH("photography/people", N764)),"people",ISNUMBER(SEARCH("photography/photobooks", N764)),"photobooks",ISNUMBER(SEARCH("photography/places", N764)),"places",ISNUMBER(SEARCH("publishing/art books", N764)),"art books",ISNUMBER(SEARCH("publishing/children's books", N764)),"children's books",ISNUMBER(SEARCH("publishing/fiction", N764)),"fiction",ISNUMBER(SEARCH("publishing/nonfiction", N764)),"nonfiction",ISNUMBER(SEARCH("publishing/radio &amp; podcasts", N764)),"radio &amp; podcasts",ISNUMBER(SEARCH("publishing/translations", N764)),"translations",ISNUMBER(SEARCH("technology/gadgets", N764)),"gadgets",ISNUMBER(SEARCH("technology/hardware", N764)),"hardware",ISNUMBER(SEARCH("technology/makerspaces", N764)),"makerspaces",ISNUMBER(SEARCH("technology/space exploration", N764)),"space exploration",ISNUMBER(SEARCH("technology/wearables", N764)),"wearables",ISNUMBER(SEARCH("technology/web", N764)),"web",ISNUMBER(SEARCH("theater/musical", N764)),"musical",ISNUMBER(SEARCH("theater/plays", N764)),"plays",ISNUMBER(SEARCH("theater/spaces", N764)),"spaces")</f>
        <v>fiction</v>
      </c>
      <c r="S764" s="6">
        <f t="shared" si="58"/>
        <v>42690.858449074076</v>
      </c>
      <c r="T764" s="6">
        <f t="shared" si="59"/>
        <v>42708.25</v>
      </c>
    </row>
    <row r="765" spans="1:20" ht="48" hidden="1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tr">
        <f t="shared" si="57"/>
        <v>publishing</v>
      </c>
      <c r="R765" t="str" cm="1">
        <f t="array" ref="R765">_xlfn.IFS(ISNUMBER(SEARCH("film &amp; video/television", N765)),"television",ISNUMBER(SEARCH("film &amp; video/animation", N765)),"animation",ISNUMBER(SEARCH("film &amp; video/documentary", N765)),"documentary",ISNUMBER(SEARCH("film &amp; video/drama", N765)),"drama",ISNUMBER(SEARCH("film &amp; video/science fiction", N765)),"science fiction",ISNUMBER(SEARCH("film &amp; video/shorts", N765)),"shorts",ISNUMBER(SEARCH("food/food trucks", N765)),"food trucks",ISNUMBER(SEARCH("food/restaurants", N765)),"restaurants",ISNUMBER(SEARCH("food/small batch", N765)),"small batch",ISNUMBER(SEARCH("games/mobile games", N765)),"mobile games",ISNUMBER(SEARCH("games/tabletop games", N765)),"tabletop games",ISNUMBER(SEARCH("games/video games", N765)),"video games",ISNUMBER(SEARCH("music/classical music", N765)),"classical music",ISNUMBER(SEARCH("music/electronic music", N765)),"electronic music",ISNUMBER(SEARCH("music/faith", N765)),"faith",ISNUMBER(SEARCH("music/indie rock", N765)),"indie rock",ISNUMBER(SEARCH("music/jazz", N765)),"jazz",ISNUMBER(SEARCH("music/metal", N765)),"metal",ISNUMBER(SEARCH("music/pop", N765)),"pop",ISNUMBER(SEARCH("music/rock", N765)),"rock",ISNUMBER(SEARCH("music/world music", N765)),"world music",ISNUMBER(SEARCH("journalism/audio", N765)),"audio",ISNUMBER(SEARCH("photography/nature", N765)),"nature",ISNUMBER(SEARCH("photography/people", N765)),"people",ISNUMBER(SEARCH("photography/photobooks", N765)),"photobooks",ISNUMBER(SEARCH("photography/places", N765)),"places",ISNUMBER(SEARCH("publishing/art books", N765)),"art books",ISNUMBER(SEARCH("publishing/children's books", N765)),"children's books",ISNUMBER(SEARCH("publishing/fiction", N765)),"fiction",ISNUMBER(SEARCH("publishing/nonfiction", N765)),"nonfiction",ISNUMBER(SEARCH("publishing/radio &amp; podcasts", N765)),"radio &amp; podcasts",ISNUMBER(SEARCH("publishing/translations", N765)),"translations",ISNUMBER(SEARCH("technology/gadgets", N765)),"gadgets",ISNUMBER(SEARCH("technology/hardware", N765)),"hardware",ISNUMBER(SEARCH("technology/makerspaces", N765)),"makerspaces",ISNUMBER(SEARCH("technology/space exploration", N765)),"space exploration",ISNUMBER(SEARCH("technology/wearables", N765)),"wearables",ISNUMBER(SEARCH("technology/web", N765)),"web",ISNUMBER(SEARCH("theater/musical", N765)),"musical",ISNUMBER(SEARCH("theater/plays", N765)),"plays",ISNUMBER(SEARCH("theater/spaces", N765)),"spaces")</f>
        <v>fiction</v>
      </c>
      <c r="S765" s="6">
        <f t="shared" si="58"/>
        <v>41471.446851851848</v>
      </c>
      <c r="T765" s="6">
        <f t="shared" si="59"/>
        <v>41501.446851851848</v>
      </c>
    </row>
    <row r="766" spans="1:20" ht="48" hidden="1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v>0</v>
      </c>
      <c r="Q766" t="str">
        <f t="shared" si="57"/>
        <v>publishing</v>
      </c>
      <c r="R766" t="str" cm="1">
        <f t="array" ref="R766">_xlfn.IFS(ISNUMBER(SEARCH("film &amp; video/television", N766)),"television",ISNUMBER(SEARCH("film &amp; video/animation", N766)),"animation",ISNUMBER(SEARCH("film &amp; video/documentary", N766)),"documentary",ISNUMBER(SEARCH("film &amp; video/drama", N766)),"drama",ISNUMBER(SEARCH("film &amp; video/science fiction", N766)),"science fiction",ISNUMBER(SEARCH("film &amp; video/shorts", N766)),"shorts",ISNUMBER(SEARCH("food/food trucks", N766)),"food trucks",ISNUMBER(SEARCH("food/restaurants", N766)),"restaurants",ISNUMBER(SEARCH("food/small batch", N766)),"small batch",ISNUMBER(SEARCH("games/mobile games", N766)),"mobile games",ISNUMBER(SEARCH("games/tabletop games", N766)),"tabletop games",ISNUMBER(SEARCH("games/video games", N766)),"video games",ISNUMBER(SEARCH("music/classical music", N766)),"classical music",ISNUMBER(SEARCH("music/electronic music", N766)),"electronic music",ISNUMBER(SEARCH("music/faith", N766)),"faith",ISNUMBER(SEARCH("music/indie rock", N766)),"indie rock",ISNUMBER(SEARCH("music/jazz", N766)),"jazz",ISNUMBER(SEARCH("music/metal", N766)),"metal",ISNUMBER(SEARCH("music/pop", N766)),"pop",ISNUMBER(SEARCH("music/rock", N766)),"rock",ISNUMBER(SEARCH("music/world music", N766)),"world music",ISNUMBER(SEARCH("journalism/audio", N766)),"audio",ISNUMBER(SEARCH("photography/nature", N766)),"nature",ISNUMBER(SEARCH("photography/people", N766)),"people",ISNUMBER(SEARCH("photography/photobooks", N766)),"photobooks",ISNUMBER(SEARCH("photography/places", N766)),"places",ISNUMBER(SEARCH("publishing/art books", N766)),"art books",ISNUMBER(SEARCH("publishing/children's books", N766)),"children's books",ISNUMBER(SEARCH("publishing/fiction", N766)),"fiction",ISNUMBER(SEARCH("publishing/nonfiction", N766)),"nonfiction",ISNUMBER(SEARCH("publishing/radio &amp; podcasts", N766)),"radio &amp; podcasts",ISNUMBER(SEARCH("publishing/translations", N766)),"translations",ISNUMBER(SEARCH("technology/gadgets", N766)),"gadgets",ISNUMBER(SEARCH("technology/hardware", N766)),"hardware",ISNUMBER(SEARCH("technology/makerspaces", N766)),"makerspaces",ISNUMBER(SEARCH("technology/space exploration", N766)),"space exploration",ISNUMBER(SEARCH("technology/wearables", N766)),"wearables",ISNUMBER(SEARCH("technology/web", N766)),"web",ISNUMBER(SEARCH("theater/musical", N766)),"musical",ISNUMBER(SEARCH("theater/plays", N766)),"plays",ISNUMBER(SEARCH("theater/spaces", N766)),"spaces")</f>
        <v>fiction</v>
      </c>
      <c r="S766" s="6">
        <f t="shared" si="58"/>
        <v>42227.173159722224</v>
      </c>
      <c r="T766" s="6">
        <f t="shared" si="59"/>
        <v>42257.173159722224</v>
      </c>
    </row>
    <row r="767" spans="1:20" ht="48" hidden="1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tr">
        <f t="shared" si="57"/>
        <v>publishing</v>
      </c>
      <c r="R767" t="str" cm="1">
        <f t="array" ref="R767">_xlfn.IFS(ISNUMBER(SEARCH("film &amp; video/television", N767)),"television",ISNUMBER(SEARCH("film &amp; video/animation", N767)),"animation",ISNUMBER(SEARCH("film &amp; video/documentary", N767)),"documentary",ISNUMBER(SEARCH("film &amp; video/drama", N767)),"drama",ISNUMBER(SEARCH("film &amp; video/science fiction", N767)),"science fiction",ISNUMBER(SEARCH("film &amp; video/shorts", N767)),"shorts",ISNUMBER(SEARCH("food/food trucks", N767)),"food trucks",ISNUMBER(SEARCH("food/restaurants", N767)),"restaurants",ISNUMBER(SEARCH("food/small batch", N767)),"small batch",ISNUMBER(SEARCH("games/mobile games", N767)),"mobile games",ISNUMBER(SEARCH("games/tabletop games", N767)),"tabletop games",ISNUMBER(SEARCH("games/video games", N767)),"video games",ISNUMBER(SEARCH("music/classical music", N767)),"classical music",ISNUMBER(SEARCH("music/electronic music", N767)),"electronic music",ISNUMBER(SEARCH("music/faith", N767)),"faith",ISNUMBER(SEARCH("music/indie rock", N767)),"indie rock",ISNUMBER(SEARCH("music/jazz", N767)),"jazz",ISNUMBER(SEARCH("music/metal", N767)),"metal",ISNUMBER(SEARCH("music/pop", N767)),"pop",ISNUMBER(SEARCH("music/rock", N767)),"rock",ISNUMBER(SEARCH("music/world music", N767)),"world music",ISNUMBER(SEARCH("journalism/audio", N767)),"audio",ISNUMBER(SEARCH("photography/nature", N767)),"nature",ISNUMBER(SEARCH("photography/people", N767)),"people",ISNUMBER(SEARCH("photography/photobooks", N767)),"photobooks",ISNUMBER(SEARCH("photography/places", N767)),"places",ISNUMBER(SEARCH("publishing/art books", N767)),"art books",ISNUMBER(SEARCH("publishing/children's books", N767)),"children's books",ISNUMBER(SEARCH("publishing/fiction", N767)),"fiction",ISNUMBER(SEARCH("publishing/nonfiction", N767)),"nonfiction",ISNUMBER(SEARCH("publishing/radio &amp; podcasts", N767)),"radio &amp; podcasts",ISNUMBER(SEARCH("publishing/translations", N767)),"translations",ISNUMBER(SEARCH("technology/gadgets", N767)),"gadgets",ISNUMBER(SEARCH("technology/hardware", N767)),"hardware",ISNUMBER(SEARCH("technology/makerspaces", N767)),"makerspaces",ISNUMBER(SEARCH("technology/space exploration", N767)),"space exploration",ISNUMBER(SEARCH("technology/wearables", N767)),"wearables",ISNUMBER(SEARCH("technology/web", N767)),"web",ISNUMBER(SEARCH("theater/musical", N767)),"musical",ISNUMBER(SEARCH("theater/plays", N767)),"plays",ISNUMBER(SEARCH("theater/spaces", N767)),"spaces")</f>
        <v>fiction</v>
      </c>
      <c r="S767" s="6">
        <f t="shared" si="58"/>
        <v>41901.542638888888</v>
      </c>
      <c r="T767" s="6">
        <f t="shared" si="59"/>
        <v>41931.542638888888</v>
      </c>
    </row>
    <row r="768" spans="1:20" ht="48" hidden="1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v>0</v>
      </c>
      <c r="Q768" t="str">
        <f t="shared" si="57"/>
        <v>publishing</v>
      </c>
      <c r="R768" t="str" cm="1">
        <f t="array" ref="R768">_xlfn.IFS(ISNUMBER(SEARCH("film &amp; video/television", N768)),"television",ISNUMBER(SEARCH("film &amp; video/animation", N768)),"animation",ISNUMBER(SEARCH("film &amp; video/documentary", N768)),"documentary",ISNUMBER(SEARCH("film &amp; video/drama", N768)),"drama",ISNUMBER(SEARCH("film &amp; video/science fiction", N768)),"science fiction",ISNUMBER(SEARCH("film &amp; video/shorts", N768)),"shorts",ISNUMBER(SEARCH("food/food trucks", N768)),"food trucks",ISNUMBER(SEARCH("food/restaurants", N768)),"restaurants",ISNUMBER(SEARCH("food/small batch", N768)),"small batch",ISNUMBER(SEARCH("games/mobile games", N768)),"mobile games",ISNUMBER(SEARCH("games/tabletop games", N768)),"tabletop games",ISNUMBER(SEARCH("games/video games", N768)),"video games",ISNUMBER(SEARCH("music/classical music", N768)),"classical music",ISNUMBER(SEARCH("music/electronic music", N768)),"electronic music",ISNUMBER(SEARCH("music/faith", N768)),"faith",ISNUMBER(SEARCH("music/indie rock", N768)),"indie rock",ISNUMBER(SEARCH("music/jazz", N768)),"jazz",ISNUMBER(SEARCH("music/metal", N768)),"metal",ISNUMBER(SEARCH("music/pop", N768)),"pop",ISNUMBER(SEARCH("music/rock", N768)),"rock",ISNUMBER(SEARCH("music/world music", N768)),"world music",ISNUMBER(SEARCH("journalism/audio", N768)),"audio",ISNUMBER(SEARCH("photography/nature", N768)),"nature",ISNUMBER(SEARCH("photography/people", N768)),"people",ISNUMBER(SEARCH("photography/photobooks", N768)),"photobooks",ISNUMBER(SEARCH("photography/places", N768)),"places",ISNUMBER(SEARCH("publishing/art books", N768)),"art books",ISNUMBER(SEARCH("publishing/children's books", N768)),"children's books",ISNUMBER(SEARCH("publishing/fiction", N768)),"fiction",ISNUMBER(SEARCH("publishing/nonfiction", N768)),"nonfiction",ISNUMBER(SEARCH("publishing/radio &amp; podcasts", N768)),"radio &amp; podcasts",ISNUMBER(SEARCH("publishing/translations", N768)),"translations",ISNUMBER(SEARCH("technology/gadgets", N768)),"gadgets",ISNUMBER(SEARCH("technology/hardware", N768)),"hardware",ISNUMBER(SEARCH("technology/makerspaces", N768)),"makerspaces",ISNUMBER(SEARCH("technology/space exploration", N768)),"space exploration",ISNUMBER(SEARCH("technology/wearables", N768)),"wearables",ISNUMBER(SEARCH("technology/web", N768)),"web",ISNUMBER(SEARCH("theater/musical", N768)),"musical",ISNUMBER(SEARCH("theater/plays", N768)),"plays",ISNUMBER(SEARCH("theater/spaces", N768)),"spaces")</f>
        <v>fiction</v>
      </c>
      <c r="S768" s="6">
        <f t="shared" si="58"/>
        <v>42021.783368055556</v>
      </c>
      <c r="T768" s="6">
        <f t="shared" si="59"/>
        <v>42051.783368055556</v>
      </c>
    </row>
    <row r="769" spans="1:20" ht="64" hidden="1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tr">
        <f t="shared" si="57"/>
        <v>publishing</v>
      </c>
      <c r="R769" t="str" cm="1">
        <f t="array" ref="R769">_xlfn.IFS(ISNUMBER(SEARCH("film &amp; video/television", N769)),"television",ISNUMBER(SEARCH("film &amp; video/animation", N769)),"animation",ISNUMBER(SEARCH("film &amp; video/documentary", N769)),"documentary",ISNUMBER(SEARCH("film &amp; video/drama", N769)),"drama",ISNUMBER(SEARCH("film &amp; video/science fiction", N769)),"science fiction",ISNUMBER(SEARCH("film &amp; video/shorts", N769)),"shorts",ISNUMBER(SEARCH("food/food trucks", N769)),"food trucks",ISNUMBER(SEARCH("food/restaurants", N769)),"restaurants",ISNUMBER(SEARCH("food/small batch", N769)),"small batch",ISNUMBER(SEARCH("games/mobile games", N769)),"mobile games",ISNUMBER(SEARCH("games/tabletop games", N769)),"tabletop games",ISNUMBER(SEARCH("games/video games", N769)),"video games",ISNUMBER(SEARCH("music/classical music", N769)),"classical music",ISNUMBER(SEARCH("music/electronic music", N769)),"electronic music",ISNUMBER(SEARCH("music/faith", N769)),"faith",ISNUMBER(SEARCH("music/indie rock", N769)),"indie rock",ISNUMBER(SEARCH("music/jazz", N769)),"jazz",ISNUMBER(SEARCH("music/metal", N769)),"metal",ISNUMBER(SEARCH("music/pop", N769)),"pop",ISNUMBER(SEARCH("music/rock", N769)),"rock",ISNUMBER(SEARCH("music/world music", N769)),"world music",ISNUMBER(SEARCH("journalism/audio", N769)),"audio",ISNUMBER(SEARCH("photography/nature", N769)),"nature",ISNUMBER(SEARCH("photography/people", N769)),"people",ISNUMBER(SEARCH("photography/photobooks", N769)),"photobooks",ISNUMBER(SEARCH("photography/places", N769)),"places",ISNUMBER(SEARCH("publishing/art books", N769)),"art books",ISNUMBER(SEARCH("publishing/children's books", N769)),"children's books",ISNUMBER(SEARCH("publishing/fiction", N769)),"fiction",ISNUMBER(SEARCH("publishing/nonfiction", N769)),"nonfiction",ISNUMBER(SEARCH("publishing/radio &amp; podcasts", N769)),"radio &amp; podcasts",ISNUMBER(SEARCH("publishing/translations", N769)),"translations",ISNUMBER(SEARCH("technology/gadgets", N769)),"gadgets",ISNUMBER(SEARCH("technology/hardware", N769)),"hardware",ISNUMBER(SEARCH("technology/makerspaces", N769)),"makerspaces",ISNUMBER(SEARCH("technology/space exploration", N769)),"space exploration",ISNUMBER(SEARCH("technology/wearables", N769)),"wearables",ISNUMBER(SEARCH("technology/web", N769)),"web",ISNUMBER(SEARCH("theater/musical", N769)),"musical",ISNUMBER(SEARCH("theater/plays", N769)),"plays",ISNUMBER(SEARCH("theater/spaces", N769)),"spaces")</f>
        <v>fiction</v>
      </c>
      <c r="S769" s="6">
        <f t="shared" si="58"/>
        <v>42115.143634259264</v>
      </c>
      <c r="T769" s="6">
        <f t="shared" si="59"/>
        <v>42145.143634259264</v>
      </c>
    </row>
    <row r="770" spans="1:20" ht="48" hidden="1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>
        <v>0</v>
      </c>
      <c r="Q770" t="str">
        <f t="shared" si="57"/>
        <v>publishing</v>
      </c>
      <c r="R770" t="str" cm="1">
        <f t="array" ref="R770">_xlfn.IFS(ISNUMBER(SEARCH("film &amp; video/television", N770)),"television",ISNUMBER(SEARCH("film &amp; video/animation", N770)),"animation",ISNUMBER(SEARCH("film &amp; video/documentary", N770)),"documentary",ISNUMBER(SEARCH("film &amp; video/drama", N770)),"drama",ISNUMBER(SEARCH("film &amp; video/science fiction", N770)),"science fiction",ISNUMBER(SEARCH("film &amp; video/shorts", N770)),"shorts",ISNUMBER(SEARCH("food/food trucks", N770)),"food trucks",ISNUMBER(SEARCH("food/restaurants", N770)),"restaurants",ISNUMBER(SEARCH("food/small batch", N770)),"small batch",ISNUMBER(SEARCH("games/mobile games", N770)),"mobile games",ISNUMBER(SEARCH("games/tabletop games", N770)),"tabletop games",ISNUMBER(SEARCH("games/video games", N770)),"video games",ISNUMBER(SEARCH("music/classical music", N770)),"classical music",ISNUMBER(SEARCH("music/electronic music", N770)),"electronic music",ISNUMBER(SEARCH("music/faith", N770)),"faith",ISNUMBER(SEARCH("music/indie rock", N770)),"indie rock",ISNUMBER(SEARCH("music/jazz", N770)),"jazz",ISNUMBER(SEARCH("music/metal", N770)),"metal",ISNUMBER(SEARCH("music/pop", N770)),"pop",ISNUMBER(SEARCH("music/rock", N770)),"rock",ISNUMBER(SEARCH("music/world music", N770)),"world music",ISNUMBER(SEARCH("journalism/audio", N770)),"audio",ISNUMBER(SEARCH("photography/nature", N770)),"nature",ISNUMBER(SEARCH("photography/people", N770)),"people",ISNUMBER(SEARCH("photography/photobooks", N770)),"photobooks",ISNUMBER(SEARCH("photography/places", N770)),"places",ISNUMBER(SEARCH("publishing/art books", N770)),"art books",ISNUMBER(SEARCH("publishing/children's books", N770)),"children's books",ISNUMBER(SEARCH("publishing/fiction", N770)),"fiction",ISNUMBER(SEARCH("publishing/nonfiction", N770)),"nonfiction",ISNUMBER(SEARCH("publishing/radio &amp; podcasts", N770)),"radio &amp; podcasts",ISNUMBER(SEARCH("publishing/translations", N770)),"translations",ISNUMBER(SEARCH("technology/gadgets", N770)),"gadgets",ISNUMBER(SEARCH("technology/hardware", N770)),"hardware",ISNUMBER(SEARCH("technology/makerspaces", N770)),"makerspaces",ISNUMBER(SEARCH("technology/space exploration", N770)),"space exploration",ISNUMBER(SEARCH("technology/wearables", N770)),"wearables",ISNUMBER(SEARCH("technology/web", N770)),"web",ISNUMBER(SEARCH("theater/musical", N770)),"musical",ISNUMBER(SEARCH("theater/plays", N770)),"plays",ISNUMBER(SEARCH("theater/spaces", N770)),"spaces")</f>
        <v>fiction</v>
      </c>
      <c r="S770" s="6">
        <f t="shared" si="58"/>
        <v>41594.207060185188</v>
      </c>
      <c r="T770" s="6">
        <f t="shared" si="59"/>
        <v>41624.207060185188</v>
      </c>
    </row>
    <row r="771" spans="1:20" ht="48" hidden="1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(E771/D771)*100</f>
        <v>41.4</v>
      </c>
      <c r="P771">
        <f t="shared" ref="P771:P834" si="61">(E771/L771)</f>
        <v>31.846153846153847</v>
      </c>
      <c r="Q771" t="str">
        <f t="shared" ref="Q771:Q834" si="62">_xlfn.IFS(ISNUMBER(SEARCH("film &amp; video", N771)),"film &amp; video",ISNUMBER(SEARCH("food", N771)),"food",ISNUMBER(SEARCH("games", N771)),"games",ISNUMBER(SEARCH("journalism", N771)),"journalism",ISNUMBER(SEARCH("music", N771)),"music",ISNUMBER(SEARCH("photography", N771)),"photography",ISNUMBER(SEARCH("publishing", N771)),"publishing",ISNUMBER(SEARCH("technology", N771)),"technology",ISNUMBER(SEARCH("theater", N771)),"theater")</f>
        <v>publishing</v>
      </c>
      <c r="R771" t="str" cm="1">
        <f t="array" ref="R771">_xlfn.IFS(ISNUMBER(SEARCH("film &amp; video/television", N771)),"television",ISNUMBER(SEARCH("film &amp; video/animation", N771)),"animation",ISNUMBER(SEARCH("film &amp; video/documentary", N771)),"documentary",ISNUMBER(SEARCH("film &amp; video/drama", N771)),"drama",ISNUMBER(SEARCH("film &amp; video/science fiction", N771)),"science fiction",ISNUMBER(SEARCH("film &amp; video/shorts", N771)),"shorts",ISNUMBER(SEARCH("food/food trucks", N771)),"food trucks",ISNUMBER(SEARCH("food/restaurants", N771)),"restaurants",ISNUMBER(SEARCH("food/small batch", N771)),"small batch",ISNUMBER(SEARCH("games/mobile games", N771)),"mobile games",ISNUMBER(SEARCH("games/tabletop games", N771)),"tabletop games",ISNUMBER(SEARCH("games/video games", N771)),"video games",ISNUMBER(SEARCH("music/classical music", N771)),"classical music",ISNUMBER(SEARCH("music/electronic music", N771)),"electronic music",ISNUMBER(SEARCH("music/faith", N771)),"faith",ISNUMBER(SEARCH("music/indie rock", N771)),"indie rock",ISNUMBER(SEARCH("music/jazz", N771)),"jazz",ISNUMBER(SEARCH("music/metal", N771)),"metal",ISNUMBER(SEARCH("music/pop", N771)),"pop",ISNUMBER(SEARCH("music/rock", N771)),"rock",ISNUMBER(SEARCH("music/world music", N771)),"world music",ISNUMBER(SEARCH("journalism/audio", N771)),"audio",ISNUMBER(SEARCH("photography/nature", N771)),"nature",ISNUMBER(SEARCH("photography/people", N771)),"people",ISNUMBER(SEARCH("photography/photobooks", N771)),"photobooks",ISNUMBER(SEARCH("photography/places", N771)),"places",ISNUMBER(SEARCH("publishing/art books", N771)),"art books",ISNUMBER(SEARCH("publishing/children's books", N771)),"children's books",ISNUMBER(SEARCH("publishing/fiction", N771)),"fiction",ISNUMBER(SEARCH("publishing/nonfiction", N771)),"nonfiction",ISNUMBER(SEARCH("publishing/radio &amp; podcasts", N771)),"radio &amp; podcasts",ISNUMBER(SEARCH("publishing/translations", N771)),"translations",ISNUMBER(SEARCH("technology/gadgets", N771)),"gadgets",ISNUMBER(SEARCH("technology/hardware", N771)),"hardware",ISNUMBER(SEARCH("technology/makerspaces", N771)),"makerspaces",ISNUMBER(SEARCH("technology/space exploration", N771)),"space exploration",ISNUMBER(SEARCH("technology/wearables", N771)),"wearables",ISNUMBER(SEARCH("technology/web", N771)),"web",ISNUMBER(SEARCH("theater/musical", N771)),"musical",ISNUMBER(SEARCH("theater/plays", N771)),"plays",ISNUMBER(SEARCH("theater/spaces", N771)),"spaces")</f>
        <v>fiction</v>
      </c>
      <c r="S771" s="6">
        <f t="shared" ref="S771:S834" si="63">(((J771/60)/60)/24)+DATE(1970,1,1)</f>
        <v>41604.996458333335</v>
      </c>
      <c r="T771" s="6">
        <f t="shared" ref="T771:T834" si="64">(((I771/60)/60)/24)+DATE(1970,1,1)</f>
        <v>41634.996458333335</v>
      </c>
    </row>
    <row r="772" spans="1:20" ht="48" hidden="1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v>0</v>
      </c>
      <c r="Q772" t="str">
        <f t="shared" si="62"/>
        <v>publishing</v>
      </c>
      <c r="R772" t="str" cm="1">
        <f t="array" ref="R772">_xlfn.IFS(ISNUMBER(SEARCH("film &amp; video/television", N772)),"television",ISNUMBER(SEARCH("film &amp; video/animation", N772)),"animation",ISNUMBER(SEARCH("film &amp; video/documentary", N772)),"documentary",ISNUMBER(SEARCH("film &amp; video/drama", N772)),"drama",ISNUMBER(SEARCH("film &amp; video/science fiction", N772)),"science fiction",ISNUMBER(SEARCH("film &amp; video/shorts", N772)),"shorts",ISNUMBER(SEARCH("food/food trucks", N772)),"food trucks",ISNUMBER(SEARCH("food/restaurants", N772)),"restaurants",ISNUMBER(SEARCH("food/small batch", N772)),"small batch",ISNUMBER(SEARCH("games/mobile games", N772)),"mobile games",ISNUMBER(SEARCH("games/tabletop games", N772)),"tabletop games",ISNUMBER(SEARCH("games/video games", N772)),"video games",ISNUMBER(SEARCH("music/classical music", N772)),"classical music",ISNUMBER(SEARCH("music/electronic music", N772)),"electronic music",ISNUMBER(SEARCH("music/faith", N772)),"faith",ISNUMBER(SEARCH("music/indie rock", N772)),"indie rock",ISNUMBER(SEARCH("music/jazz", N772)),"jazz",ISNUMBER(SEARCH("music/metal", N772)),"metal",ISNUMBER(SEARCH("music/pop", N772)),"pop",ISNUMBER(SEARCH("music/rock", N772)),"rock",ISNUMBER(SEARCH("music/world music", N772)),"world music",ISNUMBER(SEARCH("journalism/audio", N772)),"audio",ISNUMBER(SEARCH("photography/nature", N772)),"nature",ISNUMBER(SEARCH("photography/people", N772)),"people",ISNUMBER(SEARCH("photography/photobooks", N772)),"photobooks",ISNUMBER(SEARCH("photography/places", N772)),"places",ISNUMBER(SEARCH("publishing/art books", N772)),"art books",ISNUMBER(SEARCH("publishing/children's books", N772)),"children's books",ISNUMBER(SEARCH("publishing/fiction", N772)),"fiction",ISNUMBER(SEARCH("publishing/nonfiction", N772)),"nonfiction",ISNUMBER(SEARCH("publishing/radio &amp; podcasts", N772)),"radio &amp; podcasts",ISNUMBER(SEARCH("publishing/translations", N772)),"translations",ISNUMBER(SEARCH("technology/gadgets", N772)),"gadgets",ISNUMBER(SEARCH("technology/hardware", N772)),"hardware",ISNUMBER(SEARCH("technology/makerspaces", N772)),"makerspaces",ISNUMBER(SEARCH("technology/space exploration", N772)),"space exploration",ISNUMBER(SEARCH("technology/wearables", N772)),"wearables",ISNUMBER(SEARCH("technology/web", N772)),"web",ISNUMBER(SEARCH("theater/musical", N772)),"musical",ISNUMBER(SEARCH("theater/plays", N772)),"plays",ISNUMBER(SEARCH("theater/spaces", N772)),"spaces")</f>
        <v>fiction</v>
      </c>
      <c r="S772" s="6">
        <f t="shared" si="63"/>
        <v>41289.999641203707</v>
      </c>
      <c r="T772" s="6">
        <f t="shared" si="64"/>
        <v>41329.999641203707</v>
      </c>
    </row>
    <row r="773" spans="1:20" ht="48" hidden="1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tr">
        <f t="shared" si="62"/>
        <v>publishing</v>
      </c>
      <c r="R773" t="str" cm="1">
        <f t="array" ref="R773">_xlfn.IFS(ISNUMBER(SEARCH("film &amp; video/television", N773)),"television",ISNUMBER(SEARCH("film &amp; video/animation", N773)),"animation",ISNUMBER(SEARCH("film &amp; video/documentary", N773)),"documentary",ISNUMBER(SEARCH("film &amp; video/drama", N773)),"drama",ISNUMBER(SEARCH("film &amp; video/science fiction", N773)),"science fiction",ISNUMBER(SEARCH("film &amp; video/shorts", N773)),"shorts",ISNUMBER(SEARCH("food/food trucks", N773)),"food trucks",ISNUMBER(SEARCH("food/restaurants", N773)),"restaurants",ISNUMBER(SEARCH("food/small batch", N773)),"small batch",ISNUMBER(SEARCH("games/mobile games", N773)),"mobile games",ISNUMBER(SEARCH("games/tabletop games", N773)),"tabletop games",ISNUMBER(SEARCH("games/video games", N773)),"video games",ISNUMBER(SEARCH("music/classical music", N773)),"classical music",ISNUMBER(SEARCH("music/electronic music", N773)),"electronic music",ISNUMBER(SEARCH("music/faith", N773)),"faith",ISNUMBER(SEARCH("music/indie rock", N773)),"indie rock",ISNUMBER(SEARCH("music/jazz", N773)),"jazz",ISNUMBER(SEARCH("music/metal", N773)),"metal",ISNUMBER(SEARCH("music/pop", N773)),"pop",ISNUMBER(SEARCH("music/rock", N773)),"rock",ISNUMBER(SEARCH("music/world music", N773)),"world music",ISNUMBER(SEARCH("journalism/audio", N773)),"audio",ISNUMBER(SEARCH("photography/nature", N773)),"nature",ISNUMBER(SEARCH("photography/people", N773)),"people",ISNUMBER(SEARCH("photography/photobooks", N773)),"photobooks",ISNUMBER(SEARCH("photography/places", N773)),"places",ISNUMBER(SEARCH("publishing/art books", N773)),"art books",ISNUMBER(SEARCH("publishing/children's books", N773)),"children's books",ISNUMBER(SEARCH("publishing/fiction", N773)),"fiction",ISNUMBER(SEARCH("publishing/nonfiction", N773)),"nonfiction",ISNUMBER(SEARCH("publishing/radio &amp; podcasts", N773)),"radio &amp; podcasts",ISNUMBER(SEARCH("publishing/translations", N773)),"translations",ISNUMBER(SEARCH("technology/gadgets", N773)),"gadgets",ISNUMBER(SEARCH("technology/hardware", N773)),"hardware",ISNUMBER(SEARCH("technology/makerspaces", N773)),"makerspaces",ISNUMBER(SEARCH("technology/space exploration", N773)),"space exploration",ISNUMBER(SEARCH("technology/wearables", N773)),"wearables",ISNUMBER(SEARCH("technology/web", N773)),"web",ISNUMBER(SEARCH("theater/musical", N773)),"musical",ISNUMBER(SEARCH("theater/plays", N773)),"plays",ISNUMBER(SEARCH("theater/spaces", N773)),"spaces")</f>
        <v>fiction</v>
      </c>
      <c r="S773" s="6">
        <f t="shared" si="63"/>
        <v>42349.824097222227</v>
      </c>
      <c r="T773" s="6">
        <f t="shared" si="64"/>
        <v>42399.824097222227</v>
      </c>
    </row>
    <row r="774" spans="1:20" ht="64" hidden="1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tr">
        <f t="shared" si="62"/>
        <v>publishing</v>
      </c>
      <c r="R774" t="str" cm="1">
        <f t="array" ref="R774">_xlfn.IFS(ISNUMBER(SEARCH("film &amp; video/television", N774)),"television",ISNUMBER(SEARCH("film &amp; video/animation", N774)),"animation",ISNUMBER(SEARCH("film &amp; video/documentary", N774)),"documentary",ISNUMBER(SEARCH("film &amp; video/drama", N774)),"drama",ISNUMBER(SEARCH("film &amp; video/science fiction", N774)),"science fiction",ISNUMBER(SEARCH("film &amp; video/shorts", N774)),"shorts",ISNUMBER(SEARCH("food/food trucks", N774)),"food trucks",ISNUMBER(SEARCH("food/restaurants", N774)),"restaurants",ISNUMBER(SEARCH("food/small batch", N774)),"small batch",ISNUMBER(SEARCH("games/mobile games", N774)),"mobile games",ISNUMBER(SEARCH("games/tabletop games", N774)),"tabletop games",ISNUMBER(SEARCH("games/video games", N774)),"video games",ISNUMBER(SEARCH("music/classical music", N774)),"classical music",ISNUMBER(SEARCH("music/electronic music", N774)),"electronic music",ISNUMBER(SEARCH("music/faith", N774)),"faith",ISNUMBER(SEARCH("music/indie rock", N774)),"indie rock",ISNUMBER(SEARCH("music/jazz", N774)),"jazz",ISNUMBER(SEARCH("music/metal", N774)),"metal",ISNUMBER(SEARCH("music/pop", N774)),"pop",ISNUMBER(SEARCH("music/rock", N774)),"rock",ISNUMBER(SEARCH("music/world music", N774)),"world music",ISNUMBER(SEARCH("journalism/audio", N774)),"audio",ISNUMBER(SEARCH("photography/nature", N774)),"nature",ISNUMBER(SEARCH("photography/people", N774)),"people",ISNUMBER(SEARCH("photography/photobooks", N774)),"photobooks",ISNUMBER(SEARCH("photography/places", N774)),"places",ISNUMBER(SEARCH("publishing/art books", N774)),"art books",ISNUMBER(SEARCH("publishing/children's books", N774)),"children's books",ISNUMBER(SEARCH("publishing/fiction", N774)),"fiction",ISNUMBER(SEARCH("publishing/nonfiction", N774)),"nonfiction",ISNUMBER(SEARCH("publishing/radio &amp; podcasts", N774)),"radio &amp; podcasts",ISNUMBER(SEARCH("publishing/translations", N774)),"translations",ISNUMBER(SEARCH("technology/gadgets", N774)),"gadgets",ISNUMBER(SEARCH("technology/hardware", N774)),"hardware",ISNUMBER(SEARCH("technology/makerspaces", N774)),"makerspaces",ISNUMBER(SEARCH("technology/space exploration", N774)),"space exploration",ISNUMBER(SEARCH("technology/wearables", N774)),"wearables",ISNUMBER(SEARCH("technology/web", N774)),"web",ISNUMBER(SEARCH("theater/musical", N774)),"musical",ISNUMBER(SEARCH("theater/plays", N774)),"plays",ISNUMBER(SEARCH("theater/spaces", N774)),"spaces")</f>
        <v>fiction</v>
      </c>
      <c r="S774" s="6">
        <f t="shared" si="63"/>
        <v>40068.056932870371</v>
      </c>
      <c r="T774" s="6">
        <f t="shared" si="64"/>
        <v>40118.165972222225</v>
      </c>
    </row>
    <row r="775" spans="1:20" ht="48" hidden="1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tr">
        <f t="shared" si="62"/>
        <v>publishing</v>
      </c>
      <c r="R775" t="str" cm="1">
        <f t="array" ref="R775">_xlfn.IFS(ISNUMBER(SEARCH("film &amp; video/television", N775)),"television",ISNUMBER(SEARCH("film &amp; video/animation", N775)),"animation",ISNUMBER(SEARCH("film &amp; video/documentary", N775)),"documentary",ISNUMBER(SEARCH("film &amp; video/drama", N775)),"drama",ISNUMBER(SEARCH("film &amp; video/science fiction", N775)),"science fiction",ISNUMBER(SEARCH("film &amp; video/shorts", N775)),"shorts",ISNUMBER(SEARCH("food/food trucks", N775)),"food trucks",ISNUMBER(SEARCH("food/restaurants", N775)),"restaurants",ISNUMBER(SEARCH("food/small batch", N775)),"small batch",ISNUMBER(SEARCH("games/mobile games", N775)),"mobile games",ISNUMBER(SEARCH("games/tabletop games", N775)),"tabletop games",ISNUMBER(SEARCH("games/video games", N775)),"video games",ISNUMBER(SEARCH("music/classical music", N775)),"classical music",ISNUMBER(SEARCH("music/electronic music", N775)),"electronic music",ISNUMBER(SEARCH("music/faith", N775)),"faith",ISNUMBER(SEARCH("music/indie rock", N775)),"indie rock",ISNUMBER(SEARCH("music/jazz", N775)),"jazz",ISNUMBER(SEARCH("music/metal", N775)),"metal",ISNUMBER(SEARCH("music/pop", N775)),"pop",ISNUMBER(SEARCH("music/rock", N775)),"rock",ISNUMBER(SEARCH("music/world music", N775)),"world music",ISNUMBER(SEARCH("journalism/audio", N775)),"audio",ISNUMBER(SEARCH("photography/nature", N775)),"nature",ISNUMBER(SEARCH("photography/people", N775)),"people",ISNUMBER(SEARCH("photography/photobooks", N775)),"photobooks",ISNUMBER(SEARCH("photography/places", N775)),"places",ISNUMBER(SEARCH("publishing/art books", N775)),"art books",ISNUMBER(SEARCH("publishing/children's books", N775)),"children's books",ISNUMBER(SEARCH("publishing/fiction", N775)),"fiction",ISNUMBER(SEARCH("publishing/nonfiction", N775)),"nonfiction",ISNUMBER(SEARCH("publishing/radio &amp; podcasts", N775)),"radio &amp; podcasts",ISNUMBER(SEARCH("publishing/translations", N775)),"translations",ISNUMBER(SEARCH("technology/gadgets", N775)),"gadgets",ISNUMBER(SEARCH("technology/hardware", N775)),"hardware",ISNUMBER(SEARCH("technology/makerspaces", N775)),"makerspaces",ISNUMBER(SEARCH("technology/space exploration", N775)),"space exploration",ISNUMBER(SEARCH("technology/wearables", N775)),"wearables",ISNUMBER(SEARCH("technology/web", N775)),"web",ISNUMBER(SEARCH("theater/musical", N775)),"musical",ISNUMBER(SEARCH("theater/plays", N775)),"plays",ISNUMBER(SEARCH("theater/spaces", N775)),"spaces")</f>
        <v>fiction</v>
      </c>
      <c r="S775" s="6">
        <f t="shared" si="63"/>
        <v>42100.735937499994</v>
      </c>
      <c r="T775" s="6">
        <f t="shared" si="64"/>
        <v>42134.959027777775</v>
      </c>
    </row>
    <row r="776" spans="1:20" ht="48" hidden="1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tr">
        <f t="shared" si="62"/>
        <v>publishing</v>
      </c>
      <c r="R776" t="str" cm="1">
        <f t="array" ref="R776">_xlfn.IFS(ISNUMBER(SEARCH("film &amp; video/television", N776)),"television",ISNUMBER(SEARCH("film &amp; video/animation", N776)),"animation",ISNUMBER(SEARCH("film &amp; video/documentary", N776)),"documentary",ISNUMBER(SEARCH("film &amp; video/drama", N776)),"drama",ISNUMBER(SEARCH("film &amp; video/science fiction", N776)),"science fiction",ISNUMBER(SEARCH("film &amp; video/shorts", N776)),"shorts",ISNUMBER(SEARCH("food/food trucks", N776)),"food trucks",ISNUMBER(SEARCH("food/restaurants", N776)),"restaurants",ISNUMBER(SEARCH("food/small batch", N776)),"small batch",ISNUMBER(SEARCH("games/mobile games", N776)),"mobile games",ISNUMBER(SEARCH("games/tabletop games", N776)),"tabletop games",ISNUMBER(SEARCH("games/video games", N776)),"video games",ISNUMBER(SEARCH("music/classical music", N776)),"classical music",ISNUMBER(SEARCH("music/electronic music", N776)),"electronic music",ISNUMBER(SEARCH("music/faith", N776)),"faith",ISNUMBER(SEARCH("music/indie rock", N776)),"indie rock",ISNUMBER(SEARCH("music/jazz", N776)),"jazz",ISNUMBER(SEARCH("music/metal", N776)),"metal",ISNUMBER(SEARCH("music/pop", N776)),"pop",ISNUMBER(SEARCH("music/rock", N776)),"rock",ISNUMBER(SEARCH("music/world music", N776)),"world music",ISNUMBER(SEARCH("journalism/audio", N776)),"audio",ISNUMBER(SEARCH("photography/nature", N776)),"nature",ISNUMBER(SEARCH("photography/people", N776)),"people",ISNUMBER(SEARCH("photography/photobooks", N776)),"photobooks",ISNUMBER(SEARCH("photography/places", N776)),"places",ISNUMBER(SEARCH("publishing/art books", N776)),"art books",ISNUMBER(SEARCH("publishing/children's books", N776)),"children's books",ISNUMBER(SEARCH("publishing/fiction", N776)),"fiction",ISNUMBER(SEARCH("publishing/nonfiction", N776)),"nonfiction",ISNUMBER(SEARCH("publishing/radio &amp; podcasts", N776)),"radio &amp; podcasts",ISNUMBER(SEARCH("publishing/translations", N776)),"translations",ISNUMBER(SEARCH("technology/gadgets", N776)),"gadgets",ISNUMBER(SEARCH("technology/hardware", N776)),"hardware",ISNUMBER(SEARCH("technology/makerspaces", N776)),"makerspaces",ISNUMBER(SEARCH("technology/space exploration", N776)),"space exploration",ISNUMBER(SEARCH("technology/wearables", N776)),"wearables",ISNUMBER(SEARCH("technology/web", N776)),"web",ISNUMBER(SEARCH("theater/musical", N776)),"musical",ISNUMBER(SEARCH("theater/plays", N776)),"plays",ISNUMBER(SEARCH("theater/spaces", N776)),"spaces")</f>
        <v>fiction</v>
      </c>
      <c r="S776" s="6">
        <f t="shared" si="63"/>
        <v>41663.780300925922</v>
      </c>
      <c r="T776" s="6">
        <f t="shared" si="64"/>
        <v>41693.780300925922</v>
      </c>
    </row>
    <row r="777" spans="1:20" ht="48" hidden="1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tr">
        <f t="shared" si="62"/>
        <v>publishing</v>
      </c>
      <c r="R777" t="str" cm="1">
        <f t="array" ref="R777">_xlfn.IFS(ISNUMBER(SEARCH("film &amp; video/television", N777)),"television",ISNUMBER(SEARCH("film &amp; video/animation", N777)),"animation",ISNUMBER(SEARCH("film &amp; video/documentary", N777)),"documentary",ISNUMBER(SEARCH("film &amp; video/drama", N777)),"drama",ISNUMBER(SEARCH("film &amp; video/science fiction", N777)),"science fiction",ISNUMBER(SEARCH("film &amp; video/shorts", N777)),"shorts",ISNUMBER(SEARCH("food/food trucks", N777)),"food trucks",ISNUMBER(SEARCH("food/restaurants", N777)),"restaurants",ISNUMBER(SEARCH("food/small batch", N777)),"small batch",ISNUMBER(SEARCH("games/mobile games", N777)),"mobile games",ISNUMBER(SEARCH("games/tabletop games", N777)),"tabletop games",ISNUMBER(SEARCH("games/video games", N777)),"video games",ISNUMBER(SEARCH("music/classical music", N777)),"classical music",ISNUMBER(SEARCH("music/electronic music", N777)),"electronic music",ISNUMBER(SEARCH("music/faith", N777)),"faith",ISNUMBER(SEARCH("music/indie rock", N777)),"indie rock",ISNUMBER(SEARCH("music/jazz", N777)),"jazz",ISNUMBER(SEARCH("music/metal", N777)),"metal",ISNUMBER(SEARCH("music/pop", N777)),"pop",ISNUMBER(SEARCH("music/rock", N777)),"rock",ISNUMBER(SEARCH("music/world music", N777)),"world music",ISNUMBER(SEARCH("journalism/audio", N777)),"audio",ISNUMBER(SEARCH("photography/nature", N777)),"nature",ISNUMBER(SEARCH("photography/people", N777)),"people",ISNUMBER(SEARCH("photography/photobooks", N777)),"photobooks",ISNUMBER(SEARCH("photography/places", N777)),"places",ISNUMBER(SEARCH("publishing/art books", N777)),"art books",ISNUMBER(SEARCH("publishing/children's books", N777)),"children's books",ISNUMBER(SEARCH("publishing/fiction", N777)),"fiction",ISNUMBER(SEARCH("publishing/nonfiction", N777)),"nonfiction",ISNUMBER(SEARCH("publishing/radio &amp; podcasts", N777)),"radio &amp; podcasts",ISNUMBER(SEARCH("publishing/translations", N777)),"translations",ISNUMBER(SEARCH("technology/gadgets", N777)),"gadgets",ISNUMBER(SEARCH("technology/hardware", N777)),"hardware",ISNUMBER(SEARCH("technology/makerspaces", N777)),"makerspaces",ISNUMBER(SEARCH("technology/space exploration", N777)),"space exploration",ISNUMBER(SEARCH("technology/wearables", N777)),"wearables",ISNUMBER(SEARCH("technology/web", N777)),"web",ISNUMBER(SEARCH("theater/musical", N777)),"musical",ISNUMBER(SEARCH("theater/plays", N777)),"plays",ISNUMBER(SEARCH("theater/spaces", N777)),"spaces")</f>
        <v>fiction</v>
      </c>
      <c r="S777" s="6">
        <f t="shared" si="63"/>
        <v>40863.060127314813</v>
      </c>
      <c r="T777" s="6">
        <f t="shared" si="64"/>
        <v>40893.060127314813</v>
      </c>
    </row>
    <row r="778" spans="1:20" ht="48" hidden="1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tr">
        <f t="shared" si="62"/>
        <v>publishing</v>
      </c>
      <c r="R778" t="str" cm="1">
        <f t="array" ref="R778">_xlfn.IFS(ISNUMBER(SEARCH("film &amp; video/television", N778)),"television",ISNUMBER(SEARCH("film &amp; video/animation", N778)),"animation",ISNUMBER(SEARCH("film &amp; video/documentary", N778)),"documentary",ISNUMBER(SEARCH("film &amp; video/drama", N778)),"drama",ISNUMBER(SEARCH("film &amp; video/science fiction", N778)),"science fiction",ISNUMBER(SEARCH("film &amp; video/shorts", N778)),"shorts",ISNUMBER(SEARCH("food/food trucks", N778)),"food trucks",ISNUMBER(SEARCH("food/restaurants", N778)),"restaurants",ISNUMBER(SEARCH("food/small batch", N778)),"small batch",ISNUMBER(SEARCH("games/mobile games", N778)),"mobile games",ISNUMBER(SEARCH("games/tabletop games", N778)),"tabletop games",ISNUMBER(SEARCH("games/video games", N778)),"video games",ISNUMBER(SEARCH("music/classical music", N778)),"classical music",ISNUMBER(SEARCH("music/electronic music", N778)),"electronic music",ISNUMBER(SEARCH("music/faith", N778)),"faith",ISNUMBER(SEARCH("music/indie rock", N778)),"indie rock",ISNUMBER(SEARCH("music/jazz", N778)),"jazz",ISNUMBER(SEARCH("music/metal", N778)),"metal",ISNUMBER(SEARCH("music/pop", N778)),"pop",ISNUMBER(SEARCH("music/rock", N778)),"rock",ISNUMBER(SEARCH("music/world music", N778)),"world music",ISNUMBER(SEARCH("journalism/audio", N778)),"audio",ISNUMBER(SEARCH("photography/nature", N778)),"nature",ISNUMBER(SEARCH("photography/people", N778)),"people",ISNUMBER(SEARCH("photography/photobooks", N778)),"photobooks",ISNUMBER(SEARCH("photography/places", N778)),"places",ISNUMBER(SEARCH("publishing/art books", N778)),"art books",ISNUMBER(SEARCH("publishing/children's books", N778)),"children's books",ISNUMBER(SEARCH("publishing/fiction", N778)),"fiction",ISNUMBER(SEARCH("publishing/nonfiction", N778)),"nonfiction",ISNUMBER(SEARCH("publishing/radio &amp; podcasts", N778)),"radio &amp; podcasts",ISNUMBER(SEARCH("publishing/translations", N778)),"translations",ISNUMBER(SEARCH("technology/gadgets", N778)),"gadgets",ISNUMBER(SEARCH("technology/hardware", N778)),"hardware",ISNUMBER(SEARCH("technology/makerspaces", N778)),"makerspaces",ISNUMBER(SEARCH("technology/space exploration", N778)),"space exploration",ISNUMBER(SEARCH("technology/wearables", N778)),"wearables",ISNUMBER(SEARCH("technology/web", N778)),"web",ISNUMBER(SEARCH("theater/musical", N778)),"musical",ISNUMBER(SEARCH("theater/plays", N778)),"plays",ISNUMBER(SEARCH("theater/spaces", N778)),"spaces")</f>
        <v>fiction</v>
      </c>
      <c r="S778" s="6">
        <f t="shared" si="63"/>
        <v>42250.685706018514</v>
      </c>
      <c r="T778" s="6">
        <f t="shared" si="64"/>
        <v>42288.208333333328</v>
      </c>
    </row>
    <row r="779" spans="1:20" ht="48" hidden="1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tr">
        <f t="shared" si="62"/>
        <v>publishing</v>
      </c>
      <c r="R779" t="str" cm="1">
        <f t="array" ref="R779">_xlfn.IFS(ISNUMBER(SEARCH("film &amp; video/television", N779)),"television",ISNUMBER(SEARCH("film &amp; video/animation", N779)),"animation",ISNUMBER(SEARCH("film &amp; video/documentary", N779)),"documentary",ISNUMBER(SEARCH("film &amp; video/drama", N779)),"drama",ISNUMBER(SEARCH("film &amp; video/science fiction", N779)),"science fiction",ISNUMBER(SEARCH("film &amp; video/shorts", N779)),"shorts",ISNUMBER(SEARCH("food/food trucks", N779)),"food trucks",ISNUMBER(SEARCH("food/restaurants", N779)),"restaurants",ISNUMBER(SEARCH("food/small batch", N779)),"small batch",ISNUMBER(SEARCH("games/mobile games", N779)),"mobile games",ISNUMBER(SEARCH("games/tabletop games", N779)),"tabletop games",ISNUMBER(SEARCH("games/video games", N779)),"video games",ISNUMBER(SEARCH("music/classical music", N779)),"classical music",ISNUMBER(SEARCH("music/electronic music", N779)),"electronic music",ISNUMBER(SEARCH("music/faith", N779)),"faith",ISNUMBER(SEARCH("music/indie rock", N779)),"indie rock",ISNUMBER(SEARCH("music/jazz", N779)),"jazz",ISNUMBER(SEARCH("music/metal", N779)),"metal",ISNUMBER(SEARCH("music/pop", N779)),"pop",ISNUMBER(SEARCH("music/rock", N779)),"rock",ISNUMBER(SEARCH("music/world music", N779)),"world music",ISNUMBER(SEARCH("journalism/audio", N779)),"audio",ISNUMBER(SEARCH("photography/nature", N779)),"nature",ISNUMBER(SEARCH("photography/people", N779)),"people",ISNUMBER(SEARCH("photography/photobooks", N779)),"photobooks",ISNUMBER(SEARCH("photography/places", N779)),"places",ISNUMBER(SEARCH("publishing/art books", N779)),"art books",ISNUMBER(SEARCH("publishing/children's books", N779)),"children's books",ISNUMBER(SEARCH("publishing/fiction", N779)),"fiction",ISNUMBER(SEARCH("publishing/nonfiction", N779)),"nonfiction",ISNUMBER(SEARCH("publishing/radio &amp; podcasts", N779)),"radio &amp; podcasts",ISNUMBER(SEARCH("publishing/translations", N779)),"translations",ISNUMBER(SEARCH("technology/gadgets", N779)),"gadgets",ISNUMBER(SEARCH("technology/hardware", N779)),"hardware",ISNUMBER(SEARCH("technology/makerspaces", N779)),"makerspaces",ISNUMBER(SEARCH("technology/space exploration", N779)),"space exploration",ISNUMBER(SEARCH("technology/wearables", N779)),"wearables",ISNUMBER(SEARCH("technology/web", N779)),"web",ISNUMBER(SEARCH("theater/musical", N779)),"musical",ISNUMBER(SEARCH("theater/plays", N779)),"plays",ISNUMBER(SEARCH("theater/spaces", N779)),"spaces")</f>
        <v>fiction</v>
      </c>
      <c r="S779" s="6">
        <f t="shared" si="63"/>
        <v>41456.981215277774</v>
      </c>
      <c r="T779" s="6">
        <f t="shared" si="64"/>
        <v>41486.981215277774</v>
      </c>
    </row>
    <row r="780" spans="1:20" ht="48" hidden="1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tr">
        <f t="shared" si="62"/>
        <v>publishing</v>
      </c>
      <c r="R780" t="str" cm="1">
        <f t="array" ref="R780">_xlfn.IFS(ISNUMBER(SEARCH("film &amp; video/television", N780)),"television",ISNUMBER(SEARCH("film &amp; video/animation", N780)),"animation",ISNUMBER(SEARCH("film &amp; video/documentary", N780)),"documentary",ISNUMBER(SEARCH("film &amp; video/drama", N780)),"drama",ISNUMBER(SEARCH("film &amp; video/science fiction", N780)),"science fiction",ISNUMBER(SEARCH("film &amp; video/shorts", N780)),"shorts",ISNUMBER(SEARCH("food/food trucks", N780)),"food trucks",ISNUMBER(SEARCH("food/restaurants", N780)),"restaurants",ISNUMBER(SEARCH("food/small batch", N780)),"small batch",ISNUMBER(SEARCH("games/mobile games", N780)),"mobile games",ISNUMBER(SEARCH("games/tabletop games", N780)),"tabletop games",ISNUMBER(SEARCH("games/video games", N780)),"video games",ISNUMBER(SEARCH("music/classical music", N780)),"classical music",ISNUMBER(SEARCH("music/electronic music", N780)),"electronic music",ISNUMBER(SEARCH("music/faith", N780)),"faith",ISNUMBER(SEARCH("music/indie rock", N780)),"indie rock",ISNUMBER(SEARCH("music/jazz", N780)),"jazz",ISNUMBER(SEARCH("music/metal", N780)),"metal",ISNUMBER(SEARCH("music/pop", N780)),"pop",ISNUMBER(SEARCH("music/rock", N780)),"rock",ISNUMBER(SEARCH("music/world music", N780)),"world music",ISNUMBER(SEARCH("journalism/audio", N780)),"audio",ISNUMBER(SEARCH("photography/nature", N780)),"nature",ISNUMBER(SEARCH("photography/people", N780)),"people",ISNUMBER(SEARCH("photography/photobooks", N780)),"photobooks",ISNUMBER(SEARCH("photography/places", N780)),"places",ISNUMBER(SEARCH("publishing/art books", N780)),"art books",ISNUMBER(SEARCH("publishing/children's books", N780)),"children's books",ISNUMBER(SEARCH("publishing/fiction", N780)),"fiction",ISNUMBER(SEARCH("publishing/nonfiction", N780)),"nonfiction",ISNUMBER(SEARCH("publishing/radio &amp; podcasts", N780)),"radio &amp; podcasts",ISNUMBER(SEARCH("publishing/translations", N780)),"translations",ISNUMBER(SEARCH("technology/gadgets", N780)),"gadgets",ISNUMBER(SEARCH("technology/hardware", N780)),"hardware",ISNUMBER(SEARCH("technology/makerspaces", N780)),"makerspaces",ISNUMBER(SEARCH("technology/space exploration", N780)),"space exploration",ISNUMBER(SEARCH("technology/wearables", N780)),"wearables",ISNUMBER(SEARCH("technology/web", N780)),"web",ISNUMBER(SEARCH("theater/musical", N780)),"musical",ISNUMBER(SEARCH("theater/plays", N780)),"plays",ISNUMBER(SEARCH("theater/spaces", N780)),"spaces")</f>
        <v>fiction</v>
      </c>
      <c r="S780" s="6">
        <f t="shared" si="63"/>
        <v>41729.702314814815</v>
      </c>
      <c r="T780" s="6">
        <f t="shared" si="64"/>
        <v>41759.702314814815</v>
      </c>
    </row>
    <row r="781" spans="1:20" ht="48" hidden="1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tr">
        <f t="shared" si="62"/>
        <v>publishing</v>
      </c>
      <c r="R781" t="str" cm="1">
        <f t="array" ref="R781">_xlfn.IFS(ISNUMBER(SEARCH("film &amp; video/television", N781)),"television",ISNUMBER(SEARCH("film &amp; video/animation", N781)),"animation",ISNUMBER(SEARCH("film &amp; video/documentary", N781)),"documentary",ISNUMBER(SEARCH("film &amp; video/drama", N781)),"drama",ISNUMBER(SEARCH("film &amp; video/science fiction", N781)),"science fiction",ISNUMBER(SEARCH("film &amp; video/shorts", N781)),"shorts",ISNUMBER(SEARCH("food/food trucks", N781)),"food trucks",ISNUMBER(SEARCH("food/restaurants", N781)),"restaurants",ISNUMBER(SEARCH("food/small batch", N781)),"small batch",ISNUMBER(SEARCH("games/mobile games", N781)),"mobile games",ISNUMBER(SEARCH("games/tabletop games", N781)),"tabletop games",ISNUMBER(SEARCH("games/video games", N781)),"video games",ISNUMBER(SEARCH("music/classical music", N781)),"classical music",ISNUMBER(SEARCH("music/electronic music", N781)),"electronic music",ISNUMBER(SEARCH("music/faith", N781)),"faith",ISNUMBER(SEARCH("music/indie rock", N781)),"indie rock",ISNUMBER(SEARCH("music/jazz", N781)),"jazz",ISNUMBER(SEARCH("music/metal", N781)),"metal",ISNUMBER(SEARCH("music/pop", N781)),"pop",ISNUMBER(SEARCH("music/rock", N781)),"rock",ISNUMBER(SEARCH("music/world music", N781)),"world music",ISNUMBER(SEARCH("journalism/audio", N781)),"audio",ISNUMBER(SEARCH("photography/nature", N781)),"nature",ISNUMBER(SEARCH("photography/people", N781)),"people",ISNUMBER(SEARCH("photography/photobooks", N781)),"photobooks",ISNUMBER(SEARCH("photography/places", N781)),"places",ISNUMBER(SEARCH("publishing/art books", N781)),"art books",ISNUMBER(SEARCH("publishing/children's books", N781)),"children's books",ISNUMBER(SEARCH("publishing/fiction", N781)),"fiction",ISNUMBER(SEARCH("publishing/nonfiction", N781)),"nonfiction",ISNUMBER(SEARCH("publishing/radio &amp; podcasts", N781)),"radio &amp; podcasts",ISNUMBER(SEARCH("publishing/translations", N781)),"translations",ISNUMBER(SEARCH("technology/gadgets", N781)),"gadgets",ISNUMBER(SEARCH("technology/hardware", N781)),"hardware",ISNUMBER(SEARCH("technology/makerspaces", N781)),"makerspaces",ISNUMBER(SEARCH("technology/space exploration", N781)),"space exploration",ISNUMBER(SEARCH("technology/wearables", N781)),"wearables",ISNUMBER(SEARCH("technology/web", N781)),"web",ISNUMBER(SEARCH("theater/musical", N781)),"musical",ISNUMBER(SEARCH("theater/plays", N781)),"plays",ISNUMBER(SEARCH("theater/spaces", N781)),"spaces")</f>
        <v>fiction</v>
      </c>
      <c r="S781" s="6">
        <f t="shared" si="63"/>
        <v>40436.68408564815</v>
      </c>
      <c r="T781" s="6">
        <f t="shared" si="64"/>
        <v>40466.166666666664</v>
      </c>
    </row>
    <row r="782" spans="1:20" ht="32" hidden="1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tr">
        <f t="shared" si="62"/>
        <v>music</v>
      </c>
      <c r="R782" t="str" cm="1">
        <f t="array" ref="R782">_xlfn.IFS(ISNUMBER(SEARCH("film &amp; video/television", N782)),"television",ISNUMBER(SEARCH("film &amp; video/animation", N782)),"animation",ISNUMBER(SEARCH("film &amp; video/documentary", N782)),"documentary",ISNUMBER(SEARCH("film &amp; video/drama", N782)),"drama",ISNUMBER(SEARCH("film &amp; video/science fiction", N782)),"science fiction",ISNUMBER(SEARCH("film &amp; video/shorts", N782)),"shorts",ISNUMBER(SEARCH("food/food trucks", N782)),"food trucks",ISNUMBER(SEARCH("food/restaurants", N782)),"restaurants",ISNUMBER(SEARCH("food/small batch", N782)),"small batch",ISNUMBER(SEARCH("games/mobile games", N782)),"mobile games",ISNUMBER(SEARCH("games/tabletop games", N782)),"tabletop games",ISNUMBER(SEARCH("games/video games", N782)),"video games",ISNUMBER(SEARCH("music/classical music", N782)),"classical music",ISNUMBER(SEARCH("music/electronic music", N782)),"electronic music",ISNUMBER(SEARCH("music/faith", N782)),"faith",ISNUMBER(SEARCH("music/indie rock", N782)),"indie rock",ISNUMBER(SEARCH("music/jazz", N782)),"jazz",ISNUMBER(SEARCH("music/metal", N782)),"metal",ISNUMBER(SEARCH("music/pop", N782)),"pop",ISNUMBER(SEARCH("music/rock", N782)),"rock",ISNUMBER(SEARCH("music/world music", N782)),"world music",ISNUMBER(SEARCH("journalism/audio", N782)),"audio",ISNUMBER(SEARCH("photography/nature", N782)),"nature",ISNUMBER(SEARCH("photography/people", N782)),"people",ISNUMBER(SEARCH("photography/photobooks", N782)),"photobooks",ISNUMBER(SEARCH("photography/places", N782)),"places",ISNUMBER(SEARCH("publishing/art books", N782)),"art books",ISNUMBER(SEARCH("publishing/children's books", N782)),"children's books",ISNUMBER(SEARCH("publishing/fiction", N782)),"fiction",ISNUMBER(SEARCH("publishing/nonfiction", N782)),"nonfiction",ISNUMBER(SEARCH("publishing/radio &amp; podcasts", N782)),"radio &amp; podcasts",ISNUMBER(SEARCH("publishing/translations", N782)),"translations",ISNUMBER(SEARCH("technology/gadgets", N782)),"gadgets",ISNUMBER(SEARCH("technology/hardware", N782)),"hardware",ISNUMBER(SEARCH("technology/makerspaces", N782)),"makerspaces",ISNUMBER(SEARCH("technology/space exploration", N782)),"space exploration",ISNUMBER(SEARCH("technology/wearables", N782)),"wearables",ISNUMBER(SEARCH("technology/web", N782)),"web",ISNUMBER(SEARCH("theater/musical", N782)),"musical",ISNUMBER(SEARCH("theater/plays", N782)),"plays",ISNUMBER(SEARCH("theater/spaces", N782)),"spaces")</f>
        <v>rock</v>
      </c>
      <c r="S782" s="6">
        <f t="shared" si="63"/>
        <v>40636.673900462964</v>
      </c>
      <c r="T782" s="6">
        <f t="shared" si="64"/>
        <v>40666.673900462964</v>
      </c>
    </row>
    <row r="783" spans="1:20" ht="48" hidden="1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tr">
        <f t="shared" si="62"/>
        <v>music</v>
      </c>
      <c r="R783" t="str" cm="1">
        <f t="array" ref="R783">_xlfn.IFS(ISNUMBER(SEARCH("film &amp; video/television", N783)),"television",ISNUMBER(SEARCH("film &amp; video/animation", N783)),"animation",ISNUMBER(SEARCH("film &amp; video/documentary", N783)),"documentary",ISNUMBER(SEARCH("film &amp; video/drama", N783)),"drama",ISNUMBER(SEARCH("film &amp; video/science fiction", N783)),"science fiction",ISNUMBER(SEARCH("film &amp; video/shorts", N783)),"shorts",ISNUMBER(SEARCH("food/food trucks", N783)),"food trucks",ISNUMBER(SEARCH("food/restaurants", N783)),"restaurants",ISNUMBER(SEARCH("food/small batch", N783)),"small batch",ISNUMBER(SEARCH("games/mobile games", N783)),"mobile games",ISNUMBER(SEARCH("games/tabletop games", N783)),"tabletop games",ISNUMBER(SEARCH("games/video games", N783)),"video games",ISNUMBER(SEARCH("music/classical music", N783)),"classical music",ISNUMBER(SEARCH("music/electronic music", N783)),"electronic music",ISNUMBER(SEARCH("music/faith", N783)),"faith",ISNUMBER(SEARCH("music/indie rock", N783)),"indie rock",ISNUMBER(SEARCH("music/jazz", N783)),"jazz",ISNUMBER(SEARCH("music/metal", N783)),"metal",ISNUMBER(SEARCH("music/pop", N783)),"pop",ISNUMBER(SEARCH("music/rock", N783)),"rock",ISNUMBER(SEARCH("music/world music", N783)),"world music",ISNUMBER(SEARCH("journalism/audio", N783)),"audio",ISNUMBER(SEARCH("photography/nature", N783)),"nature",ISNUMBER(SEARCH("photography/people", N783)),"people",ISNUMBER(SEARCH("photography/photobooks", N783)),"photobooks",ISNUMBER(SEARCH("photography/places", N783)),"places",ISNUMBER(SEARCH("publishing/art books", N783)),"art books",ISNUMBER(SEARCH("publishing/children's books", N783)),"children's books",ISNUMBER(SEARCH("publishing/fiction", N783)),"fiction",ISNUMBER(SEARCH("publishing/nonfiction", N783)),"nonfiction",ISNUMBER(SEARCH("publishing/radio &amp; podcasts", N783)),"radio &amp; podcasts",ISNUMBER(SEARCH("publishing/translations", N783)),"translations",ISNUMBER(SEARCH("technology/gadgets", N783)),"gadgets",ISNUMBER(SEARCH("technology/hardware", N783)),"hardware",ISNUMBER(SEARCH("technology/makerspaces", N783)),"makerspaces",ISNUMBER(SEARCH("technology/space exploration", N783)),"space exploration",ISNUMBER(SEARCH("technology/wearables", N783)),"wearables",ISNUMBER(SEARCH("technology/web", N783)),"web",ISNUMBER(SEARCH("theater/musical", N783)),"musical",ISNUMBER(SEARCH("theater/plays", N783)),"plays",ISNUMBER(SEARCH("theater/spaces", N783)),"spaces")</f>
        <v>rock</v>
      </c>
      <c r="S783" s="6">
        <f t="shared" si="63"/>
        <v>41403.000856481485</v>
      </c>
      <c r="T783" s="6">
        <f t="shared" si="64"/>
        <v>41433.000856481485</v>
      </c>
    </row>
    <row r="784" spans="1:20" ht="48" hidden="1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tr" cm="1">
        <f t="array" ref="R784">_xlfn.IFS(ISNUMBER(SEARCH("film &amp; video/television", N784)),"television",ISNUMBER(SEARCH("film &amp; video/animation", N784)),"animation",ISNUMBER(SEARCH("film &amp; video/documentary", N784)),"documentary",ISNUMBER(SEARCH("film &amp; video/drama", N784)),"drama",ISNUMBER(SEARCH("film &amp; video/science fiction", N784)),"science fiction",ISNUMBER(SEARCH("film &amp; video/shorts", N784)),"shorts",ISNUMBER(SEARCH("food/food trucks", N784)),"food trucks",ISNUMBER(SEARCH("food/restaurants", N784)),"restaurants",ISNUMBER(SEARCH("food/small batch", N784)),"small batch",ISNUMBER(SEARCH("games/mobile games", N784)),"mobile games",ISNUMBER(SEARCH("games/tabletop games", N784)),"tabletop games",ISNUMBER(SEARCH("games/video games", N784)),"video games",ISNUMBER(SEARCH("music/classical music", N784)),"classical music",ISNUMBER(SEARCH("music/electronic music", N784)),"electronic music",ISNUMBER(SEARCH("music/faith", N784)),"faith",ISNUMBER(SEARCH("music/indie rock", N784)),"indie rock",ISNUMBER(SEARCH("music/jazz", N784)),"jazz",ISNUMBER(SEARCH("music/metal", N784)),"metal",ISNUMBER(SEARCH("music/pop", N784)),"pop",ISNUMBER(SEARCH("music/rock", N784)),"rock",ISNUMBER(SEARCH("music/world music", N784)),"world music",ISNUMBER(SEARCH("journalism/audio", N784)),"audio",ISNUMBER(SEARCH("photography/nature", N784)),"nature",ISNUMBER(SEARCH("photography/people", N784)),"people",ISNUMBER(SEARCH("photography/photobooks", N784)),"photobooks",ISNUMBER(SEARCH("photography/places", N784)),"places",ISNUMBER(SEARCH("publishing/art books", N784)),"art books",ISNUMBER(SEARCH("publishing/children's books", N784)),"children's books",ISNUMBER(SEARCH("publishing/fiction", N784)),"fiction",ISNUMBER(SEARCH("publishing/nonfiction", N784)),"nonfiction",ISNUMBER(SEARCH("publishing/radio &amp; podcasts", N784)),"radio &amp; podcasts",ISNUMBER(SEARCH("publishing/translations", N784)),"translations",ISNUMBER(SEARCH("technology/gadgets", N784)),"gadgets",ISNUMBER(SEARCH("technology/hardware", N784)),"hardware",ISNUMBER(SEARCH("technology/makerspaces", N784)),"makerspaces",ISNUMBER(SEARCH("technology/space exploration", N784)),"space exploration",ISNUMBER(SEARCH("technology/wearables", N784)),"wearables",ISNUMBER(SEARCH("technology/web", N784)),"web",ISNUMBER(SEARCH("theater/musical", N784)),"musical",ISNUMBER(SEARCH("theater/plays", N784)),"plays",ISNUMBER(SEARCH("theater/spaces", N784)),"spaces")</f>
        <v>rock</v>
      </c>
      <c r="S784" s="6">
        <f t="shared" si="63"/>
        <v>41116.758125</v>
      </c>
      <c r="T784" s="6">
        <f t="shared" si="64"/>
        <v>41146.758125</v>
      </c>
    </row>
    <row r="785" spans="1:20" ht="48" hidden="1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tr">
        <f t="shared" si="62"/>
        <v>music</v>
      </c>
      <c r="R785" t="str" cm="1">
        <f t="array" ref="R785">_xlfn.IFS(ISNUMBER(SEARCH("film &amp; video/television", N785)),"television",ISNUMBER(SEARCH("film &amp; video/animation", N785)),"animation",ISNUMBER(SEARCH("film &amp; video/documentary", N785)),"documentary",ISNUMBER(SEARCH("film &amp; video/drama", N785)),"drama",ISNUMBER(SEARCH("film &amp; video/science fiction", N785)),"science fiction",ISNUMBER(SEARCH("film &amp; video/shorts", N785)),"shorts",ISNUMBER(SEARCH("food/food trucks", N785)),"food trucks",ISNUMBER(SEARCH("food/restaurants", N785)),"restaurants",ISNUMBER(SEARCH("food/small batch", N785)),"small batch",ISNUMBER(SEARCH("games/mobile games", N785)),"mobile games",ISNUMBER(SEARCH("games/tabletop games", N785)),"tabletop games",ISNUMBER(SEARCH("games/video games", N785)),"video games",ISNUMBER(SEARCH("music/classical music", N785)),"classical music",ISNUMBER(SEARCH("music/electronic music", N785)),"electronic music",ISNUMBER(SEARCH("music/faith", N785)),"faith",ISNUMBER(SEARCH("music/indie rock", N785)),"indie rock",ISNUMBER(SEARCH("music/jazz", N785)),"jazz",ISNUMBER(SEARCH("music/metal", N785)),"metal",ISNUMBER(SEARCH("music/pop", N785)),"pop",ISNUMBER(SEARCH("music/rock", N785)),"rock",ISNUMBER(SEARCH("music/world music", N785)),"world music",ISNUMBER(SEARCH("journalism/audio", N785)),"audio",ISNUMBER(SEARCH("photography/nature", N785)),"nature",ISNUMBER(SEARCH("photography/people", N785)),"people",ISNUMBER(SEARCH("photography/photobooks", N785)),"photobooks",ISNUMBER(SEARCH("photography/places", N785)),"places",ISNUMBER(SEARCH("publishing/art books", N785)),"art books",ISNUMBER(SEARCH("publishing/children's books", N785)),"children's books",ISNUMBER(SEARCH("publishing/fiction", N785)),"fiction",ISNUMBER(SEARCH("publishing/nonfiction", N785)),"nonfiction",ISNUMBER(SEARCH("publishing/radio &amp; podcasts", N785)),"radio &amp; podcasts",ISNUMBER(SEARCH("publishing/translations", N785)),"translations",ISNUMBER(SEARCH("technology/gadgets", N785)),"gadgets",ISNUMBER(SEARCH("technology/hardware", N785)),"hardware",ISNUMBER(SEARCH("technology/makerspaces", N785)),"makerspaces",ISNUMBER(SEARCH("technology/space exploration", N785)),"space exploration",ISNUMBER(SEARCH("technology/wearables", N785)),"wearables",ISNUMBER(SEARCH("technology/web", N785)),"web",ISNUMBER(SEARCH("theater/musical", N785)),"musical",ISNUMBER(SEARCH("theater/plays", N785)),"plays",ISNUMBER(SEARCH("theater/spaces", N785)),"spaces")</f>
        <v>rock</v>
      </c>
      <c r="S785" s="6">
        <f t="shared" si="63"/>
        <v>40987.773715277777</v>
      </c>
      <c r="T785" s="6">
        <f t="shared" si="64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tr">
        <f t="shared" si="62"/>
        <v>music</v>
      </c>
      <c r="R786" t="str" cm="1">
        <f t="array" ref="R786">_xlfn.IFS(ISNUMBER(SEARCH("film &amp; video/television", N786)),"television",ISNUMBER(SEARCH("film &amp; video/animation", N786)),"animation",ISNUMBER(SEARCH("film &amp; video/documentary", N786)),"documentary",ISNUMBER(SEARCH("film &amp; video/drama", N786)),"drama",ISNUMBER(SEARCH("film &amp; video/science fiction", N786)),"science fiction",ISNUMBER(SEARCH("film &amp; video/shorts", N786)),"shorts",ISNUMBER(SEARCH("food/food trucks", N786)),"food trucks",ISNUMBER(SEARCH("food/restaurants", N786)),"restaurants",ISNUMBER(SEARCH("food/small batch", N786)),"small batch",ISNUMBER(SEARCH("games/mobile games", N786)),"mobile games",ISNUMBER(SEARCH("games/tabletop games", N786)),"tabletop games",ISNUMBER(SEARCH("games/video games", N786)),"video games",ISNUMBER(SEARCH("music/classical music", N786)),"classical music",ISNUMBER(SEARCH("music/electronic music", N786)),"electronic music",ISNUMBER(SEARCH("music/faith", N786)),"faith",ISNUMBER(SEARCH("music/indie rock", N786)),"indie rock",ISNUMBER(SEARCH("music/jazz", N786)),"jazz",ISNUMBER(SEARCH("music/metal", N786)),"metal",ISNUMBER(SEARCH("music/pop", N786)),"pop",ISNUMBER(SEARCH("music/rock", N786)),"rock",ISNUMBER(SEARCH("music/world music", N786)),"world music",ISNUMBER(SEARCH("journalism/audio", N786)),"audio",ISNUMBER(SEARCH("photography/nature", N786)),"nature",ISNUMBER(SEARCH("photography/people", N786)),"people",ISNUMBER(SEARCH("photography/photobooks", N786)),"photobooks",ISNUMBER(SEARCH("photography/places", N786)),"places",ISNUMBER(SEARCH("publishing/art books", N786)),"art books",ISNUMBER(SEARCH("publishing/children's books", N786)),"children's books",ISNUMBER(SEARCH("publishing/fiction", N786)),"fiction",ISNUMBER(SEARCH("publishing/nonfiction", N786)),"nonfiction",ISNUMBER(SEARCH("publishing/radio &amp; podcasts", N786)),"radio &amp; podcasts",ISNUMBER(SEARCH("publishing/translations", N786)),"translations",ISNUMBER(SEARCH("technology/gadgets", N786)),"gadgets",ISNUMBER(SEARCH("technology/hardware", N786)),"hardware",ISNUMBER(SEARCH("technology/makerspaces", N786)),"makerspaces",ISNUMBER(SEARCH("technology/space exploration", N786)),"space exploration",ISNUMBER(SEARCH("technology/wearables", N786)),"wearables",ISNUMBER(SEARCH("technology/web", N786)),"web",ISNUMBER(SEARCH("theater/musical", N786)),"musical",ISNUMBER(SEARCH("theater/plays", N786)),"plays",ISNUMBER(SEARCH("theater/spaces", N786)),"spaces")</f>
        <v>rock</v>
      </c>
      <c r="S786" s="6">
        <f t="shared" si="63"/>
        <v>41675.149525462963</v>
      </c>
      <c r="T786" s="6">
        <f t="shared" si="64"/>
        <v>41715.107858796298</v>
      </c>
    </row>
    <row r="787" spans="1:20" ht="48" hidden="1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tr">
        <f t="shared" si="62"/>
        <v>music</v>
      </c>
      <c r="R787" t="str" cm="1">
        <f t="array" ref="R787">_xlfn.IFS(ISNUMBER(SEARCH("film &amp; video/television", N787)),"television",ISNUMBER(SEARCH("film &amp; video/animation", N787)),"animation",ISNUMBER(SEARCH("film &amp; video/documentary", N787)),"documentary",ISNUMBER(SEARCH("film &amp; video/drama", N787)),"drama",ISNUMBER(SEARCH("film &amp; video/science fiction", N787)),"science fiction",ISNUMBER(SEARCH("film &amp; video/shorts", N787)),"shorts",ISNUMBER(SEARCH("food/food trucks", N787)),"food trucks",ISNUMBER(SEARCH("food/restaurants", N787)),"restaurants",ISNUMBER(SEARCH("food/small batch", N787)),"small batch",ISNUMBER(SEARCH("games/mobile games", N787)),"mobile games",ISNUMBER(SEARCH("games/tabletop games", N787)),"tabletop games",ISNUMBER(SEARCH("games/video games", N787)),"video games",ISNUMBER(SEARCH("music/classical music", N787)),"classical music",ISNUMBER(SEARCH("music/electronic music", N787)),"electronic music",ISNUMBER(SEARCH("music/faith", N787)),"faith",ISNUMBER(SEARCH("music/indie rock", N787)),"indie rock",ISNUMBER(SEARCH("music/jazz", N787)),"jazz",ISNUMBER(SEARCH("music/metal", N787)),"metal",ISNUMBER(SEARCH("music/pop", N787)),"pop",ISNUMBER(SEARCH("music/rock", N787)),"rock",ISNUMBER(SEARCH("music/world music", N787)),"world music",ISNUMBER(SEARCH("journalism/audio", N787)),"audio",ISNUMBER(SEARCH("photography/nature", N787)),"nature",ISNUMBER(SEARCH("photography/people", N787)),"people",ISNUMBER(SEARCH("photography/photobooks", N787)),"photobooks",ISNUMBER(SEARCH("photography/places", N787)),"places",ISNUMBER(SEARCH("publishing/art books", N787)),"art books",ISNUMBER(SEARCH("publishing/children's books", N787)),"children's books",ISNUMBER(SEARCH("publishing/fiction", N787)),"fiction",ISNUMBER(SEARCH("publishing/nonfiction", N787)),"nonfiction",ISNUMBER(SEARCH("publishing/radio &amp; podcasts", N787)),"radio &amp; podcasts",ISNUMBER(SEARCH("publishing/translations", N787)),"translations",ISNUMBER(SEARCH("technology/gadgets", N787)),"gadgets",ISNUMBER(SEARCH("technology/hardware", N787)),"hardware",ISNUMBER(SEARCH("technology/makerspaces", N787)),"makerspaces",ISNUMBER(SEARCH("technology/space exploration", N787)),"space exploration",ISNUMBER(SEARCH("technology/wearables", N787)),"wearables",ISNUMBER(SEARCH("technology/web", N787)),"web",ISNUMBER(SEARCH("theater/musical", N787)),"musical",ISNUMBER(SEARCH("theater/plays", N787)),"plays",ISNUMBER(SEARCH("theater/spaces", N787)),"spaces")</f>
        <v>rock</v>
      </c>
      <c r="S787" s="6">
        <f t="shared" si="63"/>
        <v>41303.593923611108</v>
      </c>
      <c r="T787" s="6">
        <f t="shared" si="64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tr">
        <f t="shared" si="62"/>
        <v>music</v>
      </c>
      <c r="R788" t="str" cm="1">
        <f t="array" ref="R788">_xlfn.IFS(ISNUMBER(SEARCH("film &amp; video/television", N788)),"television",ISNUMBER(SEARCH("film &amp; video/animation", N788)),"animation",ISNUMBER(SEARCH("film &amp; video/documentary", N788)),"documentary",ISNUMBER(SEARCH("film &amp; video/drama", N788)),"drama",ISNUMBER(SEARCH("film &amp; video/science fiction", N788)),"science fiction",ISNUMBER(SEARCH("film &amp; video/shorts", N788)),"shorts",ISNUMBER(SEARCH("food/food trucks", N788)),"food trucks",ISNUMBER(SEARCH("food/restaurants", N788)),"restaurants",ISNUMBER(SEARCH("food/small batch", N788)),"small batch",ISNUMBER(SEARCH("games/mobile games", N788)),"mobile games",ISNUMBER(SEARCH("games/tabletop games", N788)),"tabletop games",ISNUMBER(SEARCH("games/video games", N788)),"video games",ISNUMBER(SEARCH("music/classical music", N788)),"classical music",ISNUMBER(SEARCH("music/electronic music", N788)),"electronic music",ISNUMBER(SEARCH("music/faith", N788)),"faith",ISNUMBER(SEARCH("music/indie rock", N788)),"indie rock",ISNUMBER(SEARCH("music/jazz", N788)),"jazz",ISNUMBER(SEARCH("music/metal", N788)),"metal",ISNUMBER(SEARCH("music/pop", N788)),"pop",ISNUMBER(SEARCH("music/rock", N788)),"rock",ISNUMBER(SEARCH("music/world music", N788)),"world music",ISNUMBER(SEARCH("journalism/audio", N788)),"audio",ISNUMBER(SEARCH("photography/nature", N788)),"nature",ISNUMBER(SEARCH("photography/people", N788)),"people",ISNUMBER(SEARCH("photography/photobooks", N788)),"photobooks",ISNUMBER(SEARCH("photography/places", N788)),"places",ISNUMBER(SEARCH("publishing/art books", N788)),"art books",ISNUMBER(SEARCH("publishing/children's books", N788)),"children's books",ISNUMBER(SEARCH("publishing/fiction", N788)),"fiction",ISNUMBER(SEARCH("publishing/nonfiction", N788)),"nonfiction",ISNUMBER(SEARCH("publishing/radio &amp; podcasts", N788)),"radio &amp; podcasts",ISNUMBER(SEARCH("publishing/translations", N788)),"translations",ISNUMBER(SEARCH("technology/gadgets", N788)),"gadgets",ISNUMBER(SEARCH("technology/hardware", N788)),"hardware",ISNUMBER(SEARCH("technology/makerspaces", N788)),"makerspaces",ISNUMBER(SEARCH("technology/space exploration", N788)),"space exploration",ISNUMBER(SEARCH("technology/wearables", N788)),"wearables",ISNUMBER(SEARCH("technology/web", N788)),"web",ISNUMBER(SEARCH("theater/musical", N788)),"musical",ISNUMBER(SEARCH("theater/plays", N788)),"plays",ISNUMBER(SEARCH("theater/spaces", N788)),"spaces")</f>
        <v>rock</v>
      </c>
      <c r="S788" s="6">
        <f t="shared" si="63"/>
        <v>40983.055949074071</v>
      </c>
      <c r="T788" s="6">
        <f t="shared" si="64"/>
        <v>41040.657638888886</v>
      </c>
    </row>
    <row r="789" spans="1:20" ht="48" hidden="1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tr">
        <f t="shared" si="62"/>
        <v>music</v>
      </c>
      <c r="R789" t="str" cm="1">
        <f t="array" ref="R789">_xlfn.IFS(ISNUMBER(SEARCH("film &amp; video/television", N789)),"television",ISNUMBER(SEARCH("film &amp; video/animation", N789)),"animation",ISNUMBER(SEARCH("film &amp; video/documentary", N789)),"documentary",ISNUMBER(SEARCH("film &amp; video/drama", N789)),"drama",ISNUMBER(SEARCH("film &amp; video/science fiction", N789)),"science fiction",ISNUMBER(SEARCH("film &amp; video/shorts", N789)),"shorts",ISNUMBER(SEARCH("food/food trucks", N789)),"food trucks",ISNUMBER(SEARCH("food/restaurants", N789)),"restaurants",ISNUMBER(SEARCH("food/small batch", N789)),"small batch",ISNUMBER(SEARCH("games/mobile games", N789)),"mobile games",ISNUMBER(SEARCH("games/tabletop games", N789)),"tabletop games",ISNUMBER(SEARCH("games/video games", N789)),"video games",ISNUMBER(SEARCH("music/classical music", N789)),"classical music",ISNUMBER(SEARCH("music/electronic music", N789)),"electronic music",ISNUMBER(SEARCH("music/faith", N789)),"faith",ISNUMBER(SEARCH("music/indie rock", N789)),"indie rock",ISNUMBER(SEARCH("music/jazz", N789)),"jazz",ISNUMBER(SEARCH("music/metal", N789)),"metal",ISNUMBER(SEARCH("music/pop", N789)),"pop",ISNUMBER(SEARCH("music/rock", N789)),"rock",ISNUMBER(SEARCH("music/world music", N789)),"world music",ISNUMBER(SEARCH("journalism/audio", N789)),"audio",ISNUMBER(SEARCH("photography/nature", N789)),"nature",ISNUMBER(SEARCH("photography/people", N789)),"people",ISNUMBER(SEARCH("photography/photobooks", N789)),"photobooks",ISNUMBER(SEARCH("photography/places", N789)),"places",ISNUMBER(SEARCH("publishing/art books", N789)),"art books",ISNUMBER(SEARCH("publishing/children's books", N789)),"children's books",ISNUMBER(SEARCH("publishing/fiction", N789)),"fiction",ISNUMBER(SEARCH("publishing/nonfiction", N789)),"nonfiction",ISNUMBER(SEARCH("publishing/radio &amp; podcasts", N789)),"radio &amp; podcasts",ISNUMBER(SEARCH("publishing/translations", N789)),"translations",ISNUMBER(SEARCH("technology/gadgets", N789)),"gadgets",ISNUMBER(SEARCH("technology/hardware", N789)),"hardware",ISNUMBER(SEARCH("technology/makerspaces", N789)),"makerspaces",ISNUMBER(SEARCH("technology/space exploration", N789)),"space exploration",ISNUMBER(SEARCH("technology/wearables", N789)),"wearables",ISNUMBER(SEARCH("technology/web", N789)),"web",ISNUMBER(SEARCH("theater/musical", N789)),"musical",ISNUMBER(SEARCH("theater/plays", N789)),"plays",ISNUMBER(SEARCH("theater/spaces", N789)),"spaces")</f>
        <v>rock</v>
      </c>
      <c r="S789" s="6">
        <f t="shared" si="63"/>
        <v>41549.627615740741</v>
      </c>
      <c r="T789" s="6">
        <f t="shared" si="64"/>
        <v>41579.627615740741</v>
      </c>
    </row>
    <row r="790" spans="1:20" ht="48" hidden="1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tr">
        <f t="shared" si="62"/>
        <v>music</v>
      </c>
      <c r="R790" t="str" cm="1">
        <f t="array" ref="R790">_xlfn.IFS(ISNUMBER(SEARCH("film &amp; video/television", N790)),"television",ISNUMBER(SEARCH("film &amp; video/animation", N790)),"animation",ISNUMBER(SEARCH("film &amp; video/documentary", N790)),"documentary",ISNUMBER(SEARCH("film &amp; video/drama", N790)),"drama",ISNUMBER(SEARCH("film &amp; video/science fiction", N790)),"science fiction",ISNUMBER(SEARCH("film &amp; video/shorts", N790)),"shorts",ISNUMBER(SEARCH("food/food trucks", N790)),"food trucks",ISNUMBER(SEARCH("food/restaurants", N790)),"restaurants",ISNUMBER(SEARCH("food/small batch", N790)),"small batch",ISNUMBER(SEARCH("games/mobile games", N790)),"mobile games",ISNUMBER(SEARCH("games/tabletop games", N790)),"tabletop games",ISNUMBER(SEARCH("games/video games", N790)),"video games",ISNUMBER(SEARCH("music/classical music", N790)),"classical music",ISNUMBER(SEARCH("music/electronic music", N790)),"electronic music",ISNUMBER(SEARCH("music/faith", N790)),"faith",ISNUMBER(SEARCH("music/indie rock", N790)),"indie rock",ISNUMBER(SEARCH("music/jazz", N790)),"jazz",ISNUMBER(SEARCH("music/metal", N790)),"metal",ISNUMBER(SEARCH("music/pop", N790)),"pop",ISNUMBER(SEARCH("music/rock", N790)),"rock",ISNUMBER(SEARCH("music/world music", N790)),"world music",ISNUMBER(SEARCH("journalism/audio", N790)),"audio",ISNUMBER(SEARCH("photography/nature", N790)),"nature",ISNUMBER(SEARCH("photography/people", N790)),"people",ISNUMBER(SEARCH("photography/photobooks", N790)),"photobooks",ISNUMBER(SEARCH("photography/places", N790)),"places",ISNUMBER(SEARCH("publishing/art books", N790)),"art books",ISNUMBER(SEARCH("publishing/children's books", N790)),"children's books",ISNUMBER(SEARCH("publishing/fiction", N790)),"fiction",ISNUMBER(SEARCH("publishing/nonfiction", N790)),"nonfiction",ISNUMBER(SEARCH("publishing/radio &amp; podcasts", N790)),"radio &amp; podcasts",ISNUMBER(SEARCH("publishing/translations", N790)),"translations",ISNUMBER(SEARCH("technology/gadgets", N790)),"gadgets",ISNUMBER(SEARCH("technology/hardware", N790)),"hardware",ISNUMBER(SEARCH("technology/makerspaces", N790)),"makerspaces",ISNUMBER(SEARCH("technology/space exploration", N790)),"space exploration",ISNUMBER(SEARCH("technology/wearables", N790)),"wearables",ISNUMBER(SEARCH("technology/web", N790)),"web",ISNUMBER(SEARCH("theater/musical", N790)),"musical",ISNUMBER(SEARCH("theater/plays", N790)),"plays",ISNUMBER(SEARCH("theater/spaces", N790)),"spaces")</f>
        <v>rock</v>
      </c>
      <c r="S790" s="6">
        <f t="shared" si="63"/>
        <v>41059.006805555553</v>
      </c>
      <c r="T790" s="6">
        <f t="shared" si="64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tr">
        <f t="shared" si="62"/>
        <v>music</v>
      </c>
      <c r="R791" t="str" cm="1">
        <f t="array" ref="R791">_xlfn.IFS(ISNUMBER(SEARCH("film &amp; video/television", N791)),"television",ISNUMBER(SEARCH("film &amp; video/animation", N791)),"animation",ISNUMBER(SEARCH("film &amp; video/documentary", N791)),"documentary",ISNUMBER(SEARCH("film &amp; video/drama", N791)),"drama",ISNUMBER(SEARCH("film &amp; video/science fiction", N791)),"science fiction",ISNUMBER(SEARCH("film &amp; video/shorts", N791)),"shorts",ISNUMBER(SEARCH("food/food trucks", N791)),"food trucks",ISNUMBER(SEARCH("food/restaurants", N791)),"restaurants",ISNUMBER(SEARCH("food/small batch", N791)),"small batch",ISNUMBER(SEARCH("games/mobile games", N791)),"mobile games",ISNUMBER(SEARCH("games/tabletop games", N791)),"tabletop games",ISNUMBER(SEARCH("games/video games", N791)),"video games",ISNUMBER(SEARCH("music/classical music", N791)),"classical music",ISNUMBER(SEARCH("music/electronic music", N791)),"electronic music",ISNUMBER(SEARCH("music/faith", N791)),"faith",ISNUMBER(SEARCH("music/indie rock", N791)),"indie rock",ISNUMBER(SEARCH("music/jazz", N791)),"jazz",ISNUMBER(SEARCH("music/metal", N791)),"metal",ISNUMBER(SEARCH("music/pop", N791)),"pop",ISNUMBER(SEARCH("music/rock", N791)),"rock",ISNUMBER(SEARCH("music/world music", N791)),"world music",ISNUMBER(SEARCH("journalism/audio", N791)),"audio",ISNUMBER(SEARCH("photography/nature", N791)),"nature",ISNUMBER(SEARCH("photography/people", N791)),"people",ISNUMBER(SEARCH("photography/photobooks", N791)),"photobooks",ISNUMBER(SEARCH("photography/places", N791)),"places",ISNUMBER(SEARCH("publishing/art books", N791)),"art books",ISNUMBER(SEARCH("publishing/children's books", N791)),"children's books",ISNUMBER(SEARCH("publishing/fiction", N791)),"fiction",ISNUMBER(SEARCH("publishing/nonfiction", N791)),"nonfiction",ISNUMBER(SEARCH("publishing/radio &amp; podcasts", N791)),"radio &amp; podcasts",ISNUMBER(SEARCH("publishing/translations", N791)),"translations",ISNUMBER(SEARCH("technology/gadgets", N791)),"gadgets",ISNUMBER(SEARCH("technology/hardware", N791)),"hardware",ISNUMBER(SEARCH("technology/makerspaces", N791)),"makerspaces",ISNUMBER(SEARCH("technology/space exploration", N791)),"space exploration",ISNUMBER(SEARCH("technology/wearables", N791)),"wearables",ISNUMBER(SEARCH("technology/web", N791)),"web",ISNUMBER(SEARCH("theater/musical", N791)),"musical",ISNUMBER(SEARCH("theater/plays", N791)),"plays",ISNUMBER(SEARCH("theater/spaces", N791)),"spaces")</f>
        <v>rock</v>
      </c>
      <c r="S791" s="6">
        <f t="shared" si="63"/>
        <v>41277.186111111114</v>
      </c>
      <c r="T791" s="6">
        <f t="shared" si="64"/>
        <v>41295.332638888889</v>
      </c>
    </row>
    <row r="792" spans="1:20" ht="48" hidden="1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tr">
        <f t="shared" si="62"/>
        <v>music</v>
      </c>
      <c r="R792" t="str" cm="1">
        <f t="array" ref="R792">_xlfn.IFS(ISNUMBER(SEARCH("film &amp; video/television", N792)),"television",ISNUMBER(SEARCH("film &amp; video/animation", N792)),"animation",ISNUMBER(SEARCH("film &amp; video/documentary", N792)),"documentary",ISNUMBER(SEARCH("film &amp; video/drama", N792)),"drama",ISNUMBER(SEARCH("film &amp; video/science fiction", N792)),"science fiction",ISNUMBER(SEARCH("film &amp; video/shorts", N792)),"shorts",ISNUMBER(SEARCH("food/food trucks", N792)),"food trucks",ISNUMBER(SEARCH("food/restaurants", N792)),"restaurants",ISNUMBER(SEARCH("food/small batch", N792)),"small batch",ISNUMBER(SEARCH("games/mobile games", N792)),"mobile games",ISNUMBER(SEARCH("games/tabletop games", N792)),"tabletop games",ISNUMBER(SEARCH("games/video games", N792)),"video games",ISNUMBER(SEARCH("music/classical music", N792)),"classical music",ISNUMBER(SEARCH("music/electronic music", N792)),"electronic music",ISNUMBER(SEARCH("music/faith", N792)),"faith",ISNUMBER(SEARCH("music/indie rock", N792)),"indie rock",ISNUMBER(SEARCH("music/jazz", N792)),"jazz",ISNUMBER(SEARCH("music/metal", N792)),"metal",ISNUMBER(SEARCH("music/pop", N792)),"pop",ISNUMBER(SEARCH("music/rock", N792)),"rock",ISNUMBER(SEARCH("music/world music", N792)),"world music",ISNUMBER(SEARCH("journalism/audio", N792)),"audio",ISNUMBER(SEARCH("photography/nature", N792)),"nature",ISNUMBER(SEARCH("photography/people", N792)),"people",ISNUMBER(SEARCH("photography/photobooks", N792)),"photobooks",ISNUMBER(SEARCH("photography/places", N792)),"places",ISNUMBER(SEARCH("publishing/art books", N792)),"art books",ISNUMBER(SEARCH("publishing/children's books", N792)),"children's books",ISNUMBER(SEARCH("publishing/fiction", N792)),"fiction",ISNUMBER(SEARCH("publishing/nonfiction", N792)),"nonfiction",ISNUMBER(SEARCH("publishing/radio &amp; podcasts", N792)),"radio &amp; podcasts",ISNUMBER(SEARCH("publishing/translations", N792)),"translations",ISNUMBER(SEARCH("technology/gadgets", N792)),"gadgets",ISNUMBER(SEARCH("technology/hardware", N792)),"hardware",ISNUMBER(SEARCH("technology/makerspaces", N792)),"makerspaces",ISNUMBER(SEARCH("technology/space exploration", N792)),"space exploration",ISNUMBER(SEARCH("technology/wearables", N792)),"wearables",ISNUMBER(SEARCH("technology/web", N792)),"web",ISNUMBER(SEARCH("theater/musical", N792)),"musical",ISNUMBER(SEARCH("theater/plays", N792)),"plays",ISNUMBER(SEARCH("theater/spaces", N792)),"spaces")</f>
        <v>rock</v>
      </c>
      <c r="S792" s="6">
        <f t="shared" si="63"/>
        <v>41276.047905092593</v>
      </c>
      <c r="T792" s="6">
        <f t="shared" si="64"/>
        <v>41306.047905092593</v>
      </c>
    </row>
    <row r="793" spans="1:20" ht="48" hidden="1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tr">
        <f t="shared" si="62"/>
        <v>music</v>
      </c>
      <c r="R793" t="str" cm="1">
        <f t="array" ref="R793">_xlfn.IFS(ISNUMBER(SEARCH("film &amp; video/television", N793)),"television",ISNUMBER(SEARCH("film &amp; video/animation", N793)),"animation",ISNUMBER(SEARCH("film &amp; video/documentary", N793)),"documentary",ISNUMBER(SEARCH("film &amp; video/drama", N793)),"drama",ISNUMBER(SEARCH("film &amp; video/science fiction", N793)),"science fiction",ISNUMBER(SEARCH("film &amp; video/shorts", N793)),"shorts",ISNUMBER(SEARCH("food/food trucks", N793)),"food trucks",ISNUMBER(SEARCH("food/restaurants", N793)),"restaurants",ISNUMBER(SEARCH("food/small batch", N793)),"small batch",ISNUMBER(SEARCH("games/mobile games", N793)),"mobile games",ISNUMBER(SEARCH("games/tabletop games", N793)),"tabletop games",ISNUMBER(SEARCH("games/video games", N793)),"video games",ISNUMBER(SEARCH("music/classical music", N793)),"classical music",ISNUMBER(SEARCH("music/electronic music", N793)),"electronic music",ISNUMBER(SEARCH("music/faith", N793)),"faith",ISNUMBER(SEARCH("music/indie rock", N793)),"indie rock",ISNUMBER(SEARCH("music/jazz", N793)),"jazz",ISNUMBER(SEARCH("music/metal", N793)),"metal",ISNUMBER(SEARCH("music/pop", N793)),"pop",ISNUMBER(SEARCH("music/rock", N793)),"rock",ISNUMBER(SEARCH("music/world music", N793)),"world music",ISNUMBER(SEARCH("journalism/audio", N793)),"audio",ISNUMBER(SEARCH("photography/nature", N793)),"nature",ISNUMBER(SEARCH("photography/people", N793)),"people",ISNUMBER(SEARCH("photography/photobooks", N793)),"photobooks",ISNUMBER(SEARCH("photography/places", N793)),"places",ISNUMBER(SEARCH("publishing/art books", N793)),"art books",ISNUMBER(SEARCH("publishing/children's books", N793)),"children's books",ISNUMBER(SEARCH("publishing/fiction", N793)),"fiction",ISNUMBER(SEARCH("publishing/nonfiction", N793)),"nonfiction",ISNUMBER(SEARCH("publishing/radio &amp; podcasts", N793)),"radio &amp; podcasts",ISNUMBER(SEARCH("publishing/translations", N793)),"translations",ISNUMBER(SEARCH("technology/gadgets", N793)),"gadgets",ISNUMBER(SEARCH("technology/hardware", N793)),"hardware",ISNUMBER(SEARCH("technology/makerspaces", N793)),"makerspaces",ISNUMBER(SEARCH("technology/space exploration", N793)),"space exploration",ISNUMBER(SEARCH("technology/wearables", N793)),"wearables",ISNUMBER(SEARCH("technology/web", N793)),"web",ISNUMBER(SEARCH("theater/musical", N793)),"musical",ISNUMBER(SEARCH("theater/plays", N793)),"plays",ISNUMBER(SEARCH("theater/spaces", N793)),"spaces")</f>
        <v>rock</v>
      </c>
      <c r="S793" s="6">
        <f t="shared" si="63"/>
        <v>41557.780624999999</v>
      </c>
      <c r="T793" s="6">
        <f t="shared" si="64"/>
        <v>41591.249305555553</v>
      </c>
    </row>
    <row r="794" spans="1:20" ht="32" hidden="1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tr">
        <f t="shared" si="62"/>
        <v>music</v>
      </c>
      <c r="R794" t="str" cm="1">
        <f t="array" ref="R794">_xlfn.IFS(ISNUMBER(SEARCH("film &amp; video/television", N794)),"television",ISNUMBER(SEARCH("film &amp; video/animation", N794)),"animation",ISNUMBER(SEARCH("film &amp; video/documentary", N794)),"documentary",ISNUMBER(SEARCH("film &amp; video/drama", N794)),"drama",ISNUMBER(SEARCH("film &amp; video/science fiction", N794)),"science fiction",ISNUMBER(SEARCH("film &amp; video/shorts", N794)),"shorts",ISNUMBER(SEARCH("food/food trucks", N794)),"food trucks",ISNUMBER(SEARCH("food/restaurants", N794)),"restaurants",ISNUMBER(SEARCH("food/small batch", N794)),"small batch",ISNUMBER(SEARCH("games/mobile games", N794)),"mobile games",ISNUMBER(SEARCH("games/tabletop games", N794)),"tabletop games",ISNUMBER(SEARCH("games/video games", N794)),"video games",ISNUMBER(SEARCH("music/classical music", N794)),"classical music",ISNUMBER(SEARCH("music/electronic music", N794)),"electronic music",ISNUMBER(SEARCH("music/faith", N794)),"faith",ISNUMBER(SEARCH("music/indie rock", N794)),"indie rock",ISNUMBER(SEARCH("music/jazz", N794)),"jazz",ISNUMBER(SEARCH("music/metal", N794)),"metal",ISNUMBER(SEARCH("music/pop", N794)),"pop",ISNUMBER(SEARCH("music/rock", N794)),"rock",ISNUMBER(SEARCH("music/world music", N794)),"world music",ISNUMBER(SEARCH("journalism/audio", N794)),"audio",ISNUMBER(SEARCH("photography/nature", N794)),"nature",ISNUMBER(SEARCH("photography/people", N794)),"people",ISNUMBER(SEARCH("photography/photobooks", N794)),"photobooks",ISNUMBER(SEARCH("photography/places", N794)),"places",ISNUMBER(SEARCH("publishing/art books", N794)),"art books",ISNUMBER(SEARCH("publishing/children's books", N794)),"children's books",ISNUMBER(SEARCH("publishing/fiction", N794)),"fiction",ISNUMBER(SEARCH("publishing/nonfiction", N794)),"nonfiction",ISNUMBER(SEARCH("publishing/radio &amp; podcasts", N794)),"radio &amp; podcasts",ISNUMBER(SEARCH("publishing/translations", N794)),"translations",ISNUMBER(SEARCH("technology/gadgets", N794)),"gadgets",ISNUMBER(SEARCH("technology/hardware", N794)),"hardware",ISNUMBER(SEARCH("technology/makerspaces", N794)),"makerspaces",ISNUMBER(SEARCH("technology/space exploration", N794)),"space exploration",ISNUMBER(SEARCH("technology/wearables", N794)),"wearables",ISNUMBER(SEARCH("technology/web", N794)),"web",ISNUMBER(SEARCH("theater/musical", N794)),"musical",ISNUMBER(SEARCH("theater/plays", N794)),"plays",ISNUMBER(SEARCH("theater/spaces", N794)),"spaces")</f>
        <v>rock</v>
      </c>
      <c r="S794" s="6">
        <f t="shared" si="63"/>
        <v>41555.873645833337</v>
      </c>
      <c r="T794" s="6">
        <f t="shared" si="64"/>
        <v>41585.915312500001</v>
      </c>
    </row>
    <row r="795" spans="1:20" ht="48" hidden="1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tr">
        <f t="shared" si="62"/>
        <v>music</v>
      </c>
      <c r="R795" t="str" cm="1">
        <f t="array" ref="R795">_xlfn.IFS(ISNUMBER(SEARCH("film &amp; video/television", N795)),"television",ISNUMBER(SEARCH("film &amp; video/animation", N795)),"animation",ISNUMBER(SEARCH("film &amp; video/documentary", N795)),"documentary",ISNUMBER(SEARCH("film &amp; video/drama", N795)),"drama",ISNUMBER(SEARCH("film &amp; video/science fiction", N795)),"science fiction",ISNUMBER(SEARCH("film &amp; video/shorts", N795)),"shorts",ISNUMBER(SEARCH("food/food trucks", N795)),"food trucks",ISNUMBER(SEARCH("food/restaurants", N795)),"restaurants",ISNUMBER(SEARCH("food/small batch", N795)),"small batch",ISNUMBER(SEARCH("games/mobile games", N795)),"mobile games",ISNUMBER(SEARCH("games/tabletop games", N795)),"tabletop games",ISNUMBER(SEARCH("games/video games", N795)),"video games",ISNUMBER(SEARCH("music/classical music", N795)),"classical music",ISNUMBER(SEARCH("music/electronic music", N795)),"electronic music",ISNUMBER(SEARCH("music/faith", N795)),"faith",ISNUMBER(SEARCH("music/indie rock", N795)),"indie rock",ISNUMBER(SEARCH("music/jazz", N795)),"jazz",ISNUMBER(SEARCH("music/metal", N795)),"metal",ISNUMBER(SEARCH("music/pop", N795)),"pop",ISNUMBER(SEARCH("music/rock", N795)),"rock",ISNUMBER(SEARCH("music/world music", N795)),"world music",ISNUMBER(SEARCH("journalism/audio", N795)),"audio",ISNUMBER(SEARCH("photography/nature", N795)),"nature",ISNUMBER(SEARCH("photography/people", N795)),"people",ISNUMBER(SEARCH("photography/photobooks", N795)),"photobooks",ISNUMBER(SEARCH("photography/places", N795)),"places",ISNUMBER(SEARCH("publishing/art books", N795)),"art books",ISNUMBER(SEARCH("publishing/children's books", N795)),"children's books",ISNUMBER(SEARCH("publishing/fiction", N795)),"fiction",ISNUMBER(SEARCH("publishing/nonfiction", N795)),"nonfiction",ISNUMBER(SEARCH("publishing/radio &amp; podcasts", N795)),"radio &amp; podcasts",ISNUMBER(SEARCH("publishing/translations", N795)),"translations",ISNUMBER(SEARCH("technology/gadgets", N795)),"gadgets",ISNUMBER(SEARCH("technology/hardware", N795)),"hardware",ISNUMBER(SEARCH("technology/makerspaces", N795)),"makerspaces",ISNUMBER(SEARCH("technology/space exploration", N795)),"space exploration",ISNUMBER(SEARCH("technology/wearables", N795)),"wearables",ISNUMBER(SEARCH("technology/web", N795)),"web",ISNUMBER(SEARCH("theater/musical", N795)),"musical",ISNUMBER(SEARCH("theater/plays", N795)),"plays",ISNUMBER(SEARCH("theater/spaces", N795)),"spaces")</f>
        <v>rock</v>
      </c>
      <c r="S795" s="6">
        <f t="shared" si="63"/>
        <v>41442.741249999999</v>
      </c>
      <c r="T795" s="6">
        <f t="shared" si="64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tr">
        <f t="shared" si="62"/>
        <v>music</v>
      </c>
      <c r="R796" t="str" cm="1">
        <f t="array" ref="R796">_xlfn.IFS(ISNUMBER(SEARCH("film &amp; video/television", N796)),"television",ISNUMBER(SEARCH("film &amp; video/animation", N796)),"animation",ISNUMBER(SEARCH("film &amp; video/documentary", N796)),"documentary",ISNUMBER(SEARCH("film &amp; video/drama", N796)),"drama",ISNUMBER(SEARCH("film &amp; video/science fiction", N796)),"science fiction",ISNUMBER(SEARCH("film &amp; video/shorts", N796)),"shorts",ISNUMBER(SEARCH("food/food trucks", N796)),"food trucks",ISNUMBER(SEARCH("food/restaurants", N796)),"restaurants",ISNUMBER(SEARCH("food/small batch", N796)),"small batch",ISNUMBER(SEARCH("games/mobile games", N796)),"mobile games",ISNUMBER(SEARCH("games/tabletop games", N796)),"tabletop games",ISNUMBER(SEARCH("games/video games", N796)),"video games",ISNUMBER(SEARCH("music/classical music", N796)),"classical music",ISNUMBER(SEARCH("music/electronic music", N796)),"electronic music",ISNUMBER(SEARCH("music/faith", N796)),"faith",ISNUMBER(SEARCH("music/indie rock", N796)),"indie rock",ISNUMBER(SEARCH("music/jazz", N796)),"jazz",ISNUMBER(SEARCH("music/metal", N796)),"metal",ISNUMBER(SEARCH("music/pop", N796)),"pop",ISNUMBER(SEARCH("music/rock", N796)),"rock",ISNUMBER(SEARCH("music/world music", N796)),"world music",ISNUMBER(SEARCH("journalism/audio", N796)),"audio",ISNUMBER(SEARCH("photography/nature", N796)),"nature",ISNUMBER(SEARCH("photography/people", N796)),"people",ISNUMBER(SEARCH("photography/photobooks", N796)),"photobooks",ISNUMBER(SEARCH("photography/places", N796)),"places",ISNUMBER(SEARCH("publishing/art books", N796)),"art books",ISNUMBER(SEARCH("publishing/children's books", N796)),"children's books",ISNUMBER(SEARCH("publishing/fiction", N796)),"fiction",ISNUMBER(SEARCH("publishing/nonfiction", N796)),"nonfiction",ISNUMBER(SEARCH("publishing/radio &amp; podcasts", N796)),"radio &amp; podcasts",ISNUMBER(SEARCH("publishing/translations", N796)),"translations",ISNUMBER(SEARCH("technology/gadgets", N796)),"gadgets",ISNUMBER(SEARCH("technology/hardware", N796)),"hardware",ISNUMBER(SEARCH("technology/makerspaces", N796)),"makerspaces",ISNUMBER(SEARCH("technology/space exploration", N796)),"space exploration",ISNUMBER(SEARCH("technology/wearables", N796)),"wearables",ISNUMBER(SEARCH("technology/web", N796)),"web",ISNUMBER(SEARCH("theater/musical", N796)),"musical",ISNUMBER(SEARCH("theater/plays", N796)),"plays",ISNUMBER(SEARCH("theater/spaces", N796)),"spaces")</f>
        <v>rock</v>
      </c>
      <c r="S796" s="6">
        <f t="shared" si="63"/>
        <v>40736.115011574075</v>
      </c>
      <c r="T796" s="6">
        <f t="shared" si="64"/>
        <v>40791.712500000001</v>
      </c>
    </row>
    <row r="797" spans="1:20" ht="48" hidden="1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tr">
        <f t="shared" si="62"/>
        <v>music</v>
      </c>
      <c r="R797" t="str" cm="1">
        <f t="array" ref="R797">_xlfn.IFS(ISNUMBER(SEARCH("film &amp; video/television", N797)),"television",ISNUMBER(SEARCH("film &amp; video/animation", N797)),"animation",ISNUMBER(SEARCH("film &amp; video/documentary", N797)),"documentary",ISNUMBER(SEARCH("film &amp; video/drama", N797)),"drama",ISNUMBER(SEARCH("film &amp; video/science fiction", N797)),"science fiction",ISNUMBER(SEARCH("film &amp; video/shorts", N797)),"shorts",ISNUMBER(SEARCH("food/food trucks", N797)),"food trucks",ISNUMBER(SEARCH("food/restaurants", N797)),"restaurants",ISNUMBER(SEARCH("food/small batch", N797)),"small batch",ISNUMBER(SEARCH("games/mobile games", N797)),"mobile games",ISNUMBER(SEARCH("games/tabletop games", N797)),"tabletop games",ISNUMBER(SEARCH("games/video games", N797)),"video games",ISNUMBER(SEARCH("music/classical music", N797)),"classical music",ISNUMBER(SEARCH("music/electronic music", N797)),"electronic music",ISNUMBER(SEARCH("music/faith", N797)),"faith",ISNUMBER(SEARCH("music/indie rock", N797)),"indie rock",ISNUMBER(SEARCH("music/jazz", N797)),"jazz",ISNUMBER(SEARCH("music/metal", N797)),"metal",ISNUMBER(SEARCH("music/pop", N797)),"pop",ISNUMBER(SEARCH("music/rock", N797)),"rock",ISNUMBER(SEARCH("music/world music", N797)),"world music",ISNUMBER(SEARCH("journalism/audio", N797)),"audio",ISNUMBER(SEARCH("photography/nature", N797)),"nature",ISNUMBER(SEARCH("photography/people", N797)),"people",ISNUMBER(SEARCH("photography/photobooks", N797)),"photobooks",ISNUMBER(SEARCH("photography/places", N797)),"places",ISNUMBER(SEARCH("publishing/art books", N797)),"art books",ISNUMBER(SEARCH("publishing/children's books", N797)),"children's books",ISNUMBER(SEARCH("publishing/fiction", N797)),"fiction",ISNUMBER(SEARCH("publishing/nonfiction", N797)),"nonfiction",ISNUMBER(SEARCH("publishing/radio &amp; podcasts", N797)),"radio &amp; podcasts",ISNUMBER(SEARCH("publishing/translations", N797)),"translations",ISNUMBER(SEARCH("technology/gadgets", N797)),"gadgets",ISNUMBER(SEARCH("technology/hardware", N797)),"hardware",ISNUMBER(SEARCH("technology/makerspaces", N797)),"makerspaces",ISNUMBER(SEARCH("technology/space exploration", N797)),"space exploration",ISNUMBER(SEARCH("technology/wearables", N797)),"wearables",ISNUMBER(SEARCH("technology/web", N797)),"web",ISNUMBER(SEARCH("theater/musical", N797)),"musical",ISNUMBER(SEARCH("theater/plays", N797)),"plays",ISNUMBER(SEARCH("theater/spaces", N797)),"spaces")</f>
        <v>rock</v>
      </c>
      <c r="S797" s="6">
        <f t="shared" si="63"/>
        <v>40963.613032407404</v>
      </c>
      <c r="T797" s="6">
        <f t="shared" si="64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tr">
        <f t="shared" si="62"/>
        <v>music</v>
      </c>
      <c r="R798" t="str" cm="1">
        <f t="array" ref="R798">_xlfn.IFS(ISNUMBER(SEARCH("film &amp; video/television", N798)),"television",ISNUMBER(SEARCH("film &amp; video/animation", N798)),"animation",ISNUMBER(SEARCH("film &amp; video/documentary", N798)),"documentary",ISNUMBER(SEARCH("film &amp; video/drama", N798)),"drama",ISNUMBER(SEARCH("film &amp; video/science fiction", N798)),"science fiction",ISNUMBER(SEARCH("film &amp; video/shorts", N798)),"shorts",ISNUMBER(SEARCH("food/food trucks", N798)),"food trucks",ISNUMBER(SEARCH("food/restaurants", N798)),"restaurants",ISNUMBER(SEARCH("food/small batch", N798)),"small batch",ISNUMBER(SEARCH("games/mobile games", N798)),"mobile games",ISNUMBER(SEARCH("games/tabletop games", N798)),"tabletop games",ISNUMBER(SEARCH("games/video games", N798)),"video games",ISNUMBER(SEARCH("music/classical music", N798)),"classical music",ISNUMBER(SEARCH("music/electronic music", N798)),"electronic music",ISNUMBER(SEARCH("music/faith", N798)),"faith",ISNUMBER(SEARCH("music/indie rock", N798)),"indie rock",ISNUMBER(SEARCH("music/jazz", N798)),"jazz",ISNUMBER(SEARCH("music/metal", N798)),"metal",ISNUMBER(SEARCH("music/pop", N798)),"pop",ISNUMBER(SEARCH("music/rock", N798)),"rock",ISNUMBER(SEARCH("music/world music", N798)),"world music",ISNUMBER(SEARCH("journalism/audio", N798)),"audio",ISNUMBER(SEARCH("photography/nature", N798)),"nature",ISNUMBER(SEARCH("photography/people", N798)),"people",ISNUMBER(SEARCH("photography/photobooks", N798)),"photobooks",ISNUMBER(SEARCH("photography/places", N798)),"places",ISNUMBER(SEARCH("publishing/art books", N798)),"art books",ISNUMBER(SEARCH("publishing/children's books", N798)),"children's books",ISNUMBER(SEARCH("publishing/fiction", N798)),"fiction",ISNUMBER(SEARCH("publishing/nonfiction", N798)),"nonfiction",ISNUMBER(SEARCH("publishing/radio &amp; podcasts", N798)),"radio &amp; podcasts",ISNUMBER(SEARCH("publishing/translations", N798)),"translations",ISNUMBER(SEARCH("technology/gadgets", N798)),"gadgets",ISNUMBER(SEARCH("technology/hardware", N798)),"hardware",ISNUMBER(SEARCH("technology/makerspaces", N798)),"makerspaces",ISNUMBER(SEARCH("technology/space exploration", N798)),"space exploration",ISNUMBER(SEARCH("technology/wearables", N798)),"wearables",ISNUMBER(SEARCH("technology/web", N798)),"web",ISNUMBER(SEARCH("theater/musical", N798)),"musical",ISNUMBER(SEARCH("theater/plays", N798)),"plays",ISNUMBER(SEARCH("theater/spaces", N798)),"spaces")</f>
        <v>rock</v>
      </c>
      <c r="S798" s="6">
        <f t="shared" si="63"/>
        <v>41502.882928240739</v>
      </c>
      <c r="T798" s="6">
        <f t="shared" si="64"/>
        <v>41532.881944444445</v>
      </c>
    </row>
    <row r="799" spans="1:20" ht="48" hidden="1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tr">
        <f t="shared" si="62"/>
        <v>music</v>
      </c>
      <c r="R799" t="str" cm="1">
        <f t="array" ref="R799">_xlfn.IFS(ISNUMBER(SEARCH("film &amp; video/television", N799)),"television",ISNUMBER(SEARCH("film &amp; video/animation", N799)),"animation",ISNUMBER(SEARCH("film &amp; video/documentary", N799)),"documentary",ISNUMBER(SEARCH("film &amp; video/drama", N799)),"drama",ISNUMBER(SEARCH("film &amp; video/science fiction", N799)),"science fiction",ISNUMBER(SEARCH("film &amp; video/shorts", N799)),"shorts",ISNUMBER(SEARCH("food/food trucks", N799)),"food trucks",ISNUMBER(SEARCH("food/restaurants", N799)),"restaurants",ISNUMBER(SEARCH("food/small batch", N799)),"small batch",ISNUMBER(SEARCH("games/mobile games", N799)),"mobile games",ISNUMBER(SEARCH("games/tabletop games", N799)),"tabletop games",ISNUMBER(SEARCH("games/video games", N799)),"video games",ISNUMBER(SEARCH("music/classical music", N799)),"classical music",ISNUMBER(SEARCH("music/electronic music", N799)),"electronic music",ISNUMBER(SEARCH("music/faith", N799)),"faith",ISNUMBER(SEARCH("music/indie rock", N799)),"indie rock",ISNUMBER(SEARCH("music/jazz", N799)),"jazz",ISNUMBER(SEARCH("music/metal", N799)),"metal",ISNUMBER(SEARCH("music/pop", N799)),"pop",ISNUMBER(SEARCH("music/rock", N799)),"rock",ISNUMBER(SEARCH("music/world music", N799)),"world music",ISNUMBER(SEARCH("journalism/audio", N799)),"audio",ISNUMBER(SEARCH("photography/nature", N799)),"nature",ISNUMBER(SEARCH("photography/people", N799)),"people",ISNUMBER(SEARCH("photography/photobooks", N799)),"photobooks",ISNUMBER(SEARCH("photography/places", N799)),"places",ISNUMBER(SEARCH("publishing/art books", N799)),"art books",ISNUMBER(SEARCH("publishing/children's books", N799)),"children's books",ISNUMBER(SEARCH("publishing/fiction", N799)),"fiction",ISNUMBER(SEARCH("publishing/nonfiction", N799)),"nonfiction",ISNUMBER(SEARCH("publishing/radio &amp; podcasts", N799)),"radio &amp; podcasts",ISNUMBER(SEARCH("publishing/translations", N799)),"translations",ISNUMBER(SEARCH("technology/gadgets", N799)),"gadgets",ISNUMBER(SEARCH("technology/hardware", N799)),"hardware",ISNUMBER(SEARCH("technology/makerspaces", N799)),"makerspaces",ISNUMBER(SEARCH("technology/space exploration", N799)),"space exploration",ISNUMBER(SEARCH("technology/wearables", N799)),"wearables",ISNUMBER(SEARCH("technology/web", N799)),"web",ISNUMBER(SEARCH("theater/musical", N799)),"musical",ISNUMBER(SEARCH("theater/plays", N799)),"plays",ISNUMBER(SEARCH("theater/spaces", N799)),"spaces")</f>
        <v>rock</v>
      </c>
      <c r="S799" s="6">
        <f t="shared" si="63"/>
        <v>40996.994074074071</v>
      </c>
      <c r="T799" s="6">
        <f t="shared" si="64"/>
        <v>41028.166666666664</v>
      </c>
    </row>
    <row r="800" spans="1:20" ht="48" hidden="1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tr">
        <f t="shared" si="62"/>
        <v>music</v>
      </c>
      <c r="R800" t="str" cm="1">
        <f t="array" ref="R800">_xlfn.IFS(ISNUMBER(SEARCH("film &amp; video/television", N800)),"television",ISNUMBER(SEARCH("film &amp; video/animation", N800)),"animation",ISNUMBER(SEARCH("film &amp; video/documentary", N800)),"documentary",ISNUMBER(SEARCH("film &amp; video/drama", N800)),"drama",ISNUMBER(SEARCH("film &amp; video/science fiction", N800)),"science fiction",ISNUMBER(SEARCH("film &amp; video/shorts", N800)),"shorts",ISNUMBER(SEARCH("food/food trucks", N800)),"food trucks",ISNUMBER(SEARCH("food/restaurants", N800)),"restaurants",ISNUMBER(SEARCH("food/small batch", N800)),"small batch",ISNUMBER(SEARCH("games/mobile games", N800)),"mobile games",ISNUMBER(SEARCH("games/tabletop games", N800)),"tabletop games",ISNUMBER(SEARCH("games/video games", N800)),"video games",ISNUMBER(SEARCH("music/classical music", N800)),"classical music",ISNUMBER(SEARCH("music/electronic music", N800)),"electronic music",ISNUMBER(SEARCH("music/faith", N800)),"faith",ISNUMBER(SEARCH("music/indie rock", N800)),"indie rock",ISNUMBER(SEARCH("music/jazz", N800)),"jazz",ISNUMBER(SEARCH("music/metal", N800)),"metal",ISNUMBER(SEARCH("music/pop", N800)),"pop",ISNUMBER(SEARCH("music/rock", N800)),"rock",ISNUMBER(SEARCH("music/world music", N800)),"world music",ISNUMBER(SEARCH("journalism/audio", N800)),"audio",ISNUMBER(SEARCH("photography/nature", N800)),"nature",ISNUMBER(SEARCH("photography/people", N800)),"people",ISNUMBER(SEARCH("photography/photobooks", N800)),"photobooks",ISNUMBER(SEARCH("photography/places", N800)),"places",ISNUMBER(SEARCH("publishing/art books", N800)),"art books",ISNUMBER(SEARCH("publishing/children's books", N800)),"children's books",ISNUMBER(SEARCH("publishing/fiction", N800)),"fiction",ISNUMBER(SEARCH("publishing/nonfiction", N800)),"nonfiction",ISNUMBER(SEARCH("publishing/radio &amp; podcasts", N800)),"radio &amp; podcasts",ISNUMBER(SEARCH("publishing/translations", N800)),"translations",ISNUMBER(SEARCH("technology/gadgets", N800)),"gadgets",ISNUMBER(SEARCH("technology/hardware", N800)),"hardware",ISNUMBER(SEARCH("technology/makerspaces", N800)),"makerspaces",ISNUMBER(SEARCH("technology/space exploration", N800)),"space exploration",ISNUMBER(SEARCH("technology/wearables", N800)),"wearables",ISNUMBER(SEARCH("technology/web", N800)),"web",ISNUMBER(SEARCH("theater/musical", N800)),"musical",ISNUMBER(SEARCH("theater/plays", N800)),"plays",ISNUMBER(SEARCH("theater/spaces", N800)),"spaces")</f>
        <v>rock</v>
      </c>
      <c r="S800" s="6">
        <f t="shared" si="63"/>
        <v>41882.590127314819</v>
      </c>
      <c r="T800" s="6">
        <f t="shared" si="64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tr">
        <f t="shared" si="62"/>
        <v>music</v>
      </c>
      <c r="R801" t="str" cm="1">
        <f t="array" ref="R801">_xlfn.IFS(ISNUMBER(SEARCH("film &amp; video/television", N801)),"television",ISNUMBER(SEARCH("film &amp; video/animation", N801)),"animation",ISNUMBER(SEARCH("film &amp; video/documentary", N801)),"documentary",ISNUMBER(SEARCH("film &amp; video/drama", N801)),"drama",ISNUMBER(SEARCH("film &amp; video/science fiction", N801)),"science fiction",ISNUMBER(SEARCH("film &amp; video/shorts", N801)),"shorts",ISNUMBER(SEARCH("food/food trucks", N801)),"food trucks",ISNUMBER(SEARCH("food/restaurants", N801)),"restaurants",ISNUMBER(SEARCH("food/small batch", N801)),"small batch",ISNUMBER(SEARCH("games/mobile games", N801)),"mobile games",ISNUMBER(SEARCH("games/tabletop games", N801)),"tabletop games",ISNUMBER(SEARCH("games/video games", N801)),"video games",ISNUMBER(SEARCH("music/classical music", N801)),"classical music",ISNUMBER(SEARCH("music/electronic music", N801)),"electronic music",ISNUMBER(SEARCH("music/faith", N801)),"faith",ISNUMBER(SEARCH("music/indie rock", N801)),"indie rock",ISNUMBER(SEARCH("music/jazz", N801)),"jazz",ISNUMBER(SEARCH("music/metal", N801)),"metal",ISNUMBER(SEARCH("music/pop", N801)),"pop",ISNUMBER(SEARCH("music/rock", N801)),"rock",ISNUMBER(SEARCH("music/world music", N801)),"world music",ISNUMBER(SEARCH("journalism/audio", N801)),"audio",ISNUMBER(SEARCH("photography/nature", N801)),"nature",ISNUMBER(SEARCH("photography/people", N801)),"people",ISNUMBER(SEARCH("photography/photobooks", N801)),"photobooks",ISNUMBER(SEARCH("photography/places", N801)),"places",ISNUMBER(SEARCH("publishing/art books", N801)),"art books",ISNUMBER(SEARCH("publishing/children's books", N801)),"children's books",ISNUMBER(SEARCH("publishing/fiction", N801)),"fiction",ISNUMBER(SEARCH("publishing/nonfiction", N801)),"nonfiction",ISNUMBER(SEARCH("publishing/radio &amp; podcasts", N801)),"radio &amp; podcasts",ISNUMBER(SEARCH("publishing/translations", N801)),"translations",ISNUMBER(SEARCH("technology/gadgets", N801)),"gadgets",ISNUMBER(SEARCH("technology/hardware", N801)),"hardware",ISNUMBER(SEARCH("technology/makerspaces", N801)),"makerspaces",ISNUMBER(SEARCH("technology/space exploration", N801)),"space exploration",ISNUMBER(SEARCH("technology/wearables", N801)),"wearables",ISNUMBER(SEARCH("technology/web", N801)),"web",ISNUMBER(SEARCH("theater/musical", N801)),"musical",ISNUMBER(SEARCH("theater/plays", N801)),"plays",ISNUMBER(SEARCH("theater/spaces", N801)),"spaces")</f>
        <v>rock</v>
      </c>
      <c r="S801" s="6">
        <f t="shared" si="63"/>
        <v>40996.667199074072</v>
      </c>
      <c r="T801" s="6">
        <f t="shared" si="64"/>
        <v>41026.667199074072</v>
      </c>
    </row>
    <row r="802" spans="1:20" ht="48" hidden="1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tr">
        <f t="shared" si="62"/>
        <v>music</v>
      </c>
      <c r="R802" t="str" cm="1">
        <f t="array" ref="R802">_xlfn.IFS(ISNUMBER(SEARCH("film &amp; video/television", N802)),"television",ISNUMBER(SEARCH("film &amp; video/animation", N802)),"animation",ISNUMBER(SEARCH("film &amp; video/documentary", N802)),"documentary",ISNUMBER(SEARCH("film &amp; video/drama", N802)),"drama",ISNUMBER(SEARCH("film &amp; video/science fiction", N802)),"science fiction",ISNUMBER(SEARCH("film &amp; video/shorts", N802)),"shorts",ISNUMBER(SEARCH("food/food trucks", N802)),"food trucks",ISNUMBER(SEARCH("food/restaurants", N802)),"restaurants",ISNUMBER(SEARCH("food/small batch", N802)),"small batch",ISNUMBER(SEARCH("games/mobile games", N802)),"mobile games",ISNUMBER(SEARCH("games/tabletop games", N802)),"tabletop games",ISNUMBER(SEARCH("games/video games", N802)),"video games",ISNUMBER(SEARCH("music/classical music", N802)),"classical music",ISNUMBER(SEARCH("music/electronic music", N802)),"electronic music",ISNUMBER(SEARCH("music/faith", N802)),"faith",ISNUMBER(SEARCH("music/indie rock", N802)),"indie rock",ISNUMBER(SEARCH("music/jazz", N802)),"jazz",ISNUMBER(SEARCH("music/metal", N802)),"metal",ISNUMBER(SEARCH("music/pop", N802)),"pop",ISNUMBER(SEARCH("music/rock", N802)),"rock",ISNUMBER(SEARCH("music/world music", N802)),"world music",ISNUMBER(SEARCH("journalism/audio", N802)),"audio",ISNUMBER(SEARCH("photography/nature", N802)),"nature",ISNUMBER(SEARCH("photography/people", N802)),"people",ISNUMBER(SEARCH("photography/photobooks", N802)),"photobooks",ISNUMBER(SEARCH("photography/places", N802)),"places",ISNUMBER(SEARCH("publishing/art books", N802)),"art books",ISNUMBER(SEARCH("publishing/children's books", N802)),"children's books",ISNUMBER(SEARCH("publishing/fiction", N802)),"fiction",ISNUMBER(SEARCH("publishing/nonfiction", N802)),"nonfiction",ISNUMBER(SEARCH("publishing/radio &amp; podcasts", N802)),"radio &amp; podcasts",ISNUMBER(SEARCH("publishing/translations", N802)),"translations",ISNUMBER(SEARCH("technology/gadgets", N802)),"gadgets",ISNUMBER(SEARCH("technology/hardware", N802)),"hardware",ISNUMBER(SEARCH("technology/makerspaces", N802)),"makerspaces",ISNUMBER(SEARCH("technology/space exploration", N802)),"space exploration",ISNUMBER(SEARCH("technology/wearables", N802)),"wearables",ISNUMBER(SEARCH("technology/web", N802)),"web",ISNUMBER(SEARCH("theater/musical", N802)),"musical",ISNUMBER(SEARCH("theater/plays", N802)),"plays",ISNUMBER(SEARCH("theater/spaces", N802)),"spaces")</f>
        <v>rock</v>
      </c>
      <c r="S802" s="6">
        <f t="shared" si="63"/>
        <v>41863.433495370373</v>
      </c>
      <c r="T802" s="6">
        <f t="shared" si="64"/>
        <v>41893.433495370373</v>
      </c>
    </row>
    <row r="803" spans="1:20" ht="48" hidden="1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tr">
        <f t="shared" si="62"/>
        <v>music</v>
      </c>
      <c r="R803" t="str" cm="1">
        <f t="array" ref="R803">_xlfn.IFS(ISNUMBER(SEARCH("film &amp; video/television", N803)),"television",ISNUMBER(SEARCH("film &amp; video/animation", N803)),"animation",ISNUMBER(SEARCH("film &amp; video/documentary", N803)),"documentary",ISNUMBER(SEARCH("film &amp; video/drama", N803)),"drama",ISNUMBER(SEARCH("film &amp; video/science fiction", N803)),"science fiction",ISNUMBER(SEARCH("film &amp; video/shorts", N803)),"shorts",ISNUMBER(SEARCH("food/food trucks", N803)),"food trucks",ISNUMBER(SEARCH("food/restaurants", N803)),"restaurants",ISNUMBER(SEARCH("food/small batch", N803)),"small batch",ISNUMBER(SEARCH("games/mobile games", N803)),"mobile games",ISNUMBER(SEARCH("games/tabletop games", N803)),"tabletop games",ISNUMBER(SEARCH("games/video games", N803)),"video games",ISNUMBER(SEARCH("music/classical music", N803)),"classical music",ISNUMBER(SEARCH("music/electronic music", N803)),"electronic music",ISNUMBER(SEARCH("music/faith", N803)),"faith",ISNUMBER(SEARCH("music/indie rock", N803)),"indie rock",ISNUMBER(SEARCH("music/jazz", N803)),"jazz",ISNUMBER(SEARCH("music/metal", N803)),"metal",ISNUMBER(SEARCH("music/pop", N803)),"pop",ISNUMBER(SEARCH("music/rock", N803)),"rock",ISNUMBER(SEARCH("music/world music", N803)),"world music",ISNUMBER(SEARCH("journalism/audio", N803)),"audio",ISNUMBER(SEARCH("photography/nature", N803)),"nature",ISNUMBER(SEARCH("photography/people", N803)),"people",ISNUMBER(SEARCH("photography/photobooks", N803)),"photobooks",ISNUMBER(SEARCH("photography/places", N803)),"places",ISNUMBER(SEARCH("publishing/art books", N803)),"art books",ISNUMBER(SEARCH("publishing/children's books", N803)),"children's books",ISNUMBER(SEARCH("publishing/fiction", N803)),"fiction",ISNUMBER(SEARCH("publishing/nonfiction", N803)),"nonfiction",ISNUMBER(SEARCH("publishing/radio &amp; podcasts", N803)),"radio &amp; podcasts",ISNUMBER(SEARCH("publishing/translations", N803)),"translations",ISNUMBER(SEARCH("technology/gadgets", N803)),"gadgets",ISNUMBER(SEARCH("technology/hardware", N803)),"hardware",ISNUMBER(SEARCH("technology/makerspaces", N803)),"makerspaces",ISNUMBER(SEARCH("technology/space exploration", N803)),"space exploration",ISNUMBER(SEARCH("technology/wearables", N803)),"wearables",ISNUMBER(SEARCH("technology/web", N803)),"web",ISNUMBER(SEARCH("theater/musical", N803)),"musical",ISNUMBER(SEARCH("theater/plays", N803)),"plays",ISNUMBER(SEARCH("theater/spaces", N803)),"spaces")</f>
        <v>rock</v>
      </c>
      <c r="S803" s="6">
        <f t="shared" si="63"/>
        <v>40695.795370370368</v>
      </c>
      <c r="T803" s="6">
        <f t="shared" si="64"/>
        <v>40725.795370370368</v>
      </c>
    </row>
    <row r="804" spans="1:20" ht="48" hidden="1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tr">
        <f t="shared" si="62"/>
        <v>music</v>
      </c>
      <c r="R804" t="str" cm="1">
        <f t="array" ref="R804">_xlfn.IFS(ISNUMBER(SEARCH("film &amp; video/television", N804)),"television",ISNUMBER(SEARCH("film &amp; video/animation", N804)),"animation",ISNUMBER(SEARCH("film &amp; video/documentary", N804)),"documentary",ISNUMBER(SEARCH("film &amp; video/drama", N804)),"drama",ISNUMBER(SEARCH("film &amp; video/science fiction", N804)),"science fiction",ISNUMBER(SEARCH("film &amp; video/shorts", N804)),"shorts",ISNUMBER(SEARCH("food/food trucks", N804)),"food trucks",ISNUMBER(SEARCH("food/restaurants", N804)),"restaurants",ISNUMBER(SEARCH("food/small batch", N804)),"small batch",ISNUMBER(SEARCH("games/mobile games", N804)),"mobile games",ISNUMBER(SEARCH("games/tabletop games", N804)),"tabletop games",ISNUMBER(SEARCH("games/video games", N804)),"video games",ISNUMBER(SEARCH("music/classical music", N804)),"classical music",ISNUMBER(SEARCH("music/electronic music", N804)),"electronic music",ISNUMBER(SEARCH("music/faith", N804)),"faith",ISNUMBER(SEARCH("music/indie rock", N804)),"indie rock",ISNUMBER(SEARCH("music/jazz", N804)),"jazz",ISNUMBER(SEARCH("music/metal", N804)),"metal",ISNUMBER(SEARCH("music/pop", N804)),"pop",ISNUMBER(SEARCH("music/rock", N804)),"rock",ISNUMBER(SEARCH("music/world music", N804)),"world music",ISNUMBER(SEARCH("journalism/audio", N804)),"audio",ISNUMBER(SEARCH("photography/nature", N804)),"nature",ISNUMBER(SEARCH("photography/people", N804)),"people",ISNUMBER(SEARCH("photography/photobooks", N804)),"photobooks",ISNUMBER(SEARCH("photography/places", N804)),"places",ISNUMBER(SEARCH("publishing/art books", N804)),"art books",ISNUMBER(SEARCH("publishing/children's books", N804)),"children's books",ISNUMBER(SEARCH("publishing/fiction", N804)),"fiction",ISNUMBER(SEARCH("publishing/nonfiction", N804)),"nonfiction",ISNUMBER(SEARCH("publishing/radio &amp; podcasts", N804)),"radio &amp; podcasts",ISNUMBER(SEARCH("publishing/translations", N804)),"translations",ISNUMBER(SEARCH("technology/gadgets", N804)),"gadgets",ISNUMBER(SEARCH("technology/hardware", N804)),"hardware",ISNUMBER(SEARCH("technology/makerspaces", N804)),"makerspaces",ISNUMBER(SEARCH("technology/space exploration", N804)),"space exploration",ISNUMBER(SEARCH("technology/wearables", N804)),"wearables",ISNUMBER(SEARCH("technology/web", N804)),"web",ISNUMBER(SEARCH("theater/musical", N804)),"musical",ISNUMBER(SEARCH("theater/plays", N804)),"plays",ISNUMBER(SEARCH("theater/spaces", N804)),"spaces")</f>
        <v>rock</v>
      </c>
      <c r="S804" s="6">
        <f t="shared" si="63"/>
        <v>41123.022268518522</v>
      </c>
      <c r="T804" s="6">
        <f t="shared" si="64"/>
        <v>41169.170138888891</v>
      </c>
    </row>
    <row r="805" spans="1:20" ht="48" hidden="1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tr">
        <f t="shared" si="62"/>
        <v>music</v>
      </c>
      <c r="R805" t="str" cm="1">
        <f t="array" ref="R805">_xlfn.IFS(ISNUMBER(SEARCH("film &amp; video/television", N805)),"television",ISNUMBER(SEARCH("film &amp; video/animation", N805)),"animation",ISNUMBER(SEARCH("film &amp; video/documentary", N805)),"documentary",ISNUMBER(SEARCH("film &amp; video/drama", N805)),"drama",ISNUMBER(SEARCH("film &amp; video/science fiction", N805)),"science fiction",ISNUMBER(SEARCH("film &amp; video/shorts", N805)),"shorts",ISNUMBER(SEARCH("food/food trucks", N805)),"food trucks",ISNUMBER(SEARCH("food/restaurants", N805)),"restaurants",ISNUMBER(SEARCH("food/small batch", N805)),"small batch",ISNUMBER(SEARCH("games/mobile games", N805)),"mobile games",ISNUMBER(SEARCH("games/tabletop games", N805)),"tabletop games",ISNUMBER(SEARCH("games/video games", N805)),"video games",ISNUMBER(SEARCH("music/classical music", N805)),"classical music",ISNUMBER(SEARCH("music/electronic music", N805)),"electronic music",ISNUMBER(SEARCH("music/faith", N805)),"faith",ISNUMBER(SEARCH("music/indie rock", N805)),"indie rock",ISNUMBER(SEARCH("music/jazz", N805)),"jazz",ISNUMBER(SEARCH("music/metal", N805)),"metal",ISNUMBER(SEARCH("music/pop", N805)),"pop",ISNUMBER(SEARCH("music/rock", N805)),"rock",ISNUMBER(SEARCH("music/world music", N805)),"world music",ISNUMBER(SEARCH("journalism/audio", N805)),"audio",ISNUMBER(SEARCH("photography/nature", N805)),"nature",ISNUMBER(SEARCH("photography/people", N805)),"people",ISNUMBER(SEARCH("photography/photobooks", N805)),"photobooks",ISNUMBER(SEARCH("photography/places", N805)),"places",ISNUMBER(SEARCH("publishing/art books", N805)),"art books",ISNUMBER(SEARCH("publishing/children's books", N805)),"children's books",ISNUMBER(SEARCH("publishing/fiction", N805)),"fiction",ISNUMBER(SEARCH("publishing/nonfiction", N805)),"nonfiction",ISNUMBER(SEARCH("publishing/radio &amp; podcasts", N805)),"radio &amp; podcasts",ISNUMBER(SEARCH("publishing/translations", N805)),"translations",ISNUMBER(SEARCH("technology/gadgets", N805)),"gadgets",ISNUMBER(SEARCH("technology/hardware", N805)),"hardware",ISNUMBER(SEARCH("technology/makerspaces", N805)),"makerspaces",ISNUMBER(SEARCH("technology/space exploration", N805)),"space exploration",ISNUMBER(SEARCH("technology/wearables", N805)),"wearables",ISNUMBER(SEARCH("technology/web", N805)),"web",ISNUMBER(SEARCH("theater/musical", N805)),"musical",ISNUMBER(SEARCH("theater/plays", N805)),"plays",ISNUMBER(SEARCH("theater/spaces", N805)),"spaces")</f>
        <v>rock</v>
      </c>
      <c r="S805" s="6">
        <f t="shared" si="63"/>
        <v>40665.949976851851</v>
      </c>
      <c r="T805" s="6">
        <f t="shared" si="64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tr">
        <f t="shared" si="62"/>
        <v>music</v>
      </c>
      <c r="R806" t="str" cm="1">
        <f t="array" ref="R806">_xlfn.IFS(ISNUMBER(SEARCH("film &amp; video/television", N806)),"television",ISNUMBER(SEARCH("film &amp; video/animation", N806)),"animation",ISNUMBER(SEARCH("film &amp; video/documentary", N806)),"documentary",ISNUMBER(SEARCH("film &amp; video/drama", N806)),"drama",ISNUMBER(SEARCH("film &amp; video/science fiction", N806)),"science fiction",ISNUMBER(SEARCH("film &amp; video/shorts", N806)),"shorts",ISNUMBER(SEARCH("food/food trucks", N806)),"food trucks",ISNUMBER(SEARCH("food/restaurants", N806)),"restaurants",ISNUMBER(SEARCH("food/small batch", N806)),"small batch",ISNUMBER(SEARCH("games/mobile games", N806)),"mobile games",ISNUMBER(SEARCH("games/tabletop games", N806)),"tabletop games",ISNUMBER(SEARCH("games/video games", N806)),"video games",ISNUMBER(SEARCH("music/classical music", N806)),"classical music",ISNUMBER(SEARCH("music/electronic music", N806)),"electronic music",ISNUMBER(SEARCH("music/faith", N806)),"faith",ISNUMBER(SEARCH("music/indie rock", N806)),"indie rock",ISNUMBER(SEARCH("music/jazz", N806)),"jazz",ISNUMBER(SEARCH("music/metal", N806)),"metal",ISNUMBER(SEARCH("music/pop", N806)),"pop",ISNUMBER(SEARCH("music/rock", N806)),"rock",ISNUMBER(SEARCH("music/world music", N806)),"world music",ISNUMBER(SEARCH("journalism/audio", N806)),"audio",ISNUMBER(SEARCH("photography/nature", N806)),"nature",ISNUMBER(SEARCH("photography/people", N806)),"people",ISNUMBER(SEARCH("photography/photobooks", N806)),"photobooks",ISNUMBER(SEARCH("photography/places", N806)),"places",ISNUMBER(SEARCH("publishing/art books", N806)),"art books",ISNUMBER(SEARCH("publishing/children's books", N806)),"children's books",ISNUMBER(SEARCH("publishing/fiction", N806)),"fiction",ISNUMBER(SEARCH("publishing/nonfiction", N806)),"nonfiction",ISNUMBER(SEARCH("publishing/radio &amp; podcasts", N806)),"radio &amp; podcasts",ISNUMBER(SEARCH("publishing/translations", N806)),"translations",ISNUMBER(SEARCH("technology/gadgets", N806)),"gadgets",ISNUMBER(SEARCH("technology/hardware", N806)),"hardware",ISNUMBER(SEARCH("technology/makerspaces", N806)),"makerspaces",ISNUMBER(SEARCH("technology/space exploration", N806)),"space exploration",ISNUMBER(SEARCH("technology/wearables", N806)),"wearables",ISNUMBER(SEARCH("technology/web", N806)),"web",ISNUMBER(SEARCH("theater/musical", N806)),"musical",ISNUMBER(SEARCH("theater/plays", N806)),"plays",ISNUMBER(SEARCH("theater/spaces", N806)),"spaces")</f>
        <v>rock</v>
      </c>
      <c r="S806" s="6">
        <f t="shared" si="63"/>
        <v>40730.105625000004</v>
      </c>
      <c r="T806" s="6">
        <f t="shared" si="64"/>
        <v>40747.165972222225</v>
      </c>
    </row>
    <row r="807" spans="1:20" ht="48" hidden="1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tr">
        <f t="shared" si="62"/>
        <v>music</v>
      </c>
      <c r="R807" t="str" cm="1">
        <f t="array" ref="R807">_xlfn.IFS(ISNUMBER(SEARCH("film &amp; video/television", N807)),"television",ISNUMBER(SEARCH("film &amp; video/animation", N807)),"animation",ISNUMBER(SEARCH("film &amp; video/documentary", N807)),"documentary",ISNUMBER(SEARCH("film &amp; video/drama", N807)),"drama",ISNUMBER(SEARCH("film &amp; video/science fiction", N807)),"science fiction",ISNUMBER(SEARCH("film &amp; video/shorts", N807)),"shorts",ISNUMBER(SEARCH("food/food trucks", N807)),"food trucks",ISNUMBER(SEARCH("food/restaurants", N807)),"restaurants",ISNUMBER(SEARCH("food/small batch", N807)),"small batch",ISNUMBER(SEARCH("games/mobile games", N807)),"mobile games",ISNUMBER(SEARCH("games/tabletop games", N807)),"tabletop games",ISNUMBER(SEARCH("games/video games", N807)),"video games",ISNUMBER(SEARCH("music/classical music", N807)),"classical music",ISNUMBER(SEARCH("music/electronic music", N807)),"electronic music",ISNUMBER(SEARCH("music/faith", N807)),"faith",ISNUMBER(SEARCH("music/indie rock", N807)),"indie rock",ISNUMBER(SEARCH("music/jazz", N807)),"jazz",ISNUMBER(SEARCH("music/metal", N807)),"metal",ISNUMBER(SEARCH("music/pop", N807)),"pop",ISNUMBER(SEARCH("music/rock", N807)),"rock",ISNUMBER(SEARCH("music/world music", N807)),"world music",ISNUMBER(SEARCH("journalism/audio", N807)),"audio",ISNUMBER(SEARCH("photography/nature", N807)),"nature",ISNUMBER(SEARCH("photography/people", N807)),"people",ISNUMBER(SEARCH("photography/photobooks", N807)),"photobooks",ISNUMBER(SEARCH("photography/places", N807)),"places",ISNUMBER(SEARCH("publishing/art books", N807)),"art books",ISNUMBER(SEARCH("publishing/children's books", N807)),"children's books",ISNUMBER(SEARCH("publishing/fiction", N807)),"fiction",ISNUMBER(SEARCH("publishing/nonfiction", N807)),"nonfiction",ISNUMBER(SEARCH("publishing/radio &amp; podcasts", N807)),"radio &amp; podcasts",ISNUMBER(SEARCH("publishing/translations", N807)),"translations",ISNUMBER(SEARCH("technology/gadgets", N807)),"gadgets",ISNUMBER(SEARCH("technology/hardware", N807)),"hardware",ISNUMBER(SEARCH("technology/makerspaces", N807)),"makerspaces",ISNUMBER(SEARCH("technology/space exploration", N807)),"space exploration",ISNUMBER(SEARCH("technology/wearables", N807)),"wearables",ISNUMBER(SEARCH("technology/web", N807)),"web",ISNUMBER(SEARCH("theater/musical", N807)),"musical",ISNUMBER(SEARCH("theater/plays", N807)),"plays",ISNUMBER(SEARCH("theater/spaces", N807)),"spaces")</f>
        <v>rock</v>
      </c>
      <c r="S807" s="6">
        <f t="shared" si="63"/>
        <v>40690.823055555556</v>
      </c>
      <c r="T807" s="6">
        <f t="shared" si="64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tr">
        <f t="shared" si="62"/>
        <v>music</v>
      </c>
      <c r="R808" t="str" cm="1">
        <f t="array" ref="R808">_xlfn.IFS(ISNUMBER(SEARCH("film &amp; video/television", N808)),"television",ISNUMBER(SEARCH("film &amp; video/animation", N808)),"animation",ISNUMBER(SEARCH("film &amp; video/documentary", N808)),"documentary",ISNUMBER(SEARCH("film &amp; video/drama", N808)),"drama",ISNUMBER(SEARCH("film &amp; video/science fiction", N808)),"science fiction",ISNUMBER(SEARCH("film &amp; video/shorts", N808)),"shorts",ISNUMBER(SEARCH("food/food trucks", N808)),"food trucks",ISNUMBER(SEARCH("food/restaurants", N808)),"restaurants",ISNUMBER(SEARCH("food/small batch", N808)),"small batch",ISNUMBER(SEARCH("games/mobile games", N808)),"mobile games",ISNUMBER(SEARCH("games/tabletop games", N808)),"tabletop games",ISNUMBER(SEARCH("games/video games", N808)),"video games",ISNUMBER(SEARCH("music/classical music", N808)),"classical music",ISNUMBER(SEARCH("music/electronic music", N808)),"electronic music",ISNUMBER(SEARCH("music/faith", N808)),"faith",ISNUMBER(SEARCH("music/indie rock", N808)),"indie rock",ISNUMBER(SEARCH("music/jazz", N808)),"jazz",ISNUMBER(SEARCH("music/metal", N808)),"metal",ISNUMBER(SEARCH("music/pop", N808)),"pop",ISNUMBER(SEARCH("music/rock", N808)),"rock",ISNUMBER(SEARCH("music/world music", N808)),"world music",ISNUMBER(SEARCH("journalism/audio", N808)),"audio",ISNUMBER(SEARCH("photography/nature", N808)),"nature",ISNUMBER(SEARCH("photography/people", N808)),"people",ISNUMBER(SEARCH("photography/photobooks", N808)),"photobooks",ISNUMBER(SEARCH("photography/places", N808)),"places",ISNUMBER(SEARCH("publishing/art books", N808)),"art books",ISNUMBER(SEARCH("publishing/children's books", N808)),"children's books",ISNUMBER(SEARCH("publishing/fiction", N808)),"fiction",ISNUMBER(SEARCH("publishing/nonfiction", N808)),"nonfiction",ISNUMBER(SEARCH("publishing/radio &amp; podcasts", N808)),"radio &amp; podcasts",ISNUMBER(SEARCH("publishing/translations", N808)),"translations",ISNUMBER(SEARCH("technology/gadgets", N808)),"gadgets",ISNUMBER(SEARCH("technology/hardware", N808)),"hardware",ISNUMBER(SEARCH("technology/makerspaces", N808)),"makerspaces",ISNUMBER(SEARCH("technology/space exploration", N808)),"space exploration",ISNUMBER(SEARCH("technology/wearables", N808)),"wearables",ISNUMBER(SEARCH("technology/web", N808)),"web",ISNUMBER(SEARCH("theater/musical", N808)),"musical",ISNUMBER(SEARCH("theater/plays", N808)),"plays",ISNUMBER(SEARCH("theater/spaces", N808)),"spaces")</f>
        <v>rock</v>
      </c>
      <c r="S808" s="6">
        <f t="shared" si="63"/>
        <v>40763.691423611112</v>
      </c>
      <c r="T808" s="6">
        <f t="shared" si="64"/>
        <v>40793.691423611112</v>
      </c>
    </row>
    <row r="809" spans="1:20" ht="32" hidden="1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tr">
        <f t="shared" si="62"/>
        <v>music</v>
      </c>
      <c r="R809" t="str" cm="1">
        <f t="array" ref="R809">_xlfn.IFS(ISNUMBER(SEARCH("film &amp; video/television", N809)),"television",ISNUMBER(SEARCH("film &amp; video/animation", N809)),"animation",ISNUMBER(SEARCH("film &amp; video/documentary", N809)),"documentary",ISNUMBER(SEARCH("film &amp; video/drama", N809)),"drama",ISNUMBER(SEARCH("film &amp; video/science fiction", N809)),"science fiction",ISNUMBER(SEARCH("film &amp; video/shorts", N809)),"shorts",ISNUMBER(SEARCH("food/food trucks", N809)),"food trucks",ISNUMBER(SEARCH("food/restaurants", N809)),"restaurants",ISNUMBER(SEARCH("food/small batch", N809)),"small batch",ISNUMBER(SEARCH("games/mobile games", N809)),"mobile games",ISNUMBER(SEARCH("games/tabletop games", N809)),"tabletop games",ISNUMBER(SEARCH("games/video games", N809)),"video games",ISNUMBER(SEARCH("music/classical music", N809)),"classical music",ISNUMBER(SEARCH("music/electronic music", N809)),"electronic music",ISNUMBER(SEARCH("music/faith", N809)),"faith",ISNUMBER(SEARCH("music/indie rock", N809)),"indie rock",ISNUMBER(SEARCH("music/jazz", N809)),"jazz",ISNUMBER(SEARCH("music/metal", N809)),"metal",ISNUMBER(SEARCH("music/pop", N809)),"pop",ISNUMBER(SEARCH("music/rock", N809)),"rock",ISNUMBER(SEARCH("music/world music", N809)),"world music",ISNUMBER(SEARCH("journalism/audio", N809)),"audio",ISNUMBER(SEARCH("photography/nature", N809)),"nature",ISNUMBER(SEARCH("photography/people", N809)),"people",ISNUMBER(SEARCH("photography/photobooks", N809)),"photobooks",ISNUMBER(SEARCH("photography/places", N809)),"places",ISNUMBER(SEARCH("publishing/art books", N809)),"art books",ISNUMBER(SEARCH("publishing/children's books", N809)),"children's books",ISNUMBER(SEARCH("publishing/fiction", N809)),"fiction",ISNUMBER(SEARCH("publishing/nonfiction", N809)),"nonfiction",ISNUMBER(SEARCH("publishing/radio &amp; podcasts", N809)),"radio &amp; podcasts",ISNUMBER(SEARCH("publishing/translations", N809)),"translations",ISNUMBER(SEARCH("technology/gadgets", N809)),"gadgets",ISNUMBER(SEARCH("technology/hardware", N809)),"hardware",ISNUMBER(SEARCH("technology/makerspaces", N809)),"makerspaces",ISNUMBER(SEARCH("technology/space exploration", N809)),"space exploration",ISNUMBER(SEARCH("technology/wearables", N809)),"wearables",ISNUMBER(SEARCH("technology/web", N809)),"web",ISNUMBER(SEARCH("theater/musical", N809)),"musical",ISNUMBER(SEARCH("theater/plays", N809)),"plays",ISNUMBER(SEARCH("theater/spaces", N809)),"spaces")</f>
        <v>rock</v>
      </c>
      <c r="S809" s="6">
        <f t="shared" si="63"/>
        <v>42759.628599537042</v>
      </c>
      <c r="T809" s="6">
        <f t="shared" si="64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tr">
        <f t="shared" si="62"/>
        <v>music</v>
      </c>
      <c r="R810" t="str" cm="1">
        <f t="array" ref="R810">_xlfn.IFS(ISNUMBER(SEARCH("film &amp; video/television", N810)),"television",ISNUMBER(SEARCH("film &amp; video/animation", N810)),"animation",ISNUMBER(SEARCH("film &amp; video/documentary", N810)),"documentary",ISNUMBER(SEARCH("film &amp; video/drama", N810)),"drama",ISNUMBER(SEARCH("film &amp; video/science fiction", N810)),"science fiction",ISNUMBER(SEARCH("film &amp; video/shorts", N810)),"shorts",ISNUMBER(SEARCH("food/food trucks", N810)),"food trucks",ISNUMBER(SEARCH("food/restaurants", N810)),"restaurants",ISNUMBER(SEARCH("food/small batch", N810)),"small batch",ISNUMBER(SEARCH("games/mobile games", N810)),"mobile games",ISNUMBER(SEARCH("games/tabletop games", N810)),"tabletop games",ISNUMBER(SEARCH("games/video games", N810)),"video games",ISNUMBER(SEARCH("music/classical music", N810)),"classical music",ISNUMBER(SEARCH("music/electronic music", N810)),"electronic music",ISNUMBER(SEARCH("music/faith", N810)),"faith",ISNUMBER(SEARCH("music/indie rock", N810)),"indie rock",ISNUMBER(SEARCH("music/jazz", N810)),"jazz",ISNUMBER(SEARCH("music/metal", N810)),"metal",ISNUMBER(SEARCH("music/pop", N810)),"pop",ISNUMBER(SEARCH("music/rock", N810)),"rock",ISNUMBER(SEARCH("music/world music", N810)),"world music",ISNUMBER(SEARCH("journalism/audio", N810)),"audio",ISNUMBER(SEARCH("photography/nature", N810)),"nature",ISNUMBER(SEARCH("photography/people", N810)),"people",ISNUMBER(SEARCH("photography/photobooks", N810)),"photobooks",ISNUMBER(SEARCH("photography/places", N810)),"places",ISNUMBER(SEARCH("publishing/art books", N810)),"art books",ISNUMBER(SEARCH("publishing/children's books", N810)),"children's books",ISNUMBER(SEARCH("publishing/fiction", N810)),"fiction",ISNUMBER(SEARCH("publishing/nonfiction", N810)),"nonfiction",ISNUMBER(SEARCH("publishing/radio &amp; podcasts", N810)),"radio &amp; podcasts",ISNUMBER(SEARCH("publishing/translations", N810)),"translations",ISNUMBER(SEARCH("technology/gadgets", N810)),"gadgets",ISNUMBER(SEARCH("technology/hardware", N810)),"hardware",ISNUMBER(SEARCH("technology/makerspaces", N810)),"makerspaces",ISNUMBER(SEARCH("technology/space exploration", N810)),"space exploration",ISNUMBER(SEARCH("technology/wearables", N810)),"wearables",ISNUMBER(SEARCH("technology/web", N810)),"web",ISNUMBER(SEARCH("theater/musical", N810)),"musical",ISNUMBER(SEARCH("theater/plays", N810)),"plays",ISNUMBER(SEARCH("theater/spaces", N810)),"spaces")</f>
        <v>rock</v>
      </c>
      <c r="S810" s="6">
        <f t="shared" si="63"/>
        <v>41962.100532407407</v>
      </c>
      <c r="T810" s="6">
        <f t="shared" si="64"/>
        <v>41995.207638888889</v>
      </c>
    </row>
    <row r="811" spans="1:20" ht="32" hidden="1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tr">
        <f t="shared" si="62"/>
        <v>music</v>
      </c>
      <c r="R811" t="str" cm="1">
        <f t="array" ref="R811">_xlfn.IFS(ISNUMBER(SEARCH("film &amp; video/television", N811)),"television",ISNUMBER(SEARCH("film &amp; video/animation", N811)),"animation",ISNUMBER(SEARCH("film &amp; video/documentary", N811)),"documentary",ISNUMBER(SEARCH("film &amp; video/drama", N811)),"drama",ISNUMBER(SEARCH("film &amp; video/science fiction", N811)),"science fiction",ISNUMBER(SEARCH("film &amp; video/shorts", N811)),"shorts",ISNUMBER(SEARCH("food/food trucks", N811)),"food trucks",ISNUMBER(SEARCH("food/restaurants", N811)),"restaurants",ISNUMBER(SEARCH("food/small batch", N811)),"small batch",ISNUMBER(SEARCH("games/mobile games", N811)),"mobile games",ISNUMBER(SEARCH("games/tabletop games", N811)),"tabletop games",ISNUMBER(SEARCH("games/video games", N811)),"video games",ISNUMBER(SEARCH("music/classical music", N811)),"classical music",ISNUMBER(SEARCH("music/electronic music", N811)),"electronic music",ISNUMBER(SEARCH("music/faith", N811)),"faith",ISNUMBER(SEARCH("music/indie rock", N811)),"indie rock",ISNUMBER(SEARCH("music/jazz", N811)),"jazz",ISNUMBER(SEARCH("music/metal", N811)),"metal",ISNUMBER(SEARCH("music/pop", N811)),"pop",ISNUMBER(SEARCH("music/rock", N811)),"rock",ISNUMBER(SEARCH("music/world music", N811)),"world music",ISNUMBER(SEARCH("journalism/audio", N811)),"audio",ISNUMBER(SEARCH("photography/nature", N811)),"nature",ISNUMBER(SEARCH("photography/people", N811)),"people",ISNUMBER(SEARCH("photography/photobooks", N811)),"photobooks",ISNUMBER(SEARCH("photography/places", N811)),"places",ISNUMBER(SEARCH("publishing/art books", N811)),"art books",ISNUMBER(SEARCH("publishing/children's books", N811)),"children's books",ISNUMBER(SEARCH("publishing/fiction", N811)),"fiction",ISNUMBER(SEARCH("publishing/nonfiction", N811)),"nonfiction",ISNUMBER(SEARCH("publishing/radio &amp; podcasts", N811)),"radio &amp; podcasts",ISNUMBER(SEARCH("publishing/translations", N811)),"translations",ISNUMBER(SEARCH("technology/gadgets", N811)),"gadgets",ISNUMBER(SEARCH("technology/hardware", N811)),"hardware",ISNUMBER(SEARCH("technology/makerspaces", N811)),"makerspaces",ISNUMBER(SEARCH("technology/space exploration", N811)),"space exploration",ISNUMBER(SEARCH("technology/wearables", N811)),"wearables",ISNUMBER(SEARCH("technology/web", N811)),"web",ISNUMBER(SEARCH("theater/musical", N811)),"musical",ISNUMBER(SEARCH("theater/plays", N811)),"plays",ISNUMBER(SEARCH("theater/spaces", N811)),"spaces")</f>
        <v>rock</v>
      </c>
      <c r="S811" s="6">
        <f t="shared" si="63"/>
        <v>41628.833680555559</v>
      </c>
      <c r="T811" s="6">
        <f t="shared" si="64"/>
        <v>41658.833680555559</v>
      </c>
    </row>
    <row r="812" spans="1:20" ht="48" hidden="1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tr">
        <f t="shared" si="62"/>
        <v>music</v>
      </c>
      <c r="R812" t="str" cm="1">
        <f t="array" ref="R812">_xlfn.IFS(ISNUMBER(SEARCH("film &amp; video/television", N812)),"television",ISNUMBER(SEARCH("film &amp; video/animation", N812)),"animation",ISNUMBER(SEARCH("film &amp; video/documentary", N812)),"documentary",ISNUMBER(SEARCH("film &amp; video/drama", N812)),"drama",ISNUMBER(SEARCH("film &amp; video/science fiction", N812)),"science fiction",ISNUMBER(SEARCH("film &amp; video/shorts", N812)),"shorts",ISNUMBER(SEARCH("food/food trucks", N812)),"food trucks",ISNUMBER(SEARCH("food/restaurants", N812)),"restaurants",ISNUMBER(SEARCH("food/small batch", N812)),"small batch",ISNUMBER(SEARCH("games/mobile games", N812)),"mobile games",ISNUMBER(SEARCH("games/tabletop games", N812)),"tabletop games",ISNUMBER(SEARCH("games/video games", N812)),"video games",ISNUMBER(SEARCH("music/classical music", N812)),"classical music",ISNUMBER(SEARCH("music/electronic music", N812)),"electronic music",ISNUMBER(SEARCH("music/faith", N812)),"faith",ISNUMBER(SEARCH("music/indie rock", N812)),"indie rock",ISNUMBER(SEARCH("music/jazz", N812)),"jazz",ISNUMBER(SEARCH("music/metal", N812)),"metal",ISNUMBER(SEARCH("music/pop", N812)),"pop",ISNUMBER(SEARCH("music/rock", N812)),"rock",ISNUMBER(SEARCH("music/world music", N812)),"world music",ISNUMBER(SEARCH("journalism/audio", N812)),"audio",ISNUMBER(SEARCH("photography/nature", N812)),"nature",ISNUMBER(SEARCH("photography/people", N812)),"people",ISNUMBER(SEARCH("photography/photobooks", N812)),"photobooks",ISNUMBER(SEARCH("photography/places", N812)),"places",ISNUMBER(SEARCH("publishing/art books", N812)),"art books",ISNUMBER(SEARCH("publishing/children's books", N812)),"children's books",ISNUMBER(SEARCH("publishing/fiction", N812)),"fiction",ISNUMBER(SEARCH("publishing/nonfiction", N812)),"nonfiction",ISNUMBER(SEARCH("publishing/radio &amp; podcasts", N812)),"radio &amp; podcasts",ISNUMBER(SEARCH("publishing/translations", N812)),"translations",ISNUMBER(SEARCH("technology/gadgets", N812)),"gadgets",ISNUMBER(SEARCH("technology/hardware", N812)),"hardware",ISNUMBER(SEARCH("technology/makerspaces", N812)),"makerspaces",ISNUMBER(SEARCH("technology/space exploration", N812)),"space exploration",ISNUMBER(SEARCH("technology/wearables", N812)),"wearables",ISNUMBER(SEARCH("technology/web", N812)),"web",ISNUMBER(SEARCH("theater/musical", N812)),"musical",ISNUMBER(SEARCH("theater/plays", N812)),"plays",ISNUMBER(SEARCH("theater/spaces", N812)),"spaces")</f>
        <v>rock</v>
      </c>
      <c r="S812" s="6">
        <f t="shared" si="63"/>
        <v>41123.056273148148</v>
      </c>
      <c r="T812" s="6">
        <f t="shared" si="64"/>
        <v>41153.056273148148</v>
      </c>
    </row>
    <row r="813" spans="1:20" ht="32" hidden="1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tr">
        <f t="shared" si="62"/>
        <v>music</v>
      </c>
      <c r="R813" t="str" cm="1">
        <f t="array" ref="R813">_xlfn.IFS(ISNUMBER(SEARCH("film &amp; video/television", N813)),"television",ISNUMBER(SEARCH("film &amp; video/animation", N813)),"animation",ISNUMBER(SEARCH("film &amp; video/documentary", N813)),"documentary",ISNUMBER(SEARCH("film &amp; video/drama", N813)),"drama",ISNUMBER(SEARCH("film &amp; video/science fiction", N813)),"science fiction",ISNUMBER(SEARCH("film &amp; video/shorts", N813)),"shorts",ISNUMBER(SEARCH("food/food trucks", N813)),"food trucks",ISNUMBER(SEARCH("food/restaurants", N813)),"restaurants",ISNUMBER(SEARCH("food/small batch", N813)),"small batch",ISNUMBER(SEARCH("games/mobile games", N813)),"mobile games",ISNUMBER(SEARCH("games/tabletop games", N813)),"tabletop games",ISNUMBER(SEARCH("games/video games", N813)),"video games",ISNUMBER(SEARCH("music/classical music", N813)),"classical music",ISNUMBER(SEARCH("music/electronic music", N813)),"electronic music",ISNUMBER(SEARCH("music/faith", N813)),"faith",ISNUMBER(SEARCH("music/indie rock", N813)),"indie rock",ISNUMBER(SEARCH("music/jazz", N813)),"jazz",ISNUMBER(SEARCH("music/metal", N813)),"metal",ISNUMBER(SEARCH("music/pop", N813)),"pop",ISNUMBER(SEARCH("music/rock", N813)),"rock",ISNUMBER(SEARCH("music/world music", N813)),"world music",ISNUMBER(SEARCH("journalism/audio", N813)),"audio",ISNUMBER(SEARCH("photography/nature", N813)),"nature",ISNUMBER(SEARCH("photography/people", N813)),"people",ISNUMBER(SEARCH("photography/photobooks", N813)),"photobooks",ISNUMBER(SEARCH("photography/places", N813)),"places",ISNUMBER(SEARCH("publishing/art books", N813)),"art books",ISNUMBER(SEARCH("publishing/children's books", N813)),"children's books",ISNUMBER(SEARCH("publishing/fiction", N813)),"fiction",ISNUMBER(SEARCH("publishing/nonfiction", N813)),"nonfiction",ISNUMBER(SEARCH("publishing/radio &amp; podcasts", N813)),"radio &amp; podcasts",ISNUMBER(SEARCH("publishing/translations", N813)),"translations",ISNUMBER(SEARCH("technology/gadgets", N813)),"gadgets",ISNUMBER(SEARCH("technology/hardware", N813)),"hardware",ISNUMBER(SEARCH("technology/makerspaces", N813)),"makerspaces",ISNUMBER(SEARCH("technology/space exploration", N813)),"space exploration",ISNUMBER(SEARCH("technology/wearables", N813)),"wearables",ISNUMBER(SEARCH("technology/web", N813)),"web",ISNUMBER(SEARCH("theater/musical", N813)),"musical",ISNUMBER(SEARCH("theater/plays", N813)),"plays",ISNUMBER(SEARCH("theater/spaces", N813)),"spaces")</f>
        <v>rock</v>
      </c>
      <c r="S813" s="6">
        <f t="shared" si="63"/>
        <v>41443.643541666665</v>
      </c>
      <c r="T813" s="6">
        <f t="shared" si="64"/>
        <v>41465.702777777777</v>
      </c>
    </row>
    <row r="814" spans="1:20" ht="48" hidden="1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tr">
        <f t="shared" si="62"/>
        <v>music</v>
      </c>
      <c r="R814" t="str" cm="1">
        <f t="array" ref="R814">_xlfn.IFS(ISNUMBER(SEARCH("film &amp; video/television", N814)),"television",ISNUMBER(SEARCH("film &amp; video/animation", N814)),"animation",ISNUMBER(SEARCH("film &amp; video/documentary", N814)),"documentary",ISNUMBER(SEARCH("film &amp; video/drama", N814)),"drama",ISNUMBER(SEARCH("film &amp; video/science fiction", N814)),"science fiction",ISNUMBER(SEARCH("film &amp; video/shorts", N814)),"shorts",ISNUMBER(SEARCH("food/food trucks", N814)),"food trucks",ISNUMBER(SEARCH("food/restaurants", N814)),"restaurants",ISNUMBER(SEARCH("food/small batch", N814)),"small batch",ISNUMBER(SEARCH("games/mobile games", N814)),"mobile games",ISNUMBER(SEARCH("games/tabletop games", N814)),"tabletop games",ISNUMBER(SEARCH("games/video games", N814)),"video games",ISNUMBER(SEARCH("music/classical music", N814)),"classical music",ISNUMBER(SEARCH("music/electronic music", N814)),"electronic music",ISNUMBER(SEARCH("music/faith", N814)),"faith",ISNUMBER(SEARCH("music/indie rock", N814)),"indie rock",ISNUMBER(SEARCH("music/jazz", N814)),"jazz",ISNUMBER(SEARCH("music/metal", N814)),"metal",ISNUMBER(SEARCH("music/pop", N814)),"pop",ISNUMBER(SEARCH("music/rock", N814)),"rock",ISNUMBER(SEARCH("music/world music", N814)),"world music",ISNUMBER(SEARCH("journalism/audio", N814)),"audio",ISNUMBER(SEARCH("photography/nature", N814)),"nature",ISNUMBER(SEARCH("photography/people", N814)),"people",ISNUMBER(SEARCH("photography/photobooks", N814)),"photobooks",ISNUMBER(SEARCH("photography/places", N814)),"places",ISNUMBER(SEARCH("publishing/art books", N814)),"art books",ISNUMBER(SEARCH("publishing/children's books", N814)),"children's books",ISNUMBER(SEARCH("publishing/fiction", N814)),"fiction",ISNUMBER(SEARCH("publishing/nonfiction", N814)),"nonfiction",ISNUMBER(SEARCH("publishing/radio &amp; podcasts", N814)),"radio &amp; podcasts",ISNUMBER(SEARCH("publishing/translations", N814)),"translations",ISNUMBER(SEARCH("technology/gadgets", N814)),"gadgets",ISNUMBER(SEARCH("technology/hardware", N814)),"hardware",ISNUMBER(SEARCH("technology/makerspaces", N814)),"makerspaces",ISNUMBER(SEARCH("technology/space exploration", N814)),"space exploration",ISNUMBER(SEARCH("technology/wearables", N814)),"wearables",ISNUMBER(SEARCH("technology/web", N814)),"web",ISNUMBER(SEARCH("theater/musical", N814)),"musical",ISNUMBER(SEARCH("theater/plays", N814)),"plays",ISNUMBER(SEARCH("theater/spaces", N814)),"spaces")</f>
        <v>rock</v>
      </c>
      <c r="S814" s="6">
        <f t="shared" si="63"/>
        <v>41282.017962962964</v>
      </c>
      <c r="T814" s="6">
        <f t="shared" si="64"/>
        <v>41334.581944444442</v>
      </c>
    </row>
    <row r="815" spans="1:20" ht="32" hidden="1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tr">
        <f t="shared" si="62"/>
        <v>music</v>
      </c>
      <c r="R815" t="str" cm="1">
        <f t="array" ref="R815">_xlfn.IFS(ISNUMBER(SEARCH("film &amp; video/television", N815)),"television",ISNUMBER(SEARCH("film &amp; video/animation", N815)),"animation",ISNUMBER(SEARCH("film &amp; video/documentary", N815)),"documentary",ISNUMBER(SEARCH("film &amp; video/drama", N815)),"drama",ISNUMBER(SEARCH("film &amp; video/science fiction", N815)),"science fiction",ISNUMBER(SEARCH("film &amp; video/shorts", N815)),"shorts",ISNUMBER(SEARCH("food/food trucks", N815)),"food trucks",ISNUMBER(SEARCH("food/restaurants", N815)),"restaurants",ISNUMBER(SEARCH("food/small batch", N815)),"small batch",ISNUMBER(SEARCH("games/mobile games", N815)),"mobile games",ISNUMBER(SEARCH("games/tabletop games", N815)),"tabletop games",ISNUMBER(SEARCH("games/video games", N815)),"video games",ISNUMBER(SEARCH("music/classical music", N815)),"classical music",ISNUMBER(SEARCH("music/electronic music", N815)),"electronic music",ISNUMBER(SEARCH("music/faith", N815)),"faith",ISNUMBER(SEARCH("music/indie rock", N815)),"indie rock",ISNUMBER(SEARCH("music/jazz", N815)),"jazz",ISNUMBER(SEARCH("music/metal", N815)),"metal",ISNUMBER(SEARCH("music/pop", N815)),"pop",ISNUMBER(SEARCH("music/rock", N815)),"rock",ISNUMBER(SEARCH("music/world music", N815)),"world music",ISNUMBER(SEARCH("journalism/audio", N815)),"audio",ISNUMBER(SEARCH("photography/nature", N815)),"nature",ISNUMBER(SEARCH("photography/people", N815)),"people",ISNUMBER(SEARCH("photography/photobooks", N815)),"photobooks",ISNUMBER(SEARCH("photography/places", N815)),"places",ISNUMBER(SEARCH("publishing/art books", N815)),"art books",ISNUMBER(SEARCH("publishing/children's books", N815)),"children's books",ISNUMBER(SEARCH("publishing/fiction", N815)),"fiction",ISNUMBER(SEARCH("publishing/nonfiction", N815)),"nonfiction",ISNUMBER(SEARCH("publishing/radio &amp; podcasts", N815)),"radio &amp; podcasts",ISNUMBER(SEARCH("publishing/translations", N815)),"translations",ISNUMBER(SEARCH("technology/gadgets", N815)),"gadgets",ISNUMBER(SEARCH("technology/hardware", N815)),"hardware",ISNUMBER(SEARCH("technology/makerspaces", N815)),"makerspaces",ISNUMBER(SEARCH("technology/space exploration", N815)),"space exploration",ISNUMBER(SEARCH("technology/wearables", N815)),"wearables",ISNUMBER(SEARCH("technology/web", N815)),"web",ISNUMBER(SEARCH("theater/musical", N815)),"musical",ISNUMBER(SEARCH("theater/plays", N815)),"plays",ISNUMBER(SEARCH("theater/spaces", N815)),"spaces")</f>
        <v>rock</v>
      </c>
      <c r="S815" s="6">
        <f t="shared" si="63"/>
        <v>41080.960243055553</v>
      </c>
      <c r="T815" s="6">
        <f t="shared" si="64"/>
        <v>41110.960243055553</v>
      </c>
    </row>
    <row r="816" spans="1:20" ht="48" hidden="1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tr">
        <f t="shared" si="62"/>
        <v>music</v>
      </c>
      <c r="R816" t="str" cm="1">
        <f t="array" ref="R816">_xlfn.IFS(ISNUMBER(SEARCH("film &amp; video/television", N816)),"television",ISNUMBER(SEARCH("film &amp; video/animation", N816)),"animation",ISNUMBER(SEARCH("film &amp; video/documentary", N816)),"documentary",ISNUMBER(SEARCH("film &amp; video/drama", N816)),"drama",ISNUMBER(SEARCH("film &amp; video/science fiction", N816)),"science fiction",ISNUMBER(SEARCH("film &amp; video/shorts", N816)),"shorts",ISNUMBER(SEARCH("food/food trucks", N816)),"food trucks",ISNUMBER(SEARCH("food/restaurants", N816)),"restaurants",ISNUMBER(SEARCH("food/small batch", N816)),"small batch",ISNUMBER(SEARCH("games/mobile games", N816)),"mobile games",ISNUMBER(SEARCH("games/tabletop games", N816)),"tabletop games",ISNUMBER(SEARCH("games/video games", N816)),"video games",ISNUMBER(SEARCH("music/classical music", N816)),"classical music",ISNUMBER(SEARCH("music/electronic music", N816)),"electronic music",ISNUMBER(SEARCH("music/faith", N816)),"faith",ISNUMBER(SEARCH("music/indie rock", N816)),"indie rock",ISNUMBER(SEARCH("music/jazz", N816)),"jazz",ISNUMBER(SEARCH("music/metal", N816)),"metal",ISNUMBER(SEARCH("music/pop", N816)),"pop",ISNUMBER(SEARCH("music/rock", N816)),"rock",ISNUMBER(SEARCH("music/world music", N816)),"world music",ISNUMBER(SEARCH("journalism/audio", N816)),"audio",ISNUMBER(SEARCH("photography/nature", N816)),"nature",ISNUMBER(SEARCH("photography/people", N816)),"people",ISNUMBER(SEARCH("photography/photobooks", N816)),"photobooks",ISNUMBER(SEARCH("photography/places", N816)),"places",ISNUMBER(SEARCH("publishing/art books", N816)),"art books",ISNUMBER(SEARCH("publishing/children's books", N816)),"children's books",ISNUMBER(SEARCH("publishing/fiction", N816)),"fiction",ISNUMBER(SEARCH("publishing/nonfiction", N816)),"nonfiction",ISNUMBER(SEARCH("publishing/radio &amp; podcasts", N816)),"radio &amp; podcasts",ISNUMBER(SEARCH("publishing/translations", N816)),"translations",ISNUMBER(SEARCH("technology/gadgets", N816)),"gadgets",ISNUMBER(SEARCH("technology/hardware", N816)),"hardware",ISNUMBER(SEARCH("technology/makerspaces", N816)),"makerspaces",ISNUMBER(SEARCH("technology/space exploration", N816)),"space exploration",ISNUMBER(SEARCH("technology/wearables", N816)),"wearables",ISNUMBER(SEARCH("technology/web", N816)),"web",ISNUMBER(SEARCH("theater/musical", N816)),"musical",ISNUMBER(SEARCH("theater/plays", N816)),"plays",ISNUMBER(SEARCH("theater/spaces", N816)),"spaces")</f>
        <v>rock</v>
      </c>
      <c r="S816" s="6">
        <f t="shared" si="63"/>
        <v>40679.743067129632</v>
      </c>
      <c r="T816" s="6">
        <f t="shared" si="64"/>
        <v>40694.75277777778</v>
      </c>
    </row>
    <row r="817" spans="1:20" ht="32" hidden="1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tr">
        <f t="shared" si="62"/>
        <v>music</v>
      </c>
      <c r="R817" t="str" cm="1">
        <f t="array" ref="R817">_xlfn.IFS(ISNUMBER(SEARCH("film &amp; video/television", N817)),"television",ISNUMBER(SEARCH("film &amp; video/animation", N817)),"animation",ISNUMBER(SEARCH("film &amp; video/documentary", N817)),"documentary",ISNUMBER(SEARCH("film &amp; video/drama", N817)),"drama",ISNUMBER(SEARCH("film &amp; video/science fiction", N817)),"science fiction",ISNUMBER(SEARCH("film &amp; video/shorts", N817)),"shorts",ISNUMBER(SEARCH("food/food trucks", N817)),"food trucks",ISNUMBER(SEARCH("food/restaurants", N817)),"restaurants",ISNUMBER(SEARCH("food/small batch", N817)),"small batch",ISNUMBER(SEARCH("games/mobile games", N817)),"mobile games",ISNUMBER(SEARCH("games/tabletop games", N817)),"tabletop games",ISNUMBER(SEARCH("games/video games", N817)),"video games",ISNUMBER(SEARCH("music/classical music", N817)),"classical music",ISNUMBER(SEARCH("music/electronic music", N817)),"electronic music",ISNUMBER(SEARCH("music/faith", N817)),"faith",ISNUMBER(SEARCH("music/indie rock", N817)),"indie rock",ISNUMBER(SEARCH("music/jazz", N817)),"jazz",ISNUMBER(SEARCH("music/metal", N817)),"metal",ISNUMBER(SEARCH("music/pop", N817)),"pop",ISNUMBER(SEARCH("music/rock", N817)),"rock",ISNUMBER(SEARCH("music/world music", N817)),"world music",ISNUMBER(SEARCH("journalism/audio", N817)),"audio",ISNUMBER(SEARCH("photography/nature", N817)),"nature",ISNUMBER(SEARCH("photography/people", N817)),"people",ISNUMBER(SEARCH("photography/photobooks", N817)),"photobooks",ISNUMBER(SEARCH("photography/places", N817)),"places",ISNUMBER(SEARCH("publishing/art books", N817)),"art books",ISNUMBER(SEARCH("publishing/children's books", N817)),"children's books",ISNUMBER(SEARCH("publishing/fiction", N817)),"fiction",ISNUMBER(SEARCH("publishing/nonfiction", N817)),"nonfiction",ISNUMBER(SEARCH("publishing/radio &amp; podcasts", N817)),"radio &amp; podcasts",ISNUMBER(SEARCH("publishing/translations", N817)),"translations",ISNUMBER(SEARCH("technology/gadgets", N817)),"gadgets",ISNUMBER(SEARCH("technology/hardware", N817)),"hardware",ISNUMBER(SEARCH("technology/makerspaces", N817)),"makerspaces",ISNUMBER(SEARCH("technology/space exploration", N817)),"space exploration",ISNUMBER(SEARCH("technology/wearables", N817)),"wearables",ISNUMBER(SEARCH("technology/web", N817)),"web",ISNUMBER(SEARCH("theater/musical", N817)),"musical",ISNUMBER(SEARCH("theater/plays", N817)),"plays",ISNUMBER(SEARCH("theater/spaces", N817)),"spaces")</f>
        <v>rock</v>
      </c>
      <c r="S817" s="6">
        <f t="shared" si="63"/>
        <v>41914.917858796296</v>
      </c>
      <c r="T817" s="6">
        <f t="shared" si="64"/>
        <v>41944.917858796296</v>
      </c>
    </row>
    <row r="818" spans="1:20" ht="32" hidden="1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tr">
        <f t="shared" si="62"/>
        <v>music</v>
      </c>
      <c r="R818" t="str" cm="1">
        <f t="array" ref="R818">_xlfn.IFS(ISNUMBER(SEARCH("film &amp; video/television", N818)),"television",ISNUMBER(SEARCH("film &amp; video/animation", N818)),"animation",ISNUMBER(SEARCH("film &amp; video/documentary", N818)),"documentary",ISNUMBER(SEARCH("film &amp; video/drama", N818)),"drama",ISNUMBER(SEARCH("film &amp; video/science fiction", N818)),"science fiction",ISNUMBER(SEARCH("film &amp; video/shorts", N818)),"shorts",ISNUMBER(SEARCH("food/food trucks", N818)),"food trucks",ISNUMBER(SEARCH("food/restaurants", N818)),"restaurants",ISNUMBER(SEARCH("food/small batch", N818)),"small batch",ISNUMBER(SEARCH("games/mobile games", N818)),"mobile games",ISNUMBER(SEARCH("games/tabletop games", N818)),"tabletop games",ISNUMBER(SEARCH("games/video games", N818)),"video games",ISNUMBER(SEARCH("music/classical music", N818)),"classical music",ISNUMBER(SEARCH("music/electronic music", N818)),"electronic music",ISNUMBER(SEARCH("music/faith", N818)),"faith",ISNUMBER(SEARCH("music/indie rock", N818)),"indie rock",ISNUMBER(SEARCH("music/jazz", N818)),"jazz",ISNUMBER(SEARCH("music/metal", N818)),"metal",ISNUMBER(SEARCH("music/pop", N818)),"pop",ISNUMBER(SEARCH("music/rock", N818)),"rock",ISNUMBER(SEARCH("music/world music", N818)),"world music",ISNUMBER(SEARCH("journalism/audio", N818)),"audio",ISNUMBER(SEARCH("photography/nature", N818)),"nature",ISNUMBER(SEARCH("photography/people", N818)),"people",ISNUMBER(SEARCH("photography/photobooks", N818)),"photobooks",ISNUMBER(SEARCH("photography/places", N818)),"places",ISNUMBER(SEARCH("publishing/art books", N818)),"art books",ISNUMBER(SEARCH("publishing/children's books", N818)),"children's books",ISNUMBER(SEARCH("publishing/fiction", N818)),"fiction",ISNUMBER(SEARCH("publishing/nonfiction", N818)),"nonfiction",ISNUMBER(SEARCH("publishing/radio &amp; podcasts", N818)),"radio &amp; podcasts",ISNUMBER(SEARCH("publishing/translations", N818)),"translations",ISNUMBER(SEARCH("technology/gadgets", N818)),"gadgets",ISNUMBER(SEARCH("technology/hardware", N818)),"hardware",ISNUMBER(SEARCH("technology/makerspaces", N818)),"makerspaces",ISNUMBER(SEARCH("technology/space exploration", N818)),"space exploration",ISNUMBER(SEARCH("technology/wearables", N818)),"wearables",ISNUMBER(SEARCH("technology/web", N818)),"web",ISNUMBER(SEARCH("theater/musical", N818)),"musical",ISNUMBER(SEARCH("theater/plays", N818)),"plays",ISNUMBER(SEARCH("theater/spaces", N818)),"spaces")</f>
        <v>rock</v>
      </c>
      <c r="S818" s="6">
        <f t="shared" si="63"/>
        <v>41341.870868055557</v>
      </c>
      <c r="T818" s="6">
        <f t="shared" si="64"/>
        <v>41373.270833333336</v>
      </c>
    </row>
    <row r="819" spans="1:20" ht="48" hidden="1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tr">
        <f t="shared" si="62"/>
        <v>music</v>
      </c>
      <c r="R819" t="str" cm="1">
        <f t="array" ref="R819">_xlfn.IFS(ISNUMBER(SEARCH("film &amp; video/television", N819)),"television",ISNUMBER(SEARCH("film &amp; video/animation", N819)),"animation",ISNUMBER(SEARCH("film &amp; video/documentary", N819)),"documentary",ISNUMBER(SEARCH("film &amp; video/drama", N819)),"drama",ISNUMBER(SEARCH("film &amp; video/science fiction", N819)),"science fiction",ISNUMBER(SEARCH("film &amp; video/shorts", N819)),"shorts",ISNUMBER(SEARCH("food/food trucks", N819)),"food trucks",ISNUMBER(SEARCH("food/restaurants", N819)),"restaurants",ISNUMBER(SEARCH("food/small batch", N819)),"small batch",ISNUMBER(SEARCH("games/mobile games", N819)),"mobile games",ISNUMBER(SEARCH("games/tabletop games", N819)),"tabletop games",ISNUMBER(SEARCH("games/video games", N819)),"video games",ISNUMBER(SEARCH("music/classical music", N819)),"classical music",ISNUMBER(SEARCH("music/electronic music", N819)),"electronic music",ISNUMBER(SEARCH("music/faith", N819)),"faith",ISNUMBER(SEARCH("music/indie rock", N819)),"indie rock",ISNUMBER(SEARCH("music/jazz", N819)),"jazz",ISNUMBER(SEARCH("music/metal", N819)),"metal",ISNUMBER(SEARCH("music/pop", N819)),"pop",ISNUMBER(SEARCH("music/rock", N819)),"rock",ISNUMBER(SEARCH("music/world music", N819)),"world music",ISNUMBER(SEARCH("journalism/audio", N819)),"audio",ISNUMBER(SEARCH("photography/nature", N819)),"nature",ISNUMBER(SEARCH("photography/people", N819)),"people",ISNUMBER(SEARCH("photography/photobooks", N819)),"photobooks",ISNUMBER(SEARCH("photography/places", N819)),"places",ISNUMBER(SEARCH("publishing/art books", N819)),"art books",ISNUMBER(SEARCH("publishing/children's books", N819)),"children's books",ISNUMBER(SEARCH("publishing/fiction", N819)),"fiction",ISNUMBER(SEARCH("publishing/nonfiction", N819)),"nonfiction",ISNUMBER(SEARCH("publishing/radio &amp; podcasts", N819)),"radio &amp; podcasts",ISNUMBER(SEARCH("publishing/translations", N819)),"translations",ISNUMBER(SEARCH("technology/gadgets", N819)),"gadgets",ISNUMBER(SEARCH("technology/hardware", N819)),"hardware",ISNUMBER(SEARCH("technology/makerspaces", N819)),"makerspaces",ISNUMBER(SEARCH("technology/space exploration", N819)),"space exploration",ISNUMBER(SEARCH("technology/wearables", N819)),"wearables",ISNUMBER(SEARCH("technology/web", N819)),"web",ISNUMBER(SEARCH("theater/musical", N819)),"musical",ISNUMBER(SEARCH("theater/plays", N819)),"plays",ISNUMBER(SEARCH("theater/spaces", N819)),"spaces")</f>
        <v>rock</v>
      </c>
      <c r="S819" s="6">
        <f t="shared" si="63"/>
        <v>40925.599664351852</v>
      </c>
      <c r="T819" s="6">
        <f t="shared" si="64"/>
        <v>40979.207638888889</v>
      </c>
    </row>
    <row r="820" spans="1:20" ht="48" hidden="1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tr">
        <f t="shared" si="62"/>
        <v>music</v>
      </c>
      <c r="R820" t="str" cm="1">
        <f t="array" ref="R820">_xlfn.IFS(ISNUMBER(SEARCH("film &amp; video/television", N820)),"television",ISNUMBER(SEARCH("film &amp; video/animation", N820)),"animation",ISNUMBER(SEARCH("film &amp; video/documentary", N820)),"documentary",ISNUMBER(SEARCH("film &amp; video/drama", N820)),"drama",ISNUMBER(SEARCH("film &amp; video/science fiction", N820)),"science fiction",ISNUMBER(SEARCH("film &amp; video/shorts", N820)),"shorts",ISNUMBER(SEARCH("food/food trucks", N820)),"food trucks",ISNUMBER(SEARCH("food/restaurants", N820)),"restaurants",ISNUMBER(SEARCH("food/small batch", N820)),"small batch",ISNUMBER(SEARCH("games/mobile games", N820)),"mobile games",ISNUMBER(SEARCH("games/tabletop games", N820)),"tabletop games",ISNUMBER(SEARCH("games/video games", N820)),"video games",ISNUMBER(SEARCH("music/classical music", N820)),"classical music",ISNUMBER(SEARCH("music/electronic music", N820)),"electronic music",ISNUMBER(SEARCH("music/faith", N820)),"faith",ISNUMBER(SEARCH("music/indie rock", N820)),"indie rock",ISNUMBER(SEARCH("music/jazz", N820)),"jazz",ISNUMBER(SEARCH("music/metal", N820)),"metal",ISNUMBER(SEARCH("music/pop", N820)),"pop",ISNUMBER(SEARCH("music/rock", N820)),"rock",ISNUMBER(SEARCH("music/world music", N820)),"world music",ISNUMBER(SEARCH("journalism/audio", N820)),"audio",ISNUMBER(SEARCH("photography/nature", N820)),"nature",ISNUMBER(SEARCH("photography/people", N820)),"people",ISNUMBER(SEARCH("photography/photobooks", N820)),"photobooks",ISNUMBER(SEARCH("photography/places", N820)),"places",ISNUMBER(SEARCH("publishing/art books", N820)),"art books",ISNUMBER(SEARCH("publishing/children's books", N820)),"children's books",ISNUMBER(SEARCH("publishing/fiction", N820)),"fiction",ISNUMBER(SEARCH("publishing/nonfiction", N820)),"nonfiction",ISNUMBER(SEARCH("publishing/radio &amp; podcasts", N820)),"radio &amp; podcasts",ISNUMBER(SEARCH("publishing/translations", N820)),"translations",ISNUMBER(SEARCH("technology/gadgets", N820)),"gadgets",ISNUMBER(SEARCH("technology/hardware", N820)),"hardware",ISNUMBER(SEARCH("technology/makerspaces", N820)),"makerspaces",ISNUMBER(SEARCH("technology/space exploration", N820)),"space exploration",ISNUMBER(SEARCH("technology/wearables", N820)),"wearables",ISNUMBER(SEARCH("technology/web", N820)),"web",ISNUMBER(SEARCH("theater/musical", N820)),"musical",ISNUMBER(SEARCH("theater/plays", N820)),"plays",ISNUMBER(SEARCH("theater/spaces", N820)),"spaces")</f>
        <v>rock</v>
      </c>
      <c r="S820" s="6">
        <f t="shared" si="63"/>
        <v>41120.882881944446</v>
      </c>
      <c r="T820" s="6">
        <f t="shared" si="64"/>
        <v>41128.709027777775</v>
      </c>
    </row>
    <row r="821" spans="1:20" ht="32" hidden="1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tr">
        <f t="shared" si="62"/>
        <v>music</v>
      </c>
      <c r="R821" t="str" cm="1">
        <f t="array" ref="R821">_xlfn.IFS(ISNUMBER(SEARCH("film &amp; video/television", N821)),"television",ISNUMBER(SEARCH("film &amp; video/animation", N821)),"animation",ISNUMBER(SEARCH("film &amp; video/documentary", N821)),"documentary",ISNUMBER(SEARCH("film &amp; video/drama", N821)),"drama",ISNUMBER(SEARCH("film &amp; video/science fiction", N821)),"science fiction",ISNUMBER(SEARCH("film &amp; video/shorts", N821)),"shorts",ISNUMBER(SEARCH("food/food trucks", N821)),"food trucks",ISNUMBER(SEARCH("food/restaurants", N821)),"restaurants",ISNUMBER(SEARCH("food/small batch", N821)),"small batch",ISNUMBER(SEARCH("games/mobile games", N821)),"mobile games",ISNUMBER(SEARCH("games/tabletop games", N821)),"tabletop games",ISNUMBER(SEARCH("games/video games", N821)),"video games",ISNUMBER(SEARCH("music/classical music", N821)),"classical music",ISNUMBER(SEARCH("music/electronic music", N821)),"electronic music",ISNUMBER(SEARCH("music/faith", N821)),"faith",ISNUMBER(SEARCH("music/indie rock", N821)),"indie rock",ISNUMBER(SEARCH("music/jazz", N821)),"jazz",ISNUMBER(SEARCH("music/metal", N821)),"metal",ISNUMBER(SEARCH("music/pop", N821)),"pop",ISNUMBER(SEARCH("music/rock", N821)),"rock",ISNUMBER(SEARCH("music/world music", N821)),"world music",ISNUMBER(SEARCH("journalism/audio", N821)),"audio",ISNUMBER(SEARCH("photography/nature", N821)),"nature",ISNUMBER(SEARCH("photography/people", N821)),"people",ISNUMBER(SEARCH("photography/photobooks", N821)),"photobooks",ISNUMBER(SEARCH("photography/places", N821)),"places",ISNUMBER(SEARCH("publishing/art books", N821)),"art books",ISNUMBER(SEARCH("publishing/children's books", N821)),"children's books",ISNUMBER(SEARCH("publishing/fiction", N821)),"fiction",ISNUMBER(SEARCH("publishing/nonfiction", N821)),"nonfiction",ISNUMBER(SEARCH("publishing/radio &amp; podcasts", N821)),"radio &amp; podcasts",ISNUMBER(SEARCH("publishing/translations", N821)),"translations",ISNUMBER(SEARCH("technology/gadgets", N821)),"gadgets",ISNUMBER(SEARCH("technology/hardware", N821)),"hardware",ISNUMBER(SEARCH("technology/makerspaces", N821)),"makerspaces",ISNUMBER(SEARCH("technology/space exploration", N821)),"space exploration",ISNUMBER(SEARCH("technology/wearables", N821)),"wearables",ISNUMBER(SEARCH("technology/web", N821)),"web",ISNUMBER(SEARCH("theater/musical", N821)),"musical",ISNUMBER(SEARCH("theater/plays", N821)),"plays",ISNUMBER(SEARCH("theater/spaces", N821)),"spaces")</f>
        <v>rock</v>
      </c>
      <c r="S821" s="6">
        <f t="shared" si="63"/>
        <v>41619.998310185183</v>
      </c>
      <c r="T821" s="6">
        <f t="shared" si="64"/>
        <v>41629.197222222225</v>
      </c>
    </row>
    <row r="822" spans="1:20" ht="48" hidden="1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tr">
        <f t="shared" si="62"/>
        <v>music</v>
      </c>
      <c r="R822" t="str" cm="1">
        <f t="array" ref="R822">_xlfn.IFS(ISNUMBER(SEARCH("film &amp; video/television", N822)),"television",ISNUMBER(SEARCH("film &amp; video/animation", N822)),"animation",ISNUMBER(SEARCH("film &amp; video/documentary", N822)),"documentary",ISNUMBER(SEARCH("film &amp; video/drama", N822)),"drama",ISNUMBER(SEARCH("film &amp; video/science fiction", N822)),"science fiction",ISNUMBER(SEARCH("film &amp; video/shorts", N822)),"shorts",ISNUMBER(SEARCH("food/food trucks", N822)),"food trucks",ISNUMBER(SEARCH("food/restaurants", N822)),"restaurants",ISNUMBER(SEARCH("food/small batch", N822)),"small batch",ISNUMBER(SEARCH("games/mobile games", N822)),"mobile games",ISNUMBER(SEARCH("games/tabletop games", N822)),"tabletop games",ISNUMBER(SEARCH("games/video games", N822)),"video games",ISNUMBER(SEARCH("music/classical music", N822)),"classical music",ISNUMBER(SEARCH("music/electronic music", N822)),"electronic music",ISNUMBER(SEARCH("music/faith", N822)),"faith",ISNUMBER(SEARCH("music/indie rock", N822)),"indie rock",ISNUMBER(SEARCH("music/jazz", N822)),"jazz",ISNUMBER(SEARCH("music/metal", N822)),"metal",ISNUMBER(SEARCH("music/pop", N822)),"pop",ISNUMBER(SEARCH("music/rock", N822)),"rock",ISNUMBER(SEARCH("music/world music", N822)),"world music",ISNUMBER(SEARCH("journalism/audio", N822)),"audio",ISNUMBER(SEARCH("photography/nature", N822)),"nature",ISNUMBER(SEARCH("photography/people", N822)),"people",ISNUMBER(SEARCH("photography/photobooks", N822)),"photobooks",ISNUMBER(SEARCH("photography/places", N822)),"places",ISNUMBER(SEARCH("publishing/art books", N822)),"art books",ISNUMBER(SEARCH("publishing/children's books", N822)),"children's books",ISNUMBER(SEARCH("publishing/fiction", N822)),"fiction",ISNUMBER(SEARCH("publishing/nonfiction", N822)),"nonfiction",ISNUMBER(SEARCH("publishing/radio &amp; podcasts", N822)),"radio &amp; podcasts",ISNUMBER(SEARCH("publishing/translations", N822)),"translations",ISNUMBER(SEARCH("technology/gadgets", N822)),"gadgets",ISNUMBER(SEARCH("technology/hardware", N822)),"hardware",ISNUMBER(SEARCH("technology/makerspaces", N822)),"makerspaces",ISNUMBER(SEARCH("technology/space exploration", N822)),"space exploration",ISNUMBER(SEARCH("technology/wearables", N822)),"wearables",ISNUMBER(SEARCH("technology/web", N822)),"web",ISNUMBER(SEARCH("theater/musical", N822)),"musical",ISNUMBER(SEARCH("theater/plays", N822)),"plays",ISNUMBER(SEARCH("theater/spaces", N822)),"spaces")</f>
        <v>rock</v>
      </c>
      <c r="S822" s="6">
        <f t="shared" si="63"/>
        <v>41768.841921296298</v>
      </c>
      <c r="T822" s="6">
        <f t="shared" si="64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tr">
        <f t="shared" si="62"/>
        <v>music</v>
      </c>
      <c r="R823" t="str" cm="1">
        <f t="array" ref="R823">_xlfn.IFS(ISNUMBER(SEARCH("film &amp; video/television", N823)),"television",ISNUMBER(SEARCH("film &amp; video/animation", N823)),"animation",ISNUMBER(SEARCH("film &amp; video/documentary", N823)),"documentary",ISNUMBER(SEARCH("film &amp; video/drama", N823)),"drama",ISNUMBER(SEARCH("film &amp; video/science fiction", N823)),"science fiction",ISNUMBER(SEARCH("film &amp; video/shorts", N823)),"shorts",ISNUMBER(SEARCH("food/food trucks", N823)),"food trucks",ISNUMBER(SEARCH("food/restaurants", N823)),"restaurants",ISNUMBER(SEARCH("food/small batch", N823)),"small batch",ISNUMBER(SEARCH("games/mobile games", N823)),"mobile games",ISNUMBER(SEARCH("games/tabletop games", N823)),"tabletop games",ISNUMBER(SEARCH("games/video games", N823)),"video games",ISNUMBER(SEARCH("music/classical music", N823)),"classical music",ISNUMBER(SEARCH("music/electronic music", N823)),"electronic music",ISNUMBER(SEARCH("music/faith", N823)),"faith",ISNUMBER(SEARCH("music/indie rock", N823)),"indie rock",ISNUMBER(SEARCH("music/jazz", N823)),"jazz",ISNUMBER(SEARCH("music/metal", N823)),"metal",ISNUMBER(SEARCH("music/pop", N823)),"pop",ISNUMBER(SEARCH("music/rock", N823)),"rock",ISNUMBER(SEARCH("music/world music", N823)),"world music",ISNUMBER(SEARCH("journalism/audio", N823)),"audio",ISNUMBER(SEARCH("photography/nature", N823)),"nature",ISNUMBER(SEARCH("photography/people", N823)),"people",ISNUMBER(SEARCH("photography/photobooks", N823)),"photobooks",ISNUMBER(SEARCH("photography/places", N823)),"places",ISNUMBER(SEARCH("publishing/art books", N823)),"art books",ISNUMBER(SEARCH("publishing/children's books", N823)),"children's books",ISNUMBER(SEARCH("publishing/fiction", N823)),"fiction",ISNUMBER(SEARCH("publishing/nonfiction", N823)),"nonfiction",ISNUMBER(SEARCH("publishing/radio &amp; podcasts", N823)),"radio &amp; podcasts",ISNUMBER(SEARCH("publishing/translations", N823)),"translations",ISNUMBER(SEARCH("technology/gadgets", N823)),"gadgets",ISNUMBER(SEARCH("technology/hardware", N823)),"hardware",ISNUMBER(SEARCH("technology/makerspaces", N823)),"makerspaces",ISNUMBER(SEARCH("technology/space exploration", N823)),"space exploration",ISNUMBER(SEARCH("technology/wearables", N823)),"wearables",ISNUMBER(SEARCH("technology/web", N823)),"web",ISNUMBER(SEARCH("theater/musical", N823)),"musical",ISNUMBER(SEARCH("theater/plays", N823)),"plays",ISNUMBER(SEARCH("theater/spaces", N823)),"spaces")</f>
        <v>rock</v>
      </c>
      <c r="S823" s="6">
        <f t="shared" si="63"/>
        <v>42093.922048611115</v>
      </c>
      <c r="T823" s="6">
        <f t="shared" si="64"/>
        <v>42128.167361111111</v>
      </c>
    </row>
    <row r="824" spans="1:20" ht="32" hidden="1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tr">
        <f t="shared" si="62"/>
        <v>music</v>
      </c>
      <c r="R824" t="str" cm="1">
        <f t="array" ref="R824">_xlfn.IFS(ISNUMBER(SEARCH("film &amp; video/television", N824)),"television",ISNUMBER(SEARCH("film &amp; video/animation", N824)),"animation",ISNUMBER(SEARCH("film &amp; video/documentary", N824)),"documentary",ISNUMBER(SEARCH("film &amp; video/drama", N824)),"drama",ISNUMBER(SEARCH("film &amp; video/science fiction", N824)),"science fiction",ISNUMBER(SEARCH("film &amp; video/shorts", N824)),"shorts",ISNUMBER(SEARCH("food/food trucks", N824)),"food trucks",ISNUMBER(SEARCH("food/restaurants", N824)),"restaurants",ISNUMBER(SEARCH("food/small batch", N824)),"small batch",ISNUMBER(SEARCH("games/mobile games", N824)),"mobile games",ISNUMBER(SEARCH("games/tabletop games", N824)),"tabletop games",ISNUMBER(SEARCH("games/video games", N824)),"video games",ISNUMBER(SEARCH("music/classical music", N824)),"classical music",ISNUMBER(SEARCH("music/electronic music", N824)),"electronic music",ISNUMBER(SEARCH("music/faith", N824)),"faith",ISNUMBER(SEARCH("music/indie rock", N824)),"indie rock",ISNUMBER(SEARCH("music/jazz", N824)),"jazz",ISNUMBER(SEARCH("music/metal", N824)),"metal",ISNUMBER(SEARCH("music/pop", N824)),"pop",ISNUMBER(SEARCH("music/rock", N824)),"rock",ISNUMBER(SEARCH("music/world music", N824)),"world music",ISNUMBER(SEARCH("journalism/audio", N824)),"audio",ISNUMBER(SEARCH("photography/nature", N824)),"nature",ISNUMBER(SEARCH("photography/people", N824)),"people",ISNUMBER(SEARCH("photography/photobooks", N824)),"photobooks",ISNUMBER(SEARCH("photography/places", N824)),"places",ISNUMBER(SEARCH("publishing/art books", N824)),"art books",ISNUMBER(SEARCH("publishing/children's books", N824)),"children's books",ISNUMBER(SEARCH("publishing/fiction", N824)),"fiction",ISNUMBER(SEARCH("publishing/nonfiction", N824)),"nonfiction",ISNUMBER(SEARCH("publishing/radio &amp; podcasts", N824)),"radio &amp; podcasts",ISNUMBER(SEARCH("publishing/translations", N824)),"translations",ISNUMBER(SEARCH("technology/gadgets", N824)),"gadgets",ISNUMBER(SEARCH("technology/hardware", N824)),"hardware",ISNUMBER(SEARCH("technology/makerspaces", N824)),"makerspaces",ISNUMBER(SEARCH("technology/space exploration", N824)),"space exploration",ISNUMBER(SEARCH("technology/wearables", N824)),"wearables",ISNUMBER(SEARCH("technology/web", N824)),"web",ISNUMBER(SEARCH("theater/musical", N824)),"musical",ISNUMBER(SEARCH("theater/plays", N824)),"plays",ISNUMBER(SEARCH("theater/spaces", N824)),"spaces")</f>
        <v>rock</v>
      </c>
      <c r="S824" s="6">
        <f t="shared" si="63"/>
        <v>41157.947337962964</v>
      </c>
      <c r="T824" s="6">
        <f t="shared" si="64"/>
        <v>41187.947337962964</v>
      </c>
    </row>
    <row r="825" spans="1:20" ht="48" hidden="1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tr">
        <f t="shared" si="62"/>
        <v>music</v>
      </c>
      <c r="R825" t="str" cm="1">
        <f t="array" ref="R825">_xlfn.IFS(ISNUMBER(SEARCH("film &amp; video/television", N825)),"television",ISNUMBER(SEARCH("film &amp; video/animation", N825)),"animation",ISNUMBER(SEARCH("film &amp; video/documentary", N825)),"documentary",ISNUMBER(SEARCH("film &amp; video/drama", N825)),"drama",ISNUMBER(SEARCH("film &amp; video/science fiction", N825)),"science fiction",ISNUMBER(SEARCH("film &amp; video/shorts", N825)),"shorts",ISNUMBER(SEARCH("food/food trucks", N825)),"food trucks",ISNUMBER(SEARCH("food/restaurants", N825)),"restaurants",ISNUMBER(SEARCH("food/small batch", N825)),"small batch",ISNUMBER(SEARCH("games/mobile games", N825)),"mobile games",ISNUMBER(SEARCH("games/tabletop games", N825)),"tabletop games",ISNUMBER(SEARCH("games/video games", N825)),"video games",ISNUMBER(SEARCH("music/classical music", N825)),"classical music",ISNUMBER(SEARCH("music/electronic music", N825)),"electronic music",ISNUMBER(SEARCH("music/faith", N825)),"faith",ISNUMBER(SEARCH("music/indie rock", N825)),"indie rock",ISNUMBER(SEARCH("music/jazz", N825)),"jazz",ISNUMBER(SEARCH("music/metal", N825)),"metal",ISNUMBER(SEARCH("music/pop", N825)),"pop",ISNUMBER(SEARCH("music/rock", N825)),"rock",ISNUMBER(SEARCH("music/world music", N825)),"world music",ISNUMBER(SEARCH("journalism/audio", N825)),"audio",ISNUMBER(SEARCH("photography/nature", N825)),"nature",ISNUMBER(SEARCH("photography/people", N825)),"people",ISNUMBER(SEARCH("photography/photobooks", N825)),"photobooks",ISNUMBER(SEARCH("photography/places", N825)),"places",ISNUMBER(SEARCH("publishing/art books", N825)),"art books",ISNUMBER(SEARCH("publishing/children's books", N825)),"children's books",ISNUMBER(SEARCH("publishing/fiction", N825)),"fiction",ISNUMBER(SEARCH("publishing/nonfiction", N825)),"nonfiction",ISNUMBER(SEARCH("publishing/radio &amp; podcasts", N825)),"radio &amp; podcasts",ISNUMBER(SEARCH("publishing/translations", N825)),"translations",ISNUMBER(SEARCH("technology/gadgets", N825)),"gadgets",ISNUMBER(SEARCH("technology/hardware", N825)),"hardware",ISNUMBER(SEARCH("technology/makerspaces", N825)),"makerspaces",ISNUMBER(SEARCH("technology/space exploration", N825)),"space exploration",ISNUMBER(SEARCH("technology/wearables", N825)),"wearables",ISNUMBER(SEARCH("technology/web", N825)),"web",ISNUMBER(SEARCH("theater/musical", N825)),"musical",ISNUMBER(SEARCH("theater/plays", N825)),"plays",ISNUMBER(SEARCH("theater/spaces", N825)),"spaces")</f>
        <v>rock</v>
      </c>
      <c r="S825" s="6">
        <f t="shared" si="63"/>
        <v>42055.972824074073</v>
      </c>
      <c r="T825" s="6">
        <f t="shared" si="64"/>
        <v>42085.931157407409</v>
      </c>
    </row>
    <row r="826" spans="1:20" ht="48" hidden="1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tr">
        <f t="shared" si="62"/>
        <v>music</v>
      </c>
      <c r="R826" t="str" cm="1">
        <f t="array" ref="R826">_xlfn.IFS(ISNUMBER(SEARCH("film &amp; video/television", N826)),"television",ISNUMBER(SEARCH("film &amp; video/animation", N826)),"animation",ISNUMBER(SEARCH("film &amp; video/documentary", N826)),"documentary",ISNUMBER(SEARCH("film &amp; video/drama", N826)),"drama",ISNUMBER(SEARCH("film &amp; video/science fiction", N826)),"science fiction",ISNUMBER(SEARCH("film &amp; video/shorts", N826)),"shorts",ISNUMBER(SEARCH("food/food trucks", N826)),"food trucks",ISNUMBER(SEARCH("food/restaurants", N826)),"restaurants",ISNUMBER(SEARCH("food/small batch", N826)),"small batch",ISNUMBER(SEARCH("games/mobile games", N826)),"mobile games",ISNUMBER(SEARCH("games/tabletop games", N826)),"tabletop games",ISNUMBER(SEARCH("games/video games", N826)),"video games",ISNUMBER(SEARCH("music/classical music", N826)),"classical music",ISNUMBER(SEARCH("music/electronic music", N826)),"electronic music",ISNUMBER(SEARCH("music/faith", N826)),"faith",ISNUMBER(SEARCH("music/indie rock", N826)),"indie rock",ISNUMBER(SEARCH("music/jazz", N826)),"jazz",ISNUMBER(SEARCH("music/metal", N826)),"metal",ISNUMBER(SEARCH("music/pop", N826)),"pop",ISNUMBER(SEARCH("music/rock", N826)),"rock",ISNUMBER(SEARCH("music/world music", N826)),"world music",ISNUMBER(SEARCH("journalism/audio", N826)),"audio",ISNUMBER(SEARCH("photography/nature", N826)),"nature",ISNUMBER(SEARCH("photography/people", N826)),"people",ISNUMBER(SEARCH("photography/photobooks", N826)),"photobooks",ISNUMBER(SEARCH("photography/places", N826)),"places",ISNUMBER(SEARCH("publishing/art books", N826)),"art books",ISNUMBER(SEARCH("publishing/children's books", N826)),"children's books",ISNUMBER(SEARCH("publishing/fiction", N826)),"fiction",ISNUMBER(SEARCH("publishing/nonfiction", N826)),"nonfiction",ISNUMBER(SEARCH("publishing/radio &amp; podcasts", N826)),"radio &amp; podcasts",ISNUMBER(SEARCH("publishing/translations", N826)),"translations",ISNUMBER(SEARCH("technology/gadgets", N826)),"gadgets",ISNUMBER(SEARCH("technology/hardware", N826)),"hardware",ISNUMBER(SEARCH("technology/makerspaces", N826)),"makerspaces",ISNUMBER(SEARCH("technology/space exploration", N826)),"space exploration",ISNUMBER(SEARCH("technology/wearables", N826)),"wearables",ISNUMBER(SEARCH("technology/web", N826)),"web",ISNUMBER(SEARCH("theater/musical", N826)),"musical",ISNUMBER(SEARCH("theater/plays", N826)),"plays",ISNUMBER(SEARCH("theater/spaces", N826)),"spaces")</f>
        <v>rock</v>
      </c>
      <c r="S826" s="6">
        <f t="shared" si="63"/>
        <v>40250.242106481484</v>
      </c>
      <c r="T826" s="6">
        <f t="shared" si="64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tr">
        <f t="shared" si="62"/>
        <v>music</v>
      </c>
      <c r="R827" t="str" cm="1">
        <f t="array" ref="R827">_xlfn.IFS(ISNUMBER(SEARCH("film &amp; video/television", N827)),"television",ISNUMBER(SEARCH("film &amp; video/animation", N827)),"animation",ISNUMBER(SEARCH("film &amp; video/documentary", N827)),"documentary",ISNUMBER(SEARCH("film &amp; video/drama", N827)),"drama",ISNUMBER(SEARCH("film &amp; video/science fiction", N827)),"science fiction",ISNUMBER(SEARCH("film &amp; video/shorts", N827)),"shorts",ISNUMBER(SEARCH("food/food trucks", N827)),"food trucks",ISNUMBER(SEARCH("food/restaurants", N827)),"restaurants",ISNUMBER(SEARCH("food/small batch", N827)),"small batch",ISNUMBER(SEARCH("games/mobile games", N827)),"mobile games",ISNUMBER(SEARCH("games/tabletop games", N827)),"tabletop games",ISNUMBER(SEARCH("games/video games", N827)),"video games",ISNUMBER(SEARCH("music/classical music", N827)),"classical music",ISNUMBER(SEARCH("music/electronic music", N827)),"electronic music",ISNUMBER(SEARCH("music/faith", N827)),"faith",ISNUMBER(SEARCH("music/indie rock", N827)),"indie rock",ISNUMBER(SEARCH("music/jazz", N827)),"jazz",ISNUMBER(SEARCH("music/metal", N827)),"metal",ISNUMBER(SEARCH("music/pop", N827)),"pop",ISNUMBER(SEARCH("music/rock", N827)),"rock",ISNUMBER(SEARCH("music/world music", N827)),"world music",ISNUMBER(SEARCH("journalism/audio", N827)),"audio",ISNUMBER(SEARCH("photography/nature", N827)),"nature",ISNUMBER(SEARCH("photography/people", N827)),"people",ISNUMBER(SEARCH("photography/photobooks", N827)),"photobooks",ISNUMBER(SEARCH("photography/places", N827)),"places",ISNUMBER(SEARCH("publishing/art books", N827)),"art books",ISNUMBER(SEARCH("publishing/children's books", N827)),"children's books",ISNUMBER(SEARCH("publishing/fiction", N827)),"fiction",ISNUMBER(SEARCH("publishing/nonfiction", N827)),"nonfiction",ISNUMBER(SEARCH("publishing/radio &amp; podcasts", N827)),"radio &amp; podcasts",ISNUMBER(SEARCH("publishing/translations", N827)),"translations",ISNUMBER(SEARCH("technology/gadgets", N827)),"gadgets",ISNUMBER(SEARCH("technology/hardware", N827)),"hardware",ISNUMBER(SEARCH("technology/makerspaces", N827)),"makerspaces",ISNUMBER(SEARCH("technology/space exploration", N827)),"space exploration",ISNUMBER(SEARCH("technology/wearables", N827)),"wearables",ISNUMBER(SEARCH("technology/web", N827)),"web",ISNUMBER(SEARCH("theater/musical", N827)),"musical",ISNUMBER(SEARCH("theater/plays", N827)),"plays",ISNUMBER(SEARCH("theater/spaces", N827)),"spaces")</f>
        <v>rock</v>
      </c>
      <c r="S827" s="6">
        <f t="shared" si="63"/>
        <v>41186.306527777779</v>
      </c>
      <c r="T827" s="6">
        <f t="shared" si="64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tr">
        <f t="shared" si="62"/>
        <v>music</v>
      </c>
      <c r="R828" t="str" cm="1">
        <f t="array" ref="R828">_xlfn.IFS(ISNUMBER(SEARCH("film &amp; video/television", N828)),"television",ISNUMBER(SEARCH("film &amp; video/animation", N828)),"animation",ISNUMBER(SEARCH("film &amp; video/documentary", N828)),"documentary",ISNUMBER(SEARCH("film &amp; video/drama", N828)),"drama",ISNUMBER(SEARCH("film &amp; video/science fiction", N828)),"science fiction",ISNUMBER(SEARCH("film &amp; video/shorts", N828)),"shorts",ISNUMBER(SEARCH("food/food trucks", N828)),"food trucks",ISNUMBER(SEARCH("food/restaurants", N828)),"restaurants",ISNUMBER(SEARCH("food/small batch", N828)),"small batch",ISNUMBER(SEARCH("games/mobile games", N828)),"mobile games",ISNUMBER(SEARCH("games/tabletop games", N828)),"tabletop games",ISNUMBER(SEARCH("games/video games", N828)),"video games",ISNUMBER(SEARCH("music/classical music", N828)),"classical music",ISNUMBER(SEARCH("music/electronic music", N828)),"electronic music",ISNUMBER(SEARCH("music/faith", N828)),"faith",ISNUMBER(SEARCH("music/indie rock", N828)),"indie rock",ISNUMBER(SEARCH("music/jazz", N828)),"jazz",ISNUMBER(SEARCH("music/metal", N828)),"metal",ISNUMBER(SEARCH("music/pop", N828)),"pop",ISNUMBER(SEARCH("music/rock", N828)),"rock",ISNUMBER(SEARCH("music/world music", N828)),"world music",ISNUMBER(SEARCH("journalism/audio", N828)),"audio",ISNUMBER(SEARCH("photography/nature", N828)),"nature",ISNUMBER(SEARCH("photography/people", N828)),"people",ISNUMBER(SEARCH("photography/photobooks", N828)),"photobooks",ISNUMBER(SEARCH("photography/places", N828)),"places",ISNUMBER(SEARCH("publishing/art books", N828)),"art books",ISNUMBER(SEARCH("publishing/children's books", N828)),"children's books",ISNUMBER(SEARCH("publishing/fiction", N828)),"fiction",ISNUMBER(SEARCH("publishing/nonfiction", N828)),"nonfiction",ISNUMBER(SEARCH("publishing/radio &amp; podcasts", N828)),"radio &amp; podcasts",ISNUMBER(SEARCH("publishing/translations", N828)),"translations",ISNUMBER(SEARCH("technology/gadgets", N828)),"gadgets",ISNUMBER(SEARCH("technology/hardware", N828)),"hardware",ISNUMBER(SEARCH("technology/makerspaces", N828)),"makerspaces",ISNUMBER(SEARCH("technology/space exploration", N828)),"space exploration",ISNUMBER(SEARCH("technology/wearables", N828)),"wearables",ISNUMBER(SEARCH("technology/web", N828)),"web",ISNUMBER(SEARCH("theater/musical", N828)),"musical",ISNUMBER(SEARCH("theater/plays", N828)),"plays",ISNUMBER(SEARCH("theater/spaces", N828)),"spaces")</f>
        <v>rock</v>
      </c>
      <c r="S828" s="6">
        <f t="shared" si="63"/>
        <v>40973.038541666669</v>
      </c>
      <c r="T828" s="6">
        <f t="shared" si="64"/>
        <v>40993.996874999997</v>
      </c>
    </row>
    <row r="829" spans="1:20" ht="48" hidden="1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tr">
        <f t="shared" si="62"/>
        <v>music</v>
      </c>
      <c r="R829" t="str" cm="1">
        <f t="array" ref="R829">_xlfn.IFS(ISNUMBER(SEARCH("film &amp; video/television", N829)),"television",ISNUMBER(SEARCH("film &amp; video/animation", N829)),"animation",ISNUMBER(SEARCH("film &amp; video/documentary", N829)),"documentary",ISNUMBER(SEARCH("film &amp; video/drama", N829)),"drama",ISNUMBER(SEARCH("film &amp; video/science fiction", N829)),"science fiction",ISNUMBER(SEARCH("film &amp; video/shorts", N829)),"shorts",ISNUMBER(SEARCH("food/food trucks", N829)),"food trucks",ISNUMBER(SEARCH("food/restaurants", N829)),"restaurants",ISNUMBER(SEARCH("food/small batch", N829)),"small batch",ISNUMBER(SEARCH("games/mobile games", N829)),"mobile games",ISNUMBER(SEARCH("games/tabletop games", N829)),"tabletop games",ISNUMBER(SEARCH("games/video games", N829)),"video games",ISNUMBER(SEARCH("music/classical music", N829)),"classical music",ISNUMBER(SEARCH("music/electronic music", N829)),"electronic music",ISNUMBER(SEARCH("music/faith", N829)),"faith",ISNUMBER(SEARCH("music/indie rock", N829)),"indie rock",ISNUMBER(SEARCH("music/jazz", N829)),"jazz",ISNUMBER(SEARCH("music/metal", N829)),"metal",ISNUMBER(SEARCH("music/pop", N829)),"pop",ISNUMBER(SEARCH("music/rock", N829)),"rock",ISNUMBER(SEARCH("music/world music", N829)),"world music",ISNUMBER(SEARCH("journalism/audio", N829)),"audio",ISNUMBER(SEARCH("photography/nature", N829)),"nature",ISNUMBER(SEARCH("photography/people", N829)),"people",ISNUMBER(SEARCH("photography/photobooks", N829)),"photobooks",ISNUMBER(SEARCH("photography/places", N829)),"places",ISNUMBER(SEARCH("publishing/art books", N829)),"art books",ISNUMBER(SEARCH("publishing/children's books", N829)),"children's books",ISNUMBER(SEARCH("publishing/fiction", N829)),"fiction",ISNUMBER(SEARCH("publishing/nonfiction", N829)),"nonfiction",ISNUMBER(SEARCH("publishing/radio &amp; podcasts", N829)),"radio &amp; podcasts",ISNUMBER(SEARCH("publishing/translations", N829)),"translations",ISNUMBER(SEARCH("technology/gadgets", N829)),"gadgets",ISNUMBER(SEARCH("technology/hardware", N829)),"hardware",ISNUMBER(SEARCH("technology/makerspaces", N829)),"makerspaces",ISNUMBER(SEARCH("technology/space exploration", N829)),"space exploration",ISNUMBER(SEARCH("technology/wearables", N829)),"wearables",ISNUMBER(SEARCH("technology/web", N829)),"web",ISNUMBER(SEARCH("theater/musical", N829)),"musical",ISNUMBER(SEARCH("theater/plays", N829)),"plays",ISNUMBER(SEARCH("theater/spaces", N829)),"spaces")</f>
        <v>rock</v>
      </c>
      <c r="S829" s="6">
        <f t="shared" si="63"/>
        <v>40927.473460648151</v>
      </c>
      <c r="T829" s="6">
        <f t="shared" si="64"/>
        <v>40953.825694444444</v>
      </c>
    </row>
    <row r="830" spans="1:20" ht="48" hidden="1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tr">
        <f t="shared" si="62"/>
        <v>music</v>
      </c>
      <c r="R830" t="str" cm="1">
        <f t="array" ref="R830">_xlfn.IFS(ISNUMBER(SEARCH("film &amp; video/television", N830)),"television",ISNUMBER(SEARCH("film &amp; video/animation", N830)),"animation",ISNUMBER(SEARCH("film &amp; video/documentary", N830)),"documentary",ISNUMBER(SEARCH("film &amp; video/drama", N830)),"drama",ISNUMBER(SEARCH("film &amp; video/science fiction", N830)),"science fiction",ISNUMBER(SEARCH("film &amp; video/shorts", N830)),"shorts",ISNUMBER(SEARCH("food/food trucks", N830)),"food trucks",ISNUMBER(SEARCH("food/restaurants", N830)),"restaurants",ISNUMBER(SEARCH("food/small batch", N830)),"small batch",ISNUMBER(SEARCH("games/mobile games", N830)),"mobile games",ISNUMBER(SEARCH("games/tabletop games", N830)),"tabletop games",ISNUMBER(SEARCH("games/video games", N830)),"video games",ISNUMBER(SEARCH("music/classical music", N830)),"classical music",ISNUMBER(SEARCH("music/electronic music", N830)),"electronic music",ISNUMBER(SEARCH("music/faith", N830)),"faith",ISNUMBER(SEARCH("music/indie rock", N830)),"indie rock",ISNUMBER(SEARCH("music/jazz", N830)),"jazz",ISNUMBER(SEARCH("music/metal", N830)),"metal",ISNUMBER(SEARCH("music/pop", N830)),"pop",ISNUMBER(SEARCH("music/rock", N830)),"rock",ISNUMBER(SEARCH("music/world music", N830)),"world music",ISNUMBER(SEARCH("journalism/audio", N830)),"audio",ISNUMBER(SEARCH("photography/nature", N830)),"nature",ISNUMBER(SEARCH("photography/people", N830)),"people",ISNUMBER(SEARCH("photography/photobooks", N830)),"photobooks",ISNUMBER(SEARCH("photography/places", N830)),"places",ISNUMBER(SEARCH("publishing/art books", N830)),"art books",ISNUMBER(SEARCH("publishing/children's books", N830)),"children's books",ISNUMBER(SEARCH("publishing/fiction", N830)),"fiction",ISNUMBER(SEARCH("publishing/nonfiction", N830)),"nonfiction",ISNUMBER(SEARCH("publishing/radio &amp; podcasts", N830)),"radio &amp; podcasts",ISNUMBER(SEARCH("publishing/translations", N830)),"translations",ISNUMBER(SEARCH("technology/gadgets", N830)),"gadgets",ISNUMBER(SEARCH("technology/hardware", N830)),"hardware",ISNUMBER(SEARCH("technology/makerspaces", N830)),"makerspaces",ISNUMBER(SEARCH("technology/space exploration", N830)),"space exploration",ISNUMBER(SEARCH("technology/wearables", N830)),"wearables",ISNUMBER(SEARCH("technology/web", N830)),"web",ISNUMBER(SEARCH("theater/musical", N830)),"musical",ISNUMBER(SEARCH("theater/plays", N830)),"plays",ISNUMBER(SEARCH("theater/spaces", N830)),"spaces")</f>
        <v>rock</v>
      </c>
      <c r="S830" s="6">
        <f t="shared" si="63"/>
        <v>41073.050717592596</v>
      </c>
      <c r="T830" s="6">
        <f t="shared" si="64"/>
        <v>41085.683333333334</v>
      </c>
    </row>
    <row r="831" spans="1:20" ht="48" hidden="1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tr">
        <f t="shared" si="62"/>
        <v>music</v>
      </c>
      <c r="R831" t="str" cm="1">
        <f t="array" ref="R831">_xlfn.IFS(ISNUMBER(SEARCH("film &amp; video/television", N831)),"television",ISNUMBER(SEARCH("film &amp; video/animation", N831)),"animation",ISNUMBER(SEARCH("film &amp; video/documentary", N831)),"documentary",ISNUMBER(SEARCH("film &amp; video/drama", N831)),"drama",ISNUMBER(SEARCH("film &amp; video/science fiction", N831)),"science fiction",ISNUMBER(SEARCH("film &amp; video/shorts", N831)),"shorts",ISNUMBER(SEARCH("food/food trucks", N831)),"food trucks",ISNUMBER(SEARCH("food/restaurants", N831)),"restaurants",ISNUMBER(SEARCH("food/small batch", N831)),"small batch",ISNUMBER(SEARCH("games/mobile games", N831)),"mobile games",ISNUMBER(SEARCH("games/tabletop games", N831)),"tabletop games",ISNUMBER(SEARCH("games/video games", N831)),"video games",ISNUMBER(SEARCH("music/classical music", N831)),"classical music",ISNUMBER(SEARCH("music/electronic music", N831)),"electronic music",ISNUMBER(SEARCH("music/faith", N831)),"faith",ISNUMBER(SEARCH("music/indie rock", N831)),"indie rock",ISNUMBER(SEARCH("music/jazz", N831)),"jazz",ISNUMBER(SEARCH("music/metal", N831)),"metal",ISNUMBER(SEARCH("music/pop", N831)),"pop",ISNUMBER(SEARCH("music/rock", N831)),"rock",ISNUMBER(SEARCH("music/world music", N831)),"world music",ISNUMBER(SEARCH("journalism/audio", N831)),"audio",ISNUMBER(SEARCH("photography/nature", N831)),"nature",ISNUMBER(SEARCH("photography/people", N831)),"people",ISNUMBER(SEARCH("photography/photobooks", N831)),"photobooks",ISNUMBER(SEARCH("photography/places", N831)),"places",ISNUMBER(SEARCH("publishing/art books", N831)),"art books",ISNUMBER(SEARCH("publishing/children's books", N831)),"children's books",ISNUMBER(SEARCH("publishing/fiction", N831)),"fiction",ISNUMBER(SEARCH("publishing/nonfiction", N831)),"nonfiction",ISNUMBER(SEARCH("publishing/radio &amp; podcasts", N831)),"radio &amp; podcasts",ISNUMBER(SEARCH("publishing/translations", N831)),"translations",ISNUMBER(SEARCH("technology/gadgets", N831)),"gadgets",ISNUMBER(SEARCH("technology/hardware", N831)),"hardware",ISNUMBER(SEARCH("technology/makerspaces", N831)),"makerspaces",ISNUMBER(SEARCH("technology/space exploration", N831)),"space exploration",ISNUMBER(SEARCH("technology/wearables", N831)),"wearables",ISNUMBER(SEARCH("technology/web", N831)),"web",ISNUMBER(SEARCH("theater/musical", N831)),"musical",ISNUMBER(SEARCH("theater/plays", N831)),"plays",ISNUMBER(SEARCH("theater/spaces", N831)),"spaces")</f>
        <v>rock</v>
      </c>
      <c r="S831" s="6">
        <f t="shared" si="63"/>
        <v>42504.801388888889</v>
      </c>
      <c r="T831" s="6">
        <f t="shared" si="64"/>
        <v>42564.801388888889</v>
      </c>
    </row>
    <row r="832" spans="1:20" ht="48" hidden="1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tr">
        <f t="shared" si="62"/>
        <v>music</v>
      </c>
      <c r="R832" t="str" cm="1">
        <f t="array" ref="R832">_xlfn.IFS(ISNUMBER(SEARCH("film &amp; video/television", N832)),"television",ISNUMBER(SEARCH("film &amp; video/animation", N832)),"animation",ISNUMBER(SEARCH("film &amp; video/documentary", N832)),"documentary",ISNUMBER(SEARCH("film &amp; video/drama", N832)),"drama",ISNUMBER(SEARCH("film &amp; video/science fiction", N832)),"science fiction",ISNUMBER(SEARCH("film &amp; video/shorts", N832)),"shorts",ISNUMBER(SEARCH("food/food trucks", N832)),"food trucks",ISNUMBER(SEARCH("food/restaurants", N832)),"restaurants",ISNUMBER(SEARCH("food/small batch", N832)),"small batch",ISNUMBER(SEARCH("games/mobile games", N832)),"mobile games",ISNUMBER(SEARCH("games/tabletop games", N832)),"tabletop games",ISNUMBER(SEARCH("games/video games", N832)),"video games",ISNUMBER(SEARCH("music/classical music", N832)),"classical music",ISNUMBER(SEARCH("music/electronic music", N832)),"electronic music",ISNUMBER(SEARCH("music/faith", N832)),"faith",ISNUMBER(SEARCH("music/indie rock", N832)),"indie rock",ISNUMBER(SEARCH("music/jazz", N832)),"jazz",ISNUMBER(SEARCH("music/metal", N832)),"metal",ISNUMBER(SEARCH("music/pop", N832)),"pop",ISNUMBER(SEARCH("music/rock", N832)),"rock",ISNUMBER(SEARCH("music/world music", N832)),"world music",ISNUMBER(SEARCH("journalism/audio", N832)),"audio",ISNUMBER(SEARCH("photography/nature", N832)),"nature",ISNUMBER(SEARCH("photography/people", N832)),"people",ISNUMBER(SEARCH("photography/photobooks", N832)),"photobooks",ISNUMBER(SEARCH("photography/places", N832)),"places",ISNUMBER(SEARCH("publishing/art books", N832)),"art books",ISNUMBER(SEARCH("publishing/children's books", N832)),"children's books",ISNUMBER(SEARCH("publishing/fiction", N832)),"fiction",ISNUMBER(SEARCH("publishing/nonfiction", N832)),"nonfiction",ISNUMBER(SEARCH("publishing/radio &amp; podcasts", N832)),"radio &amp; podcasts",ISNUMBER(SEARCH("publishing/translations", N832)),"translations",ISNUMBER(SEARCH("technology/gadgets", N832)),"gadgets",ISNUMBER(SEARCH("technology/hardware", N832)),"hardware",ISNUMBER(SEARCH("technology/makerspaces", N832)),"makerspaces",ISNUMBER(SEARCH("technology/space exploration", N832)),"space exploration",ISNUMBER(SEARCH("technology/wearables", N832)),"wearables",ISNUMBER(SEARCH("technology/web", N832)),"web",ISNUMBER(SEARCH("theater/musical", N832)),"musical",ISNUMBER(SEARCH("theater/plays", N832)),"plays",ISNUMBER(SEARCH("theater/spaces", N832)),"spaces")</f>
        <v>rock</v>
      </c>
      <c r="S832" s="6">
        <f t="shared" si="63"/>
        <v>41325.525752314818</v>
      </c>
      <c r="T832" s="6">
        <f t="shared" si="64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tr">
        <f t="shared" si="62"/>
        <v>music</v>
      </c>
      <c r="R833" t="str" cm="1">
        <f t="array" ref="R833">_xlfn.IFS(ISNUMBER(SEARCH("film &amp; video/television", N833)),"television",ISNUMBER(SEARCH("film &amp; video/animation", N833)),"animation",ISNUMBER(SEARCH("film &amp; video/documentary", N833)),"documentary",ISNUMBER(SEARCH("film &amp; video/drama", N833)),"drama",ISNUMBER(SEARCH("film &amp; video/science fiction", N833)),"science fiction",ISNUMBER(SEARCH("film &amp; video/shorts", N833)),"shorts",ISNUMBER(SEARCH("food/food trucks", N833)),"food trucks",ISNUMBER(SEARCH("food/restaurants", N833)),"restaurants",ISNUMBER(SEARCH("food/small batch", N833)),"small batch",ISNUMBER(SEARCH("games/mobile games", N833)),"mobile games",ISNUMBER(SEARCH("games/tabletop games", N833)),"tabletop games",ISNUMBER(SEARCH("games/video games", N833)),"video games",ISNUMBER(SEARCH("music/classical music", N833)),"classical music",ISNUMBER(SEARCH("music/electronic music", N833)),"electronic music",ISNUMBER(SEARCH("music/faith", N833)),"faith",ISNUMBER(SEARCH("music/indie rock", N833)),"indie rock",ISNUMBER(SEARCH("music/jazz", N833)),"jazz",ISNUMBER(SEARCH("music/metal", N833)),"metal",ISNUMBER(SEARCH("music/pop", N833)),"pop",ISNUMBER(SEARCH("music/rock", N833)),"rock",ISNUMBER(SEARCH("music/world music", N833)),"world music",ISNUMBER(SEARCH("journalism/audio", N833)),"audio",ISNUMBER(SEARCH("photography/nature", N833)),"nature",ISNUMBER(SEARCH("photography/people", N833)),"people",ISNUMBER(SEARCH("photography/photobooks", N833)),"photobooks",ISNUMBER(SEARCH("photography/places", N833)),"places",ISNUMBER(SEARCH("publishing/art books", N833)),"art books",ISNUMBER(SEARCH("publishing/children's books", N833)),"children's books",ISNUMBER(SEARCH("publishing/fiction", N833)),"fiction",ISNUMBER(SEARCH("publishing/nonfiction", N833)),"nonfiction",ISNUMBER(SEARCH("publishing/radio &amp; podcasts", N833)),"radio &amp; podcasts",ISNUMBER(SEARCH("publishing/translations", N833)),"translations",ISNUMBER(SEARCH("technology/gadgets", N833)),"gadgets",ISNUMBER(SEARCH("technology/hardware", N833)),"hardware",ISNUMBER(SEARCH("technology/makerspaces", N833)),"makerspaces",ISNUMBER(SEARCH("technology/space exploration", N833)),"space exploration",ISNUMBER(SEARCH("technology/wearables", N833)),"wearables",ISNUMBER(SEARCH("technology/web", N833)),"web",ISNUMBER(SEARCH("theater/musical", N833)),"musical",ISNUMBER(SEARCH("theater/plays", N833)),"plays",ISNUMBER(SEARCH("theater/spaces", N833)),"spaces")</f>
        <v>rock</v>
      </c>
      <c r="S833" s="6">
        <f t="shared" si="63"/>
        <v>40996.646921296298</v>
      </c>
      <c r="T833" s="6">
        <f t="shared" si="64"/>
        <v>41026.646921296298</v>
      </c>
    </row>
    <row r="834" spans="1:20" ht="48" hidden="1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>
        <f t="shared" si="61"/>
        <v>97.993896103896105</v>
      </c>
      <c r="Q834" t="str">
        <f t="shared" si="62"/>
        <v>music</v>
      </c>
      <c r="R834" t="str" cm="1">
        <f t="array" ref="R834">_xlfn.IFS(ISNUMBER(SEARCH("film &amp; video/television", N834)),"television",ISNUMBER(SEARCH("film &amp; video/animation", N834)),"animation",ISNUMBER(SEARCH("film &amp; video/documentary", N834)),"documentary",ISNUMBER(SEARCH("film &amp; video/drama", N834)),"drama",ISNUMBER(SEARCH("film &amp; video/science fiction", N834)),"science fiction",ISNUMBER(SEARCH("film &amp; video/shorts", N834)),"shorts",ISNUMBER(SEARCH("food/food trucks", N834)),"food trucks",ISNUMBER(SEARCH("food/restaurants", N834)),"restaurants",ISNUMBER(SEARCH("food/small batch", N834)),"small batch",ISNUMBER(SEARCH("games/mobile games", N834)),"mobile games",ISNUMBER(SEARCH("games/tabletop games", N834)),"tabletop games",ISNUMBER(SEARCH("games/video games", N834)),"video games",ISNUMBER(SEARCH("music/classical music", N834)),"classical music",ISNUMBER(SEARCH("music/electronic music", N834)),"electronic music",ISNUMBER(SEARCH("music/faith", N834)),"faith",ISNUMBER(SEARCH("music/indie rock", N834)),"indie rock",ISNUMBER(SEARCH("music/jazz", N834)),"jazz",ISNUMBER(SEARCH("music/metal", N834)),"metal",ISNUMBER(SEARCH("music/pop", N834)),"pop",ISNUMBER(SEARCH("music/rock", N834)),"rock",ISNUMBER(SEARCH("music/world music", N834)),"world music",ISNUMBER(SEARCH("journalism/audio", N834)),"audio",ISNUMBER(SEARCH("photography/nature", N834)),"nature",ISNUMBER(SEARCH("photography/people", N834)),"people",ISNUMBER(SEARCH("photography/photobooks", N834)),"photobooks",ISNUMBER(SEARCH("photography/places", N834)),"places",ISNUMBER(SEARCH("publishing/art books", N834)),"art books",ISNUMBER(SEARCH("publishing/children's books", N834)),"children's books",ISNUMBER(SEARCH("publishing/fiction", N834)),"fiction",ISNUMBER(SEARCH("publishing/nonfiction", N834)),"nonfiction",ISNUMBER(SEARCH("publishing/radio &amp; podcasts", N834)),"radio &amp; podcasts",ISNUMBER(SEARCH("publishing/translations", N834)),"translations",ISNUMBER(SEARCH("technology/gadgets", N834)),"gadgets",ISNUMBER(SEARCH("technology/hardware", N834)),"hardware",ISNUMBER(SEARCH("technology/makerspaces", N834)),"makerspaces",ISNUMBER(SEARCH("technology/space exploration", N834)),"space exploration",ISNUMBER(SEARCH("technology/wearables", N834)),"wearables",ISNUMBER(SEARCH("technology/web", N834)),"web",ISNUMBER(SEARCH("theater/musical", N834)),"musical",ISNUMBER(SEARCH("theater/plays", N834)),"plays",ISNUMBER(SEARCH("theater/spaces", N834)),"spaces")</f>
        <v>rock</v>
      </c>
      <c r="S834" s="6">
        <f t="shared" si="63"/>
        <v>40869.675173611111</v>
      </c>
      <c r="T834" s="6">
        <f t="shared" si="64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(E835/D835)*100</f>
        <v>101.66666666666666</v>
      </c>
      <c r="P835">
        <f t="shared" ref="P835:P898" si="66">(E835/L835)</f>
        <v>148.78048780487805</v>
      </c>
      <c r="Q835" t="str">
        <f t="shared" ref="Q835:Q898" si="67">_xlfn.IFS(ISNUMBER(SEARCH("film &amp; video", N835)),"film &amp; video",ISNUMBER(SEARCH("food", N835)),"food",ISNUMBER(SEARCH("games", N835)),"games",ISNUMBER(SEARCH("journalism", N835)),"journalism",ISNUMBER(SEARCH("music", N835)),"music",ISNUMBER(SEARCH("photography", N835)),"photography",ISNUMBER(SEARCH("publishing", N835)),"publishing",ISNUMBER(SEARCH("technology", N835)),"technology",ISNUMBER(SEARCH("theater", N835)),"theater")</f>
        <v>music</v>
      </c>
      <c r="R835" t="str" cm="1">
        <f t="array" ref="R835">_xlfn.IFS(ISNUMBER(SEARCH("film &amp; video/television", N835)),"television",ISNUMBER(SEARCH("film &amp; video/animation", N835)),"animation",ISNUMBER(SEARCH("film &amp; video/documentary", N835)),"documentary",ISNUMBER(SEARCH("film &amp; video/drama", N835)),"drama",ISNUMBER(SEARCH("film &amp; video/science fiction", N835)),"science fiction",ISNUMBER(SEARCH("film &amp; video/shorts", N835)),"shorts",ISNUMBER(SEARCH("food/food trucks", N835)),"food trucks",ISNUMBER(SEARCH("food/restaurants", N835)),"restaurants",ISNUMBER(SEARCH("food/small batch", N835)),"small batch",ISNUMBER(SEARCH("games/mobile games", N835)),"mobile games",ISNUMBER(SEARCH("games/tabletop games", N835)),"tabletop games",ISNUMBER(SEARCH("games/video games", N835)),"video games",ISNUMBER(SEARCH("music/classical music", N835)),"classical music",ISNUMBER(SEARCH("music/electronic music", N835)),"electronic music",ISNUMBER(SEARCH("music/faith", N835)),"faith",ISNUMBER(SEARCH("music/indie rock", N835)),"indie rock",ISNUMBER(SEARCH("music/jazz", N835)),"jazz",ISNUMBER(SEARCH("music/metal", N835)),"metal",ISNUMBER(SEARCH("music/pop", N835)),"pop",ISNUMBER(SEARCH("music/rock", N835)),"rock",ISNUMBER(SEARCH("music/world music", N835)),"world music",ISNUMBER(SEARCH("journalism/audio", N835)),"audio",ISNUMBER(SEARCH("photography/nature", N835)),"nature",ISNUMBER(SEARCH("photography/people", N835)),"people",ISNUMBER(SEARCH("photography/photobooks", N835)),"photobooks",ISNUMBER(SEARCH("photography/places", N835)),"places",ISNUMBER(SEARCH("publishing/art books", N835)),"art books",ISNUMBER(SEARCH("publishing/children's books", N835)),"children's books",ISNUMBER(SEARCH("publishing/fiction", N835)),"fiction",ISNUMBER(SEARCH("publishing/nonfiction", N835)),"nonfiction",ISNUMBER(SEARCH("publishing/radio &amp; podcasts", N835)),"radio &amp; podcasts",ISNUMBER(SEARCH("publishing/translations", N835)),"translations",ISNUMBER(SEARCH("technology/gadgets", N835)),"gadgets",ISNUMBER(SEARCH("technology/hardware", N835)),"hardware",ISNUMBER(SEARCH("technology/makerspaces", N835)),"makerspaces",ISNUMBER(SEARCH("technology/space exploration", N835)),"space exploration",ISNUMBER(SEARCH("technology/wearables", N835)),"wearables",ISNUMBER(SEARCH("technology/web", N835)),"web",ISNUMBER(SEARCH("theater/musical", N835)),"musical",ISNUMBER(SEARCH("theater/plays", N835)),"plays",ISNUMBER(SEARCH("theater/spaces", N835)),"spaces")</f>
        <v>rock</v>
      </c>
      <c r="S835" s="6">
        <f t="shared" ref="S835:S898" si="68">(((J835/60)/60)/24)+DATE(1970,1,1)</f>
        <v>41718.878182870372</v>
      </c>
      <c r="T835" s="6">
        <f t="shared" ref="T835:T898" si="69">(((I835/60)/60)/24)+DATE(1970,1,1)</f>
        <v>41748.878182870372</v>
      </c>
    </row>
    <row r="836" spans="1:20" ht="48" hidden="1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tr">
        <f t="shared" si="67"/>
        <v>music</v>
      </c>
      <c r="R836" t="str" cm="1">
        <f t="array" ref="R836">_xlfn.IFS(ISNUMBER(SEARCH("film &amp; video/television", N836)),"television",ISNUMBER(SEARCH("film &amp; video/animation", N836)),"animation",ISNUMBER(SEARCH("film &amp; video/documentary", N836)),"documentary",ISNUMBER(SEARCH("film &amp; video/drama", N836)),"drama",ISNUMBER(SEARCH("film &amp; video/science fiction", N836)),"science fiction",ISNUMBER(SEARCH("film &amp; video/shorts", N836)),"shorts",ISNUMBER(SEARCH("food/food trucks", N836)),"food trucks",ISNUMBER(SEARCH("food/restaurants", N836)),"restaurants",ISNUMBER(SEARCH("food/small batch", N836)),"small batch",ISNUMBER(SEARCH("games/mobile games", N836)),"mobile games",ISNUMBER(SEARCH("games/tabletop games", N836)),"tabletop games",ISNUMBER(SEARCH("games/video games", N836)),"video games",ISNUMBER(SEARCH("music/classical music", N836)),"classical music",ISNUMBER(SEARCH("music/electronic music", N836)),"electronic music",ISNUMBER(SEARCH("music/faith", N836)),"faith",ISNUMBER(SEARCH("music/indie rock", N836)),"indie rock",ISNUMBER(SEARCH("music/jazz", N836)),"jazz",ISNUMBER(SEARCH("music/metal", N836)),"metal",ISNUMBER(SEARCH("music/pop", N836)),"pop",ISNUMBER(SEARCH("music/rock", N836)),"rock",ISNUMBER(SEARCH("music/world music", N836)),"world music",ISNUMBER(SEARCH("journalism/audio", N836)),"audio",ISNUMBER(SEARCH("photography/nature", N836)),"nature",ISNUMBER(SEARCH("photography/people", N836)),"people",ISNUMBER(SEARCH("photography/photobooks", N836)),"photobooks",ISNUMBER(SEARCH("photography/places", N836)),"places",ISNUMBER(SEARCH("publishing/art books", N836)),"art books",ISNUMBER(SEARCH("publishing/children's books", N836)),"children's books",ISNUMBER(SEARCH("publishing/fiction", N836)),"fiction",ISNUMBER(SEARCH("publishing/nonfiction", N836)),"nonfiction",ISNUMBER(SEARCH("publishing/radio &amp; podcasts", N836)),"radio &amp; podcasts",ISNUMBER(SEARCH("publishing/translations", N836)),"translations",ISNUMBER(SEARCH("technology/gadgets", N836)),"gadgets",ISNUMBER(SEARCH("technology/hardware", N836)),"hardware",ISNUMBER(SEARCH("technology/makerspaces", N836)),"makerspaces",ISNUMBER(SEARCH("technology/space exploration", N836)),"space exploration",ISNUMBER(SEARCH("technology/wearables", N836)),"wearables",ISNUMBER(SEARCH("technology/web", N836)),"web",ISNUMBER(SEARCH("theater/musical", N836)),"musical",ISNUMBER(SEARCH("theater/plays", N836)),"plays",ISNUMBER(SEARCH("theater/spaces", N836)),"spaces")</f>
        <v>rock</v>
      </c>
      <c r="S836" s="6">
        <f t="shared" si="68"/>
        <v>41422.822824074072</v>
      </c>
      <c r="T836" s="6">
        <f t="shared" si="69"/>
        <v>41456.165972222225</v>
      </c>
    </row>
    <row r="837" spans="1:20" ht="48" hidden="1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tr">
        <f t="shared" si="67"/>
        <v>music</v>
      </c>
      <c r="R837" t="str" cm="1">
        <f t="array" ref="R837">_xlfn.IFS(ISNUMBER(SEARCH("film &amp; video/television", N837)),"television",ISNUMBER(SEARCH("film &amp; video/animation", N837)),"animation",ISNUMBER(SEARCH("film &amp; video/documentary", N837)),"documentary",ISNUMBER(SEARCH("film &amp; video/drama", N837)),"drama",ISNUMBER(SEARCH("film &amp; video/science fiction", N837)),"science fiction",ISNUMBER(SEARCH("film &amp; video/shorts", N837)),"shorts",ISNUMBER(SEARCH("food/food trucks", N837)),"food trucks",ISNUMBER(SEARCH("food/restaurants", N837)),"restaurants",ISNUMBER(SEARCH("food/small batch", N837)),"small batch",ISNUMBER(SEARCH("games/mobile games", N837)),"mobile games",ISNUMBER(SEARCH("games/tabletop games", N837)),"tabletop games",ISNUMBER(SEARCH("games/video games", N837)),"video games",ISNUMBER(SEARCH("music/classical music", N837)),"classical music",ISNUMBER(SEARCH("music/electronic music", N837)),"electronic music",ISNUMBER(SEARCH("music/faith", N837)),"faith",ISNUMBER(SEARCH("music/indie rock", N837)),"indie rock",ISNUMBER(SEARCH("music/jazz", N837)),"jazz",ISNUMBER(SEARCH("music/metal", N837)),"metal",ISNUMBER(SEARCH("music/pop", N837)),"pop",ISNUMBER(SEARCH("music/rock", N837)),"rock",ISNUMBER(SEARCH("music/world music", N837)),"world music",ISNUMBER(SEARCH("journalism/audio", N837)),"audio",ISNUMBER(SEARCH("photography/nature", N837)),"nature",ISNUMBER(SEARCH("photography/people", N837)),"people",ISNUMBER(SEARCH("photography/photobooks", N837)),"photobooks",ISNUMBER(SEARCH("photography/places", N837)),"places",ISNUMBER(SEARCH("publishing/art books", N837)),"art books",ISNUMBER(SEARCH("publishing/children's books", N837)),"children's books",ISNUMBER(SEARCH("publishing/fiction", N837)),"fiction",ISNUMBER(SEARCH("publishing/nonfiction", N837)),"nonfiction",ISNUMBER(SEARCH("publishing/radio &amp; podcasts", N837)),"radio &amp; podcasts",ISNUMBER(SEARCH("publishing/translations", N837)),"translations",ISNUMBER(SEARCH("technology/gadgets", N837)),"gadgets",ISNUMBER(SEARCH("technology/hardware", N837)),"hardware",ISNUMBER(SEARCH("technology/makerspaces", N837)),"makerspaces",ISNUMBER(SEARCH("technology/space exploration", N837)),"space exploration",ISNUMBER(SEARCH("technology/wearables", N837)),"wearables",ISNUMBER(SEARCH("technology/web", N837)),"web",ISNUMBER(SEARCH("theater/musical", N837)),"musical",ISNUMBER(SEARCH("theater/plays", N837)),"plays",ISNUMBER(SEARCH("theater/spaces", N837)),"spaces")</f>
        <v>rock</v>
      </c>
      <c r="S837" s="6">
        <f t="shared" si="68"/>
        <v>41005.45784722222</v>
      </c>
      <c r="T837" s="6">
        <f t="shared" si="69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tr">
        <f t="shared" si="67"/>
        <v>music</v>
      </c>
      <c r="R838" t="str" cm="1">
        <f t="array" ref="R838">_xlfn.IFS(ISNUMBER(SEARCH("film &amp; video/television", N838)),"television",ISNUMBER(SEARCH("film &amp; video/animation", N838)),"animation",ISNUMBER(SEARCH("film &amp; video/documentary", N838)),"documentary",ISNUMBER(SEARCH("film &amp; video/drama", N838)),"drama",ISNUMBER(SEARCH("film &amp; video/science fiction", N838)),"science fiction",ISNUMBER(SEARCH("film &amp; video/shorts", N838)),"shorts",ISNUMBER(SEARCH("food/food trucks", N838)),"food trucks",ISNUMBER(SEARCH("food/restaurants", N838)),"restaurants",ISNUMBER(SEARCH("food/small batch", N838)),"small batch",ISNUMBER(SEARCH("games/mobile games", N838)),"mobile games",ISNUMBER(SEARCH("games/tabletop games", N838)),"tabletop games",ISNUMBER(SEARCH("games/video games", N838)),"video games",ISNUMBER(SEARCH("music/classical music", N838)),"classical music",ISNUMBER(SEARCH("music/electronic music", N838)),"electronic music",ISNUMBER(SEARCH("music/faith", N838)),"faith",ISNUMBER(SEARCH("music/indie rock", N838)),"indie rock",ISNUMBER(SEARCH("music/jazz", N838)),"jazz",ISNUMBER(SEARCH("music/metal", N838)),"metal",ISNUMBER(SEARCH("music/pop", N838)),"pop",ISNUMBER(SEARCH("music/rock", N838)),"rock",ISNUMBER(SEARCH("music/world music", N838)),"world music",ISNUMBER(SEARCH("journalism/audio", N838)),"audio",ISNUMBER(SEARCH("photography/nature", N838)),"nature",ISNUMBER(SEARCH("photography/people", N838)),"people",ISNUMBER(SEARCH("photography/photobooks", N838)),"photobooks",ISNUMBER(SEARCH("photography/places", N838)),"places",ISNUMBER(SEARCH("publishing/art books", N838)),"art books",ISNUMBER(SEARCH("publishing/children's books", N838)),"children's books",ISNUMBER(SEARCH("publishing/fiction", N838)),"fiction",ISNUMBER(SEARCH("publishing/nonfiction", N838)),"nonfiction",ISNUMBER(SEARCH("publishing/radio &amp; podcasts", N838)),"radio &amp; podcasts",ISNUMBER(SEARCH("publishing/translations", N838)),"translations",ISNUMBER(SEARCH("technology/gadgets", N838)),"gadgets",ISNUMBER(SEARCH("technology/hardware", N838)),"hardware",ISNUMBER(SEARCH("technology/makerspaces", N838)),"makerspaces",ISNUMBER(SEARCH("technology/space exploration", N838)),"space exploration",ISNUMBER(SEARCH("technology/wearables", N838)),"wearables",ISNUMBER(SEARCH("technology/web", N838)),"web",ISNUMBER(SEARCH("theater/musical", N838)),"musical",ISNUMBER(SEARCH("theater/plays", N838)),"plays",ISNUMBER(SEARCH("theater/spaces", N838)),"spaces")</f>
        <v>rock</v>
      </c>
      <c r="S838" s="6">
        <f t="shared" si="68"/>
        <v>41524.056921296295</v>
      </c>
      <c r="T838" s="6">
        <f t="shared" si="69"/>
        <v>41554.056921296295</v>
      </c>
    </row>
    <row r="839" spans="1:20" ht="32" hidden="1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tr">
        <f t="shared" si="67"/>
        <v>music</v>
      </c>
      <c r="R839" t="str" cm="1">
        <f t="array" ref="R839">_xlfn.IFS(ISNUMBER(SEARCH("film &amp; video/television", N839)),"television",ISNUMBER(SEARCH("film &amp; video/animation", N839)),"animation",ISNUMBER(SEARCH("film &amp; video/documentary", N839)),"documentary",ISNUMBER(SEARCH("film &amp; video/drama", N839)),"drama",ISNUMBER(SEARCH("film &amp; video/science fiction", N839)),"science fiction",ISNUMBER(SEARCH("film &amp; video/shorts", N839)),"shorts",ISNUMBER(SEARCH("food/food trucks", N839)),"food trucks",ISNUMBER(SEARCH("food/restaurants", N839)),"restaurants",ISNUMBER(SEARCH("food/small batch", N839)),"small batch",ISNUMBER(SEARCH("games/mobile games", N839)),"mobile games",ISNUMBER(SEARCH("games/tabletop games", N839)),"tabletop games",ISNUMBER(SEARCH("games/video games", N839)),"video games",ISNUMBER(SEARCH("music/classical music", N839)),"classical music",ISNUMBER(SEARCH("music/electronic music", N839)),"electronic music",ISNUMBER(SEARCH("music/faith", N839)),"faith",ISNUMBER(SEARCH("music/indie rock", N839)),"indie rock",ISNUMBER(SEARCH("music/jazz", N839)),"jazz",ISNUMBER(SEARCH("music/metal", N839)),"metal",ISNUMBER(SEARCH("music/pop", N839)),"pop",ISNUMBER(SEARCH("music/rock", N839)),"rock",ISNUMBER(SEARCH("music/world music", N839)),"world music",ISNUMBER(SEARCH("journalism/audio", N839)),"audio",ISNUMBER(SEARCH("photography/nature", N839)),"nature",ISNUMBER(SEARCH("photography/people", N839)),"people",ISNUMBER(SEARCH("photography/photobooks", N839)),"photobooks",ISNUMBER(SEARCH("photography/places", N839)),"places",ISNUMBER(SEARCH("publishing/art books", N839)),"art books",ISNUMBER(SEARCH("publishing/children's books", N839)),"children's books",ISNUMBER(SEARCH("publishing/fiction", N839)),"fiction",ISNUMBER(SEARCH("publishing/nonfiction", N839)),"nonfiction",ISNUMBER(SEARCH("publishing/radio &amp; podcasts", N839)),"radio &amp; podcasts",ISNUMBER(SEARCH("publishing/translations", N839)),"translations",ISNUMBER(SEARCH("technology/gadgets", N839)),"gadgets",ISNUMBER(SEARCH("technology/hardware", N839)),"hardware",ISNUMBER(SEARCH("technology/makerspaces", N839)),"makerspaces",ISNUMBER(SEARCH("technology/space exploration", N839)),"space exploration",ISNUMBER(SEARCH("technology/wearables", N839)),"wearables",ISNUMBER(SEARCH("technology/web", N839)),"web",ISNUMBER(SEARCH("theater/musical", N839)),"musical",ISNUMBER(SEARCH("theater/plays", N839)),"plays",ISNUMBER(SEARCH("theater/spaces", N839)),"spaces")</f>
        <v>rock</v>
      </c>
      <c r="S839" s="6">
        <f t="shared" si="68"/>
        <v>41730.998402777775</v>
      </c>
      <c r="T839" s="6">
        <f t="shared" si="69"/>
        <v>41760.998402777775</v>
      </c>
    </row>
    <row r="840" spans="1:20" ht="48" hidden="1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tr">
        <f t="shared" si="67"/>
        <v>music</v>
      </c>
      <c r="R840" t="str" cm="1">
        <f t="array" ref="R840">_xlfn.IFS(ISNUMBER(SEARCH("film &amp; video/television", N840)),"television",ISNUMBER(SEARCH("film &amp; video/animation", N840)),"animation",ISNUMBER(SEARCH("film &amp; video/documentary", N840)),"documentary",ISNUMBER(SEARCH("film &amp; video/drama", N840)),"drama",ISNUMBER(SEARCH("film &amp; video/science fiction", N840)),"science fiction",ISNUMBER(SEARCH("film &amp; video/shorts", N840)),"shorts",ISNUMBER(SEARCH("food/food trucks", N840)),"food trucks",ISNUMBER(SEARCH("food/restaurants", N840)),"restaurants",ISNUMBER(SEARCH("food/small batch", N840)),"small batch",ISNUMBER(SEARCH("games/mobile games", N840)),"mobile games",ISNUMBER(SEARCH("games/tabletop games", N840)),"tabletop games",ISNUMBER(SEARCH("games/video games", N840)),"video games",ISNUMBER(SEARCH("music/classical music", N840)),"classical music",ISNUMBER(SEARCH("music/electronic music", N840)),"electronic music",ISNUMBER(SEARCH("music/faith", N840)),"faith",ISNUMBER(SEARCH("music/indie rock", N840)),"indie rock",ISNUMBER(SEARCH("music/jazz", N840)),"jazz",ISNUMBER(SEARCH("music/metal", N840)),"metal",ISNUMBER(SEARCH("music/pop", N840)),"pop",ISNUMBER(SEARCH("music/rock", N840)),"rock",ISNUMBER(SEARCH("music/world music", N840)),"world music",ISNUMBER(SEARCH("journalism/audio", N840)),"audio",ISNUMBER(SEARCH("photography/nature", N840)),"nature",ISNUMBER(SEARCH("photography/people", N840)),"people",ISNUMBER(SEARCH("photography/photobooks", N840)),"photobooks",ISNUMBER(SEARCH("photography/places", N840)),"places",ISNUMBER(SEARCH("publishing/art books", N840)),"art books",ISNUMBER(SEARCH("publishing/children's books", N840)),"children's books",ISNUMBER(SEARCH("publishing/fiction", N840)),"fiction",ISNUMBER(SEARCH("publishing/nonfiction", N840)),"nonfiction",ISNUMBER(SEARCH("publishing/radio &amp; podcasts", N840)),"radio &amp; podcasts",ISNUMBER(SEARCH("publishing/translations", N840)),"translations",ISNUMBER(SEARCH("technology/gadgets", N840)),"gadgets",ISNUMBER(SEARCH("technology/hardware", N840)),"hardware",ISNUMBER(SEARCH("technology/makerspaces", N840)),"makerspaces",ISNUMBER(SEARCH("technology/space exploration", N840)),"space exploration",ISNUMBER(SEARCH("technology/wearables", N840)),"wearables",ISNUMBER(SEARCH("technology/web", N840)),"web",ISNUMBER(SEARCH("theater/musical", N840)),"musical",ISNUMBER(SEARCH("theater/plays", N840)),"plays",ISNUMBER(SEARCH("theater/spaces", N840)),"spaces")</f>
        <v>rock</v>
      </c>
      <c r="S840" s="6">
        <f t="shared" si="68"/>
        <v>40895.897974537038</v>
      </c>
      <c r="T840" s="6">
        <f t="shared" si="69"/>
        <v>40925.897974537038</v>
      </c>
    </row>
    <row r="841" spans="1:20" ht="48" hidden="1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tr">
        <f t="shared" si="67"/>
        <v>music</v>
      </c>
      <c r="R841" t="str" cm="1">
        <f t="array" ref="R841">_xlfn.IFS(ISNUMBER(SEARCH("film &amp; video/television", N841)),"television",ISNUMBER(SEARCH("film &amp; video/animation", N841)),"animation",ISNUMBER(SEARCH("film &amp; video/documentary", N841)),"documentary",ISNUMBER(SEARCH("film &amp; video/drama", N841)),"drama",ISNUMBER(SEARCH("film &amp; video/science fiction", N841)),"science fiction",ISNUMBER(SEARCH("film &amp; video/shorts", N841)),"shorts",ISNUMBER(SEARCH("food/food trucks", N841)),"food trucks",ISNUMBER(SEARCH("food/restaurants", N841)),"restaurants",ISNUMBER(SEARCH("food/small batch", N841)),"small batch",ISNUMBER(SEARCH("games/mobile games", N841)),"mobile games",ISNUMBER(SEARCH("games/tabletop games", N841)),"tabletop games",ISNUMBER(SEARCH("games/video games", N841)),"video games",ISNUMBER(SEARCH("music/classical music", N841)),"classical music",ISNUMBER(SEARCH("music/electronic music", N841)),"electronic music",ISNUMBER(SEARCH("music/faith", N841)),"faith",ISNUMBER(SEARCH("music/indie rock", N841)),"indie rock",ISNUMBER(SEARCH("music/jazz", N841)),"jazz",ISNUMBER(SEARCH("music/metal", N841)),"metal",ISNUMBER(SEARCH("music/pop", N841)),"pop",ISNUMBER(SEARCH("music/rock", N841)),"rock",ISNUMBER(SEARCH("music/world music", N841)),"world music",ISNUMBER(SEARCH("journalism/audio", N841)),"audio",ISNUMBER(SEARCH("photography/nature", N841)),"nature",ISNUMBER(SEARCH("photography/people", N841)),"people",ISNUMBER(SEARCH("photography/photobooks", N841)),"photobooks",ISNUMBER(SEARCH("photography/places", N841)),"places",ISNUMBER(SEARCH("publishing/art books", N841)),"art books",ISNUMBER(SEARCH("publishing/children's books", N841)),"children's books",ISNUMBER(SEARCH("publishing/fiction", N841)),"fiction",ISNUMBER(SEARCH("publishing/nonfiction", N841)),"nonfiction",ISNUMBER(SEARCH("publishing/radio &amp; podcasts", N841)),"radio &amp; podcasts",ISNUMBER(SEARCH("publishing/translations", N841)),"translations",ISNUMBER(SEARCH("technology/gadgets", N841)),"gadgets",ISNUMBER(SEARCH("technology/hardware", N841)),"hardware",ISNUMBER(SEARCH("technology/makerspaces", N841)),"makerspaces",ISNUMBER(SEARCH("technology/space exploration", N841)),"space exploration",ISNUMBER(SEARCH("technology/wearables", N841)),"wearables",ISNUMBER(SEARCH("technology/web", N841)),"web",ISNUMBER(SEARCH("theater/musical", N841)),"musical",ISNUMBER(SEARCH("theater/plays", N841)),"plays",ISNUMBER(SEARCH("theater/spaces", N841)),"spaces")</f>
        <v>rock</v>
      </c>
      <c r="S841" s="6">
        <f t="shared" si="68"/>
        <v>41144.763379629629</v>
      </c>
      <c r="T841" s="6">
        <f t="shared" si="69"/>
        <v>41174.763379629629</v>
      </c>
    </row>
    <row r="842" spans="1:20" ht="32" hidden="1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tr">
        <f t="shared" si="67"/>
        <v>music</v>
      </c>
      <c r="R842" t="str" cm="1">
        <f t="array" ref="R842">_xlfn.IFS(ISNUMBER(SEARCH("film &amp; video/television", N842)),"television",ISNUMBER(SEARCH("film &amp; video/animation", N842)),"animation",ISNUMBER(SEARCH("film &amp; video/documentary", N842)),"documentary",ISNUMBER(SEARCH("film &amp; video/drama", N842)),"drama",ISNUMBER(SEARCH("film &amp; video/science fiction", N842)),"science fiction",ISNUMBER(SEARCH("film &amp; video/shorts", N842)),"shorts",ISNUMBER(SEARCH("food/food trucks", N842)),"food trucks",ISNUMBER(SEARCH("food/restaurants", N842)),"restaurants",ISNUMBER(SEARCH("food/small batch", N842)),"small batch",ISNUMBER(SEARCH("games/mobile games", N842)),"mobile games",ISNUMBER(SEARCH("games/tabletop games", N842)),"tabletop games",ISNUMBER(SEARCH("games/video games", N842)),"video games",ISNUMBER(SEARCH("music/classical music", N842)),"classical music",ISNUMBER(SEARCH("music/electronic music", N842)),"electronic music",ISNUMBER(SEARCH("music/faith", N842)),"faith",ISNUMBER(SEARCH("music/indie rock", N842)),"indie rock",ISNUMBER(SEARCH("music/jazz", N842)),"jazz",ISNUMBER(SEARCH("music/metal", N842)),"metal",ISNUMBER(SEARCH("music/pop", N842)),"pop",ISNUMBER(SEARCH("music/rock", N842)),"rock",ISNUMBER(SEARCH("music/world music", N842)),"world music",ISNUMBER(SEARCH("journalism/audio", N842)),"audio",ISNUMBER(SEARCH("photography/nature", N842)),"nature",ISNUMBER(SEARCH("photography/people", N842)),"people",ISNUMBER(SEARCH("photography/photobooks", N842)),"photobooks",ISNUMBER(SEARCH("photography/places", N842)),"places",ISNUMBER(SEARCH("publishing/art books", N842)),"art books",ISNUMBER(SEARCH("publishing/children's books", N842)),"children's books",ISNUMBER(SEARCH("publishing/fiction", N842)),"fiction",ISNUMBER(SEARCH("publishing/nonfiction", N842)),"nonfiction",ISNUMBER(SEARCH("publishing/radio &amp; podcasts", N842)),"radio &amp; podcasts",ISNUMBER(SEARCH("publishing/translations", N842)),"translations",ISNUMBER(SEARCH("technology/gadgets", N842)),"gadgets",ISNUMBER(SEARCH("technology/hardware", N842)),"hardware",ISNUMBER(SEARCH("technology/makerspaces", N842)),"makerspaces",ISNUMBER(SEARCH("technology/space exploration", N842)),"space exploration",ISNUMBER(SEARCH("technology/wearables", N842)),"wearables",ISNUMBER(SEARCH("technology/web", N842)),"web",ISNUMBER(SEARCH("theater/musical", N842)),"musical",ISNUMBER(SEARCH("theater/plays", N842)),"plays",ISNUMBER(SEARCH("theater/spaces", N842)),"spaces")</f>
        <v>metal</v>
      </c>
      <c r="S842" s="6">
        <f t="shared" si="68"/>
        <v>42607.226701388892</v>
      </c>
      <c r="T842" s="6">
        <f t="shared" si="69"/>
        <v>42637.226701388892</v>
      </c>
    </row>
    <row r="843" spans="1:20" ht="48" hidden="1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tr">
        <f t="shared" si="67"/>
        <v>music</v>
      </c>
      <c r="R843" t="str" cm="1">
        <f t="array" ref="R843">_xlfn.IFS(ISNUMBER(SEARCH("film &amp; video/television", N843)),"television",ISNUMBER(SEARCH("film &amp; video/animation", N843)),"animation",ISNUMBER(SEARCH("film &amp; video/documentary", N843)),"documentary",ISNUMBER(SEARCH("film &amp; video/drama", N843)),"drama",ISNUMBER(SEARCH("film &amp; video/science fiction", N843)),"science fiction",ISNUMBER(SEARCH("film &amp; video/shorts", N843)),"shorts",ISNUMBER(SEARCH("food/food trucks", N843)),"food trucks",ISNUMBER(SEARCH("food/restaurants", N843)),"restaurants",ISNUMBER(SEARCH("food/small batch", N843)),"small batch",ISNUMBER(SEARCH("games/mobile games", N843)),"mobile games",ISNUMBER(SEARCH("games/tabletop games", N843)),"tabletop games",ISNUMBER(SEARCH("games/video games", N843)),"video games",ISNUMBER(SEARCH("music/classical music", N843)),"classical music",ISNUMBER(SEARCH("music/electronic music", N843)),"electronic music",ISNUMBER(SEARCH("music/faith", N843)),"faith",ISNUMBER(SEARCH("music/indie rock", N843)),"indie rock",ISNUMBER(SEARCH("music/jazz", N843)),"jazz",ISNUMBER(SEARCH("music/metal", N843)),"metal",ISNUMBER(SEARCH("music/pop", N843)),"pop",ISNUMBER(SEARCH("music/rock", N843)),"rock",ISNUMBER(SEARCH("music/world music", N843)),"world music",ISNUMBER(SEARCH("journalism/audio", N843)),"audio",ISNUMBER(SEARCH("photography/nature", N843)),"nature",ISNUMBER(SEARCH("photography/people", N843)),"people",ISNUMBER(SEARCH("photography/photobooks", N843)),"photobooks",ISNUMBER(SEARCH("photography/places", N843)),"places",ISNUMBER(SEARCH("publishing/art books", N843)),"art books",ISNUMBER(SEARCH("publishing/children's books", N843)),"children's books",ISNUMBER(SEARCH("publishing/fiction", N843)),"fiction",ISNUMBER(SEARCH("publishing/nonfiction", N843)),"nonfiction",ISNUMBER(SEARCH("publishing/radio &amp; podcasts", N843)),"radio &amp; podcasts",ISNUMBER(SEARCH("publishing/translations", N843)),"translations",ISNUMBER(SEARCH("technology/gadgets", N843)),"gadgets",ISNUMBER(SEARCH("technology/hardware", N843)),"hardware",ISNUMBER(SEARCH("technology/makerspaces", N843)),"makerspaces",ISNUMBER(SEARCH("technology/space exploration", N843)),"space exploration",ISNUMBER(SEARCH("technology/wearables", N843)),"wearables",ISNUMBER(SEARCH("technology/web", N843)),"web",ISNUMBER(SEARCH("theater/musical", N843)),"musical",ISNUMBER(SEARCH("theater/plays", N843)),"plays",ISNUMBER(SEARCH("theater/spaces", N843)),"spaces")</f>
        <v>metal</v>
      </c>
      <c r="S843" s="6">
        <f t="shared" si="68"/>
        <v>41923.838692129626</v>
      </c>
      <c r="T843" s="6">
        <f t="shared" si="69"/>
        <v>41953.88035879629</v>
      </c>
    </row>
    <row r="844" spans="1:20" ht="48" hidden="1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tr">
        <f t="shared" si="67"/>
        <v>music</v>
      </c>
      <c r="R844" t="str" cm="1">
        <f t="array" ref="R844">_xlfn.IFS(ISNUMBER(SEARCH("film &amp; video/television", N844)),"television",ISNUMBER(SEARCH("film &amp; video/animation", N844)),"animation",ISNUMBER(SEARCH("film &amp; video/documentary", N844)),"documentary",ISNUMBER(SEARCH("film &amp; video/drama", N844)),"drama",ISNUMBER(SEARCH("film &amp; video/science fiction", N844)),"science fiction",ISNUMBER(SEARCH("film &amp; video/shorts", N844)),"shorts",ISNUMBER(SEARCH("food/food trucks", N844)),"food trucks",ISNUMBER(SEARCH("food/restaurants", N844)),"restaurants",ISNUMBER(SEARCH("food/small batch", N844)),"small batch",ISNUMBER(SEARCH("games/mobile games", N844)),"mobile games",ISNUMBER(SEARCH("games/tabletop games", N844)),"tabletop games",ISNUMBER(SEARCH("games/video games", N844)),"video games",ISNUMBER(SEARCH("music/classical music", N844)),"classical music",ISNUMBER(SEARCH("music/electronic music", N844)),"electronic music",ISNUMBER(SEARCH("music/faith", N844)),"faith",ISNUMBER(SEARCH("music/indie rock", N844)),"indie rock",ISNUMBER(SEARCH("music/jazz", N844)),"jazz",ISNUMBER(SEARCH("music/metal", N844)),"metal",ISNUMBER(SEARCH("music/pop", N844)),"pop",ISNUMBER(SEARCH("music/rock", N844)),"rock",ISNUMBER(SEARCH("music/world music", N844)),"world music",ISNUMBER(SEARCH("journalism/audio", N844)),"audio",ISNUMBER(SEARCH("photography/nature", N844)),"nature",ISNUMBER(SEARCH("photography/people", N844)),"people",ISNUMBER(SEARCH("photography/photobooks", N844)),"photobooks",ISNUMBER(SEARCH("photography/places", N844)),"places",ISNUMBER(SEARCH("publishing/art books", N844)),"art books",ISNUMBER(SEARCH("publishing/children's books", N844)),"children's books",ISNUMBER(SEARCH("publishing/fiction", N844)),"fiction",ISNUMBER(SEARCH("publishing/nonfiction", N844)),"nonfiction",ISNUMBER(SEARCH("publishing/radio &amp; podcasts", N844)),"radio &amp; podcasts",ISNUMBER(SEARCH("publishing/translations", N844)),"translations",ISNUMBER(SEARCH("technology/gadgets", N844)),"gadgets",ISNUMBER(SEARCH("technology/hardware", N844)),"hardware",ISNUMBER(SEARCH("technology/makerspaces", N844)),"makerspaces",ISNUMBER(SEARCH("technology/space exploration", N844)),"space exploration",ISNUMBER(SEARCH("technology/wearables", N844)),"wearables",ISNUMBER(SEARCH("technology/web", N844)),"web",ISNUMBER(SEARCH("theater/musical", N844)),"musical",ISNUMBER(SEARCH("theater/plays", N844)),"plays",ISNUMBER(SEARCH("theater/spaces", N844)),"spaces")</f>
        <v>metal</v>
      </c>
      <c r="S844" s="6">
        <f t="shared" si="68"/>
        <v>41526.592395833337</v>
      </c>
      <c r="T844" s="6">
        <f t="shared" si="69"/>
        <v>41561.165972222225</v>
      </c>
    </row>
    <row r="845" spans="1:20" ht="48" hidden="1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tr">
        <f t="shared" si="67"/>
        <v>music</v>
      </c>
      <c r="R845" t="str" cm="1">
        <f t="array" ref="R845">_xlfn.IFS(ISNUMBER(SEARCH("film &amp; video/television", N845)),"television",ISNUMBER(SEARCH("film &amp; video/animation", N845)),"animation",ISNUMBER(SEARCH("film &amp; video/documentary", N845)),"documentary",ISNUMBER(SEARCH("film &amp; video/drama", N845)),"drama",ISNUMBER(SEARCH("film &amp; video/science fiction", N845)),"science fiction",ISNUMBER(SEARCH("film &amp; video/shorts", N845)),"shorts",ISNUMBER(SEARCH("food/food trucks", N845)),"food trucks",ISNUMBER(SEARCH("food/restaurants", N845)),"restaurants",ISNUMBER(SEARCH("food/small batch", N845)),"small batch",ISNUMBER(SEARCH("games/mobile games", N845)),"mobile games",ISNUMBER(SEARCH("games/tabletop games", N845)),"tabletop games",ISNUMBER(SEARCH("games/video games", N845)),"video games",ISNUMBER(SEARCH("music/classical music", N845)),"classical music",ISNUMBER(SEARCH("music/electronic music", N845)),"electronic music",ISNUMBER(SEARCH("music/faith", N845)),"faith",ISNUMBER(SEARCH("music/indie rock", N845)),"indie rock",ISNUMBER(SEARCH("music/jazz", N845)),"jazz",ISNUMBER(SEARCH("music/metal", N845)),"metal",ISNUMBER(SEARCH("music/pop", N845)),"pop",ISNUMBER(SEARCH("music/rock", N845)),"rock",ISNUMBER(SEARCH("music/world music", N845)),"world music",ISNUMBER(SEARCH("journalism/audio", N845)),"audio",ISNUMBER(SEARCH("photography/nature", N845)),"nature",ISNUMBER(SEARCH("photography/people", N845)),"people",ISNUMBER(SEARCH("photography/photobooks", N845)),"photobooks",ISNUMBER(SEARCH("photography/places", N845)),"places",ISNUMBER(SEARCH("publishing/art books", N845)),"art books",ISNUMBER(SEARCH("publishing/children's books", N845)),"children's books",ISNUMBER(SEARCH("publishing/fiction", N845)),"fiction",ISNUMBER(SEARCH("publishing/nonfiction", N845)),"nonfiction",ISNUMBER(SEARCH("publishing/radio &amp; podcasts", N845)),"radio &amp; podcasts",ISNUMBER(SEARCH("publishing/translations", N845)),"translations",ISNUMBER(SEARCH("technology/gadgets", N845)),"gadgets",ISNUMBER(SEARCH("technology/hardware", N845)),"hardware",ISNUMBER(SEARCH("technology/makerspaces", N845)),"makerspaces",ISNUMBER(SEARCH("technology/space exploration", N845)),"space exploration",ISNUMBER(SEARCH("technology/wearables", N845)),"wearables",ISNUMBER(SEARCH("technology/web", N845)),"web",ISNUMBER(SEARCH("theater/musical", N845)),"musical",ISNUMBER(SEARCH("theater/plays", N845)),"plays",ISNUMBER(SEARCH("theater/spaces", N845)),"spaces")</f>
        <v>metal</v>
      </c>
      <c r="S845" s="6">
        <f t="shared" si="68"/>
        <v>42695.257870370369</v>
      </c>
      <c r="T845" s="6">
        <f t="shared" si="69"/>
        <v>42712.333333333328</v>
      </c>
    </row>
    <row r="846" spans="1:20" ht="48" hidden="1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tr">
        <f t="shared" si="67"/>
        <v>music</v>
      </c>
      <c r="R846" t="str" cm="1">
        <f t="array" ref="R846">_xlfn.IFS(ISNUMBER(SEARCH("film &amp; video/television", N846)),"television",ISNUMBER(SEARCH("film &amp; video/animation", N846)),"animation",ISNUMBER(SEARCH("film &amp; video/documentary", N846)),"documentary",ISNUMBER(SEARCH("film &amp; video/drama", N846)),"drama",ISNUMBER(SEARCH("film &amp; video/science fiction", N846)),"science fiction",ISNUMBER(SEARCH("film &amp; video/shorts", N846)),"shorts",ISNUMBER(SEARCH("food/food trucks", N846)),"food trucks",ISNUMBER(SEARCH("food/restaurants", N846)),"restaurants",ISNUMBER(SEARCH("food/small batch", N846)),"small batch",ISNUMBER(SEARCH("games/mobile games", N846)),"mobile games",ISNUMBER(SEARCH("games/tabletop games", N846)),"tabletop games",ISNUMBER(SEARCH("games/video games", N846)),"video games",ISNUMBER(SEARCH("music/classical music", N846)),"classical music",ISNUMBER(SEARCH("music/electronic music", N846)),"electronic music",ISNUMBER(SEARCH("music/faith", N846)),"faith",ISNUMBER(SEARCH("music/indie rock", N846)),"indie rock",ISNUMBER(SEARCH("music/jazz", N846)),"jazz",ISNUMBER(SEARCH("music/metal", N846)),"metal",ISNUMBER(SEARCH("music/pop", N846)),"pop",ISNUMBER(SEARCH("music/rock", N846)),"rock",ISNUMBER(SEARCH("music/world music", N846)),"world music",ISNUMBER(SEARCH("journalism/audio", N846)),"audio",ISNUMBER(SEARCH("photography/nature", N846)),"nature",ISNUMBER(SEARCH("photography/people", N846)),"people",ISNUMBER(SEARCH("photography/photobooks", N846)),"photobooks",ISNUMBER(SEARCH("photography/places", N846)),"places",ISNUMBER(SEARCH("publishing/art books", N846)),"art books",ISNUMBER(SEARCH("publishing/children's books", N846)),"children's books",ISNUMBER(SEARCH("publishing/fiction", N846)),"fiction",ISNUMBER(SEARCH("publishing/nonfiction", N846)),"nonfiction",ISNUMBER(SEARCH("publishing/radio &amp; podcasts", N846)),"radio &amp; podcasts",ISNUMBER(SEARCH("publishing/translations", N846)),"translations",ISNUMBER(SEARCH("technology/gadgets", N846)),"gadgets",ISNUMBER(SEARCH("technology/hardware", N846)),"hardware",ISNUMBER(SEARCH("technology/makerspaces", N846)),"makerspaces",ISNUMBER(SEARCH("technology/space exploration", N846)),"space exploration",ISNUMBER(SEARCH("technology/wearables", N846)),"wearables",ISNUMBER(SEARCH("technology/web", N846)),"web",ISNUMBER(SEARCH("theater/musical", N846)),"musical",ISNUMBER(SEARCH("theater/plays", N846)),"plays",ISNUMBER(SEARCH("theater/spaces", N846)),"spaces")</f>
        <v>metal</v>
      </c>
      <c r="S846" s="6">
        <f t="shared" si="68"/>
        <v>41905.684629629628</v>
      </c>
      <c r="T846" s="6">
        <f t="shared" si="69"/>
        <v>41944.207638888889</v>
      </c>
    </row>
    <row r="847" spans="1:20" ht="48" hidden="1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tr">
        <f t="shared" si="67"/>
        <v>music</v>
      </c>
      <c r="R847" t="str" cm="1">
        <f t="array" ref="R847">_xlfn.IFS(ISNUMBER(SEARCH("film &amp; video/television", N847)),"television",ISNUMBER(SEARCH("film &amp; video/animation", N847)),"animation",ISNUMBER(SEARCH("film &amp; video/documentary", N847)),"documentary",ISNUMBER(SEARCH("film &amp; video/drama", N847)),"drama",ISNUMBER(SEARCH("film &amp; video/science fiction", N847)),"science fiction",ISNUMBER(SEARCH("film &amp; video/shorts", N847)),"shorts",ISNUMBER(SEARCH("food/food trucks", N847)),"food trucks",ISNUMBER(SEARCH("food/restaurants", N847)),"restaurants",ISNUMBER(SEARCH("food/small batch", N847)),"small batch",ISNUMBER(SEARCH("games/mobile games", N847)),"mobile games",ISNUMBER(SEARCH("games/tabletop games", N847)),"tabletop games",ISNUMBER(SEARCH("games/video games", N847)),"video games",ISNUMBER(SEARCH("music/classical music", N847)),"classical music",ISNUMBER(SEARCH("music/electronic music", N847)),"electronic music",ISNUMBER(SEARCH("music/faith", N847)),"faith",ISNUMBER(SEARCH("music/indie rock", N847)),"indie rock",ISNUMBER(SEARCH("music/jazz", N847)),"jazz",ISNUMBER(SEARCH("music/metal", N847)),"metal",ISNUMBER(SEARCH("music/pop", N847)),"pop",ISNUMBER(SEARCH("music/rock", N847)),"rock",ISNUMBER(SEARCH("music/world music", N847)),"world music",ISNUMBER(SEARCH("journalism/audio", N847)),"audio",ISNUMBER(SEARCH("photography/nature", N847)),"nature",ISNUMBER(SEARCH("photography/people", N847)),"people",ISNUMBER(SEARCH("photography/photobooks", N847)),"photobooks",ISNUMBER(SEARCH("photography/places", N847)),"places",ISNUMBER(SEARCH("publishing/art books", N847)),"art books",ISNUMBER(SEARCH("publishing/children's books", N847)),"children's books",ISNUMBER(SEARCH("publishing/fiction", N847)),"fiction",ISNUMBER(SEARCH("publishing/nonfiction", N847)),"nonfiction",ISNUMBER(SEARCH("publishing/radio &amp; podcasts", N847)),"radio &amp; podcasts",ISNUMBER(SEARCH("publishing/translations", N847)),"translations",ISNUMBER(SEARCH("technology/gadgets", N847)),"gadgets",ISNUMBER(SEARCH("technology/hardware", N847)),"hardware",ISNUMBER(SEARCH("technology/makerspaces", N847)),"makerspaces",ISNUMBER(SEARCH("technology/space exploration", N847)),"space exploration",ISNUMBER(SEARCH("technology/wearables", N847)),"wearables",ISNUMBER(SEARCH("technology/web", N847)),"web",ISNUMBER(SEARCH("theater/musical", N847)),"musical",ISNUMBER(SEARCH("theater/plays", N847)),"plays",ISNUMBER(SEARCH("theater/spaces", N847)),"spaces")</f>
        <v>metal</v>
      </c>
      <c r="S847" s="6">
        <f t="shared" si="68"/>
        <v>42578.205972222218</v>
      </c>
      <c r="T847" s="6">
        <f t="shared" si="69"/>
        <v>42618.165972222225</v>
      </c>
    </row>
    <row r="848" spans="1:20" ht="32" hidden="1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tr">
        <f t="shared" si="67"/>
        <v>music</v>
      </c>
      <c r="R848" t="str" cm="1">
        <f t="array" ref="R848">_xlfn.IFS(ISNUMBER(SEARCH("film &amp; video/television", N848)),"television",ISNUMBER(SEARCH("film &amp; video/animation", N848)),"animation",ISNUMBER(SEARCH("film &amp; video/documentary", N848)),"documentary",ISNUMBER(SEARCH("film &amp; video/drama", N848)),"drama",ISNUMBER(SEARCH("film &amp; video/science fiction", N848)),"science fiction",ISNUMBER(SEARCH("film &amp; video/shorts", N848)),"shorts",ISNUMBER(SEARCH("food/food trucks", N848)),"food trucks",ISNUMBER(SEARCH("food/restaurants", N848)),"restaurants",ISNUMBER(SEARCH("food/small batch", N848)),"small batch",ISNUMBER(SEARCH("games/mobile games", N848)),"mobile games",ISNUMBER(SEARCH("games/tabletop games", N848)),"tabletop games",ISNUMBER(SEARCH("games/video games", N848)),"video games",ISNUMBER(SEARCH("music/classical music", N848)),"classical music",ISNUMBER(SEARCH("music/electronic music", N848)),"electronic music",ISNUMBER(SEARCH("music/faith", N848)),"faith",ISNUMBER(SEARCH("music/indie rock", N848)),"indie rock",ISNUMBER(SEARCH("music/jazz", N848)),"jazz",ISNUMBER(SEARCH("music/metal", N848)),"metal",ISNUMBER(SEARCH("music/pop", N848)),"pop",ISNUMBER(SEARCH("music/rock", N848)),"rock",ISNUMBER(SEARCH("music/world music", N848)),"world music",ISNUMBER(SEARCH("journalism/audio", N848)),"audio",ISNUMBER(SEARCH("photography/nature", N848)),"nature",ISNUMBER(SEARCH("photography/people", N848)),"people",ISNUMBER(SEARCH("photography/photobooks", N848)),"photobooks",ISNUMBER(SEARCH("photography/places", N848)),"places",ISNUMBER(SEARCH("publishing/art books", N848)),"art books",ISNUMBER(SEARCH("publishing/children's books", N848)),"children's books",ISNUMBER(SEARCH("publishing/fiction", N848)),"fiction",ISNUMBER(SEARCH("publishing/nonfiction", N848)),"nonfiction",ISNUMBER(SEARCH("publishing/radio &amp; podcasts", N848)),"radio &amp; podcasts",ISNUMBER(SEARCH("publishing/translations", N848)),"translations",ISNUMBER(SEARCH("technology/gadgets", N848)),"gadgets",ISNUMBER(SEARCH("technology/hardware", N848)),"hardware",ISNUMBER(SEARCH("technology/makerspaces", N848)),"makerspaces",ISNUMBER(SEARCH("technology/space exploration", N848)),"space exploration",ISNUMBER(SEARCH("technology/wearables", N848)),"wearables",ISNUMBER(SEARCH("technology/web", N848)),"web",ISNUMBER(SEARCH("theater/musical", N848)),"musical",ISNUMBER(SEARCH("theater/plays", N848)),"plays",ISNUMBER(SEARCH("theater/spaces", N848)),"spaces")</f>
        <v>metal</v>
      </c>
      <c r="S848" s="6">
        <f t="shared" si="68"/>
        <v>41694.391840277778</v>
      </c>
      <c r="T848" s="6">
        <f t="shared" si="69"/>
        <v>41708.583333333336</v>
      </c>
    </row>
    <row r="849" spans="1:20" ht="16" hidden="1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tr" cm="1">
        <f t="array" ref="R849">_xlfn.IFS(ISNUMBER(SEARCH("film &amp; video/television", N849)),"television",ISNUMBER(SEARCH("film &amp; video/animation", N849)),"animation",ISNUMBER(SEARCH("film &amp; video/documentary", N849)),"documentary",ISNUMBER(SEARCH("film &amp; video/drama", N849)),"drama",ISNUMBER(SEARCH("film &amp; video/science fiction", N849)),"science fiction",ISNUMBER(SEARCH("film &amp; video/shorts", N849)),"shorts",ISNUMBER(SEARCH("food/food trucks", N849)),"food trucks",ISNUMBER(SEARCH("food/restaurants", N849)),"restaurants",ISNUMBER(SEARCH("food/small batch", N849)),"small batch",ISNUMBER(SEARCH("games/mobile games", N849)),"mobile games",ISNUMBER(SEARCH("games/tabletop games", N849)),"tabletop games",ISNUMBER(SEARCH("games/video games", N849)),"video games",ISNUMBER(SEARCH("music/classical music", N849)),"classical music",ISNUMBER(SEARCH("music/electronic music", N849)),"electronic music",ISNUMBER(SEARCH("music/faith", N849)),"faith",ISNUMBER(SEARCH("music/indie rock", N849)),"indie rock",ISNUMBER(SEARCH("music/jazz", N849)),"jazz",ISNUMBER(SEARCH("music/metal", N849)),"metal",ISNUMBER(SEARCH("music/pop", N849)),"pop",ISNUMBER(SEARCH("music/rock", N849)),"rock",ISNUMBER(SEARCH("music/world music", N849)),"world music",ISNUMBER(SEARCH("journalism/audio", N849)),"audio",ISNUMBER(SEARCH("photography/nature", N849)),"nature",ISNUMBER(SEARCH("photography/people", N849)),"people",ISNUMBER(SEARCH("photography/photobooks", N849)),"photobooks",ISNUMBER(SEARCH("photography/places", N849)),"places",ISNUMBER(SEARCH("publishing/art books", N849)),"art books",ISNUMBER(SEARCH("publishing/children's books", N849)),"children's books",ISNUMBER(SEARCH("publishing/fiction", N849)),"fiction",ISNUMBER(SEARCH("publishing/nonfiction", N849)),"nonfiction",ISNUMBER(SEARCH("publishing/radio &amp; podcasts", N849)),"radio &amp; podcasts",ISNUMBER(SEARCH("publishing/translations", N849)),"translations",ISNUMBER(SEARCH("technology/gadgets", N849)),"gadgets",ISNUMBER(SEARCH("technology/hardware", N849)),"hardware",ISNUMBER(SEARCH("technology/makerspaces", N849)),"makerspaces",ISNUMBER(SEARCH("technology/space exploration", N849)),"space exploration",ISNUMBER(SEARCH("technology/wearables", N849)),"wearables",ISNUMBER(SEARCH("technology/web", N849)),"web",ISNUMBER(SEARCH("theater/musical", N849)),"musical",ISNUMBER(SEARCH("theater/plays", N849)),"plays",ISNUMBER(SEARCH("theater/spaces", N849)),"spaces")</f>
        <v>metal</v>
      </c>
      <c r="S849" s="6">
        <f t="shared" si="68"/>
        <v>42165.79833333334</v>
      </c>
      <c r="T849" s="6">
        <f t="shared" si="69"/>
        <v>42195.79833333334</v>
      </c>
    </row>
    <row r="850" spans="1:20" ht="48" hidden="1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tr">
        <f t="shared" si="67"/>
        <v>music</v>
      </c>
      <c r="R850" t="str" cm="1">
        <f t="array" ref="R850">_xlfn.IFS(ISNUMBER(SEARCH("film &amp; video/television", N850)),"television",ISNUMBER(SEARCH("film &amp; video/animation", N850)),"animation",ISNUMBER(SEARCH("film &amp; video/documentary", N850)),"documentary",ISNUMBER(SEARCH("film &amp; video/drama", N850)),"drama",ISNUMBER(SEARCH("film &amp; video/science fiction", N850)),"science fiction",ISNUMBER(SEARCH("film &amp; video/shorts", N850)),"shorts",ISNUMBER(SEARCH("food/food trucks", N850)),"food trucks",ISNUMBER(SEARCH("food/restaurants", N850)),"restaurants",ISNUMBER(SEARCH("food/small batch", N850)),"small batch",ISNUMBER(SEARCH("games/mobile games", N850)),"mobile games",ISNUMBER(SEARCH("games/tabletop games", N850)),"tabletop games",ISNUMBER(SEARCH("games/video games", N850)),"video games",ISNUMBER(SEARCH("music/classical music", N850)),"classical music",ISNUMBER(SEARCH("music/electronic music", N850)),"electronic music",ISNUMBER(SEARCH("music/faith", N850)),"faith",ISNUMBER(SEARCH("music/indie rock", N850)),"indie rock",ISNUMBER(SEARCH("music/jazz", N850)),"jazz",ISNUMBER(SEARCH("music/metal", N850)),"metal",ISNUMBER(SEARCH("music/pop", N850)),"pop",ISNUMBER(SEARCH("music/rock", N850)),"rock",ISNUMBER(SEARCH("music/world music", N850)),"world music",ISNUMBER(SEARCH("journalism/audio", N850)),"audio",ISNUMBER(SEARCH("photography/nature", N850)),"nature",ISNUMBER(SEARCH("photography/people", N850)),"people",ISNUMBER(SEARCH("photography/photobooks", N850)),"photobooks",ISNUMBER(SEARCH("photography/places", N850)),"places",ISNUMBER(SEARCH("publishing/art books", N850)),"art books",ISNUMBER(SEARCH("publishing/children's books", N850)),"children's books",ISNUMBER(SEARCH("publishing/fiction", N850)),"fiction",ISNUMBER(SEARCH("publishing/nonfiction", N850)),"nonfiction",ISNUMBER(SEARCH("publishing/radio &amp; podcasts", N850)),"radio &amp; podcasts",ISNUMBER(SEARCH("publishing/translations", N850)),"translations",ISNUMBER(SEARCH("technology/gadgets", N850)),"gadgets",ISNUMBER(SEARCH("technology/hardware", N850)),"hardware",ISNUMBER(SEARCH("technology/makerspaces", N850)),"makerspaces",ISNUMBER(SEARCH("technology/space exploration", N850)),"space exploration",ISNUMBER(SEARCH("technology/wearables", N850)),"wearables",ISNUMBER(SEARCH("technology/web", N850)),"web",ISNUMBER(SEARCH("theater/musical", N850)),"musical",ISNUMBER(SEARCH("theater/plays", N850)),"plays",ISNUMBER(SEARCH("theater/spaces", N850)),"spaces")</f>
        <v>metal</v>
      </c>
      <c r="S850" s="6">
        <f t="shared" si="68"/>
        <v>42078.792048611111</v>
      </c>
      <c r="T850" s="6">
        <f t="shared" si="69"/>
        <v>42108.792048611111</v>
      </c>
    </row>
    <row r="851" spans="1:20" ht="64" hidden="1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tr">
        <f t="shared" si="67"/>
        <v>music</v>
      </c>
      <c r="R851" t="str" cm="1">
        <f t="array" ref="R851">_xlfn.IFS(ISNUMBER(SEARCH("film &amp; video/television", N851)),"television",ISNUMBER(SEARCH("film &amp; video/animation", N851)),"animation",ISNUMBER(SEARCH("film &amp; video/documentary", N851)),"documentary",ISNUMBER(SEARCH("film &amp; video/drama", N851)),"drama",ISNUMBER(SEARCH("film &amp; video/science fiction", N851)),"science fiction",ISNUMBER(SEARCH("film &amp; video/shorts", N851)),"shorts",ISNUMBER(SEARCH("food/food trucks", N851)),"food trucks",ISNUMBER(SEARCH("food/restaurants", N851)),"restaurants",ISNUMBER(SEARCH("food/small batch", N851)),"small batch",ISNUMBER(SEARCH("games/mobile games", N851)),"mobile games",ISNUMBER(SEARCH("games/tabletop games", N851)),"tabletop games",ISNUMBER(SEARCH("games/video games", N851)),"video games",ISNUMBER(SEARCH("music/classical music", N851)),"classical music",ISNUMBER(SEARCH("music/electronic music", N851)),"electronic music",ISNUMBER(SEARCH("music/faith", N851)),"faith",ISNUMBER(SEARCH("music/indie rock", N851)),"indie rock",ISNUMBER(SEARCH("music/jazz", N851)),"jazz",ISNUMBER(SEARCH("music/metal", N851)),"metal",ISNUMBER(SEARCH("music/pop", N851)),"pop",ISNUMBER(SEARCH("music/rock", N851)),"rock",ISNUMBER(SEARCH("music/world music", N851)),"world music",ISNUMBER(SEARCH("journalism/audio", N851)),"audio",ISNUMBER(SEARCH("photography/nature", N851)),"nature",ISNUMBER(SEARCH("photography/people", N851)),"people",ISNUMBER(SEARCH("photography/photobooks", N851)),"photobooks",ISNUMBER(SEARCH("photography/places", N851)),"places",ISNUMBER(SEARCH("publishing/art books", N851)),"art books",ISNUMBER(SEARCH("publishing/children's books", N851)),"children's books",ISNUMBER(SEARCH("publishing/fiction", N851)),"fiction",ISNUMBER(SEARCH("publishing/nonfiction", N851)),"nonfiction",ISNUMBER(SEARCH("publishing/radio &amp; podcasts", N851)),"radio &amp; podcasts",ISNUMBER(SEARCH("publishing/translations", N851)),"translations",ISNUMBER(SEARCH("technology/gadgets", N851)),"gadgets",ISNUMBER(SEARCH("technology/hardware", N851)),"hardware",ISNUMBER(SEARCH("technology/makerspaces", N851)),"makerspaces",ISNUMBER(SEARCH("technology/space exploration", N851)),"space exploration",ISNUMBER(SEARCH("technology/wearables", N851)),"wearables",ISNUMBER(SEARCH("technology/web", N851)),"web",ISNUMBER(SEARCH("theater/musical", N851)),"musical",ISNUMBER(SEARCH("theater/plays", N851)),"plays",ISNUMBER(SEARCH("theater/spaces", N851)),"spaces")</f>
        <v>metal</v>
      </c>
      <c r="S851" s="6">
        <f t="shared" si="68"/>
        <v>42051.148888888885</v>
      </c>
      <c r="T851" s="6">
        <f t="shared" si="69"/>
        <v>42079.107222222221</v>
      </c>
    </row>
    <row r="852" spans="1:20" ht="48" hidden="1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tr">
        <f t="shared" si="67"/>
        <v>music</v>
      </c>
      <c r="R852" t="str" cm="1">
        <f t="array" ref="R852">_xlfn.IFS(ISNUMBER(SEARCH("film &amp; video/television", N852)),"television",ISNUMBER(SEARCH("film &amp; video/animation", N852)),"animation",ISNUMBER(SEARCH("film &amp; video/documentary", N852)),"documentary",ISNUMBER(SEARCH("film &amp; video/drama", N852)),"drama",ISNUMBER(SEARCH("film &amp; video/science fiction", N852)),"science fiction",ISNUMBER(SEARCH("film &amp; video/shorts", N852)),"shorts",ISNUMBER(SEARCH("food/food trucks", N852)),"food trucks",ISNUMBER(SEARCH("food/restaurants", N852)),"restaurants",ISNUMBER(SEARCH("food/small batch", N852)),"small batch",ISNUMBER(SEARCH("games/mobile games", N852)),"mobile games",ISNUMBER(SEARCH("games/tabletop games", N852)),"tabletop games",ISNUMBER(SEARCH("games/video games", N852)),"video games",ISNUMBER(SEARCH("music/classical music", N852)),"classical music",ISNUMBER(SEARCH("music/electronic music", N852)),"electronic music",ISNUMBER(SEARCH("music/faith", N852)),"faith",ISNUMBER(SEARCH("music/indie rock", N852)),"indie rock",ISNUMBER(SEARCH("music/jazz", N852)),"jazz",ISNUMBER(SEARCH("music/metal", N852)),"metal",ISNUMBER(SEARCH("music/pop", N852)),"pop",ISNUMBER(SEARCH("music/rock", N852)),"rock",ISNUMBER(SEARCH("music/world music", N852)),"world music",ISNUMBER(SEARCH("journalism/audio", N852)),"audio",ISNUMBER(SEARCH("photography/nature", N852)),"nature",ISNUMBER(SEARCH("photography/people", N852)),"people",ISNUMBER(SEARCH("photography/photobooks", N852)),"photobooks",ISNUMBER(SEARCH("photography/places", N852)),"places",ISNUMBER(SEARCH("publishing/art books", N852)),"art books",ISNUMBER(SEARCH("publishing/children's books", N852)),"children's books",ISNUMBER(SEARCH("publishing/fiction", N852)),"fiction",ISNUMBER(SEARCH("publishing/nonfiction", N852)),"nonfiction",ISNUMBER(SEARCH("publishing/radio &amp; podcasts", N852)),"radio &amp; podcasts",ISNUMBER(SEARCH("publishing/translations", N852)),"translations",ISNUMBER(SEARCH("technology/gadgets", N852)),"gadgets",ISNUMBER(SEARCH("technology/hardware", N852)),"hardware",ISNUMBER(SEARCH("technology/makerspaces", N852)),"makerspaces",ISNUMBER(SEARCH("technology/space exploration", N852)),"space exploration",ISNUMBER(SEARCH("technology/wearables", N852)),"wearables",ISNUMBER(SEARCH("technology/web", N852)),"web",ISNUMBER(SEARCH("theater/musical", N852)),"musical",ISNUMBER(SEARCH("theater/plays", N852)),"plays",ISNUMBER(SEARCH("theater/spaces", N852)),"spaces")</f>
        <v>metal</v>
      </c>
      <c r="S852" s="6">
        <f t="shared" si="68"/>
        <v>42452.827743055561</v>
      </c>
      <c r="T852" s="6">
        <f t="shared" si="69"/>
        <v>42485.207638888889</v>
      </c>
    </row>
    <row r="853" spans="1:20" ht="32" hidden="1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tr">
        <f t="shared" si="67"/>
        <v>music</v>
      </c>
      <c r="R853" t="str" cm="1">
        <f t="array" ref="R853">_xlfn.IFS(ISNUMBER(SEARCH("film &amp; video/television", N853)),"television",ISNUMBER(SEARCH("film &amp; video/animation", N853)),"animation",ISNUMBER(SEARCH("film &amp; video/documentary", N853)),"documentary",ISNUMBER(SEARCH("film &amp; video/drama", N853)),"drama",ISNUMBER(SEARCH("film &amp; video/science fiction", N853)),"science fiction",ISNUMBER(SEARCH("film &amp; video/shorts", N853)),"shorts",ISNUMBER(SEARCH("food/food trucks", N853)),"food trucks",ISNUMBER(SEARCH("food/restaurants", N853)),"restaurants",ISNUMBER(SEARCH("food/small batch", N853)),"small batch",ISNUMBER(SEARCH("games/mobile games", N853)),"mobile games",ISNUMBER(SEARCH("games/tabletop games", N853)),"tabletop games",ISNUMBER(SEARCH("games/video games", N853)),"video games",ISNUMBER(SEARCH("music/classical music", N853)),"classical music",ISNUMBER(SEARCH("music/electronic music", N853)),"electronic music",ISNUMBER(SEARCH("music/faith", N853)),"faith",ISNUMBER(SEARCH("music/indie rock", N853)),"indie rock",ISNUMBER(SEARCH("music/jazz", N853)),"jazz",ISNUMBER(SEARCH("music/metal", N853)),"metal",ISNUMBER(SEARCH("music/pop", N853)),"pop",ISNUMBER(SEARCH("music/rock", N853)),"rock",ISNUMBER(SEARCH("music/world music", N853)),"world music",ISNUMBER(SEARCH("journalism/audio", N853)),"audio",ISNUMBER(SEARCH("photography/nature", N853)),"nature",ISNUMBER(SEARCH("photography/people", N853)),"people",ISNUMBER(SEARCH("photography/photobooks", N853)),"photobooks",ISNUMBER(SEARCH("photography/places", N853)),"places",ISNUMBER(SEARCH("publishing/art books", N853)),"art books",ISNUMBER(SEARCH("publishing/children's books", N853)),"children's books",ISNUMBER(SEARCH("publishing/fiction", N853)),"fiction",ISNUMBER(SEARCH("publishing/nonfiction", N853)),"nonfiction",ISNUMBER(SEARCH("publishing/radio &amp; podcasts", N853)),"radio &amp; podcasts",ISNUMBER(SEARCH("publishing/translations", N853)),"translations",ISNUMBER(SEARCH("technology/gadgets", N853)),"gadgets",ISNUMBER(SEARCH("technology/hardware", N853)),"hardware",ISNUMBER(SEARCH("technology/makerspaces", N853)),"makerspaces",ISNUMBER(SEARCH("technology/space exploration", N853)),"space exploration",ISNUMBER(SEARCH("technology/wearables", N853)),"wearables",ISNUMBER(SEARCH("technology/web", N853)),"web",ISNUMBER(SEARCH("theater/musical", N853)),"musical",ISNUMBER(SEARCH("theater/plays", N853)),"plays",ISNUMBER(SEARCH("theater/spaces", N853)),"spaces")</f>
        <v>metal</v>
      </c>
      <c r="S853" s="6">
        <f t="shared" si="68"/>
        <v>42522.880243055552</v>
      </c>
      <c r="T853" s="6">
        <f t="shared" si="69"/>
        <v>42582.822916666672</v>
      </c>
    </row>
    <row r="854" spans="1:20" ht="32" hidden="1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tr">
        <f t="shared" si="67"/>
        <v>music</v>
      </c>
      <c r="R854" t="str" cm="1">
        <f t="array" ref="R854">_xlfn.IFS(ISNUMBER(SEARCH("film &amp; video/television", N854)),"television",ISNUMBER(SEARCH("film &amp; video/animation", N854)),"animation",ISNUMBER(SEARCH("film &amp; video/documentary", N854)),"documentary",ISNUMBER(SEARCH("film &amp; video/drama", N854)),"drama",ISNUMBER(SEARCH("film &amp; video/science fiction", N854)),"science fiction",ISNUMBER(SEARCH("film &amp; video/shorts", N854)),"shorts",ISNUMBER(SEARCH("food/food trucks", N854)),"food trucks",ISNUMBER(SEARCH("food/restaurants", N854)),"restaurants",ISNUMBER(SEARCH("food/small batch", N854)),"small batch",ISNUMBER(SEARCH("games/mobile games", N854)),"mobile games",ISNUMBER(SEARCH("games/tabletop games", N854)),"tabletop games",ISNUMBER(SEARCH("games/video games", N854)),"video games",ISNUMBER(SEARCH("music/classical music", N854)),"classical music",ISNUMBER(SEARCH("music/electronic music", N854)),"electronic music",ISNUMBER(SEARCH("music/faith", N854)),"faith",ISNUMBER(SEARCH("music/indie rock", N854)),"indie rock",ISNUMBER(SEARCH("music/jazz", N854)),"jazz",ISNUMBER(SEARCH("music/metal", N854)),"metal",ISNUMBER(SEARCH("music/pop", N854)),"pop",ISNUMBER(SEARCH("music/rock", N854)),"rock",ISNUMBER(SEARCH("music/world music", N854)),"world music",ISNUMBER(SEARCH("journalism/audio", N854)),"audio",ISNUMBER(SEARCH("photography/nature", N854)),"nature",ISNUMBER(SEARCH("photography/people", N854)),"people",ISNUMBER(SEARCH("photography/photobooks", N854)),"photobooks",ISNUMBER(SEARCH("photography/places", N854)),"places",ISNUMBER(SEARCH("publishing/art books", N854)),"art books",ISNUMBER(SEARCH("publishing/children's books", N854)),"children's books",ISNUMBER(SEARCH("publishing/fiction", N854)),"fiction",ISNUMBER(SEARCH("publishing/nonfiction", N854)),"nonfiction",ISNUMBER(SEARCH("publishing/radio &amp; podcasts", N854)),"radio &amp; podcasts",ISNUMBER(SEARCH("publishing/translations", N854)),"translations",ISNUMBER(SEARCH("technology/gadgets", N854)),"gadgets",ISNUMBER(SEARCH("technology/hardware", N854)),"hardware",ISNUMBER(SEARCH("technology/makerspaces", N854)),"makerspaces",ISNUMBER(SEARCH("technology/space exploration", N854)),"space exploration",ISNUMBER(SEARCH("technology/wearables", N854)),"wearables",ISNUMBER(SEARCH("technology/web", N854)),"web",ISNUMBER(SEARCH("theater/musical", N854)),"musical",ISNUMBER(SEARCH("theater/plays", N854)),"plays",ISNUMBER(SEARCH("theater/spaces", N854)),"spaces")</f>
        <v>metal</v>
      </c>
      <c r="S854" s="6">
        <f t="shared" si="68"/>
        <v>42656.805497685185</v>
      </c>
      <c r="T854" s="6">
        <f t="shared" si="69"/>
        <v>42667.875</v>
      </c>
    </row>
    <row r="855" spans="1:20" ht="48" hidden="1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tr" cm="1">
        <f t="array" ref="R855">_xlfn.IFS(ISNUMBER(SEARCH("film &amp; video/television", N855)),"television",ISNUMBER(SEARCH("film &amp; video/animation", N855)),"animation",ISNUMBER(SEARCH("film &amp; video/documentary", N855)),"documentary",ISNUMBER(SEARCH("film &amp; video/drama", N855)),"drama",ISNUMBER(SEARCH("film &amp; video/science fiction", N855)),"science fiction",ISNUMBER(SEARCH("film &amp; video/shorts", N855)),"shorts",ISNUMBER(SEARCH("food/food trucks", N855)),"food trucks",ISNUMBER(SEARCH("food/restaurants", N855)),"restaurants",ISNUMBER(SEARCH("food/small batch", N855)),"small batch",ISNUMBER(SEARCH("games/mobile games", N855)),"mobile games",ISNUMBER(SEARCH("games/tabletop games", N855)),"tabletop games",ISNUMBER(SEARCH("games/video games", N855)),"video games",ISNUMBER(SEARCH("music/classical music", N855)),"classical music",ISNUMBER(SEARCH("music/electronic music", N855)),"electronic music",ISNUMBER(SEARCH("music/faith", N855)),"faith",ISNUMBER(SEARCH("music/indie rock", N855)),"indie rock",ISNUMBER(SEARCH("music/jazz", N855)),"jazz",ISNUMBER(SEARCH("music/metal", N855)),"metal",ISNUMBER(SEARCH("music/pop", N855)),"pop",ISNUMBER(SEARCH("music/rock", N855)),"rock",ISNUMBER(SEARCH("music/world music", N855)),"world music",ISNUMBER(SEARCH("journalism/audio", N855)),"audio",ISNUMBER(SEARCH("photography/nature", N855)),"nature",ISNUMBER(SEARCH("photography/people", N855)),"people",ISNUMBER(SEARCH("photography/photobooks", N855)),"photobooks",ISNUMBER(SEARCH("photography/places", N855)),"places",ISNUMBER(SEARCH("publishing/art books", N855)),"art books",ISNUMBER(SEARCH("publishing/children's books", N855)),"children's books",ISNUMBER(SEARCH("publishing/fiction", N855)),"fiction",ISNUMBER(SEARCH("publishing/nonfiction", N855)),"nonfiction",ISNUMBER(SEARCH("publishing/radio &amp; podcasts", N855)),"radio &amp; podcasts",ISNUMBER(SEARCH("publishing/translations", N855)),"translations",ISNUMBER(SEARCH("technology/gadgets", N855)),"gadgets",ISNUMBER(SEARCH("technology/hardware", N855)),"hardware",ISNUMBER(SEARCH("technology/makerspaces", N855)),"makerspaces",ISNUMBER(SEARCH("technology/space exploration", N855)),"space exploration",ISNUMBER(SEARCH("technology/wearables", N855)),"wearables",ISNUMBER(SEARCH("technology/web", N855)),"web",ISNUMBER(SEARCH("theater/musical", N855)),"musical",ISNUMBER(SEARCH("theater/plays", N855)),"plays",ISNUMBER(SEARCH("theater/spaces", N855)),"spaces")</f>
        <v>metal</v>
      </c>
      <c r="S855" s="6">
        <f t="shared" si="68"/>
        <v>42021.832280092596</v>
      </c>
      <c r="T855" s="6">
        <f t="shared" si="69"/>
        <v>42051.832280092596</v>
      </c>
    </row>
    <row r="856" spans="1:20" ht="32" hidden="1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tr">
        <f t="shared" si="67"/>
        <v>music</v>
      </c>
      <c r="R856" t="str" cm="1">
        <f t="array" ref="R856">_xlfn.IFS(ISNUMBER(SEARCH("film &amp; video/television", N856)),"television",ISNUMBER(SEARCH("film &amp; video/animation", N856)),"animation",ISNUMBER(SEARCH("film &amp; video/documentary", N856)),"documentary",ISNUMBER(SEARCH("film &amp; video/drama", N856)),"drama",ISNUMBER(SEARCH("film &amp; video/science fiction", N856)),"science fiction",ISNUMBER(SEARCH("film &amp; video/shorts", N856)),"shorts",ISNUMBER(SEARCH("food/food trucks", N856)),"food trucks",ISNUMBER(SEARCH("food/restaurants", N856)),"restaurants",ISNUMBER(SEARCH("food/small batch", N856)),"small batch",ISNUMBER(SEARCH("games/mobile games", N856)),"mobile games",ISNUMBER(SEARCH("games/tabletop games", N856)),"tabletop games",ISNUMBER(SEARCH("games/video games", N856)),"video games",ISNUMBER(SEARCH("music/classical music", N856)),"classical music",ISNUMBER(SEARCH("music/electronic music", N856)),"electronic music",ISNUMBER(SEARCH("music/faith", N856)),"faith",ISNUMBER(SEARCH("music/indie rock", N856)),"indie rock",ISNUMBER(SEARCH("music/jazz", N856)),"jazz",ISNUMBER(SEARCH("music/metal", N856)),"metal",ISNUMBER(SEARCH("music/pop", N856)),"pop",ISNUMBER(SEARCH("music/rock", N856)),"rock",ISNUMBER(SEARCH("music/world music", N856)),"world music",ISNUMBER(SEARCH("journalism/audio", N856)),"audio",ISNUMBER(SEARCH("photography/nature", N856)),"nature",ISNUMBER(SEARCH("photography/people", N856)),"people",ISNUMBER(SEARCH("photography/photobooks", N856)),"photobooks",ISNUMBER(SEARCH("photography/places", N856)),"places",ISNUMBER(SEARCH("publishing/art books", N856)),"art books",ISNUMBER(SEARCH("publishing/children's books", N856)),"children's books",ISNUMBER(SEARCH("publishing/fiction", N856)),"fiction",ISNUMBER(SEARCH("publishing/nonfiction", N856)),"nonfiction",ISNUMBER(SEARCH("publishing/radio &amp; podcasts", N856)),"radio &amp; podcasts",ISNUMBER(SEARCH("publishing/translations", N856)),"translations",ISNUMBER(SEARCH("technology/gadgets", N856)),"gadgets",ISNUMBER(SEARCH("technology/hardware", N856)),"hardware",ISNUMBER(SEARCH("technology/makerspaces", N856)),"makerspaces",ISNUMBER(SEARCH("technology/space exploration", N856)),"space exploration",ISNUMBER(SEARCH("technology/wearables", N856)),"wearables",ISNUMBER(SEARCH("technology/web", N856)),"web",ISNUMBER(SEARCH("theater/musical", N856)),"musical",ISNUMBER(SEARCH("theater/plays", N856)),"plays",ISNUMBER(SEARCH("theater/spaces", N856)),"spaces")</f>
        <v>metal</v>
      </c>
      <c r="S856" s="6">
        <f t="shared" si="68"/>
        <v>42702.212337962963</v>
      </c>
      <c r="T856" s="6">
        <f t="shared" si="69"/>
        <v>42732.212337962963</v>
      </c>
    </row>
    <row r="857" spans="1:20" ht="32" hidden="1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tr">
        <f t="shared" si="67"/>
        <v>music</v>
      </c>
      <c r="R857" t="str" cm="1">
        <f t="array" ref="R857">_xlfn.IFS(ISNUMBER(SEARCH("film &amp; video/television", N857)),"television",ISNUMBER(SEARCH("film &amp; video/animation", N857)),"animation",ISNUMBER(SEARCH("film &amp; video/documentary", N857)),"documentary",ISNUMBER(SEARCH("film &amp; video/drama", N857)),"drama",ISNUMBER(SEARCH("film &amp; video/science fiction", N857)),"science fiction",ISNUMBER(SEARCH("film &amp; video/shorts", N857)),"shorts",ISNUMBER(SEARCH("food/food trucks", N857)),"food trucks",ISNUMBER(SEARCH("food/restaurants", N857)),"restaurants",ISNUMBER(SEARCH("food/small batch", N857)),"small batch",ISNUMBER(SEARCH("games/mobile games", N857)),"mobile games",ISNUMBER(SEARCH("games/tabletop games", N857)),"tabletop games",ISNUMBER(SEARCH("games/video games", N857)),"video games",ISNUMBER(SEARCH("music/classical music", N857)),"classical music",ISNUMBER(SEARCH("music/electronic music", N857)),"electronic music",ISNUMBER(SEARCH("music/faith", N857)),"faith",ISNUMBER(SEARCH("music/indie rock", N857)),"indie rock",ISNUMBER(SEARCH("music/jazz", N857)),"jazz",ISNUMBER(SEARCH("music/metal", N857)),"metal",ISNUMBER(SEARCH("music/pop", N857)),"pop",ISNUMBER(SEARCH("music/rock", N857)),"rock",ISNUMBER(SEARCH("music/world music", N857)),"world music",ISNUMBER(SEARCH("journalism/audio", N857)),"audio",ISNUMBER(SEARCH("photography/nature", N857)),"nature",ISNUMBER(SEARCH("photography/people", N857)),"people",ISNUMBER(SEARCH("photography/photobooks", N857)),"photobooks",ISNUMBER(SEARCH("photography/places", N857)),"places",ISNUMBER(SEARCH("publishing/art books", N857)),"art books",ISNUMBER(SEARCH("publishing/children's books", N857)),"children's books",ISNUMBER(SEARCH("publishing/fiction", N857)),"fiction",ISNUMBER(SEARCH("publishing/nonfiction", N857)),"nonfiction",ISNUMBER(SEARCH("publishing/radio &amp; podcasts", N857)),"radio &amp; podcasts",ISNUMBER(SEARCH("publishing/translations", N857)),"translations",ISNUMBER(SEARCH("technology/gadgets", N857)),"gadgets",ISNUMBER(SEARCH("technology/hardware", N857)),"hardware",ISNUMBER(SEARCH("technology/makerspaces", N857)),"makerspaces",ISNUMBER(SEARCH("technology/space exploration", N857)),"space exploration",ISNUMBER(SEARCH("technology/wearables", N857)),"wearables",ISNUMBER(SEARCH("technology/web", N857)),"web",ISNUMBER(SEARCH("theater/musical", N857)),"musical",ISNUMBER(SEARCH("theater/plays", N857)),"plays",ISNUMBER(SEARCH("theater/spaces", N857)),"spaces")</f>
        <v>metal</v>
      </c>
      <c r="S857" s="6">
        <f t="shared" si="68"/>
        <v>42545.125196759262</v>
      </c>
      <c r="T857" s="6">
        <f t="shared" si="69"/>
        <v>42575.125196759262</v>
      </c>
    </row>
    <row r="858" spans="1:20" ht="48" hidden="1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tr">
        <f t="shared" si="67"/>
        <v>music</v>
      </c>
      <c r="R858" t="str" cm="1">
        <f t="array" ref="R858">_xlfn.IFS(ISNUMBER(SEARCH("film &amp; video/television", N858)),"television",ISNUMBER(SEARCH("film &amp; video/animation", N858)),"animation",ISNUMBER(SEARCH("film &amp; video/documentary", N858)),"documentary",ISNUMBER(SEARCH("film &amp; video/drama", N858)),"drama",ISNUMBER(SEARCH("film &amp; video/science fiction", N858)),"science fiction",ISNUMBER(SEARCH("film &amp; video/shorts", N858)),"shorts",ISNUMBER(SEARCH("food/food trucks", N858)),"food trucks",ISNUMBER(SEARCH("food/restaurants", N858)),"restaurants",ISNUMBER(SEARCH("food/small batch", N858)),"small batch",ISNUMBER(SEARCH("games/mobile games", N858)),"mobile games",ISNUMBER(SEARCH("games/tabletop games", N858)),"tabletop games",ISNUMBER(SEARCH("games/video games", N858)),"video games",ISNUMBER(SEARCH("music/classical music", N858)),"classical music",ISNUMBER(SEARCH("music/electronic music", N858)),"electronic music",ISNUMBER(SEARCH("music/faith", N858)),"faith",ISNUMBER(SEARCH("music/indie rock", N858)),"indie rock",ISNUMBER(SEARCH("music/jazz", N858)),"jazz",ISNUMBER(SEARCH("music/metal", N858)),"metal",ISNUMBER(SEARCH("music/pop", N858)),"pop",ISNUMBER(SEARCH("music/rock", N858)),"rock",ISNUMBER(SEARCH("music/world music", N858)),"world music",ISNUMBER(SEARCH("journalism/audio", N858)),"audio",ISNUMBER(SEARCH("photography/nature", N858)),"nature",ISNUMBER(SEARCH("photography/people", N858)),"people",ISNUMBER(SEARCH("photography/photobooks", N858)),"photobooks",ISNUMBER(SEARCH("photography/places", N858)),"places",ISNUMBER(SEARCH("publishing/art books", N858)),"art books",ISNUMBER(SEARCH("publishing/children's books", N858)),"children's books",ISNUMBER(SEARCH("publishing/fiction", N858)),"fiction",ISNUMBER(SEARCH("publishing/nonfiction", N858)),"nonfiction",ISNUMBER(SEARCH("publishing/radio &amp; podcasts", N858)),"radio &amp; podcasts",ISNUMBER(SEARCH("publishing/translations", N858)),"translations",ISNUMBER(SEARCH("technology/gadgets", N858)),"gadgets",ISNUMBER(SEARCH("technology/hardware", N858)),"hardware",ISNUMBER(SEARCH("technology/makerspaces", N858)),"makerspaces",ISNUMBER(SEARCH("technology/space exploration", N858)),"space exploration",ISNUMBER(SEARCH("technology/wearables", N858)),"wearables",ISNUMBER(SEARCH("technology/web", N858)),"web",ISNUMBER(SEARCH("theater/musical", N858)),"musical",ISNUMBER(SEARCH("theater/plays", N858)),"plays",ISNUMBER(SEARCH("theater/spaces", N858)),"spaces")</f>
        <v>metal</v>
      </c>
      <c r="S858" s="6">
        <f t="shared" si="68"/>
        <v>42609.311990740738</v>
      </c>
      <c r="T858" s="6">
        <f t="shared" si="69"/>
        <v>42668.791666666672</v>
      </c>
    </row>
    <row r="859" spans="1:20" ht="32" hidden="1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tr" cm="1">
        <f t="array" ref="R859">_xlfn.IFS(ISNUMBER(SEARCH("film &amp; video/television", N859)),"television",ISNUMBER(SEARCH("film &amp; video/animation", N859)),"animation",ISNUMBER(SEARCH("film &amp; video/documentary", N859)),"documentary",ISNUMBER(SEARCH("film &amp; video/drama", N859)),"drama",ISNUMBER(SEARCH("film &amp; video/science fiction", N859)),"science fiction",ISNUMBER(SEARCH("film &amp; video/shorts", N859)),"shorts",ISNUMBER(SEARCH("food/food trucks", N859)),"food trucks",ISNUMBER(SEARCH("food/restaurants", N859)),"restaurants",ISNUMBER(SEARCH("food/small batch", N859)),"small batch",ISNUMBER(SEARCH("games/mobile games", N859)),"mobile games",ISNUMBER(SEARCH("games/tabletop games", N859)),"tabletop games",ISNUMBER(SEARCH("games/video games", N859)),"video games",ISNUMBER(SEARCH("music/classical music", N859)),"classical music",ISNUMBER(SEARCH("music/electronic music", N859)),"electronic music",ISNUMBER(SEARCH("music/faith", N859)),"faith",ISNUMBER(SEARCH("music/indie rock", N859)),"indie rock",ISNUMBER(SEARCH("music/jazz", N859)),"jazz",ISNUMBER(SEARCH("music/metal", N859)),"metal",ISNUMBER(SEARCH("music/pop", N859)),"pop",ISNUMBER(SEARCH("music/rock", N859)),"rock",ISNUMBER(SEARCH("music/world music", N859)),"world music",ISNUMBER(SEARCH("journalism/audio", N859)),"audio",ISNUMBER(SEARCH("photography/nature", N859)),"nature",ISNUMBER(SEARCH("photography/people", N859)),"people",ISNUMBER(SEARCH("photography/photobooks", N859)),"photobooks",ISNUMBER(SEARCH("photography/places", N859)),"places",ISNUMBER(SEARCH("publishing/art books", N859)),"art books",ISNUMBER(SEARCH("publishing/children's books", N859)),"children's books",ISNUMBER(SEARCH("publishing/fiction", N859)),"fiction",ISNUMBER(SEARCH("publishing/nonfiction", N859)),"nonfiction",ISNUMBER(SEARCH("publishing/radio &amp; podcasts", N859)),"radio &amp; podcasts",ISNUMBER(SEARCH("publishing/translations", N859)),"translations",ISNUMBER(SEARCH("technology/gadgets", N859)),"gadgets",ISNUMBER(SEARCH("technology/hardware", N859)),"hardware",ISNUMBER(SEARCH("technology/makerspaces", N859)),"makerspaces",ISNUMBER(SEARCH("technology/space exploration", N859)),"space exploration",ISNUMBER(SEARCH("technology/wearables", N859)),"wearables",ISNUMBER(SEARCH("technology/web", N859)),"web",ISNUMBER(SEARCH("theater/musical", N859)),"musical",ISNUMBER(SEARCH("theater/plays", N859)),"plays",ISNUMBER(SEARCH("theater/spaces", N859)),"spaces")</f>
        <v>metal</v>
      </c>
      <c r="S859" s="6">
        <f t="shared" si="68"/>
        <v>42291.581377314811</v>
      </c>
      <c r="T859" s="6">
        <f t="shared" si="69"/>
        <v>42333.623043981483</v>
      </c>
    </row>
    <row r="860" spans="1:20" ht="48" hidden="1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tr">
        <f t="shared" si="67"/>
        <v>music</v>
      </c>
      <c r="R860" t="str" cm="1">
        <f t="array" ref="R860">_xlfn.IFS(ISNUMBER(SEARCH("film &amp; video/television", N860)),"television",ISNUMBER(SEARCH("film &amp; video/animation", N860)),"animation",ISNUMBER(SEARCH("film &amp; video/documentary", N860)),"documentary",ISNUMBER(SEARCH("film &amp; video/drama", N860)),"drama",ISNUMBER(SEARCH("film &amp; video/science fiction", N860)),"science fiction",ISNUMBER(SEARCH("film &amp; video/shorts", N860)),"shorts",ISNUMBER(SEARCH("food/food trucks", N860)),"food trucks",ISNUMBER(SEARCH("food/restaurants", N860)),"restaurants",ISNUMBER(SEARCH("food/small batch", N860)),"small batch",ISNUMBER(SEARCH("games/mobile games", N860)),"mobile games",ISNUMBER(SEARCH("games/tabletop games", N860)),"tabletop games",ISNUMBER(SEARCH("games/video games", N860)),"video games",ISNUMBER(SEARCH("music/classical music", N860)),"classical music",ISNUMBER(SEARCH("music/electronic music", N860)),"electronic music",ISNUMBER(SEARCH("music/faith", N860)),"faith",ISNUMBER(SEARCH("music/indie rock", N860)),"indie rock",ISNUMBER(SEARCH("music/jazz", N860)),"jazz",ISNUMBER(SEARCH("music/metal", N860)),"metal",ISNUMBER(SEARCH("music/pop", N860)),"pop",ISNUMBER(SEARCH("music/rock", N860)),"rock",ISNUMBER(SEARCH("music/world music", N860)),"world music",ISNUMBER(SEARCH("journalism/audio", N860)),"audio",ISNUMBER(SEARCH("photography/nature", N860)),"nature",ISNUMBER(SEARCH("photography/people", N860)),"people",ISNUMBER(SEARCH("photography/photobooks", N860)),"photobooks",ISNUMBER(SEARCH("photography/places", N860)),"places",ISNUMBER(SEARCH("publishing/art books", N860)),"art books",ISNUMBER(SEARCH("publishing/children's books", N860)),"children's books",ISNUMBER(SEARCH("publishing/fiction", N860)),"fiction",ISNUMBER(SEARCH("publishing/nonfiction", N860)),"nonfiction",ISNUMBER(SEARCH("publishing/radio &amp; podcasts", N860)),"radio &amp; podcasts",ISNUMBER(SEARCH("publishing/translations", N860)),"translations",ISNUMBER(SEARCH("technology/gadgets", N860)),"gadgets",ISNUMBER(SEARCH("technology/hardware", N860)),"hardware",ISNUMBER(SEARCH("technology/makerspaces", N860)),"makerspaces",ISNUMBER(SEARCH("technology/space exploration", N860)),"space exploration",ISNUMBER(SEARCH("technology/wearables", N860)),"wearables",ISNUMBER(SEARCH("technology/web", N860)),"web",ISNUMBER(SEARCH("theater/musical", N860)),"musical",ISNUMBER(SEARCH("theater/plays", N860)),"plays",ISNUMBER(SEARCH("theater/spaces", N860)),"spaces")</f>
        <v>metal</v>
      </c>
      <c r="S860" s="6">
        <f t="shared" si="68"/>
        <v>42079.745578703703</v>
      </c>
      <c r="T860" s="6">
        <f t="shared" si="69"/>
        <v>42109.957638888889</v>
      </c>
    </row>
    <row r="861" spans="1:20" ht="32" hidden="1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tr">
        <f t="shared" si="67"/>
        <v>music</v>
      </c>
      <c r="R861" t="str" cm="1">
        <f t="array" ref="R861">_xlfn.IFS(ISNUMBER(SEARCH("film &amp; video/television", N861)),"television",ISNUMBER(SEARCH("film &amp; video/animation", N861)),"animation",ISNUMBER(SEARCH("film &amp; video/documentary", N861)),"documentary",ISNUMBER(SEARCH("film &amp; video/drama", N861)),"drama",ISNUMBER(SEARCH("film &amp; video/science fiction", N861)),"science fiction",ISNUMBER(SEARCH("film &amp; video/shorts", N861)),"shorts",ISNUMBER(SEARCH("food/food trucks", N861)),"food trucks",ISNUMBER(SEARCH("food/restaurants", N861)),"restaurants",ISNUMBER(SEARCH("food/small batch", N861)),"small batch",ISNUMBER(SEARCH("games/mobile games", N861)),"mobile games",ISNUMBER(SEARCH("games/tabletop games", N861)),"tabletop games",ISNUMBER(SEARCH("games/video games", N861)),"video games",ISNUMBER(SEARCH("music/classical music", N861)),"classical music",ISNUMBER(SEARCH("music/electronic music", N861)),"electronic music",ISNUMBER(SEARCH("music/faith", N861)),"faith",ISNUMBER(SEARCH("music/indie rock", N861)),"indie rock",ISNUMBER(SEARCH("music/jazz", N861)),"jazz",ISNUMBER(SEARCH("music/metal", N861)),"metal",ISNUMBER(SEARCH("music/pop", N861)),"pop",ISNUMBER(SEARCH("music/rock", N861)),"rock",ISNUMBER(SEARCH("music/world music", N861)),"world music",ISNUMBER(SEARCH("journalism/audio", N861)),"audio",ISNUMBER(SEARCH("photography/nature", N861)),"nature",ISNUMBER(SEARCH("photography/people", N861)),"people",ISNUMBER(SEARCH("photography/photobooks", N861)),"photobooks",ISNUMBER(SEARCH("photography/places", N861)),"places",ISNUMBER(SEARCH("publishing/art books", N861)),"art books",ISNUMBER(SEARCH("publishing/children's books", N861)),"children's books",ISNUMBER(SEARCH("publishing/fiction", N861)),"fiction",ISNUMBER(SEARCH("publishing/nonfiction", N861)),"nonfiction",ISNUMBER(SEARCH("publishing/radio &amp; podcasts", N861)),"radio &amp; podcasts",ISNUMBER(SEARCH("publishing/translations", N861)),"translations",ISNUMBER(SEARCH("technology/gadgets", N861)),"gadgets",ISNUMBER(SEARCH("technology/hardware", N861)),"hardware",ISNUMBER(SEARCH("technology/makerspaces", N861)),"makerspaces",ISNUMBER(SEARCH("technology/space exploration", N861)),"space exploration",ISNUMBER(SEARCH("technology/wearables", N861)),"wearables",ISNUMBER(SEARCH("technology/web", N861)),"web",ISNUMBER(SEARCH("theater/musical", N861)),"musical",ISNUMBER(SEARCH("theater/plays", N861)),"plays",ISNUMBER(SEARCH("theater/spaces", N861)),"spaces")</f>
        <v>metal</v>
      </c>
      <c r="S861" s="6">
        <f t="shared" si="68"/>
        <v>42128.820231481484</v>
      </c>
      <c r="T861" s="6">
        <f t="shared" si="69"/>
        <v>42159</v>
      </c>
    </row>
    <row r="862" spans="1:20" ht="48" hidden="1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tr">
        <f t="shared" si="67"/>
        <v>music</v>
      </c>
      <c r="R862" t="str" cm="1">
        <f t="array" ref="R862">_xlfn.IFS(ISNUMBER(SEARCH("film &amp; video/television", N862)),"television",ISNUMBER(SEARCH("film &amp; video/animation", N862)),"animation",ISNUMBER(SEARCH("film &amp; video/documentary", N862)),"documentary",ISNUMBER(SEARCH("film &amp; video/drama", N862)),"drama",ISNUMBER(SEARCH("film &amp; video/science fiction", N862)),"science fiction",ISNUMBER(SEARCH("film &amp; video/shorts", N862)),"shorts",ISNUMBER(SEARCH("food/food trucks", N862)),"food trucks",ISNUMBER(SEARCH("food/restaurants", N862)),"restaurants",ISNUMBER(SEARCH("food/small batch", N862)),"small batch",ISNUMBER(SEARCH("games/mobile games", N862)),"mobile games",ISNUMBER(SEARCH("games/tabletop games", N862)),"tabletop games",ISNUMBER(SEARCH("games/video games", N862)),"video games",ISNUMBER(SEARCH("music/classical music", N862)),"classical music",ISNUMBER(SEARCH("music/electronic music", N862)),"electronic music",ISNUMBER(SEARCH("music/faith", N862)),"faith",ISNUMBER(SEARCH("music/indie rock", N862)),"indie rock",ISNUMBER(SEARCH("music/jazz", N862)),"jazz",ISNUMBER(SEARCH("music/metal", N862)),"metal",ISNUMBER(SEARCH("music/pop", N862)),"pop",ISNUMBER(SEARCH("music/rock", N862)),"rock",ISNUMBER(SEARCH("music/world music", N862)),"world music",ISNUMBER(SEARCH("journalism/audio", N862)),"audio",ISNUMBER(SEARCH("photography/nature", N862)),"nature",ISNUMBER(SEARCH("photography/people", N862)),"people",ISNUMBER(SEARCH("photography/photobooks", N862)),"photobooks",ISNUMBER(SEARCH("photography/places", N862)),"places",ISNUMBER(SEARCH("publishing/art books", N862)),"art books",ISNUMBER(SEARCH("publishing/children's books", N862)),"children's books",ISNUMBER(SEARCH("publishing/fiction", N862)),"fiction",ISNUMBER(SEARCH("publishing/nonfiction", N862)),"nonfiction",ISNUMBER(SEARCH("publishing/radio &amp; podcasts", N862)),"radio &amp; podcasts",ISNUMBER(SEARCH("publishing/translations", N862)),"translations",ISNUMBER(SEARCH("technology/gadgets", N862)),"gadgets",ISNUMBER(SEARCH("technology/hardware", N862)),"hardware",ISNUMBER(SEARCH("technology/makerspaces", N862)),"makerspaces",ISNUMBER(SEARCH("technology/space exploration", N862)),"space exploration",ISNUMBER(SEARCH("technology/wearables", N862)),"wearables",ISNUMBER(SEARCH("technology/web", N862)),"web",ISNUMBER(SEARCH("theater/musical", N862)),"musical",ISNUMBER(SEARCH("theater/plays", N862)),"plays",ISNUMBER(SEARCH("theater/spaces", N862)),"spaces")</f>
        <v>jazz</v>
      </c>
      <c r="S862" s="6">
        <f t="shared" si="68"/>
        <v>41570.482789351852</v>
      </c>
      <c r="T862" s="6">
        <f t="shared" si="69"/>
        <v>41600.524456018517</v>
      </c>
    </row>
    <row r="863" spans="1:20" ht="48" hidden="1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tr">
        <f t="shared" si="67"/>
        <v>music</v>
      </c>
      <c r="R863" t="str" cm="1">
        <f t="array" ref="R863">_xlfn.IFS(ISNUMBER(SEARCH("film &amp; video/television", N863)),"television",ISNUMBER(SEARCH("film &amp; video/animation", N863)),"animation",ISNUMBER(SEARCH("film &amp; video/documentary", N863)),"documentary",ISNUMBER(SEARCH("film &amp; video/drama", N863)),"drama",ISNUMBER(SEARCH("film &amp; video/science fiction", N863)),"science fiction",ISNUMBER(SEARCH("film &amp; video/shorts", N863)),"shorts",ISNUMBER(SEARCH("food/food trucks", N863)),"food trucks",ISNUMBER(SEARCH("food/restaurants", N863)),"restaurants",ISNUMBER(SEARCH("food/small batch", N863)),"small batch",ISNUMBER(SEARCH("games/mobile games", N863)),"mobile games",ISNUMBER(SEARCH("games/tabletop games", N863)),"tabletop games",ISNUMBER(SEARCH("games/video games", N863)),"video games",ISNUMBER(SEARCH("music/classical music", N863)),"classical music",ISNUMBER(SEARCH("music/electronic music", N863)),"electronic music",ISNUMBER(SEARCH("music/faith", N863)),"faith",ISNUMBER(SEARCH("music/indie rock", N863)),"indie rock",ISNUMBER(SEARCH("music/jazz", N863)),"jazz",ISNUMBER(SEARCH("music/metal", N863)),"metal",ISNUMBER(SEARCH("music/pop", N863)),"pop",ISNUMBER(SEARCH("music/rock", N863)),"rock",ISNUMBER(SEARCH("music/world music", N863)),"world music",ISNUMBER(SEARCH("journalism/audio", N863)),"audio",ISNUMBER(SEARCH("photography/nature", N863)),"nature",ISNUMBER(SEARCH("photography/people", N863)),"people",ISNUMBER(SEARCH("photography/photobooks", N863)),"photobooks",ISNUMBER(SEARCH("photography/places", N863)),"places",ISNUMBER(SEARCH("publishing/art books", N863)),"art books",ISNUMBER(SEARCH("publishing/children's books", N863)),"children's books",ISNUMBER(SEARCH("publishing/fiction", N863)),"fiction",ISNUMBER(SEARCH("publishing/nonfiction", N863)),"nonfiction",ISNUMBER(SEARCH("publishing/radio &amp; podcasts", N863)),"radio &amp; podcasts",ISNUMBER(SEARCH("publishing/translations", N863)),"translations",ISNUMBER(SEARCH("technology/gadgets", N863)),"gadgets",ISNUMBER(SEARCH("technology/hardware", N863)),"hardware",ISNUMBER(SEARCH("technology/makerspaces", N863)),"makerspaces",ISNUMBER(SEARCH("technology/space exploration", N863)),"space exploration",ISNUMBER(SEARCH("technology/wearables", N863)),"wearables",ISNUMBER(SEARCH("technology/web", N863)),"web",ISNUMBER(SEARCH("theater/musical", N863)),"musical",ISNUMBER(SEARCH("theater/plays", N863)),"plays",ISNUMBER(SEARCH("theater/spaces", N863)),"spaces")</f>
        <v>jazz</v>
      </c>
      <c r="S863" s="6">
        <f t="shared" si="68"/>
        <v>42599.965324074074</v>
      </c>
      <c r="T863" s="6">
        <f t="shared" si="69"/>
        <v>42629.965324074074</v>
      </c>
    </row>
    <row r="864" spans="1:20" ht="48" hidden="1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tr">
        <f t="shared" si="67"/>
        <v>music</v>
      </c>
      <c r="R864" t="str" cm="1">
        <f t="array" ref="R864">_xlfn.IFS(ISNUMBER(SEARCH("film &amp; video/television", N864)),"television",ISNUMBER(SEARCH("film &amp; video/animation", N864)),"animation",ISNUMBER(SEARCH("film &amp; video/documentary", N864)),"documentary",ISNUMBER(SEARCH("film &amp; video/drama", N864)),"drama",ISNUMBER(SEARCH("film &amp; video/science fiction", N864)),"science fiction",ISNUMBER(SEARCH("film &amp; video/shorts", N864)),"shorts",ISNUMBER(SEARCH("food/food trucks", N864)),"food trucks",ISNUMBER(SEARCH("food/restaurants", N864)),"restaurants",ISNUMBER(SEARCH("food/small batch", N864)),"small batch",ISNUMBER(SEARCH("games/mobile games", N864)),"mobile games",ISNUMBER(SEARCH("games/tabletop games", N864)),"tabletop games",ISNUMBER(SEARCH("games/video games", N864)),"video games",ISNUMBER(SEARCH("music/classical music", N864)),"classical music",ISNUMBER(SEARCH("music/electronic music", N864)),"electronic music",ISNUMBER(SEARCH("music/faith", N864)),"faith",ISNUMBER(SEARCH("music/indie rock", N864)),"indie rock",ISNUMBER(SEARCH("music/jazz", N864)),"jazz",ISNUMBER(SEARCH("music/metal", N864)),"metal",ISNUMBER(SEARCH("music/pop", N864)),"pop",ISNUMBER(SEARCH("music/rock", N864)),"rock",ISNUMBER(SEARCH("music/world music", N864)),"world music",ISNUMBER(SEARCH("journalism/audio", N864)),"audio",ISNUMBER(SEARCH("photography/nature", N864)),"nature",ISNUMBER(SEARCH("photography/people", N864)),"people",ISNUMBER(SEARCH("photography/photobooks", N864)),"photobooks",ISNUMBER(SEARCH("photography/places", N864)),"places",ISNUMBER(SEARCH("publishing/art books", N864)),"art books",ISNUMBER(SEARCH("publishing/children's books", N864)),"children's books",ISNUMBER(SEARCH("publishing/fiction", N864)),"fiction",ISNUMBER(SEARCH("publishing/nonfiction", N864)),"nonfiction",ISNUMBER(SEARCH("publishing/radio &amp; podcasts", N864)),"radio &amp; podcasts",ISNUMBER(SEARCH("publishing/translations", N864)),"translations",ISNUMBER(SEARCH("technology/gadgets", N864)),"gadgets",ISNUMBER(SEARCH("technology/hardware", N864)),"hardware",ISNUMBER(SEARCH("technology/makerspaces", N864)),"makerspaces",ISNUMBER(SEARCH("technology/space exploration", N864)),"space exploration",ISNUMBER(SEARCH("technology/wearables", N864)),"wearables",ISNUMBER(SEARCH("technology/web", N864)),"web",ISNUMBER(SEARCH("theater/musical", N864)),"musical",ISNUMBER(SEARCH("theater/plays", N864)),"plays",ISNUMBER(SEARCH("theater/spaces", N864)),"spaces")</f>
        <v>jazz</v>
      </c>
      <c r="S864" s="6">
        <f t="shared" si="68"/>
        <v>41559.5549537037</v>
      </c>
      <c r="T864" s="6">
        <f t="shared" si="69"/>
        <v>41589.596620370372</v>
      </c>
    </row>
    <row r="865" spans="1:20" ht="32" hidden="1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tr">
        <f t="shared" si="67"/>
        <v>music</v>
      </c>
      <c r="R865" t="str" cm="1">
        <f t="array" ref="R865">_xlfn.IFS(ISNUMBER(SEARCH("film &amp; video/television", N865)),"television",ISNUMBER(SEARCH("film &amp; video/animation", N865)),"animation",ISNUMBER(SEARCH("film &amp; video/documentary", N865)),"documentary",ISNUMBER(SEARCH("film &amp; video/drama", N865)),"drama",ISNUMBER(SEARCH("film &amp; video/science fiction", N865)),"science fiction",ISNUMBER(SEARCH("film &amp; video/shorts", N865)),"shorts",ISNUMBER(SEARCH("food/food trucks", N865)),"food trucks",ISNUMBER(SEARCH("food/restaurants", N865)),"restaurants",ISNUMBER(SEARCH("food/small batch", N865)),"small batch",ISNUMBER(SEARCH("games/mobile games", N865)),"mobile games",ISNUMBER(SEARCH("games/tabletop games", N865)),"tabletop games",ISNUMBER(SEARCH("games/video games", N865)),"video games",ISNUMBER(SEARCH("music/classical music", N865)),"classical music",ISNUMBER(SEARCH("music/electronic music", N865)),"electronic music",ISNUMBER(SEARCH("music/faith", N865)),"faith",ISNUMBER(SEARCH("music/indie rock", N865)),"indie rock",ISNUMBER(SEARCH("music/jazz", N865)),"jazz",ISNUMBER(SEARCH("music/metal", N865)),"metal",ISNUMBER(SEARCH("music/pop", N865)),"pop",ISNUMBER(SEARCH("music/rock", N865)),"rock",ISNUMBER(SEARCH("music/world music", N865)),"world music",ISNUMBER(SEARCH("journalism/audio", N865)),"audio",ISNUMBER(SEARCH("photography/nature", N865)),"nature",ISNUMBER(SEARCH("photography/people", N865)),"people",ISNUMBER(SEARCH("photography/photobooks", N865)),"photobooks",ISNUMBER(SEARCH("photography/places", N865)),"places",ISNUMBER(SEARCH("publishing/art books", N865)),"art books",ISNUMBER(SEARCH("publishing/children's books", N865)),"children's books",ISNUMBER(SEARCH("publishing/fiction", N865)),"fiction",ISNUMBER(SEARCH("publishing/nonfiction", N865)),"nonfiction",ISNUMBER(SEARCH("publishing/radio &amp; podcasts", N865)),"radio &amp; podcasts",ISNUMBER(SEARCH("publishing/translations", N865)),"translations",ISNUMBER(SEARCH("technology/gadgets", N865)),"gadgets",ISNUMBER(SEARCH("technology/hardware", N865)),"hardware",ISNUMBER(SEARCH("technology/makerspaces", N865)),"makerspaces",ISNUMBER(SEARCH("technology/space exploration", N865)),"space exploration",ISNUMBER(SEARCH("technology/wearables", N865)),"wearables",ISNUMBER(SEARCH("technology/web", N865)),"web",ISNUMBER(SEARCH("theater/musical", N865)),"musical",ISNUMBER(SEARCH("theater/plays", N865)),"plays",ISNUMBER(SEARCH("theater/spaces", N865)),"spaces")</f>
        <v>jazz</v>
      </c>
      <c r="S865" s="6">
        <f t="shared" si="68"/>
        <v>40921.117662037039</v>
      </c>
      <c r="T865" s="6">
        <f t="shared" si="69"/>
        <v>40951.117662037039</v>
      </c>
    </row>
    <row r="866" spans="1:20" ht="48" hidden="1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tr">
        <f t="shared" si="67"/>
        <v>music</v>
      </c>
      <c r="R866" t="str" cm="1">
        <f t="array" ref="R866">_xlfn.IFS(ISNUMBER(SEARCH("film &amp; video/television", N866)),"television",ISNUMBER(SEARCH("film &amp; video/animation", N866)),"animation",ISNUMBER(SEARCH("film &amp; video/documentary", N866)),"documentary",ISNUMBER(SEARCH("film &amp; video/drama", N866)),"drama",ISNUMBER(SEARCH("film &amp; video/science fiction", N866)),"science fiction",ISNUMBER(SEARCH("film &amp; video/shorts", N866)),"shorts",ISNUMBER(SEARCH("food/food trucks", N866)),"food trucks",ISNUMBER(SEARCH("food/restaurants", N866)),"restaurants",ISNUMBER(SEARCH("food/small batch", N866)),"small batch",ISNUMBER(SEARCH("games/mobile games", N866)),"mobile games",ISNUMBER(SEARCH("games/tabletop games", N866)),"tabletop games",ISNUMBER(SEARCH("games/video games", N866)),"video games",ISNUMBER(SEARCH("music/classical music", N866)),"classical music",ISNUMBER(SEARCH("music/electronic music", N866)),"electronic music",ISNUMBER(SEARCH("music/faith", N866)),"faith",ISNUMBER(SEARCH("music/indie rock", N866)),"indie rock",ISNUMBER(SEARCH("music/jazz", N866)),"jazz",ISNUMBER(SEARCH("music/metal", N866)),"metal",ISNUMBER(SEARCH("music/pop", N866)),"pop",ISNUMBER(SEARCH("music/rock", N866)),"rock",ISNUMBER(SEARCH("music/world music", N866)),"world music",ISNUMBER(SEARCH("journalism/audio", N866)),"audio",ISNUMBER(SEARCH("photography/nature", N866)),"nature",ISNUMBER(SEARCH("photography/people", N866)),"people",ISNUMBER(SEARCH("photography/photobooks", N866)),"photobooks",ISNUMBER(SEARCH("photography/places", N866)),"places",ISNUMBER(SEARCH("publishing/art books", N866)),"art books",ISNUMBER(SEARCH("publishing/children's books", N866)),"children's books",ISNUMBER(SEARCH("publishing/fiction", N866)),"fiction",ISNUMBER(SEARCH("publishing/nonfiction", N866)),"nonfiction",ISNUMBER(SEARCH("publishing/radio &amp; podcasts", N866)),"radio &amp; podcasts",ISNUMBER(SEARCH("publishing/translations", N866)),"translations",ISNUMBER(SEARCH("technology/gadgets", N866)),"gadgets",ISNUMBER(SEARCH("technology/hardware", N866)),"hardware",ISNUMBER(SEARCH("technology/makerspaces", N866)),"makerspaces",ISNUMBER(SEARCH("technology/space exploration", N866)),"space exploration",ISNUMBER(SEARCH("technology/wearables", N866)),"wearables",ISNUMBER(SEARCH("technology/web", N866)),"web",ISNUMBER(SEARCH("theater/musical", N866)),"musical",ISNUMBER(SEARCH("theater/plays", N866)),"plays",ISNUMBER(SEARCH("theater/spaces", N866)),"spaces")</f>
        <v>jazz</v>
      </c>
      <c r="S866" s="6">
        <f t="shared" si="68"/>
        <v>41541.106921296298</v>
      </c>
      <c r="T866" s="6">
        <f t="shared" si="69"/>
        <v>41563.415972222225</v>
      </c>
    </row>
    <row r="867" spans="1:20" ht="48" hidden="1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tr">
        <f t="shared" si="67"/>
        <v>music</v>
      </c>
      <c r="R867" t="str" cm="1">
        <f t="array" ref="R867">_xlfn.IFS(ISNUMBER(SEARCH("film &amp; video/television", N867)),"television",ISNUMBER(SEARCH("film &amp; video/animation", N867)),"animation",ISNUMBER(SEARCH("film &amp; video/documentary", N867)),"documentary",ISNUMBER(SEARCH("film &amp; video/drama", N867)),"drama",ISNUMBER(SEARCH("film &amp; video/science fiction", N867)),"science fiction",ISNUMBER(SEARCH("film &amp; video/shorts", N867)),"shorts",ISNUMBER(SEARCH("food/food trucks", N867)),"food trucks",ISNUMBER(SEARCH("food/restaurants", N867)),"restaurants",ISNUMBER(SEARCH("food/small batch", N867)),"small batch",ISNUMBER(SEARCH("games/mobile games", N867)),"mobile games",ISNUMBER(SEARCH("games/tabletop games", N867)),"tabletop games",ISNUMBER(SEARCH("games/video games", N867)),"video games",ISNUMBER(SEARCH("music/classical music", N867)),"classical music",ISNUMBER(SEARCH("music/electronic music", N867)),"electronic music",ISNUMBER(SEARCH("music/faith", N867)),"faith",ISNUMBER(SEARCH("music/indie rock", N867)),"indie rock",ISNUMBER(SEARCH("music/jazz", N867)),"jazz",ISNUMBER(SEARCH("music/metal", N867)),"metal",ISNUMBER(SEARCH("music/pop", N867)),"pop",ISNUMBER(SEARCH("music/rock", N867)),"rock",ISNUMBER(SEARCH("music/world music", N867)),"world music",ISNUMBER(SEARCH("journalism/audio", N867)),"audio",ISNUMBER(SEARCH("photography/nature", N867)),"nature",ISNUMBER(SEARCH("photography/people", N867)),"people",ISNUMBER(SEARCH("photography/photobooks", N867)),"photobooks",ISNUMBER(SEARCH("photography/places", N867)),"places",ISNUMBER(SEARCH("publishing/art books", N867)),"art books",ISNUMBER(SEARCH("publishing/children's books", N867)),"children's books",ISNUMBER(SEARCH("publishing/fiction", N867)),"fiction",ISNUMBER(SEARCH("publishing/nonfiction", N867)),"nonfiction",ISNUMBER(SEARCH("publishing/radio &amp; podcasts", N867)),"radio &amp; podcasts",ISNUMBER(SEARCH("publishing/translations", N867)),"translations",ISNUMBER(SEARCH("technology/gadgets", N867)),"gadgets",ISNUMBER(SEARCH("technology/hardware", N867)),"hardware",ISNUMBER(SEARCH("technology/makerspaces", N867)),"makerspaces",ISNUMBER(SEARCH("technology/space exploration", N867)),"space exploration",ISNUMBER(SEARCH("technology/wearables", N867)),"wearables",ISNUMBER(SEARCH("technology/web", N867)),"web",ISNUMBER(SEARCH("theater/musical", N867)),"musical",ISNUMBER(SEARCH("theater/plays", N867)),"plays",ISNUMBER(SEARCH("theater/spaces", N867)),"spaces")</f>
        <v>jazz</v>
      </c>
      <c r="S867" s="6">
        <f t="shared" si="68"/>
        <v>41230.77311342593</v>
      </c>
      <c r="T867" s="6">
        <f t="shared" si="69"/>
        <v>41290.77311342593</v>
      </c>
    </row>
    <row r="868" spans="1:20" ht="48" hidden="1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tr">
        <f t="shared" si="67"/>
        <v>music</v>
      </c>
      <c r="R868" t="str" cm="1">
        <f t="array" ref="R868">_xlfn.IFS(ISNUMBER(SEARCH("film &amp; video/television", N868)),"television",ISNUMBER(SEARCH("film &amp; video/animation", N868)),"animation",ISNUMBER(SEARCH("film &amp; video/documentary", N868)),"documentary",ISNUMBER(SEARCH("film &amp; video/drama", N868)),"drama",ISNUMBER(SEARCH("film &amp; video/science fiction", N868)),"science fiction",ISNUMBER(SEARCH("film &amp; video/shorts", N868)),"shorts",ISNUMBER(SEARCH("food/food trucks", N868)),"food trucks",ISNUMBER(SEARCH("food/restaurants", N868)),"restaurants",ISNUMBER(SEARCH("food/small batch", N868)),"small batch",ISNUMBER(SEARCH("games/mobile games", N868)),"mobile games",ISNUMBER(SEARCH("games/tabletop games", N868)),"tabletop games",ISNUMBER(SEARCH("games/video games", N868)),"video games",ISNUMBER(SEARCH("music/classical music", N868)),"classical music",ISNUMBER(SEARCH("music/electronic music", N868)),"electronic music",ISNUMBER(SEARCH("music/faith", N868)),"faith",ISNUMBER(SEARCH("music/indie rock", N868)),"indie rock",ISNUMBER(SEARCH("music/jazz", N868)),"jazz",ISNUMBER(SEARCH("music/metal", N868)),"metal",ISNUMBER(SEARCH("music/pop", N868)),"pop",ISNUMBER(SEARCH("music/rock", N868)),"rock",ISNUMBER(SEARCH("music/world music", N868)),"world music",ISNUMBER(SEARCH("journalism/audio", N868)),"audio",ISNUMBER(SEARCH("photography/nature", N868)),"nature",ISNUMBER(SEARCH("photography/people", N868)),"people",ISNUMBER(SEARCH("photography/photobooks", N868)),"photobooks",ISNUMBER(SEARCH("photography/places", N868)),"places",ISNUMBER(SEARCH("publishing/art books", N868)),"art books",ISNUMBER(SEARCH("publishing/children's books", N868)),"children's books",ISNUMBER(SEARCH("publishing/fiction", N868)),"fiction",ISNUMBER(SEARCH("publishing/nonfiction", N868)),"nonfiction",ISNUMBER(SEARCH("publishing/radio &amp; podcasts", N868)),"radio &amp; podcasts",ISNUMBER(SEARCH("publishing/translations", N868)),"translations",ISNUMBER(SEARCH("technology/gadgets", N868)),"gadgets",ISNUMBER(SEARCH("technology/hardware", N868)),"hardware",ISNUMBER(SEARCH("technology/makerspaces", N868)),"makerspaces",ISNUMBER(SEARCH("technology/space exploration", N868)),"space exploration",ISNUMBER(SEARCH("technology/wearables", N868)),"wearables",ISNUMBER(SEARCH("technology/web", N868)),"web",ISNUMBER(SEARCH("theater/musical", N868)),"musical",ISNUMBER(SEARCH("theater/plays", N868)),"plays",ISNUMBER(SEARCH("theater/spaces", N868)),"spaces")</f>
        <v>jazz</v>
      </c>
      <c r="S868" s="6">
        <f t="shared" si="68"/>
        <v>42025.637939814813</v>
      </c>
      <c r="T868" s="6">
        <f t="shared" si="69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tr">
        <f t="shared" si="67"/>
        <v>music</v>
      </c>
      <c r="R869" t="str" cm="1">
        <f t="array" ref="R869">_xlfn.IFS(ISNUMBER(SEARCH("film &amp; video/television", N869)),"television",ISNUMBER(SEARCH("film &amp; video/animation", N869)),"animation",ISNUMBER(SEARCH("film &amp; video/documentary", N869)),"documentary",ISNUMBER(SEARCH("film &amp; video/drama", N869)),"drama",ISNUMBER(SEARCH("film &amp; video/science fiction", N869)),"science fiction",ISNUMBER(SEARCH("film &amp; video/shorts", N869)),"shorts",ISNUMBER(SEARCH("food/food trucks", N869)),"food trucks",ISNUMBER(SEARCH("food/restaurants", N869)),"restaurants",ISNUMBER(SEARCH("food/small batch", N869)),"small batch",ISNUMBER(SEARCH("games/mobile games", N869)),"mobile games",ISNUMBER(SEARCH("games/tabletop games", N869)),"tabletop games",ISNUMBER(SEARCH("games/video games", N869)),"video games",ISNUMBER(SEARCH("music/classical music", N869)),"classical music",ISNUMBER(SEARCH("music/electronic music", N869)),"electronic music",ISNUMBER(SEARCH("music/faith", N869)),"faith",ISNUMBER(SEARCH("music/indie rock", N869)),"indie rock",ISNUMBER(SEARCH("music/jazz", N869)),"jazz",ISNUMBER(SEARCH("music/metal", N869)),"metal",ISNUMBER(SEARCH("music/pop", N869)),"pop",ISNUMBER(SEARCH("music/rock", N869)),"rock",ISNUMBER(SEARCH("music/world music", N869)),"world music",ISNUMBER(SEARCH("journalism/audio", N869)),"audio",ISNUMBER(SEARCH("photography/nature", N869)),"nature",ISNUMBER(SEARCH("photography/people", N869)),"people",ISNUMBER(SEARCH("photography/photobooks", N869)),"photobooks",ISNUMBER(SEARCH("photography/places", N869)),"places",ISNUMBER(SEARCH("publishing/art books", N869)),"art books",ISNUMBER(SEARCH("publishing/children's books", N869)),"children's books",ISNUMBER(SEARCH("publishing/fiction", N869)),"fiction",ISNUMBER(SEARCH("publishing/nonfiction", N869)),"nonfiction",ISNUMBER(SEARCH("publishing/radio &amp; podcasts", N869)),"radio &amp; podcasts",ISNUMBER(SEARCH("publishing/translations", N869)),"translations",ISNUMBER(SEARCH("technology/gadgets", N869)),"gadgets",ISNUMBER(SEARCH("technology/hardware", N869)),"hardware",ISNUMBER(SEARCH("technology/makerspaces", N869)),"makerspaces",ISNUMBER(SEARCH("technology/space exploration", N869)),"space exploration",ISNUMBER(SEARCH("technology/wearables", N869)),"wearables",ISNUMBER(SEARCH("technology/web", N869)),"web",ISNUMBER(SEARCH("theater/musical", N869)),"musical",ISNUMBER(SEARCH("theater/plays", N869)),"plays",ISNUMBER(SEARCH("theater/spaces", N869)),"spaces")</f>
        <v>jazz</v>
      </c>
      <c r="S869" s="6">
        <f t="shared" si="68"/>
        <v>40088.105393518519</v>
      </c>
      <c r="T869" s="6">
        <f t="shared" si="69"/>
        <v>40148.207638888889</v>
      </c>
    </row>
    <row r="870" spans="1:20" ht="48" hidden="1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tr">
        <f t="shared" si="67"/>
        <v>music</v>
      </c>
      <c r="R870" t="str" cm="1">
        <f t="array" ref="R870">_xlfn.IFS(ISNUMBER(SEARCH("film &amp; video/television", N870)),"television",ISNUMBER(SEARCH("film &amp; video/animation", N870)),"animation",ISNUMBER(SEARCH("film &amp; video/documentary", N870)),"documentary",ISNUMBER(SEARCH("film &amp; video/drama", N870)),"drama",ISNUMBER(SEARCH("film &amp; video/science fiction", N870)),"science fiction",ISNUMBER(SEARCH("film &amp; video/shorts", N870)),"shorts",ISNUMBER(SEARCH("food/food trucks", N870)),"food trucks",ISNUMBER(SEARCH("food/restaurants", N870)),"restaurants",ISNUMBER(SEARCH("food/small batch", N870)),"small batch",ISNUMBER(SEARCH("games/mobile games", N870)),"mobile games",ISNUMBER(SEARCH("games/tabletop games", N870)),"tabletop games",ISNUMBER(SEARCH("games/video games", N870)),"video games",ISNUMBER(SEARCH("music/classical music", N870)),"classical music",ISNUMBER(SEARCH("music/electronic music", N870)),"electronic music",ISNUMBER(SEARCH("music/faith", N870)),"faith",ISNUMBER(SEARCH("music/indie rock", N870)),"indie rock",ISNUMBER(SEARCH("music/jazz", N870)),"jazz",ISNUMBER(SEARCH("music/metal", N870)),"metal",ISNUMBER(SEARCH("music/pop", N870)),"pop",ISNUMBER(SEARCH("music/rock", N870)),"rock",ISNUMBER(SEARCH("music/world music", N870)),"world music",ISNUMBER(SEARCH("journalism/audio", N870)),"audio",ISNUMBER(SEARCH("photography/nature", N870)),"nature",ISNUMBER(SEARCH("photography/people", N870)),"people",ISNUMBER(SEARCH("photography/photobooks", N870)),"photobooks",ISNUMBER(SEARCH("photography/places", N870)),"places",ISNUMBER(SEARCH("publishing/art books", N870)),"art books",ISNUMBER(SEARCH("publishing/children's books", N870)),"children's books",ISNUMBER(SEARCH("publishing/fiction", N870)),"fiction",ISNUMBER(SEARCH("publishing/nonfiction", N870)),"nonfiction",ISNUMBER(SEARCH("publishing/radio &amp; podcasts", N870)),"radio &amp; podcasts",ISNUMBER(SEARCH("publishing/translations", N870)),"translations",ISNUMBER(SEARCH("technology/gadgets", N870)),"gadgets",ISNUMBER(SEARCH("technology/hardware", N870)),"hardware",ISNUMBER(SEARCH("technology/makerspaces", N870)),"makerspaces",ISNUMBER(SEARCH("technology/space exploration", N870)),"space exploration",ISNUMBER(SEARCH("technology/wearables", N870)),"wearables",ISNUMBER(SEARCH("technology/web", N870)),"web",ISNUMBER(SEARCH("theater/musical", N870)),"musical",ISNUMBER(SEARCH("theater/plays", N870)),"plays",ISNUMBER(SEARCH("theater/spaces", N870)),"spaces")</f>
        <v>jazz</v>
      </c>
      <c r="S870" s="6">
        <f t="shared" si="68"/>
        <v>41616.027754629627</v>
      </c>
      <c r="T870" s="6">
        <f t="shared" si="69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tr">
        <f t="shared" si="67"/>
        <v>music</v>
      </c>
      <c r="R871" t="str" cm="1">
        <f t="array" ref="R871">_xlfn.IFS(ISNUMBER(SEARCH("film &amp; video/television", N871)),"television",ISNUMBER(SEARCH("film &amp; video/animation", N871)),"animation",ISNUMBER(SEARCH("film &amp; video/documentary", N871)),"documentary",ISNUMBER(SEARCH("film &amp; video/drama", N871)),"drama",ISNUMBER(SEARCH("film &amp; video/science fiction", N871)),"science fiction",ISNUMBER(SEARCH("film &amp; video/shorts", N871)),"shorts",ISNUMBER(SEARCH("food/food trucks", N871)),"food trucks",ISNUMBER(SEARCH("food/restaurants", N871)),"restaurants",ISNUMBER(SEARCH("food/small batch", N871)),"small batch",ISNUMBER(SEARCH("games/mobile games", N871)),"mobile games",ISNUMBER(SEARCH("games/tabletop games", N871)),"tabletop games",ISNUMBER(SEARCH("games/video games", N871)),"video games",ISNUMBER(SEARCH("music/classical music", N871)),"classical music",ISNUMBER(SEARCH("music/electronic music", N871)),"electronic music",ISNUMBER(SEARCH("music/faith", N871)),"faith",ISNUMBER(SEARCH("music/indie rock", N871)),"indie rock",ISNUMBER(SEARCH("music/jazz", N871)),"jazz",ISNUMBER(SEARCH("music/metal", N871)),"metal",ISNUMBER(SEARCH("music/pop", N871)),"pop",ISNUMBER(SEARCH("music/rock", N871)),"rock",ISNUMBER(SEARCH("music/world music", N871)),"world music",ISNUMBER(SEARCH("journalism/audio", N871)),"audio",ISNUMBER(SEARCH("photography/nature", N871)),"nature",ISNUMBER(SEARCH("photography/people", N871)),"people",ISNUMBER(SEARCH("photography/photobooks", N871)),"photobooks",ISNUMBER(SEARCH("photography/places", N871)),"places",ISNUMBER(SEARCH("publishing/art books", N871)),"art books",ISNUMBER(SEARCH("publishing/children's books", N871)),"children's books",ISNUMBER(SEARCH("publishing/fiction", N871)),"fiction",ISNUMBER(SEARCH("publishing/nonfiction", N871)),"nonfiction",ISNUMBER(SEARCH("publishing/radio &amp; podcasts", N871)),"radio &amp; podcasts",ISNUMBER(SEARCH("publishing/translations", N871)),"translations",ISNUMBER(SEARCH("technology/gadgets", N871)),"gadgets",ISNUMBER(SEARCH("technology/hardware", N871)),"hardware",ISNUMBER(SEARCH("technology/makerspaces", N871)),"makerspaces",ISNUMBER(SEARCH("technology/space exploration", N871)),"space exploration",ISNUMBER(SEARCH("technology/wearables", N871)),"wearables",ISNUMBER(SEARCH("technology/web", N871)),"web",ISNUMBER(SEARCH("theater/musical", N871)),"musical",ISNUMBER(SEARCH("theater/plays", N871)),"plays",ISNUMBER(SEARCH("theater/spaces", N871)),"spaces")</f>
        <v>jazz</v>
      </c>
      <c r="S871" s="6">
        <f t="shared" si="68"/>
        <v>41342.845567129632</v>
      </c>
      <c r="T871" s="6">
        <f t="shared" si="69"/>
        <v>41372.803900462961</v>
      </c>
    </row>
    <row r="872" spans="1:20" ht="48" hidden="1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tr">
        <f t="shared" si="67"/>
        <v>music</v>
      </c>
      <c r="R872" t="str" cm="1">
        <f t="array" ref="R872">_xlfn.IFS(ISNUMBER(SEARCH("film &amp; video/television", N872)),"television",ISNUMBER(SEARCH("film &amp; video/animation", N872)),"animation",ISNUMBER(SEARCH("film &amp; video/documentary", N872)),"documentary",ISNUMBER(SEARCH("film &amp; video/drama", N872)),"drama",ISNUMBER(SEARCH("film &amp; video/science fiction", N872)),"science fiction",ISNUMBER(SEARCH("film &amp; video/shorts", N872)),"shorts",ISNUMBER(SEARCH("food/food trucks", N872)),"food trucks",ISNUMBER(SEARCH("food/restaurants", N872)),"restaurants",ISNUMBER(SEARCH("food/small batch", N872)),"small batch",ISNUMBER(SEARCH("games/mobile games", N872)),"mobile games",ISNUMBER(SEARCH("games/tabletop games", N872)),"tabletop games",ISNUMBER(SEARCH("games/video games", N872)),"video games",ISNUMBER(SEARCH("music/classical music", N872)),"classical music",ISNUMBER(SEARCH("music/electronic music", N872)),"electronic music",ISNUMBER(SEARCH("music/faith", N872)),"faith",ISNUMBER(SEARCH("music/indie rock", N872)),"indie rock",ISNUMBER(SEARCH("music/jazz", N872)),"jazz",ISNUMBER(SEARCH("music/metal", N872)),"metal",ISNUMBER(SEARCH("music/pop", N872)),"pop",ISNUMBER(SEARCH("music/rock", N872)),"rock",ISNUMBER(SEARCH("music/world music", N872)),"world music",ISNUMBER(SEARCH("journalism/audio", N872)),"audio",ISNUMBER(SEARCH("photography/nature", N872)),"nature",ISNUMBER(SEARCH("photography/people", N872)),"people",ISNUMBER(SEARCH("photography/photobooks", N872)),"photobooks",ISNUMBER(SEARCH("photography/places", N872)),"places",ISNUMBER(SEARCH("publishing/art books", N872)),"art books",ISNUMBER(SEARCH("publishing/children's books", N872)),"children's books",ISNUMBER(SEARCH("publishing/fiction", N872)),"fiction",ISNUMBER(SEARCH("publishing/nonfiction", N872)),"nonfiction",ISNUMBER(SEARCH("publishing/radio &amp; podcasts", N872)),"radio &amp; podcasts",ISNUMBER(SEARCH("publishing/translations", N872)),"translations",ISNUMBER(SEARCH("technology/gadgets", N872)),"gadgets",ISNUMBER(SEARCH("technology/hardware", N872)),"hardware",ISNUMBER(SEARCH("technology/makerspaces", N872)),"makerspaces",ISNUMBER(SEARCH("technology/space exploration", N872)),"space exploration",ISNUMBER(SEARCH("technology/wearables", N872)),"wearables",ISNUMBER(SEARCH("technology/web", N872)),"web",ISNUMBER(SEARCH("theater/musical", N872)),"musical",ISNUMBER(SEARCH("theater/plays", N872)),"plays",ISNUMBER(SEARCH("theater/spaces", N872)),"spaces")</f>
        <v>jazz</v>
      </c>
      <c r="S872" s="6">
        <f t="shared" si="68"/>
        <v>41488.022256944445</v>
      </c>
      <c r="T872" s="6">
        <f t="shared" si="69"/>
        <v>41518.022256944445</v>
      </c>
    </row>
    <row r="873" spans="1:20" ht="48" hidden="1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tr">
        <f t="shared" si="67"/>
        <v>music</v>
      </c>
      <c r="R873" t="str" cm="1">
        <f t="array" ref="R873">_xlfn.IFS(ISNUMBER(SEARCH("film &amp; video/television", N873)),"television",ISNUMBER(SEARCH("film &amp; video/animation", N873)),"animation",ISNUMBER(SEARCH("film &amp; video/documentary", N873)),"documentary",ISNUMBER(SEARCH("film &amp; video/drama", N873)),"drama",ISNUMBER(SEARCH("film &amp; video/science fiction", N873)),"science fiction",ISNUMBER(SEARCH("film &amp; video/shorts", N873)),"shorts",ISNUMBER(SEARCH("food/food trucks", N873)),"food trucks",ISNUMBER(SEARCH("food/restaurants", N873)),"restaurants",ISNUMBER(SEARCH("food/small batch", N873)),"small batch",ISNUMBER(SEARCH("games/mobile games", N873)),"mobile games",ISNUMBER(SEARCH("games/tabletop games", N873)),"tabletop games",ISNUMBER(SEARCH("games/video games", N873)),"video games",ISNUMBER(SEARCH("music/classical music", N873)),"classical music",ISNUMBER(SEARCH("music/electronic music", N873)),"electronic music",ISNUMBER(SEARCH("music/faith", N873)),"faith",ISNUMBER(SEARCH("music/indie rock", N873)),"indie rock",ISNUMBER(SEARCH("music/jazz", N873)),"jazz",ISNUMBER(SEARCH("music/metal", N873)),"metal",ISNUMBER(SEARCH("music/pop", N873)),"pop",ISNUMBER(SEARCH("music/rock", N873)),"rock",ISNUMBER(SEARCH("music/world music", N873)),"world music",ISNUMBER(SEARCH("journalism/audio", N873)),"audio",ISNUMBER(SEARCH("photography/nature", N873)),"nature",ISNUMBER(SEARCH("photography/people", N873)),"people",ISNUMBER(SEARCH("photography/photobooks", N873)),"photobooks",ISNUMBER(SEARCH("photography/places", N873)),"places",ISNUMBER(SEARCH("publishing/art books", N873)),"art books",ISNUMBER(SEARCH("publishing/children's books", N873)),"children's books",ISNUMBER(SEARCH("publishing/fiction", N873)),"fiction",ISNUMBER(SEARCH("publishing/nonfiction", N873)),"nonfiction",ISNUMBER(SEARCH("publishing/radio &amp; podcasts", N873)),"radio &amp; podcasts",ISNUMBER(SEARCH("publishing/translations", N873)),"translations",ISNUMBER(SEARCH("technology/gadgets", N873)),"gadgets",ISNUMBER(SEARCH("technology/hardware", N873)),"hardware",ISNUMBER(SEARCH("technology/makerspaces", N873)),"makerspaces",ISNUMBER(SEARCH("technology/space exploration", N873)),"space exploration",ISNUMBER(SEARCH("technology/wearables", N873)),"wearables",ISNUMBER(SEARCH("technology/web", N873)),"web",ISNUMBER(SEARCH("theater/musical", N873)),"musical",ISNUMBER(SEARCH("theater/plays", N873)),"plays",ISNUMBER(SEARCH("theater/spaces", N873)),"spaces")</f>
        <v>jazz</v>
      </c>
      <c r="S873" s="6">
        <f t="shared" si="68"/>
        <v>41577.561284722222</v>
      </c>
      <c r="T873" s="6">
        <f t="shared" si="69"/>
        <v>41607.602951388886</v>
      </c>
    </row>
    <row r="874" spans="1:20" ht="48" hidden="1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tr">
        <f t="shared" si="67"/>
        <v>music</v>
      </c>
      <c r="R874" t="str" cm="1">
        <f t="array" ref="R874">_xlfn.IFS(ISNUMBER(SEARCH("film &amp; video/television", N874)),"television",ISNUMBER(SEARCH("film &amp; video/animation", N874)),"animation",ISNUMBER(SEARCH("film &amp; video/documentary", N874)),"documentary",ISNUMBER(SEARCH("film &amp; video/drama", N874)),"drama",ISNUMBER(SEARCH("film &amp; video/science fiction", N874)),"science fiction",ISNUMBER(SEARCH("film &amp; video/shorts", N874)),"shorts",ISNUMBER(SEARCH("food/food trucks", N874)),"food trucks",ISNUMBER(SEARCH("food/restaurants", N874)),"restaurants",ISNUMBER(SEARCH("food/small batch", N874)),"small batch",ISNUMBER(SEARCH("games/mobile games", N874)),"mobile games",ISNUMBER(SEARCH("games/tabletop games", N874)),"tabletop games",ISNUMBER(SEARCH("games/video games", N874)),"video games",ISNUMBER(SEARCH("music/classical music", N874)),"classical music",ISNUMBER(SEARCH("music/electronic music", N874)),"electronic music",ISNUMBER(SEARCH("music/faith", N874)),"faith",ISNUMBER(SEARCH("music/indie rock", N874)),"indie rock",ISNUMBER(SEARCH("music/jazz", N874)),"jazz",ISNUMBER(SEARCH("music/metal", N874)),"metal",ISNUMBER(SEARCH("music/pop", N874)),"pop",ISNUMBER(SEARCH("music/rock", N874)),"rock",ISNUMBER(SEARCH("music/world music", N874)),"world music",ISNUMBER(SEARCH("journalism/audio", N874)),"audio",ISNUMBER(SEARCH("photography/nature", N874)),"nature",ISNUMBER(SEARCH("photography/people", N874)),"people",ISNUMBER(SEARCH("photography/photobooks", N874)),"photobooks",ISNUMBER(SEARCH("photography/places", N874)),"places",ISNUMBER(SEARCH("publishing/art books", N874)),"art books",ISNUMBER(SEARCH("publishing/children's books", N874)),"children's books",ISNUMBER(SEARCH("publishing/fiction", N874)),"fiction",ISNUMBER(SEARCH("publishing/nonfiction", N874)),"nonfiction",ISNUMBER(SEARCH("publishing/radio &amp; podcasts", N874)),"radio &amp; podcasts",ISNUMBER(SEARCH("publishing/translations", N874)),"translations",ISNUMBER(SEARCH("technology/gadgets", N874)),"gadgets",ISNUMBER(SEARCH("technology/hardware", N874)),"hardware",ISNUMBER(SEARCH("technology/makerspaces", N874)),"makerspaces",ISNUMBER(SEARCH("technology/space exploration", N874)),"space exploration",ISNUMBER(SEARCH("technology/wearables", N874)),"wearables",ISNUMBER(SEARCH("technology/web", N874)),"web",ISNUMBER(SEARCH("theater/musical", N874)),"musical",ISNUMBER(SEARCH("theater/plays", N874)),"plays",ISNUMBER(SEARCH("theater/spaces", N874)),"spaces")</f>
        <v>jazz</v>
      </c>
      <c r="S874" s="6">
        <f t="shared" si="68"/>
        <v>40567.825543981482</v>
      </c>
      <c r="T874" s="6">
        <f t="shared" si="69"/>
        <v>40612.825543981482</v>
      </c>
    </row>
    <row r="875" spans="1:20" ht="32" hidden="1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tr">
        <f t="shared" si="67"/>
        <v>music</v>
      </c>
      <c r="R875" t="str" cm="1">
        <f t="array" ref="R875">_xlfn.IFS(ISNUMBER(SEARCH("film &amp; video/television", N875)),"television",ISNUMBER(SEARCH("film &amp; video/animation", N875)),"animation",ISNUMBER(SEARCH("film &amp; video/documentary", N875)),"documentary",ISNUMBER(SEARCH("film &amp; video/drama", N875)),"drama",ISNUMBER(SEARCH("film &amp; video/science fiction", N875)),"science fiction",ISNUMBER(SEARCH("film &amp; video/shorts", N875)),"shorts",ISNUMBER(SEARCH("food/food trucks", N875)),"food trucks",ISNUMBER(SEARCH("food/restaurants", N875)),"restaurants",ISNUMBER(SEARCH("food/small batch", N875)),"small batch",ISNUMBER(SEARCH("games/mobile games", N875)),"mobile games",ISNUMBER(SEARCH("games/tabletop games", N875)),"tabletop games",ISNUMBER(SEARCH("games/video games", N875)),"video games",ISNUMBER(SEARCH("music/classical music", N875)),"classical music",ISNUMBER(SEARCH("music/electronic music", N875)),"electronic music",ISNUMBER(SEARCH("music/faith", N875)),"faith",ISNUMBER(SEARCH("music/indie rock", N875)),"indie rock",ISNUMBER(SEARCH("music/jazz", N875)),"jazz",ISNUMBER(SEARCH("music/metal", N875)),"metal",ISNUMBER(SEARCH("music/pop", N875)),"pop",ISNUMBER(SEARCH("music/rock", N875)),"rock",ISNUMBER(SEARCH("music/world music", N875)),"world music",ISNUMBER(SEARCH("journalism/audio", N875)),"audio",ISNUMBER(SEARCH("photography/nature", N875)),"nature",ISNUMBER(SEARCH("photography/people", N875)),"people",ISNUMBER(SEARCH("photography/photobooks", N875)),"photobooks",ISNUMBER(SEARCH("photography/places", N875)),"places",ISNUMBER(SEARCH("publishing/art books", N875)),"art books",ISNUMBER(SEARCH("publishing/children's books", N875)),"children's books",ISNUMBER(SEARCH("publishing/fiction", N875)),"fiction",ISNUMBER(SEARCH("publishing/nonfiction", N875)),"nonfiction",ISNUMBER(SEARCH("publishing/radio &amp; podcasts", N875)),"radio &amp; podcasts",ISNUMBER(SEARCH("publishing/translations", N875)),"translations",ISNUMBER(SEARCH("technology/gadgets", N875)),"gadgets",ISNUMBER(SEARCH("technology/hardware", N875)),"hardware",ISNUMBER(SEARCH("technology/makerspaces", N875)),"makerspaces",ISNUMBER(SEARCH("technology/space exploration", N875)),"space exploration",ISNUMBER(SEARCH("technology/wearables", N875)),"wearables",ISNUMBER(SEARCH("technology/web", N875)),"web",ISNUMBER(SEARCH("theater/musical", N875)),"musical",ISNUMBER(SEARCH("theater/plays", N875)),"plays",ISNUMBER(SEARCH("theater/spaces", N875)),"spaces")</f>
        <v>jazz</v>
      </c>
      <c r="S875" s="6">
        <f t="shared" si="68"/>
        <v>41184.167129629634</v>
      </c>
      <c r="T875" s="6">
        <f t="shared" si="69"/>
        <v>41224.208796296298</v>
      </c>
    </row>
    <row r="876" spans="1:20" ht="48" hidden="1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tr">
        <f t="shared" si="67"/>
        <v>music</v>
      </c>
      <c r="R876" t="str" cm="1">
        <f t="array" ref="R876">_xlfn.IFS(ISNUMBER(SEARCH("film &amp; video/television", N876)),"television",ISNUMBER(SEARCH("film &amp; video/animation", N876)),"animation",ISNUMBER(SEARCH("film &amp; video/documentary", N876)),"documentary",ISNUMBER(SEARCH("film &amp; video/drama", N876)),"drama",ISNUMBER(SEARCH("film &amp; video/science fiction", N876)),"science fiction",ISNUMBER(SEARCH("film &amp; video/shorts", N876)),"shorts",ISNUMBER(SEARCH("food/food trucks", N876)),"food trucks",ISNUMBER(SEARCH("food/restaurants", N876)),"restaurants",ISNUMBER(SEARCH("food/small batch", N876)),"small batch",ISNUMBER(SEARCH("games/mobile games", N876)),"mobile games",ISNUMBER(SEARCH("games/tabletop games", N876)),"tabletop games",ISNUMBER(SEARCH("games/video games", N876)),"video games",ISNUMBER(SEARCH("music/classical music", N876)),"classical music",ISNUMBER(SEARCH("music/electronic music", N876)),"electronic music",ISNUMBER(SEARCH("music/faith", N876)),"faith",ISNUMBER(SEARCH("music/indie rock", N876)),"indie rock",ISNUMBER(SEARCH("music/jazz", N876)),"jazz",ISNUMBER(SEARCH("music/metal", N876)),"metal",ISNUMBER(SEARCH("music/pop", N876)),"pop",ISNUMBER(SEARCH("music/rock", N876)),"rock",ISNUMBER(SEARCH("music/world music", N876)),"world music",ISNUMBER(SEARCH("journalism/audio", N876)),"audio",ISNUMBER(SEARCH("photography/nature", N876)),"nature",ISNUMBER(SEARCH("photography/people", N876)),"people",ISNUMBER(SEARCH("photography/photobooks", N876)),"photobooks",ISNUMBER(SEARCH("photography/places", N876)),"places",ISNUMBER(SEARCH("publishing/art books", N876)),"art books",ISNUMBER(SEARCH("publishing/children's books", N876)),"children's books",ISNUMBER(SEARCH("publishing/fiction", N876)),"fiction",ISNUMBER(SEARCH("publishing/nonfiction", N876)),"nonfiction",ISNUMBER(SEARCH("publishing/radio &amp; podcasts", N876)),"radio &amp; podcasts",ISNUMBER(SEARCH("publishing/translations", N876)),"translations",ISNUMBER(SEARCH("technology/gadgets", N876)),"gadgets",ISNUMBER(SEARCH("technology/hardware", N876)),"hardware",ISNUMBER(SEARCH("technology/makerspaces", N876)),"makerspaces",ISNUMBER(SEARCH("technology/space exploration", N876)),"space exploration",ISNUMBER(SEARCH("technology/wearables", N876)),"wearables",ISNUMBER(SEARCH("technology/web", N876)),"web",ISNUMBER(SEARCH("theater/musical", N876)),"musical",ISNUMBER(SEARCH("theater/plays", N876)),"plays",ISNUMBER(SEARCH("theater/spaces", N876)),"spaces")</f>
        <v>jazz</v>
      </c>
      <c r="S876" s="6">
        <f t="shared" si="68"/>
        <v>41368.583726851852</v>
      </c>
      <c r="T876" s="6">
        <f t="shared" si="69"/>
        <v>41398.583726851852</v>
      </c>
    </row>
    <row r="877" spans="1:20" ht="48" hidden="1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v>0</v>
      </c>
      <c r="Q877" t="str">
        <f t="shared" si="67"/>
        <v>music</v>
      </c>
      <c r="R877" t="str" cm="1">
        <f t="array" ref="R877">_xlfn.IFS(ISNUMBER(SEARCH("film &amp; video/television", N877)),"television",ISNUMBER(SEARCH("film &amp; video/animation", N877)),"animation",ISNUMBER(SEARCH("film &amp; video/documentary", N877)),"documentary",ISNUMBER(SEARCH("film &amp; video/drama", N877)),"drama",ISNUMBER(SEARCH("film &amp; video/science fiction", N877)),"science fiction",ISNUMBER(SEARCH("film &amp; video/shorts", N877)),"shorts",ISNUMBER(SEARCH("food/food trucks", N877)),"food trucks",ISNUMBER(SEARCH("food/restaurants", N877)),"restaurants",ISNUMBER(SEARCH("food/small batch", N877)),"small batch",ISNUMBER(SEARCH("games/mobile games", N877)),"mobile games",ISNUMBER(SEARCH("games/tabletop games", N877)),"tabletop games",ISNUMBER(SEARCH("games/video games", N877)),"video games",ISNUMBER(SEARCH("music/classical music", N877)),"classical music",ISNUMBER(SEARCH("music/electronic music", N877)),"electronic music",ISNUMBER(SEARCH("music/faith", N877)),"faith",ISNUMBER(SEARCH("music/indie rock", N877)),"indie rock",ISNUMBER(SEARCH("music/jazz", N877)),"jazz",ISNUMBER(SEARCH("music/metal", N877)),"metal",ISNUMBER(SEARCH("music/pop", N877)),"pop",ISNUMBER(SEARCH("music/rock", N877)),"rock",ISNUMBER(SEARCH("music/world music", N877)),"world music",ISNUMBER(SEARCH("journalism/audio", N877)),"audio",ISNUMBER(SEARCH("photography/nature", N877)),"nature",ISNUMBER(SEARCH("photography/people", N877)),"people",ISNUMBER(SEARCH("photography/photobooks", N877)),"photobooks",ISNUMBER(SEARCH("photography/places", N877)),"places",ISNUMBER(SEARCH("publishing/art books", N877)),"art books",ISNUMBER(SEARCH("publishing/children's books", N877)),"children's books",ISNUMBER(SEARCH("publishing/fiction", N877)),"fiction",ISNUMBER(SEARCH("publishing/nonfiction", N877)),"nonfiction",ISNUMBER(SEARCH("publishing/radio &amp; podcasts", N877)),"radio &amp; podcasts",ISNUMBER(SEARCH("publishing/translations", N877)),"translations",ISNUMBER(SEARCH("technology/gadgets", N877)),"gadgets",ISNUMBER(SEARCH("technology/hardware", N877)),"hardware",ISNUMBER(SEARCH("technology/makerspaces", N877)),"makerspaces",ISNUMBER(SEARCH("technology/space exploration", N877)),"space exploration",ISNUMBER(SEARCH("technology/wearables", N877)),"wearables",ISNUMBER(SEARCH("technology/web", N877)),"web",ISNUMBER(SEARCH("theater/musical", N877)),"musical",ISNUMBER(SEARCH("theater/plays", N877)),"plays",ISNUMBER(SEARCH("theater/spaces", N877)),"spaces")</f>
        <v>jazz</v>
      </c>
      <c r="S877" s="6">
        <f t="shared" si="68"/>
        <v>42248.723738425921</v>
      </c>
      <c r="T877" s="6">
        <f t="shared" si="69"/>
        <v>42268.723738425921</v>
      </c>
    </row>
    <row r="878" spans="1:20" ht="16" hidden="1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tr">
        <f t="shared" si="67"/>
        <v>music</v>
      </c>
      <c r="R878" t="str" cm="1">
        <f t="array" ref="R878">_xlfn.IFS(ISNUMBER(SEARCH("film &amp; video/television", N878)),"television",ISNUMBER(SEARCH("film &amp; video/animation", N878)),"animation",ISNUMBER(SEARCH("film &amp; video/documentary", N878)),"documentary",ISNUMBER(SEARCH("film &amp; video/drama", N878)),"drama",ISNUMBER(SEARCH("film &amp; video/science fiction", N878)),"science fiction",ISNUMBER(SEARCH("film &amp; video/shorts", N878)),"shorts",ISNUMBER(SEARCH("food/food trucks", N878)),"food trucks",ISNUMBER(SEARCH("food/restaurants", N878)),"restaurants",ISNUMBER(SEARCH("food/small batch", N878)),"small batch",ISNUMBER(SEARCH("games/mobile games", N878)),"mobile games",ISNUMBER(SEARCH("games/tabletop games", N878)),"tabletop games",ISNUMBER(SEARCH("games/video games", N878)),"video games",ISNUMBER(SEARCH("music/classical music", N878)),"classical music",ISNUMBER(SEARCH("music/electronic music", N878)),"electronic music",ISNUMBER(SEARCH("music/faith", N878)),"faith",ISNUMBER(SEARCH("music/indie rock", N878)),"indie rock",ISNUMBER(SEARCH("music/jazz", N878)),"jazz",ISNUMBER(SEARCH("music/metal", N878)),"metal",ISNUMBER(SEARCH("music/pop", N878)),"pop",ISNUMBER(SEARCH("music/rock", N878)),"rock",ISNUMBER(SEARCH("music/world music", N878)),"world music",ISNUMBER(SEARCH("journalism/audio", N878)),"audio",ISNUMBER(SEARCH("photography/nature", N878)),"nature",ISNUMBER(SEARCH("photography/people", N878)),"people",ISNUMBER(SEARCH("photography/photobooks", N878)),"photobooks",ISNUMBER(SEARCH("photography/places", N878)),"places",ISNUMBER(SEARCH("publishing/art books", N878)),"art books",ISNUMBER(SEARCH("publishing/children's books", N878)),"children's books",ISNUMBER(SEARCH("publishing/fiction", N878)),"fiction",ISNUMBER(SEARCH("publishing/nonfiction", N878)),"nonfiction",ISNUMBER(SEARCH("publishing/radio &amp; podcasts", N878)),"radio &amp; podcasts",ISNUMBER(SEARCH("publishing/translations", N878)),"translations",ISNUMBER(SEARCH("technology/gadgets", N878)),"gadgets",ISNUMBER(SEARCH("technology/hardware", N878)),"hardware",ISNUMBER(SEARCH("technology/makerspaces", N878)),"makerspaces",ISNUMBER(SEARCH("technology/space exploration", N878)),"space exploration",ISNUMBER(SEARCH("technology/wearables", N878)),"wearables",ISNUMBER(SEARCH("technology/web", N878)),"web",ISNUMBER(SEARCH("theater/musical", N878)),"musical",ISNUMBER(SEARCH("theater/plays", N878)),"plays",ISNUMBER(SEARCH("theater/spaces", N878)),"spaces")</f>
        <v>jazz</v>
      </c>
      <c r="S878" s="6">
        <f t="shared" si="68"/>
        <v>41276.496840277774</v>
      </c>
      <c r="T878" s="6">
        <f t="shared" si="69"/>
        <v>41309.496840277774</v>
      </c>
    </row>
    <row r="879" spans="1:20" ht="48" hidden="1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tr">
        <f t="shared" si="67"/>
        <v>music</v>
      </c>
      <c r="R879" t="str" cm="1">
        <f t="array" ref="R879">_xlfn.IFS(ISNUMBER(SEARCH("film &amp; video/television", N879)),"television",ISNUMBER(SEARCH("film &amp; video/animation", N879)),"animation",ISNUMBER(SEARCH("film &amp; video/documentary", N879)),"documentary",ISNUMBER(SEARCH("film &amp; video/drama", N879)),"drama",ISNUMBER(SEARCH("film &amp; video/science fiction", N879)),"science fiction",ISNUMBER(SEARCH("film &amp; video/shorts", N879)),"shorts",ISNUMBER(SEARCH("food/food trucks", N879)),"food trucks",ISNUMBER(SEARCH("food/restaurants", N879)),"restaurants",ISNUMBER(SEARCH("food/small batch", N879)),"small batch",ISNUMBER(SEARCH("games/mobile games", N879)),"mobile games",ISNUMBER(SEARCH("games/tabletop games", N879)),"tabletop games",ISNUMBER(SEARCH("games/video games", N879)),"video games",ISNUMBER(SEARCH("music/classical music", N879)),"classical music",ISNUMBER(SEARCH("music/electronic music", N879)),"electronic music",ISNUMBER(SEARCH("music/faith", N879)),"faith",ISNUMBER(SEARCH("music/indie rock", N879)),"indie rock",ISNUMBER(SEARCH("music/jazz", N879)),"jazz",ISNUMBER(SEARCH("music/metal", N879)),"metal",ISNUMBER(SEARCH("music/pop", N879)),"pop",ISNUMBER(SEARCH("music/rock", N879)),"rock",ISNUMBER(SEARCH("music/world music", N879)),"world music",ISNUMBER(SEARCH("journalism/audio", N879)),"audio",ISNUMBER(SEARCH("photography/nature", N879)),"nature",ISNUMBER(SEARCH("photography/people", N879)),"people",ISNUMBER(SEARCH("photography/photobooks", N879)),"photobooks",ISNUMBER(SEARCH("photography/places", N879)),"places",ISNUMBER(SEARCH("publishing/art books", N879)),"art books",ISNUMBER(SEARCH("publishing/children's books", N879)),"children's books",ISNUMBER(SEARCH("publishing/fiction", N879)),"fiction",ISNUMBER(SEARCH("publishing/nonfiction", N879)),"nonfiction",ISNUMBER(SEARCH("publishing/radio &amp; podcasts", N879)),"radio &amp; podcasts",ISNUMBER(SEARCH("publishing/translations", N879)),"translations",ISNUMBER(SEARCH("technology/gadgets", N879)),"gadgets",ISNUMBER(SEARCH("technology/hardware", N879)),"hardware",ISNUMBER(SEARCH("technology/makerspaces", N879)),"makerspaces",ISNUMBER(SEARCH("technology/space exploration", N879)),"space exploration",ISNUMBER(SEARCH("technology/wearables", N879)),"wearables",ISNUMBER(SEARCH("technology/web", N879)),"web",ISNUMBER(SEARCH("theater/musical", N879)),"musical",ISNUMBER(SEARCH("theater/plays", N879)),"plays",ISNUMBER(SEARCH("theater/spaces", N879)),"spaces")</f>
        <v>jazz</v>
      </c>
      <c r="S879" s="6">
        <f t="shared" si="68"/>
        <v>41597.788888888892</v>
      </c>
      <c r="T879" s="6">
        <f t="shared" si="69"/>
        <v>41627.788888888892</v>
      </c>
    </row>
    <row r="880" spans="1:20" ht="48" hidden="1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tr">
        <f t="shared" si="67"/>
        <v>music</v>
      </c>
      <c r="R880" t="str" cm="1">
        <f t="array" ref="R880">_xlfn.IFS(ISNUMBER(SEARCH("film &amp; video/television", N880)),"television",ISNUMBER(SEARCH("film &amp; video/animation", N880)),"animation",ISNUMBER(SEARCH("film &amp; video/documentary", N880)),"documentary",ISNUMBER(SEARCH("film &amp; video/drama", N880)),"drama",ISNUMBER(SEARCH("film &amp; video/science fiction", N880)),"science fiction",ISNUMBER(SEARCH("film &amp; video/shorts", N880)),"shorts",ISNUMBER(SEARCH("food/food trucks", N880)),"food trucks",ISNUMBER(SEARCH("food/restaurants", N880)),"restaurants",ISNUMBER(SEARCH("food/small batch", N880)),"small batch",ISNUMBER(SEARCH("games/mobile games", N880)),"mobile games",ISNUMBER(SEARCH("games/tabletop games", N880)),"tabletop games",ISNUMBER(SEARCH("games/video games", N880)),"video games",ISNUMBER(SEARCH("music/classical music", N880)),"classical music",ISNUMBER(SEARCH("music/electronic music", N880)),"electronic music",ISNUMBER(SEARCH("music/faith", N880)),"faith",ISNUMBER(SEARCH("music/indie rock", N880)),"indie rock",ISNUMBER(SEARCH("music/jazz", N880)),"jazz",ISNUMBER(SEARCH("music/metal", N880)),"metal",ISNUMBER(SEARCH("music/pop", N880)),"pop",ISNUMBER(SEARCH("music/rock", N880)),"rock",ISNUMBER(SEARCH("music/world music", N880)),"world music",ISNUMBER(SEARCH("journalism/audio", N880)),"audio",ISNUMBER(SEARCH("photography/nature", N880)),"nature",ISNUMBER(SEARCH("photography/people", N880)),"people",ISNUMBER(SEARCH("photography/photobooks", N880)),"photobooks",ISNUMBER(SEARCH("photography/places", N880)),"places",ISNUMBER(SEARCH("publishing/art books", N880)),"art books",ISNUMBER(SEARCH("publishing/children's books", N880)),"children's books",ISNUMBER(SEARCH("publishing/fiction", N880)),"fiction",ISNUMBER(SEARCH("publishing/nonfiction", N880)),"nonfiction",ISNUMBER(SEARCH("publishing/radio &amp; podcasts", N880)),"radio &amp; podcasts",ISNUMBER(SEARCH("publishing/translations", N880)),"translations",ISNUMBER(SEARCH("technology/gadgets", N880)),"gadgets",ISNUMBER(SEARCH("technology/hardware", N880)),"hardware",ISNUMBER(SEARCH("technology/makerspaces", N880)),"makerspaces",ISNUMBER(SEARCH("technology/space exploration", N880)),"space exploration",ISNUMBER(SEARCH("technology/wearables", N880)),"wearables",ISNUMBER(SEARCH("technology/web", N880)),"web",ISNUMBER(SEARCH("theater/musical", N880)),"musical",ISNUMBER(SEARCH("theater/plays", N880)),"plays",ISNUMBER(SEARCH("theater/spaces", N880)),"spaces")</f>
        <v>jazz</v>
      </c>
      <c r="S880" s="6">
        <f t="shared" si="68"/>
        <v>40505.232916666668</v>
      </c>
      <c r="T880" s="6">
        <f t="shared" si="69"/>
        <v>40535.232916666668</v>
      </c>
    </row>
    <row r="881" spans="1:20" ht="48" hidden="1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tr">
        <f t="shared" si="67"/>
        <v>music</v>
      </c>
      <c r="R881" t="str" cm="1">
        <f t="array" ref="R881">_xlfn.IFS(ISNUMBER(SEARCH("film &amp; video/television", N881)),"television",ISNUMBER(SEARCH("film &amp; video/animation", N881)),"animation",ISNUMBER(SEARCH("film &amp; video/documentary", N881)),"documentary",ISNUMBER(SEARCH("film &amp; video/drama", N881)),"drama",ISNUMBER(SEARCH("film &amp; video/science fiction", N881)),"science fiction",ISNUMBER(SEARCH("film &amp; video/shorts", N881)),"shorts",ISNUMBER(SEARCH("food/food trucks", N881)),"food trucks",ISNUMBER(SEARCH("food/restaurants", N881)),"restaurants",ISNUMBER(SEARCH("food/small batch", N881)),"small batch",ISNUMBER(SEARCH("games/mobile games", N881)),"mobile games",ISNUMBER(SEARCH("games/tabletop games", N881)),"tabletop games",ISNUMBER(SEARCH("games/video games", N881)),"video games",ISNUMBER(SEARCH("music/classical music", N881)),"classical music",ISNUMBER(SEARCH("music/electronic music", N881)),"electronic music",ISNUMBER(SEARCH("music/faith", N881)),"faith",ISNUMBER(SEARCH("music/indie rock", N881)),"indie rock",ISNUMBER(SEARCH("music/jazz", N881)),"jazz",ISNUMBER(SEARCH("music/metal", N881)),"metal",ISNUMBER(SEARCH("music/pop", N881)),"pop",ISNUMBER(SEARCH("music/rock", N881)),"rock",ISNUMBER(SEARCH("music/world music", N881)),"world music",ISNUMBER(SEARCH("journalism/audio", N881)),"audio",ISNUMBER(SEARCH("photography/nature", N881)),"nature",ISNUMBER(SEARCH("photography/people", N881)),"people",ISNUMBER(SEARCH("photography/photobooks", N881)),"photobooks",ISNUMBER(SEARCH("photography/places", N881)),"places",ISNUMBER(SEARCH("publishing/art books", N881)),"art books",ISNUMBER(SEARCH("publishing/children's books", N881)),"children's books",ISNUMBER(SEARCH("publishing/fiction", N881)),"fiction",ISNUMBER(SEARCH("publishing/nonfiction", N881)),"nonfiction",ISNUMBER(SEARCH("publishing/radio &amp; podcasts", N881)),"radio &amp; podcasts",ISNUMBER(SEARCH("publishing/translations", N881)),"translations",ISNUMBER(SEARCH("technology/gadgets", N881)),"gadgets",ISNUMBER(SEARCH("technology/hardware", N881)),"hardware",ISNUMBER(SEARCH("technology/makerspaces", N881)),"makerspaces",ISNUMBER(SEARCH("technology/space exploration", N881)),"space exploration",ISNUMBER(SEARCH("technology/wearables", N881)),"wearables",ISNUMBER(SEARCH("technology/web", N881)),"web",ISNUMBER(SEARCH("theater/musical", N881)),"musical",ISNUMBER(SEARCH("theater/plays", N881)),"plays",ISNUMBER(SEARCH("theater/spaces", N881)),"spaces")</f>
        <v>jazz</v>
      </c>
      <c r="S881" s="6">
        <f t="shared" si="68"/>
        <v>41037.829918981479</v>
      </c>
      <c r="T881" s="6">
        <f t="shared" si="69"/>
        <v>41058.829918981479</v>
      </c>
    </row>
    <row r="882" spans="1:20" ht="48" hidden="1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tr">
        <f t="shared" si="67"/>
        <v>music</v>
      </c>
      <c r="R882" t="str" cm="1">
        <f t="array" ref="R882">_xlfn.IFS(ISNUMBER(SEARCH("film &amp; video/television", N882)),"television",ISNUMBER(SEARCH("film &amp; video/animation", N882)),"animation",ISNUMBER(SEARCH("film &amp; video/documentary", N882)),"documentary",ISNUMBER(SEARCH("film &amp; video/drama", N882)),"drama",ISNUMBER(SEARCH("film &amp; video/science fiction", N882)),"science fiction",ISNUMBER(SEARCH("film &amp; video/shorts", N882)),"shorts",ISNUMBER(SEARCH("food/food trucks", N882)),"food trucks",ISNUMBER(SEARCH("food/restaurants", N882)),"restaurants",ISNUMBER(SEARCH("food/small batch", N882)),"small batch",ISNUMBER(SEARCH("games/mobile games", N882)),"mobile games",ISNUMBER(SEARCH("games/tabletop games", N882)),"tabletop games",ISNUMBER(SEARCH("games/video games", N882)),"video games",ISNUMBER(SEARCH("music/classical music", N882)),"classical music",ISNUMBER(SEARCH("music/electronic music", N882)),"electronic music",ISNUMBER(SEARCH("music/faith", N882)),"faith",ISNUMBER(SEARCH("music/indie rock", N882)),"indie rock",ISNUMBER(SEARCH("music/jazz", N882)),"jazz",ISNUMBER(SEARCH("music/metal", N882)),"metal",ISNUMBER(SEARCH("music/pop", N882)),"pop",ISNUMBER(SEARCH("music/rock", N882)),"rock",ISNUMBER(SEARCH("music/world music", N882)),"world music",ISNUMBER(SEARCH("journalism/audio", N882)),"audio",ISNUMBER(SEARCH("photography/nature", N882)),"nature",ISNUMBER(SEARCH("photography/people", N882)),"people",ISNUMBER(SEARCH("photography/photobooks", N882)),"photobooks",ISNUMBER(SEARCH("photography/places", N882)),"places",ISNUMBER(SEARCH("publishing/art books", N882)),"art books",ISNUMBER(SEARCH("publishing/children's books", N882)),"children's books",ISNUMBER(SEARCH("publishing/fiction", N882)),"fiction",ISNUMBER(SEARCH("publishing/nonfiction", N882)),"nonfiction",ISNUMBER(SEARCH("publishing/radio &amp; podcasts", N882)),"radio &amp; podcasts",ISNUMBER(SEARCH("publishing/translations", N882)),"translations",ISNUMBER(SEARCH("technology/gadgets", N882)),"gadgets",ISNUMBER(SEARCH("technology/hardware", N882)),"hardware",ISNUMBER(SEARCH("technology/makerspaces", N882)),"makerspaces",ISNUMBER(SEARCH("technology/space exploration", N882)),"space exploration",ISNUMBER(SEARCH("technology/wearables", N882)),"wearables",ISNUMBER(SEARCH("technology/web", N882)),"web",ISNUMBER(SEARCH("theater/musical", N882)),"musical",ISNUMBER(SEARCH("theater/plays", N882)),"plays",ISNUMBER(SEARCH("theater/spaces", N882)),"spaces")</f>
        <v>indie rock</v>
      </c>
      <c r="S882" s="6">
        <f t="shared" si="68"/>
        <v>41179.32104166667</v>
      </c>
      <c r="T882" s="6">
        <f t="shared" si="69"/>
        <v>41212.32104166667</v>
      </c>
    </row>
    <row r="883" spans="1:20" ht="48" hidden="1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tr">
        <f t="shared" si="67"/>
        <v>music</v>
      </c>
      <c r="R883" t="str" cm="1">
        <f t="array" ref="R883">_xlfn.IFS(ISNUMBER(SEARCH("film &amp; video/television", N883)),"television",ISNUMBER(SEARCH("film &amp; video/animation", N883)),"animation",ISNUMBER(SEARCH("film &amp; video/documentary", N883)),"documentary",ISNUMBER(SEARCH("film &amp; video/drama", N883)),"drama",ISNUMBER(SEARCH("film &amp; video/science fiction", N883)),"science fiction",ISNUMBER(SEARCH("film &amp; video/shorts", N883)),"shorts",ISNUMBER(SEARCH("food/food trucks", N883)),"food trucks",ISNUMBER(SEARCH("food/restaurants", N883)),"restaurants",ISNUMBER(SEARCH("food/small batch", N883)),"small batch",ISNUMBER(SEARCH("games/mobile games", N883)),"mobile games",ISNUMBER(SEARCH("games/tabletop games", N883)),"tabletop games",ISNUMBER(SEARCH("games/video games", N883)),"video games",ISNUMBER(SEARCH("music/classical music", N883)),"classical music",ISNUMBER(SEARCH("music/electronic music", N883)),"electronic music",ISNUMBER(SEARCH("music/faith", N883)),"faith",ISNUMBER(SEARCH("music/indie rock", N883)),"indie rock",ISNUMBER(SEARCH("music/jazz", N883)),"jazz",ISNUMBER(SEARCH("music/metal", N883)),"metal",ISNUMBER(SEARCH("music/pop", N883)),"pop",ISNUMBER(SEARCH("music/rock", N883)),"rock",ISNUMBER(SEARCH("music/world music", N883)),"world music",ISNUMBER(SEARCH("journalism/audio", N883)),"audio",ISNUMBER(SEARCH("photography/nature", N883)),"nature",ISNUMBER(SEARCH("photography/people", N883)),"people",ISNUMBER(SEARCH("photography/photobooks", N883)),"photobooks",ISNUMBER(SEARCH("photography/places", N883)),"places",ISNUMBER(SEARCH("publishing/art books", N883)),"art books",ISNUMBER(SEARCH("publishing/children's books", N883)),"children's books",ISNUMBER(SEARCH("publishing/fiction", N883)),"fiction",ISNUMBER(SEARCH("publishing/nonfiction", N883)),"nonfiction",ISNUMBER(SEARCH("publishing/radio &amp; podcasts", N883)),"radio &amp; podcasts",ISNUMBER(SEARCH("publishing/translations", N883)),"translations",ISNUMBER(SEARCH("technology/gadgets", N883)),"gadgets",ISNUMBER(SEARCH("technology/hardware", N883)),"hardware",ISNUMBER(SEARCH("technology/makerspaces", N883)),"makerspaces",ISNUMBER(SEARCH("technology/space exploration", N883)),"space exploration",ISNUMBER(SEARCH("technology/wearables", N883)),"wearables",ISNUMBER(SEARCH("technology/web", N883)),"web",ISNUMBER(SEARCH("theater/musical", N883)),"musical",ISNUMBER(SEARCH("theater/plays", N883)),"plays",ISNUMBER(SEARCH("theater/spaces", N883)),"spaces")</f>
        <v>indie rock</v>
      </c>
      <c r="S883" s="6">
        <f t="shared" si="68"/>
        <v>40877.25099537037</v>
      </c>
      <c r="T883" s="6">
        <f t="shared" si="69"/>
        <v>40922.25099537037</v>
      </c>
    </row>
    <row r="884" spans="1:20" ht="48" hidden="1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tr">
        <f t="shared" si="67"/>
        <v>music</v>
      </c>
      <c r="R884" t="str" cm="1">
        <f t="array" ref="R884">_xlfn.IFS(ISNUMBER(SEARCH("film &amp; video/television", N884)),"television",ISNUMBER(SEARCH("film &amp; video/animation", N884)),"animation",ISNUMBER(SEARCH("film &amp; video/documentary", N884)),"documentary",ISNUMBER(SEARCH("film &amp; video/drama", N884)),"drama",ISNUMBER(SEARCH("film &amp; video/science fiction", N884)),"science fiction",ISNUMBER(SEARCH("film &amp; video/shorts", N884)),"shorts",ISNUMBER(SEARCH("food/food trucks", N884)),"food trucks",ISNUMBER(SEARCH("food/restaurants", N884)),"restaurants",ISNUMBER(SEARCH("food/small batch", N884)),"small batch",ISNUMBER(SEARCH("games/mobile games", N884)),"mobile games",ISNUMBER(SEARCH("games/tabletop games", N884)),"tabletop games",ISNUMBER(SEARCH("games/video games", N884)),"video games",ISNUMBER(SEARCH("music/classical music", N884)),"classical music",ISNUMBER(SEARCH("music/electronic music", N884)),"electronic music",ISNUMBER(SEARCH("music/faith", N884)),"faith",ISNUMBER(SEARCH("music/indie rock", N884)),"indie rock",ISNUMBER(SEARCH("music/jazz", N884)),"jazz",ISNUMBER(SEARCH("music/metal", N884)),"metal",ISNUMBER(SEARCH("music/pop", N884)),"pop",ISNUMBER(SEARCH("music/rock", N884)),"rock",ISNUMBER(SEARCH("music/world music", N884)),"world music",ISNUMBER(SEARCH("journalism/audio", N884)),"audio",ISNUMBER(SEARCH("photography/nature", N884)),"nature",ISNUMBER(SEARCH("photography/people", N884)),"people",ISNUMBER(SEARCH("photography/photobooks", N884)),"photobooks",ISNUMBER(SEARCH("photography/places", N884)),"places",ISNUMBER(SEARCH("publishing/art books", N884)),"art books",ISNUMBER(SEARCH("publishing/children's books", N884)),"children's books",ISNUMBER(SEARCH("publishing/fiction", N884)),"fiction",ISNUMBER(SEARCH("publishing/nonfiction", N884)),"nonfiction",ISNUMBER(SEARCH("publishing/radio &amp; podcasts", N884)),"radio &amp; podcasts",ISNUMBER(SEARCH("publishing/translations", N884)),"translations",ISNUMBER(SEARCH("technology/gadgets", N884)),"gadgets",ISNUMBER(SEARCH("technology/hardware", N884)),"hardware",ISNUMBER(SEARCH("technology/makerspaces", N884)),"makerspaces",ISNUMBER(SEARCH("technology/space exploration", N884)),"space exploration",ISNUMBER(SEARCH("technology/wearables", N884)),"wearables",ISNUMBER(SEARCH("technology/web", N884)),"web",ISNUMBER(SEARCH("theater/musical", N884)),"musical",ISNUMBER(SEARCH("theater/plays", N884)),"plays",ISNUMBER(SEARCH("theater/spaces", N884)),"spaces")</f>
        <v>indie rock</v>
      </c>
      <c r="S884" s="6">
        <f t="shared" si="68"/>
        <v>40759.860532407409</v>
      </c>
      <c r="T884" s="6">
        <f t="shared" si="69"/>
        <v>40792.860532407409</v>
      </c>
    </row>
    <row r="885" spans="1:20" ht="48" hidden="1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tr">
        <f t="shared" si="67"/>
        <v>music</v>
      </c>
      <c r="R885" t="str" cm="1">
        <f t="array" ref="R885">_xlfn.IFS(ISNUMBER(SEARCH("film &amp; video/television", N885)),"television",ISNUMBER(SEARCH("film &amp; video/animation", N885)),"animation",ISNUMBER(SEARCH("film &amp; video/documentary", N885)),"documentary",ISNUMBER(SEARCH("film &amp; video/drama", N885)),"drama",ISNUMBER(SEARCH("film &amp; video/science fiction", N885)),"science fiction",ISNUMBER(SEARCH("film &amp; video/shorts", N885)),"shorts",ISNUMBER(SEARCH("food/food trucks", N885)),"food trucks",ISNUMBER(SEARCH("food/restaurants", N885)),"restaurants",ISNUMBER(SEARCH("food/small batch", N885)),"small batch",ISNUMBER(SEARCH("games/mobile games", N885)),"mobile games",ISNUMBER(SEARCH("games/tabletop games", N885)),"tabletop games",ISNUMBER(SEARCH("games/video games", N885)),"video games",ISNUMBER(SEARCH("music/classical music", N885)),"classical music",ISNUMBER(SEARCH("music/electronic music", N885)),"electronic music",ISNUMBER(SEARCH("music/faith", N885)),"faith",ISNUMBER(SEARCH("music/indie rock", N885)),"indie rock",ISNUMBER(SEARCH("music/jazz", N885)),"jazz",ISNUMBER(SEARCH("music/metal", N885)),"metal",ISNUMBER(SEARCH("music/pop", N885)),"pop",ISNUMBER(SEARCH("music/rock", N885)),"rock",ISNUMBER(SEARCH("music/world music", N885)),"world music",ISNUMBER(SEARCH("journalism/audio", N885)),"audio",ISNUMBER(SEARCH("photography/nature", N885)),"nature",ISNUMBER(SEARCH("photography/people", N885)),"people",ISNUMBER(SEARCH("photography/photobooks", N885)),"photobooks",ISNUMBER(SEARCH("photography/places", N885)),"places",ISNUMBER(SEARCH("publishing/art books", N885)),"art books",ISNUMBER(SEARCH("publishing/children's books", N885)),"children's books",ISNUMBER(SEARCH("publishing/fiction", N885)),"fiction",ISNUMBER(SEARCH("publishing/nonfiction", N885)),"nonfiction",ISNUMBER(SEARCH("publishing/radio &amp; podcasts", N885)),"radio &amp; podcasts",ISNUMBER(SEARCH("publishing/translations", N885)),"translations",ISNUMBER(SEARCH("technology/gadgets", N885)),"gadgets",ISNUMBER(SEARCH("technology/hardware", N885)),"hardware",ISNUMBER(SEARCH("technology/makerspaces", N885)),"makerspaces",ISNUMBER(SEARCH("technology/space exploration", N885)),"space exploration",ISNUMBER(SEARCH("technology/wearables", N885)),"wearables",ISNUMBER(SEARCH("technology/web", N885)),"web",ISNUMBER(SEARCH("theater/musical", N885)),"musical",ISNUMBER(SEARCH("theater/plays", N885)),"plays",ISNUMBER(SEARCH("theater/spaces", N885)),"spaces")</f>
        <v>indie rock</v>
      </c>
      <c r="S885" s="6">
        <f t="shared" si="68"/>
        <v>42371.935590277775</v>
      </c>
      <c r="T885" s="6">
        <f t="shared" si="69"/>
        <v>42431.935590277775</v>
      </c>
    </row>
    <row r="886" spans="1:20" ht="48" hidden="1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tr" cm="1">
        <f t="array" ref="R886">_xlfn.IFS(ISNUMBER(SEARCH("film &amp; video/television", N886)),"television",ISNUMBER(SEARCH("film &amp; video/animation", N886)),"animation",ISNUMBER(SEARCH("film &amp; video/documentary", N886)),"documentary",ISNUMBER(SEARCH("film &amp; video/drama", N886)),"drama",ISNUMBER(SEARCH("film &amp; video/science fiction", N886)),"science fiction",ISNUMBER(SEARCH("film &amp; video/shorts", N886)),"shorts",ISNUMBER(SEARCH("food/food trucks", N886)),"food trucks",ISNUMBER(SEARCH("food/restaurants", N886)),"restaurants",ISNUMBER(SEARCH("food/small batch", N886)),"small batch",ISNUMBER(SEARCH("games/mobile games", N886)),"mobile games",ISNUMBER(SEARCH("games/tabletop games", N886)),"tabletop games",ISNUMBER(SEARCH("games/video games", N886)),"video games",ISNUMBER(SEARCH("music/classical music", N886)),"classical music",ISNUMBER(SEARCH("music/electronic music", N886)),"electronic music",ISNUMBER(SEARCH("music/faith", N886)),"faith",ISNUMBER(SEARCH("music/indie rock", N886)),"indie rock",ISNUMBER(SEARCH("music/jazz", N886)),"jazz",ISNUMBER(SEARCH("music/metal", N886)),"metal",ISNUMBER(SEARCH("music/pop", N886)),"pop",ISNUMBER(SEARCH("music/rock", N886)),"rock",ISNUMBER(SEARCH("music/world music", N886)),"world music",ISNUMBER(SEARCH("journalism/audio", N886)),"audio",ISNUMBER(SEARCH("photography/nature", N886)),"nature",ISNUMBER(SEARCH("photography/people", N886)),"people",ISNUMBER(SEARCH("photography/photobooks", N886)),"photobooks",ISNUMBER(SEARCH("photography/places", N886)),"places",ISNUMBER(SEARCH("publishing/art books", N886)),"art books",ISNUMBER(SEARCH("publishing/children's books", N886)),"children's books",ISNUMBER(SEARCH("publishing/fiction", N886)),"fiction",ISNUMBER(SEARCH("publishing/nonfiction", N886)),"nonfiction",ISNUMBER(SEARCH("publishing/radio &amp; podcasts", N886)),"radio &amp; podcasts",ISNUMBER(SEARCH("publishing/translations", N886)),"translations",ISNUMBER(SEARCH("technology/gadgets", N886)),"gadgets",ISNUMBER(SEARCH("technology/hardware", N886)),"hardware",ISNUMBER(SEARCH("technology/makerspaces", N886)),"makerspaces",ISNUMBER(SEARCH("technology/space exploration", N886)),"space exploration",ISNUMBER(SEARCH("technology/wearables", N886)),"wearables",ISNUMBER(SEARCH("technology/web", N886)),"web",ISNUMBER(SEARCH("theater/musical", N886)),"musical",ISNUMBER(SEARCH("theater/plays", N886)),"plays",ISNUMBER(SEARCH("theater/spaces", N886)),"spaces")</f>
        <v>indie rock</v>
      </c>
      <c r="S886" s="6">
        <f t="shared" si="68"/>
        <v>40981.802615740737</v>
      </c>
      <c r="T886" s="6">
        <f t="shared" si="69"/>
        <v>41041.104861111111</v>
      </c>
    </row>
    <row r="887" spans="1:20" ht="48" hidden="1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tr">
        <f t="shared" si="67"/>
        <v>music</v>
      </c>
      <c r="R887" t="str" cm="1">
        <f t="array" ref="R887">_xlfn.IFS(ISNUMBER(SEARCH("film &amp; video/television", N887)),"television",ISNUMBER(SEARCH("film &amp; video/animation", N887)),"animation",ISNUMBER(SEARCH("film &amp; video/documentary", N887)),"documentary",ISNUMBER(SEARCH("film &amp; video/drama", N887)),"drama",ISNUMBER(SEARCH("film &amp; video/science fiction", N887)),"science fiction",ISNUMBER(SEARCH("film &amp; video/shorts", N887)),"shorts",ISNUMBER(SEARCH("food/food trucks", N887)),"food trucks",ISNUMBER(SEARCH("food/restaurants", N887)),"restaurants",ISNUMBER(SEARCH("food/small batch", N887)),"small batch",ISNUMBER(SEARCH("games/mobile games", N887)),"mobile games",ISNUMBER(SEARCH("games/tabletop games", N887)),"tabletop games",ISNUMBER(SEARCH("games/video games", N887)),"video games",ISNUMBER(SEARCH("music/classical music", N887)),"classical music",ISNUMBER(SEARCH("music/electronic music", N887)),"electronic music",ISNUMBER(SEARCH("music/faith", N887)),"faith",ISNUMBER(SEARCH("music/indie rock", N887)),"indie rock",ISNUMBER(SEARCH("music/jazz", N887)),"jazz",ISNUMBER(SEARCH("music/metal", N887)),"metal",ISNUMBER(SEARCH("music/pop", N887)),"pop",ISNUMBER(SEARCH("music/rock", N887)),"rock",ISNUMBER(SEARCH("music/world music", N887)),"world music",ISNUMBER(SEARCH("journalism/audio", N887)),"audio",ISNUMBER(SEARCH("photography/nature", N887)),"nature",ISNUMBER(SEARCH("photography/people", N887)),"people",ISNUMBER(SEARCH("photography/photobooks", N887)),"photobooks",ISNUMBER(SEARCH("photography/places", N887)),"places",ISNUMBER(SEARCH("publishing/art books", N887)),"art books",ISNUMBER(SEARCH("publishing/children's books", N887)),"children's books",ISNUMBER(SEARCH("publishing/fiction", N887)),"fiction",ISNUMBER(SEARCH("publishing/nonfiction", N887)),"nonfiction",ISNUMBER(SEARCH("publishing/radio &amp; podcasts", N887)),"radio &amp; podcasts",ISNUMBER(SEARCH("publishing/translations", N887)),"translations",ISNUMBER(SEARCH("technology/gadgets", N887)),"gadgets",ISNUMBER(SEARCH("technology/hardware", N887)),"hardware",ISNUMBER(SEARCH("technology/makerspaces", N887)),"makerspaces",ISNUMBER(SEARCH("technology/space exploration", N887)),"space exploration",ISNUMBER(SEARCH("technology/wearables", N887)),"wearables",ISNUMBER(SEARCH("technology/web", N887)),"web",ISNUMBER(SEARCH("theater/musical", N887)),"musical",ISNUMBER(SEARCH("theater/plays", N887)),"plays",ISNUMBER(SEARCH("theater/spaces", N887)),"spaces")</f>
        <v>indie rock</v>
      </c>
      <c r="S887" s="6">
        <f t="shared" si="68"/>
        <v>42713.941099537042</v>
      </c>
      <c r="T887" s="6">
        <f t="shared" si="69"/>
        <v>42734.941099537042</v>
      </c>
    </row>
    <row r="888" spans="1:20" ht="48" hidden="1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tr">
        <f t="shared" si="67"/>
        <v>music</v>
      </c>
      <c r="R888" t="str" cm="1">
        <f t="array" ref="R888">_xlfn.IFS(ISNUMBER(SEARCH("film &amp; video/television", N888)),"television",ISNUMBER(SEARCH("film &amp; video/animation", N888)),"animation",ISNUMBER(SEARCH("film &amp; video/documentary", N888)),"documentary",ISNUMBER(SEARCH("film &amp; video/drama", N888)),"drama",ISNUMBER(SEARCH("film &amp; video/science fiction", N888)),"science fiction",ISNUMBER(SEARCH("film &amp; video/shorts", N888)),"shorts",ISNUMBER(SEARCH("food/food trucks", N888)),"food trucks",ISNUMBER(SEARCH("food/restaurants", N888)),"restaurants",ISNUMBER(SEARCH("food/small batch", N888)),"small batch",ISNUMBER(SEARCH("games/mobile games", N888)),"mobile games",ISNUMBER(SEARCH("games/tabletop games", N888)),"tabletop games",ISNUMBER(SEARCH("games/video games", N888)),"video games",ISNUMBER(SEARCH("music/classical music", N888)),"classical music",ISNUMBER(SEARCH("music/electronic music", N888)),"electronic music",ISNUMBER(SEARCH("music/faith", N888)),"faith",ISNUMBER(SEARCH("music/indie rock", N888)),"indie rock",ISNUMBER(SEARCH("music/jazz", N888)),"jazz",ISNUMBER(SEARCH("music/metal", N888)),"metal",ISNUMBER(SEARCH("music/pop", N888)),"pop",ISNUMBER(SEARCH("music/rock", N888)),"rock",ISNUMBER(SEARCH("music/world music", N888)),"world music",ISNUMBER(SEARCH("journalism/audio", N888)),"audio",ISNUMBER(SEARCH("photography/nature", N888)),"nature",ISNUMBER(SEARCH("photography/people", N888)),"people",ISNUMBER(SEARCH("photography/photobooks", N888)),"photobooks",ISNUMBER(SEARCH("photography/places", N888)),"places",ISNUMBER(SEARCH("publishing/art books", N888)),"art books",ISNUMBER(SEARCH("publishing/children's books", N888)),"children's books",ISNUMBER(SEARCH("publishing/fiction", N888)),"fiction",ISNUMBER(SEARCH("publishing/nonfiction", N888)),"nonfiction",ISNUMBER(SEARCH("publishing/radio &amp; podcasts", N888)),"radio &amp; podcasts",ISNUMBER(SEARCH("publishing/translations", N888)),"translations",ISNUMBER(SEARCH("technology/gadgets", N888)),"gadgets",ISNUMBER(SEARCH("technology/hardware", N888)),"hardware",ISNUMBER(SEARCH("technology/makerspaces", N888)),"makerspaces",ISNUMBER(SEARCH("technology/space exploration", N888)),"space exploration",ISNUMBER(SEARCH("technology/wearables", N888)),"wearables",ISNUMBER(SEARCH("technology/web", N888)),"web",ISNUMBER(SEARCH("theater/musical", N888)),"musical",ISNUMBER(SEARCH("theater/plays", N888)),"plays",ISNUMBER(SEARCH("theater/spaces", N888)),"spaces")</f>
        <v>indie rock</v>
      </c>
      <c r="S888" s="6">
        <f t="shared" si="68"/>
        <v>42603.870520833334</v>
      </c>
      <c r="T888" s="6">
        <f t="shared" si="69"/>
        <v>42628.870520833334</v>
      </c>
    </row>
    <row r="889" spans="1:20" ht="48" hidden="1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v>0</v>
      </c>
      <c r="Q889" t="str">
        <f t="shared" si="67"/>
        <v>music</v>
      </c>
      <c r="R889" t="str" cm="1">
        <f t="array" ref="R889">_xlfn.IFS(ISNUMBER(SEARCH("film &amp; video/television", N889)),"television",ISNUMBER(SEARCH("film &amp; video/animation", N889)),"animation",ISNUMBER(SEARCH("film &amp; video/documentary", N889)),"documentary",ISNUMBER(SEARCH("film &amp; video/drama", N889)),"drama",ISNUMBER(SEARCH("film &amp; video/science fiction", N889)),"science fiction",ISNUMBER(SEARCH("film &amp; video/shorts", N889)),"shorts",ISNUMBER(SEARCH("food/food trucks", N889)),"food trucks",ISNUMBER(SEARCH("food/restaurants", N889)),"restaurants",ISNUMBER(SEARCH("food/small batch", N889)),"small batch",ISNUMBER(SEARCH("games/mobile games", N889)),"mobile games",ISNUMBER(SEARCH("games/tabletop games", N889)),"tabletop games",ISNUMBER(SEARCH("games/video games", N889)),"video games",ISNUMBER(SEARCH("music/classical music", N889)),"classical music",ISNUMBER(SEARCH("music/electronic music", N889)),"electronic music",ISNUMBER(SEARCH("music/faith", N889)),"faith",ISNUMBER(SEARCH("music/indie rock", N889)),"indie rock",ISNUMBER(SEARCH("music/jazz", N889)),"jazz",ISNUMBER(SEARCH("music/metal", N889)),"metal",ISNUMBER(SEARCH("music/pop", N889)),"pop",ISNUMBER(SEARCH("music/rock", N889)),"rock",ISNUMBER(SEARCH("music/world music", N889)),"world music",ISNUMBER(SEARCH("journalism/audio", N889)),"audio",ISNUMBER(SEARCH("photography/nature", N889)),"nature",ISNUMBER(SEARCH("photography/people", N889)),"people",ISNUMBER(SEARCH("photography/photobooks", N889)),"photobooks",ISNUMBER(SEARCH("photography/places", N889)),"places",ISNUMBER(SEARCH("publishing/art books", N889)),"art books",ISNUMBER(SEARCH("publishing/children's books", N889)),"children's books",ISNUMBER(SEARCH("publishing/fiction", N889)),"fiction",ISNUMBER(SEARCH("publishing/nonfiction", N889)),"nonfiction",ISNUMBER(SEARCH("publishing/radio &amp; podcasts", N889)),"radio &amp; podcasts",ISNUMBER(SEARCH("publishing/translations", N889)),"translations",ISNUMBER(SEARCH("technology/gadgets", N889)),"gadgets",ISNUMBER(SEARCH("technology/hardware", N889)),"hardware",ISNUMBER(SEARCH("technology/makerspaces", N889)),"makerspaces",ISNUMBER(SEARCH("technology/space exploration", N889)),"space exploration",ISNUMBER(SEARCH("technology/wearables", N889)),"wearables",ISNUMBER(SEARCH("technology/web", N889)),"web",ISNUMBER(SEARCH("theater/musical", N889)),"musical",ISNUMBER(SEARCH("theater/plays", N889)),"plays",ISNUMBER(SEARCH("theater/spaces", N889)),"spaces")</f>
        <v>indie rock</v>
      </c>
      <c r="S889" s="6">
        <f t="shared" si="68"/>
        <v>41026.958969907406</v>
      </c>
      <c r="T889" s="6">
        <f t="shared" si="69"/>
        <v>41056.958969907406</v>
      </c>
    </row>
    <row r="890" spans="1:20" ht="48" hidden="1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tr">
        <f t="shared" si="67"/>
        <v>music</v>
      </c>
      <c r="R890" t="str" cm="1">
        <f t="array" ref="R890">_xlfn.IFS(ISNUMBER(SEARCH("film &amp; video/television", N890)),"television",ISNUMBER(SEARCH("film &amp; video/animation", N890)),"animation",ISNUMBER(SEARCH("film &amp; video/documentary", N890)),"documentary",ISNUMBER(SEARCH("film &amp; video/drama", N890)),"drama",ISNUMBER(SEARCH("film &amp; video/science fiction", N890)),"science fiction",ISNUMBER(SEARCH("film &amp; video/shorts", N890)),"shorts",ISNUMBER(SEARCH("food/food trucks", N890)),"food trucks",ISNUMBER(SEARCH("food/restaurants", N890)),"restaurants",ISNUMBER(SEARCH("food/small batch", N890)),"small batch",ISNUMBER(SEARCH("games/mobile games", N890)),"mobile games",ISNUMBER(SEARCH("games/tabletop games", N890)),"tabletop games",ISNUMBER(SEARCH("games/video games", N890)),"video games",ISNUMBER(SEARCH("music/classical music", N890)),"classical music",ISNUMBER(SEARCH("music/electronic music", N890)),"electronic music",ISNUMBER(SEARCH("music/faith", N890)),"faith",ISNUMBER(SEARCH("music/indie rock", N890)),"indie rock",ISNUMBER(SEARCH("music/jazz", N890)),"jazz",ISNUMBER(SEARCH("music/metal", N890)),"metal",ISNUMBER(SEARCH("music/pop", N890)),"pop",ISNUMBER(SEARCH("music/rock", N890)),"rock",ISNUMBER(SEARCH("music/world music", N890)),"world music",ISNUMBER(SEARCH("journalism/audio", N890)),"audio",ISNUMBER(SEARCH("photography/nature", N890)),"nature",ISNUMBER(SEARCH("photography/people", N890)),"people",ISNUMBER(SEARCH("photography/photobooks", N890)),"photobooks",ISNUMBER(SEARCH("photography/places", N890)),"places",ISNUMBER(SEARCH("publishing/art books", N890)),"art books",ISNUMBER(SEARCH("publishing/children's books", N890)),"children's books",ISNUMBER(SEARCH("publishing/fiction", N890)),"fiction",ISNUMBER(SEARCH("publishing/nonfiction", N890)),"nonfiction",ISNUMBER(SEARCH("publishing/radio &amp; podcasts", N890)),"radio &amp; podcasts",ISNUMBER(SEARCH("publishing/translations", N890)),"translations",ISNUMBER(SEARCH("technology/gadgets", N890)),"gadgets",ISNUMBER(SEARCH("technology/hardware", N890)),"hardware",ISNUMBER(SEARCH("technology/makerspaces", N890)),"makerspaces",ISNUMBER(SEARCH("technology/space exploration", N890)),"space exploration",ISNUMBER(SEARCH("technology/wearables", N890)),"wearables",ISNUMBER(SEARCH("technology/web", N890)),"web",ISNUMBER(SEARCH("theater/musical", N890)),"musical",ISNUMBER(SEARCH("theater/plays", N890)),"plays",ISNUMBER(SEARCH("theater/spaces", N890)),"spaces")</f>
        <v>indie rock</v>
      </c>
      <c r="S890" s="6">
        <f t="shared" si="68"/>
        <v>40751.753298611111</v>
      </c>
      <c r="T890" s="6">
        <f t="shared" si="69"/>
        <v>40787.25</v>
      </c>
    </row>
    <row r="891" spans="1:20" ht="48" hidden="1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tr">
        <f t="shared" si="67"/>
        <v>music</v>
      </c>
      <c r="R891" t="str" cm="1">
        <f t="array" ref="R891">_xlfn.IFS(ISNUMBER(SEARCH("film &amp; video/television", N891)),"television",ISNUMBER(SEARCH("film &amp; video/animation", N891)),"animation",ISNUMBER(SEARCH("film &amp; video/documentary", N891)),"documentary",ISNUMBER(SEARCH("film &amp; video/drama", N891)),"drama",ISNUMBER(SEARCH("film &amp; video/science fiction", N891)),"science fiction",ISNUMBER(SEARCH("film &amp; video/shorts", N891)),"shorts",ISNUMBER(SEARCH("food/food trucks", N891)),"food trucks",ISNUMBER(SEARCH("food/restaurants", N891)),"restaurants",ISNUMBER(SEARCH("food/small batch", N891)),"small batch",ISNUMBER(SEARCH("games/mobile games", N891)),"mobile games",ISNUMBER(SEARCH("games/tabletop games", N891)),"tabletop games",ISNUMBER(SEARCH("games/video games", N891)),"video games",ISNUMBER(SEARCH("music/classical music", N891)),"classical music",ISNUMBER(SEARCH("music/electronic music", N891)),"electronic music",ISNUMBER(SEARCH("music/faith", N891)),"faith",ISNUMBER(SEARCH("music/indie rock", N891)),"indie rock",ISNUMBER(SEARCH("music/jazz", N891)),"jazz",ISNUMBER(SEARCH("music/metal", N891)),"metal",ISNUMBER(SEARCH("music/pop", N891)),"pop",ISNUMBER(SEARCH("music/rock", N891)),"rock",ISNUMBER(SEARCH("music/world music", N891)),"world music",ISNUMBER(SEARCH("journalism/audio", N891)),"audio",ISNUMBER(SEARCH("photography/nature", N891)),"nature",ISNUMBER(SEARCH("photography/people", N891)),"people",ISNUMBER(SEARCH("photography/photobooks", N891)),"photobooks",ISNUMBER(SEARCH("photography/places", N891)),"places",ISNUMBER(SEARCH("publishing/art books", N891)),"art books",ISNUMBER(SEARCH("publishing/children's books", N891)),"children's books",ISNUMBER(SEARCH("publishing/fiction", N891)),"fiction",ISNUMBER(SEARCH("publishing/nonfiction", N891)),"nonfiction",ISNUMBER(SEARCH("publishing/radio &amp; podcasts", N891)),"radio &amp; podcasts",ISNUMBER(SEARCH("publishing/translations", N891)),"translations",ISNUMBER(SEARCH("technology/gadgets", N891)),"gadgets",ISNUMBER(SEARCH("technology/hardware", N891)),"hardware",ISNUMBER(SEARCH("technology/makerspaces", N891)),"makerspaces",ISNUMBER(SEARCH("technology/space exploration", N891)),"space exploration",ISNUMBER(SEARCH("technology/wearables", N891)),"wearables",ISNUMBER(SEARCH("technology/web", N891)),"web",ISNUMBER(SEARCH("theater/musical", N891)),"musical",ISNUMBER(SEARCH("theater/plays", N891)),"plays",ISNUMBER(SEARCH("theater/spaces", N891)),"spaces")</f>
        <v>indie rock</v>
      </c>
      <c r="S891" s="6">
        <f t="shared" si="68"/>
        <v>41887.784062500003</v>
      </c>
      <c r="T891" s="6">
        <f t="shared" si="69"/>
        <v>41917.784062500003</v>
      </c>
    </row>
    <row r="892" spans="1:20" ht="48" hidden="1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tr">
        <f t="shared" si="67"/>
        <v>music</v>
      </c>
      <c r="R892" t="str" cm="1">
        <f t="array" ref="R892">_xlfn.IFS(ISNUMBER(SEARCH("film &amp; video/television", N892)),"television",ISNUMBER(SEARCH("film &amp; video/animation", N892)),"animation",ISNUMBER(SEARCH("film &amp; video/documentary", N892)),"documentary",ISNUMBER(SEARCH("film &amp; video/drama", N892)),"drama",ISNUMBER(SEARCH("film &amp; video/science fiction", N892)),"science fiction",ISNUMBER(SEARCH("film &amp; video/shorts", N892)),"shorts",ISNUMBER(SEARCH("food/food trucks", N892)),"food trucks",ISNUMBER(SEARCH("food/restaurants", N892)),"restaurants",ISNUMBER(SEARCH("food/small batch", N892)),"small batch",ISNUMBER(SEARCH("games/mobile games", N892)),"mobile games",ISNUMBER(SEARCH("games/tabletop games", N892)),"tabletop games",ISNUMBER(SEARCH("games/video games", N892)),"video games",ISNUMBER(SEARCH("music/classical music", N892)),"classical music",ISNUMBER(SEARCH("music/electronic music", N892)),"electronic music",ISNUMBER(SEARCH("music/faith", N892)),"faith",ISNUMBER(SEARCH("music/indie rock", N892)),"indie rock",ISNUMBER(SEARCH("music/jazz", N892)),"jazz",ISNUMBER(SEARCH("music/metal", N892)),"metal",ISNUMBER(SEARCH("music/pop", N892)),"pop",ISNUMBER(SEARCH("music/rock", N892)),"rock",ISNUMBER(SEARCH("music/world music", N892)),"world music",ISNUMBER(SEARCH("journalism/audio", N892)),"audio",ISNUMBER(SEARCH("photography/nature", N892)),"nature",ISNUMBER(SEARCH("photography/people", N892)),"people",ISNUMBER(SEARCH("photography/photobooks", N892)),"photobooks",ISNUMBER(SEARCH("photography/places", N892)),"places",ISNUMBER(SEARCH("publishing/art books", N892)),"art books",ISNUMBER(SEARCH("publishing/children's books", N892)),"children's books",ISNUMBER(SEARCH("publishing/fiction", N892)),"fiction",ISNUMBER(SEARCH("publishing/nonfiction", N892)),"nonfiction",ISNUMBER(SEARCH("publishing/radio &amp; podcasts", N892)),"radio &amp; podcasts",ISNUMBER(SEARCH("publishing/translations", N892)),"translations",ISNUMBER(SEARCH("technology/gadgets", N892)),"gadgets",ISNUMBER(SEARCH("technology/hardware", N892)),"hardware",ISNUMBER(SEARCH("technology/makerspaces", N892)),"makerspaces",ISNUMBER(SEARCH("technology/space exploration", N892)),"space exploration",ISNUMBER(SEARCH("technology/wearables", N892)),"wearables",ISNUMBER(SEARCH("technology/web", N892)),"web",ISNUMBER(SEARCH("theater/musical", N892)),"musical",ISNUMBER(SEARCH("theater/plays", N892)),"plays",ISNUMBER(SEARCH("theater/spaces", N892)),"spaces")</f>
        <v>indie rock</v>
      </c>
      <c r="S892" s="6">
        <f t="shared" si="68"/>
        <v>41569.698831018519</v>
      </c>
      <c r="T892" s="6">
        <f t="shared" si="69"/>
        <v>41599.740497685183</v>
      </c>
    </row>
    <row r="893" spans="1:20" ht="48" hidden="1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tr">
        <f t="shared" si="67"/>
        <v>music</v>
      </c>
      <c r="R893" t="str" cm="1">
        <f t="array" ref="R893">_xlfn.IFS(ISNUMBER(SEARCH("film &amp; video/television", N893)),"television",ISNUMBER(SEARCH("film &amp; video/animation", N893)),"animation",ISNUMBER(SEARCH("film &amp; video/documentary", N893)),"documentary",ISNUMBER(SEARCH("film &amp; video/drama", N893)),"drama",ISNUMBER(SEARCH("film &amp; video/science fiction", N893)),"science fiction",ISNUMBER(SEARCH("film &amp; video/shorts", N893)),"shorts",ISNUMBER(SEARCH("food/food trucks", N893)),"food trucks",ISNUMBER(SEARCH("food/restaurants", N893)),"restaurants",ISNUMBER(SEARCH("food/small batch", N893)),"small batch",ISNUMBER(SEARCH("games/mobile games", N893)),"mobile games",ISNUMBER(SEARCH("games/tabletop games", N893)),"tabletop games",ISNUMBER(SEARCH("games/video games", N893)),"video games",ISNUMBER(SEARCH("music/classical music", N893)),"classical music",ISNUMBER(SEARCH("music/electronic music", N893)),"electronic music",ISNUMBER(SEARCH("music/faith", N893)),"faith",ISNUMBER(SEARCH("music/indie rock", N893)),"indie rock",ISNUMBER(SEARCH("music/jazz", N893)),"jazz",ISNUMBER(SEARCH("music/metal", N893)),"metal",ISNUMBER(SEARCH("music/pop", N893)),"pop",ISNUMBER(SEARCH("music/rock", N893)),"rock",ISNUMBER(SEARCH("music/world music", N893)),"world music",ISNUMBER(SEARCH("journalism/audio", N893)),"audio",ISNUMBER(SEARCH("photography/nature", N893)),"nature",ISNUMBER(SEARCH("photography/people", N893)),"people",ISNUMBER(SEARCH("photography/photobooks", N893)),"photobooks",ISNUMBER(SEARCH("photography/places", N893)),"places",ISNUMBER(SEARCH("publishing/art books", N893)),"art books",ISNUMBER(SEARCH("publishing/children's books", N893)),"children's books",ISNUMBER(SEARCH("publishing/fiction", N893)),"fiction",ISNUMBER(SEARCH("publishing/nonfiction", N893)),"nonfiction",ISNUMBER(SEARCH("publishing/radio &amp; podcasts", N893)),"radio &amp; podcasts",ISNUMBER(SEARCH("publishing/translations", N893)),"translations",ISNUMBER(SEARCH("technology/gadgets", N893)),"gadgets",ISNUMBER(SEARCH("technology/hardware", N893)),"hardware",ISNUMBER(SEARCH("technology/makerspaces", N893)),"makerspaces",ISNUMBER(SEARCH("technology/space exploration", N893)),"space exploration",ISNUMBER(SEARCH("technology/wearables", N893)),"wearables",ISNUMBER(SEARCH("technology/web", N893)),"web",ISNUMBER(SEARCH("theater/musical", N893)),"musical",ISNUMBER(SEARCH("theater/plays", N893)),"plays",ISNUMBER(SEARCH("theater/spaces", N893)),"spaces")</f>
        <v>indie rock</v>
      </c>
      <c r="S893" s="6">
        <f t="shared" si="68"/>
        <v>41842.031597222223</v>
      </c>
      <c r="T893" s="6">
        <f t="shared" si="69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tr">
        <f t="shared" si="67"/>
        <v>music</v>
      </c>
      <c r="R894" t="str" cm="1">
        <f t="array" ref="R894">_xlfn.IFS(ISNUMBER(SEARCH("film &amp; video/television", N894)),"television",ISNUMBER(SEARCH("film &amp; video/animation", N894)),"animation",ISNUMBER(SEARCH("film &amp; video/documentary", N894)),"documentary",ISNUMBER(SEARCH("film &amp; video/drama", N894)),"drama",ISNUMBER(SEARCH("film &amp; video/science fiction", N894)),"science fiction",ISNUMBER(SEARCH("film &amp; video/shorts", N894)),"shorts",ISNUMBER(SEARCH("food/food trucks", N894)),"food trucks",ISNUMBER(SEARCH("food/restaurants", N894)),"restaurants",ISNUMBER(SEARCH("food/small batch", N894)),"small batch",ISNUMBER(SEARCH("games/mobile games", N894)),"mobile games",ISNUMBER(SEARCH("games/tabletop games", N894)),"tabletop games",ISNUMBER(SEARCH("games/video games", N894)),"video games",ISNUMBER(SEARCH("music/classical music", N894)),"classical music",ISNUMBER(SEARCH("music/electronic music", N894)),"electronic music",ISNUMBER(SEARCH("music/faith", N894)),"faith",ISNUMBER(SEARCH("music/indie rock", N894)),"indie rock",ISNUMBER(SEARCH("music/jazz", N894)),"jazz",ISNUMBER(SEARCH("music/metal", N894)),"metal",ISNUMBER(SEARCH("music/pop", N894)),"pop",ISNUMBER(SEARCH("music/rock", N894)),"rock",ISNUMBER(SEARCH("music/world music", N894)),"world music",ISNUMBER(SEARCH("journalism/audio", N894)),"audio",ISNUMBER(SEARCH("photography/nature", N894)),"nature",ISNUMBER(SEARCH("photography/people", N894)),"people",ISNUMBER(SEARCH("photography/photobooks", N894)),"photobooks",ISNUMBER(SEARCH("photography/places", N894)),"places",ISNUMBER(SEARCH("publishing/art books", N894)),"art books",ISNUMBER(SEARCH("publishing/children's books", N894)),"children's books",ISNUMBER(SEARCH("publishing/fiction", N894)),"fiction",ISNUMBER(SEARCH("publishing/nonfiction", N894)),"nonfiction",ISNUMBER(SEARCH("publishing/radio &amp; podcasts", N894)),"radio &amp; podcasts",ISNUMBER(SEARCH("publishing/translations", N894)),"translations",ISNUMBER(SEARCH("technology/gadgets", N894)),"gadgets",ISNUMBER(SEARCH("technology/hardware", N894)),"hardware",ISNUMBER(SEARCH("technology/makerspaces", N894)),"makerspaces",ISNUMBER(SEARCH("technology/space exploration", N894)),"space exploration",ISNUMBER(SEARCH("technology/wearables", N894)),"wearables",ISNUMBER(SEARCH("technology/web", N894)),"web",ISNUMBER(SEARCH("theater/musical", N894)),"musical",ISNUMBER(SEARCH("theater/plays", N894)),"plays",ISNUMBER(SEARCH("theater/spaces", N894)),"spaces")</f>
        <v>indie rock</v>
      </c>
      <c r="S894" s="6">
        <f t="shared" si="68"/>
        <v>40304.20003472222</v>
      </c>
      <c r="T894" s="6">
        <f t="shared" si="69"/>
        <v>40391.166666666664</v>
      </c>
    </row>
    <row r="895" spans="1:20" ht="48" hidden="1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tr" cm="1">
        <f t="array" ref="R895">_xlfn.IFS(ISNUMBER(SEARCH("film &amp; video/television", N895)),"television",ISNUMBER(SEARCH("film &amp; video/animation", N895)),"animation",ISNUMBER(SEARCH("film &amp; video/documentary", N895)),"documentary",ISNUMBER(SEARCH("film &amp; video/drama", N895)),"drama",ISNUMBER(SEARCH("film &amp; video/science fiction", N895)),"science fiction",ISNUMBER(SEARCH("film &amp; video/shorts", N895)),"shorts",ISNUMBER(SEARCH("food/food trucks", N895)),"food trucks",ISNUMBER(SEARCH("food/restaurants", N895)),"restaurants",ISNUMBER(SEARCH("food/small batch", N895)),"small batch",ISNUMBER(SEARCH("games/mobile games", N895)),"mobile games",ISNUMBER(SEARCH("games/tabletop games", N895)),"tabletop games",ISNUMBER(SEARCH("games/video games", N895)),"video games",ISNUMBER(SEARCH("music/classical music", N895)),"classical music",ISNUMBER(SEARCH("music/electronic music", N895)),"electronic music",ISNUMBER(SEARCH("music/faith", N895)),"faith",ISNUMBER(SEARCH("music/indie rock", N895)),"indie rock",ISNUMBER(SEARCH("music/jazz", N895)),"jazz",ISNUMBER(SEARCH("music/metal", N895)),"metal",ISNUMBER(SEARCH("music/pop", N895)),"pop",ISNUMBER(SEARCH("music/rock", N895)),"rock",ISNUMBER(SEARCH("music/world music", N895)),"world music",ISNUMBER(SEARCH("journalism/audio", N895)),"audio",ISNUMBER(SEARCH("photography/nature", N895)),"nature",ISNUMBER(SEARCH("photography/people", N895)),"people",ISNUMBER(SEARCH("photography/photobooks", N895)),"photobooks",ISNUMBER(SEARCH("photography/places", N895)),"places",ISNUMBER(SEARCH("publishing/art books", N895)),"art books",ISNUMBER(SEARCH("publishing/children's books", N895)),"children's books",ISNUMBER(SEARCH("publishing/fiction", N895)),"fiction",ISNUMBER(SEARCH("publishing/nonfiction", N895)),"nonfiction",ISNUMBER(SEARCH("publishing/radio &amp; podcasts", N895)),"radio &amp; podcasts",ISNUMBER(SEARCH("publishing/translations", N895)),"translations",ISNUMBER(SEARCH("technology/gadgets", N895)),"gadgets",ISNUMBER(SEARCH("technology/hardware", N895)),"hardware",ISNUMBER(SEARCH("technology/makerspaces", N895)),"makerspaces",ISNUMBER(SEARCH("technology/space exploration", N895)),"space exploration",ISNUMBER(SEARCH("technology/wearables", N895)),"wearables",ISNUMBER(SEARCH("technology/web", N895)),"web",ISNUMBER(SEARCH("theater/musical", N895)),"musical",ISNUMBER(SEARCH("theater/plays", N895)),"plays",ISNUMBER(SEARCH("theater/spaces", N895)),"spaces")</f>
        <v>indie rock</v>
      </c>
      <c r="S895" s="6">
        <f t="shared" si="68"/>
        <v>42065.897719907407</v>
      </c>
      <c r="T895" s="6">
        <f t="shared" si="69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tr">
        <f t="shared" si="67"/>
        <v>music</v>
      </c>
      <c r="R896" t="str" cm="1">
        <f t="array" ref="R896">_xlfn.IFS(ISNUMBER(SEARCH("film &amp; video/television", N896)),"television",ISNUMBER(SEARCH("film &amp; video/animation", N896)),"animation",ISNUMBER(SEARCH("film &amp; video/documentary", N896)),"documentary",ISNUMBER(SEARCH("film &amp; video/drama", N896)),"drama",ISNUMBER(SEARCH("film &amp; video/science fiction", N896)),"science fiction",ISNUMBER(SEARCH("film &amp; video/shorts", N896)),"shorts",ISNUMBER(SEARCH("food/food trucks", N896)),"food trucks",ISNUMBER(SEARCH("food/restaurants", N896)),"restaurants",ISNUMBER(SEARCH("food/small batch", N896)),"small batch",ISNUMBER(SEARCH("games/mobile games", N896)),"mobile games",ISNUMBER(SEARCH("games/tabletop games", N896)),"tabletop games",ISNUMBER(SEARCH("games/video games", N896)),"video games",ISNUMBER(SEARCH("music/classical music", N896)),"classical music",ISNUMBER(SEARCH("music/electronic music", N896)),"electronic music",ISNUMBER(SEARCH("music/faith", N896)),"faith",ISNUMBER(SEARCH("music/indie rock", N896)),"indie rock",ISNUMBER(SEARCH("music/jazz", N896)),"jazz",ISNUMBER(SEARCH("music/metal", N896)),"metal",ISNUMBER(SEARCH("music/pop", N896)),"pop",ISNUMBER(SEARCH("music/rock", N896)),"rock",ISNUMBER(SEARCH("music/world music", N896)),"world music",ISNUMBER(SEARCH("journalism/audio", N896)),"audio",ISNUMBER(SEARCH("photography/nature", N896)),"nature",ISNUMBER(SEARCH("photography/people", N896)),"people",ISNUMBER(SEARCH("photography/photobooks", N896)),"photobooks",ISNUMBER(SEARCH("photography/places", N896)),"places",ISNUMBER(SEARCH("publishing/art books", N896)),"art books",ISNUMBER(SEARCH("publishing/children's books", N896)),"children's books",ISNUMBER(SEARCH("publishing/fiction", N896)),"fiction",ISNUMBER(SEARCH("publishing/nonfiction", N896)),"nonfiction",ISNUMBER(SEARCH("publishing/radio &amp; podcasts", N896)),"radio &amp; podcasts",ISNUMBER(SEARCH("publishing/translations", N896)),"translations",ISNUMBER(SEARCH("technology/gadgets", N896)),"gadgets",ISNUMBER(SEARCH("technology/hardware", N896)),"hardware",ISNUMBER(SEARCH("technology/makerspaces", N896)),"makerspaces",ISNUMBER(SEARCH("technology/space exploration", N896)),"space exploration",ISNUMBER(SEARCH("technology/wearables", N896)),"wearables",ISNUMBER(SEARCH("technology/web", N896)),"web",ISNUMBER(SEARCH("theater/musical", N896)),"musical",ISNUMBER(SEARCH("theater/plays", N896)),"plays",ISNUMBER(SEARCH("theater/spaces", N896)),"spaces")</f>
        <v>indie rock</v>
      </c>
      <c r="S896" s="6">
        <f t="shared" si="68"/>
        <v>42496.981597222228</v>
      </c>
      <c r="T896" s="6">
        <f t="shared" si="69"/>
        <v>42526.981597222228</v>
      </c>
    </row>
    <row r="897" spans="1:20" ht="48" hidden="1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tr">
        <f t="shared" si="67"/>
        <v>music</v>
      </c>
      <c r="R897" t="str" cm="1">
        <f t="array" ref="R897">_xlfn.IFS(ISNUMBER(SEARCH("film &amp; video/television", N897)),"television",ISNUMBER(SEARCH("film &amp; video/animation", N897)),"animation",ISNUMBER(SEARCH("film &amp; video/documentary", N897)),"documentary",ISNUMBER(SEARCH("film &amp; video/drama", N897)),"drama",ISNUMBER(SEARCH("film &amp; video/science fiction", N897)),"science fiction",ISNUMBER(SEARCH("film &amp; video/shorts", N897)),"shorts",ISNUMBER(SEARCH("food/food trucks", N897)),"food trucks",ISNUMBER(SEARCH("food/restaurants", N897)),"restaurants",ISNUMBER(SEARCH("food/small batch", N897)),"small batch",ISNUMBER(SEARCH("games/mobile games", N897)),"mobile games",ISNUMBER(SEARCH("games/tabletop games", N897)),"tabletop games",ISNUMBER(SEARCH("games/video games", N897)),"video games",ISNUMBER(SEARCH("music/classical music", N897)),"classical music",ISNUMBER(SEARCH("music/electronic music", N897)),"electronic music",ISNUMBER(SEARCH("music/faith", N897)),"faith",ISNUMBER(SEARCH("music/indie rock", N897)),"indie rock",ISNUMBER(SEARCH("music/jazz", N897)),"jazz",ISNUMBER(SEARCH("music/metal", N897)),"metal",ISNUMBER(SEARCH("music/pop", N897)),"pop",ISNUMBER(SEARCH("music/rock", N897)),"rock",ISNUMBER(SEARCH("music/world music", N897)),"world music",ISNUMBER(SEARCH("journalism/audio", N897)),"audio",ISNUMBER(SEARCH("photography/nature", N897)),"nature",ISNUMBER(SEARCH("photography/people", N897)),"people",ISNUMBER(SEARCH("photography/photobooks", N897)),"photobooks",ISNUMBER(SEARCH("photography/places", N897)),"places",ISNUMBER(SEARCH("publishing/art books", N897)),"art books",ISNUMBER(SEARCH("publishing/children's books", N897)),"children's books",ISNUMBER(SEARCH("publishing/fiction", N897)),"fiction",ISNUMBER(SEARCH("publishing/nonfiction", N897)),"nonfiction",ISNUMBER(SEARCH("publishing/radio &amp; podcasts", N897)),"radio &amp; podcasts",ISNUMBER(SEARCH("publishing/translations", N897)),"translations",ISNUMBER(SEARCH("technology/gadgets", N897)),"gadgets",ISNUMBER(SEARCH("technology/hardware", N897)),"hardware",ISNUMBER(SEARCH("technology/makerspaces", N897)),"makerspaces",ISNUMBER(SEARCH("technology/space exploration", N897)),"space exploration",ISNUMBER(SEARCH("technology/wearables", N897)),"wearables",ISNUMBER(SEARCH("technology/web", N897)),"web",ISNUMBER(SEARCH("theater/musical", N897)),"musical",ISNUMBER(SEARCH("theater/plays", N897)),"plays",ISNUMBER(SEARCH("theater/spaces", N897)),"spaces")</f>
        <v>indie rock</v>
      </c>
      <c r="S897" s="6">
        <f t="shared" si="68"/>
        <v>40431.127650462964</v>
      </c>
      <c r="T897" s="6">
        <f t="shared" si="69"/>
        <v>40476.127650462964</v>
      </c>
    </row>
    <row r="898" spans="1:20" ht="48" hidden="1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tr">
        <f t="shared" si="67"/>
        <v>music</v>
      </c>
      <c r="R898" t="str" cm="1">
        <f t="array" ref="R898">_xlfn.IFS(ISNUMBER(SEARCH("film &amp; video/television", N898)),"television",ISNUMBER(SEARCH("film &amp; video/animation", N898)),"animation",ISNUMBER(SEARCH("film &amp; video/documentary", N898)),"documentary",ISNUMBER(SEARCH("film &amp; video/drama", N898)),"drama",ISNUMBER(SEARCH("film &amp; video/science fiction", N898)),"science fiction",ISNUMBER(SEARCH("film &amp; video/shorts", N898)),"shorts",ISNUMBER(SEARCH("food/food trucks", N898)),"food trucks",ISNUMBER(SEARCH("food/restaurants", N898)),"restaurants",ISNUMBER(SEARCH("food/small batch", N898)),"small batch",ISNUMBER(SEARCH("games/mobile games", N898)),"mobile games",ISNUMBER(SEARCH("games/tabletop games", N898)),"tabletop games",ISNUMBER(SEARCH("games/video games", N898)),"video games",ISNUMBER(SEARCH("music/classical music", N898)),"classical music",ISNUMBER(SEARCH("music/electronic music", N898)),"electronic music",ISNUMBER(SEARCH("music/faith", N898)),"faith",ISNUMBER(SEARCH("music/indie rock", N898)),"indie rock",ISNUMBER(SEARCH("music/jazz", N898)),"jazz",ISNUMBER(SEARCH("music/metal", N898)),"metal",ISNUMBER(SEARCH("music/pop", N898)),"pop",ISNUMBER(SEARCH("music/rock", N898)),"rock",ISNUMBER(SEARCH("music/world music", N898)),"world music",ISNUMBER(SEARCH("journalism/audio", N898)),"audio",ISNUMBER(SEARCH("photography/nature", N898)),"nature",ISNUMBER(SEARCH("photography/people", N898)),"people",ISNUMBER(SEARCH("photography/photobooks", N898)),"photobooks",ISNUMBER(SEARCH("photography/places", N898)),"places",ISNUMBER(SEARCH("publishing/art books", N898)),"art books",ISNUMBER(SEARCH("publishing/children's books", N898)),"children's books",ISNUMBER(SEARCH("publishing/fiction", N898)),"fiction",ISNUMBER(SEARCH("publishing/nonfiction", N898)),"nonfiction",ISNUMBER(SEARCH("publishing/radio &amp; podcasts", N898)),"radio &amp; podcasts",ISNUMBER(SEARCH("publishing/translations", N898)),"translations",ISNUMBER(SEARCH("technology/gadgets", N898)),"gadgets",ISNUMBER(SEARCH("technology/hardware", N898)),"hardware",ISNUMBER(SEARCH("technology/makerspaces", N898)),"makerspaces",ISNUMBER(SEARCH("technology/space exploration", N898)),"space exploration",ISNUMBER(SEARCH("technology/wearables", N898)),"wearables",ISNUMBER(SEARCH("technology/web", N898)),"web",ISNUMBER(SEARCH("theater/musical", N898)),"musical",ISNUMBER(SEARCH("theater/plays", N898)),"plays",ISNUMBER(SEARCH("theater/spaces", N898)),"spaces")</f>
        <v>indie rock</v>
      </c>
      <c r="S898" s="6">
        <f t="shared" si="68"/>
        <v>42218.872986111113</v>
      </c>
      <c r="T898" s="6">
        <f t="shared" si="69"/>
        <v>42244.166666666672</v>
      </c>
    </row>
    <row r="899" spans="1:20" ht="48" hidden="1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(E899/D899)*100</f>
        <v>0</v>
      </c>
      <c r="P899">
        <v>0</v>
      </c>
      <c r="Q899" t="str">
        <f t="shared" ref="Q899:Q962" si="71">_xlfn.IFS(ISNUMBER(SEARCH("film &amp; video", N899)),"film &amp; video",ISNUMBER(SEARCH("food", N899)),"food",ISNUMBER(SEARCH("games", N899)),"games",ISNUMBER(SEARCH("journalism", N899)),"journalism",ISNUMBER(SEARCH("music", N899)),"music",ISNUMBER(SEARCH("photography", N899)),"photography",ISNUMBER(SEARCH("publishing", N899)),"publishing",ISNUMBER(SEARCH("technology", N899)),"technology",ISNUMBER(SEARCH("theater", N899)),"theater")</f>
        <v>music</v>
      </c>
      <c r="R899" t="str" cm="1">
        <f t="array" ref="R899">_xlfn.IFS(ISNUMBER(SEARCH("film &amp; video/television", N899)),"television",ISNUMBER(SEARCH("film &amp; video/animation", N899)),"animation",ISNUMBER(SEARCH("film &amp; video/documentary", N899)),"documentary",ISNUMBER(SEARCH("film &amp; video/drama", N899)),"drama",ISNUMBER(SEARCH("film &amp; video/science fiction", N899)),"science fiction",ISNUMBER(SEARCH("film &amp; video/shorts", N899)),"shorts",ISNUMBER(SEARCH("food/food trucks", N899)),"food trucks",ISNUMBER(SEARCH("food/restaurants", N899)),"restaurants",ISNUMBER(SEARCH("food/small batch", N899)),"small batch",ISNUMBER(SEARCH("games/mobile games", N899)),"mobile games",ISNUMBER(SEARCH("games/tabletop games", N899)),"tabletop games",ISNUMBER(SEARCH("games/video games", N899)),"video games",ISNUMBER(SEARCH("music/classical music", N899)),"classical music",ISNUMBER(SEARCH("music/electronic music", N899)),"electronic music",ISNUMBER(SEARCH("music/faith", N899)),"faith",ISNUMBER(SEARCH("music/indie rock", N899)),"indie rock",ISNUMBER(SEARCH("music/jazz", N899)),"jazz",ISNUMBER(SEARCH("music/metal", N899)),"metal",ISNUMBER(SEARCH("music/pop", N899)),"pop",ISNUMBER(SEARCH("music/rock", N899)),"rock",ISNUMBER(SEARCH("music/world music", N899)),"world music",ISNUMBER(SEARCH("journalism/audio", N899)),"audio",ISNUMBER(SEARCH("photography/nature", N899)),"nature",ISNUMBER(SEARCH("photography/people", N899)),"people",ISNUMBER(SEARCH("photography/photobooks", N899)),"photobooks",ISNUMBER(SEARCH("photography/places", N899)),"places",ISNUMBER(SEARCH("publishing/art books", N899)),"art books",ISNUMBER(SEARCH("publishing/children's books", N899)),"children's books",ISNUMBER(SEARCH("publishing/fiction", N899)),"fiction",ISNUMBER(SEARCH("publishing/nonfiction", N899)),"nonfiction",ISNUMBER(SEARCH("publishing/radio &amp; podcasts", N899)),"radio &amp; podcasts",ISNUMBER(SEARCH("publishing/translations", N899)),"translations",ISNUMBER(SEARCH("technology/gadgets", N899)),"gadgets",ISNUMBER(SEARCH("technology/hardware", N899)),"hardware",ISNUMBER(SEARCH("technology/makerspaces", N899)),"makerspaces",ISNUMBER(SEARCH("technology/space exploration", N899)),"space exploration",ISNUMBER(SEARCH("technology/wearables", N899)),"wearables",ISNUMBER(SEARCH("technology/web", N899)),"web",ISNUMBER(SEARCH("theater/musical", N899)),"musical",ISNUMBER(SEARCH("theater/plays", N899)),"plays",ISNUMBER(SEARCH("theater/spaces", N899)),"spaces")</f>
        <v>indie rock</v>
      </c>
      <c r="S899" s="6">
        <f t="shared" ref="S899:S962" si="72">(((J899/60)/60)/24)+DATE(1970,1,1)</f>
        <v>41211.688750000001</v>
      </c>
      <c r="T899" s="6">
        <f t="shared" ref="T899:T962" si="73">(((I899/60)/60)/24)+DATE(1970,1,1)</f>
        <v>41241.730416666665</v>
      </c>
    </row>
    <row r="900" spans="1:20" ht="48" hidden="1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ref="P900:P962" si="74">(E900/L900)</f>
        <v>35</v>
      </c>
      <c r="Q900" t="str">
        <f t="shared" si="71"/>
        <v>music</v>
      </c>
      <c r="R900" t="str" cm="1">
        <f t="array" ref="R900">_xlfn.IFS(ISNUMBER(SEARCH("film &amp; video/television", N900)),"television",ISNUMBER(SEARCH("film &amp; video/animation", N900)),"animation",ISNUMBER(SEARCH("film &amp; video/documentary", N900)),"documentary",ISNUMBER(SEARCH("film &amp; video/drama", N900)),"drama",ISNUMBER(SEARCH("film &amp; video/science fiction", N900)),"science fiction",ISNUMBER(SEARCH("film &amp; video/shorts", N900)),"shorts",ISNUMBER(SEARCH("food/food trucks", N900)),"food trucks",ISNUMBER(SEARCH("food/restaurants", N900)),"restaurants",ISNUMBER(SEARCH("food/small batch", N900)),"small batch",ISNUMBER(SEARCH("games/mobile games", N900)),"mobile games",ISNUMBER(SEARCH("games/tabletop games", N900)),"tabletop games",ISNUMBER(SEARCH("games/video games", N900)),"video games",ISNUMBER(SEARCH("music/classical music", N900)),"classical music",ISNUMBER(SEARCH("music/electronic music", N900)),"electronic music",ISNUMBER(SEARCH("music/faith", N900)),"faith",ISNUMBER(SEARCH("music/indie rock", N900)),"indie rock",ISNUMBER(SEARCH("music/jazz", N900)),"jazz",ISNUMBER(SEARCH("music/metal", N900)),"metal",ISNUMBER(SEARCH("music/pop", N900)),"pop",ISNUMBER(SEARCH("music/rock", N900)),"rock",ISNUMBER(SEARCH("music/world music", N900)),"world music",ISNUMBER(SEARCH("journalism/audio", N900)),"audio",ISNUMBER(SEARCH("photography/nature", N900)),"nature",ISNUMBER(SEARCH("photography/people", N900)),"people",ISNUMBER(SEARCH("photography/photobooks", N900)),"photobooks",ISNUMBER(SEARCH("photography/places", N900)),"places",ISNUMBER(SEARCH("publishing/art books", N900)),"art books",ISNUMBER(SEARCH("publishing/children's books", N900)),"children's books",ISNUMBER(SEARCH("publishing/fiction", N900)),"fiction",ISNUMBER(SEARCH("publishing/nonfiction", N900)),"nonfiction",ISNUMBER(SEARCH("publishing/radio &amp; podcasts", N900)),"radio &amp; podcasts",ISNUMBER(SEARCH("publishing/translations", N900)),"translations",ISNUMBER(SEARCH("technology/gadgets", N900)),"gadgets",ISNUMBER(SEARCH("technology/hardware", N900)),"hardware",ISNUMBER(SEARCH("technology/makerspaces", N900)),"makerspaces",ISNUMBER(SEARCH("technology/space exploration", N900)),"space exploration",ISNUMBER(SEARCH("technology/wearables", N900)),"wearables",ISNUMBER(SEARCH("technology/web", N900)),"web",ISNUMBER(SEARCH("theater/musical", N900)),"musical",ISNUMBER(SEARCH("theater/plays", N900)),"plays",ISNUMBER(SEARCH("theater/spaces", N900)),"spaces")</f>
        <v>indie rock</v>
      </c>
      <c r="S900" s="6">
        <f t="shared" si="72"/>
        <v>40878.758217592593</v>
      </c>
      <c r="T900" s="6">
        <f t="shared" si="73"/>
        <v>40923.758217592593</v>
      </c>
    </row>
    <row r="901" spans="1:20" ht="48" hidden="1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4"/>
        <v>35</v>
      </c>
      <c r="Q901" t="str">
        <f t="shared" si="71"/>
        <v>music</v>
      </c>
      <c r="R901" t="str" cm="1">
        <f t="array" ref="R901">_xlfn.IFS(ISNUMBER(SEARCH("film &amp; video/television", N901)),"television",ISNUMBER(SEARCH("film &amp; video/animation", N901)),"animation",ISNUMBER(SEARCH("film &amp; video/documentary", N901)),"documentary",ISNUMBER(SEARCH("film &amp; video/drama", N901)),"drama",ISNUMBER(SEARCH("film &amp; video/science fiction", N901)),"science fiction",ISNUMBER(SEARCH("film &amp; video/shorts", N901)),"shorts",ISNUMBER(SEARCH("food/food trucks", N901)),"food trucks",ISNUMBER(SEARCH("food/restaurants", N901)),"restaurants",ISNUMBER(SEARCH("food/small batch", N901)),"small batch",ISNUMBER(SEARCH("games/mobile games", N901)),"mobile games",ISNUMBER(SEARCH("games/tabletop games", N901)),"tabletop games",ISNUMBER(SEARCH("games/video games", N901)),"video games",ISNUMBER(SEARCH("music/classical music", N901)),"classical music",ISNUMBER(SEARCH("music/electronic music", N901)),"electronic music",ISNUMBER(SEARCH("music/faith", N901)),"faith",ISNUMBER(SEARCH("music/indie rock", N901)),"indie rock",ISNUMBER(SEARCH("music/jazz", N901)),"jazz",ISNUMBER(SEARCH("music/metal", N901)),"metal",ISNUMBER(SEARCH("music/pop", N901)),"pop",ISNUMBER(SEARCH("music/rock", N901)),"rock",ISNUMBER(SEARCH("music/world music", N901)),"world music",ISNUMBER(SEARCH("journalism/audio", N901)),"audio",ISNUMBER(SEARCH("photography/nature", N901)),"nature",ISNUMBER(SEARCH("photography/people", N901)),"people",ISNUMBER(SEARCH("photography/photobooks", N901)),"photobooks",ISNUMBER(SEARCH("photography/places", N901)),"places",ISNUMBER(SEARCH("publishing/art books", N901)),"art books",ISNUMBER(SEARCH("publishing/children's books", N901)),"children's books",ISNUMBER(SEARCH("publishing/fiction", N901)),"fiction",ISNUMBER(SEARCH("publishing/nonfiction", N901)),"nonfiction",ISNUMBER(SEARCH("publishing/radio &amp; podcasts", N901)),"radio &amp; podcasts",ISNUMBER(SEARCH("publishing/translations", N901)),"translations",ISNUMBER(SEARCH("technology/gadgets", N901)),"gadgets",ISNUMBER(SEARCH("technology/hardware", N901)),"hardware",ISNUMBER(SEARCH("technology/makerspaces", N901)),"makerspaces",ISNUMBER(SEARCH("technology/space exploration", N901)),"space exploration",ISNUMBER(SEARCH("technology/wearables", N901)),"wearables",ISNUMBER(SEARCH("technology/web", N901)),"web",ISNUMBER(SEARCH("theater/musical", N901)),"musical",ISNUMBER(SEARCH("theater/plays", N901)),"plays",ISNUMBER(SEARCH("theater/spaces", N901)),"spaces")</f>
        <v>indie rock</v>
      </c>
      <c r="S901" s="6">
        <f t="shared" si="72"/>
        <v>40646.099097222221</v>
      </c>
      <c r="T901" s="6">
        <f t="shared" si="73"/>
        <v>40691.099097222221</v>
      </c>
    </row>
    <row r="902" spans="1:20" ht="32" hidden="1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4"/>
        <v>10.5</v>
      </c>
      <c r="Q902" t="str">
        <f t="shared" si="71"/>
        <v>music</v>
      </c>
      <c r="R902" t="str" cm="1">
        <f t="array" ref="R902">_xlfn.IFS(ISNUMBER(SEARCH("film &amp; video/television", N902)),"television",ISNUMBER(SEARCH("film &amp; video/animation", N902)),"animation",ISNUMBER(SEARCH("film &amp; video/documentary", N902)),"documentary",ISNUMBER(SEARCH("film &amp; video/drama", N902)),"drama",ISNUMBER(SEARCH("film &amp; video/science fiction", N902)),"science fiction",ISNUMBER(SEARCH("film &amp; video/shorts", N902)),"shorts",ISNUMBER(SEARCH("food/food trucks", N902)),"food trucks",ISNUMBER(SEARCH("food/restaurants", N902)),"restaurants",ISNUMBER(SEARCH("food/small batch", N902)),"small batch",ISNUMBER(SEARCH("games/mobile games", N902)),"mobile games",ISNUMBER(SEARCH("games/tabletop games", N902)),"tabletop games",ISNUMBER(SEARCH("games/video games", N902)),"video games",ISNUMBER(SEARCH("music/classical music", N902)),"classical music",ISNUMBER(SEARCH("music/electronic music", N902)),"electronic music",ISNUMBER(SEARCH("music/faith", N902)),"faith",ISNUMBER(SEARCH("music/indie rock", N902)),"indie rock",ISNUMBER(SEARCH("music/jazz", N902)),"jazz",ISNUMBER(SEARCH("music/metal", N902)),"metal",ISNUMBER(SEARCH("music/pop", N902)),"pop",ISNUMBER(SEARCH("music/rock", N902)),"rock",ISNUMBER(SEARCH("music/world music", N902)),"world music",ISNUMBER(SEARCH("journalism/audio", N902)),"audio",ISNUMBER(SEARCH("photography/nature", N902)),"nature",ISNUMBER(SEARCH("photography/people", N902)),"people",ISNUMBER(SEARCH("photography/photobooks", N902)),"photobooks",ISNUMBER(SEARCH("photography/places", N902)),"places",ISNUMBER(SEARCH("publishing/art books", N902)),"art books",ISNUMBER(SEARCH("publishing/children's books", N902)),"children's books",ISNUMBER(SEARCH("publishing/fiction", N902)),"fiction",ISNUMBER(SEARCH("publishing/nonfiction", N902)),"nonfiction",ISNUMBER(SEARCH("publishing/radio &amp; podcasts", N902)),"radio &amp; podcasts",ISNUMBER(SEARCH("publishing/translations", N902)),"translations",ISNUMBER(SEARCH("technology/gadgets", N902)),"gadgets",ISNUMBER(SEARCH("technology/hardware", N902)),"hardware",ISNUMBER(SEARCH("technology/makerspaces", N902)),"makerspaces",ISNUMBER(SEARCH("technology/space exploration", N902)),"space exploration",ISNUMBER(SEARCH("technology/wearables", N902)),"wearables",ISNUMBER(SEARCH("technology/web", N902)),"web",ISNUMBER(SEARCH("theater/musical", N902)),"musical",ISNUMBER(SEARCH("theater/plays", N902)),"plays",ISNUMBER(SEARCH("theater/spaces", N902)),"spaces")</f>
        <v>jazz</v>
      </c>
      <c r="S902" s="6">
        <f t="shared" si="72"/>
        <v>42429.84956018519</v>
      </c>
      <c r="T902" s="6">
        <f t="shared" si="73"/>
        <v>42459.807893518519</v>
      </c>
    </row>
    <row r="903" spans="1:20" ht="64" hidden="1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v>0</v>
      </c>
      <c r="Q903" t="str">
        <f t="shared" si="71"/>
        <v>music</v>
      </c>
      <c r="R903" t="str" cm="1">
        <f t="array" ref="R903">_xlfn.IFS(ISNUMBER(SEARCH("film &amp; video/television", N903)),"television",ISNUMBER(SEARCH("film &amp; video/animation", N903)),"animation",ISNUMBER(SEARCH("film &amp; video/documentary", N903)),"documentary",ISNUMBER(SEARCH("film &amp; video/drama", N903)),"drama",ISNUMBER(SEARCH("film &amp; video/science fiction", N903)),"science fiction",ISNUMBER(SEARCH("film &amp; video/shorts", N903)),"shorts",ISNUMBER(SEARCH("food/food trucks", N903)),"food trucks",ISNUMBER(SEARCH("food/restaurants", N903)),"restaurants",ISNUMBER(SEARCH("food/small batch", N903)),"small batch",ISNUMBER(SEARCH("games/mobile games", N903)),"mobile games",ISNUMBER(SEARCH("games/tabletop games", N903)),"tabletop games",ISNUMBER(SEARCH("games/video games", N903)),"video games",ISNUMBER(SEARCH("music/classical music", N903)),"classical music",ISNUMBER(SEARCH("music/electronic music", N903)),"electronic music",ISNUMBER(SEARCH("music/faith", N903)),"faith",ISNUMBER(SEARCH("music/indie rock", N903)),"indie rock",ISNUMBER(SEARCH("music/jazz", N903)),"jazz",ISNUMBER(SEARCH("music/metal", N903)),"metal",ISNUMBER(SEARCH("music/pop", N903)),"pop",ISNUMBER(SEARCH("music/rock", N903)),"rock",ISNUMBER(SEARCH("music/world music", N903)),"world music",ISNUMBER(SEARCH("journalism/audio", N903)),"audio",ISNUMBER(SEARCH("photography/nature", N903)),"nature",ISNUMBER(SEARCH("photography/people", N903)),"people",ISNUMBER(SEARCH("photography/photobooks", N903)),"photobooks",ISNUMBER(SEARCH("photography/places", N903)),"places",ISNUMBER(SEARCH("publishing/art books", N903)),"art books",ISNUMBER(SEARCH("publishing/children's books", N903)),"children's books",ISNUMBER(SEARCH("publishing/fiction", N903)),"fiction",ISNUMBER(SEARCH("publishing/nonfiction", N903)),"nonfiction",ISNUMBER(SEARCH("publishing/radio &amp; podcasts", N903)),"radio &amp; podcasts",ISNUMBER(SEARCH("publishing/translations", N903)),"translations",ISNUMBER(SEARCH("technology/gadgets", N903)),"gadgets",ISNUMBER(SEARCH("technology/hardware", N903)),"hardware",ISNUMBER(SEARCH("technology/makerspaces", N903)),"makerspaces",ISNUMBER(SEARCH("technology/space exploration", N903)),"space exploration",ISNUMBER(SEARCH("technology/wearables", N903)),"wearables",ISNUMBER(SEARCH("technology/web", N903)),"web",ISNUMBER(SEARCH("theater/musical", N903)),"musical",ISNUMBER(SEARCH("theater/plays", N903)),"plays",ISNUMBER(SEARCH("theater/spaces", N903)),"spaces")</f>
        <v>jazz</v>
      </c>
      <c r="S903" s="6">
        <f t="shared" si="72"/>
        <v>40291.81150462963</v>
      </c>
      <c r="T903" s="6">
        <f t="shared" si="73"/>
        <v>40337.799305555556</v>
      </c>
    </row>
    <row r="904" spans="1:20" ht="48" hidden="1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4"/>
        <v>30</v>
      </c>
      <c r="Q904" t="str">
        <f t="shared" si="71"/>
        <v>music</v>
      </c>
      <c r="R904" t="str" cm="1">
        <f t="array" ref="R904">_xlfn.IFS(ISNUMBER(SEARCH("film &amp; video/television", N904)),"television",ISNUMBER(SEARCH("film &amp; video/animation", N904)),"animation",ISNUMBER(SEARCH("film &amp; video/documentary", N904)),"documentary",ISNUMBER(SEARCH("film &amp; video/drama", N904)),"drama",ISNUMBER(SEARCH("film &amp; video/science fiction", N904)),"science fiction",ISNUMBER(SEARCH("film &amp; video/shorts", N904)),"shorts",ISNUMBER(SEARCH("food/food trucks", N904)),"food trucks",ISNUMBER(SEARCH("food/restaurants", N904)),"restaurants",ISNUMBER(SEARCH("food/small batch", N904)),"small batch",ISNUMBER(SEARCH("games/mobile games", N904)),"mobile games",ISNUMBER(SEARCH("games/tabletop games", N904)),"tabletop games",ISNUMBER(SEARCH("games/video games", N904)),"video games",ISNUMBER(SEARCH("music/classical music", N904)),"classical music",ISNUMBER(SEARCH("music/electronic music", N904)),"electronic music",ISNUMBER(SEARCH("music/faith", N904)),"faith",ISNUMBER(SEARCH("music/indie rock", N904)),"indie rock",ISNUMBER(SEARCH("music/jazz", N904)),"jazz",ISNUMBER(SEARCH("music/metal", N904)),"metal",ISNUMBER(SEARCH("music/pop", N904)),"pop",ISNUMBER(SEARCH("music/rock", N904)),"rock",ISNUMBER(SEARCH("music/world music", N904)),"world music",ISNUMBER(SEARCH("journalism/audio", N904)),"audio",ISNUMBER(SEARCH("photography/nature", N904)),"nature",ISNUMBER(SEARCH("photography/people", N904)),"people",ISNUMBER(SEARCH("photography/photobooks", N904)),"photobooks",ISNUMBER(SEARCH("photography/places", N904)),"places",ISNUMBER(SEARCH("publishing/art books", N904)),"art books",ISNUMBER(SEARCH("publishing/children's books", N904)),"children's books",ISNUMBER(SEARCH("publishing/fiction", N904)),"fiction",ISNUMBER(SEARCH("publishing/nonfiction", N904)),"nonfiction",ISNUMBER(SEARCH("publishing/radio &amp; podcasts", N904)),"radio &amp; podcasts",ISNUMBER(SEARCH("publishing/translations", N904)),"translations",ISNUMBER(SEARCH("technology/gadgets", N904)),"gadgets",ISNUMBER(SEARCH("technology/hardware", N904)),"hardware",ISNUMBER(SEARCH("technology/makerspaces", N904)),"makerspaces",ISNUMBER(SEARCH("technology/space exploration", N904)),"space exploration",ISNUMBER(SEARCH("technology/wearables", N904)),"wearables",ISNUMBER(SEARCH("technology/web", N904)),"web",ISNUMBER(SEARCH("theater/musical", N904)),"musical",ISNUMBER(SEARCH("theater/plays", N904)),"plays",ISNUMBER(SEARCH("theater/spaces", N904)),"spaces")</f>
        <v>jazz</v>
      </c>
      <c r="S904" s="6">
        <f t="shared" si="72"/>
        <v>41829.965532407405</v>
      </c>
      <c r="T904" s="6">
        <f t="shared" si="73"/>
        <v>41881.645833333336</v>
      </c>
    </row>
    <row r="905" spans="1:20" ht="48" hidden="1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4"/>
        <v>40</v>
      </c>
      <c r="Q905" t="str">
        <f t="shared" si="71"/>
        <v>music</v>
      </c>
      <c r="R905" t="str" cm="1">
        <f t="array" ref="R905">_xlfn.IFS(ISNUMBER(SEARCH("film &amp; video/television", N905)),"television",ISNUMBER(SEARCH("film &amp; video/animation", N905)),"animation",ISNUMBER(SEARCH("film &amp; video/documentary", N905)),"documentary",ISNUMBER(SEARCH("film &amp; video/drama", N905)),"drama",ISNUMBER(SEARCH("film &amp; video/science fiction", N905)),"science fiction",ISNUMBER(SEARCH("film &amp; video/shorts", N905)),"shorts",ISNUMBER(SEARCH("food/food trucks", N905)),"food trucks",ISNUMBER(SEARCH("food/restaurants", N905)),"restaurants",ISNUMBER(SEARCH("food/small batch", N905)),"small batch",ISNUMBER(SEARCH("games/mobile games", N905)),"mobile games",ISNUMBER(SEARCH("games/tabletop games", N905)),"tabletop games",ISNUMBER(SEARCH("games/video games", N905)),"video games",ISNUMBER(SEARCH("music/classical music", N905)),"classical music",ISNUMBER(SEARCH("music/electronic music", N905)),"electronic music",ISNUMBER(SEARCH("music/faith", N905)),"faith",ISNUMBER(SEARCH("music/indie rock", N905)),"indie rock",ISNUMBER(SEARCH("music/jazz", N905)),"jazz",ISNUMBER(SEARCH("music/metal", N905)),"metal",ISNUMBER(SEARCH("music/pop", N905)),"pop",ISNUMBER(SEARCH("music/rock", N905)),"rock",ISNUMBER(SEARCH("music/world music", N905)),"world music",ISNUMBER(SEARCH("journalism/audio", N905)),"audio",ISNUMBER(SEARCH("photography/nature", N905)),"nature",ISNUMBER(SEARCH("photography/people", N905)),"people",ISNUMBER(SEARCH("photography/photobooks", N905)),"photobooks",ISNUMBER(SEARCH("photography/places", N905)),"places",ISNUMBER(SEARCH("publishing/art books", N905)),"art books",ISNUMBER(SEARCH("publishing/children's books", N905)),"children's books",ISNUMBER(SEARCH("publishing/fiction", N905)),"fiction",ISNUMBER(SEARCH("publishing/nonfiction", N905)),"nonfiction",ISNUMBER(SEARCH("publishing/radio &amp; podcasts", N905)),"radio &amp; podcasts",ISNUMBER(SEARCH("publishing/translations", N905)),"translations",ISNUMBER(SEARCH("technology/gadgets", N905)),"gadgets",ISNUMBER(SEARCH("technology/hardware", N905)),"hardware",ISNUMBER(SEARCH("technology/makerspaces", N905)),"makerspaces",ISNUMBER(SEARCH("technology/space exploration", N905)),"space exploration",ISNUMBER(SEARCH("technology/wearables", N905)),"wearables",ISNUMBER(SEARCH("technology/web", N905)),"web",ISNUMBER(SEARCH("theater/musical", N905)),"musical",ISNUMBER(SEARCH("theater/plays", N905)),"plays",ISNUMBER(SEARCH("theater/spaces", N905)),"spaces")</f>
        <v>jazz</v>
      </c>
      <c r="S905" s="6">
        <f t="shared" si="72"/>
        <v>41149.796064814815</v>
      </c>
      <c r="T905" s="6">
        <f t="shared" si="73"/>
        <v>41175.100694444445</v>
      </c>
    </row>
    <row r="906" spans="1:20" ht="48" hidden="1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4"/>
        <v>50.333333333333336</v>
      </c>
      <c r="Q906" t="str">
        <f t="shared" si="71"/>
        <v>music</v>
      </c>
      <c r="R906" t="str" cm="1">
        <f t="array" ref="R906">_xlfn.IFS(ISNUMBER(SEARCH("film &amp; video/television", N906)),"television",ISNUMBER(SEARCH("film &amp; video/animation", N906)),"animation",ISNUMBER(SEARCH("film &amp; video/documentary", N906)),"documentary",ISNUMBER(SEARCH("film &amp; video/drama", N906)),"drama",ISNUMBER(SEARCH("film &amp; video/science fiction", N906)),"science fiction",ISNUMBER(SEARCH("film &amp; video/shorts", N906)),"shorts",ISNUMBER(SEARCH("food/food trucks", N906)),"food trucks",ISNUMBER(SEARCH("food/restaurants", N906)),"restaurants",ISNUMBER(SEARCH("food/small batch", N906)),"small batch",ISNUMBER(SEARCH("games/mobile games", N906)),"mobile games",ISNUMBER(SEARCH("games/tabletop games", N906)),"tabletop games",ISNUMBER(SEARCH("games/video games", N906)),"video games",ISNUMBER(SEARCH("music/classical music", N906)),"classical music",ISNUMBER(SEARCH("music/electronic music", N906)),"electronic music",ISNUMBER(SEARCH("music/faith", N906)),"faith",ISNUMBER(SEARCH("music/indie rock", N906)),"indie rock",ISNUMBER(SEARCH("music/jazz", N906)),"jazz",ISNUMBER(SEARCH("music/metal", N906)),"metal",ISNUMBER(SEARCH("music/pop", N906)),"pop",ISNUMBER(SEARCH("music/rock", N906)),"rock",ISNUMBER(SEARCH("music/world music", N906)),"world music",ISNUMBER(SEARCH("journalism/audio", N906)),"audio",ISNUMBER(SEARCH("photography/nature", N906)),"nature",ISNUMBER(SEARCH("photography/people", N906)),"people",ISNUMBER(SEARCH("photography/photobooks", N906)),"photobooks",ISNUMBER(SEARCH("photography/places", N906)),"places",ISNUMBER(SEARCH("publishing/art books", N906)),"art books",ISNUMBER(SEARCH("publishing/children's books", N906)),"children's books",ISNUMBER(SEARCH("publishing/fiction", N906)),"fiction",ISNUMBER(SEARCH("publishing/nonfiction", N906)),"nonfiction",ISNUMBER(SEARCH("publishing/radio &amp; podcasts", N906)),"radio &amp; podcasts",ISNUMBER(SEARCH("publishing/translations", N906)),"translations",ISNUMBER(SEARCH("technology/gadgets", N906)),"gadgets",ISNUMBER(SEARCH("technology/hardware", N906)),"hardware",ISNUMBER(SEARCH("technology/makerspaces", N906)),"makerspaces",ISNUMBER(SEARCH("technology/space exploration", N906)),"space exploration",ISNUMBER(SEARCH("technology/wearables", N906)),"wearables",ISNUMBER(SEARCH("technology/web", N906)),"web",ISNUMBER(SEARCH("theater/musical", N906)),"musical",ISNUMBER(SEARCH("theater/plays", N906)),"plays",ISNUMBER(SEARCH("theater/spaces", N906)),"spaces")</f>
        <v>jazz</v>
      </c>
      <c r="S906" s="6">
        <f t="shared" si="72"/>
        <v>42342.080289351856</v>
      </c>
      <c r="T906" s="6">
        <f t="shared" si="73"/>
        <v>42372.080289351856</v>
      </c>
    </row>
    <row r="907" spans="1:20" ht="48" hidden="1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4"/>
        <v>32.666666666666664</v>
      </c>
      <c r="Q907" t="str">
        <f t="shared" si="71"/>
        <v>music</v>
      </c>
      <c r="R907" t="str" cm="1">
        <f t="array" ref="R907">_xlfn.IFS(ISNUMBER(SEARCH("film &amp; video/television", N907)),"television",ISNUMBER(SEARCH("film &amp; video/animation", N907)),"animation",ISNUMBER(SEARCH("film &amp; video/documentary", N907)),"documentary",ISNUMBER(SEARCH("film &amp; video/drama", N907)),"drama",ISNUMBER(SEARCH("film &amp; video/science fiction", N907)),"science fiction",ISNUMBER(SEARCH("film &amp; video/shorts", N907)),"shorts",ISNUMBER(SEARCH("food/food trucks", N907)),"food trucks",ISNUMBER(SEARCH("food/restaurants", N907)),"restaurants",ISNUMBER(SEARCH("food/small batch", N907)),"small batch",ISNUMBER(SEARCH("games/mobile games", N907)),"mobile games",ISNUMBER(SEARCH("games/tabletop games", N907)),"tabletop games",ISNUMBER(SEARCH("games/video games", N907)),"video games",ISNUMBER(SEARCH("music/classical music", N907)),"classical music",ISNUMBER(SEARCH("music/electronic music", N907)),"electronic music",ISNUMBER(SEARCH("music/faith", N907)),"faith",ISNUMBER(SEARCH("music/indie rock", N907)),"indie rock",ISNUMBER(SEARCH("music/jazz", N907)),"jazz",ISNUMBER(SEARCH("music/metal", N907)),"metal",ISNUMBER(SEARCH("music/pop", N907)),"pop",ISNUMBER(SEARCH("music/rock", N907)),"rock",ISNUMBER(SEARCH("music/world music", N907)),"world music",ISNUMBER(SEARCH("journalism/audio", N907)),"audio",ISNUMBER(SEARCH("photography/nature", N907)),"nature",ISNUMBER(SEARCH("photography/people", N907)),"people",ISNUMBER(SEARCH("photography/photobooks", N907)),"photobooks",ISNUMBER(SEARCH("photography/places", N907)),"places",ISNUMBER(SEARCH("publishing/art books", N907)),"art books",ISNUMBER(SEARCH("publishing/children's books", N907)),"children's books",ISNUMBER(SEARCH("publishing/fiction", N907)),"fiction",ISNUMBER(SEARCH("publishing/nonfiction", N907)),"nonfiction",ISNUMBER(SEARCH("publishing/radio &amp; podcasts", N907)),"radio &amp; podcasts",ISNUMBER(SEARCH("publishing/translations", N907)),"translations",ISNUMBER(SEARCH("technology/gadgets", N907)),"gadgets",ISNUMBER(SEARCH("technology/hardware", N907)),"hardware",ISNUMBER(SEARCH("technology/makerspaces", N907)),"makerspaces",ISNUMBER(SEARCH("technology/space exploration", N907)),"space exploration",ISNUMBER(SEARCH("technology/wearables", N907)),"wearables",ISNUMBER(SEARCH("technology/web", N907)),"web",ISNUMBER(SEARCH("theater/musical", N907)),"musical",ISNUMBER(SEARCH("theater/plays", N907)),"plays",ISNUMBER(SEARCH("theater/spaces", N907)),"spaces")</f>
        <v>jazz</v>
      </c>
      <c r="S907" s="6">
        <f t="shared" si="72"/>
        <v>40507.239884259259</v>
      </c>
      <c r="T907" s="6">
        <f t="shared" si="73"/>
        <v>40567.239884259259</v>
      </c>
    </row>
    <row r="908" spans="1:20" ht="32" hidden="1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v>0</v>
      </c>
      <c r="Q908" t="str">
        <f t="shared" si="71"/>
        <v>music</v>
      </c>
      <c r="R908" t="str" cm="1">
        <f t="array" ref="R908">_xlfn.IFS(ISNUMBER(SEARCH("film &amp; video/television", N908)),"television",ISNUMBER(SEARCH("film &amp; video/animation", N908)),"animation",ISNUMBER(SEARCH("film &amp; video/documentary", N908)),"documentary",ISNUMBER(SEARCH("film &amp; video/drama", N908)),"drama",ISNUMBER(SEARCH("film &amp; video/science fiction", N908)),"science fiction",ISNUMBER(SEARCH("film &amp; video/shorts", N908)),"shorts",ISNUMBER(SEARCH("food/food trucks", N908)),"food trucks",ISNUMBER(SEARCH("food/restaurants", N908)),"restaurants",ISNUMBER(SEARCH("food/small batch", N908)),"small batch",ISNUMBER(SEARCH("games/mobile games", N908)),"mobile games",ISNUMBER(SEARCH("games/tabletop games", N908)),"tabletop games",ISNUMBER(SEARCH("games/video games", N908)),"video games",ISNUMBER(SEARCH("music/classical music", N908)),"classical music",ISNUMBER(SEARCH("music/electronic music", N908)),"electronic music",ISNUMBER(SEARCH("music/faith", N908)),"faith",ISNUMBER(SEARCH("music/indie rock", N908)),"indie rock",ISNUMBER(SEARCH("music/jazz", N908)),"jazz",ISNUMBER(SEARCH("music/metal", N908)),"metal",ISNUMBER(SEARCH("music/pop", N908)),"pop",ISNUMBER(SEARCH("music/rock", N908)),"rock",ISNUMBER(SEARCH("music/world music", N908)),"world music",ISNUMBER(SEARCH("journalism/audio", N908)),"audio",ISNUMBER(SEARCH("photography/nature", N908)),"nature",ISNUMBER(SEARCH("photography/people", N908)),"people",ISNUMBER(SEARCH("photography/photobooks", N908)),"photobooks",ISNUMBER(SEARCH("photography/places", N908)),"places",ISNUMBER(SEARCH("publishing/art books", N908)),"art books",ISNUMBER(SEARCH("publishing/children's books", N908)),"children's books",ISNUMBER(SEARCH("publishing/fiction", N908)),"fiction",ISNUMBER(SEARCH("publishing/nonfiction", N908)),"nonfiction",ISNUMBER(SEARCH("publishing/radio &amp; podcasts", N908)),"radio &amp; podcasts",ISNUMBER(SEARCH("publishing/translations", N908)),"translations",ISNUMBER(SEARCH("technology/gadgets", N908)),"gadgets",ISNUMBER(SEARCH("technology/hardware", N908)),"hardware",ISNUMBER(SEARCH("technology/makerspaces", N908)),"makerspaces",ISNUMBER(SEARCH("technology/space exploration", N908)),"space exploration",ISNUMBER(SEARCH("technology/wearables", N908)),"wearables",ISNUMBER(SEARCH("technology/web", N908)),"web",ISNUMBER(SEARCH("theater/musical", N908)),"musical",ISNUMBER(SEARCH("theater/plays", N908)),"plays",ISNUMBER(SEARCH("theater/spaces", N908)),"spaces")</f>
        <v>jazz</v>
      </c>
      <c r="S908" s="6">
        <f t="shared" si="72"/>
        <v>41681.189699074072</v>
      </c>
      <c r="T908" s="6">
        <f t="shared" si="73"/>
        <v>41711.148032407407</v>
      </c>
    </row>
    <row r="909" spans="1:20" ht="32" hidden="1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v>0</v>
      </c>
      <c r="Q909" t="str">
        <f t="shared" si="71"/>
        <v>music</v>
      </c>
      <c r="R909" t="str" cm="1">
        <f t="array" ref="R909">_xlfn.IFS(ISNUMBER(SEARCH("film &amp; video/television", N909)),"television",ISNUMBER(SEARCH("film &amp; video/animation", N909)),"animation",ISNUMBER(SEARCH("film &amp; video/documentary", N909)),"documentary",ISNUMBER(SEARCH("film &amp; video/drama", N909)),"drama",ISNUMBER(SEARCH("film &amp; video/science fiction", N909)),"science fiction",ISNUMBER(SEARCH("film &amp; video/shorts", N909)),"shorts",ISNUMBER(SEARCH("food/food trucks", N909)),"food trucks",ISNUMBER(SEARCH("food/restaurants", N909)),"restaurants",ISNUMBER(SEARCH("food/small batch", N909)),"small batch",ISNUMBER(SEARCH("games/mobile games", N909)),"mobile games",ISNUMBER(SEARCH("games/tabletop games", N909)),"tabletop games",ISNUMBER(SEARCH("games/video games", N909)),"video games",ISNUMBER(SEARCH("music/classical music", N909)),"classical music",ISNUMBER(SEARCH("music/electronic music", N909)),"electronic music",ISNUMBER(SEARCH("music/faith", N909)),"faith",ISNUMBER(SEARCH("music/indie rock", N909)),"indie rock",ISNUMBER(SEARCH("music/jazz", N909)),"jazz",ISNUMBER(SEARCH("music/metal", N909)),"metal",ISNUMBER(SEARCH("music/pop", N909)),"pop",ISNUMBER(SEARCH("music/rock", N909)),"rock",ISNUMBER(SEARCH("music/world music", N909)),"world music",ISNUMBER(SEARCH("journalism/audio", N909)),"audio",ISNUMBER(SEARCH("photography/nature", N909)),"nature",ISNUMBER(SEARCH("photography/people", N909)),"people",ISNUMBER(SEARCH("photography/photobooks", N909)),"photobooks",ISNUMBER(SEARCH("photography/places", N909)),"places",ISNUMBER(SEARCH("publishing/art books", N909)),"art books",ISNUMBER(SEARCH("publishing/children's books", N909)),"children's books",ISNUMBER(SEARCH("publishing/fiction", N909)),"fiction",ISNUMBER(SEARCH("publishing/nonfiction", N909)),"nonfiction",ISNUMBER(SEARCH("publishing/radio &amp; podcasts", N909)),"radio &amp; podcasts",ISNUMBER(SEARCH("publishing/translations", N909)),"translations",ISNUMBER(SEARCH("technology/gadgets", N909)),"gadgets",ISNUMBER(SEARCH("technology/hardware", N909)),"hardware",ISNUMBER(SEARCH("technology/makerspaces", N909)),"makerspaces",ISNUMBER(SEARCH("technology/space exploration", N909)),"space exploration",ISNUMBER(SEARCH("technology/wearables", N909)),"wearables",ISNUMBER(SEARCH("technology/web", N909)),"web",ISNUMBER(SEARCH("theater/musical", N909)),"musical",ISNUMBER(SEARCH("theater/plays", N909)),"plays",ISNUMBER(SEARCH("theater/spaces", N909)),"spaces")</f>
        <v>jazz</v>
      </c>
      <c r="S909" s="6">
        <f t="shared" si="72"/>
        <v>40767.192395833335</v>
      </c>
      <c r="T909" s="6">
        <f t="shared" si="73"/>
        <v>40797.192395833335</v>
      </c>
    </row>
    <row r="910" spans="1:20" ht="48" hidden="1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v>0</v>
      </c>
      <c r="Q910" t="str">
        <f t="shared" si="71"/>
        <v>music</v>
      </c>
      <c r="R910" t="str" cm="1">
        <f t="array" ref="R910">_xlfn.IFS(ISNUMBER(SEARCH("film &amp; video/television", N910)),"television",ISNUMBER(SEARCH("film &amp; video/animation", N910)),"animation",ISNUMBER(SEARCH("film &amp; video/documentary", N910)),"documentary",ISNUMBER(SEARCH("film &amp; video/drama", N910)),"drama",ISNUMBER(SEARCH("film &amp; video/science fiction", N910)),"science fiction",ISNUMBER(SEARCH("film &amp; video/shorts", N910)),"shorts",ISNUMBER(SEARCH("food/food trucks", N910)),"food trucks",ISNUMBER(SEARCH("food/restaurants", N910)),"restaurants",ISNUMBER(SEARCH("food/small batch", N910)),"small batch",ISNUMBER(SEARCH("games/mobile games", N910)),"mobile games",ISNUMBER(SEARCH("games/tabletop games", N910)),"tabletop games",ISNUMBER(SEARCH("games/video games", N910)),"video games",ISNUMBER(SEARCH("music/classical music", N910)),"classical music",ISNUMBER(SEARCH("music/electronic music", N910)),"electronic music",ISNUMBER(SEARCH("music/faith", N910)),"faith",ISNUMBER(SEARCH("music/indie rock", N910)),"indie rock",ISNUMBER(SEARCH("music/jazz", N910)),"jazz",ISNUMBER(SEARCH("music/metal", N910)),"metal",ISNUMBER(SEARCH("music/pop", N910)),"pop",ISNUMBER(SEARCH("music/rock", N910)),"rock",ISNUMBER(SEARCH("music/world music", N910)),"world music",ISNUMBER(SEARCH("journalism/audio", N910)),"audio",ISNUMBER(SEARCH("photography/nature", N910)),"nature",ISNUMBER(SEARCH("photography/people", N910)),"people",ISNUMBER(SEARCH("photography/photobooks", N910)),"photobooks",ISNUMBER(SEARCH("photography/places", N910)),"places",ISNUMBER(SEARCH("publishing/art books", N910)),"art books",ISNUMBER(SEARCH("publishing/children's books", N910)),"children's books",ISNUMBER(SEARCH("publishing/fiction", N910)),"fiction",ISNUMBER(SEARCH("publishing/nonfiction", N910)),"nonfiction",ISNUMBER(SEARCH("publishing/radio &amp; podcasts", N910)),"radio &amp; podcasts",ISNUMBER(SEARCH("publishing/translations", N910)),"translations",ISNUMBER(SEARCH("technology/gadgets", N910)),"gadgets",ISNUMBER(SEARCH("technology/hardware", N910)),"hardware",ISNUMBER(SEARCH("technology/makerspaces", N910)),"makerspaces",ISNUMBER(SEARCH("technology/space exploration", N910)),"space exploration",ISNUMBER(SEARCH("technology/wearables", N910)),"wearables",ISNUMBER(SEARCH("technology/web", N910)),"web",ISNUMBER(SEARCH("theater/musical", N910)),"musical",ISNUMBER(SEARCH("theater/plays", N910)),"plays",ISNUMBER(SEARCH("theater/spaces", N910)),"spaces")</f>
        <v>jazz</v>
      </c>
      <c r="S910" s="6">
        <f t="shared" si="72"/>
        <v>40340.801562499997</v>
      </c>
      <c r="T910" s="6">
        <f t="shared" si="73"/>
        <v>40386.207638888889</v>
      </c>
    </row>
    <row r="911" spans="1:20" ht="48" hidden="1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4"/>
        <v>65</v>
      </c>
      <c r="Q911" t="str">
        <f t="shared" si="71"/>
        <v>music</v>
      </c>
      <c r="R911" t="str" cm="1">
        <f t="array" ref="R911">_xlfn.IFS(ISNUMBER(SEARCH("film &amp; video/television", N911)),"television",ISNUMBER(SEARCH("film &amp; video/animation", N911)),"animation",ISNUMBER(SEARCH("film &amp; video/documentary", N911)),"documentary",ISNUMBER(SEARCH("film &amp; video/drama", N911)),"drama",ISNUMBER(SEARCH("film &amp; video/science fiction", N911)),"science fiction",ISNUMBER(SEARCH("film &amp; video/shorts", N911)),"shorts",ISNUMBER(SEARCH("food/food trucks", N911)),"food trucks",ISNUMBER(SEARCH("food/restaurants", N911)),"restaurants",ISNUMBER(SEARCH("food/small batch", N911)),"small batch",ISNUMBER(SEARCH("games/mobile games", N911)),"mobile games",ISNUMBER(SEARCH("games/tabletop games", N911)),"tabletop games",ISNUMBER(SEARCH("games/video games", N911)),"video games",ISNUMBER(SEARCH("music/classical music", N911)),"classical music",ISNUMBER(SEARCH("music/electronic music", N911)),"electronic music",ISNUMBER(SEARCH("music/faith", N911)),"faith",ISNUMBER(SEARCH("music/indie rock", N911)),"indie rock",ISNUMBER(SEARCH("music/jazz", N911)),"jazz",ISNUMBER(SEARCH("music/metal", N911)),"metal",ISNUMBER(SEARCH("music/pop", N911)),"pop",ISNUMBER(SEARCH("music/rock", N911)),"rock",ISNUMBER(SEARCH("music/world music", N911)),"world music",ISNUMBER(SEARCH("journalism/audio", N911)),"audio",ISNUMBER(SEARCH("photography/nature", N911)),"nature",ISNUMBER(SEARCH("photography/people", N911)),"people",ISNUMBER(SEARCH("photography/photobooks", N911)),"photobooks",ISNUMBER(SEARCH("photography/places", N911)),"places",ISNUMBER(SEARCH("publishing/art books", N911)),"art books",ISNUMBER(SEARCH("publishing/children's books", N911)),"children's books",ISNUMBER(SEARCH("publishing/fiction", N911)),"fiction",ISNUMBER(SEARCH("publishing/nonfiction", N911)),"nonfiction",ISNUMBER(SEARCH("publishing/radio &amp; podcasts", N911)),"radio &amp; podcasts",ISNUMBER(SEARCH("publishing/translations", N911)),"translations",ISNUMBER(SEARCH("technology/gadgets", N911)),"gadgets",ISNUMBER(SEARCH("technology/hardware", N911)),"hardware",ISNUMBER(SEARCH("technology/makerspaces", N911)),"makerspaces",ISNUMBER(SEARCH("technology/space exploration", N911)),"space exploration",ISNUMBER(SEARCH("technology/wearables", N911)),"wearables",ISNUMBER(SEARCH("technology/web", N911)),"web",ISNUMBER(SEARCH("theater/musical", N911)),"musical",ISNUMBER(SEARCH("theater/plays", N911)),"plays",ISNUMBER(SEARCH("theater/spaces", N911)),"spaces")</f>
        <v>jazz</v>
      </c>
      <c r="S911" s="6">
        <f t="shared" si="72"/>
        <v>41081.69027777778</v>
      </c>
      <c r="T911" s="6">
        <f t="shared" si="73"/>
        <v>41113.166666666664</v>
      </c>
    </row>
    <row r="912" spans="1:20" ht="48" hidden="1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4"/>
        <v>24.6</v>
      </c>
      <c r="Q912" t="str">
        <f t="shared" si="71"/>
        <v>music</v>
      </c>
      <c r="R912" t="str" cm="1">
        <f t="array" ref="R912">_xlfn.IFS(ISNUMBER(SEARCH("film &amp; video/television", N912)),"television",ISNUMBER(SEARCH("film &amp; video/animation", N912)),"animation",ISNUMBER(SEARCH("film &amp; video/documentary", N912)),"documentary",ISNUMBER(SEARCH("film &amp; video/drama", N912)),"drama",ISNUMBER(SEARCH("film &amp; video/science fiction", N912)),"science fiction",ISNUMBER(SEARCH("film &amp; video/shorts", N912)),"shorts",ISNUMBER(SEARCH("food/food trucks", N912)),"food trucks",ISNUMBER(SEARCH("food/restaurants", N912)),"restaurants",ISNUMBER(SEARCH("food/small batch", N912)),"small batch",ISNUMBER(SEARCH("games/mobile games", N912)),"mobile games",ISNUMBER(SEARCH("games/tabletop games", N912)),"tabletop games",ISNUMBER(SEARCH("games/video games", N912)),"video games",ISNUMBER(SEARCH("music/classical music", N912)),"classical music",ISNUMBER(SEARCH("music/electronic music", N912)),"electronic music",ISNUMBER(SEARCH("music/faith", N912)),"faith",ISNUMBER(SEARCH("music/indie rock", N912)),"indie rock",ISNUMBER(SEARCH("music/jazz", N912)),"jazz",ISNUMBER(SEARCH("music/metal", N912)),"metal",ISNUMBER(SEARCH("music/pop", N912)),"pop",ISNUMBER(SEARCH("music/rock", N912)),"rock",ISNUMBER(SEARCH("music/world music", N912)),"world music",ISNUMBER(SEARCH("journalism/audio", N912)),"audio",ISNUMBER(SEARCH("photography/nature", N912)),"nature",ISNUMBER(SEARCH("photography/people", N912)),"people",ISNUMBER(SEARCH("photography/photobooks", N912)),"photobooks",ISNUMBER(SEARCH("photography/places", N912)),"places",ISNUMBER(SEARCH("publishing/art books", N912)),"art books",ISNUMBER(SEARCH("publishing/children's books", N912)),"children's books",ISNUMBER(SEARCH("publishing/fiction", N912)),"fiction",ISNUMBER(SEARCH("publishing/nonfiction", N912)),"nonfiction",ISNUMBER(SEARCH("publishing/radio &amp; podcasts", N912)),"radio &amp; podcasts",ISNUMBER(SEARCH("publishing/translations", N912)),"translations",ISNUMBER(SEARCH("technology/gadgets", N912)),"gadgets",ISNUMBER(SEARCH("technology/hardware", N912)),"hardware",ISNUMBER(SEARCH("technology/makerspaces", N912)),"makerspaces",ISNUMBER(SEARCH("technology/space exploration", N912)),"space exploration",ISNUMBER(SEARCH("technology/wearables", N912)),"wearables",ISNUMBER(SEARCH("technology/web", N912)),"web",ISNUMBER(SEARCH("theater/musical", N912)),"musical",ISNUMBER(SEARCH("theater/plays", N912)),"plays",ISNUMBER(SEARCH("theater/spaces", N912)),"spaces")</f>
        <v>jazz</v>
      </c>
      <c r="S912" s="6">
        <f t="shared" si="72"/>
        <v>42737.545358796298</v>
      </c>
      <c r="T912" s="6">
        <f t="shared" si="73"/>
        <v>42797.545358796298</v>
      </c>
    </row>
    <row r="913" spans="1:20" ht="48" hidden="1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v>0</v>
      </c>
      <c r="Q913" t="str">
        <f t="shared" si="71"/>
        <v>music</v>
      </c>
      <c r="R913" t="str" cm="1">
        <f t="array" ref="R913">_xlfn.IFS(ISNUMBER(SEARCH("film &amp; video/television", N913)),"television",ISNUMBER(SEARCH("film &amp; video/animation", N913)),"animation",ISNUMBER(SEARCH("film &amp; video/documentary", N913)),"documentary",ISNUMBER(SEARCH("film &amp; video/drama", N913)),"drama",ISNUMBER(SEARCH("film &amp; video/science fiction", N913)),"science fiction",ISNUMBER(SEARCH("film &amp; video/shorts", N913)),"shorts",ISNUMBER(SEARCH("food/food trucks", N913)),"food trucks",ISNUMBER(SEARCH("food/restaurants", N913)),"restaurants",ISNUMBER(SEARCH("food/small batch", N913)),"small batch",ISNUMBER(SEARCH("games/mobile games", N913)),"mobile games",ISNUMBER(SEARCH("games/tabletop games", N913)),"tabletop games",ISNUMBER(SEARCH("games/video games", N913)),"video games",ISNUMBER(SEARCH("music/classical music", N913)),"classical music",ISNUMBER(SEARCH("music/electronic music", N913)),"electronic music",ISNUMBER(SEARCH("music/faith", N913)),"faith",ISNUMBER(SEARCH("music/indie rock", N913)),"indie rock",ISNUMBER(SEARCH("music/jazz", N913)),"jazz",ISNUMBER(SEARCH("music/metal", N913)),"metal",ISNUMBER(SEARCH("music/pop", N913)),"pop",ISNUMBER(SEARCH("music/rock", N913)),"rock",ISNUMBER(SEARCH("music/world music", N913)),"world music",ISNUMBER(SEARCH("journalism/audio", N913)),"audio",ISNUMBER(SEARCH("photography/nature", N913)),"nature",ISNUMBER(SEARCH("photography/people", N913)),"people",ISNUMBER(SEARCH("photography/photobooks", N913)),"photobooks",ISNUMBER(SEARCH("photography/places", N913)),"places",ISNUMBER(SEARCH("publishing/art books", N913)),"art books",ISNUMBER(SEARCH("publishing/children's books", N913)),"children's books",ISNUMBER(SEARCH("publishing/fiction", N913)),"fiction",ISNUMBER(SEARCH("publishing/nonfiction", N913)),"nonfiction",ISNUMBER(SEARCH("publishing/radio &amp; podcasts", N913)),"radio &amp; podcasts",ISNUMBER(SEARCH("publishing/translations", N913)),"translations",ISNUMBER(SEARCH("technology/gadgets", N913)),"gadgets",ISNUMBER(SEARCH("technology/hardware", N913)),"hardware",ISNUMBER(SEARCH("technology/makerspaces", N913)),"makerspaces",ISNUMBER(SEARCH("technology/space exploration", N913)),"space exploration",ISNUMBER(SEARCH("technology/wearables", N913)),"wearables",ISNUMBER(SEARCH("technology/web", N913)),"web",ISNUMBER(SEARCH("theater/musical", N913)),"musical",ISNUMBER(SEARCH("theater/plays", N913)),"plays",ISNUMBER(SEARCH("theater/spaces", N913)),"spaces")</f>
        <v>jazz</v>
      </c>
      <c r="S913" s="6">
        <f t="shared" si="72"/>
        <v>41642.005150462966</v>
      </c>
      <c r="T913" s="6">
        <f t="shared" si="73"/>
        <v>41663.005150462966</v>
      </c>
    </row>
    <row r="914" spans="1:20" ht="48" hidden="1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4"/>
        <v>15</v>
      </c>
      <c r="Q914" t="str">
        <f t="shared" si="71"/>
        <v>music</v>
      </c>
      <c r="R914" t="str" cm="1">
        <f t="array" ref="R914">_xlfn.IFS(ISNUMBER(SEARCH("film &amp; video/television", N914)),"television",ISNUMBER(SEARCH("film &amp; video/animation", N914)),"animation",ISNUMBER(SEARCH("film &amp; video/documentary", N914)),"documentary",ISNUMBER(SEARCH("film &amp; video/drama", N914)),"drama",ISNUMBER(SEARCH("film &amp; video/science fiction", N914)),"science fiction",ISNUMBER(SEARCH("film &amp; video/shorts", N914)),"shorts",ISNUMBER(SEARCH("food/food trucks", N914)),"food trucks",ISNUMBER(SEARCH("food/restaurants", N914)),"restaurants",ISNUMBER(SEARCH("food/small batch", N914)),"small batch",ISNUMBER(SEARCH("games/mobile games", N914)),"mobile games",ISNUMBER(SEARCH("games/tabletop games", N914)),"tabletop games",ISNUMBER(SEARCH("games/video games", N914)),"video games",ISNUMBER(SEARCH("music/classical music", N914)),"classical music",ISNUMBER(SEARCH("music/electronic music", N914)),"electronic music",ISNUMBER(SEARCH("music/faith", N914)),"faith",ISNUMBER(SEARCH("music/indie rock", N914)),"indie rock",ISNUMBER(SEARCH("music/jazz", N914)),"jazz",ISNUMBER(SEARCH("music/metal", N914)),"metal",ISNUMBER(SEARCH("music/pop", N914)),"pop",ISNUMBER(SEARCH("music/rock", N914)),"rock",ISNUMBER(SEARCH("music/world music", N914)),"world music",ISNUMBER(SEARCH("journalism/audio", N914)),"audio",ISNUMBER(SEARCH("photography/nature", N914)),"nature",ISNUMBER(SEARCH("photography/people", N914)),"people",ISNUMBER(SEARCH("photography/photobooks", N914)),"photobooks",ISNUMBER(SEARCH("photography/places", N914)),"places",ISNUMBER(SEARCH("publishing/art books", N914)),"art books",ISNUMBER(SEARCH("publishing/children's books", N914)),"children's books",ISNUMBER(SEARCH("publishing/fiction", N914)),"fiction",ISNUMBER(SEARCH("publishing/nonfiction", N914)),"nonfiction",ISNUMBER(SEARCH("publishing/radio &amp; podcasts", N914)),"radio &amp; podcasts",ISNUMBER(SEARCH("publishing/translations", N914)),"translations",ISNUMBER(SEARCH("technology/gadgets", N914)),"gadgets",ISNUMBER(SEARCH("technology/hardware", N914)),"hardware",ISNUMBER(SEARCH("technology/makerspaces", N914)),"makerspaces",ISNUMBER(SEARCH("technology/space exploration", N914)),"space exploration",ISNUMBER(SEARCH("technology/wearables", N914)),"wearables",ISNUMBER(SEARCH("technology/web", N914)),"web",ISNUMBER(SEARCH("theater/musical", N914)),"musical",ISNUMBER(SEARCH("theater/plays", N914)),"plays",ISNUMBER(SEARCH("theater/spaces", N914)),"spaces")</f>
        <v>jazz</v>
      </c>
      <c r="S914" s="6">
        <f t="shared" si="72"/>
        <v>41194.109340277777</v>
      </c>
      <c r="T914" s="6">
        <f t="shared" si="73"/>
        <v>41254.151006944441</v>
      </c>
    </row>
    <row r="915" spans="1:20" ht="48" hidden="1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4"/>
        <v>82.583333333333329</v>
      </c>
      <c r="Q915" t="str">
        <f t="shared" si="71"/>
        <v>music</v>
      </c>
      <c r="R915" t="str" cm="1">
        <f t="array" ref="R915">_xlfn.IFS(ISNUMBER(SEARCH("film &amp; video/television", N915)),"television",ISNUMBER(SEARCH("film &amp; video/animation", N915)),"animation",ISNUMBER(SEARCH("film &amp; video/documentary", N915)),"documentary",ISNUMBER(SEARCH("film &amp; video/drama", N915)),"drama",ISNUMBER(SEARCH("film &amp; video/science fiction", N915)),"science fiction",ISNUMBER(SEARCH("film &amp; video/shorts", N915)),"shorts",ISNUMBER(SEARCH("food/food trucks", N915)),"food trucks",ISNUMBER(SEARCH("food/restaurants", N915)),"restaurants",ISNUMBER(SEARCH("food/small batch", N915)),"small batch",ISNUMBER(SEARCH("games/mobile games", N915)),"mobile games",ISNUMBER(SEARCH("games/tabletop games", N915)),"tabletop games",ISNUMBER(SEARCH("games/video games", N915)),"video games",ISNUMBER(SEARCH("music/classical music", N915)),"classical music",ISNUMBER(SEARCH("music/electronic music", N915)),"electronic music",ISNUMBER(SEARCH("music/faith", N915)),"faith",ISNUMBER(SEARCH("music/indie rock", N915)),"indie rock",ISNUMBER(SEARCH("music/jazz", N915)),"jazz",ISNUMBER(SEARCH("music/metal", N915)),"metal",ISNUMBER(SEARCH("music/pop", N915)),"pop",ISNUMBER(SEARCH("music/rock", N915)),"rock",ISNUMBER(SEARCH("music/world music", N915)),"world music",ISNUMBER(SEARCH("journalism/audio", N915)),"audio",ISNUMBER(SEARCH("photography/nature", N915)),"nature",ISNUMBER(SEARCH("photography/people", N915)),"people",ISNUMBER(SEARCH("photography/photobooks", N915)),"photobooks",ISNUMBER(SEARCH("photography/places", N915)),"places",ISNUMBER(SEARCH("publishing/art books", N915)),"art books",ISNUMBER(SEARCH("publishing/children's books", N915)),"children's books",ISNUMBER(SEARCH("publishing/fiction", N915)),"fiction",ISNUMBER(SEARCH("publishing/nonfiction", N915)),"nonfiction",ISNUMBER(SEARCH("publishing/radio &amp; podcasts", N915)),"radio &amp; podcasts",ISNUMBER(SEARCH("publishing/translations", N915)),"translations",ISNUMBER(SEARCH("technology/gadgets", N915)),"gadgets",ISNUMBER(SEARCH("technology/hardware", N915)),"hardware",ISNUMBER(SEARCH("technology/makerspaces", N915)),"makerspaces",ISNUMBER(SEARCH("technology/space exploration", N915)),"space exploration",ISNUMBER(SEARCH("technology/wearables", N915)),"wearables",ISNUMBER(SEARCH("technology/web", N915)),"web",ISNUMBER(SEARCH("theater/musical", N915)),"musical",ISNUMBER(SEARCH("theater/plays", N915)),"plays",ISNUMBER(SEARCH("theater/spaces", N915)),"spaces")</f>
        <v>jazz</v>
      </c>
      <c r="S915" s="6">
        <f t="shared" si="72"/>
        <v>41004.139108796298</v>
      </c>
      <c r="T915" s="6">
        <f t="shared" si="73"/>
        <v>41034.139108796298</v>
      </c>
    </row>
    <row r="916" spans="1:20" ht="48" hidden="1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v>0</v>
      </c>
      <c r="Q916" t="str">
        <f t="shared" si="71"/>
        <v>music</v>
      </c>
      <c r="R916" t="str" cm="1">
        <f t="array" ref="R916">_xlfn.IFS(ISNUMBER(SEARCH("film &amp; video/television", N916)),"television",ISNUMBER(SEARCH("film &amp; video/animation", N916)),"animation",ISNUMBER(SEARCH("film &amp; video/documentary", N916)),"documentary",ISNUMBER(SEARCH("film &amp; video/drama", N916)),"drama",ISNUMBER(SEARCH("film &amp; video/science fiction", N916)),"science fiction",ISNUMBER(SEARCH("film &amp; video/shorts", N916)),"shorts",ISNUMBER(SEARCH("food/food trucks", N916)),"food trucks",ISNUMBER(SEARCH("food/restaurants", N916)),"restaurants",ISNUMBER(SEARCH("food/small batch", N916)),"small batch",ISNUMBER(SEARCH("games/mobile games", N916)),"mobile games",ISNUMBER(SEARCH("games/tabletop games", N916)),"tabletop games",ISNUMBER(SEARCH("games/video games", N916)),"video games",ISNUMBER(SEARCH("music/classical music", N916)),"classical music",ISNUMBER(SEARCH("music/electronic music", N916)),"electronic music",ISNUMBER(SEARCH("music/faith", N916)),"faith",ISNUMBER(SEARCH("music/indie rock", N916)),"indie rock",ISNUMBER(SEARCH("music/jazz", N916)),"jazz",ISNUMBER(SEARCH("music/metal", N916)),"metal",ISNUMBER(SEARCH("music/pop", N916)),"pop",ISNUMBER(SEARCH("music/rock", N916)),"rock",ISNUMBER(SEARCH("music/world music", N916)),"world music",ISNUMBER(SEARCH("journalism/audio", N916)),"audio",ISNUMBER(SEARCH("photography/nature", N916)),"nature",ISNUMBER(SEARCH("photography/people", N916)),"people",ISNUMBER(SEARCH("photography/photobooks", N916)),"photobooks",ISNUMBER(SEARCH("photography/places", N916)),"places",ISNUMBER(SEARCH("publishing/art books", N916)),"art books",ISNUMBER(SEARCH("publishing/children's books", N916)),"children's books",ISNUMBER(SEARCH("publishing/fiction", N916)),"fiction",ISNUMBER(SEARCH("publishing/nonfiction", N916)),"nonfiction",ISNUMBER(SEARCH("publishing/radio &amp; podcasts", N916)),"radio &amp; podcasts",ISNUMBER(SEARCH("publishing/translations", N916)),"translations",ISNUMBER(SEARCH("technology/gadgets", N916)),"gadgets",ISNUMBER(SEARCH("technology/hardware", N916)),"hardware",ISNUMBER(SEARCH("technology/makerspaces", N916)),"makerspaces",ISNUMBER(SEARCH("technology/space exploration", N916)),"space exploration",ISNUMBER(SEARCH("technology/wearables", N916)),"wearables",ISNUMBER(SEARCH("technology/web", N916)),"web",ISNUMBER(SEARCH("theater/musical", N916)),"musical",ISNUMBER(SEARCH("theater/plays", N916)),"plays",ISNUMBER(SEARCH("theater/spaces", N916)),"spaces")</f>
        <v>jazz</v>
      </c>
      <c r="S916" s="6">
        <f t="shared" si="72"/>
        <v>41116.763275462967</v>
      </c>
      <c r="T916" s="6">
        <f t="shared" si="73"/>
        <v>41146.763275462967</v>
      </c>
    </row>
    <row r="917" spans="1:20" ht="48" hidden="1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4"/>
        <v>41.666666666666664</v>
      </c>
      <c r="Q917" t="str">
        <f t="shared" si="71"/>
        <v>music</v>
      </c>
      <c r="R917" t="str" cm="1">
        <f t="array" ref="R917">_xlfn.IFS(ISNUMBER(SEARCH("film &amp; video/television", N917)),"television",ISNUMBER(SEARCH("film &amp; video/animation", N917)),"animation",ISNUMBER(SEARCH("film &amp; video/documentary", N917)),"documentary",ISNUMBER(SEARCH("film &amp; video/drama", N917)),"drama",ISNUMBER(SEARCH("film &amp; video/science fiction", N917)),"science fiction",ISNUMBER(SEARCH("film &amp; video/shorts", N917)),"shorts",ISNUMBER(SEARCH("food/food trucks", N917)),"food trucks",ISNUMBER(SEARCH("food/restaurants", N917)),"restaurants",ISNUMBER(SEARCH("food/small batch", N917)),"small batch",ISNUMBER(SEARCH("games/mobile games", N917)),"mobile games",ISNUMBER(SEARCH("games/tabletop games", N917)),"tabletop games",ISNUMBER(SEARCH("games/video games", N917)),"video games",ISNUMBER(SEARCH("music/classical music", N917)),"classical music",ISNUMBER(SEARCH("music/electronic music", N917)),"electronic music",ISNUMBER(SEARCH("music/faith", N917)),"faith",ISNUMBER(SEARCH("music/indie rock", N917)),"indie rock",ISNUMBER(SEARCH("music/jazz", N917)),"jazz",ISNUMBER(SEARCH("music/metal", N917)),"metal",ISNUMBER(SEARCH("music/pop", N917)),"pop",ISNUMBER(SEARCH("music/rock", N917)),"rock",ISNUMBER(SEARCH("music/world music", N917)),"world music",ISNUMBER(SEARCH("journalism/audio", N917)),"audio",ISNUMBER(SEARCH("photography/nature", N917)),"nature",ISNUMBER(SEARCH("photography/people", N917)),"people",ISNUMBER(SEARCH("photography/photobooks", N917)),"photobooks",ISNUMBER(SEARCH("photography/places", N917)),"places",ISNUMBER(SEARCH("publishing/art books", N917)),"art books",ISNUMBER(SEARCH("publishing/children's books", N917)),"children's books",ISNUMBER(SEARCH("publishing/fiction", N917)),"fiction",ISNUMBER(SEARCH("publishing/nonfiction", N917)),"nonfiction",ISNUMBER(SEARCH("publishing/radio &amp; podcasts", N917)),"radio &amp; podcasts",ISNUMBER(SEARCH("publishing/translations", N917)),"translations",ISNUMBER(SEARCH("technology/gadgets", N917)),"gadgets",ISNUMBER(SEARCH("technology/hardware", N917)),"hardware",ISNUMBER(SEARCH("technology/makerspaces", N917)),"makerspaces",ISNUMBER(SEARCH("technology/space exploration", N917)),"space exploration",ISNUMBER(SEARCH("technology/wearables", N917)),"wearables",ISNUMBER(SEARCH("technology/web", N917)),"web",ISNUMBER(SEARCH("theater/musical", N917)),"musical",ISNUMBER(SEARCH("theater/plays", N917)),"plays",ISNUMBER(SEARCH("theater/spaces", N917)),"spaces")</f>
        <v>jazz</v>
      </c>
      <c r="S917" s="6">
        <f t="shared" si="72"/>
        <v>40937.679560185185</v>
      </c>
      <c r="T917" s="6">
        <f t="shared" si="73"/>
        <v>40969.207638888889</v>
      </c>
    </row>
    <row r="918" spans="1:20" ht="48" hidden="1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v>0</v>
      </c>
      <c r="Q918" t="str">
        <f t="shared" si="71"/>
        <v>music</v>
      </c>
      <c r="R918" t="str" cm="1">
        <f t="array" ref="R918">_xlfn.IFS(ISNUMBER(SEARCH("film &amp; video/television", N918)),"television",ISNUMBER(SEARCH("film &amp; video/animation", N918)),"animation",ISNUMBER(SEARCH("film &amp; video/documentary", N918)),"documentary",ISNUMBER(SEARCH("film &amp; video/drama", N918)),"drama",ISNUMBER(SEARCH("film &amp; video/science fiction", N918)),"science fiction",ISNUMBER(SEARCH("film &amp; video/shorts", N918)),"shorts",ISNUMBER(SEARCH("food/food trucks", N918)),"food trucks",ISNUMBER(SEARCH("food/restaurants", N918)),"restaurants",ISNUMBER(SEARCH("food/small batch", N918)),"small batch",ISNUMBER(SEARCH("games/mobile games", N918)),"mobile games",ISNUMBER(SEARCH("games/tabletop games", N918)),"tabletop games",ISNUMBER(SEARCH("games/video games", N918)),"video games",ISNUMBER(SEARCH("music/classical music", N918)),"classical music",ISNUMBER(SEARCH("music/electronic music", N918)),"electronic music",ISNUMBER(SEARCH("music/faith", N918)),"faith",ISNUMBER(SEARCH("music/indie rock", N918)),"indie rock",ISNUMBER(SEARCH("music/jazz", N918)),"jazz",ISNUMBER(SEARCH("music/metal", N918)),"metal",ISNUMBER(SEARCH("music/pop", N918)),"pop",ISNUMBER(SEARCH("music/rock", N918)),"rock",ISNUMBER(SEARCH("music/world music", N918)),"world music",ISNUMBER(SEARCH("journalism/audio", N918)),"audio",ISNUMBER(SEARCH("photography/nature", N918)),"nature",ISNUMBER(SEARCH("photography/people", N918)),"people",ISNUMBER(SEARCH("photography/photobooks", N918)),"photobooks",ISNUMBER(SEARCH("photography/places", N918)),"places",ISNUMBER(SEARCH("publishing/art books", N918)),"art books",ISNUMBER(SEARCH("publishing/children's books", N918)),"children's books",ISNUMBER(SEARCH("publishing/fiction", N918)),"fiction",ISNUMBER(SEARCH("publishing/nonfiction", N918)),"nonfiction",ISNUMBER(SEARCH("publishing/radio &amp; podcasts", N918)),"radio &amp; podcasts",ISNUMBER(SEARCH("publishing/translations", N918)),"translations",ISNUMBER(SEARCH("technology/gadgets", N918)),"gadgets",ISNUMBER(SEARCH("technology/hardware", N918)),"hardware",ISNUMBER(SEARCH("technology/makerspaces", N918)),"makerspaces",ISNUMBER(SEARCH("technology/space exploration", N918)),"space exploration",ISNUMBER(SEARCH("technology/wearables", N918)),"wearables",ISNUMBER(SEARCH("technology/web", N918)),"web",ISNUMBER(SEARCH("theater/musical", N918)),"musical",ISNUMBER(SEARCH("theater/plays", N918)),"plays",ISNUMBER(SEARCH("theater/spaces", N918)),"spaces")</f>
        <v>jazz</v>
      </c>
      <c r="S918" s="6">
        <f t="shared" si="72"/>
        <v>40434.853402777779</v>
      </c>
      <c r="T918" s="6">
        <f t="shared" si="73"/>
        <v>40473.208333333336</v>
      </c>
    </row>
    <row r="919" spans="1:20" ht="48" hidden="1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4"/>
        <v>30</v>
      </c>
      <c r="Q919" t="str">
        <f t="shared" si="71"/>
        <v>music</v>
      </c>
      <c r="R919" t="str" cm="1">
        <f t="array" ref="R919">_xlfn.IFS(ISNUMBER(SEARCH("film &amp; video/television", N919)),"television",ISNUMBER(SEARCH("film &amp; video/animation", N919)),"animation",ISNUMBER(SEARCH("film &amp; video/documentary", N919)),"documentary",ISNUMBER(SEARCH("film &amp; video/drama", N919)),"drama",ISNUMBER(SEARCH("film &amp; video/science fiction", N919)),"science fiction",ISNUMBER(SEARCH("film &amp; video/shorts", N919)),"shorts",ISNUMBER(SEARCH("food/food trucks", N919)),"food trucks",ISNUMBER(SEARCH("food/restaurants", N919)),"restaurants",ISNUMBER(SEARCH("food/small batch", N919)),"small batch",ISNUMBER(SEARCH("games/mobile games", N919)),"mobile games",ISNUMBER(SEARCH("games/tabletop games", N919)),"tabletop games",ISNUMBER(SEARCH("games/video games", N919)),"video games",ISNUMBER(SEARCH("music/classical music", N919)),"classical music",ISNUMBER(SEARCH("music/electronic music", N919)),"electronic music",ISNUMBER(SEARCH("music/faith", N919)),"faith",ISNUMBER(SEARCH("music/indie rock", N919)),"indie rock",ISNUMBER(SEARCH("music/jazz", N919)),"jazz",ISNUMBER(SEARCH("music/metal", N919)),"metal",ISNUMBER(SEARCH("music/pop", N919)),"pop",ISNUMBER(SEARCH("music/rock", N919)),"rock",ISNUMBER(SEARCH("music/world music", N919)),"world music",ISNUMBER(SEARCH("journalism/audio", N919)),"audio",ISNUMBER(SEARCH("photography/nature", N919)),"nature",ISNUMBER(SEARCH("photography/people", N919)),"people",ISNUMBER(SEARCH("photography/photobooks", N919)),"photobooks",ISNUMBER(SEARCH("photography/places", N919)),"places",ISNUMBER(SEARCH("publishing/art books", N919)),"art books",ISNUMBER(SEARCH("publishing/children's books", N919)),"children's books",ISNUMBER(SEARCH("publishing/fiction", N919)),"fiction",ISNUMBER(SEARCH("publishing/nonfiction", N919)),"nonfiction",ISNUMBER(SEARCH("publishing/radio &amp; podcasts", N919)),"radio &amp; podcasts",ISNUMBER(SEARCH("publishing/translations", N919)),"translations",ISNUMBER(SEARCH("technology/gadgets", N919)),"gadgets",ISNUMBER(SEARCH("technology/hardware", N919)),"hardware",ISNUMBER(SEARCH("technology/makerspaces", N919)),"makerspaces",ISNUMBER(SEARCH("technology/space exploration", N919)),"space exploration",ISNUMBER(SEARCH("technology/wearables", N919)),"wearables",ISNUMBER(SEARCH("technology/web", N919)),"web",ISNUMBER(SEARCH("theater/musical", N919)),"musical",ISNUMBER(SEARCH("theater/plays", N919)),"plays",ISNUMBER(SEARCH("theater/spaces", N919)),"spaces")</f>
        <v>jazz</v>
      </c>
      <c r="S919" s="6">
        <f t="shared" si="72"/>
        <v>41802.94363425926</v>
      </c>
      <c r="T919" s="6">
        <f t="shared" si="73"/>
        <v>41834.104166666664</v>
      </c>
    </row>
    <row r="920" spans="1:20" ht="48" hidden="1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4"/>
        <v>19.600000000000001</v>
      </c>
      <c r="Q920" t="str">
        <f t="shared" si="71"/>
        <v>music</v>
      </c>
      <c r="R920" t="str" cm="1">
        <f t="array" ref="R920">_xlfn.IFS(ISNUMBER(SEARCH("film &amp; video/television", N920)),"television",ISNUMBER(SEARCH("film &amp; video/animation", N920)),"animation",ISNUMBER(SEARCH("film &amp; video/documentary", N920)),"documentary",ISNUMBER(SEARCH("film &amp; video/drama", N920)),"drama",ISNUMBER(SEARCH("film &amp; video/science fiction", N920)),"science fiction",ISNUMBER(SEARCH("film &amp; video/shorts", N920)),"shorts",ISNUMBER(SEARCH("food/food trucks", N920)),"food trucks",ISNUMBER(SEARCH("food/restaurants", N920)),"restaurants",ISNUMBER(SEARCH("food/small batch", N920)),"small batch",ISNUMBER(SEARCH("games/mobile games", N920)),"mobile games",ISNUMBER(SEARCH("games/tabletop games", N920)),"tabletop games",ISNUMBER(SEARCH("games/video games", N920)),"video games",ISNUMBER(SEARCH("music/classical music", N920)),"classical music",ISNUMBER(SEARCH("music/electronic music", N920)),"electronic music",ISNUMBER(SEARCH("music/faith", N920)),"faith",ISNUMBER(SEARCH("music/indie rock", N920)),"indie rock",ISNUMBER(SEARCH("music/jazz", N920)),"jazz",ISNUMBER(SEARCH("music/metal", N920)),"metal",ISNUMBER(SEARCH("music/pop", N920)),"pop",ISNUMBER(SEARCH("music/rock", N920)),"rock",ISNUMBER(SEARCH("music/world music", N920)),"world music",ISNUMBER(SEARCH("journalism/audio", N920)),"audio",ISNUMBER(SEARCH("photography/nature", N920)),"nature",ISNUMBER(SEARCH("photography/people", N920)),"people",ISNUMBER(SEARCH("photography/photobooks", N920)),"photobooks",ISNUMBER(SEARCH("photography/places", N920)),"places",ISNUMBER(SEARCH("publishing/art books", N920)),"art books",ISNUMBER(SEARCH("publishing/children's books", N920)),"children's books",ISNUMBER(SEARCH("publishing/fiction", N920)),"fiction",ISNUMBER(SEARCH("publishing/nonfiction", N920)),"nonfiction",ISNUMBER(SEARCH("publishing/radio &amp; podcasts", N920)),"radio &amp; podcasts",ISNUMBER(SEARCH("publishing/translations", N920)),"translations",ISNUMBER(SEARCH("technology/gadgets", N920)),"gadgets",ISNUMBER(SEARCH("technology/hardware", N920)),"hardware",ISNUMBER(SEARCH("technology/makerspaces", N920)),"makerspaces",ISNUMBER(SEARCH("technology/space exploration", N920)),"space exploration",ISNUMBER(SEARCH("technology/wearables", N920)),"wearables",ISNUMBER(SEARCH("technology/web", N920)),"web",ISNUMBER(SEARCH("theater/musical", N920)),"musical",ISNUMBER(SEARCH("theater/plays", N920)),"plays",ISNUMBER(SEARCH("theater/spaces", N920)),"spaces")</f>
        <v>jazz</v>
      </c>
      <c r="S920" s="6">
        <f t="shared" si="72"/>
        <v>41944.916215277779</v>
      </c>
      <c r="T920" s="6">
        <f t="shared" si="73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4"/>
        <v>100</v>
      </c>
      <c r="Q921" t="str">
        <f t="shared" si="71"/>
        <v>music</v>
      </c>
      <c r="R921" t="str" cm="1">
        <f t="array" ref="R921">_xlfn.IFS(ISNUMBER(SEARCH("film &amp; video/television", N921)),"television",ISNUMBER(SEARCH("film &amp; video/animation", N921)),"animation",ISNUMBER(SEARCH("film &amp; video/documentary", N921)),"documentary",ISNUMBER(SEARCH("film &amp; video/drama", N921)),"drama",ISNUMBER(SEARCH("film &amp; video/science fiction", N921)),"science fiction",ISNUMBER(SEARCH("film &amp; video/shorts", N921)),"shorts",ISNUMBER(SEARCH("food/food trucks", N921)),"food trucks",ISNUMBER(SEARCH("food/restaurants", N921)),"restaurants",ISNUMBER(SEARCH("food/small batch", N921)),"small batch",ISNUMBER(SEARCH("games/mobile games", N921)),"mobile games",ISNUMBER(SEARCH("games/tabletop games", N921)),"tabletop games",ISNUMBER(SEARCH("games/video games", N921)),"video games",ISNUMBER(SEARCH("music/classical music", N921)),"classical music",ISNUMBER(SEARCH("music/electronic music", N921)),"electronic music",ISNUMBER(SEARCH("music/faith", N921)),"faith",ISNUMBER(SEARCH("music/indie rock", N921)),"indie rock",ISNUMBER(SEARCH("music/jazz", N921)),"jazz",ISNUMBER(SEARCH("music/metal", N921)),"metal",ISNUMBER(SEARCH("music/pop", N921)),"pop",ISNUMBER(SEARCH("music/rock", N921)),"rock",ISNUMBER(SEARCH("music/world music", N921)),"world music",ISNUMBER(SEARCH("journalism/audio", N921)),"audio",ISNUMBER(SEARCH("photography/nature", N921)),"nature",ISNUMBER(SEARCH("photography/people", N921)),"people",ISNUMBER(SEARCH("photography/photobooks", N921)),"photobooks",ISNUMBER(SEARCH("photography/places", N921)),"places",ISNUMBER(SEARCH("publishing/art books", N921)),"art books",ISNUMBER(SEARCH("publishing/children's books", N921)),"children's books",ISNUMBER(SEARCH("publishing/fiction", N921)),"fiction",ISNUMBER(SEARCH("publishing/nonfiction", N921)),"nonfiction",ISNUMBER(SEARCH("publishing/radio &amp; podcasts", N921)),"radio &amp; podcasts",ISNUMBER(SEARCH("publishing/translations", N921)),"translations",ISNUMBER(SEARCH("technology/gadgets", N921)),"gadgets",ISNUMBER(SEARCH("technology/hardware", N921)),"hardware",ISNUMBER(SEARCH("technology/makerspaces", N921)),"makerspaces",ISNUMBER(SEARCH("technology/space exploration", N921)),"space exploration",ISNUMBER(SEARCH("technology/wearables", N921)),"wearables",ISNUMBER(SEARCH("technology/web", N921)),"web",ISNUMBER(SEARCH("theater/musical", N921)),"musical",ISNUMBER(SEARCH("theater/plays", N921)),"plays",ISNUMBER(SEARCH("theater/spaces", N921)),"spaces")</f>
        <v>jazz</v>
      </c>
      <c r="S921" s="6">
        <f t="shared" si="72"/>
        <v>41227.641724537039</v>
      </c>
      <c r="T921" s="6">
        <f t="shared" si="73"/>
        <v>41262.641724537039</v>
      </c>
    </row>
    <row r="922" spans="1:20" ht="48" hidden="1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v>0</v>
      </c>
      <c r="Q922" t="str">
        <f t="shared" si="71"/>
        <v>music</v>
      </c>
      <c r="R922" t="str" cm="1">
        <f t="array" ref="R922">_xlfn.IFS(ISNUMBER(SEARCH("film &amp; video/television", N922)),"television",ISNUMBER(SEARCH("film &amp; video/animation", N922)),"animation",ISNUMBER(SEARCH("film &amp; video/documentary", N922)),"documentary",ISNUMBER(SEARCH("film &amp; video/drama", N922)),"drama",ISNUMBER(SEARCH("film &amp; video/science fiction", N922)),"science fiction",ISNUMBER(SEARCH("film &amp; video/shorts", N922)),"shorts",ISNUMBER(SEARCH("food/food trucks", N922)),"food trucks",ISNUMBER(SEARCH("food/restaurants", N922)),"restaurants",ISNUMBER(SEARCH("food/small batch", N922)),"small batch",ISNUMBER(SEARCH("games/mobile games", N922)),"mobile games",ISNUMBER(SEARCH("games/tabletop games", N922)),"tabletop games",ISNUMBER(SEARCH("games/video games", N922)),"video games",ISNUMBER(SEARCH("music/classical music", N922)),"classical music",ISNUMBER(SEARCH("music/electronic music", N922)),"electronic music",ISNUMBER(SEARCH("music/faith", N922)),"faith",ISNUMBER(SEARCH("music/indie rock", N922)),"indie rock",ISNUMBER(SEARCH("music/jazz", N922)),"jazz",ISNUMBER(SEARCH("music/metal", N922)),"metal",ISNUMBER(SEARCH("music/pop", N922)),"pop",ISNUMBER(SEARCH("music/rock", N922)),"rock",ISNUMBER(SEARCH("music/world music", N922)),"world music",ISNUMBER(SEARCH("journalism/audio", N922)),"audio",ISNUMBER(SEARCH("photography/nature", N922)),"nature",ISNUMBER(SEARCH("photography/people", N922)),"people",ISNUMBER(SEARCH("photography/photobooks", N922)),"photobooks",ISNUMBER(SEARCH("photography/places", N922)),"places",ISNUMBER(SEARCH("publishing/art books", N922)),"art books",ISNUMBER(SEARCH("publishing/children's books", N922)),"children's books",ISNUMBER(SEARCH("publishing/fiction", N922)),"fiction",ISNUMBER(SEARCH("publishing/nonfiction", N922)),"nonfiction",ISNUMBER(SEARCH("publishing/radio &amp; podcasts", N922)),"radio &amp; podcasts",ISNUMBER(SEARCH("publishing/translations", N922)),"translations",ISNUMBER(SEARCH("technology/gadgets", N922)),"gadgets",ISNUMBER(SEARCH("technology/hardware", N922)),"hardware",ISNUMBER(SEARCH("technology/makerspaces", N922)),"makerspaces",ISNUMBER(SEARCH("technology/space exploration", N922)),"space exploration",ISNUMBER(SEARCH("technology/wearables", N922)),"wearables",ISNUMBER(SEARCH("technology/web", N922)),"web",ISNUMBER(SEARCH("theater/musical", N922)),"musical",ISNUMBER(SEARCH("theater/plays", N922)),"plays",ISNUMBER(SEARCH("theater/spaces", N922)),"spaces")</f>
        <v>jazz</v>
      </c>
      <c r="S922" s="6">
        <f t="shared" si="72"/>
        <v>41562.67155092593</v>
      </c>
      <c r="T922" s="6">
        <f t="shared" si="73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4"/>
        <v>231.75</v>
      </c>
      <c r="Q923" t="str">
        <f t="shared" si="71"/>
        <v>music</v>
      </c>
      <c r="R923" t="str" cm="1">
        <f t="array" ref="R923">_xlfn.IFS(ISNUMBER(SEARCH("film &amp; video/television", N923)),"television",ISNUMBER(SEARCH("film &amp; video/animation", N923)),"animation",ISNUMBER(SEARCH("film &amp; video/documentary", N923)),"documentary",ISNUMBER(SEARCH("film &amp; video/drama", N923)),"drama",ISNUMBER(SEARCH("film &amp; video/science fiction", N923)),"science fiction",ISNUMBER(SEARCH("film &amp; video/shorts", N923)),"shorts",ISNUMBER(SEARCH("food/food trucks", N923)),"food trucks",ISNUMBER(SEARCH("food/restaurants", N923)),"restaurants",ISNUMBER(SEARCH("food/small batch", N923)),"small batch",ISNUMBER(SEARCH("games/mobile games", N923)),"mobile games",ISNUMBER(SEARCH("games/tabletop games", N923)),"tabletop games",ISNUMBER(SEARCH("games/video games", N923)),"video games",ISNUMBER(SEARCH("music/classical music", N923)),"classical music",ISNUMBER(SEARCH("music/electronic music", N923)),"electronic music",ISNUMBER(SEARCH("music/faith", N923)),"faith",ISNUMBER(SEARCH("music/indie rock", N923)),"indie rock",ISNUMBER(SEARCH("music/jazz", N923)),"jazz",ISNUMBER(SEARCH("music/metal", N923)),"metal",ISNUMBER(SEARCH("music/pop", N923)),"pop",ISNUMBER(SEARCH("music/rock", N923)),"rock",ISNUMBER(SEARCH("music/world music", N923)),"world music",ISNUMBER(SEARCH("journalism/audio", N923)),"audio",ISNUMBER(SEARCH("photography/nature", N923)),"nature",ISNUMBER(SEARCH("photography/people", N923)),"people",ISNUMBER(SEARCH("photography/photobooks", N923)),"photobooks",ISNUMBER(SEARCH("photography/places", N923)),"places",ISNUMBER(SEARCH("publishing/art books", N923)),"art books",ISNUMBER(SEARCH("publishing/children's books", N923)),"children's books",ISNUMBER(SEARCH("publishing/fiction", N923)),"fiction",ISNUMBER(SEARCH("publishing/nonfiction", N923)),"nonfiction",ISNUMBER(SEARCH("publishing/radio &amp; podcasts", N923)),"radio &amp; podcasts",ISNUMBER(SEARCH("publishing/translations", N923)),"translations",ISNUMBER(SEARCH("technology/gadgets", N923)),"gadgets",ISNUMBER(SEARCH("technology/hardware", N923)),"hardware",ISNUMBER(SEARCH("technology/makerspaces", N923)),"makerspaces",ISNUMBER(SEARCH("technology/space exploration", N923)),"space exploration",ISNUMBER(SEARCH("technology/wearables", N923)),"wearables",ISNUMBER(SEARCH("technology/web", N923)),"web",ISNUMBER(SEARCH("theater/musical", N923)),"musical",ISNUMBER(SEARCH("theater/plays", N923)),"plays",ISNUMBER(SEARCH("theater/spaces", N923)),"spaces")</f>
        <v>jazz</v>
      </c>
      <c r="S923" s="6">
        <f t="shared" si="72"/>
        <v>40847.171018518515</v>
      </c>
      <c r="T923" s="6">
        <f t="shared" si="73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4"/>
        <v>189.33333333333334</v>
      </c>
      <c r="Q924" t="str">
        <f t="shared" si="71"/>
        <v>music</v>
      </c>
      <c r="R924" t="str" cm="1">
        <f t="array" ref="R924">_xlfn.IFS(ISNUMBER(SEARCH("film &amp; video/television", N924)),"television",ISNUMBER(SEARCH("film &amp; video/animation", N924)),"animation",ISNUMBER(SEARCH("film &amp; video/documentary", N924)),"documentary",ISNUMBER(SEARCH("film &amp; video/drama", N924)),"drama",ISNUMBER(SEARCH("film &amp; video/science fiction", N924)),"science fiction",ISNUMBER(SEARCH("film &amp; video/shorts", N924)),"shorts",ISNUMBER(SEARCH("food/food trucks", N924)),"food trucks",ISNUMBER(SEARCH("food/restaurants", N924)),"restaurants",ISNUMBER(SEARCH("food/small batch", N924)),"small batch",ISNUMBER(SEARCH("games/mobile games", N924)),"mobile games",ISNUMBER(SEARCH("games/tabletop games", N924)),"tabletop games",ISNUMBER(SEARCH("games/video games", N924)),"video games",ISNUMBER(SEARCH("music/classical music", N924)),"classical music",ISNUMBER(SEARCH("music/electronic music", N924)),"electronic music",ISNUMBER(SEARCH("music/faith", N924)),"faith",ISNUMBER(SEARCH("music/indie rock", N924)),"indie rock",ISNUMBER(SEARCH("music/jazz", N924)),"jazz",ISNUMBER(SEARCH("music/metal", N924)),"metal",ISNUMBER(SEARCH("music/pop", N924)),"pop",ISNUMBER(SEARCH("music/rock", N924)),"rock",ISNUMBER(SEARCH("music/world music", N924)),"world music",ISNUMBER(SEARCH("journalism/audio", N924)),"audio",ISNUMBER(SEARCH("photography/nature", N924)),"nature",ISNUMBER(SEARCH("photography/people", N924)),"people",ISNUMBER(SEARCH("photography/photobooks", N924)),"photobooks",ISNUMBER(SEARCH("photography/places", N924)),"places",ISNUMBER(SEARCH("publishing/art books", N924)),"art books",ISNUMBER(SEARCH("publishing/children's books", N924)),"children's books",ISNUMBER(SEARCH("publishing/fiction", N924)),"fiction",ISNUMBER(SEARCH("publishing/nonfiction", N924)),"nonfiction",ISNUMBER(SEARCH("publishing/radio &amp; podcasts", N924)),"radio &amp; podcasts",ISNUMBER(SEARCH("publishing/translations", N924)),"translations",ISNUMBER(SEARCH("technology/gadgets", N924)),"gadgets",ISNUMBER(SEARCH("technology/hardware", N924)),"hardware",ISNUMBER(SEARCH("technology/makerspaces", N924)),"makerspaces",ISNUMBER(SEARCH("technology/space exploration", N924)),"space exploration",ISNUMBER(SEARCH("technology/wearables", N924)),"wearables",ISNUMBER(SEARCH("technology/web", N924)),"web",ISNUMBER(SEARCH("theater/musical", N924)),"musical",ISNUMBER(SEARCH("theater/plays", N924)),"plays",ISNUMBER(SEARCH("theater/spaces", N924)),"spaces")</f>
        <v>jazz</v>
      </c>
      <c r="S924" s="6">
        <f t="shared" si="72"/>
        <v>41878.530011574076</v>
      </c>
      <c r="T924" s="6">
        <f t="shared" si="73"/>
        <v>41913.530011574076</v>
      </c>
    </row>
    <row r="925" spans="1:20" ht="48" hidden="1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4"/>
        <v>55</v>
      </c>
      <c r="Q925" t="str">
        <f t="shared" si="71"/>
        <v>music</v>
      </c>
      <c r="R925" t="str" cm="1">
        <f t="array" ref="R925">_xlfn.IFS(ISNUMBER(SEARCH("film &amp; video/television", N925)),"television",ISNUMBER(SEARCH("film &amp; video/animation", N925)),"animation",ISNUMBER(SEARCH("film &amp; video/documentary", N925)),"documentary",ISNUMBER(SEARCH("film &amp; video/drama", N925)),"drama",ISNUMBER(SEARCH("film &amp; video/science fiction", N925)),"science fiction",ISNUMBER(SEARCH("film &amp; video/shorts", N925)),"shorts",ISNUMBER(SEARCH("food/food trucks", N925)),"food trucks",ISNUMBER(SEARCH("food/restaurants", N925)),"restaurants",ISNUMBER(SEARCH("food/small batch", N925)),"small batch",ISNUMBER(SEARCH("games/mobile games", N925)),"mobile games",ISNUMBER(SEARCH("games/tabletop games", N925)),"tabletop games",ISNUMBER(SEARCH("games/video games", N925)),"video games",ISNUMBER(SEARCH("music/classical music", N925)),"classical music",ISNUMBER(SEARCH("music/electronic music", N925)),"electronic music",ISNUMBER(SEARCH("music/faith", N925)),"faith",ISNUMBER(SEARCH("music/indie rock", N925)),"indie rock",ISNUMBER(SEARCH("music/jazz", N925)),"jazz",ISNUMBER(SEARCH("music/metal", N925)),"metal",ISNUMBER(SEARCH("music/pop", N925)),"pop",ISNUMBER(SEARCH("music/rock", N925)),"rock",ISNUMBER(SEARCH("music/world music", N925)),"world music",ISNUMBER(SEARCH("journalism/audio", N925)),"audio",ISNUMBER(SEARCH("photography/nature", N925)),"nature",ISNUMBER(SEARCH("photography/people", N925)),"people",ISNUMBER(SEARCH("photography/photobooks", N925)),"photobooks",ISNUMBER(SEARCH("photography/places", N925)),"places",ISNUMBER(SEARCH("publishing/art books", N925)),"art books",ISNUMBER(SEARCH("publishing/children's books", N925)),"children's books",ISNUMBER(SEARCH("publishing/fiction", N925)),"fiction",ISNUMBER(SEARCH("publishing/nonfiction", N925)),"nonfiction",ISNUMBER(SEARCH("publishing/radio &amp; podcasts", N925)),"radio &amp; podcasts",ISNUMBER(SEARCH("publishing/translations", N925)),"translations",ISNUMBER(SEARCH("technology/gadgets", N925)),"gadgets",ISNUMBER(SEARCH("technology/hardware", N925)),"hardware",ISNUMBER(SEARCH("technology/makerspaces", N925)),"makerspaces",ISNUMBER(SEARCH("technology/space exploration", N925)),"space exploration",ISNUMBER(SEARCH("technology/wearables", N925)),"wearables",ISNUMBER(SEARCH("technology/web", N925)),"web",ISNUMBER(SEARCH("theater/musical", N925)),"musical",ISNUMBER(SEARCH("theater/plays", N925)),"plays",ISNUMBER(SEARCH("theater/spaces", N925)),"spaces")</f>
        <v>jazz</v>
      </c>
      <c r="S925" s="6">
        <f t="shared" si="72"/>
        <v>41934.959756944445</v>
      </c>
      <c r="T925" s="6">
        <f t="shared" si="73"/>
        <v>41965.001423611116</v>
      </c>
    </row>
    <row r="926" spans="1:20" ht="48" hidden="1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4"/>
        <v>21.8</v>
      </c>
      <c r="Q926" t="str">
        <f t="shared" si="71"/>
        <v>music</v>
      </c>
      <c r="R926" t="str" cm="1">
        <f t="array" ref="R926">_xlfn.IFS(ISNUMBER(SEARCH("film &amp; video/television", N926)),"television",ISNUMBER(SEARCH("film &amp; video/animation", N926)),"animation",ISNUMBER(SEARCH("film &amp; video/documentary", N926)),"documentary",ISNUMBER(SEARCH("film &amp; video/drama", N926)),"drama",ISNUMBER(SEARCH("film &amp; video/science fiction", N926)),"science fiction",ISNUMBER(SEARCH("film &amp; video/shorts", N926)),"shorts",ISNUMBER(SEARCH("food/food trucks", N926)),"food trucks",ISNUMBER(SEARCH("food/restaurants", N926)),"restaurants",ISNUMBER(SEARCH("food/small batch", N926)),"small batch",ISNUMBER(SEARCH("games/mobile games", N926)),"mobile games",ISNUMBER(SEARCH("games/tabletop games", N926)),"tabletop games",ISNUMBER(SEARCH("games/video games", N926)),"video games",ISNUMBER(SEARCH("music/classical music", N926)),"classical music",ISNUMBER(SEARCH("music/electronic music", N926)),"electronic music",ISNUMBER(SEARCH("music/faith", N926)),"faith",ISNUMBER(SEARCH("music/indie rock", N926)),"indie rock",ISNUMBER(SEARCH("music/jazz", N926)),"jazz",ISNUMBER(SEARCH("music/metal", N926)),"metal",ISNUMBER(SEARCH("music/pop", N926)),"pop",ISNUMBER(SEARCH("music/rock", N926)),"rock",ISNUMBER(SEARCH("music/world music", N926)),"world music",ISNUMBER(SEARCH("journalism/audio", N926)),"audio",ISNUMBER(SEARCH("photography/nature", N926)),"nature",ISNUMBER(SEARCH("photography/people", N926)),"people",ISNUMBER(SEARCH("photography/photobooks", N926)),"photobooks",ISNUMBER(SEARCH("photography/places", N926)),"places",ISNUMBER(SEARCH("publishing/art books", N926)),"art books",ISNUMBER(SEARCH("publishing/children's books", N926)),"children's books",ISNUMBER(SEARCH("publishing/fiction", N926)),"fiction",ISNUMBER(SEARCH("publishing/nonfiction", N926)),"nonfiction",ISNUMBER(SEARCH("publishing/radio &amp; podcasts", N926)),"radio &amp; podcasts",ISNUMBER(SEARCH("publishing/translations", N926)),"translations",ISNUMBER(SEARCH("technology/gadgets", N926)),"gadgets",ISNUMBER(SEARCH("technology/hardware", N926)),"hardware",ISNUMBER(SEARCH("technology/makerspaces", N926)),"makerspaces",ISNUMBER(SEARCH("technology/space exploration", N926)),"space exploration",ISNUMBER(SEARCH("technology/wearables", N926)),"wearables",ISNUMBER(SEARCH("technology/web", N926)),"web",ISNUMBER(SEARCH("theater/musical", N926)),"musical",ISNUMBER(SEARCH("theater/plays", N926)),"plays",ISNUMBER(SEARCH("theater/spaces", N926)),"spaces")</f>
        <v>jazz</v>
      </c>
      <c r="S926" s="6">
        <f t="shared" si="72"/>
        <v>41288.942928240744</v>
      </c>
      <c r="T926" s="6">
        <f t="shared" si="73"/>
        <v>41318.942928240744</v>
      </c>
    </row>
    <row r="927" spans="1:20" ht="48" hidden="1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4"/>
        <v>32</v>
      </c>
      <c r="Q927" t="str">
        <f t="shared" si="71"/>
        <v>music</v>
      </c>
      <c r="R927" t="str" cm="1">
        <f t="array" ref="R927">_xlfn.IFS(ISNUMBER(SEARCH("film &amp; video/television", N927)),"television",ISNUMBER(SEARCH("film &amp; video/animation", N927)),"animation",ISNUMBER(SEARCH("film &amp; video/documentary", N927)),"documentary",ISNUMBER(SEARCH("film &amp; video/drama", N927)),"drama",ISNUMBER(SEARCH("film &amp; video/science fiction", N927)),"science fiction",ISNUMBER(SEARCH("film &amp; video/shorts", N927)),"shorts",ISNUMBER(SEARCH("food/food trucks", N927)),"food trucks",ISNUMBER(SEARCH("food/restaurants", N927)),"restaurants",ISNUMBER(SEARCH("food/small batch", N927)),"small batch",ISNUMBER(SEARCH("games/mobile games", N927)),"mobile games",ISNUMBER(SEARCH("games/tabletop games", N927)),"tabletop games",ISNUMBER(SEARCH("games/video games", N927)),"video games",ISNUMBER(SEARCH("music/classical music", N927)),"classical music",ISNUMBER(SEARCH("music/electronic music", N927)),"electronic music",ISNUMBER(SEARCH("music/faith", N927)),"faith",ISNUMBER(SEARCH("music/indie rock", N927)),"indie rock",ISNUMBER(SEARCH("music/jazz", N927)),"jazz",ISNUMBER(SEARCH("music/metal", N927)),"metal",ISNUMBER(SEARCH("music/pop", N927)),"pop",ISNUMBER(SEARCH("music/rock", N927)),"rock",ISNUMBER(SEARCH("music/world music", N927)),"world music",ISNUMBER(SEARCH("journalism/audio", N927)),"audio",ISNUMBER(SEARCH("photography/nature", N927)),"nature",ISNUMBER(SEARCH("photography/people", N927)),"people",ISNUMBER(SEARCH("photography/photobooks", N927)),"photobooks",ISNUMBER(SEARCH("photography/places", N927)),"places",ISNUMBER(SEARCH("publishing/art books", N927)),"art books",ISNUMBER(SEARCH("publishing/children's books", N927)),"children's books",ISNUMBER(SEARCH("publishing/fiction", N927)),"fiction",ISNUMBER(SEARCH("publishing/nonfiction", N927)),"nonfiction",ISNUMBER(SEARCH("publishing/radio &amp; podcasts", N927)),"radio &amp; podcasts",ISNUMBER(SEARCH("publishing/translations", N927)),"translations",ISNUMBER(SEARCH("technology/gadgets", N927)),"gadgets",ISNUMBER(SEARCH("technology/hardware", N927)),"hardware",ISNUMBER(SEARCH("technology/makerspaces", N927)),"makerspaces",ISNUMBER(SEARCH("technology/space exploration", N927)),"space exploration",ISNUMBER(SEARCH("technology/wearables", N927)),"wearables",ISNUMBER(SEARCH("technology/web", N927)),"web",ISNUMBER(SEARCH("theater/musical", N927)),"musical",ISNUMBER(SEARCH("theater/plays", N927)),"plays",ISNUMBER(SEARCH("theater/spaces", N927)),"spaces")</f>
        <v>jazz</v>
      </c>
      <c r="S927" s="6">
        <f t="shared" si="72"/>
        <v>41575.880914351852</v>
      </c>
      <c r="T927" s="6">
        <f t="shared" si="73"/>
        <v>41605.922581018516</v>
      </c>
    </row>
    <row r="928" spans="1:20" ht="48" hidden="1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v>0</v>
      </c>
      <c r="Q928" t="str">
        <f t="shared" si="71"/>
        <v>music</v>
      </c>
      <c r="R928" t="str" cm="1">
        <f t="array" ref="R928">_xlfn.IFS(ISNUMBER(SEARCH("film &amp; video/television", N928)),"television",ISNUMBER(SEARCH("film &amp; video/animation", N928)),"animation",ISNUMBER(SEARCH("film &amp; video/documentary", N928)),"documentary",ISNUMBER(SEARCH("film &amp; video/drama", N928)),"drama",ISNUMBER(SEARCH("film &amp; video/science fiction", N928)),"science fiction",ISNUMBER(SEARCH("film &amp; video/shorts", N928)),"shorts",ISNUMBER(SEARCH("food/food trucks", N928)),"food trucks",ISNUMBER(SEARCH("food/restaurants", N928)),"restaurants",ISNUMBER(SEARCH("food/small batch", N928)),"small batch",ISNUMBER(SEARCH("games/mobile games", N928)),"mobile games",ISNUMBER(SEARCH("games/tabletop games", N928)),"tabletop games",ISNUMBER(SEARCH("games/video games", N928)),"video games",ISNUMBER(SEARCH("music/classical music", N928)),"classical music",ISNUMBER(SEARCH("music/electronic music", N928)),"electronic music",ISNUMBER(SEARCH("music/faith", N928)),"faith",ISNUMBER(SEARCH("music/indie rock", N928)),"indie rock",ISNUMBER(SEARCH("music/jazz", N928)),"jazz",ISNUMBER(SEARCH("music/metal", N928)),"metal",ISNUMBER(SEARCH("music/pop", N928)),"pop",ISNUMBER(SEARCH("music/rock", N928)),"rock",ISNUMBER(SEARCH("music/world music", N928)),"world music",ISNUMBER(SEARCH("journalism/audio", N928)),"audio",ISNUMBER(SEARCH("photography/nature", N928)),"nature",ISNUMBER(SEARCH("photography/people", N928)),"people",ISNUMBER(SEARCH("photography/photobooks", N928)),"photobooks",ISNUMBER(SEARCH("photography/places", N928)),"places",ISNUMBER(SEARCH("publishing/art books", N928)),"art books",ISNUMBER(SEARCH("publishing/children's books", N928)),"children's books",ISNUMBER(SEARCH("publishing/fiction", N928)),"fiction",ISNUMBER(SEARCH("publishing/nonfiction", N928)),"nonfiction",ISNUMBER(SEARCH("publishing/radio &amp; podcasts", N928)),"radio &amp; podcasts",ISNUMBER(SEARCH("publishing/translations", N928)),"translations",ISNUMBER(SEARCH("technology/gadgets", N928)),"gadgets",ISNUMBER(SEARCH("technology/hardware", N928)),"hardware",ISNUMBER(SEARCH("technology/makerspaces", N928)),"makerspaces",ISNUMBER(SEARCH("technology/space exploration", N928)),"space exploration",ISNUMBER(SEARCH("technology/wearables", N928)),"wearables",ISNUMBER(SEARCH("technology/web", N928)),"web",ISNUMBER(SEARCH("theater/musical", N928)),"musical",ISNUMBER(SEARCH("theater/plays", N928)),"plays",ISNUMBER(SEARCH("theater/spaces", N928)),"spaces")</f>
        <v>jazz</v>
      </c>
      <c r="S928" s="6">
        <f t="shared" si="72"/>
        <v>40338.02002314815</v>
      </c>
      <c r="T928" s="6">
        <f t="shared" si="73"/>
        <v>40367.944444444445</v>
      </c>
    </row>
    <row r="929" spans="1:20" ht="32" hidden="1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v>0</v>
      </c>
      <c r="Q929" t="str">
        <f t="shared" si="71"/>
        <v>music</v>
      </c>
      <c r="R929" t="str" cm="1">
        <f t="array" ref="R929">_xlfn.IFS(ISNUMBER(SEARCH("film &amp; video/television", N929)),"television",ISNUMBER(SEARCH("film &amp; video/animation", N929)),"animation",ISNUMBER(SEARCH("film &amp; video/documentary", N929)),"documentary",ISNUMBER(SEARCH("film &amp; video/drama", N929)),"drama",ISNUMBER(SEARCH("film &amp; video/science fiction", N929)),"science fiction",ISNUMBER(SEARCH("film &amp; video/shorts", N929)),"shorts",ISNUMBER(SEARCH("food/food trucks", N929)),"food trucks",ISNUMBER(SEARCH("food/restaurants", N929)),"restaurants",ISNUMBER(SEARCH("food/small batch", N929)),"small batch",ISNUMBER(SEARCH("games/mobile games", N929)),"mobile games",ISNUMBER(SEARCH("games/tabletop games", N929)),"tabletop games",ISNUMBER(SEARCH("games/video games", N929)),"video games",ISNUMBER(SEARCH("music/classical music", N929)),"classical music",ISNUMBER(SEARCH("music/electronic music", N929)),"electronic music",ISNUMBER(SEARCH("music/faith", N929)),"faith",ISNUMBER(SEARCH("music/indie rock", N929)),"indie rock",ISNUMBER(SEARCH("music/jazz", N929)),"jazz",ISNUMBER(SEARCH("music/metal", N929)),"metal",ISNUMBER(SEARCH("music/pop", N929)),"pop",ISNUMBER(SEARCH("music/rock", N929)),"rock",ISNUMBER(SEARCH("music/world music", N929)),"world music",ISNUMBER(SEARCH("journalism/audio", N929)),"audio",ISNUMBER(SEARCH("photography/nature", N929)),"nature",ISNUMBER(SEARCH("photography/people", N929)),"people",ISNUMBER(SEARCH("photography/photobooks", N929)),"photobooks",ISNUMBER(SEARCH("photography/places", N929)),"places",ISNUMBER(SEARCH("publishing/art books", N929)),"art books",ISNUMBER(SEARCH("publishing/children's books", N929)),"children's books",ISNUMBER(SEARCH("publishing/fiction", N929)),"fiction",ISNUMBER(SEARCH("publishing/nonfiction", N929)),"nonfiction",ISNUMBER(SEARCH("publishing/radio &amp; podcasts", N929)),"radio &amp; podcasts",ISNUMBER(SEARCH("publishing/translations", N929)),"translations",ISNUMBER(SEARCH("technology/gadgets", N929)),"gadgets",ISNUMBER(SEARCH("technology/hardware", N929)),"hardware",ISNUMBER(SEARCH("technology/makerspaces", N929)),"makerspaces",ISNUMBER(SEARCH("technology/space exploration", N929)),"space exploration",ISNUMBER(SEARCH("technology/wearables", N929)),"wearables",ISNUMBER(SEARCH("technology/web", N929)),"web",ISNUMBER(SEARCH("theater/musical", N929)),"musical",ISNUMBER(SEARCH("theater/plays", N929)),"plays",ISNUMBER(SEARCH("theater/spaces", N929)),"spaces")</f>
        <v>jazz</v>
      </c>
      <c r="S929" s="6">
        <f t="shared" si="72"/>
        <v>41013.822858796295</v>
      </c>
      <c r="T929" s="6">
        <f t="shared" si="73"/>
        <v>41043.822858796295</v>
      </c>
    </row>
    <row r="930" spans="1:20" ht="48" hidden="1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4"/>
        <v>56.25</v>
      </c>
      <c r="Q930" t="str">
        <f t="shared" si="71"/>
        <v>music</v>
      </c>
      <c r="R930" t="str" cm="1">
        <f t="array" ref="R930">_xlfn.IFS(ISNUMBER(SEARCH("film &amp; video/television", N930)),"television",ISNUMBER(SEARCH("film &amp; video/animation", N930)),"animation",ISNUMBER(SEARCH("film &amp; video/documentary", N930)),"documentary",ISNUMBER(SEARCH("film &amp; video/drama", N930)),"drama",ISNUMBER(SEARCH("film &amp; video/science fiction", N930)),"science fiction",ISNUMBER(SEARCH("film &amp; video/shorts", N930)),"shorts",ISNUMBER(SEARCH("food/food trucks", N930)),"food trucks",ISNUMBER(SEARCH("food/restaurants", N930)),"restaurants",ISNUMBER(SEARCH("food/small batch", N930)),"small batch",ISNUMBER(SEARCH("games/mobile games", N930)),"mobile games",ISNUMBER(SEARCH("games/tabletop games", N930)),"tabletop games",ISNUMBER(SEARCH("games/video games", N930)),"video games",ISNUMBER(SEARCH("music/classical music", N930)),"classical music",ISNUMBER(SEARCH("music/electronic music", N930)),"electronic music",ISNUMBER(SEARCH("music/faith", N930)),"faith",ISNUMBER(SEARCH("music/indie rock", N930)),"indie rock",ISNUMBER(SEARCH("music/jazz", N930)),"jazz",ISNUMBER(SEARCH("music/metal", N930)),"metal",ISNUMBER(SEARCH("music/pop", N930)),"pop",ISNUMBER(SEARCH("music/rock", N930)),"rock",ISNUMBER(SEARCH("music/world music", N930)),"world music",ISNUMBER(SEARCH("journalism/audio", N930)),"audio",ISNUMBER(SEARCH("photography/nature", N930)),"nature",ISNUMBER(SEARCH("photography/people", N930)),"people",ISNUMBER(SEARCH("photography/photobooks", N930)),"photobooks",ISNUMBER(SEARCH("photography/places", N930)),"places",ISNUMBER(SEARCH("publishing/art books", N930)),"art books",ISNUMBER(SEARCH("publishing/children's books", N930)),"children's books",ISNUMBER(SEARCH("publishing/fiction", N930)),"fiction",ISNUMBER(SEARCH("publishing/nonfiction", N930)),"nonfiction",ISNUMBER(SEARCH("publishing/radio &amp; podcasts", N930)),"radio &amp; podcasts",ISNUMBER(SEARCH("publishing/translations", N930)),"translations",ISNUMBER(SEARCH("technology/gadgets", N930)),"gadgets",ISNUMBER(SEARCH("technology/hardware", N930)),"hardware",ISNUMBER(SEARCH("technology/makerspaces", N930)),"makerspaces",ISNUMBER(SEARCH("technology/space exploration", N930)),"space exploration",ISNUMBER(SEARCH("technology/wearables", N930)),"wearables",ISNUMBER(SEARCH("technology/web", N930)),"web",ISNUMBER(SEARCH("theater/musical", N930)),"musical",ISNUMBER(SEARCH("theater/plays", N930)),"plays",ISNUMBER(SEARCH("theater/spaces", N930)),"spaces")</f>
        <v>jazz</v>
      </c>
      <c r="S930" s="6">
        <f t="shared" si="72"/>
        <v>41180.86241898148</v>
      </c>
      <c r="T930" s="6">
        <f t="shared" si="73"/>
        <v>41231</v>
      </c>
    </row>
    <row r="931" spans="1:20" ht="48" hidden="1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v>0</v>
      </c>
      <c r="Q931" t="str">
        <f t="shared" si="71"/>
        <v>music</v>
      </c>
      <c r="R931" t="str" cm="1">
        <f t="array" ref="R931">_xlfn.IFS(ISNUMBER(SEARCH("film &amp; video/television", N931)),"television",ISNUMBER(SEARCH("film &amp; video/animation", N931)),"animation",ISNUMBER(SEARCH("film &amp; video/documentary", N931)),"documentary",ISNUMBER(SEARCH("film &amp; video/drama", N931)),"drama",ISNUMBER(SEARCH("film &amp; video/science fiction", N931)),"science fiction",ISNUMBER(SEARCH("film &amp; video/shorts", N931)),"shorts",ISNUMBER(SEARCH("food/food trucks", N931)),"food trucks",ISNUMBER(SEARCH("food/restaurants", N931)),"restaurants",ISNUMBER(SEARCH("food/small batch", N931)),"small batch",ISNUMBER(SEARCH("games/mobile games", N931)),"mobile games",ISNUMBER(SEARCH("games/tabletop games", N931)),"tabletop games",ISNUMBER(SEARCH("games/video games", N931)),"video games",ISNUMBER(SEARCH("music/classical music", N931)),"classical music",ISNUMBER(SEARCH("music/electronic music", N931)),"electronic music",ISNUMBER(SEARCH("music/faith", N931)),"faith",ISNUMBER(SEARCH("music/indie rock", N931)),"indie rock",ISNUMBER(SEARCH("music/jazz", N931)),"jazz",ISNUMBER(SEARCH("music/metal", N931)),"metal",ISNUMBER(SEARCH("music/pop", N931)),"pop",ISNUMBER(SEARCH("music/rock", N931)),"rock",ISNUMBER(SEARCH("music/world music", N931)),"world music",ISNUMBER(SEARCH("journalism/audio", N931)),"audio",ISNUMBER(SEARCH("photography/nature", N931)),"nature",ISNUMBER(SEARCH("photography/people", N931)),"people",ISNUMBER(SEARCH("photography/photobooks", N931)),"photobooks",ISNUMBER(SEARCH("photography/places", N931)),"places",ISNUMBER(SEARCH("publishing/art books", N931)),"art books",ISNUMBER(SEARCH("publishing/children's books", N931)),"children's books",ISNUMBER(SEARCH("publishing/fiction", N931)),"fiction",ISNUMBER(SEARCH("publishing/nonfiction", N931)),"nonfiction",ISNUMBER(SEARCH("publishing/radio &amp; podcasts", N931)),"radio &amp; podcasts",ISNUMBER(SEARCH("publishing/translations", N931)),"translations",ISNUMBER(SEARCH("technology/gadgets", N931)),"gadgets",ISNUMBER(SEARCH("technology/hardware", N931)),"hardware",ISNUMBER(SEARCH("technology/makerspaces", N931)),"makerspaces",ISNUMBER(SEARCH("technology/space exploration", N931)),"space exploration",ISNUMBER(SEARCH("technology/wearables", N931)),"wearables",ISNUMBER(SEARCH("technology/web", N931)),"web",ISNUMBER(SEARCH("theater/musical", N931)),"musical",ISNUMBER(SEARCH("theater/plays", N931)),"plays",ISNUMBER(SEARCH("theater/spaces", N931)),"spaces")</f>
        <v>jazz</v>
      </c>
      <c r="S931" s="6">
        <f t="shared" si="72"/>
        <v>40978.238067129627</v>
      </c>
      <c r="T931" s="6">
        <f t="shared" si="73"/>
        <v>41008.196400462963</v>
      </c>
    </row>
    <row r="932" spans="1:20" ht="48" hidden="1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4"/>
        <v>69</v>
      </c>
      <c r="Q932" t="str">
        <f t="shared" si="71"/>
        <v>music</v>
      </c>
      <c r="R932" t="str" cm="1">
        <f t="array" ref="R932">_xlfn.IFS(ISNUMBER(SEARCH("film &amp; video/television", N932)),"television",ISNUMBER(SEARCH("film &amp; video/animation", N932)),"animation",ISNUMBER(SEARCH("film &amp; video/documentary", N932)),"documentary",ISNUMBER(SEARCH("film &amp; video/drama", N932)),"drama",ISNUMBER(SEARCH("film &amp; video/science fiction", N932)),"science fiction",ISNUMBER(SEARCH("film &amp; video/shorts", N932)),"shorts",ISNUMBER(SEARCH("food/food trucks", N932)),"food trucks",ISNUMBER(SEARCH("food/restaurants", N932)),"restaurants",ISNUMBER(SEARCH("food/small batch", N932)),"small batch",ISNUMBER(SEARCH("games/mobile games", N932)),"mobile games",ISNUMBER(SEARCH("games/tabletop games", N932)),"tabletop games",ISNUMBER(SEARCH("games/video games", N932)),"video games",ISNUMBER(SEARCH("music/classical music", N932)),"classical music",ISNUMBER(SEARCH("music/electronic music", N932)),"electronic music",ISNUMBER(SEARCH("music/faith", N932)),"faith",ISNUMBER(SEARCH("music/indie rock", N932)),"indie rock",ISNUMBER(SEARCH("music/jazz", N932)),"jazz",ISNUMBER(SEARCH("music/metal", N932)),"metal",ISNUMBER(SEARCH("music/pop", N932)),"pop",ISNUMBER(SEARCH("music/rock", N932)),"rock",ISNUMBER(SEARCH("music/world music", N932)),"world music",ISNUMBER(SEARCH("journalism/audio", N932)),"audio",ISNUMBER(SEARCH("photography/nature", N932)),"nature",ISNUMBER(SEARCH("photography/people", N932)),"people",ISNUMBER(SEARCH("photography/photobooks", N932)),"photobooks",ISNUMBER(SEARCH("photography/places", N932)),"places",ISNUMBER(SEARCH("publishing/art books", N932)),"art books",ISNUMBER(SEARCH("publishing/children's books", N932)),"children's books",ISNUMBER(SEARCH("publishing/fiction", N932)),"fiction",ISNUMBER(SEARCH("publishing/nonfiction", N932)),"nonfiction",ISNUMBER(SEARCH("publishing/radio &amp; podcasts", N932)),"radio &amp; podcasts",ISNUMBER(SEARCH("publishing/translations", N932)),"translations",ISNUMBER(SEARCH("technology/gadgets", N932)),"gadgets",ISNUMBER(SEARCH("technology/hardware", N932)),"hardware",ISNUMBER(SEARCH("technology/makerspaces", N932)),"makerspaces",ISNUMBER(SEARCH("technology/space exploration", N932)),"space exploration",ISNUMBER(SEARCH("technology/wearables", N932)),"wearables",ISNUMBER(SEARCH("technology/web", N932)),"web",ISNUMBER(SEARCH("theater/musical", N932)),"musical",ISNUMBER(SEARCH("theater/plays", N932)),"plays",ISNUMBER(SEARCH("theater/spaces", N932)),"spaces")</f>
        <v>jazz</v>
      </c>
      <c r="S932" s="6">
        <f t="shared" si="72"/>
        <v>40312.915578703702</v>
      </c>
      <c r="T932" s="6">
        <f t="shared" si="73"/>
        <v>40354.897222222222</v>
      </c>
    </row>
    <row r="933" spans="1:20" ht="48" hidden="1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4"/>
        <v>18.714285714285715</v>
      </c>
      <c r="Q933" t="str">
        <f t="shared" si="71"/>
        <v>music</v>
      </c>
      <c r="R933" t="str" cm="1">
        <f t="array" ref="R933">_xlfn.IFS(ISNUMBER(SEARCH("film &amp; video/television", N933)),"television",ISNUMBER(SEARCH("film &amp; video/animation", N933)),"animation",ISNUMBER(SEARCH("film &amp; video/documentary", N933)),"documentary",ISNUMBER(SEARCH("film &amp; video/drama", N933)),"drama",ISNUMBER(SEARCH("film &amp; video/science fiction", N933)),"science fiction",ISNUMBER(SEARCH("film &amp; video/shorts", N933)),"shorts",ISNUMBER(SEARCH("food/food trucks", N933)),"food trucks",ISNUMBER(SEARCH("food/restaurants", N933)),"restaurants",ISNUMBER(SEARCH("food/small batch", N933)),"small batch",ISNUMBER(SEARCH("games/mobile games", N933)),"mobile games",ISNUMBER(SEARCH("games/tabletop games", N933)),"tabletop games",ISNUMBER(SEARCH("games/video games", N933)),"video games",ISNUMBER(SEARCH("music/classical music", N933)),"classical music",ISNUMBER(SEARCH("music/electronic music", N933)),"electronic music",ISNUMBER(SEARCH("music/faith", N933)),"faith",ISNUMBER(SEARCH("music/indie rock", N933)),"indie rock",ISNUMBER(SEARCH("music/jazz", N933)),"jazz",ISNUMBER(SEARCH("music/metal", N933)),"metal",ISNUMBER(SEARCH("music/pop", N933)),"pop",ISNUMBER(SEARCH("music/rock", N933)),"rock",ISNUMBER(SEARCH("music/world music", N933)),"world music",ISNUMBER(SEARCH("journalism/audio", N933)),"audio",ISNUMBER(SEARCH("photography/nature", N933)),"nature",ISNUMBER(SEARCH("photography/people", N933)),"people",ISNUMBER(SEARCH("photography/photobooks", N933)),"photobooks",ISNUMBER(SEARCH("photography/places", N933)),"places",ISNUMBER(SEARCH("publishing/art books", N933)),"art books",ISNUMBER(SEARCH("publishing/children's books", N933)),"children's books",ISNUMBER(SEARCH("publishing/fiction", N933)),"fiction",ISNUMBER(SEARCH("publishing/nonfiction", N933)),"nonfiction",ISNUMBER(SEARCH("publishing/radio &amp; podcasts", N933)),"radio &amp; podcasts",ISNUMBER(SEARCH("publishing/translations", N933)),"translations",ISNUMBER(SEARCH("technology/gadgets", N933)),"gadgets",ISNUMBER(SEARCH("technology/hardware", N933)),"hardware",ISNUMBER(SEARCH("technology/makerspaces", N933)),"makerspaces",ISNUMBER(SEARCH("technology/space exploration", N933)),"space exploration",ISNUMBER(SEARCH("technology/wearables", N933)),"wearables",ISNUMBER(SEARCH("technology/web", N933)),"web",ISNUMBER(SEARCH("theater/musical", N933)),"musical",ISNUMBER(SEARCH("theater/plays", N933)),"plays",ISNUMBER(SEARCH("theater/spaces", N933)),"spaces")</f>
        <v>jazz</v>
      </c>
      <c r="S933" s="6">
        <f t="shared" si="72"/>
        <v>41680.359976851854</v>
      </c>
      <c r="T933" s="6">
        <f t="shared" si="73"/>
        <v>41714.916666666664</v>
      </c>
    </row>
    <row r="934" spans="1:20" ht="32" hidden="1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4"/>
        <v>46.033333333333331</v>
      </c>
      <c r="Q934" t="str">
        <f t="shared" si="71"/>
        <v>music</v>
      </c>
      <c r="R934" t="str" cm="1">
        <f t="array" ref="R934">_xlfn.IFS(ISNUMBER(SEARCH("film &amp; video/television", N934)),"television",ISNUMBER(SEARCH("film &amp; video/animation", N934)),"animation",ISNUMBER(SEARCH("film &amp; video/documentary", N934)),"documentary",ISNUMBER(SEARCH("film &amp; video/drama", N934)),"drama",ISNUMBER(SEARCH("film &amp; video/science fiction", N934)),"science fiction",ISNUMBER(SEARCH("film &amp; video/shorts", N934)),"shorts",ISNUMBER(SEARCH("food/food trucks", N934)),"food trucks",ISNUMBER(SEARCH("food/restaurants", N934)),"restaurants",ISNUMBER(SEARCH("food/small batch", N934)),"small batch",ISNUMBER(SEARCH("games/mobile games", N934)),"mobile games",ISNUMBER(SEARCH("games/tabletop games", N934)),"tabletop games",ISNUMBER(SEARCH("games/video games", N934)),"video games",ISNUMBER(SEARCH("music/classical music", N934)),"classical music",ISNUMBER(SEARCH("music/electronic music", N934)),"electronic music",ISNUMBER(SEARCH("music/faith", N934)),"faith",ISNUMBER(SEARCH("music/indie rock", N934)),"indie rock",ISNUMBER(SEARCH("music/jazz", N934)),"jazz",ISNUMBER(SEARCH("music/metal", N934)),"metal",ISNUMBER(SEARCH("music/pop", N934)),"pop",ISNUMBER(SEARCH("music/rock", N934)),"rock",ISNUMBER(SEARCH("music/world music", N934)),"world music",ISNUMBER(SEARCH("journalism/audio", N934)),"audio",ISNUMBER(SEARCH("photography/nature", N934)),"nature",ISNUMBER(SEARCH("photography/people", N934)),"people",ISNUMBER(SEARCH("photography/photobooks", N934)),"photobooks",ISNUMBER(SEARCH("photography/places", N934)),"places",ISNUMBER(SEARCH("publishing/art books", N934)),"art books",ISNUMBER(SEARCH("publishing/children's books", N934)),"children's books",ISNUMBER(SEARCH("publishing/fiction", N934)),"fiction",ISNUMBER(SEARCH("publishing/nonfiction", N934)),"nonfiction",ISNUMBER(SEARCH("publishing/radio &amp; podcasts", N934)),"radio &amp; podcasts",ISNUMBER(SEARCH("publishing/translations", N934)),"translations",ISNUMBER(SEARCH("technology/gadgets", N934)),"gadgets",ISNUMBER(SEARCH("technology/hardware", N934)),"hardware",ISNUMBER(SEARCH("technology/makerspaces", N934)),"makerspaces",ISNUMBER(SEARCH("technology/space exploration", N934)),"space exploration",ISNUMBER(SEARCH("technology/wearables", N934)),"wearables",ISNUMBER(SEARCH("technology/web", N934)),"web",ISNUMBER(SEARCH("theater/musical", N934)),"musical",ISNUMBER(SEARCH("theater/plays", N934)),"plays",ISNUMBER(SEARCH("theater/spaces", N934)),"spaces")</f>
        <v>jazz</v>
      </c>
      <c r="S934" s="6">
        <f t="shared" si="72"/>
        <v>41310.969270833331</v>
      </c>
      <c r="T934" s="6">
        <f t="shared" si="73"/>
        <v>41355.927604166667</v>
      </c>
    </row>
    <row r="935" spans="1:20" ht="48" hidden="1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4"/>
        <v>60</v>
      </c>
      <c r="Q935" t="str">
        <f t="shared" si="71"/>
        <v>music</v>
      </c>
      <c r="R935" t="str" cm="1">
        <f t="array" ref="R935">_xlfn.IFS(ISNUMBER(SEARCH("film &amp; video/television", N935)),"television",ISNUMBER(SEARCH("film &amp; video/animation", N935)),"animation",ISNUMBER(SEARCH("film &amp; video/documentary", N935)),"documentary",ISNUMBER(SEARCH("film &amp; video/drama", N935)),"drama",ISNUMBER(SEARCH("film &amp; video/science fiction", N935)),"science fiction",ISNUMBER(SEARCH("film &amp; video/shorts", N935)),"shorts",ISNUMBER(SEARCH("food/food trucks", N935)),"food trucks",ISNUMBER(SEARCH("food/restaurants", N935)),"restaurants",ISNUMBER(SEARCH("food/small batch", N935)),"small batch",ISNUMBER(SEARCH("games/mobile games", N935)),"mobile games",ISNUMBER(SEARCH("games/tabletop games", N935)),"tabletop games",ISNUMBER(SEARCH("games/video games", N935)),"video games",ISNUMBER(SEARCH("music/classical music", N935)),"classical music",ISNUMBER(SEARCH("music/electronic music", N935)),"electronic music",ISNUMBER(SEARCH("music/faith", N935)),"faith",ISNUMBER(SEARCH("music/indie rock", N935)),"indie rock",ISNUMBER(SEARCH("music/jazz", N935)),"jazz",ISNUMBER(SEARCH("music/metal", N935)),"metal",ISNUMBER(SEARCH("music/pop", N935)),"pop",ISNUMBER(SEARCH("music/rock", N935)),"rock",ISNUMBER(SEARCH("music/world music", N935)),"world music",ISNUMBER(SEARCH("journalism/audio", N935)),"audio",ISNUMBER(SEARCH("photography/nature", N935)),"nature",ISNUMBER(SEARCH("photography/people", N935)),"people",ISNUMBER(SEARCH("photography/photobooks", N935)),"photobooks",ISNUMBER(SEARCH("photography/places", N935)),"places",ISNUMBER(SEARCH("publishing/art books", N935)),"art books",ISNUMBER(SEARCH("publishing/children's books", N935)),"children's books",ISNUMBER(SEARCH("publishing/fiction", N935)),"fiction",ISNUMBER(SEARCH("publishing/nonfiction", N935)),"nonfiction",ISNUMBER(SEARCH("publishing/radio &amp; podcasts", N935)),"radio &amp; podcasts",ISNUMBER(SEARCH("publishing/translations", N935)),"translations",ISNUMBER(SEARCH("technology/gadgets", N935)),"gadgets",ISNUMBER(SEARCH("technology/hardware", N935)),"hardware",ISNUMBER(SEARCH("technology/makerspaces", N935)),"makerspaces",ISNUMBER(SEARCH("technology/space exploration", N935)),"space exploration",ISNUMBER(SEARCH("technology/wearables", N935)),"wearables",ISNUMBER(SEARCH("technology/web", N935)),"web",ISNUMBER(SEARCH("theater/musical", N935)),"musical",ISNUMBER(SEARCH("theater/plays", N935)),"plays",ISNUMBER(SEARCH("theater/spaces", N935)),"spaces")</f>
        <v>jazz</v>
      </c>
      <c r="S935" s="6">
        <f t="shared" si="72"/>
        <v>41711.169085648151</v>
      </c>
      <c r="T935" s="6">
        <f t="shared" si="73"/>
        <v>41771.169085648151</v>
      </c>
    </row>
    <row r="936" spans="1:20" ht="48" hidden="1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4"/>
        <v>50.666666666666664</v>
      </c>
      <c r="Q936" t="str">
        <f t="shared" si="71"/>
        <v>music</v>
      </c>
      <c r="R936" t="str" cm="1">
        <f t="array" ref="R936">_xlfn.IFS(ISNUMBER(SEARCH("film &amp; video/television", N936)),"television",ISNUMBER(SEARCH("film &amp; video/animation", N936)),"animation",ISNUMBER(SEARCH("film &amp; video/documentary", N936)),"documentary",ISNUMBER(SEARCH("film &amp; video/drama", N936)),"drama",ISNUMBER(SEARCH("film &amp; video/science fiction", N936)),"science fiction",ISNUMBER(SEARCH("film &amp; video/shorts", N936)),"shorts",ISNUMBER(SEARCH("food/food trucks", N936)),"food trucks",ISNUMBER(SEARCH("food/restaurants", N936)),"restaurants",ISNUMBER(SEARCH("food/small batch", N936)),"small batch",ISNUMBER(SEARCH("games/mobile games", N936)),"mobile games",ISNUMBER(SEARCH("games/tabletop games", N936)),"tabletop games",ISNUMBER(SEARCH("games/video games", N936)),"video games",ISNUMBER(SEARCH("music/classical music", N936)),"classical music",ISNUMBER(SEARCH("music/electronic music", N936)),"electronic music",ISNUMBER(SEARCH("music/faith", N936)),"faith",ISNUMBER(SEARCH("music/indie rock", N936)),"indie rock",ISNUMBER(SEARCH("music/jazz", N936)),"jazz",ISNUMBER(SEARCH("music/metal", N936)),"metal",ISNUMBER(SEARCH("music/pop", N936)),"pop",ISNUMBER(SEARCH("music/rock", N936)),"rock",ISNUMBER(SEARCH("music/world music", N936)),"world music",ISNUMBER(SEARCH("journalism/audio", N936)),"audio",ISNUMBER(SEARCH("photography/nature", N936)),"nature",ISNUMBER(SEARCH("photography/people", N936)),"people",ISNUMBER(SEARCH("photography/photobooks", N936)),"photobooks",ISNUMBER(SEARCH("photography/places", N936)),"places",ISNUMBER(SEARCH("publishing/art books", N936)),"art books",ISNUMBER(SEARCH("publishing/children's books", N936)),"children's books",ISNUMBER(SEARCH("publishing/fiction", N936)),"fiction",ISNUMBER(SEARCH("publishing/nonfiction", N936)),"nonfiction",ISNUMBER(SEARCH("publishing/radio &amp; podcasts", N936)),"radio &amp; podcasts",ISNUMBER(SEARCH("publishing/translations", N936)),"translations",ISNUMBER(SEARCH("technology/gadgets", N936)),"gadgets",ISNUMBER(SEARCH("technology/hardware", N936)),"hardware",ISNUMBER(SEARCH("technology/makerspaces", N936)),"makerspaces",ISNUMBER(SEARCH("technology/space exploration", N936)),"space exploration",ISNUMBER(SEARCH("technology/wearables", N936)),"wearables",ISNUMBER(SEARCH("technology/web", N936)),"web",ISNUMBER(SEARCH("theater/musical", N936)),"musical",ISNUMBER(SEARCH("theater/plays", N936)),"plays",ISNUMBER(SEARCH("theater/spaces", N936)),"spaces")</f>
        <v>jazz</v>
      </c>
      <c r="S936" s="6">
        <f t="shared" si="72"/>
        <v>41733.737083333333</v>
      </c>
      <c r="T936" s="6">
        <f t="shared" si="73"/>
        <v>41763.25</v>
      </c>
    </row>
    <row r="937" spans="1:20" ht="48" hidden="1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4"/>
        <v>25</v>
      </c>
      <c r="Q937" t="str">
        <f t="shared" si="71"/>
        <v>music</v>
      </c>
      <c r="R937" t="str" cm="1">
        <f t="array" ref="R937">_xlfn.IFS(ISNUMBER(SEARCH("film &amp; video/television", N937)),"television",ISNUMBER(SEARCH("film &amp; video/animation", N937)),"animation",ISNUMBER(SEARCH("film &amp; video/documentary", N937)),"documentary",ISNUMBER(SEARCH("film &amp; video/drama", N937)),"drama",ISNUMBER(SEARCH("film &amp; video/science fiction", N937)),"science fiction",ISNUMBER(SEARCH("film &amp; video/shorts", N937)),"shorts",ISNUMBER(SEARCH("food/food trucks", N937)),"food trucks",ISNUMBER(SEARCH("food/restaurants", N937)),"restaurants",ISNUMBER(SEARCH("food/small batch", N937)),"small batch",ISNUMBER(SEARCH("games/mobile games", N937)),"mobile games",ISNUMBER(SEARCH("games/tabletop games", N937)),"tabletop games",ISNUMBER(SEARCH("games/video games", N937)),"video games",ISNUMBER(SEARCH("music/classical music", N937)),"classical music",ISNUMBER(SEARCH("music/electronic music", N937)),"electronic music",ISNUMBER(SEARCH("music/faith", N937)),"faith",ISNUMBER(SEARCH("music/indie rock", N937)),"indie rock",ISNUMBER(SEARCH("music/jazz", N937)),"jazz",ISNUMBER(SEARCH("music/metal", N937)),"metal",ISNUMBER(SEARCH("music/pop", N937)),"pop",ISNUMBER(SEARCH("music/rock", N937)),"rock",ISNUMBER(SEARCH("music/world music", N937)),"world music",ISNUMBER(SEARCH("journalism/audio", N937)),"audio",ISNUMBER(SEARCH("photography/nature", N937)),"nature",ISNUMBER(SEARCH("photography/people", N937)),"people",ISNUMBER(SEARCH("photography/photobooks", N937)),"photobooks",ISNUMBER(SEARCH("photography/places", N937)),"places",ISNUMBER(SEARCH("publishing/art books", N937)),"art books",ISNUMBER(SEARCH("publishing/children's books", N937)),"children's books",ISNUMBER(SEARCH("publishing/fiction", N937)),"fiction",ISNUMBER(SEARCH("publishing/nonfiction", N937)),"nonfiction",ISNUMBER(SEARCH("publishing/radio &amp; podcasts", N937)),"radio &amp; podcasts",ISNUMBER(SEARCH("publishing/translations", N937)),"translations",ISNUMBER(SEARCH("technology/gadgets", N937)),"gadgets",ISNUMBER(SEARCH("technology/hardware", N937)),"hardware",ISNUMBER(SEARCH("technology/makerspaces", N937)),"makerspaces",ISNUMBER(SEARCH("technology/space exploration", N937)),"space exploration",ISNUMBER(SEARCH("technology/wearables", N937)),"wearables",ISNUMBER(SEARCH("technology/web", N937)),"web",ISNUMBER(SEARCH("theater/musical", N937)),"musical",ISNUMBER(SEARCH("theater/plays", N937)),"plays",ISNUMBER(SEARCH("theater/spaces", N937)),"spaces")</f>
        <v>jazz</v>
      </c>
      <c r="S937" s="6">
        <f t="shared" si="72"/>
        <v>42368.333668981482</v>
      </c>
      <c r="T937" s="6">
        <f t="shared" si="73"/>
        <v>42398.333668981482</v>
      </c>
    </row>
    <row r="938" spans="1:20" ht="48" hidden="1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v>0</v>
      </c>
      <c r="Q938" t="str">
        <f t="shared" si="71"/>
        <v>music</v>
      </c>
      <c r="R938" t="str" cm="1">
        <f t="array" ref="R938">_xlfn.IFS(ISNUMBER(SEARCH("film &amp; video/television", N938)),"television",ISNUMBER(SEARCH("film &amp; video/animation", N938)),"animation",ISNUMBER(SEARCH("film &amp; video/documentary", N938)),"documentary",ISNUMBER(SEARCH("film &amp; video/drama", N938)),"drama",ISNUMBER(SEARCH("film &amp; video/science fiction", N938)),"science fiction",ISNUMBER(SEARCH("film &amp; video/shorts", N938)),"shorts",ISNUMBER(SEARCH("food/food trucks", N938)),"food trucks",ISNUMBER(SEARCH("food/restaurants", N938)),"restaurants",ISNUMBER(SEARCH("food/small batch", N938)),"small batch",ISNUMBER(SEARCH("games/mobile games", N938)),"mobile games",ISNUMBER(SEARCH("games/tabletop games", N938)),"tabletop games",ISNUMBER(SEARCH("games/video games", N938)),"video games",ISNUMBER(SEARCH("music/classical music", N938)),"classical music",ISNUMBER(SEARCH("music/electronic music", N938)),"electronic music",ISNUMBER(SEARCH("music/faith", N938)),"faith",ISNUMBER(SEARCH("music/indie rock", N938)),"indie rock",ISNUMBER(SEARCH("music/jazz", N938)),"jazz",ISNUMBER(SEARCH("music/metal", N938)),"metal",ISNUMBER(SEARCH("music/pop", N938)),"pop",ISNUMBER(SEARCH("music/rock", N938)),"rock",ISNUMBER(SEARCH("music/world music", N938)),"world music",ISNUMBER(SEARCH("journalism/audio", N938)),"audio",ISNUMBER(SEARCH("photography/nature", N938)),"nature",ISNUMBER(SEARCH("photography/people", N938)),"people",ISNUMBER(SEARCH("photography/photobooks", N938)),"photobooks",ISNUMBER(SEARCH("photography/places", N938)),"places",ISNUMBER(SEARCH("publishing/art books", N938)),"art books",ISNUMBER(SEARCH("publishing/children's books", N938)),"children's books",ISNUMBER(SEARCH("publishing/fiction", N938)),"fiction",ISNUMBER(SEARCH("publishing/nonfiction", N938)),"nonfiction",ISNUMBER(SEARCH("publishing/radio &amp; podcasts", N938)),"radio &amp; podcasts",ISNUMBER(SEARCH("publishing/translations", N938)),"translations",ISNUMBER(SEARCH("technology/gadgets", N938)),"gadgets",ISNUMBER(SEARCH("technology/hardware", N938)),"hardware",ISNUMBER(SEARCH("technology/makerspaces", N938)),"makerspaces",ISNUMBER(SEARCH("technology/space exploration", N938)),"space exploration",ISNUMBER(SEARCH("technology/wearables", N938)),"wearables",ISNUMBER(SEARCH("technology/web", N938)),"web",ISNUMBER(SEARCH("theater/musical", N938)),"musical",ISNUMBER(SEARCH("theater/plays", N938)),"plays",ISNUMBER(SEARCH("theater/spaces", N938)),"spaces")</f>
        <v>jazz</v>
      </c>
      <c r="S938" s="6">
        <f t="shared" si="72"/>
        <v>40883.024178240739</v>
      </c>
      <c r="T938" s="6">
        <f t="shared" si="73"/>
        <v>40926.833333333336</v>
      </c>
    </row>
    <row r="939" spans="1:20" ht="48" hidden="1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4"/>
        <v>20</v>
      </c>
      <c r="Q939" t="str">
        <f t="shared" si="71"/>
        <v>music</v>
      </c>
      <c r="R939" t="str" cm="1">
        <f t="array" ref="R939">_xlfn.IFS(ISNUMBER(SEARCH("film &amp; video/television", N939)),"television",ISNUMBER(SEARCH("film &amp; video/animation", N939)),"animation",ISNUMBER(SEARCH("film &amp; video/documentary", N939)),"documentary",ISNUMBER(SEARCH("film &amp; video/drama", N939)),"drama",ISNUMBER(SEARCH("film &amp; video/science fiction", N939)),"science fiction",ISNUMBER(SEARCH("film &amp; video/shorts", N939)),"shorts",ISNUMBER(SEARCH("food/food trucks", N939)),"food trucks",ISNUMBER(SEARCH("food/restaurants", N939)),"restaurants",ISNUMBER(SEARCH("food/small batch", N939)),"small batch",ISNUMBER(SEARCH("games/mobile games", N939)),"mobile games",ISNUMBER(SEARCH("games/tabletop games", N939)),"tabletop games",ISNUMBER(SEARCH("games/video games", N939)),"video games",ISNUMBER(SEARCH("music/classical music", N939)),"classical music",ISNUMBER(SEARCH("music/electronic music", N939)),"electronic music",ISNUMBER(SEARCH("music/faith", N939)),"faith",ISNUMBER(SEARCH("music/indie rock", N939)),"indie rock",ISNUMBER(SEARCH("music/jazz", N939)),"jazz",ISNUMBER(SEARCH("music/metal", N939)),"metal",ISNUMBER(SEARCH("music/pop", N939)),"pop",ISNUMBER(SEARCH("music/rock", N939)),"rock",ISNUMBER(SEARCH("music/world music", N939)),"world music",ISNUMBER(SEARCH("journalism/audio", N939)),"audio",ISNUMBER(SEARCH("photography/nature", N939)),"nature",ISNUMBER(SEARCH("photography/people", N939)),"people",ISNUMBER(SEARCH("photography/photobooks", N939)),"photobooks",ISNUMBER(SEARCH("photography/places", N939)),"places",ISNUMBER(SEARCH("publishing/art books", N939)),"art books",ISNUMBER(SEARCH("publishing/children's books", N939)),"children's books",ISNUMBER(SEARCH("publishing/fiction", N939)),"fiction",ISNUMBER(SEARCH("publishing/nonfiction", N939)),"nonfiction",ISNUMBER(SEARCH("publishing/radio &amp; podcasts", N939)),"radio &amp; podcasts",ISNUMBER(SEARCH("publishing/translations", N939)),"translations",ISNUMBER(SEARCH("technology/gadgets", N939)),"gadgets",ISNUMBER(SEARCH("technology/hardware", N939)),"hardware",ISNUMBER(SEARCH("technology/makerspaces", N939)),"makerspaces",ISNUMBER(SEARCH("technology/space exploration", N939)),"space exploration",ISNUMBER(SEARCH("technology/wearables", N939)),"wearables",ISNUMBER(SEARCH("technology/web", N939)),"web",ISNUMBER(SEARCH("theater/musical", N939)),"musical",ISNUMBER(SEARCH("theater/plays", N939)),"plays",ISNUMBER(SEARCH("theater/spaces", N939)),"spaces")</f>
        <v>jazz</v>
      </c>
      <c r="S939" s="6">
        <f t="shared" si="72"/>
        <v>41551.798113425924</v>
      </c>
      <c r="T939" s="6">
        <f t="shared" si="73"/>
        <v>41581.839780092596</v>
      </c>
    </row>
    <row r="940" spans="1:20" ht="48" hidden="1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4"/>
        <v>25</v>
      </c>
      <c r="Q940" t="str">
        <f t="shared" si="71"/>
        <v>music</v>
      </c>
      <c r="R940" t="str" cm="1">
        <f t="array" ref="R940">_xlfn.IFS(ISNUMBER(SEARCH("film &amp; video/television", N940)),"television",ISNUMBER(SEARCH("film &amp; video/animation", N940)),"animation",ISNUMBER(SEARCH("film &amp; video/documentary", N940)),"documentary",ISNUMBER(SEARCH("film &amp; video/drama", N940)),"drama",ISNUMBER(SEARCH("film &amp; video/science fiction", N940)),"science fiction",ISNUMBER(SEARCH("film &amp; video/shorts", N940)),"shorts",ISNUMBER(SEARCH("food/food trucks", N940)),"food trucks",ISNUMBER(SEARCH("food/restaurants", N940)),"restaurants",ISNUMBER(SEARCH("food/small batch", N940)),"small batch",ISNUMBER(SEARCH("games/mobile games", N940)),"mobile games",ISNUMBER(SEARCH("games/tabletop games", N940)),"tabletop games",ISNUMBER(SEARCH("games/video games", N940)),"video games",ISNUMBER(SEARCH("music/classical music", N940)),"classical music",ISNUMBER(SEARCH("music/electronic music", N940)),"electronic music",ISNUMBER(SEARCH("music/faith", N940)),"faith",ISNUMBER(SEARCH("music/indie rock", N940)),"indie rock",ISNUMBER(SEARCH("music/jazz", N940)),"jazz",ISNUMBER(SEARCH("music/metal", N940)),"metal",ISNUMBER(SEARCH("music/pop", N940)),"pop",ISNUMBER(SEARCH("music/rock", N940)),"rock",ISNUMBER(SEARCH("music/world music", N940)),"world music",ISNUMBER(SEARCH("journalism/audio", N940)),"audio",ISNUMBER(SEARCH("photography/nature", N940)),"nature",ISNUMBER(SEARCH("photography/people", N940)),"people",ISNUMBER(SEARCH("photography/photobooks", N940)),"photobooks",ISNUMBER(SEARCH("photography/places", N940)),"places",ISNUMBER(SEARCH("publishing/art books", N940)),"art books",ISNUMBER(SEARCH("publishing/children's books", N940)),"children's books",ISNUMBER(SEARCH("publishing/fiction", N940)),"fiction",ISNUMBER(SEARCH("publishing/nonfiction", N940)),"nonfiction",ISNUMBER(SEARCH("publishing/radio &amp; podcasts", N940)),"radio &amp; podcasts",ISNUMBER(SEARCH("publishing/translations", N940)),"translations",ISNUMBER(SEARCH("technology/gadgets", N940)),"gadgets",ISNUMBER(SEARCH("technology/hardware", N940)),"hardware",ISNUMBER(SEARCH("technology/makerspaces", N940)),"makerspaces",ISNUMBER(SEARCH("technology/space exploration", N940)),"space exploration",ISNUMBER(SEARCH("technology/wearables", N940)),"wearables",ISNUMBER(SEARCH("technology/web", N940)),"web",ISNUMBER(SEARCH("theater/musical", N940)),"musical",ISNUMBER(SEARCH("theater/plays", N940)),"plays",ISNUMBER(SEARCH("theater/spaces", N940)),"spaces")</f>
        <v>jazz</v>
      </c>
      <c r="S940" s="6">
        <f t="shared" si="72"/>
        <v>41124.479722222226</v>
      </c>
      <c r="T940" s="6">
        <f t="shared" si="73"/>
        <v>41154.479722222226</v>
      </c>
    </row>
    <row r="941" spans="1:20" ht="48" hidden="1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4"/>
        <v>20</v>
      </c>
      <c r="Q941" t="str">
        <f t="shared" si="71"/>
        <v>music</v>
      </c>
      <c r="R941" t="str" cm="1">
        <f t="array" ref="R941">_xlfn.IFS(ISNUMBER(SEARCH("film &amp; video/television", N941)),"television",ISNUMBER(SEARCH("film &amp; video/animation", N941)),"animation",ISNUMBER(SEARCH("film &amp; video/documentary", N941)),"documentary",ISNUMBER(SEARCH("film &amp; video/drama", N941)),"drama",ISNUMBER(SEARCH("film &amp; video/science fiction", N941)),"science fiction",ISNUMBER(SEARCH("film &amp; video/shorts", N941)),"shorts",ISNUMBER(SEARCH("food/food trucks", N941)),"food trucks",ISNUMBER(SEARCH("food/restaurants", N941)),"restaurants",ISNUMBER(SEARCH("food/small batch", N941)),"small batch",ISNUMBER(SEARCH("games/mobile games", N941)),"mobile games",ISNUMBER(SEARCH("games/tabletop games", N941)),"tabletop games",ISNUMBER(SEARCH("games/video games", N941)),"video games",ISNUMBER(SEARCH("music/classical music", N941)),"classical music",ISNUMBER(SEARCH("music/electronic music", N941)),"electronic music",ISNUMBER(SEARCH("music/faith", N941)),"faith",ISNUMBER(SEARCH("music/indie rock", N941)),"indie rock",ISNUMBER(SEARCH("music/jazz", N941)),"jazz",ISNUMBER(SEARCH("music/metal", N941)),"metal",ISNUMBER(SEARCH("music/pop", N941)),"pop",ISNUMBER(SEARCH("music/rock", N941)),"rock",ISNUMBER(SEARCH("music/world music", N941)),"world music",ISNUMBER(SEARCH("journalism/audio", N941)),"audio",ISNUMBER(SEARCH("photography/nature", N941)),"nature",ISNUMBER(SEARCH("photography/people", N941)),"people",ISNUMBER(SEARCH("photography/photobooks", N941)),"photobooks",ISNUMBER(SEARCH("photography/places", N941)),"places",ISNUMBER(SEARCH("publishing/art books", N941)),"art books",ISNUMBER(SEARCH("publishing/children's books", N941)),"children's books",ISNUMBER(SEARCH("publishing/fiction", N941)),"fiction",ISNUMBER(SEARCH("publishing/nonfiction", N941)),"nonfiction",ISNUMBER(SEARCH("publishing/radio &amp; podcasts", N941)),"radio &amp; podcasts",ISNUMBER(SEARCH("publishing/translations", N941)),"translations",ISNUMBER(SEARCH("technology/gadgets", N941)),"gadgets",ISNUMBER(SEARCH("technology/hardware", N941)),"hardware",ISNUMBER(SEARCH("technology/makerspaces", N941)),"makerspaces",ISNUMBER(SEARCH("technology/space exploration", N941)),"space exploration",ISNUMBER(SEARCH("technology/wearables", N941)),"wearables",ISNUMBER(SEARCH("technology/web", N941)),"web",ISNUMBER(SEARCH("theater/musical", N941)),"musical",ISNUMBER(SEARCH("theater/plays", N941)),"plays",ISNUMBER(SEARCH("theater/spaces", N941)),"spaces")</f>
        <v>jazz</v>
      </c>
      <c r="S941" s="6">
        <f t="shared" si="72"/>
        <v>41416.763171296298</v>
      </c>
      <c r="T941" s="6">
        <f t="shared" si="73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4"/>
        <v>110.28571428571429</v>
      </c>
      <c r="Q942" t="str">
        <f t="shared" si="71"/>
        <v>technology</v>
      </c>
      <c r="R942" t="str" cm="1">
        <f t="array" ref="R942">_xlfn.IFS(ISNUMBER(SEARCH("film &amp; video/television", N942)),"television",ISNUMBER(SEARCH("film &amp; video/animation", N942)),"animation",ISNUMBER(SEARCH("film &amp; video/documentary", N942)),"documentary",ISNUMBER(SEARCH("film &amp; video/drama", N942)),"drama",ISNUMBER(SEARCH("film &amp; video/science fiction", N942)),"science fiction",ISNUMBER(SEARCH("film &amp; video/shorts", N942)),"shorts",ISNUMBER(SEARCH("food/food trucks", N942)),"food trucks",ISNUMBER(SEARCH("food/restaurants", N942)),"restaurants",ISNUMBER(SEARCH("food/small batch", N942)),"small batch",ISNUMBER(SEARCH("games/mobile games", N942)),"mobile games",ISNUMBER(SEARCH("games/tabletop games", N942)),"tabletop games",ISNUMBER(SEARCH("games/video games", N942)),"video games",ISNUMBER(SEARCH("music/classical music", N942)),"classical music",ISNUMBER(SEARCH("music/electronic music", N942)),"electronic music",ISNUMBER(SEARCH("music/faith", N942)),"faith",ISNUMBER(SEARCH("music/indie rock", N942)),"indie rock",ISNUMBER(SEARCH("music/jazz", N942)),"jazz",ISNUMBER(SEARCH("music/metal", N942)),"metal",ISNUMBER(SEARCH("music/pop", N942)),"pop",ISNUMBER(SEARCH("music/rock", N942)),"rock",ISNUMBER(SEARCH("music/world music", N942)),"world music",ISNUMBER(SEARCH("journalism/audio", N942)),"audio",ISNUMBER(SEARCH("photography/nature", N942)),"nature",ISNUMBER(SEARCH("photography/people", N942)),"people",ISNUMBER(SEARCH("photography/photobooks", N942)),"photobooks",ISNUMBER(SEARCH("photography/places", N942)),"places",ISNUMBER(SEARCH("publishing/art books", N942)),"art books",ISNUMBER(SEARCH("publishing/children's books", N942)),"children's books",ISNUMBER(SEARCH("publishing/fiction", N942)),"fiction",ISNUMBER(SEARCH("publishing/nonfiction", N942)),"nonfiction",ISNUMBER(SEARCH("publishing/radio &amp; podcasts", N942)),"radio &amp; podcasts",ISNUMBER(SEARCH("publishing/translations", N942)),"translations",ISNUMBER(SEARCH("technology/gadgets", N942)),"gadgets",ISNUMBER(SEARCH("technology/hardware", N942)),"hardware",ISNUMBER(SEARCH("technology/makerspaces", N942)),"makerspaces",ISNUMBER(SEARCH("technology/space exploration", N942)),"space exploration",ISNUMBER(SEARCH("technology/wearables", N942)),"wearables",ISNUMBER(SEARCH("technology/web", N942)),"web",ISNUMBER(SEARCH("theater/musical", N942)),"musical",ISNUMBER(SEARCH("theater/plays", N942)),"plays",ISNUMBER(SEARCH("theater/spaces", N942)),"spaces")</f>
        <v>wearables</v>
      </c>
      <c r="S942" s="6">
        <f t="shared" si="72"/>
        <v>42182.008402777778</v>
      </c>
      <c r="T942" s="6">
        <f t="shared" si="73"/>
        <v>42227.008402777778</v>
      </c>
    </row>
    <row r="943" spans="1:20" ht="48" hidden="1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4"/>
        <v>37.451612903225808</v>
      </c>
      <c r="Q943" t="str">
        <f t="shared" si="71"/>
        <v>technology</v>
      </c>
      <c r="R943" t="str" cm="1">
        <f t="array" ref="R943">_xlfn.IFS(ISNUMBER(SEARCH("film &amp; video/television", N943)),"television",ISNUMBER(SEARCH("film &amp; video/animation", N943)),"animation",ISNUMBER(SEARCH("film &amp; video/documentary", N943)),"documentary",ISNUMBER(SEARCH("film &amp; video/drama", N943)),"drama",ISNUMBER(SEARCH("film &amp; video/science fiction", N943)),"science fiction",ISNUMBER(SEARCH("film &amp; video/shorts", N943)),"shorts",ISNUMBER(SEARCH("food/food trucks", N943)),"food trucks",ISNUMBER(SEARCH("food/restaurants", N943)),"restaurants",ISNUMBER(SEARCH("food/small batch", N943)),"small batch",ISNUMBER(SEARCH("games/mobile games", N943)),"mobile games",ISNUMBER(SEARCH("games/tabletop games", N943)),"tabletop games",ISNUMBER(SEARCH("games/video games", N943)),"video games",ISNUMBER(SEARCH("music/classical music", N943)),"classical music",ISNUMBER(SEARCH("music/electronic music", N943)),"electronic music",ISNUMBER(SEARCH("music/faith", N943)),"faith",ISNUMBER(SEARCH("music/indie rock", N943)),"indie rock",ISNUMBER(SEARCH("music/jazz", N943)),"jazz",ISNUMBER(SEARCH("music/metal", N943)),"metal",ISNUMBER(SEARCH("music/pop", N943)),"pop",ISNUMBER(SEARCH("music/rock", N943)),"rock",ISNUMBER(SEARCH("music/world music", N943)),"world music",ISNUMBER(SEARCH("journalism/audio", N943)),"audio",ISNUMBER(SEARCH("photography/nature", N943)),"nature",ISNUMBER(SEARCH("photography/people", N943)),"people",ISNUMBER(SEARCH("photography/photobooks", N943)),"photobooks",ISNUMBER(SEARCH("photography/places", N943)),"places",ISNUMBER(SEARCH("publishing/art books", N943)),"art books",ISNUMBER(SEARCH("publishing/children's books", N943)),"children's books",ISNUMBER(SEARCH("publishing/fiction", N943)),"fiction",ISNUMBER(SEARCH("publishing/nonfiction", N943)),"nonfiction",ISNUMBER(SEARCH("publishing/radio &amp; podcasts", N943)),"radio &amp; podcasts",ISNUMBER(SEARCH("publishing/translations", N943)),"translations",ISNUMBER(SEARCH("technology/gadgets", N943)),"gadgets",ISNUMBER(SEARCH("technology/hardware", N943)),"hardware",ISNUMBER(SEARCH("technology/makerspaces", N943)),"makerspaces",ISNUMBER(SEARCH("technology/space exploration", N943)),"space exploration",ISNUMBER(SEARCH("technology/wearables", N943)),"wearables",ISNUMBER(SEARCH("technology/web", N943)),"web",ISNUMBER(SEARCH("theater/musical", N943)),"musical",ISNUMBER(SEARCH("theater/plays", N943)),"plays",ISNUMBER(SEARCH("theater/spaces", N943)),"spaces")</f>
        <v>wearables</v>
      </c>
      <c r="S943" s="6">
        <f t="shared" si="72"/>
        <v>42746.096585648149</v>
      </c>
      <c r="T943" s="6">
        <f t="shared" si="73"/>
        <v>42776.096585648149</v>
      </c>
    </row>
    <row r="944" spans="1:20" ht="48" hidden="1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4"/>
        <v>41.75</v>
      </c>
      <c r="Q944" t="str">
        <f t="shared" si="71"/>
        <v>technology</v>
      </c>
      <c r="R944" t="str" cm="1">
        <f t="array" ref="R944">_xlfn.IFS(ISNUMBER(SEARCH("film &amp; video/television", N944)),"television",ISNUMBER(SEARCH("film &amp; video/animation", N944)),"animation",ISNUMBER(SEARCH("film &amp; video/documentary", N944)),"documentary",ISNUMBER(SEARCH("film &amp; video/drama", N944)),"drama",ISNUMBER(SEARCH("film &amp; video/science fiction", N944)),"science fiction",ISNUMBER(SEARCH("film &amp; video/shorts", N944)),"shorts",ISNUMBER(SEARCH("food/food trucks", N944)),"food trucks",ISNUMBER(SEARCH("food/restaurants", N944)),"restaurants",ISNUMBER(SEARCH("food/small batch", N944)),"small batch",ISNUMBER(SEARCH("games/mobile games", N944)),"mobile games",ISNUMBER(SEARCH("games/tabletop games", N944)),"tabletop games",ISNUMBER(SEARCH("games/video games", N944)),"video games",ISNUMBER(SEARCH("music/classical music", N944)),"classical music",ISNUMBER(SEARCH("music/electronic music", N944)),"electronic music",ISNUMBER(SEARCH("music/faith", N944)),"faith",ISNUMBER(SEARCH("music/indie rock", N944)),"indie rock",ISNUMBER(SEARCH("music/jazz", N944)),"jazz",ISNUMBER(SEARCH("music/metal", N944)),"metal",ISNUMBER(SEARCH("music/pop", N944)),"pop",ISNUMBER(SEARCH("music/rock", N944)),"rock",ISNUMBER(SEARCH("music/world music", N944)),"world music",ISNUMBER(SEARCH("journalism/audio", N944)),"audio",ISNUMBER(SEARCH("photography/nature", N944)),"nature",ISNUMBER(SEARCH("photography/people", N944)),"people",ISNUMBER(SEARCH("photography/photobooks", N944)),"photobooks",ISNUMBER(SEARCH("photography/places", N944)),"places",ISNUMBER(SEARCH("publishing/art books", N944)),"art books",ISNUMBER(SEARCH("publishing/children's books", N944)),"children's books",ISNUMBER(SEARCH("publishing/fiction", N944)),"fiction",ISNUMBER(SEARCH("publishing/nonfiction", N944)),"nonfiction",ISNUMBER(SEARCH("publishing/radio &amp; podcasts", N944)),"radio &amp; podcasts",ISNUMBER(SEARCH("publishing/translations", N944)),"translations",ISNUMBER(SEARCH("technology/gadgets", N944)),"gadgets",ISNUMBER(SEARCH("technology/hardware", N944)),"hardware",ISNUMBER(SEARCH("technology/makerspaces", N944)),"makerspaces",ISNUMBER(SEARCH("technology/space exploration", N944)),"space exploration",ISNUMBER(SEARCH("technology/wearables", N944)),"wearables",ISNUMBER(SEARCH("technology/web", N944)),"web",ISNUMBER(SEARCH("theater/musical", N944)),"musical",ISNUMBER(SEARCH("theater/plays", N944)),"plays",ISNUMBER(SEARCH("theater/spaces", N944)),"spaces")</f>
        <v>wearables</v>
      </c>
      <c r="S944" s="6">
        <f t="shared" si="72"/>
        <v>42382.843287037031</v>
      </c>
      <c r="T944" s="6">
        <f t="shared" si="73"/>
        <v>42418.843287037031</v>
      </c>
    </row>
    <row r="945" spans="1:20" ht="32" hidden="1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4"/>
        <v>24.083333333333332</v>
      </c>
      <c r="Q945" t="str">
        <f t="shared" si="71"/>
        <v>technology</v>
      </c>
      <c r="R945" t="str" cm="1">
        <f t="array" ref="R945">_xlfn.IFS(ISNUMBER(SEARCH("film &amp; video/television", N945)),"television",ISNUMBER(SEARCH("film &amp; video/animation", N945)),"animation",ISNUMBER(SEARCH("film &amp; video/documentary", N945)),"documentary",ISNUMBER(SEARCH("film &amp; video/drama", N945)),"drama",ISNUMBER(SEARCH("film &amp; video/science fiction", N945)),"science fiction",ISNUMBER(SEARCH("film &amp; video/shorts", N945)),"shorts",ISNUMBER(SEARCH("food/food trucks", N945)),"food trucks",ISNUMBER(SEARCH("food/restaurants", N945)),"restaurants",ISNUMBER(SEARCH("food/small batch", N945)),"small batch",ISNUMBER(SEARCH("games/mobile games", N945)),"mobile games",ISNUMBER(SEARCH("games/tabletop games", N945)),"tabletop games",ISNUMBER(SEARCH("games/video games", N945)),"video games",ISNUMBER(SEARCH("music/classical music", N945)),"classical music",ISNUMBER(SEARCH("music/electronic music", N945)),"electronic music",ISNUMBER(SEARCH("music/faith", N945)),"faith",ISNUMBER(SEARCH("music/indie rock", N945)),"indie rock",ISNUMBER(SEARCH("music/jazz", N945)),"jazz",ISNUMBER(SEARCH("music/metal", N945)),"metal",ISNUMBER(SEARCH("music/pop", N945)),"pop",ISNUMBER(SEARCH("music/rock", N945)),"rock",ISNUMBER(SEARCH("music/world music", N945)),"world music",ISNUMBER(SEARCH("journalism/audio", N945)),"audio",ISNUMBER(SEARCH("photography/nature", N945)),"nature",ISNUMBER(SEARCH("photography/people", N945)),"people",ISNUMBER(SEARCH("photography/photobooks", N945)),"photobooks",ISNUMBER(SEARCH("photography/places", N945)),"places",ISNUMBER(SEARCH("publishing/art books", N945)),"art books",ISNUMBER(SEARCH("publishing/children's books", N945)),"children's books",ISNUMBER(SEARCH("publishing/fiction", N945)),"fiction",ISNUMBER(SEARCH("publishing/nonfiction", N945)),"nonfiction",ISNUMBER(SEARCH("publishing/radio &amp; podcasts", N945)),"radio &amp; podcasts",ISNUMBER(SEARCH("publishing/translations", N945)),"translations",ISNUMBER(SEARCH("technology/gadgets", N945)),"gadgets",ISNUMBER(SEARCH("technology/hardware", N945)),"hardware",ISNUMBER(SEARCH("technology/makerspaces", N945)),"makerspaces",ISNUMBER(SEARCH("technology/space exploration", N945)),"space exploration",ISNUMBER(SEARCH("technology/wearables", N945)),"wearables",ISNUMBER(SEARCH("technology/web", N945)),"web",ISNUMBER(SEARCH("theater/musical", N945)),"musical",ISNUMBER(SEARCH("theater/plays", N945)),"plays",ISNUMBER(SEARCH("theater/spaces", N945)),"spaces")</f>
        <v>wearables</v>
      </c>
      <c r="S945" s="6">
        <f t="shared" si="72"/>
        <v>42673.66788194445</v>
      </c>
      <c r="T945" s="6">
        <f t="shared" si="73"/>
        <v>42703.709548611107</v>
      </c>
    </row>
    <row r="946" spans="1:20" ht="48" hidden="1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4"/>
        <v>69.40625</v>
      </c>
      <c r="Q946" t="str">
        <f t="shared" si="71"/>
        <v>technology</v>
      </c>
      <c r="R946" t="str" cm="1">
        <f t="array" ref="R946">_xlfn.IFS(ISNUMBER(SEARCH("film &amp; video/television", N946)),"television",ISNUMBER(SEARCH("film &amp; video/animation", N946)),"animation",ISNUMBER(SEARCH("film &amp; video/documentary", N946)),"documentary",ISNUMBER(SEARCH("film &amp; video/drama", N946)),"drama",ISNUMBER(SEARCH("film &amp; video/science fiction", N946)),"science fiction",ISNUMBER(SEARCH("film &amp; video/shorts", N946)),"shorts",ISNUMBER(SEARCH("food/food trucks", N946)),"food trucks",ISNUMBER(SEARCH("food/restaurants", N946)),"restaurants",ISNUMBER(SEARCH("food/small batch", N946)),"small batch",ISNUMBER(SEARCH("games/mobile games", N946)),"mobile games",ISNUMBER(SEARCH("games/tabletop games", N946)),"tabletop games",ISNUMBER(SEARCH("games/video games", N946)),"video games",ISNUMBER(SEARCH("music/classical music", N946)),"classical music",ISNUMBER(SEARCH("music/electronic music", N946)),"electronic music",ISNUMBER(SEARCH("music/faith", N946)),"faith",ISNUMBER(SEARCH("music/indie rock", N946)),"indie rock",ISNUMBER(SEARCH("music/jazz", N946)),"jazz",ISNUMBER(SEARCH("music/metal", N946)),"metal",ISNUMBER(SEARCH("music/pop", N946)),"pop",ISNUMBER(SEARCH("music/rock", N946)),"rock",ISNUMBER(SEARCH("music/world music", N946)),"world music",ISNUMBER(SEARCH("journalism/audio", N946)),"audio",ISNUMBER(SEARCH("photography/nature", N946)),"nature",ISNUMBER(SEARCH("photography/people", N946)),"people",ISNUMBER(SEARCH("photography/photobooks", N946)),"photobooks",ISNUMBER(SEARCH("photography/places", N946)),"places",ISNUMBER(SEARCH("publishing/art books", N946)),"art books",ISNUMBER(SEARCH("publishing/children's books", N946)),"children's books",ISNUMBER(SEARCH("publishing/fiction", N946)),"fiction",ISNUMBER(SEARCH("publishing/nonfiction", N946)),"nonfiction",ISNUMBER(SEARCH("publishing/radio &amp; podcasts", N946)),"radio &amp; podcasts",ISNUMBER(SEARCH("publishing/translations", N946)),"translations",ISNUMBER(SEARCH("technology/gadgets", N946)),"gadgets",ISNUMBER(SEARCH("technology/hardware", N946)),"hardware",ISNUMBER(SEARCH("technology/makerspaces", N946)),"makerspaces",ISNUMBER(SEARCH("technology/space exploration", N946)),"space exploration",ISNUMBER(SEARCH("technology/wearables", N946)),"wearables",ISNUMBER(SEARCH("technology/web", N946)),"web",ISNUMBER(SEARCH("theater/musical", N946)),"musical",ISNUMBER(SEARCH("theater/plays", N946)),"plays",ISNUMBER(SEARCH("theater/spaces", N946)),"spaces")</f>
        <v>wearables</v>
      </c>
      <c r="S946" s="6">
        <f t="shared" si="72"/>
        <v>42444.583912037036</v>
      </c>
      <c r="T946" s="6">
        <f t="shared" si="73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4"/>
        <v>155.25</v>
      </c>
      <c r="Q947" t="str">
        <f t="shared" si="71"/>
        <v>technology</v>
      </c>
      <c r="R947" t="str" cm="1">
        <f t="array" ref="R947">_xlfn.IFS(ISNUMBER(SEARCH("film &amp; video/television", N947)),"television",ISNUMBER(SEARCH("film &amp; video/animation", N947)),"animation",ISNUMBER(SEARCH("film &amp; video/documentary", N947)),"documentary",ISNUMBER(SEARCH("film &amp; video/drama", N947)),"drama",ISNUMBER(SEARCH("film &amp; video/science fiction", N947)),"science fiction",ISNUMBER(SEARCH("film &amp; video/shorts", N947)),"shorts",ISNUMBER(SEARCH("food/food trucks", N947)),"food trucks",ISNUMBER(SEARCH("food/restaurants", N947)),"restaurants",ISNUMBER(SEARCH("food/small batch", N947)),"small batch",ISNUMBER(SEARCH("games/mobile games", N947)),"mobile games",ISNUMBER(SEARCH("games/tabletop games", N947)),"tabletop games",ISNUMBER(SEARCH("games/video games", N947)),"video games",ISNUMBER(SEARCH("music/classical music", N947)),"classical music",ISNUMBER(SEARCH("music/electronic music", N947)),"electronic music",ISNUMBER(SEARCH("music/faith", N947)),"faith",ISNUMBER(SEARCH("music/indie rock", N947)),"indie rock",ISNUMBER(SEARCH("music/jazz", N947)),"jazz",ISNUMBER(SEARCH("music/metal", N947)),"metal",ISNUMBER(SEARCH("music/pop", N947)),"pop",ISNUMBER(SEARCH("music/rock", N947)),"rock",ISNUMBER(SEARCH("music/world music", N947)),"world music",ISNUMBER(SEARCH("journalism/audio", N947)),"audio",ISNUMBER(SEARCH("photography/nature", N947)),"nature",ISNUMBER(SEARCH("photography/people", N947)),"people",ISNUMBER(SEARCH("photography/photobooks", N947)),"photobooks",ISNUMBER(SEARCH("photography/places", N947)),"places",ISNUMBER(SEARCH("publishing/art books", N947)),"art books",ISNUMBER(SEARCH("publishing/children's books", N947)),"children's books",ISNUMBER(SEARCH("publishing/fiction", N947)),"fiction",ISNUMBER(SEARCH("publishing/nonfiction", N947)),"nonfiction",ISNUMBER(SEARCH("publishing/radio &amp; podcasts", N947)),"radio &amp; podcasts",ISNUMBER(SEARCH("publishing/translations", N947)),"translations",ISNUMBER(SEARCH("technology/gadgets", N947)),"gadgets",ISNUMBER(SEARCH("technology/hardware", N947)),"hardware",ISNUMBER(SEARCH("technology/makerspaces", N947)),"makerspaces",ISNUMBER(SEARCH("technology/space exploration", N947)),"space exploration",ISNUMBER(SEARCH("technology/wearables", N947)),"wearables",ISNUMBER(SEARCH("technology/web", N947)),"web",ISNUMBER(SEARCH("theater/musical", N947)),"musical",ISNUMBER(SEARCH("theater/plays", N947)),"plays",ISNUMBER(SEARCH("theater/spaces", N947)),"spaces")</f>
        <v>wearables</v>
      </c>
      <c r="S947" s="6">
        <f t="shared" si="72"/>
        <v>42732.872986111113</v>
      </c>
      <c r="T947" s="6">
        <f t="shared" si="73"/>
        <v>42784.999305555553</v>
      </c>
    </row>
    <row r="948" spans="1:20" ht="32" hidden="1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4"/>
        <v>57.2</v>
      </c>
      <c r="Q948" t="str">
        <f t="shared" si="71"/>
        <v>technology</v>
      </c>
      <c r="R948" t="str" cm="1">
        <f t="array" ref="R948">_xlfn.IFS(ISNUMBER(SEARCH("film &amp; video/television", N948)),"television",ISNUMBER(SEARCH("film &amp; video/animation", N948)),"animation",ISNUMBER(SEARCH("film &amp; video/documentary", N948)),"documentary",ISNUMBER(SEARCH("film &amp; video/drama", N948)),"drama",ISNUMBER(SEARCH("film &amp; video/science fiction", N948)),"science fiction",ISNUMBER(SEARCH("film &amp; video/shorts", N948)),"shorts",ISNUMBER(SEARCH("food/food trucks", N948)),"food trucks",ISNUMBER(SEARCH("food/restaurants", N948)),"restaurants",ISNUMBER(SEARCH("food/small batch", N948)),"small batch",ISNUMBER(SEARCH("games/mobile games", N948)),"mobile games",ISNUMBER(SEARCH("games/tabletop games", N948)),"tabletop games",ISNUMBER(SEARCH("games/video games", N948)),"video games",ISNUMBER(SEARCH("music/classical music", N948)),"classical music",ISNUMBER(SEARCH("music/electronic music", N948)),"electronic music",ISNUMBER(SEARCH("music/faith", N948)),"faith",ISNUMBER(SEARCH("music/indie rock", N948)),"indie rock",ISNUMBER(SEARCH("music/jazz", N948)),"jazz",ISNUMBER(SEARCH("music/metal", N948)),"metal",ISNUMBER(SEARCH("music/pop", N948)),"pop",ISNUMBER(SEARCH("music/rock", N948)),"rock",ISNUMBER(SEARCH("music/world music", N948)),"world music",ISNUMBER(SEARCH("journalism/audio", N948)),"audio",ISNUMBER(SEARCH("photography/nature", N948)),"nature",ISNUMBER(SEARCH("photography/people", N948)),"people",ISNUMBER(SEARCH("photography/photobooks", N948)),"photobooks",ISNUMBER(SEARCH("photography/places", N948)),"places",ISNUMBER(SEARCH("publishing/art books", N948)),"art books",ISNUMBER(SEARCH("publishing/children's books", N948)),"children's books",ISNUMBER(SEARCH("publishing/fiction", N948)),"fiction",ISNUMBER(SEARCH("publishing/nonfiction", N948)),"nonfiction",ISNUMBER(SEARCH("publishing/radio &amp; podcasts", N948)),"radio &amp; podcasts",ISNUMBER(SEARCH("publishing/translations", N948)),"translations",ISNUMBER(SEARCH("technology/gadgets", N948)),"gadgets",ISNUMBER(SEARCH("technology/hardware", N948)),"hardware",ISNUMBER(SEARCH("technology/makerspaces", N948)),"makerspaces",ISNUMBER(SEARCH("technology/space exploration", N948)),"space exploration",ISNUMBER(SEARCH("technology/wearables", N948)),"wearables",ISNUMBER(SEARCH("technology/web", N948)),"web",ISNUMBER(SEARCH("theater/musical", N948)),"musical",ISNUMBER(SEARCH("theater/plays", N948)),"plays",ISNUMBER(SEARCH("theater/spaces", N948)),"spaces")</f>
        <v>wearables</v>
      </c>
      <c r="S948" s="6">
        <f t="shared" si="72"/>
        <v>42592.750555555554</v>
      </c>
      <c r="T948" s="6">
        <f t="shared" si="73"/>
        <v>42622.750555555554</v>
      </c>
    </row>
    <row r="949" spans="1:20" ht="48" hidden="1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v>0</v>
      </c>
      <c r="Q949" t="str">
        <f t="shared" si="71"/>
        <v>technology</v>
      </c>
      <c r="R949" t="str" cm="1">
        <f t="array" ref="R949">_xlfn.IFS(ISNUMBER(SEARCH("film &amp; video/television", N949)),"television",ISNUMBER(SEARCH("film &amp; video/animation", N949)),"animation",ISNUMBER(SEARCH("film &amp; video/documentary", N949)),"documentary",ISNUMBER(SEARCH("film &amp; video/drama", N949)),"drama",ISNUMBER(SEARCH("film &amp; video/science fiction", N949)),"science fiction",ISNUMBER(SEARCH("film &amp; video/shorts", N949)),"shorts",ISNUMBER(SEARCH("food/food trucks", N949)),"food trucks",ISNUMBER(SEARCH("food/restaurants", N949)),"restaurants",ISNUMBER(SEARCH("food/small batch", N949)),"small batch",ISNUMBER(SEARCH("games/mobile games", N949)),"mobile games",ISNUMBER(SEARCH("games/tabletop games", N949)),"tabletop games",ISNUMBER(SEARCH("games/video games", N949)),"video games",ISNUMBER(SEARCH("music/classical music", N949)),"classical music",ISNUMBER(SEARCH("music/electronic music", N949)),"electronic music",ISNUMBER(SEARCH("music/faith", N949)),"faith",ISNUMBER(SEARCH("music/indie rock", N949)),"indie rock",ISNUMBER(SEARCH("music/jazz", N949)),"jazz",ISNUMBER(SEARCH("music/metal", N949)),"metal",ISNUMBER(SEARCH("music/pop", N949)),"pop",ISNUMBER(SEARCH("music/rock", N949)),"rock",ISNUMBER(SEARCH("music/world music", N949)),"world music",ISNUMBER(SEARCH("journalism/audio", N949)),"audio",ISNUMBER(SEARCH("photography/nature", N949)),"nature",ISNUMBER(SEARCH("photography/people", N949)),"people",ISNUMBER(SEARCH("photography/photobooks", N949)),"photobooks",ISNUMBER(SEARCH("photography/places", N949)),"places",ISNUMBER(SEARCH("publishing/art books", N949)),"art books",ISNUMBER(SEARCH("publishing/children's books", N949)),"children's books",ISNUMBER(SEARCH("publishing/fiction", N949)),"fiction",ISNUMBER(SEARCH("publishing/nonfiction", N949)),"nonfiction",ISNUMBER(SEARCH("publishing/radio &amp; podcasts", N949)),"radio &amp; podcasts",ISNUMBER(SEARCH("publishing/translations", N949)),"translations",ISNUMBER(SEARCH("technology/gadgets", N949)),"gadgets",ISNUMBER(SEARCH("technology/hardware", N949)),"hardware",ISNUMBER(SEARCH("technology/makerspaces", N949)),"makerspaces",ISNUMBER(SEARCH("technology/space exploration", N949)),"space exploration",ISNUMBER(SEARCH("technology/wearables", N949)),"wearables",ISNUMBER(SEARCH("technology/web", N949)),"web",ISNUMBER(SEARCH("theater/musical", N949)),"musical",ISNUMBER(SEARCH("theater/plays", N949)),"plays",ISNUMBER(SEARCH("theater/spaces", N949)),"spaces")</f>
        <v>wearables</v>
      </c>
      <c r="S949" s="6">
        <f t="shared" si="72"/>
        <v>42491.781319444446</v>
      </c>
      <c r="T949" s="6">
        <f t="shared" si="73"/>
        <v>42551.781319444446</v>
      </c>
    </row>
    <row r="950" spans="1:20" ht="48" hidden="1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4"/>
        <v>60</v>
      </c>
      <c r="Q950" t="str">
        <f t="shared" si="71"/>
        <v>technology</v>
      </c>
      <c r="R950" t="str" cm="1">
        <f t="array" ref="R950">_xlfn.IFS(ISNUMBER(SEARCH("film &amp; video/television", N950)),"television",ISNUMBER(SEARCH("film &amp; video/animation", N950)),"animation",ISNUMBER(SEARCH("film &amp; video/documentary", N950)),"documentary",ISNUMBER(SEARCH("film &amp; video/drama", N950)),"drama",ISNUMBER(SEARCH("film &amp; video/science fiction", N950)),"science fiction",ISNUMBER(SEARCH("film &amp; video/shorts", N950)),"shorts",ISNUMBER(SEARCH("food/food trucks", N950)),"food trucks",ISNUMBER(SEARCH("food/restaurants", N950)),"restaurants",ISNUMBER(SEARCH("food/small batch", N950)),"small batch",ISNUMBER(SEARCH("games/mobile games", N950)),"mobile games",ISNUMBER(SEARCH("games/tabletop games", N950)),"tabletop games",ISNUMBER(SEARCH("games/video games", N950)),"video games",ISNUMBER(SEARCH("music/classical music", N950)),"classical music",ISNUMBER(SEARCH("music/electronic music", N950)),"electronic music",ISNUMBER(SEARCH("music/faith", N950)),"faith",ISNUMBER(SEARCH("music/indie rock", N950)),"indie rock",ISNUMBER(SEARCH("music/jazz", N950)),"jazz",ISNUMBER(SEARCH("music/metal", N950)),"metal",ISNUMBER(SEARCH("music/pop", N950)),"pop",ISNUMBER(SEARCH("music/rock", N950)),"rock",ISNUMBER(SEARCH("music/world music", N950)),"world music",ISNUMBER(SEARCH("journalism/audio", N950)),"audio",ISNUMBER(SEARCH("photography/nature", N950)),"nature",ISNUMBER(SEARCH("photography/people", N950)),"people",ISNUMBER(SEARCH("photography/photobooks", N950)),"photobooks",ISNUMBER(SEARCH("photography/places", N950)),"places",ISNUMBER(SEARCH("publishing/art books", N950)),"art books",ISNUMBER(SEARCH("publishing/children's books", N950)),"children's books",ISNUMBER(SEARCH("publishing/fiction", N950)),"fiction",ISNUMBER(SEARCH("publishing/nonfiction", N950)),"nonfiction",ISNUMBER(SEARCH("publishing/radio &amp; podcasts", N950)),"radio &amp; podcasts",ISNUMBER(SEARCH("publishing/translations", N950)),"translations",ISNUMBER(SEARCH("technology/gadgets", N950)),"gadgets",ISNUMBER(SEARCH("technology/hardware", N950)),"hardware",ISNUMBER(SEARCH("technology/makerspaces", N950)),"makerspaces",ISNUMBER(SEARCH("technology/space exploration", N950)),"space exploration",ISNUMBER(SEARCH("technology/wearables", N950)),"wearables",ISNUMBER(SEARCH("technology/web", N950)),"web",ISNUMBER(SEARCH("theater/musical", N950)),"musical",ISNUMBER(SEARCH("theater/plays", N950)),"plays",ISNUMBER(SEARCH("theater/spaces", N950)),"spaces")</f>
        <v>wearables</v>
      </c>
      <c r="S950" s="6">
        <f t="shared" si="72"/>
        <v>42411.828287037039</v>
      </c>
      <c r="T950" s="6">
        <f t="shared" si="73"/>
        <v>42441.828287037039</v>
      </c>
    </row>
    <row r="951" spans="1:20" ht="48" hidden="1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4"/>
        <v>39</v>
      </c>
      <c r="Q951" t="str">
        <f t="shared" si="71"/>
        <v>technology</v>
      </c>
      <c r="R951" t="str" cm="1">
        <f t="array" ref="R951">_xlfn.IFS(ISNUMBER(SEARCH("film &amp; video/television", N951)),"television",ISNUMBER(SEARCH("film &amp; video/animation", N951)),"animation",ISNUMBER(SEARCH("film &amp; video/documentary", N951)),"documentary",ISNUMBER(SEARCH("film &amp; video/drama", N951)),"drama",ISNUMBER(SEARCH("film &amp; video/science fiction", N951)),"science fiction",ISNUMBER(SEARCH("film &amp; video/shorts", N951)),"shorts",ISNUMBER(SEARCH("food/food trucks", N951)),"food trucks",ISNUMBER(SEARCH("food/restaurants", N951)),"restaurants",ISNUMBER(SEARCH("food/small batch", N951)),"small batch",ISNUMBER(SEARCH("games/mobile games", N951)),"mobile games",ISNUMBER(SEARCH("games/tabletop games", N951)),"tabletop games",ISNUMBER(SEARCH("games/video games", N951)),"video games",ISNUMBER(SEARCH("music/classical music", N951)),"classical music",ISNUMBER(SEARCH("music/electronic music", N951)),"electronic music",ISNUMBER(SEARCH("music/faith", N951)),"faith",ISNUMBER(SEARCH("music/indie rock", N951)),"indie rock",ISNUMBER(SEARCH("music/jazz", N951)),"jazz",ISNUMBER(SEARCH("music/metal", N951)),"metal",ISNUMBER(SEARCH("music/pop", N951)),"pop",ISNUMBER(SEARCH("music/rock", N951)),"rock",ISNUMBER(SEARCH("music/world music", N951)),"world music",ISNUMBER(SEARCH("journalism/audio", N951)),"audio",ISNUMBER(SEARCH("photography/nature", N951)),"nature",ISNUMBER(SEARCH("photography/people", N951)),"people",ISNUMBER(SEARCH("photography/photobooks", N951)),"photobooks",ISNUMBER(SEARCH("photography/places", N951)),"places",ISNUMBER(SEARCH("publishing/art books", N951)),"art books",ISNUMBER(SEARCH("publishing/children's books", N951)),"children's books",ISNUMBER(SEARCH("publishing/fiction", N951)),"fiction",ISNUMBER(SEARCH("publishing/nonfiction", N951)),"nonfiction",ISNUMBER(SEARCH("publishing/radio &amp; podcasts", N951)),"radio &amp; podcasts",ISNUMBER(SEARCH("publishing/translations", N951)),"translations",ISNUMBER(SEARCH("technology/gadgets", N951)),"gadgets",ISNUMBER(SEARCH("technology/hardware", N951)),"hardware",ISNUMBER(SEARCH("technology/makerspaces", N951)),"makerspaces",ISNUMBER(SEARCH("technology/space exploration", N951)),"space exploration",ISNUMBER(SEARCH("technology/wearables", N951)),"wearables",ISNUMBER(SEARCH("technology/web", N951)),"web",ISNUMBER(SEARCH("theater/musical", N951)),"musical",ISNUMBER(SEARCH("theater/plays", N951)),"plays",ISNUMBER(SEARCH("theater/spaces", N951)),"spaces")</f>
        <v>wearables</v>
      </c>
      <c r="S951" s="6">
        <f t="shared" si="72"/>
        <v>42361.043703703705</v>
      </c>
      <c r="T951" s="6">
        <f t="shared" si="73"/>
        <v>42421.043703703705</v>
      </c>
    </row>
    <row r="952" spans="1:20" ht="48" hidden="1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4"/>
        <v>58.416666666666664</v>
      </c>
      <c r="Q952" t="str">
        <f t="shared" si="71"/>
        <v>technology</v>
      </c>
      <c r="R952" t="str" cm="1">
        <f t="array" ref="R952">_xlfn.IFS(ISNUMBER(SEARCH("film &amp; video/television", N952)),"television",ISNUMBER(SEARCH("film &amp; video/animation", N952)),"animation",ISNUMBER(SEARCH("film &amp; video/documentary", N952)),"documentary",ISNUMBER(SEARCH("film &amp; video/drama", N952)),"drama",ISNUMBER(SEARCH("film &amp; video/science fiction", N952)),"science fiction",ISNUMBER(SEARCH("film &amp; video/shorts", N952)),"shorts",ISNUMBER(SEARCH("food/food trucks", N952)),"food trucks",ISNUMBER(SEARCH("food/restaurants", N952)),"restaurants",ISNUMBER(SEARCH("food/small batch", N952)),"small batch",ISNUMBER(SEARCH("games/mobile games", N952)),"mobile games",ISNUMBER(SEARCH("games/tabletop games", N952)),"tabletop games",ISNUMBER(SEARCH("games/video games", N952)),"video games",ISNUMBER(SEARCH("music/classical music", N952)),"classical music",ISNUMBER(SEARCH("music/electronic music", N952)),"electronic music",ISNUMBER(SEARCH("music/faith", N952)),"faith",ISNUMBER(SEARCH("music/indie rock", N952)),"indie rock",ISNUMBER(SEARCH("music/jazz", N952)),"jazz",ISNUMBER(SEARCH("music/metal", N952)),"metal",ISNUMBER(SEARCH("music/pop", N952)),"pop",ISNUMBER(SEARCH("music/rock", N952)),"rock",ISNUMBER(SEARCH("music/world music", N952)),"world music",ISNUMBER(SEARCH("journalism/audio", N952)),"audio",ISNUMBER(SEARCH("photography/nature", N952)),"nature",ISNUMBER(SEARCH("photography/people", N952)),"people",ISNUMBER(SEARCH("photography/photobooks", N952)),"photobooks",ISNUMBER(SEARCH("photography/places", N952)),"places",ISNUMBER(SEARCH("publishing/art books", N952)),"art books",ISNUMBER(SEARCH("publishing/children's books", N952)),"children's books",ISNUMBER(SEARCH("publishing/fiction", N952)),"fiction",ISNUMBER(SEARCH("publishing/nonfiction", N952)),"nonfiction",ISNUMBER(SEARCH("publishing/radio &amp; podcasts", N952)),"radio &amp; podcasts",ISNUMBER(SEARCH("publishing/translations", N952)),"translations",ISNUMBER(SEARCH("technology/gadgets", N952)),"gadgets",ISNUMBER(SEARCH("technology/hardware", N952)),"hardware",ISNUMBER(SEARCH("technology/makerspaces", N952)),"makerspaces",ISNUMBER(SEARCH("technology/space exploration", N952)),"space exploration",ISNUMBER(SEARCH("technology/wearables", N952)),"wearables",ISNUMBER(SEARCH("technology/web", N952)),"web",ISNUMBER(SEARCH("theater/musical", N952)),"musical",ISNUMBER(SEARCH("theater/plays", N952)),"plays",ISNUMBER(SEARCH("theater/spaces", N952)),"spaces")</f>
        <v>wearables</v>
      </c>
      <c r="S952" s="6">
        <f t="shared" si="72"/>
        <v>42356.750706018516</v>
      </c>
      <c r="T952" s="6">
        <f t="shared" si="73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4"/>
        <v>158.63636363636363</v>
      </c>
      <c r="Q953" t="str">
        <f t="shared" si="71"/>
        <v>technology</v>
      </c>
      <c r="R953" t="str" cm="1">
        <f t="array" ref="R953">_xlfn.IFS(ISNUMBER(SEARCH("film &amp; video/television", N953)),"television",ISNUMBER(SEARCH("film &amp; video/animation", N953)),"animation",ISNUMBER(SEARCH("film &amp; video/documentary", N953)),"documentary",ISNUMBER(SEARCH("film &amp; video/drama", N953)),"drama",ISNUMBER(SEARCH("film &amp; video/science fiction", N953)),"science fiction",ISNUMBER(SEARCH("film &amp; video/shorts", N953)),"shorts",ISNUMBER(SEARCH("food/food trucks", N953)),"food trucks",ISNUMBER(SEARCH("food/restaurants", N953)),"restaurants",ISNUMBER(SEARCH("food/small batch", N953)),"small batch",ISNUMBER(SEARCH("games/mobile games", N953)),"mobile games",ISNUMBER(SEARCH("games/tabletop games", N953)),"tabletop games",ISNUMBER(SEARCH("games/video games", N953)),"video games",ISNUMBER(SEARCH("music/classical music", N953)),"classical music",ISNUMBER(SEARCH("music/electronic music", N953)),"electronic music",ISNUMBER(SEARCH("music/faith", N953)),"faith",ISNUMBER(SEARCH("music/indie rock", N953)),"indie rock",ISNUMBER(SEARCH("music/jazz", N953)),"jazz",ISNUMBER(SEARCH("music/metal", N953)),"metal",ISNUMBER(SEARCH("music/pop", N953)),"pop",ISNUMBER(SEARCH("music/rock", N953)),"rock",ISNUMBER(SEARCH("music/world music", N953)),"world music",ISNUMBER(SEARCH("journalism/audio", N953)),"audio",ISNUMBER(SEARCH("photography/nature", N953)),"nature",ISNUMBER(SEARCH("photography/people", N953)),"people",ISNUMBER(SEARCH("photography/photobooks", N953)),"photobooks",ISNUMBER(SEARCH("photography/places", N953)),"places",ISNUMBER(SEARCH("publishing/art books", N953)),"art books",ISNUMBER(SEARCH("publishing/children's books", N953)),"children's books",ISNUMBER(SEARCH("publishing/fiction", N953)),"fiction",ISNUMBER(SEARCH("publishing/nonfiction", N953)),"nonfiction",ISNUMBER(SEARCH("publishing/radio &amp; podcasts", N953)),"radio &amp; podcasts",ISNUMBER(SEARCH("publishing/translations", N953)),"translations",ISNUMBER(SEARCH("technology/gadgets", N953)),"gadgets",ISNUMBER(SEARCH("technology/hardware", N953)),"hardware",ISNUMBER(SEARCH("technology/makerspaces", N953)),"makerspaces",ISNUMBER(SEARCH("technology/space exploration", N953)),"space exploration",ISNUMBER(SEARCH("technology/wearables", N953)),"wearables",ISNUMBER(SEARCH("technology/web", N953)),"web",ISNUMBER(SEARCH("theater/musical", N953)),"musical",ISNUMBER(SEARCH("theater/plays", N953)),"plays",ISNUMBER(SEARCH("theater/spaces", N953)),"spaces")</f>
        <v>wearables</v>
      </c>
      <c r="S953" s="6">
        <f t="shared" si="72"/>
        <v>42480.653611111105</v>
      </c>
      <c r="T953" s="6">
        <f t="shared" si="73"/>
        <v>42525.653611111105</v>
      </c>
    </row>
    <row r="954" spans="1:20" ht="32" hidden="1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4"/>
        <v>99.857142857142861</v>
      </c>
      <c r="Q954" t="str">
        <f t="shared" si="71"/>
        <v>technology</v>
      </c>
      <c r="R954" t="str" cm="1">
        <f t="array" ref="R954">_xlfn.IFS(ISNUMBER(SEARCH("film &amp; video/television", N954)),"television",ISNUMBER(SEARCH("film &amp; video/animation", N954)),"animation",ISNUMBER(SEARCH("film &amp; video/documentary", N954)),"documentary",ISNUMBER(SEARCH("film &amp; video/drama", N954)),"drama",ISNUMBER(SEARCH("film &amp; video/science fiction", N954)),"science fiction",ISNUMBER(SEARCH("film &amp; video/shorts", N954)),"shorts",ISNUMBER(SEARCH("food/food trucks", N954)),"food trucks",ISNUMBER(SEARCH("food/restaurants", N954)),"restaurants",ISNUMBER(SEARCH("food/small batch", N954)),"small batch",ISNUMBER(SEARCH("games/mobile games", N954)),"mobile games",ISNUMBER(SEARCH("games/tabletop games", N954)),"tabletop games",ISNUMBER(SEARCH("games/video games", N954)),"video games",ISNUMBER(SEARCH("music/classical music", N954)),"classical music",ISNUMBER(SEARCH("music/electronic music", N954)),"electronic music",ISNUMBER(SEARCH("music/faith", N954)),"faith",ISNUMBER(SEARCH("music/indie rock", N954)),"indie rock",ISNUMBER(SEARCH("music/jazz", N954)),"jazz",ISNUMBER(SEARCH("music/metal", N954)),"metal",ISNUMBER(SEARCH("music/pop", N954)),"pop",ISNUMBER(SEARCH("music/rock", N954)),"rock",ISNUMBER(SEARCH("music/world music", N954)),"world music",ISNUMBER(SEARCH("journalism/audio", N954)),"audio",ISNUMBER(SEARCH("photography/nature", N954)),"nature",ISNUMBER(SEARCH("photography/people", N954)),"people",ISNUMBER(SEARCH("photography/photobooks", N954)),"photobooks",ISNUMBER(SEARCH("photography/places", N954)),"places",ISNUMBER(SEARCH("publishing/art books", N954)),"art books",ISNUMBER(SEARCH("publishing/children's books", N954)),"children's books",ISNUMBER(SEARCH("publishing/fiction", N954)),"fiction",ISNUMBER(SEARCH("publishing/nonfiction", N954)),"nonfiction",ISNUMBER(SEARCH("publishing/radio &amp; podcasts", N954)),"radio &amp; podcasts",ISNUMBER(SEARCH("publishing/translations", N954)),"translations",ISNUMBER(SEARCH("technology/gadgets", N954)),"gadgets",ISNUMBER(SEARCH("technology/hardware", N954)),"hardware",ISNUMBER(SEARCH("technology/makerspaces", N954)),"makerspaces",ISNUMBER(SEARCH("technology/space exploration", N954)),"space exploration",ISNUMBER(SEARCH("technology/wearables", N954)),"wearables",ISNUMBER(SEARCH("technology/web", N954)),"web",ISNUMBER(SEARCH("theater/musical", N954)),"musical",ISNUMBER(SEARCH("theater/plays", N954)),"plays",ISNUMBER(SEARCH("theater/spaces", N954)),"spaces")</f>
        <v>wearables</v>
      </c>
      <c r="S954" s="6">
        <f t="shared" si="72"/>
        <v>42662.613564814819</v>
      </c>
      <c r="T954" s="6">
        <f t="shared" si="73"/>
        <v>42692.655231481483</v>
      </c>
    </row>
    <row r="955" spans="1:20" ht="48" hidden="1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4"/>
        <v>25.2</v>
      </c>
      <c r="Q955" t="str">
        <f t="shared" si="71"/>
        <v>technology</v>
      </c>
      <c r="R955" t="str" cm="1">
        <f t="array" ref="R955">_xlfn.IFS(ISNUMBER(SEARCH("film &amp; video/television", N955)),"television",ISNUMBER(SEARCH("film &amp; video/animation", N955)),"animation",ISNUMBER(SEARCH("film &amp; video/documentary", N955)),"documentary",ISNUMBER(SEARCH("film &amp; video/drama", N955)),"drama",ISNUMBER(SEARCH("film &amp; video/science fiction", N955)),"science fiction",ISNUMBER(SEARCH("film &amp; video/shorts", N955)),"shorts",ISNUMBER(SEARCH("food/food trucks", N955)),"food trucks",ISNUMBER(SEARCH("food/restaurants", N955)),"restaurants",ISNUMBER(SEARCH("food/small batch", N955)),"small batch",ISNUMBER(SEARCH("games/mobile games", N955)),"mobile games",ISNUMBER(SEARCH("games/tabletop games", N955)),"tabletop games",ISNUMBER(SEARCH("games/video games", N955)),"video games",ISNUMBER(SEARCH("music/classical music", N955)),"classical music",ISNUMBER(SEARCH("music/electronic music", N955)),"electronic music",ISNUMBER(SEARCH("music/faith", N955)),"faith",ISNUMBER(SEARCH("music/indie rock", N955)),"indie rock",ISNUMBER(SEARCH("music/jazz", N955)),"jazz",ISNUMBER(SEARCH("music/metal", N955)),"metal",ISNUMBER(SEARCH("music/pop", N955)),"pop",ISNUMBER(SEARCH("music/rock", N955)),"rock",ISNUMBER(SEARCH("music/world music", N955)),"world music",ISNUMBER(SEARCH("journalism/audio", N955)),"audio",ISNUMBER(SEARCH("photography/nature", N955)),"nature",ISNUMBER(SEARCH("photography/people", N955)),"people",ISNUMBER(SEARCH("photography/photobooks", N955)),"photobooks",ISNUMBER(SEARCH("photography/places", N955)),"places",ISNUMBER(SEARCH("publishing/art books", N955)),"art books",ISNUMBER(SEARCH("publishing/children's books", N955)),"children's books",ISNUMBER(SEARCH("publishing/fiction", N955)),"fiction",ISNUMBER(SEARCH("publishing/nonfiction", N955)),"nonfiction",ISNUMBER(SEARCH("publishing/radio &amp; podcasts", N955)),"radio &amp; podcasts",ISNUMBER(SEARCH("publishing/translations", N955)),"translations",ISNUMBER(SEARCH("technology/gadgets", N955)),"gadgets",ISNUMBER(SEARCH("technology/hardware", N955)),"hardware",ISNUMBER(SEARCH("technology/makerspaces", N955)),"makerspaces",ISNUMBER(SEARCH("technology/space exploration", N955)),"space exploration",ISNUMBER(SEARCH("technology/wearables", N955)),"wearables",ISNUMBER(SEARCH("technology/web", N955)),"web",ISNUMBER(SEARCH("theater/musical", N955)),"musical",ISNUMBER(SEARCH("theater/plays", N955)),"plays",ISNUMBER(SEARCH("theater/spaces", N955)),"spaces")</f>
        <v>wearables</v>
      </c>
      <c r="S955" s="6">
        <f t="shared" si="72"/>
        <v>41999.164340277777</v>
      </c>
      <c r="T955" s="6">
        <f t="shared" si="73"/>
        <v>42029.164340277777</v>
      </c>
    </row>
    <row r="956" spans="1:20" ht="48" hidden="1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4"/>
        <v>89.191780821917803</v>
      </c>
      <c r="Q956" t="str">
        <f t="shared" si="71"/>
        <v>technology</v>
      </c>
      <c r="R956" t="str" cm="1">
        <f t="array" ref="R956">_xlfn.IFS(ISNUMBER(SEARCH("film &amp; video/television", N956)),"television",ISNUMBER(SEARCH("film &amp; video/animation", N956)),"animation",ISNUMBER(SEARCH("film &amp; video/documentary", N956)),"documentary",ISNUMBER(SEARCH("film &amp; video/drama", N956)),"drama",ISNUMBER(SEARCH("film &amp; video/science fiction", N956)),"science fiction",ISNUMBER(SEARCH("film &amp; video/shorts", N956)),"shorts",ISNUMBER(SEARCH("food/food trucks", N956)),"food trucks",ISNUMBER(SEARCH("food/restaurants", N956)),"restaurants",ISNUMBER(SEARCH("food/small batch", N956)),"small batch",ISNUMBER(SEARCH("games/mobile games", N956)),"mobile games",ISNUMBER(SEARCH("games/tabletop games", N956)),"tabletop games",ISNUMBER(SEARCH("games/video games", N956)),"video games",ISNUMBER(SEARCH("music/classical music", N956)),"classical music",ISNUMBER(SEARCH("music/electronic music", N956)),"electronic music",ISNUMBER(SEARCH("music/faith", N956)),"faith",ISNUMBER(SEARCH("music/indie rock", N956)),"indie rock",ISNUMBER(SEARCH("music/jazz", N956)),"jazz",ISNUMBER(SEARCH("music/metal", N956)),"metal",ISNUMBER(SEARCH("music/pop", N956)),"pop",ISNUMBER(SEARCH("music/rock", N956)),"rock",ISNUMBER(SEARCH("music/world music", N956)),"world music",ISNUMBER(SEARCH("journalism/audio", N956)),"audio",ISNUMBER(SEARCH("photography/nature", N956)),"nature",ISNUMBER(SEARCH("photography/people", N956)),"people",ISNUMBER(SEARCH("photography/photobooks", N956)),"photobooks",ISNUMBER(SEARCH("photography/places", N956)),"places",ISNUMBER(SEARCH("publishing/art books", N956)),"art books",ISNUMBER(SEARCH("publishing/children's books", N956)),"children's books",ISNUMBER(SEARCH("publishing/fiction", N956)),"fiction",ISNUMBER(SEARCH("publishing/nonfiction", N956)),"nonfiction",ISNUMBER(SEARCH("publishing/radio &amp; podcasts", N956)),"radio &amp; podcasts",ISNUMBER(SEARCH("publishing/translations", N956)),"translations",ISNUMBER(SEARCH("technology/gadgets", N956)),"gadgets",ISNUMBER(SEARCH("technology/hardware", N956)),"hardware",ISNUMBER(SEARCH("technology/makerspaces", N956)),"makerspaces",ISNUMBER(SEARCH("technology/space exploration", N956)),"space exploration",ISNUMBER(SEARCH("technology/wearables", N956)),"wearables",ISNUMBER(SEARCH("technology/web", N956)),"web",ISNUMBER(SEARCH("theater/musical", N956)),"musical",ISNUMBER(SEARCH("theater/plays", N956)),"plays",ISNUMBER(SEARCH("theater/spaces", N956)),"spaces")</f>
        <v>wearables</v>
      </c>
      <c r="S956" s="6">
        <f t="shared" si="72"/>
        <v>42194.833784722221</v>
      </c>
      <c r="T956" s="6">
        <f t="shared" si="73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4"/>
        <v>182.6236559139785</v>
      </c>
      <c r="Q957" t="str">
        <f t="shared" si="71"/>
        <v>technology</v>
      </c>
      <c r="R957" t="str" cm="1">
        <f t="array" ref="R957">_xlfn.IFS(ISNUMBER(SEARCH("film &amp; video/television", N957)),"television",ISNUMBER(SEARCH("film &amp; video/animation", N957)),"animation",ISNUMBER(SEARCH("film &amp; video/documentary", N957)),"documentary",ISNUMBER(SEARCH("film &amp; video/drama", N957)),"drama",ISNUMBER(SEARCH("film &amp; video/science fiction", N957)),"science fiction",ISNUMBER(SEARCH("film &amp; video/shorts", N957)),"shorts",ISNUMBER(SEARCH("food/food trucks", N957)),"food trucks",ISNUMBER(SEARCH("food/restaurants", N957)),"restaurants",ISNUMBER(SEARCH("food/small batch", N957)),"small batch",ISNUMBER(SEARCH("games/mobile games", N957)),"mobile games",ISNUMBER(SEARCH("games/tabletop games", N957)),"tabletop games",ISNUMBER(SEARCH("games/video games", N957)),"video games",ISNUMBER(SEARCH("music/classical music", N957)),"classical music",ISNUMBER(SEARCH("music/electronic music", N957)),"electronic music",ISNUMBER(SEARCH("music/faith", N957)),"faith",ISNUMBER(SEARCH("music/indie rock", N957)),"indie rock",ISNUMBER(SEARCH("music/jazz", N957)),"jazz",ISNUMBER(SEARCH("music/metal", N957)),"metal",ISNUMBER(SEARCH("music/pop", N957)),"pop",ISNUMBER(SEARCH("music/rock", N957)),"rock",ISNUMBER(SEARCH("music/world music", N957)),"world music",ISNUMBER(SEARCH("journalism/audio", N957)),"audio",ISNUMBER(SEARCH("photography/nature", N957)),"nature",ISNUMBER(SEARCH("photography/people", N957)),"people",ISNUMBER(SEARCH("photography/photobooks", N957)),"photobooks",ISNUMBER(SEARCH("photography/places", N957)),"places",ISNUMBER(SEARCH("publishing/art books", N957)),"art books",ISNUMBER(SEARCH("publishing/children's books", N957)),"children's books",ISNUMBER(SEARCH("publishing/fiction", N957)),"fiction",ISNUMBER(SEARCH("publishing/nonfiction", N957)),"nonfiction",ISNUMBER(SEARCH("publishing/radio &amp; podcasts", N957)),"radio &amp; podcasts",ISNUMBER(SEARCH("publishing/translations", N957)),"translations",ISNUMBER(SEARCH("technology/gadgets", N957)),"gadgets",ISNUMBER(SEARCH("technology/hardware", N957)),"hardware",ISNUMBER(SEARCH("technology/makerspaces", N957)),"makerspaces",ISNUMBER(SEARCH("technology/space exploration", N957)),"space exploration",ISNUMBER(SEARCH("technology/wearables", N957)),"wearables",ISNUMBER(SEARCH("technology/web", N957)),"web",ISNUMBER(SEARCH("theater/musical", N957)),"musical",ISNUMBER(SEARCH("theater/plays", N957)),"plays",ISNUMBER(SEARCH("theater/spaces", N957)),"spaces")</f>
        <v>wearables</v>
      </c>
      <c r="S957" s="6">
        <f t="shared" si="72"/>
        <v>42586.295138888891</v>
      </c>
      <c r="T957" s="6">
        <f t="shared" si="73"/>
        <v>42626.295138888891</v>
      </c>
    </row>
    <row r="958" spans="1:20" ht="64" hidden="1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4"/>
        <v>50.647058823529413</v>
      </c>
      <c r="Q958" t="str">
        <f t="shared" si="71"/>
        <v>technology</v>
      </c>
      <c r="R958" t="str" cm="1">
        <f t="array" ref="R958">_xlfn.IFS(ISNUMBER(SEARCH("film &amp; video/television", N958)),"television",ISNUMBER(SEARCH("film &amp; video/animation", N958)),"animation",ISNUMBER(SEARCH("film &amp; video/documentary", N958)),"documentary",ISNUMBER(SEARCH("film &amp; video/drama", N958)),"drama",ISNUMBER(SEARCH("film &amp; video/science fiction", N958)),"science fiction",ISNUMBER(SEARCH("film &amp; video/shorts", N958)),"shorts",ISNUMBER(SEARCH("food/food trucks", N958)),"food trucks",ISNUMBER(SEARCH("food/restaurants", N958)),"restaurants",ISNUMBER(SEARCH("food/small batch", N958)),"small batch",ISNUMBER(SEARCH("games/mobile games", N958)),"mobile games",ISNUMBER(SEARCH("games/tabletop games", N958)),"tabletop games",ISNUMBER(SEARCH("games/video games", N958)),"video games",ISNUMBER(SEARCH("music/classical music", N958)),"classical music",ISNUMBER(SEARCH("music/electronic music", N958)),"electronic music",ISNUMBER(SEARCH("music/faith", N958)),"faith",ISNUMBER(SEARCH("music/indie rock", N958)),"indie rock",ISNUMBER(SEARCH("music/jazz", N958)),"jazz",ISNUMBER(SEARCH("music/metal", N958)),"metal",ISNUMBER(SEARCH("music/pop", N958)),"pop",ISNUMBER(SEARCH("music/rock", N958)),"rock",ISNUMBER(SEARCH("music/world music", N958)),"world music",ISNUMBER(SEARCH("journalism/audio", N958)),"audio",ISNUMBER(SEARCH("photography/nature", N958)),"nature",ISNUMBER(SEARCH("photography/people", N958)),"people",ISNUMBER(SEARCH("photography/photobooks", N958)),"photobooks",ISNUMBER(SEARCH("photography/places", N958)),"places",ISNUMBER(SEARCH("publishing/art books", N958)),"art books",ISNUMBER(SEARCH("publishing/children's books", N958)),"children's books",ISNUMBER(SEARCH("publishing/fiction", N958)),"fiction",ISNUMBER(SEARCH("publishing/nonfiction", N958)),"nonfiction",ISNUMBER(SEARCH("publishing/radio &amp; podcasts", N958)),"radio &amp; podcasts",ISNUMBER(SEARCH("publishing/translations", N958)),"translations",ISNUMBER(SEARCH("technology/gadgets", N958)),"gadgets",ISNUMBER(SEARCH("technology/hardware", N958)),"hardware",ISNUMBER(SEARCH("technology/makerspaces", N958)),"makerspaces",ISNUMBER(SEARCH("technology/space exploration", N958)),"space exploration",ISNUMBER(SEARCH("technology/wearables", N958)),"wearables",ISNUMBER(SEARCH("technology/web", N958)),"web",ISNUMBER(SEARCH("theater/musical", N958)),"musical",ISNUMBER(SEARCH("theater/plays", N958)),"plays",ISNUMBER(SEARCH("theater/spaces", N958)),"spaces")</f>
        <v>wearables</v>
      </c>
      <c r="S958" s="6">
        <f t="shared" si="72"/>
        <v>42060.913877314815</v>
      </c>
      <c r="T958" s="6">
        <f t="shared" si="73"/>
        <v>42120.872210648144</v>
      </c>
    </row>
    <row r="959" spans="1:20" ht="32" hidden="1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4"/>
        <v>33.285714285714285</v>
      </c>
      <c r="Q959" t="str">
        <f t="shared" si="71"/>
        <v>technology</v>
      </c>
      <c r="R959" t="str" cm="1">
        <f t="array" ref="R959">_xlfn.IFS(ISNUMBER(SEARCH("film &amp; video/television", N959)),"television",ISNUMBER(SEARCH("film &amp; video/animation", N959)),"animation",ISNUMBER(SEARCH("film &amp; video/documentary", N959)),"documentary",ISNUMBER(SEARCH("film &amp; video/drama", N959)),"drama",ISNUMBER(SEARCH("film &amp; video/science fiction", N959)),"science fiction",ISNUMBER(SEARCH("film &amp; video/shorts", N959)),"shorts",ISNUMBER(SEARCH("food/food trucks", N959)),"food trucks",ISNUMBER(SEARCH("food/restaurants", N959)),"restaurants",ISNUMBER(SEARCH("food/small batch", N959)),"small batch",ISNUMBER(SEARCH("games/mobile games", N959)),"mobile games",ISNUMBER(SEARCH("games/tabletop games", N959)),"tabletop games",ISNUMBER(SEARCH("games/video games", N959)),"video games",ISNUMBER(SEARCH("music/classical music", N959)),"classical music",ISNUMBER(SEARCH("music/electronic music", N959)),"electronic music",ISNUMBER(SEARCH("music/faith", N959)),"faith",ISNUMBER(SEARCH("music/indie rock", N959)),"indie rock",ISNUMBER(SEARCH("music/jazz", N959)),"jazz",ISNUMBER(SEARCH("music/metal", N959)),"metal",ISNUMBER(SEARCH("music/pop", N959)),"pop",ISNUMBER(SEARCH("music/rock", N959)),"rock",ISNUMBER(SEARCH("music/world music", N959)),"world music",ISNUMBER(SEARCH("journalism/audio", N959)),"audio",ISNUMBER(SEARCH("photography/nature", N959)),"nature",ISNUMBER(SEARCH("photography/people", N959)),"people",ISNUMBER(SEARCH("photography/photobooks", N959)),"photobooks",ISNUMBER(SEARCH("photography/places", N959)),"places",ISNUMBER(SEARCH("publishing/art books", N959)),"art books",ISNUMBER(SEARCH("publishing/children's books", N959)),"children's books",ISNUMBER(SEARCH("publishing/fiction", N959)),"fiction",ISNUMBER(SEARCH("publishing/nonfiction", N959)),"nonfiction",ISNUMBER(SEARCH("publishing/radio &amp; podcasts", N959)),"radio &amp; podcasts",ISNUMBER(SEARCH("publishing/translations", N959)),"translations",ISNUMBER(SEARCH("technology/gadgets", N959)),"gadgets",ISNUMBER(SEARCH("technology/hardware", N959)),"hardware",ISNUMBER(SEARCH("technology/makerspaces", N959)),"makerspaces",ISNUMBER(SEARCH("technology/space exploration", N959)),"space exploration",ISNUMBER(SEARCH("technology/wearables", N959)),"wearables",ISNUMBER(SEARCH("technology/web", N959)),"web",ISNUMBER(SEARCH("theater/musical", N959)),"musical",ISNUMBER(SEARCH("theater/plays", N959)),"plays",ISNUMBER(SEARCH("theater/spaces", N959)),"spaces")</f>
        <v>wearables</v>
      </c>
      <c r="S959" s="6">
        <f t="shared" si="72"/>
        <v>42660.552465277782</v>
      </c>
      <c r="T959" s="6">
        <f t="shared" si="73"/>
        <v>42691.594131944439</v>
      </c>
    </row>
    <row r="960" spans="1:20" ht="48" hidden="1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4"/>
        <v>51.823529411764703</v>
      </c>
      <c r="Q960" t="str">
        <f t="shared" si="71"/>
        <v>technology</v>
      </c>
      <c r="R960" t="str" cm="1">
        <f t="array" ref="R960">_xlfn.IFS(ISNUMBER(SEARCH("film &amp; video/television", N960)),"television",ISNUMBER(SEARCH("film &amp; video/animation", N960)),"animation",ISNUMBER(SEARCH("film &amp; video/documentary", N960)),"documentary",ISNUMBER(SEARCH("film &amp; video/drama", N960)),"drama",ISNUMBER(SEARCH("film &amp; video/science fiction", N960)),"science fiction",ISNUMBER(SEARCH("film &amp; video/shorts", N960)),"shorts",ISNUMBER(SEARCH("food/food trucks", N960)),"food trucks",ISNUMBER(SEARCH("food/restaurants", N960)),"restaurants",ISNUMBER(SEARCH("food/small batch", N960)),"small batch",ISNUMBER(SEARCH("games/mobile games", N960)),"mobile games",ISNUMBER(SEARCH("games/tabletop games", N960)),"tabletop games",ISNUMBER(SEARCH("games/video games", N960)),"video games",ISNUMBER(SEARCH("music/classical music", N960)),"classical music",ISNUMBER(SEARCH("music/electronic music", N960)),"electronic music",ISNUMBER(SEARCH("music/faith", N960)),"faith",ISNUMBER(SEARCH("music/indie rock", N960)),"indie rock",ISNUMBER(SEARCH("music/jazz", N960)),"jazz",ISNUMBER(SEARCH("music/metal", N960)),"metal",ISNUMBER(SEARCH("music/pop", N960)),"pop",ISNUMBER(SEARCH("music/rock", N960)),"rock",ISNUMBER(SEARCH("music/world music", N960)),"world music",ISNUMBER(SEARCH("journalism/audio", N960)),"audio",ISNUMBER(SEARCH("photography/nature", N960)),"nature",ISNUMBER(SEARCH("photography/people", N960)),"people",ISNUMBER(SEARCH("photography/photobooks", N960)),"photobooks",ISNUMBER(SEARCH("photography/places", N960)),"places",ISNUMBER(SEARCH("publishing/art books", N960)),"art books",ISNUMBER(SEARCH("publishing/children's books", N960)),"children's books",ISNUMBER(SEARCH("publishing/fiction", N960)),"fiction",ISNUMBER(SEARCH("publishing/nonfiction", N960)),"nonfiction",ISNUMBER(SEARCH("publishing/radio &amp; podcasts", N960)),"radio &amp; podcasts",ISNUMBER(SEARCH("publishing/translations", N960)),"translations",ISNUMBER(SEARCH("technology/gadgets", N960)),"gadgets",ISNUMBER(SEARCH("technology/hardware", N960)),"hardware",ISNUMBER(SEARCH("technology/makerspaces", N960)),"makerspaces",ISNUMBER(SEARCH("technology/space exploration", N960)),"space exploration",ISNUMBER(SEARCH("technology/wearables", N960)),"wearables",ISNUMBER(SEARCH("technology/web", N960)),"web",ISNUMBER(SEARCH("theater/musical", N960)),"musical",ISNUMBER(SEARCH("theater/plays", N960)),"plays",ISNUMBER(SEARCH("theater/spaces", N960)),"spaces")</f>
        <v>wearables</v>
      </c>
      <c r="S960" s="6">
        <f t="shared" si="72"/>
        <v>42082.802812499998</v>
      </c>
      <c r="T960" s="6">
        <f t="shared" si="73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4"/>
        <v>113.62573099415205</v>
      </c>
      <c r="Q961" t="str">
        <f t="shared" si="71"/>
        <v>technology</v>
      </c>
      <c r="R961" t="str" cm="1">
        <f t="array" ref="R961">_xlfn.IFS(ISNUMBER(SEARCH("film &amp; video/television", N961)),"television",ISNUMBER(SEARCH("film &amp; video/animation", N961)),"animation",ISNUMBER(SEARCH("film &amp; video/documentary", N961)),"documentary",ISNUMBER(SEARCH("film &amp; video/drama", N961)),"drama",ISNUMBER(SEARCH("film &amp; video/science fiction", N961)),"science fiction",ISNUMBER(SEARCH("film &amp; video/shorts", N961)),"shorts",ISNUMBER(SEARCH("food/food trucks", N961)),"food trucks",ISNUMBER(SEARCH("food/restaurants", N961)),"restaurants",ISNUMBER(SEARCH("food/small batch", N961)),"small batch",ISNUMBER(SEARCH("games/mobile games", N961)),"mobile games",ISNUMBER(SEARCH("games/tabletop games", N961)),"tabletop games",ISNUMBER(SEARCH("games/video games", N961)),"video games",ISNUMBER(SEARCH("music/classical music", N961)),"classical music",ISNUMBER(SEARCH("music/electronic music", N961)),"electronic music",ISNUMBER(SEARCH("music/faith", N961)),"faith",ISNUMBER(SEARCH("music/indie rock", N961)),"indie rock",ISNUMBER(SEARCH("music/jazz", N961)),"jazz",ISNUMBER(SEARCH("music/metal", N961)),"metal",ISNUMBER(SEARCH("music/pop", N961)),"pop",ISNUMBER(SEARCH("music/rock", N961)),"rock",ISNUMBER(SEARCH("music/world music", N961)),"world music",ISNUMBER(SEARCH("journalism/audio", N961)),"audio",ISNUMBER(SEARCH("photography/nature", N961)),"nature",ISNUMBER(SEARCH("photography/people", N961)),"people",ISNUMBER(SEARCH("photography/photobooks", N961)),"photobooks",ISNUMBER(SEARCH("photography/places", N961)),"places",ISNUMBER(SEARCH("publishing/art books", N961)),"art books",ISNUMBER(SEARCH("publishing/children's books", N961)),"children's books",ISNUMBER(SEARCH("publishing/fiction", N961)),"fiction",ISNUMBER(SEARCH("publishing/nonfiction", N961)),"nonfiction",ISNUMBER(SEARCH("publishing/radio &amp; podcasts", N961)),"radio &amp; podcasts",ISNUMBER(SEARCH("publishing/translations", N961)),"translations",ISNUMBER(SEARCH("technology/gadgets", N961)),"gadgets",ISNUMBER(SEARCH("technology/hardware", N961)),"hardware",ISNUMBER(SEARCH("technology/makerspaces", N961)),"makerspaces",ISNUMBER(SEARCH("technology/space exploration", N961)),"space exploration",ISNUMBER(SEARCH("technology/wearables", N961)),"wearables",ISNUMBER(SEARCH("technology/web", N961)),"web",ISNUMBER(SEARCH("theater/musical", N961)),"musical",ISNUMBER(SEARCH("theater/plays", N961)),"plays",ISNUMBER(SEARCH("theater/spaces", N961)),"spaces")</f>
        <v>wearables</v>
      </c>
      <c r="S961" s="6">
        <f t="shared" si="72"/>
        <v>41993.174363425926</v>
      </c>
      <c r="T961" s="6">
        <f t="shared" si="73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4"/>
        <v>136.46276595744681</v>
      </c>
      <c r="Q962" t="str">
        <f t="shared" si="71"/>
        <v>technology</v>
      </c>
      <c r="R962" t="str" cm="1">
        <f t="array" ref="R962">_xlfn.IFS(ISNUMBER(SEARCH("film &amp; video/television", N962)),"television",ISNUMBER(SEARCH("film &amp; video/animation", N962)),"animation",ISNUMBER(SEARCH("film &amp; video/documentary", N962)),"documentary",ISNUMBER(SEARCH("film &amp; video/drama", N962)),"drama",ISNUMBER(SEARCH("film &amp; video/science fiction", N962)),"science fiction",ISNUMBER(SEARCH("film &amp; video/shorts", N962)),"shorts",ISNUMBER(SEARCH("food/food trucks", N962)),"food trucks",ISNUMBER(SEARCH("food/restaurants", N962)),"restaurants",ISNUMBER(SEARCH("food/small batch", N962)),"small batch",ISNUMBER(SEARCH("games/mobile games", N962)),"mobile games",ISNUMBER(SEARCH("games/tabletop games", N962)),"tabletop games",ISNUMBER(SEARCH("games/video games", N962)),"video games",ISNUMBER(SEARCH("music/classical music", N962)),"classical music",ISNUMBER(SEARCH("music/electronic music", N962)),"electronic music",ISNUMBER(SEARCH("music/faith", N962)),"faith",ISNUMBER(SEARCH("music/indie rock", N962)),"indie rock",ISNUMBER(SEARCH("music/jazz", N962)),"jazz",ISNUMBER(SEARCH("music/metal", N962)),"metal",ISNUMBER(SEARCH("music/pop", N962)),"pop",ISNUMBER(SEARCH("music/rock", N962)),"rock",ISNUMBER(SEARCH("music/world music", N962)),"world music",ISNUMBER(SEARCH("journalism/audio", N962)),"audio",ISNUMBER(SEARCH("photography/nature", N962)),"nature",ISNUMBER(SEARCH("photography/people", N962)),"people",ISNUMBER(SEARCH("photography/photobooks", N962)),"photobooks",ISNUMBER(SEARCH("photography/places", N962)),"places",ISNUMBER(SEARCH("publishing/art books", N962)),"art books",ISNUMBER(SEARCH("publishing/children's books", N962)),"children's books",ISNUMBER(SEARCH("publishing/fiction", N962)),"fiction",ISNUMBER(SEARCH("publishing/nonfiction", N962)),"nonfiction",ISNUMBER(SEARCH("publishing/radio &amp; podcasts", N962)),"radio &amp; podcasts",ISNUMBER(SEARCH("publishing/translations", N962)),"translations",ISNUMBER(SEARCH("technology/gadgets", N962)),"gadgets",ISNUMBER(SEARCH("technology/hardware", N962)),"hardware",ISNUMBER(SEARCH("technology/makerspaces", N962)),"makerspaces",ISNUMBER(SEARCH("technology/space exploration", N962)),"space exploration",ISNUMBER(SEARCH("technology/wearables", N962)),"wearables",ISNUMBER(SEARCH("technology/web", N962)),"web",ISNUMBER(SEARCH("theater/musical", N962)),"musical",ISNUMBER(SEARCH("theater/plays", N962)),"plays",ISNUMBER(SEARCH("theater/spaces", N962)),"spaces")</f>
        <v>wearables</v>
      </c>
      <c r="S962" s="6">
        <f t="shared" si="72"/>
        <v>42766.626793981486</v>
      </c>
      <c r="T962" s="6">
        <f t="shared" si="73"/>
        <v>42808.585127314815</v>
      </c>
    </row>
    <row r="963" spans="1:20" ht="32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(E963/D963)*100</f>
        <v>42.188421052631583</v>
      </c>
      <c r="P963">
        <f t="shared" ref="P963:P1026" si="76">(E963/L963)</f>
        <v>364.35454545454547</v>
      </c>
      <c r="Q963" t="str">
        <f t="shared" ref="Q963:Q1026" si="77">_xlfn.IFS(ISNUMBER(SEARCH("film &amp; video", N963)),"film &amp; video",ISNUMBER(SEARCH("food", N963)),"food",ISNUMBER(SEARCH("games", N963)),"games",ISNUMBER(SEARCH("journalism", N963)),"journalism",ISNUMBER(SEARCH("music", N963)),"music",ISNUMBER(SEARCH("photography", N963)),"photography",ISNUMBER(SEARCH("publishing", N963)),"publishing",ISNUMBER(SEARCH("technology", N963)),"technology",ISNUMBER(SEARCH("theater", N963)),"theater")</f>
        <v>technology</v>
      </c>
      <c r="R963" t="str" cm="1">
        <f t="array" ref="R963">_xlfn.IFS(ISNUMBER(SEARCH("film &amp; video/television", N963)),"television",ISNUMBER(SEARCH("film &amp; video/animation", N963)),"animation",ISNUMBER(SEARCH("film &amp; video/documentary", N963)),"documentary",ISNUMBER(SEARCH("film &amp; video/drama", N963)),"drama",ISNUMBER(SEARCH("film &amp; video/science fiction", N963)),"science fiction",ISNUMBER(SEARCH("film &amp; video/shorts", N963)),"shorts",ISNUMBER(SEARCH("food/food trucks", N963)),"food trucks",ISNUMBER(SEARCH("food/restaurants", N963)),"restaurants",ISNUMBER(SEARCH("food/small batch", N963)),"small batch",ISNUMBER(SEARCH("games/mobile games", N963)),"mobile games",ISNUMBER(SEARCH("games/tabletop games", N963)),"tabletop games",ISNUMBER(SEARCH("games/video games", N963)),"video games",ISNUMBER(SEARCH("music/classical music", N963)),"classical music",ISNUMBER(SEARCH("music/electronic music", N963)),"electronic music",ISNUMBER(SEARCH("music/faith", N963)),"faith",ISNUMBER(SEARCH("music/indie rock", N963)),"indie rock",ISNUMBER(SEARCH("music/jazz", N963)),"jazz",ISNUMBER(SEARCH("music/metal", N963)),"metal",ISNUMBER(SEARCH("music/pop", N963)),"pop",ISNUMBER(SEARCH("music/rock", N963)),"rock",ISNUMBER(SEARCH("music/world music", N963)),"world music",ISNUMBER(SEARCH("journalism/audio", N963)),"audio",ISNUMBER(SEARCH("photography/nature", N963)),"nature",ISNUMBER(SEARCH("photography/people", N963)),"people",ISNUMBER(SEARCH("photography/photobooks", N963)),"photobooks",ISNUMBER(SEARCH("photography/places", N963)),"places",ISNUMBER(SEARCH("publishing/art books", N963)),"art books",ISNUMBER(SEARCH("publishing/children's books", N963)),"children's books",ISNUMBER(SEARCH("publishing/fiction", N963)),"fiction",ISNUMBER(SEARCH("publishing/nonfiction", N963)),"nonfiction",ISNUMBER(SEARCH("publishing/radio &amp; podcasts", N963)),"radio &amp; podcasts",ISNUMBER(SEARCH("publishing/translations", N963)),"translations",ISNUMBER(SEARCH("technology/gadgets", N963)),"gadgets",ISNUMBER(SEARCH("technology/hardware", N963)),"hardware",ISNUMBER(SEARCH("technology/makerspaces", N963)),"makerspaces",ISNUMBER(SEARCH("technology/space exploration", N963)),"space exploration",ISNUMBER(SEARCH("technology/wearables", N963)),"wearables",ISNUMBER(SEARCH("technology/web", N963)),"web",ISNUMBER(SEARCH("theater/musical", N963)),"musical",ISNUMBER(SEARCH("theater/plays", N963)),"plays",ISNUMBER(SEARCH("theater/spaces", N963)),"spaces")</f>
        <v>wearables</v>
      </c>
      <c r="S963" s="6">
        <f t="shared" ref="S963:S1026" si="78">(((J963/60)/60)/24)+DATE(1970,1,1)</f>
        <v>42740.693692129629</v>
      </c>
      <c r="T963" s="6">
        <f t="shared" ref="T963:T1026" si="79">(((I963/60)/60)/24)+DATE(1970,1,1)</f>
        <v>42786.791666666672</v>
      </c>
    </row>
    <row r="964" spans="1:20" ht="48" hidden="1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tr">
        <f t="shared" si="77"/>
        <v>technology</v>
      </c>
      <c r="R964" t="str" cm="1">
        <f t="array" ref="R964">_xlfn.IFS(ISNUMBER(SEARCH("film &amp; video/television", N964)),"television",ISNUMBER(SEARCH("film &amp; video/animation", N964)),"animation",ISNUMBER(SEARCH("film &amp; video/documentary", N964)),"documentary",ISNUMBER(SEARCH("film &amp; video/drama", N964)),"drama",ISNUMBER(SEARCH("film &amp; video/science fiction", N964)),"science fiction",ISNUMBER(SEARCH("film &amp; video/shorts", N964)),"shorts",ISNUMBER(SEARCH("food/food trucks", N964)),"food trucks",ISNUMBER(SEARCH("food/restaurants", N964)),"restaurants",ISNUMBER(SEARCH("food/small batch", N964)),"small batch",ISNUMBER(SEARCH("games/mobile games", N964)),"mobile games",ISNUMBER(SEARCH("games/tabletop games", N964)),"tabletop games",ISNUMBER(SEARCH("games/video games", N964)),"video games",ISNUMBER(SEARCH("music/classical music", N964)),"classical music",ISNUMBER(SEARCH("music/electronic music", N964)),"electronic music",ISNUMBER(SEARCH("music/faith", N964)),"faith",ISNUMBER(SEARCH("music/indie rock", N964)),"indie rock",ISNUMBER(SEARCH("music/jazz", N964)),"jazz",ISNUMBER(SEARCH("music/metal", N964)),"metal",ISNUMBER(SEARCH("music/pop", N964)),"pop",ISNUMBER(SEARCH("music/rock", N964)),"rock",ISNUMBER(SEARCH("music/world music", N964)),"world music",ISNUMBER(SEARCH("journalism/audio", N964)),"audio",ISNUMBER(SEARCH("photography/nature", N964)),"nature",ISNUMBER(SEARCH("photography/people", N964)),"people",ISNUMBER(SEARCH("photography/photobooks", N964)),"photobooks",ISNUMBER(SEARCH("photography/places", N964)),"places",ISNUMBER(SEARCH("publishing/art books", N964)),"art books",ISNUMBER(SEARCH("publishing/children's books", N964)),"children's books",ISNUMBER(SEARCH("publishing/fiction", N964)),"fiction",ISNUMBER(SEARCH("publishing/nonfiction", N964)),"nonfiction",ISNUMBER(SEARCH("publishing/radio &amp; podcasts", N964)),"radio &amp; podcasts",ISNUMBER(SEARCH("publishing/translations", N964)),"translations",ISNUMBER(SEARCH("technology/gadgets", N964)),"gadgets",ISNUMBER(SEARCH("technology/hardware", N964)),"hardware",ISNUMBER(SEARCH("technology/makerspaces", N964)),"makerspaces",ISNUMBER(SEARCH("technology/space exploration", N964)),"space exploration",ISNUMBER(SEARCH("technology/wearables", N964)),"wearables",ISNUMBER(SEARCH("technology/web", N964)),"web",ISNUMBER(SEARCH("theater/musical", N964)),"musical",ISNUMBER(SEARCH("theater/plays", N964)),"plays",ISNUMBER(SEARCH("theater/spaces", N964)),"spaces")</f>
        <v>wearables</v>
      </c>
      <c r="S964" s="6">
        <f t="shared" si="78"/>
        <v>42373.712418981479</v>
      </c>
      <c r="T964" s="6">
        <f t="shared" si="79"/>
        <v>42411.712418981479</v>
      </c>
    </row>
    <row r="965" spans="1:20" ht="32" hidden="1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tr">
        <f t="shared" si="77"/>
        <v>technology</v>
      </c>
      <c r="R965" t="str" cm="1">
        <f t="array" ref="R965">_xlfn.IFS(ISNUMBER(SEARCH("film &amp; video/television", N965)),"television",ISNUMBER(SEARCH("film &amp; video/animation", N965)),"animation",ISNUMBER(SEARCH("film &amp; video/documentary", N965)),"documentary",ISNUMBER(SEARCH("film &amp; video/drama", N965)),"drama",ISNUMBER(SEARCH("film &amp; video/science fiction", N965)),"science fiction",ISNUMBER(SEARCH("film &amp; video/shorts", N965)),"shorts",ISNUMBER(SEARCH("food/food trucks", N965)),"food trucks",ISNUMBER(SEARCH("food/restaurants", N965)),"restaurants",ISNUMBER(SEARCH("food/small batch", N965)),"small batch",ISNUMBER(SEARCH("games/mobile games", N965)),"mobile games",ISNUMBER(SEARCH("games/tabletop games", N965)),"tabletop games",ISNUMBER(SEARCH("games/video games", N965)),"video games",ISNUMBER(SEARCH("music/classical music", N965)),"classical music",ISNUMBER(SEARCH("music/electronic music", N965)),"electronic music",ISNUMBER(SEARCH("music/faith", N965)),"faith",ISNUMBER(SEARCH("music/indie rock", N965)),"indie rock",ISNUMBER(SEARCH("music/jazz", N965)),"jazz",ISNUMBER(SEARCH("music/metal", N965)),"metal",ISNUMBER(SEARCH("music/pop", N965)),"pop",ISNUMBER(SEARCH("music/rock", N965)),"rock",ISNUMBER(SEARCH("music/world music", N965)),"world music",ISNUMBER(SEARCH("journalism/audio", N965)),"audio",ISNUMBER(SEARCH("photography/nature", N965)),"nature",ISNUMBER(SEARCH("photography/people", N965)),"people",ISNUMBER(SEARCH("photography/photobooks", N965)),"photobooks",ISNUMBER(SEARCH("photography/places", N965)),"places",ISNUMBER(SEARCH("publishing/art books", N965)),"art books",ISNUMBER(SEARCH("publishing/children's books", N965)),"children's books",ISNUMBER(SEARCH("publishing/fiction", N965)),"fiction",ISNUMBER(SEARCH("publishing/nonfiction", N965)),"nonfiction",ISNUMBER(SEARCH("publishing/radio &amp; podcasts", N965)),"radio &amp; podcasts",ISNUMBER(SEARCH("publishing/translations", N965)),"translations",ISNUMBER(SEARCH("technology/gadgets", N965)),"gadgets",ISNUMBER(SEARCH("technology/hardware", N965)),"hardware",ISNUMBER(SEARCH("technology/makerspaces", N965)),"makerspaces",ISNUMBER(SEARCH("technology/space exploration", N965)),"space exploration",ISNUMBER(SEARCH("technology/wearables", N965)),"wearables",ISNUMBER(SEARCH("technology/web", N965)),"web",ISNUMBER(SEARCH("theater/musical", N965)),"musical",ISNUMBER(SEARCH("theater/plays", N965)),"plays",ISNUMBER(SEARCH("theater/spaces", N965)),"spaces")</f>
        <v>wearables</v>
      </c>
      <c r="S965" s="6">
        <f t="shared" si="78"/>
        <v>42625.635636574079</v>
      </c>
      <c r="T965" s="6">
        <f t="shared" si="79"/>
        <v>42660.635636574079</v>
      </c>
    </row>
    <row r="966" spans="1:20" ht="48" hidden="1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tr">
        <f t="shared" si="77"/>
        <v>technology</v>
      </c>
      <c r="R966" t="str" cm="1">
        <f t="array" ref="R966">_xlfn.IFS(ISNUMBER(SEARCH("film &amp; video/television", N966)),"television",ISNUMBER(SEARCH("film &amp; video/animation", N966)),"animation",ISNUMBER(SEARCH("film &amp; video/documentary", N966)),"documentary",ISNUMBER(SEARCH("film &amp; video/drama", N966)),"drama",ISNUMBER(SEARCH("film &amp; video/science fiction", N966)),"science fiction",ISNUMBER(SEARCH("film &amp; video/shorts", N966)),"shorts",ISNUMBER(SEARCH("food/food trucks", N966)),"food trucks",ISNUMBER(SEARCH("food/restaurants", N966)),"restaurants",ISNUMBER(SEARCH("food/small batch", N966)),"small batch",ISNUMBER(SEARCH("games/mobile games", N966)),"mobile games",ISNUMBER(SEARCH("games/tabletop games", N966)),"tabletop games",ISNUMBER(SEARCH("games/video games", N966)),"video games",ISNUMBER(SEARCH("music/classical music", N966)),"classical music",ISNUMBER(SEARCH("music/electronic music", N966)),"electronic music",ISNUMBER(SEARCH("music/faith", N966)),"faith",ISNUMBER(SEARCH("music/indie rock", N966)),"indie rock",ISNUMBER(SEARCH("music/jazz", N966)),"jazz",ISNUMBER(SEARCH("music/metal", N966)),"metal",ISNUMBER(SEARCH("music/pop", N966)),"pop",ISNUMBER(SEARCH("music/rock", N966)),"rock",ISNUMBER(SEARCH("music/world music", N966)),"world music",ISNUMBER(SEARCH("journalism/audio", N966)),"audio",ISNUMBER(SEARCH("photography/nature", N966)),"nature",ISNUMBER(SEARCH("photography/people", N966)),"people",ISNUMBER(SEARCH("photography/photobooks", N966)),"photobooks",ISNUMBER(SEARCH("photography/places", N966)),"places",ISNUMBER(SEARCH("publishing/art books", N966)),"art books",ISNUMBER(SEARCH("publishing/children's books", N966)),"children's books",ISNUMBER(SEARCH("publishing/fiction", N966)),"fiction",ISNUMBER(SEARCH("publishing/nonfiction", N966)),"nonfiction",ISNUMBER(SEARCH("publishing/radio &amp; podcasts", N966)),"radio &amp; podcasts",ISNUMBER(SEARCH("publishing/translations", N966)),"translations",ISNUMBER(SEARCH("technology/gadgets", N966)),"gadgets",ISNUMBER(SEARCH("technology/hardware", N966)),"hardware",ISNUMBER(SEARCH("technology/makerspaces", N966)),"makerspaces",ISNUMBER(SEARCH("technology/space exploration", N966)),"space exploration",ISNUMBER(SEARCH("technology/wearables", N966)),"wearables",ISNUMBER(SEARCH("technology/web", N966)),"web",ISNUMBER(SEARCH("theater/musical", N966)),"musical",ISNUMBER(SEARCH("theater/plays", N966)),"plays",ISNUMBER(SEARCH("theater/spaces", N966)),"spaces")</f>
        <v>wearables</v>
      </c>
      <c r="S966" s="6">
        <f t="shared" si="78"/>
        <v>42208.628692129627</v>
      </c>
      <c r="T966" s="6">
        <f t="shared" si="79"/>
        <v>42248.628692129627</v>
      </c>
    </row>
    <row r="967" spans="1:20" ht="48" hidden="1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tr">
        <f t="shared" si="77"/>
        <v>technology</v>
      </c>
      <c r="R967" t="str" cm="1">
        <f t="array" ref="R967">_xlfn.IFS(ISNUMBER(SEARCH("film &amp; video/television", N967)),"television",ISNUMBER(SEARCH("film &amp; video/animation", N967)),"animation",ISNUMBER(SEARCH("film &amp; video/documentary", N967)),"documentary",ISNUMBER(SEARCH("film &amp; video/drama", N967)),"drama",ISNUMBER(SEARCH("film &amp; video/science fiction", N967)),"science fiction",ISNUMBER(SEARCH("film &amp; video/shorts", N967)),"shorts",ISNUMBER(SEARCH("food/food trucks", N967)),"food trucks",ISNUMBER(SEARCH("food/restaurants", N967)),"restaurants",ISNUMBER(SEARCH("food/small batch", N967)),"small batch",ISNUMBER(SEARCH("games/mobile games", N967)),"mobile games",ISNUMBER(SEARCH("games/tabletop games", N967)),"tabletop games",ISNUMBER(SEARCH("games/video games", N967)),"video games",ISNUMBER(SEARCH("music/classical music", N967)),"classical music",ISNUMBER(SEARCH("music/electronic music", N967)),"electronic music",ISNUMBER(SEARCH("music/faith", N967)),"faith",ISNUMBER(SEARCH("music/indie rock", N967)),"indie rock",ISNUMBER(SEARCH("music/jazz", N967)),"jazz",ISNUMBER(SEARCH("music/metal", N967)),"metal",ISNUMBER(SEARCH("music/pop", N967)),"pop",ISNUMBER(SEARCH("music/rock", N967)),"rock",ISNUMBER(SEARCH("music/world music", N967)),"world music",ISNUMBER(SEARCH("journalism/audio", N967)),"audio",ISNUMBER(SEARCH("photography/nature", N967)),"nature",ISNUMBER(SEARCH("photography/people", N967)),"people",ISNUMBER(SEARCH("photography/photobooks", N967)),"photobooks",ISNUMBER(SEARCH("photography/places", N967)),"places",ISNUMBER(SEARCH("publishing/art books", N967)),"art books",ISNUMBER(SEARCH("publishing/children's books", N967)),"children's books",ISNUMBER(SEARCH("publishing/fiction", N967)),"fiction",ISNUMBER(SEARCH("publishing/nonfiction", N967)),"nonfiction",ISNUMBER(SEARCH("publishing/radio &amp; podcasts", N967)),"radio &amp; podcasts",ISNUMBER(SEARCH("publishing/translations", N967)),"translations",ISNUMBER(SEARCH("technology/gadgets", N967)),"gadgets",ISNUMBER(SEARCH("technology/hardware", N967)),"hardware",ISNUMBER(SEARCH("technology/makerspaces", N967)),"makerspaces",ISNUMBER(SEARCH("technology/space exploration", N967)),"space exploration",ISNUMBER(SEARCH("technology/wearables", N967)),"wearables",ISNUMBER(SEARCH("technology/web", N967)),"web",ISNUMBER(SEARCH("theater/musical", N967)),"musical",ISNUMBER(SEARCH("theater/plays", N967)),"plays",ISNUMBER(SEARCH("theater/spaces", N967)),"spaces")</f>
        <v>wearables</v>
      </c>
      <c r="S967" s="6">
        <f t="shared" si="78"/>
        <v>42637.016736111109</v>
      </c>
      <c r="T967" s="6">
        <f t="shared" si="79"/>
        <v>42669.165972222225</v>
      </c>
    </row>
    <row r="968" spans="1:20" ht="48" hidden="1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tr">
        <f t="shared" si="77"/>
        <v>technology</v>
      </c>
      <c r="R968" t="str" cm="1">
        <f t="array" ref="R968">_xlfn.IFS(ISNUMBER(SEARCH("film &amp; video/television", N968)),"television",ISNUMBER(SEARCH("film &amp; video/animation", N968)),"animation",ISNUMBER(SEARCH("film &amp; video/documentary", N968)),"documentary",ISNUMBER(SEARCH("film &amp; video/drama", N968)),"drama",ISNUMBER(SEARCH("film &amp; video/science fiction", N968)),"science fiction",ISNUMBER(SEARCH("film &amp; video/shorts", N968)),"shorts",ISNUMBER(SEARCH("food/food trucks", N968)),"food trucks",ISNUMBER(SEARCH("food/restaurants", N968)),"restaurants",ISNUMBER(SEARCH("food/small batch", N968)),"small batch",ISNUMBER(SEARCH("games/mobile games", N968)),"mobile games",ISNUMBER(SEARCH("games/tabletop games", N968)),"tabletop games",ISNUMBER(SEARCH("games/video games", N968)),"video games",ISNUMBER(SEARCH("music/classical music", N968)),"classical music",ISNUMBER(SEARCH("music/electronic music", N968)),"electronic music",ISNUMBER(SEARCH("music/faith", N968)),"faith",ISNUMBER(SEARCH("music/indie rock", N968)),"indie rock",ISNUMBER(SEARCH("music/jazz", N968)),"jazz",ISNUMBER(SEARCH("music/metal", N968)),"metal",ISNUMBER(SEARCH("music/pop", N968)),"pop",ISNUMBER(SEARCH("music/rock", N968)),"rock",ISNUMBER(SEARCH("music/world music", N968)),"world music",ISNUMBER(SEARCH("journalism/audio", N968)),"audio",ISNUMBER(SEARCH("photography/nature", N968)),"nature",ISNUMBER(SEARCH("photography/people", N968)),"people",ISNUMBER(SEARCH("photography/photobooks", N968)),"photobooks",ISNUMBER(SEARCH("photography/places", N968)),"places",ISNUMBER(SEARCH("publishing/art books", N968)),"art books",ISNUMBER(SEARCH("publishing/children's books", N968)),"children's books",ISNUMBER(SEARCH("publishing/fiction", N968)),"fiction",ISNUMBER(SEARCH("publishing/nonfiction", N968)),"nonfiction",ISNUMBER(SEARCH("publishing/radio &amp; podcasts", N968)),"radio &amp; podcasts",ISNUMBER(SEARCH("publishing/translations", N968)),"translations",ISNUMBER(SEARCH("technology/gadgets", N968)),"gadgets",ISNUMBER(SEARCH("technology/hardware", N968)),"hardware",ISNUMBER(SEARCH("technology/makerspaces", N968)),"makerspaces",ISNUMBER(SEARCH("technology/space exploration", N968)),"space exploration",ISNUMBER(SEARCH("technology/wearables", N968)),"wearables",ISNUMBER(SEARCH("technology/web", N968)),"web",ISNUMBER(SEARCH("theater/musical", N968)),"musical",ISNUMBER(SEARCH("theater/plays", N968)),"plays",ISNUMBER(SEARCH("theater/spaces", N968)),"spaces")</f>
        <v>wearables</v>
      </c>
      <c r="S968" s="6">
        <f t="shared" si="78"/>
        <v>42619.635787037041</v>
      </c>
      <c r="T968" s="6">
        <f t="shared" si="79"/>
        <v>42649.635787037041</v>
      </c>
    </row>
    <row r="969" spans="1:20" ht="48" hidden="1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tr">
        <f t="shared" si="77"/>
        <v>technology</v>
      </c>
      <c r="R969" t="str" cm="1">
        <f t="array" ref="R969">_xlfn.IFS(ISNUMBER(SEARCH("film &amp; video/television", N969)),"television",ISNUMBER(SEARCH("film &amp; video/animation", N969)),"animation",ISNUMBER(SEARCH("film &amp; video/documentary", N969)),"documentary",ISNUMBER(SEARCH("film &amp; video/drama", N969)),"drama",ISNUMBER(SEARCH("film &amp; video/science fiction", N969)),"science fiction",ISNUMBER(SEARCH("film &amp; video/shorts", N969)),"shorts",ISNUMBER(SEARCH("food/food trucks", N969)),"food trucks",ISNUMBER(SEARCH("food/restaurants", N969)),"restaurants",ISNUMBER(SEARCH("food/small batch", N969)),"small batch",ISNUMBER(SEARCH("games/mobile games", N969)),"mobile games",ISNUMBER(SEARCH("games/tabletop games", N969)),"tabletop games",ISNUMBER(SEARCH("games/video games", N969)),"video games",ISNUMBER(SEARCH("music/classical music", N969)),"classical music",ISNUMBER(SEARCH("music/electronic music", N969)),"electronic music",ISNUMBER(SEARCH("music/faith", N969)),"faith",ISNUMBER(SEARCH("music/indie rock", N969)),"indie rock",ISNUMBER(SEARCH("music/jazz", N969)),"jazz",ISNUMBER(SEARCH("music/metal", N969)),"metal",ISNUMBER(SEARCH("music/pop", N969)),"pop",ISNUMBER(SEARCH("music/rock", N969)),"rock",ISNUMBER(SEARCH("music/world music", N969)),"world music",ISNUMBER(SEARCH("journalism/audio", N969)),"audio",ISNUMBER(SEARCH("photography/nature", N969)),"nature",ISNUMBER(SEARCH("photography/people", N969)),"people",ISNUMBER(SEARCH("photography/photobooks", N969)),"photobooks",ISNUMBER(SEARCH("photography/places", N969)),"places",ISNUMBER(SEARCH("publishing/art books", N969)),"art books",ISNUMBER(SEARCH("publishing/children's books", N969)),"children's books",ISNUMBER(SEARCH("publishing/fiction", N969)),"fiction",ISNUMBER(SEARCH("publishing/nonfiction", N969)),"nonfiction",ISNUMBER(SEARCH("publishing/radio &amp; podcasts", N969)),"radio &amp; podcasts",ISNUMBER(SEARCH("publishing/translations", N969)),"translations",ISNUMBER(SEARCH("technology/gadgets", N969)),"gadgets",ISNUMBER(SEARCH("technology/hardware", N969)),"hardware",ISNUMBER(SEARCH("technology/makerspaces", N969)),"makerspaces",ISNUMBER(SEARCH("technology/space exploration", N969)),"space exploration",ISNUMBER(SEARCH("technology/wearables", N969)),"wearables",ISNUMBER(SEARCH("technology/web", N969)),"web",ISNUMBER(SEARCH("theater/musical", N969)),"musical",ISNUMBER(SEARCH("theater/plays", N969)),"plays",ISNUMBER(SEARCH("theater/spaces", N969)),"spaces")</f>
        <v>wearables</v>
      </c>
      <c r="S969" s="6">
        <f t="shared" si="78"/>
        <v>42422.254328703704</v>
      </c>
      <c r="T969" s="6">
        <f t="shared" si="79"/>
        <v>42482.21266203704</v>
      </c>
    </row>
    <row r="970" spans="1:20" ht="48" hidden="1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tr">
        <f t="shared" si="77"/>
        <v>technology</v>
      </c>
      <c r="R970" t="str" cm="1">
        <f t="array" ref="R970">_xlfn.IFS(ISNUMBER(SEARCH("film &amp; video/television", N970)),"television",ISNUMBER(SEARCH("film &amp; video/animation", N970)),"animation",ISNUMBER(SEARCH("film &amp; video/documentary", N970)),"documentary",ISNUMBER(SEARCH("film &amp; video/drama", N970)),"drama",ISNUMBER(SEARCH("film &amp; video/science fiction", N970)),"science fiction",ISNUMBER(SEARCH("film &amp; video/shorts", N970)),"shorts",ISNUMBER(SEARCH("food/food trucks", N970)),"food trucks",ISNUMBER(SEARCH("food/restaurants", N970)),"restaurants",ISNUMBER(SEARCH("food/small batch", N970)),"small batch",ISNUMBER(SEARCH("games/mobile games", N970)),"mobile games",ISNUMBER(SEARCH("games/tabletop games", N970)),"tabletop games",ISNUMBER(SEARCH("games/video games", N970)),"video games",ISNUMBER(SEARCH("music/classical music", N970)),"classical music",ISNUMBER(SEARCH("music/electronic music", N970)),"electronic music",ISNUMBER(SEARCH("music/faith", N970)),"faith",ISNUMBER(SEARCH("music/indie rock", N970)),"indie rock",ISNUMBER(SEARCH("music/jazz", N970)),"jazz",ISNUMBER(SEARCH("music/metal", N970)),"metal",ISNUMBER(SEARCH("music/pop", N970)),"pop",ISNUMBER(SEARCH("music/rock", N970)),"rock",ISNUMBER(SEARCH("music/world music", N970)),"world music",ISNUMBER(SEARCH("journalism/audio", N970)),"audio",ISNUMBER(SEARCH("photography/nature", N970)),"nature",ISNUMBER(SEARCH("photography/people", N970)),"people",ISNUMBER(SEARCH("photography/photobooks", N970)),"photobooks",ISNUMBER(SEARCH("photography/places", N970)),"places",ISNUMBER(SEARCH("publishing/art books", N970)),"art books",ISNUMBER(SEARCH("publishing/children's books", N970)),"children's books",ISNUMBER(SEARCH("publishing/fiction", N970)),"fiction",ISNUMBER(SEARCH("publishing/nonfiction", N970)),"nonfiction",ISNUMBER(SEARCH("publishing/radio &amp; podcasts", N970)),"radio &amp; podcasts",ISNUMBER(SEARCH("publishing/translations", N970)),"translations",ISNUMBER(SEARCH("technology/gadgets", N970)),"gadgets",ISNUMBER(SEARCH("technology/hardware", N970)),"hardware",ISNUMBER(SEARCH("technology/makerspaces", N970)),"makerspaces",ISNUMBER(SEARCH("technology/space exploration", N970)),"space exploration",ISNUMBER(SEARCH("technology/wearables", N970)),"wearables",ISNUMBER(SEARCH("technology/web", N970)),"web",ISNUMBER(SEARCH("theater/musical", N970)),"musical",ISNUMBER(SEARCH("theater/plays", N970)),"plays",ISNUMBER(SEARCH("theater/spaces", N970)),"spaces")</f>
        <v>wearables</v>
      </c>
      <c r="S970" s="6">
        <f t="shared" si="78"/>
        <v>41836.847615740742</v>
      </c>
      <c r="T970" s="6">
        <f t="shared" si="79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tr">
        <f t="shared" si="77"/>
        <v>technology</v>
      </c>
      <c r="R971" t="str" cm="1">
        <f t="array" ref="R971">_xlfn.IFS(ISNUMBER(SEARCH("film &amp; video/television", N971)),"television",ISNUMBER(SEARCH("film &amp; video/animation", N971)),"animation",ISNUMBER(SEARCH("film &amp; video/documentary", N971)),"documentary",ISNUMBER(SEARCH("film &amp; video/drama", N971)),"drama",ISNUMBER(SEARCH("film &amp; video/science fiction", N971)),"science fiction",ISNUMBER(SEARCH("film &amp; video/shorts", N971)),"shorts",ISNUMBER(SEARCH("food/food trucks", N971)),"food trucks",ISNUMBER(SEARCH("food/restaurants", N971)),"restaurants",ISNUMBER(SEARCH("food/small batch", N971)),"small batch",ISNUMBER(SEARCH("games/mobile games", N971)),"mobile games",ISNUMBER(SEARCH("games/tabletop games", N971)),"tabletop games",ISNUMBER(SEARCH("games/video games", N971)),"video games",ISNUMBER(SEARCH("music/classical music", N971)),"classical music",ISNUMBER(SEARCH("music/electronic music", N971)),"electronic music",ISNUMBER(SEARCH("music/faith", N971)),"faith",ISNUMBER(SEARCH("music/indie rock", N971)),"indie rock",ISNUMBER(SEARCH("music/jazz", N971)),"jazz",ISNUMBER(SEARCH("music/metal", N971)),"metal",ISNUMBER(SEARCH("music/pop", N971)),"pop",ISNUMBER(SEARCH("music/rock", N971)),"rock",ISNUMBER(SEARCH("music/world music", N971)),"world music",ISNUMBER(SEARCH("journalism/audio", N971)),"audio",ISNUMBER(SEARCH("photography/nature", N971)),"nature",ISNUMBER(SEARCH("photography/people", N971)),"people",ISNUMBER(SEARCH("photography/photobooks", N971)),"photobooks",ISNUMBER(SEARCH("photography/places", N971)),"places",ISNUMBER(SEARCH("publishing/art books", N971)),"art books",ISNUMBER(SEARCH("publishing/children's books", N971)),"children's books",ISNUMBER(SEARCH("publishing/fiction", N971)),"fiction",ISNUMBER(SEARCH("publishing/nonfiction", N971)),"nonfiction",ISNUMBER(SEARCH("publishing/radio &amp; podcasts", N971)),"radio &amp; podcasts",ISNUMBER(SEARCH("publishing/translations", N971)),"translations",ISNUMBER(SEARCH("technology/gadgets", N971)),"gadgets",ISNUMBER(SEARCH("technology/hardware", N971)),"hardware",ISNUMBER(SEARCH("technology/makerspaces", N971)),"makerspaces",ISNUMBER(SEARCH("technology/space exploration", N971)),"space exploration",ISNUMBER(SEARCH("technology/wearables", N971)),"wearables",ISNUMBER(SEARCH("technology/web", N971)),"web",ISNUMBER(SEARCH("theater/musical", N971)),"musical",ISNUMBER(SEARCH("theater/plays", N971)),"plays",ISNUMBER(SEARCH("theater/spaces", N971)),"spaces")</f>
        <v>wearables</v>
      </c>
      <c r="S971" s="6">
        <f t="shared" si="78"/>
        <v>42742.30332175926</v>
      </c>
      <c r="T971" s="6">
        <f t="shared" si="79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tr">
        <f t="shared" si="77"/>
        <v>technology</v>
      </c>
      <c r="R972" t="str" cm="1">
        <f t="array" ref="R972">_xlfn.IFS(ISNUMBER(SEARCH("film &amp; video/television", N972)),"television",ISNUMBER(SEARCH("film &amp; video/animation", N972)),"animation",ISNUMBER(SEARCH("film &amp; video/documentary", N972)),"documentary",ISNUMBER(SEARCH("film &amp; video/drama", N972)),"drama",ISNUMBER(SEARCH("film &amp; video/science fiction", N972)),"science fiction",ISNUMBER(SEARCH("film &amp; video/shorts", N972)),"shorts",ISNUMBER(SEARCH("food/food trucks", N972)),"food trucks",ISNUMBER(SEARCH("food/restaurants", N972)),"restaurants",ISNUMBER(SEARCH("food/small batch", N972)),"small batch",ISNUMBER(SEARCH("games/mobile games", N972)),"mobile games",ISNUMBER(SEARCH("games/tabletop games", N972)),"tabletop games",ISNUMBER(SEARCH("games/video games", N972)),"video games",ISNUMBER(SEARCH("music/classical music", N972)),"classical music",ISNUMBER(SEARCH("music/electronic music", N972)),"electronic music",ISNUMBER(SEARCH("music/faith", N972)),"faith",ISNUMBER(SEARCH("music/indie rock", N972)),"indie rock",ISNUMBER(SEARCH("music/jazz", N972)),"jazz",ISNUMBER(SEARCH("music/metal", N972)),"metal",ISNUMBER(SEARCH("music/pop", N972)),"pop",ISNUMBER(SEARCH("music/rock", N972)),"rock",ISNUMBER(SEARCH("music/world music", N972)),"world music",ISNUMBER(SEARCH("journalism/audio", N972)),"audio",ISNUMBER(SEARCH("photography/nature", N972)),"nature",ISNUMBER(SEARCH("photography/people", N972)),"people",ISNUMBER(SEARCH("photography/photobooks", N972)),"photobooks",ISNUMBER(SEARCH("photography/places", N972)),"places",ISNUMBER(SEARCH("publishing/art books", N972)),"art books",ISNUMBER(SEARCH("publishing/children's books", N972)),"children's books",ISNUMBER(SEARCH("publishing/fiction", N972)),"fiction",ISNUMBER(SEARCH("publishing/nonfiction", N972)),"nonfiction",ISNUMBER(SEARCH("publishing/radio &amp; podcasts", N972)),"radio &amp; podcasts",ISNUMBER(SEARCH("publishing/translations", N972)),"translations",ISNUMBER(SEARCH("technology/gadgets", N972)),"gadgets",ISNUMBER(SEARCH("technology/hardware", N972)),"hardware",ISNUMBER(SEARCH("technology/makerspaces", N972)),"makerspaces",ISNUMBER(SEARCH("technology/space exploration", N972)),"space exploration",ISNUMBER(SEARCH("technology/wearables", N972)),"wearables",ISNUMBER(SEARCH("technology/web", N972)),"web",ISNUMBER(SEARCH("theater/musical", N972)),"musical",ISNUMBER(SEARCH("theater/plays", N972)),"plays",ISNUMBER(SEARCH("theater/spaces", N972)),"spaces")</f>
        <v>wearables</v>
      </c>
      <c r="S972" s="6">
        <f t="shared" si="78"/>
        <v>42721.220520833333</v>
      </c>
      <c r="T972" s="6">
        <f t="shared" si="79"/>
        <v>42758.207638888889</v>
      </c>
    </row>
    <row r="973" spans="1:20" ht="48" hidden="1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tr">
        <f t="shared" si="77"/>
        <v>technology</v>
      </c>
      <c r="R973" t="str" cm="1">
        <f t="array" ref="R973">_xlfn.IFS(ISNUMBER(SEARCH("film &amp; video/television", N973)),"television",ISNUMBER(SEARCH("film &amp; video/animation", N973)),"animation",ISNUMBER(SEARCH("film &amp; video/documentary", N973)),"documentary",ISNUMBER(SEARCH("film &amp; video/drama", N973)),"drama",ISNUMBER(SEARCH("film &amp; video/science fiction", N973)),"science fiction",ISNUMBER(SEARCH("film &amp; video/shorts", N973)),"shorts",ISNUMBER(SEARCH("food/food trucks", N973)),"food trucks",ISNUMBER(SEARCH("food/restaurants", N973)),"restaurants",ISNUMBER(SEARCH("food/small batch", N973)),"small batch",ISNUMBER(SEARCH("games/mobile games", N973)),"mobile games",ISNUMBER(SEARCH("games/tabletop games", N973)),"tabletop games",ISNUMBER(SEARCH("games/video games", N973)),"video games",ISNUMBER(SEARCH("music/classical music", N973)),"classical music",ISNUMBER(SEARCH("music/electronic music", N973)),"electronic music",ISNUMBER(SEARCH("music/faith", N973)),"faith",ISNUMBER(SEARCH("music/indie rock", N973)),"indie rock",ISNUMBER(SEARCH("music/jazz", N973)),"jazz",ISNUMBER(SEARCH("music/metal", N973)),"metal",ISNUMBER(SEARCH("music/pop", N973)),"pop",ISNUMBER(SEARCH("music/rock", N973)),"rock",ISNUMBER(SEARCH("music/world music", N973)),"world music",ISNUMBER(SEARCH("journalism/audio", N973)),"audio",ISNUMBER(SEARCH("photography/nature", N973)),"nature",ISNUMBER(SEARCH("photography/people", N973)),"people",ISNUMBER(SEARCH("photography/photobooks", N973)),"photobooks",ISNUMBER(SEARCH("photography/places", N973)),"places",ISNUMBER(SEARCH("publishing/art books", N973)),"art books",ISNUMBER(SEARCH("publishing/children's books", N973)),"children's books",ISNUMBER(SEARCH("publishing/fiction", N973)),"fiction",ISNUMBER(SEARCH("publishing/nonfiction", N973)),"nonfiction",ISNUMBER(SEARCH("publishing/radio &amp; podcasts", N973)),"radio &amp; podcasts",ISNUMBER(SEARCH("publishing/translations", N973)),"translations",ISNUMBER(SEARCH("technology/gadgets", N973)),"gadgets",ISNUMBER(SEARCH("technology/hardware", N973)),"hardware",ISNUMBER(SEARCH("technology/makerspaces", N973)),"makerspaces",ISNUMBER(SEARCH("technology/space exploration", N973)),"space exploration",ISNUMBER(SEARCH("technology/wearables", N973)),"wearables",ISNUMBER(SEARCH("technology/web", N973)),"web",ISNUMBER(SEARCH("theater/musical", N973)),"musical",ISNUMBER(SEARCH("theater/plays", N973)),"plays",ISNUMBER(SEARCH("theater/spaces", N973)),"spaces")</f>
        <v>wearables</v>
      </c>
      <c r="S973" s="6">
        <f t="shared" si="78"/>
        <v>42111.709027777775</v>
      </c>
      <c r="T973" s="6">
        <f t="shared" si="79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tr">
        <f t="shared" si="77"/>
        <v>technology</v>
      </c>
      <c r="R974" t="str" cm="1">
        <f t="array" ref="R974">_xlfn.IFS(ISNUMBER(SEARCH("film &amp; video/television", N974)),"television",ISNUMBER(SEARCH("film &amp; video/animation", N974)),"animation",ISNUMBER(SEARCH("film &amp; video/documentary", N974)),"documentary",ISNUMBER(SEARCH("film &amp; video/drama", N974)),"drama",ISNUMBER(SEARCH("film &amp; video/science fiction", N974)),"science fiction",ISNUMBER(SEARCH("film &amp; video/shorts", N974)),"shorts",ISNUMBER(SEARCH("food/food trucks", N974)),"food trucks",ISNUMBER(SEARCH("food/restaurants", N974)),"restaurants",ISNUMBER(SEARCH("food/small batch", N974)),"small batch",ISNUMBER(SEARCH("games/mobile games", N974)),"mobile games",ISNUMBER(SEARCH("games/tabletop games", N974)),"tabletop games",ISNUMBER(SEARCH("games/video games", N974)),"video games",ISNUMBER(SEARCH("music/classical music", N974)),"classical music",ISNUMBER(SEARCH("music/electronic music", N974)),"electronic music",ISNUMBER(SEARCH("music/faith", N974)),"faith",ISNUMBER(SEARCH("music/indie rock", N974)),"indie rock",ISNUMBER(SEARCH("music/jazz", N974)),"jazz",ISNUMBER(SEARCH("music/metal", N974)),"metal",ISNUMBER(SEARCH("music/pop", N974)),"pop",ISNUMBER(SEARCH("music/rock", N974)),"rock",ISNUMBER(SEARCH("music/world music", N974)),"world music",ISNUMBER(SEARCH("journalism/audio", N974)),"audio",ISNUMBER(SEARCH("photography/nature", N974)),"nature",ISNUMBER(SEARCH("photography/people", N974)),"people",ISNUMBER(SEARCH("photography/photobooks", N974)),"photobooks",ISNUMBER(SEARCH("photography/places", N974)),"places",ISNUMBER(SEARCH("publishing/art books", N974)),"art books",ISNUMBER(SEARCH("publishing/children's books", N974)),"children's books",ISNUMBER(SEARCH("publishing/fiction", N974)),"fiction",ISNUMBER(SEARCH("publishing/nonfiction", N974)),"nonfiction",ISNUMBER(SEARCH("publishing/radio &amp; podcasts", N974)),"radio &amp; podcasts",ISNUMBER(SEARCH("publishing/translations", N974)),"translations",ISNUMBER(SEARCH("technology/gadgets", N974)),"gadgets",ISNUMBER(SEARCH("technology/hardware", N974)),"hardware",ISNUMBER(SEARCH("technology/makerspaces", N974)),"makerspaces",ISNUMBER(SEARCH("technology/space exploration", N974)),"space exploration",ISNUMBER(SEARCH("technology/wearables", N974)),"wearables",ISNUMBER(SEARCH("technology/web", N974)),"web",ISNUMBER(SEARCH("theater/musical", N974)),"musical",ISNUMBER(SEARCH("theater/plays", N974)),"plays",ISNUMBER(SEARCH("theater/spaces", N974)),"spaces")</f>
        <v>wearables</v>
      </c>
      <c r="S974" s="6">
        <f t="shared" si="78"/>
        <v>41856.865717592591</v>
      </c>
      <c r="T974" s="6">
        <f t="shared" si="79"/>
        <v>41886.290972222225</v>
      </c>
    </row>
    <row r="975" spans="1:20" ht="48" hidden="1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tr">
        <f t="shared" si="77"/>
        <v>technology</v>
      </c>
      <c r="R975" t="str" cm="1">
        <f t="array" ref="R975">_xlfn.IFS(ISNUMBER(SEARCH("film &amp; video/television", N975)),"television",ISNUMBER(SEARCH("film &amp; video/animation", N975)),"animation",ISNUMBER(SEARCH("film &amp; video/documentary", N975)),"documentary",ISNUMBER(SEARCH("film &amp; video/drama", N975)),"drama",ISNUMBER(SEARCH("film &amp; video/science fiction", N975)),"science fiction",ISNUMBER(SEARCH("film &amp; video/shorts", N975)),"shorts",ISNUMBER(SEARCH("food/food trucks", N975)),"food trucks",ISNUMBER(SEARCH("food/restaurants", N975)),"restaurants",ISNUMBER(SEARCH("food/small batch", N975)),"small batch",ISNUMBER(SEARCH("games/mobile games", N975)),"mobile games",ISNUMBER(SEARCH("games/tabletop games", N975)),"tabletop games",ISNUMBER(SEARCH("games/video games", N975)),"video games",ISNUMBER(SEARCH("music/classical music", N975)),"classical music",ISNUMBER(SEARCH("music/electronic music", N975)),"electronic music",ISNUMBER(SEARCH("music/faith", N975)),"faith",ISNUMBER(SEARCH("music/indie rock", N975)),"indie rock",ISNUMBER(SEARCH("music/jazz", N975)),"jazz",ISNUMBER(SEARCH("music/metal", N975)),"metal",ISNUMBER(SEARCH("music/pop", N975)),"pop",ISNUMBER(SEARCH("music/rock", N975)),"rock",ISNUMBER(SEARCH("music/world music", N975)),"world music",ISNUMBER(SEARCH("journalism/audio", N975)),"audio",ISNUMBER(SEARCH("photography/nature", N975)),"nature",ISNUMBER(SEARCH("photography/people", N975)),"people",ISNUMBER(SEARCH("photography/photobooks", N975)),"photobooks",ISNUMBER(SEARCH("photography/places", N975)),"places",ISNUMBER(SEARCH("publishing/art books", N975)),"art books",ISNUMBER(SEARCH("publishing/children's books", N975)),"children's books",ISNUMBER(SEARCH("publishing/fiction", N975)),"fiction",ISNUMBER(SEARCH("publishing/nonfiction", N975)),"nonfiction",ISNUMBER(SEARCH("publishing/radio &amp; podcasts", N975)),"radio &amp; podcasts",ISNUMBER(SEARCH("publishing/translations", N975)),"translations",ISNUMBER(SEARCH("technology/gadgets", N975)),"gadgets",ISNUMBER(SEARCH("technology/hardware", N975)),"hardware",ISNUMBER(SEARCH("technology/makerspaces", N975)),"makerspaces",ISNUMBER(SEARCH("technology/space exploration", N975)),"space exploration",ISNUMBER(SEARCH("technology/wearables", N975)),"wearables",ISNUMBER(SEARCH("technology/web", N975)),"web",ISNUMBER(SEARCH("theater/musical", N975)),"musical",ISNUMBER(SEARCH("theater/plays", N975)),"plays",ISNUMBER(SEARCH("theater/spaces", N975)),"spaces")</f>
        <v>wearables</v>
      </c>
      <c r="S975" s="6">
        <f t="shared" si="78"/>
        <v>42257.014965277776</v>
      </c>
      <c r="T975" s="6">
        <f t="shared" si="79"/>
        <v>42317.056631944448</v>
      </c>
    </row>
    <row r="976" spans="1:20" ht="48" hidden="1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tr">
        <f t="shared" si="77"/>
        <v>technology</v>
      </c>
      <c r="R976" t="str" cm="1">
        <f t="array" ref="R976">_xlfn.IFS(ISNUMBER(SEARCH("film &amp; video/television", N976)),"television",ISNUMBER(SEARCH("film &amp; video/animation", N976)),"animation",ISNUMBER(SEARCH("film &amp; video/documentary", N976)),"documentary",ISNUMBER(SEARCH("film &amp; video/drama", N976)),"drama",ISNUMBER(SEARCH("film &amp; video/science fiction", N976)),"science fiction",ISNUMBER(SEARCH("film &amp; video/shorts", N976)),"shorts",ISNUMBER(SEARCH("food/food trucks", N976)),"food trucks",ISNUMBER(SEARCH("food/restaurants", N976)),"restaurants",ISNUMBER(SEARCH("food/small batch", N976)),"small batch",ISNUMBER(SEARCH("games/mobile games", N976)),"mobile games",ISNUMBER(SEARCH("games/tabletop games", N976)),"tabletop games",ISNUMBER(SEARCH("games/video games", N976)),"video games",ISNUMBER(SEARCH("music/classical music", N976)),"classical music",ISNUMBER(SEARCH("music/electronic music", N976)),"electronic music",ISNUMBER(SEARCH("music/faith", N976)),"faith",ISNUMBER(SEARCH("music/indie rock", N976)),"indie rock",ISNUMBER(SEARCH("music/jazz", N976)),"jazz",ISNUMBER(SEARCH("music/metal", N976)),"metal",ISNUMBER(SEARCH("music/pop", N976)),"pop",ISNUMBER(SEARCH("music/rock", N976)),"rock",ISNUMBER(SEARCH("music/world music", N976)),"world music",ISNUMBER(SEARCH("journalism/audio", N976)),"audio",ISNUMBER(SEARCH("photography/nature", N976)),"nature",ISNUMBER(SEARCH("photography/people", N976)),"people",ISNUMBER(SEARCH("photography/photobooks", N976)),"photobooks",ISNUMBER(SEARCH("photography/places", N976)),"places",ISNUMBER(SEARCH("publishing/art books", N976)),"art books",ISNUMBER(SEARCH("publishing/children's books", N976)),"children's books",ISNUMBER(SEARCH("publishing/fiction", N976)),"fiction",ISNUMBER(SEARCH("publishing/nonfiction", N976)),"nonfiction",ISNUMBER(SEARCH("publishing/radio &amp; podcasts", N976)),"radio &amp; podcasts",ISNUMBER(SEARCH("publishing/translations", N976)),"translations",ISNUMBER(SEARCH("technology/gadgets", N976)),"gadgets",ISNUMBER(SEARCH("technology/hardware", N976)),"hardware",ISNUMBER(SEARCH("technology/makerspaces", N976)),"makerspaces",ISNUMBER(SEARCH("technology/space exploration", N976)),"space exploration",ISNUMBER(SEARCH("technology/wearables", N976)),"wearables",ISNUMBER(SEARCH("technology/web", N976)),"web",ISNUMBER(SEARCH("theater/musical", N976)),"musical",ISNUMBER(SEARCH("theater/plays", N976)),"plays",ISNUMBER(SEARCH("theater/spaces", N976)),"spaces")</f>
        <v>wearables</v>
      </c>
      <c r="S976" s="6">
        <f t="shared" si="78"/>
        <v>42424.749490740738</v>
      </c>
      <c r="T976" s="6">
        <f t="shared" si="79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tr">
        <f t="shared" si="77"/>
        <v>technology</v>
      </c>
      <c r="R977" t="str" cm="1">
        <f t="array" ref="R977">_xlfn.IFS(ISNUMBER(SEARCH("film &amp; video/television", N977)),"television",ISNUMBER(SEARCH("film &amp; video/animation", N977)),"animation",ISNUMBER(SEARCH("film &amp; video/documentary", N977)),"documentary",ISNUMBER(SEARCH("film &amp; video/drama", N977)),"drama",ISNUMBER(SEARCH("film &amp; video/science fiction", N977)),"science fiction",ISNUMBER(SEARCH("film &amp; video/shorts", N977)),"shorts",ISNUMBER(SEARCH("food/food trucks", N977)),"food trucks",ISNUMBER(SEARCH("food/restaurants", N977)),"restaurants",ISNUMBER(SEARCH("food/small batch", N977)),"small batch",ISNUMBER(SEARCH("games/mobile games", N977)),"mobile games",ISNUMBER(SEARCH("games/tabletop games", N977)),"tabletop games",ISNUMBER(SEARCH("games/video games", N977)),"video games",ISNUMBER(SEARCH("music/classical music", N977)),"classical music",ISNUMBER(SEARCH("music/electronic music", N977)),"electronic music",ISNUMBER(SEARCH("music/faith", N977)),"faith",ISNUMBER(SEARCH("music/indie rock", N977)),"indie rock",ISNUMBER(SEARCH("music/jazz", N977)),"jazz",ISNUMBER(SEARCH("music/metal", N977)),"metal",ISNUMBER(SEARCH("music/pop", N977)),"pop",ISNUMBER(SEARCH("music/rock", N977)),"rock",ISNUMBER(SEARCH("music/world music", N977)),"world music",ISNUMBER(SEARCH("journalism/audio", N977)),"audio",ISNUMBER(SEARCH("photography/nature", N977)),"nature",ISNUMBER(SEARCH("photography/people", N977)),"people",ISNUMBER(SEARCH("photography/photobooks", N977)),"photobooks",ISNUMBER(SEARCH("photography/places", N977)),"places",ISNUMBER(SEARCH("publishing/art books", N977)),"art books",ISNUMBER(SEARCH("publishing/children's books", N977)),"children's books",ISNUMBER(SEARCH("publishing/fiction", N977)),"fiction",ISNUMBER(SEARCH("publishing/nonfiction", N977)),"nonfiction",ISNUMBER(SEARCH("publishing/radio &amp; podcasts", N977)),"radio &amp; podcasts",ISNUMBER(SEARCH("publishing/translations", N977)),"translations",ISNUMBER(SEARCH("technology/gadgets", N977)),"gadgets",ISNUMBER(SEARCH("technology/hardware", N977)),"hardware",ISNUMBER(SEARCH("technology/makerspaces", N977)),"makerspaces",ISNUMBER(SEARCH("technology/space exploration", N977)),"space exploration",ISNUMBER(SEARCH("technology/wearables", N977)),"wearables",ISNUMBER(SEARCH("technology/web", N977)),"web",ISNUMBER(SEARCH("theater/musical", N977)),"musical",ISNUMBER(SEARCH("theater/plays", N977)),"plays",ISNUMBER(SEARCH("theater/spaces", N977)),"spaces")</f>
        <v>wearables</v>
      </c>
      <c r="S977" s="6">
        <f t="shared" si="78"/>
        <v>42489.696585648147</v>
      </c>
      <c r="T977" s="6">
        <f t="shared" si="79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tr">
        <f t="shared" si="77"/>
        <v>technology</v>
      </c>
      <c r="R978" t="str" cm="1">
        <f t="array" ref="R978">_xlfn.IFS(ISNUMBER(SEARCH("film &amp; video/television", N978)),"television",ISNUMBER(SEARCH("film &amp; video/animation", N978)),"animation",ISNUMBER(SEARCH("film &amp; video/documentary", N978)),"documentary",ISNUMBER(SEARCH("film &amp; video/drama", N978)),"drama",ISNUMBER(SEARCH("film &amp; video/science fiction", N978)),"science fiction",ISNUMBER(SEARCH("film &amp; video/shorts", N978)),"shorts",ISNUMBER(SEARCH("food/food trucks", N978)),"food trucks",ISNUMBER(SEARCH("food/restaurants", N978)),"restaurants",ISNUMBER(SEARCH("food/small batch", N978)),"small batch",ISNUMBER(SEARCH("games/mobile games", N978)),"mobile games",ISNUMBER(SEARCH("games/tabletop games", N978)),"tabletop games",ISNUMBER(SEARCH("games/video games", N978)),"video games",ISNUMBER(SEARCH("music/classical music", N978)),"classical music",ISNUMBER(SEARCH("music/electronic music", N978)),"electronic music",ISNUMBER(SEARCH("music/faith", N978)),"faith",ISNUMBER(SEARCH("music/indie rock", N978)),"indie rock",ISNUMBER(SEARCH("music/jazz", N978)),"jazz",ISNUMBER(SEARCH("music/metal", N978)),"metal",ISNUMBER(SEARCH("music/pop", N978)),"pop",ISNUMBER(SEARCH("music/rock", N978)),"rock",ISNUMBER(SEARCH("music/world music", N978)),"world music",ISNUMBER(SEARCH("journalism/audio", N978)),"audio",ISNUMBER(SEARCH("photography/nature", N978)),"nature",ISNUMBER(SEARCH("photography/people", N978)),"people",ISNUMBER(SEARCH("photography/photobooks", N978)),"photobooks",ISNUMBER(SEARCH("photography/places", N978)),"places",ISNUMBER(SEARCH("publishing/art books", N978)),"art books",ISNUMBER(SEARCH("publishing/children's books", N978)),"children's books",ISNUMBER(SEARCH("publishing/fiction", N978)),"fiction",ISNUMBER(SEARCH("publishing/nonfiction", N978)),"nonfiction",ISNUMBER(SEARCH("publishing/radio &amp; podcasts", N978)),"radio &amp; podcasts",ISNUMBER(SEARCH("publishing/translations", N978)),"translations",ISNUMBER(SEARCH("technology/gadgets", N978)),"gadgets",ISNUMBER(SEARCH("technology/hardware", N978)),"hardware",ISNUMBER(SEARCH("technology/makerspaces", N978)),"makerspaces",ISNUMBER(SEARCH("technology/space exploration", N978)),"space exploration",ISNUMBER(SEARCH("technology/wearables", N978)),"wearables",ISNUMBER(SEARCH("technology/web", N978)),"web",ISNUMBER(SEARCH("theater/musical", N978)),"musical",ISNUMBER(SEARCH("theater/plays", N978)),"plays",ISNUMBER(SEARCH("theater/spaces", N978)),"spaces")</f>
        <v>wearables</v>
      </c>
      <c r="S978" s="6">
        <f t="shared" si="78"/>
        <v>42185.058993055558</v>
      </c>
      <c r="T978" s="6">
        <f t="shared" si="79"/>
        <v>42230.058993055558</v>
      </c>
    </row>
    <row r="979" spans="1:20" ht="48" hidden="1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tr">
        <f t="shared" si="77"/>
        <v>technology</v>
      </c>
      <c r="R979" t="str" cm="1">
        <f t="array" ref="R979">_xlfn.IFS(ISNUMBER(SEARCH("film &amp; video/television", N979)),"television",ISNUMBER(SEARCH("film &amp; video/animation", N979)),"animation",ISNUMBER(SEARCH("film &amp; video/documentary", N979)),"documentary",ISNUMBER(SEARCH("film &amp; video/drama", N979)),"drama",ISNUMBER(SEARCH("film &amp; video/science fiction", N979)),"science fiction",ISNUMBER(SEARCH("film &amp; video/shorts", N979)),"shorts",ISNUMBER(SEARCH("food/food trucks", N979)),"food trucks",ISNUMBER(SEARCH("food/restaurants", N979)),"restaurants",ISNUMBER(SEARCH("food/small batch", N979)),"small batch",ISNUMBER(SEARCH("games/mobile games", N979)),"mobile games",ISNUMBER(SEARCH("games/tabletop games", N979)),"tabletop games",ISNUMBER(SEARCH("games/video games", N979)),"video games",ISNUMBER(SEARCH("music/classical music", N979)),"classical music",ISNUMBER(SEARCH("music/electronic music", N979)),"electronic music",ISNUMBER(SEARCH("music/faith", N979)),"faith",ISNUMBER(SEARCH("music/indie rock", N979)),"indie rock",ISNUMBER(SEARCH("music/jazz", N979)),"jazz",ISNUMBER(SEARCH("music/metal", N979)),"metal",ISNUMBER(SEARCH("music/pop", N979)),"pop",ISNUMBER(SEARCH("music/rock", N979)),"rock",ISNUMBER(SEARCH("music/world music", N979)),"world music",ISNUMBER(SEARCH("journalism/audio", N979)),"audio",ISNUMBER(SEARCH("photography/nature", N979)),"nature",ISNUMBER(SEARCH("photography/people", N979)),"people",ISNUMBER(SEARCH("photography/photobooks", N979)),"photobooks",ISNUMBER(SEARCH("photography/places", N979)),"places",ISNUMBER(SEARCH("publishing/art books", N979)),"art books",ISNUMBER(SEARCH("publishing/children's books", N979)),"children's books",ISNUMBER(SEARCH("publishing/fiction", N979)),"fiction",ISNUMBER(SEARCH("publishing/nonfiction", N979)),"nonfiction",ISNUMBER(SEARCH("publishing/radio &amp; podcasts", N979)),"radio &amp; podcasts",ISNUMBER(SEARCH("publishing/translations", N979)),"translations",ISNUMBER(SEARCH("technology/gadgets", N979)),"gadgets",ISNUMBER(SEARCH("technology/hardware", N979)),"hardware",ISNUMBER(SEARCH("technology/makerspaces", N979)),"makerspaces",ISNUMBER(SEARCH("technology/space exploration", N979)),"space exploration",ISNUMBER(SEARCH("technology/wearables", N979)),"wearables",ISNUMBER(SEARCH("technology/web", N979)),"web",ISNUMBER(SEARCH("theater/musical", N979)),"musical",ISNUMBER(SEARCH("theater/plays", N979)),"plays",ISNUMBER(SEARCH("theater/spaces", N979)),"spaces")</f>
        <v>wearables</v>
      </c>
      <c r="S979" s="6">
        <f t="shared" si="78"/>
        <v>42391.942094907412</v>
      </c>
      <c r="T979" s="6">
        <f t="shared" si="79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tr">
        <f t="shared" si="77"/>
        <v>technology</v>
      </c>
      <c r="R980" t="str" cm="1">
        <f t="array" ref="R980">_xlfn.IFS(ISNUMBER(SEARCH("film &amp; video/television", N980)),"television",ISNUMBER(SEARCH("film &amp; video/animation", N980)),"animation",ISNUMBER(SEARCH("film &amp; video/documentary", N980)),"documentary",ISNUMBER(SEARCH("film &amp; video/drama", N980)),"drama",ISNUMBER(SEARCH("film &amp; video/science fiction", N980)),"science fiction",ISNUMBER(SEARCH("film &amp; video/shorts", N980)),"shorts",ISNUMBER(SEARCH("food/food trucks", N980)),"food trucks",ISNUMBER(SEARCH("food/restaurants", N980)),"restaurants",ISNUMBER(SEARCH("food/small batch", N980)),"small batch",ISNUMBER(SEARCH("games/mobile games", N980)),"mobile games",ISNUMBER(SEARCH("games/tabletop games", N980)),"tabletop games",ISNUMBER(SEARCH("games/video games", N980)),"video games",ISNUMBER(SEARCH("music/classical music", N980)),"classical music",ISNUMBER(SEARCH("music/electronic music", N980)),"electronic music",ISNUMBER(SEARCH("music/faith", N980)),"faith",ISNUMBER(SEARCH("music/indie rock", N980)),"indie rock",ISNUMBER(SEARCH("music/jazz", N980)),"jazz",ISNUMBER(SEARCH("music/metal", N980)),"metal",ISNUMBER(SEARCH("music/pop", N980)),"pop",ISNUMBER(SEARCH("music/rock", N980)),"rock",ISNUMBER(SEARCH("music/world music", N980)),"world music",ISNUMBER(SEARCH("journalism/audio", N980)),"audio",ISNUMBER(SEARCH("photography/nature", N980)),"nature",ISNUMBER(SEARCH("photography/people", N980)),"people",ISNUMBER(SEARCH("photography/photobooks", N980)),"photobooks",ISNUMBER(SEARCH("photography/places", N980)),"places",ISNUMBER(SEARCH("publishing/art books", N980)),"art books",ISNUMBER(SEARCH("publishing/children's books", N980)),"children's books",ISNUMBER(SEARCH("publishing/fiction", N980)),"fiction",ISNUMBER(SEARCH("publishing/nonfiction", N980)),"nonfiction",ISNUMBER(SEARCH("publishing/radio &amp; podcasts", N980)),"radio &amp; podcasts",ISNUMBER(SEARCH("publishing/translations", N980)),"translations",ISNUMBER(SEARCH("technology/gadgets", N980)),"gadgets",ISNUMBER(SEARCH("technology/hardware", N980)),"hardware",ISNUMBER(SEARCH("technology/makerspaces", N980)),"makerspaces",ISNUMBER(SEARCH("technology/space exploration", N980)),"space exploration",ISNUMBER(SEARCH("technology/wearables", N980)),"wearables",ISNUMBER(SEARCH("technology/web", N980)),"web",ISNUMBER(SEARCH("theater/musical", N980)),"musical",ISNUMBER(SEARCH("theater/plays", N980)),"plays",ISNUMBER(SEARCH("theater/spaces", N980)),"spaces")</f>
        <v>wearables</v>
      </c>
      <c r="S980" s="6">
        <f t="shared" si="78"/>
        <v>42395.309039351851</v>
      </c>
      <c r="T980" s="6">
        <f t="shared" si="79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tr">
        <f t="shared" si="77"/>
        <v>technology</v>
      </c>
      <c r="R981" t="str" cm="1">
        <f t="array" ref="R981">_xlfn.IFS(ISNUMBER(SEARCH("film &amp; video/television", N981)),"television",ISNUMBER(SEARCH("film &amp; video/animation", N981)),"animation",ISNUMBER(SEARCH("film &amp; video/documentary", N981)),"documentary",ISNUMBER(SEARCH("film &amp; video/drama", N981)),"drama",ISNUMBER(SEARCH("film &amp; video/science fiction", N981)),"science fiction",ISNUMBER(SEARCH("film &amp; video/shorts", N981)),"shorts",ISNUMBER(SEARCH("food/food trucks", N981)),"food trucks",ISNUMBER(SEARCH("food/restaurants", N981)),"restaurants",ISNUMBER(SEARCH("food/small batch", N981)),"small batch",ISNUMBER(SEARCH("games/mobile games", N981)),"mobile games",ISNUMBER(SEARCH("games/tabletop games", N981)),"tabletop games",ISNUMBER(SEARCH("games/video games", N981)),"video games",ISNUMBER(SEARCH("music/classical music", N981)),"classical music",ISNUMBER(SEARCH("music/electronic music", N981)),"electronic music",ISNUMBER(SEARCH("music/faith", N981)),"faith",ISNUMBER(SEARCH("music/indie rock", N981)),"indie rock",ISNUMBER(SEARCH("music/jazz", N981)),"jazz",ISNUMBER(SEARCH("music/metal", N981)),"metal",ISNUMBER(SEARCH("music/pop", N981)),"pop",ISNUMBER(SEARCH("music/rock", N981)),"rock",ISNUMBER(SEARCH("music/world music", N981)),"world music",ISNUMBER(SEARCH("journalism/audio", N981)),"audio",ISNUMBER(SEARCH("photography/nature", N981)),"nature",ISNUMBER(SEARCH("photography/people", N981)),"people",ISNUMBER(SEARCH("photography/photobooks", N981)),"photobooks",ISNUMBER(SEARCH("photography/places", N981)),"places",ISNUMBER(SEARCH("publishing/art books", N981)),"art books",ISNUMBER(SEARCH("publishing/children's books", N981)),"children's books",ISNUMBER(SEARCH("publishing/fiction", N981)),"fiction",ISNUMBER(SEARCH("publishing/nonfiction", N981)),"nonfiction",ISNUMBER(SEARCH("publishing/radio &amp; podcasts", N981)),"radio &amp; podcasts",ISNUMBER(SEARCH("publishing/translations", N981)),"translations",ISNUMBER(SEARCH("technology/gadgets", N981)),"gadgets",ISNUMBER(SEARCH("technology/hardware", N981)),"hardware",ISNUMBER(SEARCH("technology/makerspaces", N981)),"makerspaces",ISNUMBER(SEARCH("technology/space exploration", N981)),"space exploration",ISNUMBER(SEARCH("technology/wearables", N981)),"wearables",ISNUMBER(SEARCH("technology/web", N981)),"web",ISNUMBER(SEARCH("theater/musical", N981)),"musical",ISNUMBER(SEARCH("theater/plays", N981)),"plays",ISNUMBER(SEARCH("theater/spaces", N981)),"spaces")</f>
        <v>wearables</v>
      </c>
      <c r="S981" s="6">
        <f t="shared" si="78"/>
        <v>42506.416990740734</v>
      </c>
      <c r="T981" s="6">
        <f t="shared" si="79"/>
        <v>42541.790972222225</v>
      </c>
    </row>
    <row r="982" spans="1:20" ht="48" hidden="1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tr">
        <f t="shared" si="77"/>
        <v>technology</v>
      </c>
      <c r="R982" t="str" cm="1">
        <f t="array" ref="R982">_xlfn.IFS(ISNUMBER(SEARCH("film &amp; video/television", N982)),"television",ISNUMBER(SEARCH("film &amp; video/animation", N982)),"animation",ISNUMBER(SEARCH("film &amp; video/documentary", N982)),"documentary",ISNUMBER(SEARCH("film &amp; video/drama", N982)),"drama",ISNUMBER(SEARCH("film &amp; video/science fiction", N982)),"science fiction",ISNUMBER(SEARCH("film &amp; video/shorts", N982)),"shorts",ISNUMBER(SEARCH("food/food trucks", N982)),"food trucks",ISNUMBER(SEARCH("food/restaurants", N982)),"restaurants",ISNUMBER(SEARCH("food/small batch", N982)),"small batch",ISNUMBER(SEARCH("games/mobile games", N982)),"mobile games",ISNUMBER(SEARCH("games/tabletop games", N982)),"tabletop games",ISNUMBER(SEARCH("games/video games", N982)),"video games",ISNUMBER(SEARCH("music/classical music", N982)),"classical music",ISNUMBER(SEARCH("music/electronic music", N982)),"electronic music",ISNUMBER(SEARCH("music/faith", N982)),"faith",ISNUMBER(SEARCH("music/indie rock", N982)),"indie rock",ISNUMBER(SEARCH("music/jazz", N982)),"jazz",ISNUMBER(SEARCH("music/metal", N982)),"metal",ISNUMBER(SEARCH("music/pop", N982)),"pop",ISNUMBER(SEARCH("music/rock", N982)),"rock",ISNUMBER(SEARCH("music/world music", N982)),"world music",ISNUMBER(SEARCH("journalism/audio", N982)),"audio",ISNUMBER(SEARCH("photography/nature", N982)),"nature",ISNUMBER(SEARCH("photography/people", N982)),"people",ISNUMBER(SEARCH("photography/photobooks", N982)),"photobooks",ISNUMBER(SEARCH("photography/places", N982)),"places",ISNUMBER(SEARCH("publishing/art books", N982)),"art books",ISNUMBER(SEARCH("publishing/children's books", N982)),"children's books",ISNUMBER(SEARCH("publishing/fiction", N982)),"fiction",ISNUMBER(SEARCH("publishing/nonfiction", N982)),"nonfiction",ISNUMBER(SEARCH("publishing/radio &amp; podcasts", N982)),"radio &amp; podcasts",ISNUMBER(SEARCH("publishing/translations", N982)),"translations",ISNUMBER(SEARCH("technology/gadgets", N982)),"gadgets",ISNUMBER(SEARCH("technology/hardware", N982)),"hardware",ISNUMBER(SEARCH("technology/makerspaces", N982)),"makerspaces",ISNUMBER(SEARCH("technology/space exploration", N982)),"space exploration",ISNUMBER(SEARCH("technology/wearables", N982)),"wearables",ISNUMBER(SEARCH("technology/web", N982)),"web",ISNUMBER(SEARCH("theater/musical", N982)),"musical",ISNUMBER(SEARCH("theater/plays", N982)),"plays",ISNUMBER(SEARCH("theater/spaces", N982)),"spaces")</f>
        <v>wearables</v>
      </c>
      <c r="S982" s="6">
        <f t="shared" si="78"/>
        <v>41928.904189814813</v>
      </c>
      <c r="T982" s="6">
        <f t="shared" si="79"/>
        <v>41973.945856481485</v>
      </c>
    </row>
    <row r="983" spans="1:20" ht="48" hidden="1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tr">
        <f t="shared" si="77"/>
        <v>technology</v>
      </c>
      <c r="R983" t="str" cm="1">
        <f t="array" ref="R983">_xlfn.IFS(ISNUMBER(SEARCH("film &amp; video/television", N983)),"television",ISNUMBER(SEARCH("film &amp; video/animation", N983)),"animation",ISNUMBER(SEARCH("film &amp; video/documentary", N983)),"documentary",ISNUMBER(SEARCH("film &amp; video/drama", N983)),"drama",ISNUMBER(SEARCH("film &amp; video/science fiction", N983)),"science fiction",ISNUMBER(SEARCH("film &amp; video/shorts", N983)),"shorts",ISNUMBER(SEARCH("food/food trucks", N983)),"food trucks",ISNUMBER(SEARCH("food/restaurants", N983)),"restaurants",ISNUMBER(SEARCH("food/small batch", N983)),"small batch",ISNUMBER(SEARCH("games/mobile games", N983)),"mobile games",ISNUMBER(SEARCH("games/tabletop games", N983)),"tabletop games",ISNUMBER(SEARCH("games/video games", N983)),"video games",ISNUMBER(SEARCH("music/classical music", N983)),"classical music",ISNUMBER(SEARCH("music/electronic music", N983)),"electronic music",ISNUMBER(SEARCH("music/faith", N983)),"faith",ISNUMBER(SEARCH("music/indie rock", N983)),"indie rock",ISNUMBER(SEARCH("music/jazz", N983)),"jazz",ISNUMBER(SEARCH("music/metal", N983)),"metal",ISNUMBER(SEARCH("music/pop", N983)),"pop",ISNUMBER(SEARCH("music/rock", N983)),"rock",ISNUMBER(SEARCH("music/world music", N983)),"world music",ISNUMBER(SEARCH("journalism/audio", N983)),"audio",ISNUMBER(SEARCH("photography/nature", N983)),"nature",ISNUMBER(SEARCH("photography/people", N983)),"people",ISNUMBER(SEARCH("photography/photobooks", N983)),"photobooks",ISNUMBER(SEARCH("photography/places", N983)),"places",ISNUMBER(SEARCH("publishing/art books", N983)),"art books",ISNUMBER(SEARCH("publishing/children's books", N983)),"children's books",ISNUMBER(SEARCH("publishing/fiction", N983)),"fiction",ISNUMBER(SEARCH("publishing/nonfiction", N983)),"nonfiction",ISNUMBER(SEARCH("publishing/radio &amp; podcasts", N983)),"radio &amp; podcasts",ISNUMBER(SEARCH("publishing/translations", N983)),"translations",ISNUMBER(SEARCH("technology/gadgets", N983)),"gadgets",ISNUMBER(SEARCH("technology/hardware", N983)),"hardware",ISNUMBER(SEARCH("technology/makerspaces", N983)),"makerspaces",ISNUMBER(SEARCH("technology/space exploration", N983)),"space exploration",ISNUMBER(SEARCH("technology/wearables", N983)),"wearables",ISNUMBER(SEARCH("technology/web", N983)),"web",ISNUMBER(SEARCH("theater/musical", N983)),"musical",ISNUMBER(SEARCH("theater/plays", N983)),"plays",ISNUMBER(SEARCH("theater/spaces", N983)),"spaces")</f>
        <v>wearables</v>
      </c>
      <c r="S983" s="6">
        <f t="shared" si="78"/>
        <v>41830.947013888886</v>
      </c>
      <c r="T983" s="6">
        <f t="shared" si="79"/>
        <v>41860.947013888886</v>
      </c>
    </row>
    <row r="984" spans="1:20" ht="32" hidden="1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tr">
        <f t="shared" si="77"/>
        <v>technology</v>
      </c>
      <c r="R984" t="str" cm="1">
        <f t="array" ref="R984">_xlfn.IFS(ISNUMBER(SEARCH("film &amp; video/television", N984)),"television",ISNUMBER(SEARCH("film &amp; video/animation", N984)),"animation",ISNUMBER(SEARCH("film &amp; video/documentary", N984)),"documentary",ISNUMBER(SEARCH("film &amp; video/drama", N984)),"drama",ISNUMBER(SEARCH("film &amp; video/science fiction", N984)),"science fiction",ISNUMBER(SEARCH("film &amp; video/shorts", N984)),"shorts",ISNUMBER(SEARCH("food/food trucks", N984)),"food trucks",ISNUMBER(SEARCH("food/restaurants", N984)),"restaurants",ISNUMBER(SEARCH("food/small batch", N984)),"small batch",ISNUMBER(SEARCH("games/mobile games", N984)),"mobile games",ISNUMBER(SEARCH("games/tabletop games", N984)),"tabletop games",ISNUMBER(SEARCH("games/video games", N984)),"video games",ISNUMBER(SEARCH("music/classical music", N984)),"classical music",ISNUMBER(SEARCH("music/electronic music", N984)),"electronic music",ISNUMBER(SEARCH("music/faith", N984)),"faith",ISNUMBER(SEARCH("music/indie rock", N984)),"indie rock",ISNUMBER(SEARCH("music/jazz", N984)),"jazz",ISNUMBER(SEARCH("music/metal", N984)),"metal",ISNUMBER(SEARCH("music/pop", N984)),"pop",ISNUMBER(SEARCH("music/rock", N984)),"rock",ISNUMBER(SEARCH("music/world music", N984)),"world music",ISNUMBER(SEARCH("journalism/audio", N984)),"audio",ISNUMBER(SEARCH("photography/nature", N984)),"nature",ISNUMBER(SEARCH("photography/people", N984)),"people",ISNUMBER(SEARCH("photography/photobooks", N984)),"photobooks",ISNUMBER(SEARCH("photography/places", N984)),"places",ISNUMBER(SEARCH("publishing/art books", N984)),"art books",ISNUMBER(SEARCH("publishing/children's books", N984)),"children's books",ISNUMBER(SEARCH("publishing/fiction", N984)),"fiction",ISNUMBER(SEARCH("publishing/nonfiction", N984)),"nonfiction",ISNUMBER(SEARCH("publishing/radio &amp; podcasts", N984)),"radio &amp; podcasts",ISNUMBER(SEARCH("publishing/translations", N984)),"translations",ISNUMBER(SEARCH("technology/gadgets", N984)),"gadgets",ISNUMBER(SEARCH("technology/hardware", N984)),"hardware",ISNUMBER(SEARCH("technology/makerspaces", N984)),"makerspaces",ISNUMBER(SEARCH("technology/space exploration", N984)),"space exploration",ISNUMBER(SEARCH("technology/wearables", N984)),"wearables",ISNUMBER(SEARCH("technology/web", N984)),"web",ISNUMBER(SEARCH("theater/musical", N984)),"musical",ISNUMBER(SEARCH("theater/plays", N984)),"plays",ISNUMBER(SEARCH("theater/spaces", N984)),"spaces")</f>
        <v>wearables</v>
      </c>
      <c r="S984" s="6">
        <f t="shared" si="78"/>
        <v>42615.753310185188</v>
      </c>
      <c r="T984" s="6">
        <f t="shared" si="79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tr">
        <f t="shared" si="77"/>
        <v>technology</v>
      </c>
      <c r="R985" t="str" cm="1">
        <f t="array" ref="R985">_xlfn.IFS(ISNUMBER(SEARCH("film &amp; video/television", N985)),"television",ISNUMBER(SEARCH("film &amp; video/animation", N985)),"animation",ISNUMBER(SEARCH("film &amp; video/documentary", N985)),"documentary",ISNUMBER(SEARCH("film &amp; video/drama", N985)),"drama",ISNUMBER(SEARCH("film &amp; video/science fiction", N985)),"science fiction",ISNUMBER(SEARCH("film &amp; video/shorts", N985)),"shorts",ISNUMBER(SEARCH("food/food trucks", N985)),"food trucks",ISNUMBER(SEARCH("food/restaurants", N985)),"restaurants",ISNUMBER(SEARCH("food/small batch", N985)),"small batch",ISNUMBER(SEARCH("games/mobile games", N985)),"mobile games",ISNUMBER(SEARCH("games/tabletop games", N985)),"tabletop games",ISNUMBER(SEARCH("games/video games", N985)),"video games",ISNUMBER(SEARCH("music/classical music", N985)),"classical music",ISNUMBER(SEARCH("music/electronic music", N985)),"electronic music",ISNUMBER(SEARCH("music/faith", N985)),"faith",ISNUMBER(SEARCH("music/indie rock", N985)),"indie rock",ISNUMBER(SEARCH("music/jazz", N985)),"jazz",ISNUMBER(SEARCH("music/metal", N985)),"metal",ISNUMBER(SEARCH("music/pop", N985)),"pop",ISNUMBER(SEARCH("music/rock", N985)),"rock",ISNUMBER(SEARCH("music/world music", N985)),"world music",ISNUMBER(SEARCH("journalism/audio", N985)),"audio",ISNUMBER(SEARCH("photography/nature", N985)),"nature",ISNUMBER(SEARCH("photography/people", N985)),"people",ISNUMBER(SEARCH("photography/photobooks", N985)),"photobooks",ISNUMBER(SEARCH("photography/places", N985)),"places",ISNUMBER(SEARCH("publishing/art books", N985)),"art books",ISNUMBER(SEARCH("publishing/children's books", N985)),"children's books",ISNUMBER(SEARCH("publishing/fiction", N985)),"fiction",ISNUMBER(SEARCH("publishing/nonfiction", N985)),"nonfiction",ISNUMBER(SEARCH("publishing/radio &amp; podcasts", N985)),"radio &amp; podcasts",ISNUMBER(SEARCH("publishing/translations", N985)),"translations",ISNUMBER(SEARCH("technology/gadgets", N985)),"gadgets",ISNUMBER(SEARCH("technology/hardware", N985)),"hardware",ISNUMBER(SEARCH("technology/makerspaces", N985)),"makerspaces",ISNUMBER(SEARCH("technology/space exploration", N985)),"space exploration",ISNUMBER(SEARCH("technology/wearables", N985)),"wearables",ISNUMBER(SEARCH("technology/web", N985)),"web",ISNUMBER(SEARCH("theater/musical", N985)),"musical",ISNUMBER(SEARCH("theater/plays", N985)),"plays",ISNUMBER(SEARCH("theater/spaces", N985)),"spaces")</f>
        <v>wearables</v>
      </c>
      <c r="S985" s="6">
        <f t="shared" si="78"/>
        <v>42574.667650462965</v>
      </c>
      <c r="T985" s="6">
        <f t="shared" si="79"/>
        <v>42605.870833333334</v>
      </c>
    </row>
    <row r="986" spans="1:20" ht="80" hidden="1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tr">
        <f t="shared" si="77"/>
        <v>technology</v>
      </c>
      <c r="R986" t="str" cm="1">
        <f t="array" ref="R986">_xlfn.IFS(ISNUMBER(SEARCH("film &amp; video/television", N986)),"television",ISNUMBER(SEARCH("film &amp; video/animation", N986)),"animation",ISNUMBER(SEARCH("film &amp; video/documentary", N986)),"documentary",ISNUMBER(SEARCH("film &amp; video/drama", N986)),"drama",ISNUMBER(SEARCH("film &amp; video/science fiction", N986)),"science fiction",ISNUMBER(SEARCH("film &amp; video/shorts", N986)),"shorts",ISNUMBER(SEARCH("food/food trucks", N986)),"food trucks",ISNUMBER(SEARCH("food/restaurants", N986)),"restaurants",ISNUMBER(SEARCH("food/small batch", N986)),"small batch",ISNUMBER(SEARCH("games/mobile games", N986)),"mobile games",ISNUMBER(SEARCH("games/tabletop games", N986)),"tabletop games",ISNUMBER(SEARCH("games/video games", N986)),"video games",ISNUMBER(SEARCH("music/classical music", N986)),"classical music",ISNUMBER(SEARCH("music/electronic music", N986)),"electronic music",ISNUMBER(SEARCH("music/faith", N986)),"faith",ISNUMBER(SEARCH("music/indie rock", N986)),"indie rock",ISNUMBER(SEARCH("music/jazz", N986)),"jazz",ISNUMBER(SEARCH("music/metal", N986)),"metal",ISNUMBER(SEARCH("music/pop", N986)),"pop",ISNUMBER(SEARCH("music/rock", N986)),"rock",ISNUMBER(SEARCH("music/world music", N986)),"world music",ISNUMBER(SEARCH("journalism/audio", N986)),"audio",ISNUMBER(SEARCH("photography/nature", N986)),"nature",ISNUMBER(SEARCH("photography/people", N986)),"people",ISNUMBER(SEARCH("photography/photobooks", N986)),"photobooks",ISNUMBER(SEARCH("photography/places", N986)),"places",ISNUMBER(SEARCH("publishing/art books", N986)),"art books",ISNUMBER(SEARCH("publishing/children's books", N986)),"children's books",ISNUMBER(SEARCH("publishing/fiction", N986)),"fiction",ISNUMBER(SEARCH("publishing/nonfiction", N986)),"nonfiction",ISNUMBER(SEARCH("publishing/radio &amp; podcasts", N986)),"radio &amp; podcasts",ISNUMBER(SEARCH("publishing/translations", N986)),"translations",ISNUMBER(SEARCH("technology/gadgets", N986)),"gadgets",ISNUMBER(SEARCH("technology/hardware", N986)),"hardware",ISNUMBER(SEARCH("technology/makerspaces", N986)),"makerspaces",ISNUMBER(SEARCH("technology/space exploration", N986)),"space exploration",ISNUMBER(SEARCH("technology/wearables", N986)),"wearables",ISNUMBER(SEARCH("technology/web", N986)),"web",ISNUMBER(SEARCH("theater/musical", N986)),"musical",ISNUMBER(SEARCH("theater/plays", N986)),"plays",ISNUMBER(SEARCH("theater/spaces", N986)),"spaces")</f>
        <v>wearables</v>
      </c>
      <c r="S986" s="6">
        <f t="shared" si="78"/>
        <v>42061.11583333333</v>
      </c>
      <c r="T986" s="6">
        <f t="shared" si="79"/>
        <v>42091.074166666673</v>
      </c>
    </row>
    <row r="987" spans="1:20" ht="48" hidden="1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tr">
        <f t="shared" si="77"/>
        <v>technology</v>
      </c>
      <c r="R987" t="str" cm="1">
        <f t="array" ref="R987">_xlfn.IFS(ISNUMBER(SEARCH("film &amp; video/television", N987)),"television",ISNUMBER(SEARCH("film &amp; video/animation", N987)),"animation",ISNUMBER(SEARCH("film &amp; video/documentary", N987)),"documentary",ISNUMBER(SEARCH("film &amp; video/drama", N987)),"drama",ISNUMBER(SEARCH("film &amp; video/science fiction", N987)),"science fiction",ISNUMBER(SEARCH("film &amp; video/shorts", N987)),"shorts",ISNUMBER(SEARCH("food/food trucks", N987)),"food trucks",ISNUMBER(SEARCH("food/restaurants", N987)),"restaurants",ISNUMBER(SEARCH("food/small batch", N987)),"small batch",ISNUMBER(SEARCH("games/mobile games", N987)),"mobile games",ISNUMBER(SEARCH("games/tabletop games", N987)),"tabletop games",ISNUMBER(SEARCH("games/video games", N987)),"video games",ISNUMBER(SEARCH("music/classical music", N987)),"classical music",ISNUMBER(SEARCH("music/electronic music", N987)),"electronic music",ISNUMBER(SEARCH("music/faith", N987)),"faith",ISNUMBER(SEARCH("music/indie rock", N987)),"indie rock",ISNUMBER(SEARCH("music/jazz", N987)),"jazz",ISNUMBER(SEARCH("music/metal", N987)),"metal",ISNUMBER(SEARCH("music/pop", N987)),"pop",ISNUMBER(SEARCH("music/rock", N987)),"rock",ISNUMBER(SEARCH("music/world music", N987)),"world music",ISNUMBER(SEARCH("journalism/audio", N987)),"audio",ISNUMBER(SEARCH("photography/nature", N987)),"nature",ISNUMBER(SEARCH("photography/people", N987)),"people",ISNUMBER(SEARCH("photography/photobooks", N987)),"photobooks",ISNUMBER(SEARCH("photography/places", N987)),"places",ISNUMBER(SEARCH("publishing/art books", N987)),"art books",ISNUMBER(SEARCH("publishing/children's books", N987)),"children's books",ISNUMBER(SEARCH("publishing/fiction", N987)),"fiction",ISNUMBER(SEARCH("publishing/nonfiction", N987)),"nonfiction",ISNUMBER(SEARCH("publishing/radio &amp; podcasts", N987)),"radio &amp; podcasts",ISNUMBER(SEARCH("publishing/translations", N987)),"translations",ISNUMBER(SEARCH("technology/gadgets", N987)),"gadgets",ISNUMBER(SEARCH("technology/hardware", N987)),"hardware",ISNUMBER(SEARCH("technology/makerspaces", N987)),"makerspaces",ISNUMBER(SEARCH("technology/space exploration", N987)),"space exploration",ISNUMBER(SEARCH("technology/wearables", N987)),"wearables",ISNUMBER(SEARCH("technology/web", N987)),"web",ISNUMBER(SEARCH("theater/musical", N987)),"musical",ISNUMBER(SEARCH("theater/plays", N987)),"plays",ISNUMBER(SEARCH("theater/spaces", N987)),"spaces")</f>
        <v>wearables</v>
      </c>
      <c r="S987" s="6">
        <f t="shared" si="78"/>
        <v>42339.967708333337</v>
      </c>
      <c r="T987" s="6">
        <f t="shared" si="79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tr">
        <f t="shared" si="77"/>
        <v>technology</v>
      </c>
      <c r="R988" t="str" cm="1">
        <f t="array" ref="R988">_xlfn.IFS(ISNUMBER(SEARCH("film &amp; video/television", N988)),"television",ISNUMBER(SEARCH("film &amp; video/animation", N988)),"animation",ISNUMBER(SEARCH("film &amp; video/documentary", N988)),"documentary",ISNUMBER(SEARCH("film &amp; video/drama", N988)),"drama",ISNUMBER(SEARCH("film &amp; video/science fiction", N988)),"science fiction",ISNUMBER(SEARCH("film &amp; video/shorts", N988)),"shorts",ISNUMBER(SEARCH("food/food trucks", N988)),"food trucks",ISNUMBER(SEARCH("food/restaurants", N988)),"restaurants",ISNUMBER(SEARCH("food/small batch", N988)),"small batch",ISNUMBER(SEARCH("games/mobile games", N988)),"mobile games",ISNUMBER(SEARCH("games/tabletop games", N988)),"tabletop games",ISNUMBER(SEARCH("games/video games", N988)),"video games",ISNUMBER(SEARCH("music/classical music", N988)),"classical music",ISNUMBER(SEARCH("music/electronic music", N988)),"electronic music",ISNUMBER(SEARCH("music/faith", N988)),"faith",ISNUMBER(SEARCH("music/indie rock", N988)),"indie rock",ISNUMBER(SEARCH("music/jazz", N988)),"jazz",ISNUMBER(SEARCH("music/metal", N988)),"metal",ISNUMBER(SEARCH("music/pop", N988)),"pop",ISNUMBER(SEARCH("music/rock", N988)),"rock",ISNUMBER(SEARCH("music/world music", N988)),"world music",ISNUMBER(SEARCH("journalism/audio", N988)),"audio",ISNUMBER(SEARCH("photography/nature", N988)),"nature",ISNUMBER(SEARCH("photography/people", N988)),"people",ISNUMBER(SEARCH("photography/photobooks", N988)),"photobooks",ISNUMBER(SEARCH("photography/places", N988)),"places",ISNUMBER(SEARCH("publishing/art books", N988)),"art books",ISNUMBER(SEARCH("publishing/children's books", N988)),"children's books",ISNUMBER(SEARCH("publishing/fiction", N988)),"fiction",ISNUMBER(SEARCH("publishing/nonfiction", N988)),"nonfiction",ISNUMBER(SEARCH("publishing/radio &amp; podcasts", N988)),"radio &amp; podcasts",ISNUMBER(SEARCH("publishing/translations", N988)),"translations",ISNUMBER(SEARCH("technology/gadgets", N988)),"gadgets",ISNUMBER(SEARCH("technology/hardware", N988)),"hardware",ISNUMBER(SEARCH("technology/makerspaces", N988)),"makerspaces",ISNUMBER(SEARCH("technology/space exploration", N988)),"space exploration",ISNUMBER(SEARCH("technology/wearables", N988)),"wearables",ISNUMBER(SEARCH("technology/web", N988)),"web",ISNUMBER(SEARCH("theater/musical", N988)),"musical",ISNUMBER(SEARCH("theater/plays", N988)),"plays",ISNUMBER(SEARCH("theater/spaces", N988)),"spaces")</f>
        <v>wearables</v>
      </c>
      <c r="S988" s="6">
        <f t="shared" si="78"/>
        <v>42324.767361111109</v>
      </c>
      <c r="T988" s="6">
        <f t="shared" si="79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tr">
        <f t="shared" si="77"/>
        <v>technology</v>
      </c>
      <c r="R989" t="str" cm="1">
        <f t="array" ref="R989">_xlfn.IFS(ISNUMBER(SEARCH("film &amp; video/television", N989)),"television",ISNUMBER(SEARCH("film &amp; video/animation", N989)),"animation",ISNUMBER(SEARCH("film &amp; video/documentary", N989)),"documentary",ISNUMBER(SEARCH("film &amp; video/drama", N989)),"drama",ISNUMBER(SEARCH("film &amp; video/science fiction", N989)),"science fiction",ISNUMBER(SEARCH("film &amp; video/shorts", N989)),"shorts",ISNUMBER(SEARCH("food/food trucks", N989)),"food trucks",ISNUMBER(SEARCH("food/restaurants", N989)),"restaurants",ISNUMBER(SEARCH("food/small batch", N989)),"small batch",ISNUMBER(SEARCH("games/mobile games", N989)),"mobile games",ISNUMBER(SEARCH("games/tabletop games", N989)),"tabletop games",ISNUMBER(SEARCH("games/video games", N989)),"video games",ISNUMBER(SEARCH("music/classical music", N989)),"classical music",ISNUMBER(SEARCH("music/electronic music", N989)),"electronic music",ISNUMBER(SEARCH("music/faith", N989)),"faith",ISNUMBER(SEARCH("music/indie rock", N989)),"indie rock",ISNUMBER(SEARCH("music/jazz", N989)),"jazz",ISNUMBER(SEARCH("music/metal", N989)),"metal",ISNUMBER(SEARCH("music/pop", N989)),"pop",ISNUMBER(SEARCH("music/rock", N989)),"rock",ISNUMBER(SEARCH("music/world music", N989)),"world music",ISNUMBER(SEARCH("journalism/audio", N989)),"audio",ISNUMBER(SEARCH("photography/nature", N989)),"nature",ISNUMBER(SEARCH("photography/people", N989)),"people",ISNUMBER(SEARCH("photography/photobooks", N989)),"photobooks",ISNUMBER(SEARCH("photography/places", N989)),"places",ISNUMBER(SEARCH("publishing/art books", N989)),"art books",ISNUMBER(SEARCH("publishing/children's books", N989)),"children's books",ISNUMBER(SEARCH("publishing/fiction", N989)),"fiction",ISNUMBER(SEARCH("publishing/nonfiction", N989)),"nonfiction",ISNUMBER(SEARCH("publishing/radio &amp; podcasts", N989)),"radio &amp; podcasts",ISNUMBER(SEARCH("publishing/translations", N989)),"translations",ISNUMBER(SEARCH("technology/gadgets", N989)),"gadgets",ISNUMBER(SEARCH("technology/hardware", N989)),"hardware",ISNUMBER(SEARCH("technology/makerspaces", N989)),"makerspaces",ISNUMBER(SEARCH("technology/space exploration", N989)),"space exploration",ISNUMBER(SEARCH("technology/wearables", N989)),"wearables",ISNUMBER(SEARCH("technology/web", N989)),"web",ISNUMBER(SEARCH("theater/musical", N989)),"musical",ISNUMBER(SEARCH("theater/plays", N989)),"plays",ISNUMBER(SEARCH("theater/spaces", N989)),"spaces")</f>
        <v>wearables</v>
      </c>
      <c r="S989" s="6">
        <f t="shared" si="78"/>
        <v>41773.294560185182</v>
      </c>
      <c r="T989" s="6">
        <f t="shared" si="79"/>
        <v>41813.294560185182</v>
      </c>
    </row>
    <row r="990" spans="1:20" ht="48" hidden="1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v>0</v>
      </c>
      <c r="Q990" t="str">
        <f t="shared" si="77"/>
        <v>technology</v>
      </c>
      <c r="R990" t="str" cm="1">
        <f t="array" ref="R990">_xlfn.IFS(ISNUMBER(SEARCH("film &amp; video/television", N990)),"television",ISNUMBER(SEARCH("film &amp; video/animation", N990)),"animation",ISNUMBER(SEARCH("film &amp; video/documentary", N990)),"documentary",ISNUMBER(SEARCH("film &amp; video/drama", N990)),"drama",ISNUMBER(SEARCH("film &amp; video/science fiction", N990)),"science fiction",ISNUMBER(SEARCH("film &amp; video/shorts", N990)),"shorts",ISNUMBER(SEARCH("food/food trucks", N990)),"food trucks",ISNUMBER(SEARCH("food/restaurants", N990)),"restaurants",ISNUMBER(SEARCH("food/small batch", N990)),"small batch",ISNUMBER(SEARCH("games/mobile games", N990)),"mobile games",ISNUMBER(SEARCH("games/tabletop games", N990)),"tabletop games",ISNUMBER(SEARCH("games/video games", N990)),"video games",ISNUMBER(SEARCH("music/classical music", N990)),"classical music",ISNUMBER(SEARCH("music/electronic music", N990)),"electronic music",ISNUMBER(SEARCH("music/faith", N990)),"faith",ISNUMBER(SEARCH("music/indie rock", N990)),"indie rock",ISNUMBER(SEARCH("music/jazz", N990)),"jazz",ISNUMBER(SEARCH("music/metal", N990)),"metal",ISNUMBER(SEARCH("music/pop", N990)),"pop",ISNUMBER(SEARCH("music/rock", N990)),"rock",ISNUMBER(SEARCH("music/world music", N990)),"world music",ISNUMBER(SEARCH("journalism/audio", N990)),"audio",ISNUMBER(SEARCH("photography/nature", N990)),"nature",ISNUMBER(SEARCH("photography/people", N990)),"people",ISNUMBER(SEARCH("photography/photobooks", N990)),"photobooks",ISNUMBER(SEARCH("photography/places", N990)),"places",ISNUMBER(SEARCH("publishing/art books", N990)),"art books",ISNUMBER(SEARCH("publishing/children's books", N990)),"children's books",ISNUMBER(SEARCH("publishing/fiction", N990)),"fiction",ISNUMBER(SEARCH("publishing/nonfiction", N990)),"nonfiction",ISNUMBER(SEARCH("publishing/radio &amp; podcasts", N990)),"radio &amp; podcasts",ISNUMBER(SEARCH("publishing/translations", N990)),"translations",ISNUMBER(SEARCH("technology/gadgets", N990)),"gadgets",ISNUMBER(SEARCH("technology/hardware", N990)),"hardware",ISNUMBER(SEARCH("technology/makerspaces", N990)),"makerspaces",ISNUMBER(SEARCH("technology/space exploration", N990)),"space exploration",ISNUMBER(SEARCH("technology/wearables", N990)),"wearables",ISNUMBER(SEARCH("technology/web", N990)),"web",ISNUMBER(SEARCH("theater/musical", N990)),"musical",ISNUMBER(SEARCH("theater/plays", N990)),"plays",ISNUMBER(SEARCH("theater/spaces", N990)),"spaces")</f>
        <v>wearables</v>
      </c>
      <c r="S990" s="6">
        <f t="shared" si="78"/>
        <v>42614.356770833328</v>
      </c>
      <c r="T990" s="6">
        <f t="shared" si="79"/>
        <v>42644.356770833328</v>
      </c>
    </row>
    <row r="991" spans="1:20" ht="16" hidden="1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tr">
        <f t="shared" si="77"/>
        <v>technology</v>
      </c>
      <c r="R991" t="str" cm="1">
        <f t="array" ref="R991">_xlfn.IFS(ISNUMBER(SEARCH("film &amp; video/television", N991)),"television",ISNUMBER(SEARCH("film &amp; video/animation", N991)),"animation",ISNUMBER(SEARCH("film &amp; video/documentary", N991)),"documentary",ISNUMBER(SEARCH("film &amp; video/drama", N991)),"drama",ISNUMBER(SEARCH("film &amp; video/science fiction", N991)),"science fiction",ISNUMBER(SEARCH("film &amp; video/shorts", N991)),"shorts",ISNUMBER(SEARCH("food/food trucks", N991)),"food trucks",ISNUMBER(SEARCH("food/restaurants", N991)),"restaurants",ISNUMBER(SEARCH("food/small batch", N991)),"small batch",ISNUMBER(SEARCH("games/mobile games", N991)),"mobile games",ISNUMBER(SEARCH("games/tabletop games", N991)),"tabletop games",ISNUMBER(SEARCH("games/video games", N991)),"video games",ISNUMBER(SEARCH("music/classical music", N991)),"classical music",ISNUMBER(SEARCH("music/electronic music", N991)),"electronic music",ISNUMBER(SEARCH("music/faith", N991)),"faith",ISNUMBER(SEARCH("music/indie rock", N991)),"indie rock",ISNUMBER(SEARCH("music/jazz", N991)),"jazz",ISNUMBER(SEARCH("music/metal", N991)),"metal",ISNUMBER(SEARCH("music/pop", N991)),"pop",ISNUMBER(SEARCH("music/rock", N991)),"rock",ISNUMBER(SEARCH("music/world music", N991)),"world music",ISNUMBER(SEARCH("journalism/audio", N991)),"audio",ISNUMBER(SEARCH("photography/nature", N991)),"nature",ISNUMBER(SEARCH("photography/people", N991)),"people",ISNUMBER(SEARCH("photography/photobooks", N991)),"photobooks",ISNUMBER(SEARCH("photography/places", N991)),"places",ISNUMBER(SEARCH("publishing/art books", N991)),"art books",ISNUMBER(SEARCH("publishing/children's books", N991)),"children's books",ISNUMBER(SEARCH("publishing/fiction", N991)),"fiction",ISNUMBER(SEARCH("publishing/nonfiction", N991)),"nonfiction",ISNUMBER(SEARCH("publishing/radio &amp; podcasts", N991)),"radio &amp; podcasts",ISNUMBER(SEARCH("publishing/translations", N991)),"translations",ISNUMBER(SEARCH("technology/gadgets", N991)),"gadgets",ISNUMBER(SEARCH("technology/hardware", N991)),"hardware",ISNUMBER(SEARCH("technology/makerspaces", N991)),"makerspaces",ISNUMBER(SEARCH("technology/space exploration", N991)),"space exploration",ISNUMBER(SEARCH("technology/wearables", N991)),"wearables",ISNUMBER(SEARCH("technology/web", N991)),"web",ISNUMBER(SEARCH("theater/musical", N991)),"musical",ISNUMBER(SEARCH("theater/plays", N991)),"plays",ISNUMBER(SEARCH("theater/spaces", N991)),"spaces")</f>
        <v>wearables</v>
      </c>
      <c r="S991" s="6">
        <f t="shared" si="78"/>
        <v>42611.933969907404</v>
      </c>
      <c r="T991" s="6">
        <f t="shared" si="79"/>
        <v>42641.933969907404</v>
      </c>
    </row>
    <row r="992" spans="1:20" ht="48" hidden="1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tr">
        <f t="shared" si="77"/>
        <v>technology</v>
      </c>
      <c r="R992" t="str" cm="1">
        <f t="array" ref="R992">_xlfn.IFS(ISNUMBER(SEARCH("film &amp; video/television", N992)),"television",ISNUMBER(SEARCH("film &amp; video/animation", N992)),"animation",ISNUMBER(SEARCH("film &amp; video/documentary", N992)),"documentary",ISNUMBER(SEARCH("film &amp; video/drama", N992)),"drama",ISNUMBER(SEARCH("film &amp; video/science fiction", N992)),"science fiction",ISNUMBER(SEARCH("film &amp; video/shorts", N992)),"shorts",ISNUMBER(SEARCH("food/food trucks", N992)),"food trucks",ISNUMBER(SEARCH("food/restaurants", N992)),"restaurants",ISNUMBER(SEARCH("food/small batch", N992)),"small batch",ISNUMBER(SEARCH("games/mobile games", N992)),"mobile games",ISNUMBER(SEARCH("games/tabletop games", N992)),"tabletop games",ISNUMBER(SEARCH("games/video games", N992)),"video games",ISNUMBER(SEARCH("music/classical music", N992)),"classical music",ISNUMBER(SEARCH("music/electronic music", N992)),"electronic music",ISNUMBER(SEARCH("music/faith", N992)),"faith",ISNUMBER(SEARCH("music/indie rock", N992)),"indie rock",ISNUMBER(SEARCH("music/jazz", N992)),"jazz",ISNUMBER(SEARCH("music/metal", N992)),"metal",ISNUMBER(SEARCH("music/pop", N992)),"pop",ISNUMBER(SEARCH("music/rock", N992)),"rock",ISNUMBER(SEARCH("music/world music", N992)),"world music",ISNUMBER(SEARCH("journalism/audio", N992)),"audio",ISNUMBER(SEARCH("photography/nature", N992)),"nature",ISNUMBER(SEARCH("photography/people", N992)),"people",ISNUMBER(SEARCH("photography/photobooks", N992)),"photobooks",ISNUMBER(SEARCH("photography/places", N992)),"places",ISNUMBER(SEARCH("publishing/art books", N992)),"art books",ISNUMBER(SEARCH("publishing/children's books", N992)),"children's books",ISNUMBER(SEARCH("publishing/fiction", N992)),"fiction",ISNUMBER(SEARCH("publishing/nonfiction", N992)),"nonfiction",ISNUMBER(SEARCH("publishing/radio &amp; podcasts", N992)),"radio &amp; podcasts",ISNUMBER(SEARCH("publishing/translations", N992)),"translations",ISNUMBER(SEARCH("technology/gadgets", N992)),"gadgets",ISNUMBER(SEARCH("technology/hardware", N992)),"hardware",ISNUMBER(SEARCH("technology/makerspaces", N992)),"makerspaces",ISNUMBER(SEARCH("technology/space exploration", N992)),"space exploration",ISNUMBER(SEARCH("technology/wearables", N992)),"wearables",ISNUMBER(SEARCH("technology/web", N992)),"web",ISNUMBER(SEARCH("theater/musical", N992)),"musical",ISNUMBER(SEARCH("theater/plays", N992)),"plays",ISNUMBER(SEARCH("theater/spaces", N992)),"spaces")</f>
        <v>wearables</v>
      </c>
      <c r="S992" s="6">
        <f t="shared" si="78"/>
        <v>41855.784305555557</v>
      </c>
      <c r="T992" s="6">
        <f t="shared" si="79"/>
        <v>41885.784305555557</v>
      </c>
    </row>
    <row r="993" spans="1:20" ht="80" hidden="1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tr">
        <f t="shared" si="77"/>
        <v>technology</v>
      </c>
      <c r="R993" t="str" cm="1">
        <f t="array" ref="R993">_xlfn.IFS(ISNUMBER(SEARCH("film &amp; video/television", N993)),"television",ISNUMBER(SEARCH("film &amp; video/animation", N993)),"animation",ISNUMBER(SEARCH("film &amp; video/documentary", N993)),"documentary",ISNUMBER(SEARCH("film &amp; video/drama", N993)),"drama",ISNUMBER(SEARCH("film &amp; video/science fiction", N993)),"science fiction",ISNUMBER(SEARCH("film &amp; video/shorts", N993)),"shorts",ISNUMBER(SEARCH("food/food trucks", N993)),"food trucks",ISNUMBER(SEARCH("food/restaurants", N993)),"restaurants",ISNUMBER(SEARCH("food/small batch", N993)),"small batch",ISNUMBER(SEARCH("games/mobile games", N993)),"mobile games",ISNUMBER(SEARCH("games/tabletop games", N993)),"tabletop games",ISNUMBER(SEARCH("games/video games", N993)),"video games",ISNUMBER(SEARCH("music/classical music", N993)),"classical music",ISNUMBER(SEARCH("music/electronic music", N993)),"electronic music",ISNUMBER(SEARCH("music/faith", N993)),"faith",ISNUMBER(SEARCH("music/indie rock", N993)),"indie rock",ISNUMBER(SEARCH("music/jazz", N993)),"jazz",ISNUMBER(SEARCH("music/metal", N993)),"metal",ISNUMBER(SEARCH("music/pop", N993)),"pop",ISNUMBER(SEARCH("music/rock", N993)),"rock",ISNUMBER(SEARCH("music/world music", N993)),"world music",ISNUMBER(SEARCH("journalism/audio", N993)),"audio",ISNUMBER(SEARCH("photography/nature", N993)),"nature",ISNUMBER(SEARCH("photography/people", N993)),"people",ISNUMBER(SEARCH("photography/photobooks", N993)),"photobooks",ISNUMBER(SEARCH("photography/places", N993)),"places",ISNUMBER(SEARCH("publishing/art books", N993)),"art books",ISNUMBER(SEARCH("publishing/children's books", N993)),"children's books",ISNUMBER(SEARCH("publishing/fiction", N993)),"fiction",ISNUMBER(SEARCH("publishing/nonfiction", N993)),"nonfiction",ISNUMBER(SEARCH("publishing/radio &amp; podcasts", N993)),"radio &amp; podcasts",ISNUMBER(SEARCH("publishing/translations", N993)),"translations",ISNUMBER(SEARCH("technology/gadgets", N993)),"gadgets",ISNUMBER(SEARCH("technology/hardware", N993)),"hardware",ISNUMBER(SEARCH("technology/makerspaces", N993)),"makerspaces",ISNUMBER(SEARCH("technology/space exploration", N993)),"space exploration",ISNUMBER(SEARCH("technology/wearables", N993)),"wearables",ISNUMBER(SEARCH("technology/web", N993)),"web",ISNUMBER(SEARCH("theater/musical", N993)),"musical",ISNUMBER(SEARCH("theater/plays", N993)),"plays",ISNUMBER(SEARCH("theater/spaces", N993)),"spaces")</f>
        <v>wearables</v>
      </c>
      <c r="S993" s="6">
        <f t="shared" si="78"/>
        <v>42538.75680555556</v>
      </c>
      <c r="T993" s="6">
        <f t="shared" si="79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tr">
        <f t="shared" si="77"/>
        <v>technology</v>
      </c>
      <c r="R994" t="str" cm="1">
        <f t="array" ref="R994">_xlfn.IFS(ISNUMBER(SEARCH("film &amp; video/television", N994)),"television",ISNUMBER(SEARCH("film &amp; video/animation", N994)),"animation",ISNUMBER(SEARCH("film &amp; video/documentary", N994)),"documentary",ISNUMBER(SEARCH("film &amp; video/drama", N994)),"drama",ISNUMBER(SEARCH("film &amp; video/science fiction", N994)),"science fiction",ISNUMBER(SEARCH("film &amp; video/shorts", N994)),"shorts",ISNUMBER(SEARCH("food/food trucks", N994)),"food trucks",ISNUMBER(SEARCH("food/restaurants", N994)),"restaurants",ISNUMBER(SEARCH("food/small batch", N994)),"small batch",ISNUMBER(SEARCH("games/mobile games", N994)),"mobile games",ISNUMBER(SEARCH("games/tabletop games", N994)),"tabletop games",ISNUMBER(SEARCH("games/video games", N994)),"video games",ISNUMBER(SEARCH("music/classical music", N994)),"classical music",ISNUMBER(SEARCH("music/electronic music", N994)),"electronic music",ISNUMBER(SEARCH("music/faith", N994)),"faith",ISNUMBER(SEARCH("music/indie rock", N994)),"indie rock",ISNUMBER(SEARCH("music/jazz", N994)),"jazz",ISNUMBER(SEARCH("music/metal", N994)),"metal",ISNUMBER(SEARCH("music/pop", N994)),"pop",ISNUMBER(SEARCH("music/rock", N994)),"rock",ISNUMBER(SEARCH("music/world music", N994)),"world music",ISNUMBER(SEARCH("journalism/audio", N994)),"audio",ISNUMBER(SEARCH("photography/nature", N994)),"nature",ISNUMBER(SEARCH("photography/people", N994)),"people",ISNUMBER(SEARCH("photography/photobooks", N994)),"photobooks",ISNUMBER(SEARCH("photography/places", N994)),"places",ISNUMBER(SEARCH("publishing/art books", N994)),"art books",ISNUMBER(SEARCH("publishing/children's books", N994)),"children's books",ISNUMBER(SEARCH("publishing/fiction", N994)),"fiction",ISNUMBER(SEARCH("publishing/nonfiction", N994)),"nonfiction",ISNUMBER(SEARCH("publishing/radio &amp; podcasts", N994)),"radio &amp; podcasts",ISNUMBER(SEARCH("publishing/translations", N994)),"translations",ISNUMBER(SEARCH("technology/gadgets", N994)),"gadgets",ISNUMBER(SEARCH("technology/hardware", N994)),"hardware",ISNUMBER(SEARCH("technology/makerspaces", N994)),"makerspaces",ISNUMBER(SEARCH("technology/space exploration", N994)),"space exploration",ISNUMBER(SEARCH("technology/wearables", N994)),"wearables",ISNUMBER(SEARCH("technology/web", N994)),"web",ISNUMBER(SEARCH("theater/musical", N994)),"musical",ISNUMBER(SEARCH("theater/plays", N994)),"plays",ISNUMBER(SEARCH("theater/spaces", N994)),"spaces")</f>
        <v>wearables</v>
      </c>
      <c r="S994" s="6">
        <f t="shared" si="78"/>
        <v>42437.924988425926</v>
      </c>
      <c r="T994" s="6">
        <f t="shared" si="79"/>
        <v>42497.883321759262</v>
      </c>
    </row>
    <row r="995" spans="1:20" ht="48" hidden="1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tr">
        <f t="shared" si="77"/>
        <v>technology</v>
      </c>
      <c r="R995" t="str" cm="1">
        <f t="array" ref="R995">_xlfn.IFS(ISNUMBER(SEARCH("film &amp; video/television", N995)),"television",ISNUMBER(SEARCH("film &amp; video/animation", N995)),"animation",ISNUMBER(SEARCH("film &amp; video/documentary", N995)),"documentary",ISNUMBER(SEARCH("film &amp; video/drama", N995)),"drama",ISNUMBER(SEARCH("film &amp; video/science fiction", N995)),"science fiction",ISNUMBER(SEARCH("film &amp; video/shorts", N995)),"shorts",ISNUMBER(SEARCH("food/food trucks", N995)),"food trucks",ISNUMBER(SEARCH("food/restaurants", N995)),"restaurants",ISNUMBER(SEARCH("food/small batch", N995)),"small batch",ISNUMBER(SEARCH("games/mobile games", N995)),"mobile games",ISNUMBER(SEARCH("games/tabletop games", N995)),"tabletop games",ISNUMBER(SEARCH("games/video games", N995)),"video games",ISNUMBER(SEARCH("music/classical music", N995)),"classical music",ISNUMBER(SEARCH("music/electronic music", N995)),"electronic music",ISNUMBER(SEARCH("music/faith", N995)),"faith",ISNUMBER(SEARCH("music/indie rock", N995)),"indie rock",ISNUMBER(SEARCH("music/jazz", N995)),"jazz",ISNUMBER(SEARCH("music/metal", N995)),"metal",ISNUMBER(SEARCH("music/pop", N995)),"pop",ISNUMBER(SEARCH("music/rock", N995)),"rock",ISNUMBER(SEARCH("music/world music", N995)),"world music",ISNUMBER(SEARCH("journalism/audio", N995)),"audio",ISNUMBER(SEARCH("photography/nature", N995)),"nature",ISNUMBER(SEARCH("photography/people", N995)),"people",ISNUMBER(SEARCH("photography/photobooks", N995)),"photobooks",ISNUMBER(SEARCH("photography/places", N995)),"places",ISNUMBER(SEARCH("publishing/art books", N995)),"art books",ISNUMBER(SEARCH("publishing/children's books", N995)),"children's books",ISNUMBER(SEARCH("publishing/fiction", N995)),"fiction",ISNUMBER(SEARCH("publishing/nonfiction", N995)),"nonfiction",ISNUMBER(SEARCH("publishing/radio &amp; podcasts", N995)),"radio &amp; podcasts",ISNUMBER(SEARCH("publishing/translations", N995)),"translations",ISNUMBER(SEARCH("technology/gadgets", N995)),"gadgets",ISNUMBER(SEARCH("technology/hardware", N995)),"hardware",ISNUMBER(SEARCH("technology/makerspaces", N995)),"makerspaces",ISNUMBER(SEARCH("technology/space exploration", N995)),"space exploration",ISNUMBER(SEARCH("technology/wearables", N995)),"wearables",ISNUMBER(SEARCH("technology/web", N995)),"web",ISNUMBER(SEARCH("theater/musical", N995)),"musical",ISNUMBER(SEARCH("theater/plays", N995)),"plays",ISNUMBER(SEARCH("theater/spaces", N995)),"spaces")</f>
        <v>wearables</v>
      </c>
      <c r="S995" s="6">
        <f t="shared" si="78"/>
        <v>42652.964907407411</v>
      </c>
      <c r="T995" s="6">
        <f t="shared" si="79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tr">
        <f t="shared" si="77"/>
        <v>technology</v>
      </c>
      <c r="R996" t="str" cm="1">
        <f t="array" ref="R996">_xlfn.IFS(ISNUMBER(SEARCH("film &amp; video/television", N996)),"television",ISNUMBER(SEARCH("film &amp; video/animation", N996)),"animation",ISNUMBER(SEARCH("film &amp; video/documentary", N996)),"documentary",ISNUMBER(SEARCH("film &amp; video/drama", N996)),"drama",ISNUMBER(SEARCH("film &amp; video/science fiction", N996)),"science fiction",ISNUMBER(SEARCH("film &amp; video/shorts", N996)),"shorts",ISNUMBER(SEARCH("food/food trucks", N996)),"food trucks",ISNUMBER(SEARCH("food/restaurants", N996)),"restaurants",ISNUMBER(SEARCH("food/small batch", N996)),"small batch",ISNUMBER(SEARCH("games/mobile games", N996)),"mobile games",ISNUMBER(SEARCH("games/tabletop games", N996)),"tabletop games",ISNUMBER(SEARCH("games/video games", N996)),"video games",ISNUMBER(SEARCH("music/classical music", N996)),"classical music",ISNUMBER(SEARCH("music/electronic music", N996)),"electronic music",ISNUMBER(SEARCH("music/faith", N996)),"faith",ISNUMBER(SEARCH("music/indie rock", N996)),"indie rock",ISNUMBER(SEARCH("music/jazz", N996)),"jazz",ISNUMBER(SEARCH("music/metal", N996)),"metal",ISNUMBER(SEARCH("music/pop", N996)),"pop",ISNUMBER(SEARCH("music/rock", N996)),"rock",ISNUMBER(SEARCH("music/world music", N996)),"world music",ISNUMBER(SEARCH("journalism/audio", N996)),"audio",ISNUMBER(SEARCH("photography/nature", N996)),"nature",ISNUMBER(SEARCH("photography/people", N996)),"people",ISNUMBER(SEARCH("photography/photobooks", N996)),"photobooks",ISNUMBER(SEARCH("photography/places", N996)),"places",ISNUMBER(SEARCH("publishing/art books", N996)),"art books",ISNUMBER(SEARCH("publishing/children's books", N996)),"children's books",ISNUMBER(SEARCH("publishing/fiction", N996)),"fiction",ISNUMBER(SEARCH("publishing/nonfiction", N996)),"nonfiction",ISNUMBER(SEARCH("publishing/radio &amp; podcasts", N996)),"radio &amp; podcasts",ISNUMBER(SEARCH("publishing/translations", N996)),"translations",ISNUMBER(SEARCH("technology/gadgets", N996)),"gadgets",ISNUMBER(SEARCH("technology/hardware", N996)),"hardware",ISNUMBER(SEARCH("technology/makerspaces", N996)),"makerspaces",ISNUMBER(SEARCH("technology/space exploration", N996)),"space exploration",ISNUMBER(SEARCH("technology/wearables", N996)),"wearables",ISNUMBER(SEARCH("technology/web", N996)),"web",ISNUMBER(SEARCH("theater/musical", N996)),"musical",ISNUMBER(SEARCH("theater/plays", N996)),"plays",ISNUMBER(SEARCH("theater/spaces", N996)),"spaces")</f>
        <v>wearables</v>
      </c>
      <c r="S996" s="6">
        <f t="shared" si="78"/>
        <v>41921.263078703705</v>
      </c>
      <c r="T996" s="6">
        <f t="shared" si="79"/>
        <v>41973.957638888889</v>
      </c>
    </row>
    <row r="997" spans="1:20" ht="48" hidden="1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tr">
        <f t="shared" si="77"/>
        <v>technology</v>
      </c>
      <c r="R997" t="str" cm="1">
        <f t="array" ref="R997">_xlfn.IFS(ISNUMBER(SEARCH("film &amp; video/television", N997)),"television",ISNUMBER(SEARCH("film &amp; video/animation", N997)),"animation",ISNUMBER(SEARCH("film &amp; video/documentary", N997)),"documentary",ISNUMBER(SEARCH("film &amp; video/drama", N997)),"drama",ISNUMBER(SEARCH("film &amp; video/science fiction", N997)),"science fiction",ISNUMBER(SEARCH("film &amp; video/shorts", N997)),"shorts",ISNUMBER(SEARCH("food/food trucks", N997)),"food trucks",ISNUMBER(SEARCH("food/restaurants", N997)),"restaurants",ISNUMBER(SEARCH("food/small batch", N997)),"small batch",ISNUMBER(SEARCH("games/mobile games", N997)),"mobile games",ISNUMBER(SEARCH("games/tabletop games", N997)),"tabletop games",ISNUMBER(SEARCH("games/video games", N997)),"video games",ISNUMBER(SEARCH("music/classical music", N997)),"classical music",ISNUMBER(SEARCH("music/electronic music", N997)),"electronic music",ISNUMBER(SEARCH("music/faith", N997)),"faith",ISNUMBER(SEARCH("music/indie rock", N997)),"indie rock",ISNUMBER(SEARCH("music/jazz", N997)),"jazz",ISNUMBER(SEARCH("music/metal", N997)),"metal",ISNUMBER(SEARCH("music/pop", N997)),"pop",ISNUMBER(SEARCH("music/rock", N997)),"rock",ISNUMBER(SEARCH("music/world music", N997)),"world music",ISNUMBER(SEARCH("journalism/audio", N997)),"audio",ISNUMBER(SEARCH("photography/nature", N997)),"nature",ISNUMBER(SEARCH("photography/people", N997)),"people",ISNUMBER(SEARCH("photography/photobooks", N997)),"photobooks",ISNUMBER(SEARCH("photography/places", N997)),"places",ISNUMBER(SEARCH("publishing/art books", N997)),"art books",ISNUMBER(SEARCH("publishing/children's books", N997)),"children's books",ISNUMBER(SEARCH("publishing/fiction", N997)),"fiction",ISNUMBER(SEARCH("publishing/nonfiction", N997)),"nonfiction",ISNUMBER(SEARCH("publishing/radio &amp; podcasts", N997)),"radio &amp; podcasts",ISNUMBER(SEARCH("publishing/translations", N997)),"translations",ISNUMBER(SEARCH("technology/gadgets", N997)),"gadgets",ISNUMBER(SEARCH("technology/hardware", N997)),"hardware",ISNUMBER(SEARCH("technology/makerspaces", N997)),"makerspaces",ISNUMBER(SEARCH("technology/space exploration", N997)),"space exploration",ISNUMBER(SEARCH("technology/wearables", N997)),"wearables",ISNUMBER(SEARCH("technology/web", N997)),"web",ISNUMBER(SEARCH("theater/musical", N997)),"musical",ISNUMBER(SEARCH("theater/plays", N997)),"plays",ISNUMBER(SEARCH("theater/spaces", N997)),"spaces")</f>
        <v>wearables</v>
      </c>
      <c r="S997" s="6">
        <f t="shared" si="78"/>
        <v>41947.940740740742</v>
      </c>
      <c r="T997" s="6">
        <f t="shared" si="79"/>
        <v>41972.666666666672</v>
      </c>
    </row>
    <row r="998" spans="1:20" ht="32" hidden="1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tr">
        <f t="shared" si="77"/>
        <v>technology</v>
      </c>
      <c r="R998" t="str" cm="1">
        <f t="array" ref="R998">_xlfn.IFS(ISNUMBER(SEARCH("film &amp; video/television", N998)),"television",ISNUMBER(SEARCH("film &amp; video/animation", N998)),"animation",ISNUMBER(SEARCH("film &amp; video/documentary", N998)),"documentary",ISNUMBER(SEARCH("film &amp; video/drama", N998)),"drama",ISNUMBER(SEARCH("film &amp; video/science fiction", N998)),"science fiction",ISNUMBER(SEARCH("film &amp; video/shorts", N998)),"shorts",ISNUMBER(SEARCH("food/food trucks", N998)),"food trucks",ISNUMBER(SEARCH("food/restaurants", N998)),"restaurants",ISNUMBER(SEARCH("food/small batch", N998)),"small batch",ISNUMBER(SEARCH("games/mobile games", N998)),"mobile games",ISNUMBER(SEARCH("games/tabletop games", N998)),"tabletop games",ISNUMBER(SEARCH("games/video games", N998)),"video games",ISNUMBER(SEARCH("music/classical music", N998)),"classical music",ISNUMBER(SEARCH("music/electronic music", N998)),"electronic music",ISNUMBER(SEARCH("music/faith", N998)),"faith",ISNUMBER(SEARCH("music/indie rock", N998)),"indie rock",ISNUMBER(SEARCH("music/jazz", N998)),"jazz",ISNUMBER(SEARCH("music/metal", N998)),"metal",ISNUMBER(SEARCH("music/pop", N998)),"pop",ISNUMBER(SEARCH("music/rock", N998)),"rock",ISNUMBER(SEARCH("music/world music", N998)),"world music",ISNUMBER(SEARCH("journalism/audio", N998)),"audio",ISNUMBER(SEARCH("photography/nature", N998)),"nature",ISNUMBER(SEARCH("photography/people", N998)),"people",ISNUMBER(SEARCH("photography/photobooks", N998)),"photobooks",ISNUMBER(SEARCH("photography/places", N998)),"places",ISNUMBER(SEARCH("publishing/art books", N998)),"art books",ISNUMBER(SEARCH("publishing/children's books", N998)),"children's books",ISNUMBER(SEARCH("publishing/fiction", N998)),"fiction",ISNUMBER(SEARCH("publishing/nonfiction", N998)),"nonfiction",ISNUMBER(SEARCH("publishing/radio &amp; podcasts", N998)),"radio &amp; podcasts",ISNUMBER(SEARCH("publishing/translations", N998)),"translations",ISNUMBER(SEARCH("technology/gadgets", N998)),"gadgets",ISNUMBER(SEARCH("technology/hardware", N998)),"hardware",ISNUMBER(SEARCH("technology/makerspaces", N998)),"makerspaces",ISNUMBER(SEARCH("technology/space exploration", N998)),"space exploration",ISNUMBER(SEARCH("technology/wearables", N998)),"wearables",ISNUMBER(SEARCH("technology/web", N998)),"web",ISNUMBER(SEARCH("theater/musical", N998)),"musical",ISNUMBER(SEARCH("theater/plays", N998)),"plays",ISNUMBER(SEARCH("theater/spaces", N998)),"spaces")</f>
        <v>wearables</v>
      </c>
      <c r="S998" s="6">
        <f t="shared" si="78"/>
        <v>41817.866435185184</v>
      </c>
      <c r="T998" s="6">
        <f t="shared" si="79"/>
        <v>41847.643750000003</v>
      </c>
    </row>
    <row r="999" spans="1:20" ht="32" hidden="1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tr">
        <f t="shared" si="77"/>
        <v>technology</v>
      </c>
      <c r="R999" t="str" cm="1">
        <f t="array" ref="R999">_xlfn.IFS(ISNUMBER(SEARCH("film &amp; video/television", N999)),"television",ISNUMBER(SEARCH("film &amp; video/animation", N999)),"animation",ISNUMBER(SEARCH("film &amp; video/documentary", N999)),"documentary",ISNUMBER(SEARCH("film &amp; video/drama", N999)),"drama",ISNUMBER(SEARCH("film &amp; video/science fiction", N999)),"science fiction",ISNUMBER(SEARCH("film &amp; video/shorts", N999)),"shorts",ISNUMBER(SEARCH("food/food trucks", N999)),"food trucks",ISNUMBER(SEARCH("food/restaurants", N999)),"restaurants",ISNUMBER(SEARCH("food/small batch", N999)),"small batch",ISNUMBER(SEARCH("games/mobile games", N999)),"mobile games",ISNUMBER(SEARCH("games/tabletop games", N999)),"tabletop games",ISNUMBER(SEARCH("games/video games", N999)),"video games",ISNUMBER(SEARCH("music/classical music", N999)),"classical music",ISNUMBER(SEARCH("music/electronic music", N999)),"electronic music",ISNUMBER(SEARCH("music/faith", N999)),"faith",ISNUMBER(SEARCH("music/indie rock", N999)),"indie rock",ISNUMBER(SEARCH("music/jazz", N999)),"jazz",ISNUMBER(SEARCH("music/metal", N999)),"metal",ISNUMBER(SEARCH("music/pop", N999)),"pop",ISNUMBER(SEARCH("music/rock", N999)),"rock",ISNUMBER(SEARCH("music/world music", N999)),"world music",ISNUMBER(SEARCH("journalism/audio", N999)),"audio",ISNUMBER(SEARCH("photography/nature", N999)),"nature",ISNUMBER(SEARCH("photography/people", N999)),"people",ISNUMBER(SEARCH("photography/photobooks", N999)),"photobooks",ISNUMBER(SEARCH("photography/places", N999)),"places",ISNUMBER(SEARCH("publishing/art books", N999)),"art books",ISNUMBER(SEARCH("publishing/children's books", N999)),"children's books",ISNUMBER(SEARCH("publishing/fiction", N999)),"fiction",ISNUMBER(SEARCH("publishing/nonfiction", N999)),"nonfiction",ISNUMBER(SEARCH("publishing/radio &amp; podcasts", N999)),"radio &amp; podcasts",ISNUMBER(SEARCH("publishing/translations", N999)),"translations",ISNUMBER(SEARCH("technology/gadgets", N999)),"gadgets",ISNUMBER(SEARCH("technology/hardware", N999)),"hardware",ISNUMBER(SEARCH("technology/makerspaces", N999)),"makerspaces",ISNUMBER(SEARCH("technology/space exploration", N999)),"space exploration",ISNUMBER(SEARCH("technology/wearables", N999)),"wearables",ISNUMBER(SEARCH("technology/web", N999)),"web",ISNUMBER(SEARCH("theater/musical", N999)),"musical",ISNUMBER(SEARCH("theater/plays", N999)),"plays",ISNUMBER(SEARCH("theater/spaces", N999)),"spaces")</f>
        <v>wearables</v>
      </c>
      <c r="S999" s="6">
        <f t="shared" si="78"/>
        <v>41941.10297453704</v>
      </c>
      <c r="T999" s="6">
        <f t="shared" si="79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tr">
        <f t="shared" si="77"/>
        <v>technology</v>
      </c>
      <c r="R1000" t="str" cm="1">
        <f t="array" ref="R1000">_xlfn.IFS(ISNUMBER(SEARCH("film &amp; video/television", N1000)),"television",ISNUMBER(SEARCH("film &amp; video/animation", N1000)),"animation",ISNUMBER(SEARCH("film &amp; video/documentary", N1000)),"documentary",ISNUMBER(SEARCH("film &amp; video/drama", N1000)),"drama",ISNUMBER(SEARCH("film &amp; video/science fiction", N1000)),"science fiction",ISNUMBER(SEARCH("film &amp; video/shorts", N1000)),"shorts",ISNUMBER(SEARCH("food/food trucks", N1000)),"food trucks",ISNUMBER(SEARCH("food/restaurants", N1000)),"restaurants",ISNUMBER(SEARCH("food/small batch", N1000)),"small batch",ISNUMBER(SEARCH("games/mobile games", N1000)),"mobile games",ISNUMBER(SEARCH("games/tabletop games", N1000)),"tabletop games",ISNUMBER(SEARCH("games/video games", N1000)),"video games",ISNUMBER(SEARCH("music/classical music", N1000)),"classical music",ISNUMBER(SEARCH("music/electronic music", N1000)),"electronic music",ISNUMBER(SEARCH("music/faith", N1000)),"faith",ISNUMBER(SEARCH("music/indie rock", N1000)),"indie rock",ISNUMBER(SEARCH("music/jazz", N1000)),"jazz",ISNUMBER(SEARCH("music/metal", N1000)),"metal",ISNUMBER(SEARCH("music/pop", N1000)),"pop",ISNUMBER(SEARCH("music/rock", N1000)),"rock",ISNUMBER(SEARCH("music/world music", N1000)),"world music",ISNUMBER(SEARCH("journalism/audio", N1000)),"audio",ISNUMBER(SEARCH("photography/nature", N1000)),"nature",ISNUMBER(SEARCH("photography/people", N1000)),"people",ISNUMBER(SEARCH("photography/photobooks", N1000)),"photobooks",ISNUMBER(SEARCH("photography/places", N1000)),"places",ISNUMBER(SEARCH("publishing/art books", N1000)),"art books",ISNUMBER(SEARCH("publishing/children's books", N1000)),"children's books",ISNUMBER(SEARCH("publishing/fiction", N1000)),"fiction",ISNUMBER(SEARCH("publishing/nonfiction", N1000)),"nonfiction",ISNUMBER(SEARCH("publishing/radio &amp; podcasts", N1000)),"radio &amp; podcasts",ISNUMBER(SEARCH("publishing/translations", N1000)),"translations",ISNUMBER(SEARCH("technology/gadgets", N1000)),"gadgets",ISNUMBER(SEARCH("technology/hardware", N1000)),"hardware",ISNUMBER(SEARCH("technology/makerspaces", N1000)),"makerspaces",ISNUMBER(SEARCH("technology/space exploration", N1000)),"space exploration",ISNUMBER(SEARCH("technology/wearables", N1000)),"wearables",ISNUMBER(SEARCH("technology/web", N1000)),"web",ISNUMBER(SEARCH("theater/musical", N1000)),"musical",ISNUMBER(SEARCH("theater/plays", N1000)),"plays",ISNUMBER(SEARCH("theater/spaces", N1000)),"spaces")</f>
        <v>wearables</v>
      </c>
      <c r="S1000" s="6">
        <f t="shared" si="78"/>
        <v>42282.168993055559</v>
      </c>
      <c r="T1000" s="6">
        <f t="shared" si="79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tr">
        <f t="shared" si="77"/>
        <v>technology</v>
      </c>
      <c r="R1001" t="str" cm="1">
        <f t="array" ref="R1001">_xlfn.IFS(ISNUMBER(SEARCH("film &amp; video/television", N1001)),"television",ISNUMBER(SEARCH("film &amp; video/animation", N1001)),"animation",ISNUMBER(SEARCH("film &amp; video/documentary", N1001)),"documentary",ISNUMBER(SEARCH("film &amp; video/drama", N1001)),"drama",ISNUMBER(SEARCH("film &amp; video/science fiction", N1001)),"science fiction",ISNUMBER(SEARCH("film &amp; video/shorts", N1001)),"shorts",ISNUMBER(SEARCH("food/food trucks", N1001)),"food trucks",ISNUMBER(SEARCH("food/restaurants", N1001)),"restaurants",ISNUMBER(SEARCH("food/small batch", N1001)),"small batch",ISNUMBER(SEARCH("games/mobile games", N1001)),"mobile games",ISNUMBER(SEARCH("games/tabletop games", N1001)),"tabletop games",ISNUMBER(SEARCH("games/video games", N1001)),"video games",ISNUMBER(SEARCH("music/classical music", N1001)),"classical music",ISNUMBER(SEARCH("music/electronic music", N1001)),"electronic music",ISNUMBER(SEARCH("music/faith", N1001)),"faith",ISNUMBER(SEARCH("music/indie rock", N1001)),"indie rock",ISNUMBER(SEARCH("music/jazz", N1001)),"jazz",ISNUMBER(SEARCH("music/metal", N1001)),"metal",ISNUMBER(SEARCH("music/pop", N1001)),"pop",ISNUMBER(SEARCH("music/rock", N1001)),"rock",ISNUMBER(SEARCH("music/world music", N1001)),"world music",ISNUMBER(SEARCH("journalism/audio", N1001)),"audio",ISNUMBER(SEARCH("photography/nature", N1001)),"nature",ISNUMBER(SEARCH("photography/people", N1001)),"people",ISNUMBER(SEARCH("photography/photobooks", N1001)),"photobooks",ISNUMBER(SEARCH("photography/places", N1001)),"places",ISNUMBER(SEARCH("publishing/art books", N1001)),"art books",ISNUMBER(SEARCH("publishing/children's books", N1001)),"children's books",ISNUMBER(SEARCH("publishing/fiction", N1001)),"fiction",ISNUMBER(SEARCH("publishing/nonfiction", N1001)),"nonfiction",ISNUMBER(SEARCH("publishing/radio &amp; podcasts", N1001)),"radio &amp; podcasts",ISNUMBER(SEARCH("publishing/translations", N1001)),"translations",ISNUMBER(SEARCH("technology/gadgets", N1001)),"gadgets",ISNUMBER(SEARCH("technology/hardware", N1001)),"hardware",ISNUMBER(SEARCH("technology/makerspaces", N1001)),"makerspaces",ISNUMBER(SEARCH("technology/space exploration", N1001)),"space exploration",ISNUMBER(SEARCH("technology/wearables", N1001)),"wearables",ISNUMBER(SEARCH("technology/web", N1001)),"web",ISNUMBER(SEARCH("theater/musical", N1001)),"musical",ISNUMBER(SEARCH("theater/plays", N1001)),"plays",ISNUMBER(SEARCH("theater/spaces", N1001)),"spaces")</f>
        <v>wearables</v>
      </c>
      <c r="S1001" s="6">
        <f t="shared" si="78"/>
        <v>41926.29965277778</v>
      </c>
      <c r="T1001" s="6">
        <f t="shared" si="79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tr">
        <f t="shared" si="77"/>
        <v>technology</v>
      </c>
      <c r="R1002" t="str" cm="1">
        <f t="array" ref="R1002">_xlfn.IFS(ISNUMBER(SEARCH("film &amp; video/television", N1002)),"television",ISNUMBER(SEARCH("film &amp; video/animation", N1002)),"animation",ISNUMBER(SEARCH("film &amp; video/documentary", N1002)),"documentary",ISNUMBER(SEARCH("film &amp; video/drama", N1002)),"drama",ISNUMBER(SEARCH("film &amp; video/science fiction", N1002)),"science fiction",ISNUMBER(SEARCH("film &amp; video/shorts", N1002)),"shorts",ISNUMBER(SEARCH("food/food trucks", N1002)),"food trucks",ISNUMBER(SEARCH("food/restaurants", N1002)),"restaurants",ISNUMBER(SEARCH("food/small batch", N1002)),"small batch",ISNUMBER(SEARCH("games/mobile games", N1002)),"mobile games",ISNUMBER(SEARCH("games/tabletop games", N1002)),"tabletop games",ISNUMBER(SEARCH("games/video games", N1002)),"video games",ISNUMBER(SEARCH("music/classical music", N1002)),"classical music",ISNUMBER(SEARCH("music/electronic music", N1002)),"electronic music",ISNUMBER(SEARCH("music/faith", N1002)),"faith",ISNUMBER(SEARCH("music/indie rock", N1002)),"indie rock",ISNUMBER(SEARCH("music/jazz", N1002)),"jazz",ISNUMBER(SEARCH("music/metal", N1002)),"metal",ISNUMBER(SEARCH("music/pop", N1002)),"pop",ISNUMBER(SEARCH("music/rock", N1002)),"rock",ISNUMBER(SEARCH("music/world music", N1002)),"world music",ISNUMBER(SEARCH("journalism/audio", N1002)),"audio",ISNUMBER(SEARCH("photography/nature", N1002)),"nature",ISNUMBER(SEARCH("photography/people", N1002)),"people",ISNUMBER(SEARCH("photography/photobooks", N1002)),"photobooks",ISNUMBER(SEARCH("photography/places", N1002)),"places",ISNUMBER(SEARCH("publishing/art books", N1002)),"art books",ISNUMBER(SEARCH("publishing/children's books", N1002)),"children's books",ISNUMBER(SEARCH("publishing/fiction", N1002)),"fiction",ISNUMBER(SEARCH("publishing/nonfiction", N1002)),"nonfiction",ISNUMBER(SEARCH("publishing/radio &amp; podcasts", N1002)),"radio &amp; podcasts",ISNUMBER(SEARCH("publishing/translations", N1002)),"translations",ISNUMBER(SEARCH("technology/gadgets", N1002)),"gadgets",ISNUMBER(SEARCH("technology/hardware", N1002)),"hardware",ISNUMBER(SEARCH("technology/makerspaces", N1002)),"makerspaces",ISNUMBER(SEARCH("technology/space exploration", N1002)),"space exploration",ISNUMBER(SEARCH("technology/wearables", N1002)),"wearables",ISNUMBER(SEARCH("technology/web", N1002)),"web",ISNUMBER(SEARCH("theater/musical", N1002)),"musical",ISNUMBER(SEARCH("theater/plays", N1002)),"plays",ISNUMBER(SEARCH("theater/spaces", N1002)),"spaces")</f>
        <v>wearables</v>
      </c>
      <c r="S1002" s="6">
        <f t="shared" si="78"/>
        <v>42749.059722222228</v>
      </c>
      <c r="T1002" s="6">
        <f t="shared" si="79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tr" cm="1">
        <f t="array" ref="R1003">_xlfn.IFS(ISNUMBER(SEARCH("film &amp; video/television", N1003)),"television",ISNUMBER(SEARCH("film &amp; video/animation", N1003)),"animation",ISNUMBER(SEARCH("film &amp; video/documentary", N1003)),"documentary",ISNUMBER(SEARCH("film &amp; video/drama", N1003)),"drama",ISNUMBER(SEARCH("film &amp; video/science fiction", N1003)),"science fiction",ISNUMBER(SEARCH("film &amp; video/shorts", N1003)),"shorts",ISNUMBER(SEARCH("food/food trucks", N1003)),"food trucks",ISNUMBER(SEARCH("food/restaurants", N1003)),"restaurants",ISNUMBER(SEARCH("food/small batch", N1003)),"small batch",ISNUMBER(SEARCH("games/mobile games", N1003)),"mobile games",ISNUMBER(SEARCH("games/tabletop games", N1003)),"tabletop games",ISNUMBER(SEARCH("games/video games", N1003)),"video games",ISNUMBER(SEARCH("music/classical music", N1003)),"classical music",ISNUMBER(SEARCH("music/electronic music", N1003)),"electronic music",ISNUMBER(SEARCH("music/faith", N1003)),"faith",ISNUMBER(SEARCH("music/indie rock", N1003)),"indie rock",ISNUMBER(SEARCH("music/jazz", N1003)),"jazz",ISNUMBER(SEARCH("music/metal", N1003)),"metal",ISNUMBER(SEARCH("music/pop", N1003)),"pop",ISNUMBER(SEARCH("music/rock", N1003)),"rock",ISNUMBER(SEARCH("music/world music", N1003)),"world music",ISNUMBER(SEARCH("journalism/audio", N1003)),"audio",ISNUMBER(SEARCH("photography/nature", N1003)),"nature",ISNUMBER(SEARCH("photography/people", N1003)),"people",ISNUMBER(SEARCH("photography/photobooks", N1003)),"photobooks",ISNUMBER(SEARCH("photography/places", N1003)),"places",ISNUMBER(SEARCH("publishing/art books", N1003)),"art books",ISNUMBER(SEARCH("publishing/children's books", N1003)),"children's books",ISNUMBER(SEARCH("publishing/fiction", N1003)),"fiction",ISNUMBER(SEARCH("publishing/nonfiction", N1003)),"nonfiction",ISNUMBER(SEARCH("publishing/radio &amp; podcasts", N1003)),"radio &amp; podcasts",ISNUMBER(SEARCH("publishing/translations", N1003)),"translations",ISNUMBER(SEARCH("technology/gadgets", N1003)),"gadgets",ISNUMBER(SEARCH("technology/hardware", N1003)),"hardware",ISNUMBER(SEARCH("technology/makerspaces", N1003)),"makerspaces",ISNUMBER(SEARCH("technology/space exploration", N1003)),"space exploration",ISNUMBER(SEARCH("technology/wearables", N1003)),"wearables",ISNUMBER(SEARCH("technology/web", N1003)),"web",ISNUMBER(SEARCH("theater/musical", N1003)),"musical",ISNUMBER(SEARCH("theater/plays", N1003)),"plays",ISNUMBER(SEARCH("theater/spaces", N1003)),"spaces")</f>
        <v>wearables</v>
      </c>
      <c r="S1003" s="6">
        <f t="shared" si="78"/>
        <v>42720.720057870371</v>
      </c>
      <c r="T1003" s="6">
        <f t="shared" si="79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tr">
        <f t="shared" si="77"/>
        <v>technology</v>
      </c>
      <c r="R1004" t="str" cm="1">
        <f t="array" ref="R1004">_xlfn.IFS(ISNUMBER(SEARCH("film &amp; video/television", N1004)),"television",ISNUMBER(SEARCH("film &amp; video/animation", N1004)),"animation",ISNUMBER(SEARCH("film &amp; video/documentary", N1004)),"documentary",ISNUMBER(SEARCH("film &amp; video/drama", N1004)),"drama",ISNUMBER(SEARCH("film &amp; video/science fiction", N1004)),"science fiction",ISNUMBER(SEARCH("film &amp; video/shorts", N1004)),"shorts",ISNUMBER(SEARCH("food/food trucks", N1004)),"food trucks",ISNUMBER(SEARCH("food/restaurants", N1004)),"restaurants",ISNUMBER(SEARCH("food/small batch", N1004)),"small batch",ISNUMBER(SEARCH("games/mobile games", N1004)),"mobile games",ISNUMBER(SEARCH("games/tabletop games", N1004)),"tabletop games",ISNUMBER(SEARCH("games/video games", N1004)),"video games",ISNUMBER(SEARCH("music/classical music", N1004)),"classical music",ISNUMBER(SEARCH("music/electronic music", N1004)),"electronic music",ISNUMBER(SEARCH("music/faith", N1004)),"faith",ISNUMBER(SEARCH("music/indie rock", N1004)),"indie rock",ISNUMBER(SEARCH("music/jazz", N1004)),"jazz",ISNUMBER(SEARCH("music/metal", N1004)),"metal",ISNUMBER(SEARCH("music/pop", N1004)),"pop",ISNUMBER(SEARCH("music/rock", N1004)),"rock",ISNUMBER(SEARCH("music/world music", N1004)),"world music",ISNUMBER(SEARCH("journalism/audio", N1004)),"audio",ISNUMBER(SEARCH("photography/nature", N1004)),"nature",ISNUMBER(SEARCH("photography/people", N1004)),"people",ISNUMBER(SEARCH("photography/photobooks", N1004)),"photobooks",ISNUMBER(SEARCH("photography/places", N1004)),"places",ISNUMBER(SEARCH("publishing/art books", N1004)),"art books",ISNUMBER(SEARCH("publishing/children's books", N1004)),"children's books",ISNUMBER(SEARCH("publishing/fiction", N1004)),"fiction",ISNUMBER(SEARCH("publishing/nonfiction", N1004)),"nonfiction",ISNUMBER(SEARCH("publishing/radio &amp; podcasts", N1004)),"radio &amp; podcasts",ISNUMBER(SEARCH("publishing/translations", N1004)),"translations",ISNUMBER(SEARCH("technology/gadgets", N1004)),"gadgets",ISNUMBER(SEARCH("technology/hardware", N1004)),"hardware",ISNUMBER(SEARCH("technology/makerspaces", N1004)),"makerspaces",ISNUMBER(SEARCH("technology/space exploration", N1004)),"space exploration",ISNUMBER(SEARCH("technology/wearables", N1004)),"wearables",ISNUMBER(SEARCH("technology/web", N1004)),"web",ISNUMBER(SEARCH("theater/musical", N1004)),"musical",ISNUMBER(SEARCH("theater/plays", N1004)),"plays",ISNUMBER(SEARCH("theater/spaces", N1004)),"spaces")</f>
        <v>wearables</v>
      </c>
      <c r="S1004" s="6">
        <f t="shared" si="78"/>
        <v>42325.684189814812</v>
      </c>
      <c r="T1004" s="6">
        <f t="shared" si="79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tr">
        <f t="shared" si="77"/>
        <v>technology</v>
      </c>
      <c r="R1005" t="str" cm="1">
        <f t="array" ref="R1005">_xlfn.IFS(ISNUMBER(SEARCH("film &amp; video/television", N1005)),"television",ISNUMBER(SEARCH("film &amp; video/animation", N1005)),"animation",ISNUMBER(SEARCH("film &amp; video/documentary", N1005)),"documentary",ISNUMBER(SEARCH("film &amp; video/drama", N1005)),"drama",ISNUMBER(SEARCH("film &amp; video/science fiction", N1005)),"science fiction",ISNUMBER(SEARCH("film &amp; video/shorts", N1005)),"shorts",ISNUMBER(SEARCH("food/food trucks", N1005)),"food trucks",ISNUMBER(SEARCH("food/restaurants", N1005)),"restaurants",ISNUMBER(SEARCH("food/small batch", N1005)),"small batch",ISNUMBER(SEARCH("games/mobile games", N1005)),"mobile games",ISNUMBER(SEARCH("games/tabletop games", N1005)),"tabletop games",ISNUMBER(SEARCH("games/video games", N1005)),"video games",ISNUMBER(SEARCH("music/classical music", N1005)),"classical music",ISNUMBER(SEARCH("music/electronic music", N1005)),"electronic music",ISNUMBER(SEARCH("music/faith", N1005)),"faith",ISNUMBER(SEARCH("music/indie rock", N1005)),"indie rock",ISNUMBER(SEARCH("music/jazz", N1005)),"jazz",ISNUMBER(SEARCH("music/metal", N1005)),"metal",ISNUMBER(SEARCH("music/pop", N1005)),"pop",ISNUMBER(SEARCH("music/rock", N1005)),"rock",ISNUMBER(SEARCH("music/world music", N1005)),"world music",ISNUMBER(SEARCH("journalism/audio", N1005)),"audio",ISNUMBER(SEARCH("photography/nature", N1005)),"nature",ISNUMBER(SEARCH("photography/people", N1005)),"people",ISNUMBER(SEARCH("photography/photobooks", N1005)),"photobooks",ISNUMBER(SEARCH("photography/places", N1005)),"places",ISNUMBER(SEARCH("publishing/art books", N1005)),"art books",ISNUMBER(SEARCH("publishing/children's books", N1005)),"children's books",ISNUMBER(SEARCH("publishing/fiction", N1005)),"fiction",ISNUMBER(SEARCH("publishing/nonfiction", N1005)),"nonfiction",ISNUMBER(SEARCH("publishing/radio &amp; podcasts", N1005)),"radio &amp; podcasts",ISNUMBER(SEARCH("publishing/translations", N1005)),"translations",ISNUMBER(SEARCH("technology/gadgets", N1005)),"gadgets",ISNUMBER(SEARCH("technology/hardware", N1005)),"hardware",ISNUMBER(SEARCH("technology/makerspaces", N1005)),"makerspaces",ISNUMBER(SEARCH("technology/space exploration", N1005)),"space exploration",ISNUMBER(SEARCH("technology/wearables", N1005)),"wearables",ISNUMBER(SEARCH("technology/web", N1005)),"web",ISNUMBER(SEARCH("theater/musical", N1005)),"musical",ISNUMBER(SEARCH("theater/plays", N1005)),"plays",ISNUMBER(SEARCH("theater/spaces", N1005)),"spaces")</f>
        <v>wearables</v>
      </c>
      <c r="S1005" s="6">
        <f t="shared" si="78"/>
        <v>42780.709039351852</v>
      </c>
      <c r="T1005" s="6">
        <f t="shared" si="79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tr">
        <f t="shared" si="77"/>
        <v>technology</v>
      </c>
      <c r="R1006" t="str" cm="1">
        <f t="array" ref="R1006">_xlfn.IFS(ISNUMBER(SEARCH("film &amp; video/television", N1006)),"television",ISNUMBER(SEARCH("film &amp; video/animation", N1006)),"animation",ISNUMBER(SEARCH("film &amp; video/documentary", N1006)),"documentary",ISNUMBER(SEARCH("film &amp; video/drama", N1006)),"drama",ISNUMBER(SEARCH("film &amp; video/science fiction", N1006)),"science fiction",ISNUMBER(SEARCH("film &amp; video/shorts", N1006)),"shorts",ISNUMBER(SEARCH("food/food trucks", N1006)),"food trucks",ISNUMBER(SEARCH("food/restaurants", N1006)),"restaurants",ISNUMBER(SEARCH("food/small batch", N1006)),"small batch",ISNUMBER(SEARCH("games/mobile games", N1006)),"mobile games",ISNUMBER(SEARCH("games/tabletop games", N1006)),"tabletop games",ISNUMBER(SEARCH("games/video games", N1006)),"video games",ISNUMBER(SEARCH("music/classical music", N1006)),"classical music",ISNUMBER(SEARCH("music/electronic music", N1006)),"electronic music",ISNUMBER(SEARCH("music/faith", N1006)),"faith",ISNUMBER(SEARCH("music/indie rock", N1006)),"indie rock",ISNUMBER(SEARCH("music/jazz", N1006)),"jazz",ISNUMBER(SEARCH("music/metal", N1006)),"metal",ISNUMBER(SEARCH("music/pop", N1006)),"pop",ISNUMBER(SEARCH("music/rock", N1006)),"rock",ISNUMBER(SEARCH("music/world music", N1006)),"world music",ISNUMBER(SEARCH("journalism/audio", N1006)),"audio",ISNUMBER(SEARCH("photography/nature", N1006)),"nature",ISNUMBER(SEARCH("photography/people", N1006)),"people",ISNUMBER(SEARCH("photography/photobooks", N1006)),"photobooks",ISNUMBER(SEARCH("photography/places", N1006)),"places",ISNUMBER(SEARCH("publishing/art books", N1006)),"art books",ISNUMBER(SEARCH("publishing/children's books", N1006)),"children's books",ISNUMBER(SEARCH("publishing/fiction", N1006)),"fiction",ISNUMBER(SEARCH("publishing/nonfiction", N1006)),"nonfiction",ISNUMBER(SEARCH("publishing/radio &amp; podcasts", N1006)),"radio &amp; podcasts",ISNUMBER(SEARCH("publishing/translations", N1006)),"translations",ISNUMBER(SEARCH("technology/gadgets", N1006)),"gadgets",ISNUMBER(SEARCH("technology/hardware", N1006)),"hardware",ISNUMBER(SEARCH("technology/makerspaces", N1006)),"makerspaces",ISNUMBER(SEARCH("technology/space exploration", N1006)),"space exploration",ISNUMBER(SEARCH("technology/wearables", N1006)),"wearables",ISNUMBER(SEARCH("technology/web", N1006)),"web",ISNUMBER(SEARCH("theater/musical", N1006)),"musical",ISNUMBER(SEARCH("theater/plays", N1006)),"plays",ISNUMBER(SEARCH("theater/spaces", N1006)),"spaces")</f>
        <v>wearables</v>
      </c>
      <c r="S1006" s="6">
        <f t="shared" si="78"/>
        <v>42388.708645833336</v>
      </c>
      <c r="T1006" s="6">
        <f t="shared" si="79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tr">
        <f t="shared" si="77"/>
        <v>technology</v>
      </c>
      <c r="R1007" t="str" cm="1">
        <f t="array" ref="R1007">_xlfn.IFS(ISNUMBER(SEARCH("film &amp; video/television", N1007)),"television",ISNUMBER(SEARCH("film &amp; video/animation", N1007)),"animation",ISNUMBER(SEARCH("film &amp; video/documentary", N1007)),"documentary",ISNUMBER(SEARCH("film &amp; video/drama", N1007)),"drama",ISNUMBER(SEARCH("film &amp; video/science fiction", N1007)),"science fiction",ISNUMBER(SEARCH("film &amp; video/shorts", N1007)),"shorts",ISNUMBER(SEARCH("food/food trucks", N1007)),"food trucks",ISNUMBER(SEARCH("food/restaurants", N1007)),"restaurants",ISNUMBER(SEARCH("food/small batch", N1007)),"small batch",ISNUMBER(SEARCH("games/mobile games", N1007)),"mobile games",ISNUMBER(SEARCH("games/tabletop games", N1007)),"tabletop games",ISNUMBER(SEARCH("games/video games", N1007)),"video games",ISNUMBER(SEARCH("music/classical music", N1007)),"classical music",ISNUMBER(SEARCH("music/electronic music", N1007)),"electronic music",ISNUMBER(SEARCH("music/faith", N1007)),"faith",ISNUMBER(SEARCH("music/indie rock", N1007)),"indie rock",ISNUMBER(SEARCH("music/jazz", N1007)),"jazz",ISNUMBER(SEARCH("music/metal", N1007)),"metal",ISNUMBER(SEARCH("music/pop", N1007)),"pop",ISNUMBER(SEARCH("music/rock", N1007)),"rock",ISNUMBER(SEARCH("music/world music", N1007)),"world music",ISNUMBER(SEARCH("journalism/audio", N1007)),"audio",ISNUMBER(SEARCH("photography/nature", N1007)),"nature",ISNUMBER(SEARCH("photography/people", N1007)),"people",ISNUMBER(SEARCH("photography/photobooks", N1007)),"photobooks",ISNUMBER(SEARCH("photography/places", N1007)),"places",ISNUMBER(SEARCH("publishing/art books", N1007)),"art books",ISNUMBER(SEARCH("publishing/children's books", N1007)),"children's books",ISNUMBER(SEARCH("publishing/fiction", N1007)),"fiction",ISNUMBER(SEARCH("publishing/nonfiction", N1007)),"nonfiction",ISNUMBER(SEARCH("publishing/radio &amp; podcasts", N1007)),"radio &amp; podcasts",ISNUMBER(SEARCH("publishing/translations", N1007)),"translations",ISNUMBER(SEARCH("technology/gadgets", N1007)),"gadgets",ISNUMBER(SEARCH("technology/hardware", N1007)),"hardware",ISNUMBER(SEARCH("technology/makerspaces", N1007)),"makerspaces",ISNUMBER(SEARCH("technology/space exploration", N1007)),"space exploration",ISNUMBER(SEARCH("technology/wearables", N1007)),"wearables",ISNUMBER(SEARCH("technology/web", N1007)),"web",ISNUMBER(SEARCH("theater/musical", N1007)),"musical",ISNUMBER(SEARCH("theater/plays", N1007)),"plays",ISNUMBER(SEARCH("theater/spaces", N1007)),"spaces")</f>
        <v>wearables</v>
      </c>
      <c r="S1007" s="6">
        <f t="shared" si="78"/>
        <v>42276.624803240738</v>
      </c>
      <c r="T1007" s="6">
        <f t="shared" si="79"/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tr">
        <f t="shared" si="77"/>
        <v>technology</v>
      </c>
      <c r="R1008" t="str" cm="1">
        <f t="array" ref="R1008">_xlfn.IFS(ISNUMBER(SEARCH("film &amp; video/television", N1008)),"television",ISNUMBER(SEARCH("film &amp; video/animation", N1008)),"animation",ISNUMBER(SEARCH("film &amp; video/documentary", N1008)),"documentary",ISNUMBER(SEARCH("film &amp; video/drama", N1008)),"drama",ISNUMBER(SEARCH("film &amp; video/science fiction", N1008)),"science fiction",ISNUMBER(SEARCH("film &amp; video/shorts", N1008)),"shorts",ISNUMBER(SEARCH("food/food trucks", N1008)),"food trucks",ISNUMBER(SEARCH("food/restaurants", N1008)),"restaurants",ISNUMBER(SEARCH("food/small batch", N1008)),"small batch",ISNUMBER(SEARCH("games/mobile games", N1008)),"mobile games",ISNUMBER(SEARCH("games/tabletop games", N1008)),"tabletop games",ISNUMBER(SEARCH("games/video games", N1008)),"video games",ISNUMBER(SEARCH("music/classical music", N1008)),"classical music",ISNUMBER(SEARCH("music/electronic music", N1008)),"electronic music",ISNUMBER(SEARCH("music/faith", N1008)),"faith",ISNUMBER(SEARCH("music/indie rock", N1008)),"indie rock",ISNUMBER(SEARCH("music/jazz", N1008)),"jazz",ISNUMBER(SEARCH("music/metal", N1008)),"metal",ISNUMBER(SEARCH("music/pop", N1008)),"pop",ISNUMBER(SEARCH("music/rock", N1008)),"rock",ISNUMBER(SEARCH("music/world music", N1008)),"world music",ISNUMBER(SEARCH("journalism/audio", N1008)),"audio",ISNUMBER(SEARCH("photography/nature", N1008)),"nature",ISNUMBER(SEARCH("photography/people", N1008)),"people",ISNUMBER(SEARCH("photography/photobooks", N1008)),"photobooks",ISNUMBER(SEARCH("photography/places", N1008)),"places",ISNUMBER(SEARCH("publishing/art books", N1008)),"art books",ISNUMBER(SEARCH("publishing/children's books", N1008)),"children's books",ISNUMBER(SEARCH("publishing/fiction", N1008)),"fiction",ISNUMBER(SEARCH("publishing/nonfiction", N1008)),"nonfiction",ISNUMBER(SEARCH("publishing/radio &amp; podcasts", N1008)),"radio &amp; podcasts",ISNUMBER(SEARCH("publishing/translations", N1008)),"translations",ISNUMBER(SEARCH("technology/gadgets", N1008)),"gadgets",ISNUMBER(SEARCH("technology/hardware", N1008)),"hardware",ISNUMBER(SEARCH("technology/makerspaces", N1008)),"makerspaces",ISNUMBER(SEARCH("technology/space exploration", N1008)),"space exploration",ISNUMBER(SEARCH("technology/wearables", N1008)),"wearables",ISNUMBER(SEARCH("technology/web", N1008)),"web",ISNUMBER(SEARCH("theater/musical", N1008)),"musical",ISNUMBER(SEARCH("theater/plays", N1008)),"plays",ISNUMBER(SEARCH("theater/spaces", N1008)),"spaces")</f>
        <v>wearables</v>
      </c>
      <c r="S1008" s="6">
        <f t="shared" si="78"/>
        <v>41977.040185185186</v>
      </c>
      <c r="T1008" s="6">
        <f t="shared" si="79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tr">
        <f t="shared" si="77"/>
        <v>technology</v>
      </c>
      <c r="R1009" t="str" cm="1">
        <f t="array" ref="R1009">_xlfn.IFS(ISNUMBER(SEARCH("film &amp; video/television", N1009)),"television",ISNUMBER(SEARCH("film &amp; video/animation", N1009)),"animation",ISNUMBER(SEARCH("film &amp; video/documentary", N1009)),"documentary",ISNUMBER(SEARCH("film &amp; video/drama", N1009)),"drama",ISNUMBER(SEARCH("film &amp; video/science fiction", N1009)),"science fiction",ISNUMBER(SEARCH("film &amp; video/shorts", N1009)),"shorts",ISNUMBER(SEARCH("food/food trucks", N1009)),"food trucks",ISNUMBER(SEARCH("food/restaurants", N1009)),"restaurants",ISNUMBER(SEARCH("food/small batch", N1009)),"small batch",ISNUMBER(SEARCH("games/mobile games", N1009)),"mobile games",ISNUMBER(SEARCH("games/tabletop games", N1009)),"tabletop games",ISNUMBER(SEARCH("games/video games", N1009)),"video games",ISNUMBER(SEARCH("music/classical music", N1009)),"classical music",ISNUMBER(SEARCH("music/electronic music", N1009)),"electronic music",ISNUMBER(SEARCH("music/faith", N1009)),"faith",ISNUMBER(SEARCH("music/indie rock", N1009)),"indie rock",ISNUMBER(SEARCH("music/jazz", N1009)),"jazz",ISNUMBER(SEARCH("music/metal", N1009)),"metal",ISNUMBER(SEARCH("music/pop", N1009)),"pop",ISNUMBER(SEARCH("music/rock", N1009)),"rock",ISNUMBER(SEARCH("music/world music", N1009)),"world music",ISNUMBER(SEARCH("journalism/audio", N1009)),"audio",ISNUMBER(SEARCH("photography/nature", N1009)),"nature",ISNUMBER(SEARCH("photography/people", N1009)),"people",ISNUMBER(SEARCH("photography/photobooks", N1009)),"photobooks",ISNUMBER(SEARCH("photography/places", N1009)),"places",ISNUMBER(SEARCH("publishing/art books", N1009)),"art books",ISNUMBER(SEARCH("publishing/children's books", N1009)),"children's books",ISNUMBER(SEARCH("publishing/fiction", N1009)),"fiction",ISNUMBER(SEARCH("publishing/nonfiction", N1009)),"nonfiction",ISNUMBER(SEARCH("publishing/radio &amp; podcasts", N1009)),"radio &amp; podcasts",ISNUMBER(SEARCH("publishing/translations", N1009)),"translations",ISNUMBER(SEARCH("technology/gadgets", N1009)),"gadgets",ISNUMBER(SEARCH("technology/hardware", N1009)),"hardware",ISNUMBER(SEARCH("technology/makerspaces", N1009)),"makerspaces",ISNUMBER(SEARCH("technology/space exploration", N1009)),"space exploration",ISNUMBER(SEARCH("technology/wearables", N1009)),"wearables",ISNUMBER(SEARCH("technology/web", N1009)),"web",ISNUMBER(SEARCH("theater/musical", N1009)),"musical",ISNUMBER(SEARCH("theater/plays", N1009)),"plays",ISNUMBER(SEARCH("theater/spaces", N1009)),"spaces")</f>
        <v>wearables</v>
      </c>
      <c r="S1009" s="6">
        <f t="shared" si="78"/>
        <v>42676.583599537036</v>
      </c>
      <c r="T1009" s="6">
        <f t="shared" si="79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tr">
        <f t="shared" si="77"/>
        <v>technology</v>
      </c>
      <c r="R1010" t="str" cm="1">
        <f t="array" ref="R1010">_xlfn.IFS(ISNUMBER(SEARCH("film &amp; video/television", N1010)),"television",ISNUMBER(SEARCH("film &amp; video/animation", N1010)),"animation",ISNUMBER(SEARCH("film &amp; video/documentary", N1010)),"documentary",ISNUMBER(SEARCH("film &amp; video/drama", N1010)),"drama",ISNUMBER(SEARCH("film &amp; video/science fiction", N1010)),"science fiction",ISNUMBER(SEARCH("film &amp; video/shorts", N1010)),"shorts",ISNUMBER(SEARCH("food/food trucks", N1010)),"food trucks",ISNUMBER(SEARCH("food/restaurants", N1010)),"restaurants",ISNUMBER(SEARCH("food/small batch", N1010)),"small batch",ISNUMBER(SEARCH("games/mobile games", N1010)),"mobile games",ISNUMBER(SEARCH("games/tabletop games", N1010)),"tabletop games",ISNUMBER(SEARCH("games/video games", N1010)),"video games",ISNUMBER(SEARCH("music/classical music", N1010)),"classical music",ISNUMBER(SEARCH("music/electronic music", N1010)),"electronic music",ISNUMBER(SEARCH("music/faith", N1010)),"faith",ISNUMBER(SEARCH("music/indie rock", N1010)),"indie rock",ISNUMBER(SEARCH("music/jazz", N1010)),"jazz",ISNUMBER(SEARCH("music/metal", N1010)),"metal",ISNUMBER(SEARCH("music/pop", N1010)),"pop",ISNUMBER(SEARCH("music/rock", N1010)),"rock",ISNUMBER(SEARCH("music/world music", N1010)),"world music",ISNUMBER(SEARCH("journalism/audio", N1010)),"audio",ISNUMBER(SEARCH("photography/nature", N1010)),"nature",ISNUMBER(SEARCH("photography/people", N1010)),"people",ISNUMBER(SEARCH("photography/photobooks", N1010)),"photobooks",ISNUMBER(SEARCH("photography/places", N1010)),"places",ISNUMBER(SEARCH("publishing/art books", N1010)),"art books",ISNUMBER(SEARCH("publishing/children's books", N1010)),"children's books",ISNUMBER(SEARCH("publishing/fiction", N1010)),"fiction",ISNUMBER(SEARCH("publishing/nonfiction", N1010)),"nonfiction",ISNUMBER(SEARCH("publishing/radio &amp; podcasts", N1010)),"radio &amp; podcasts",ISNUMBER(SEARCH("publishing/translations", N1010)),"translations",ISNUMBER(SEARCH("technology/gadgets", N1010)),"gadgets",ISNUMBER(SEARCH("technology/hardware", N1010)),"hardware",ISNUMBER(SEARCH("technology/makerspaces", N1010)),"makerspaces",ISNUMBER(SEARCH("technology/space exploration", N1010)),"space exploration",ISNUMBER(SEARCH("technology/wearables", N1010)),"wearables",ISNUMBER(SEARCH("technology/web", N1010)),"web",ISNUMBER(SEARCH("theater/musical", N1010)),"musical",ISNUMBER(SEARCH("theater/plays", N1010)),"plays",ISNUMBER(SEARCH("theater/spaces", N1010)),"spaces")</f>
        <v>wearables</v>
      </c>
      <c r="S1010" s="6">
        <f t="shared" si="78"/>
        <v>42702.809201388889</v>
      </c>
      <c r="T1010" s="6">
        <f t="shared" si="79"/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tr">
        <f t="shared" si="77"/>
        <v>technology</v>
      </c>
      <c r="R1011" t="str" cm="1">
        <f t="array" ref="R1011">_xlfn.IFS(ISNUMBER(SEARCH("film &amp; video/television", N1011)),"television",ISNUMBER(SEARCH("film &amp; video/animation", N1011)),"animation",ISNUMBER(SEARCH("film &amp; video/documentary", N1011)),"documentary",ISNUMBER(SEARCH("film &amp; video/drama", N1011)),"drama",ISNUMBER(SEARCH("film &amp; video/science fiction", N1011)),"science fiction",ISNUMBER(SEARCH("film &amp; video/shorts", N1011)),"shorts",ISNUMBER(SEARCH("food/food trucks", N1011)),"food trucks",ISNUMBER(SEARCH("food/restaurants", N1011)),"restaurants",ISNUMBER(SEARCH("food/small batch", N1011)),"small batch",ISNUMBER(SEARCH("games/mobile games", N1011)),"mobile games",ISNUMBER(SEARCH("games/tabletop games", N1011)),"tabletop games",ISNUMBER(SEARCH("games/video games", N1011)),"video games",ISNUMBER(SEARCH("music/classical music", N1011)),"classical music",ISNUMBER(SEARCH("music/electronic music", N1011)),"electronic music",ISNUMBER(SEARCH("music/faith", N1011)),"faith",ISNUMBER(SEARCH("music/indie rock", N1011)),"indie rock",ISNUMBER(SEARCH("music/jazz", N1011)),"jazz",ISNUMBER(SEARCH("music/metal", N1011)),"metal",ISNUMBER(SEARCH("music/pop", N1011)),"pop",ISNUMBER(SEARCH("music/rock", N1011)),"rock",ISNUMBER(SEARCH("music/world music", N1011)),"world music",ISNUMBER(SEARCH("journalism/audio", N1011)),"audio",ISNUMBER(SEARCH("photography/nature", N1011)),"nature",ISNUMBER(SEARCH("photography/people", N1011)),"people",ISNUMBER(SEARCH("photography/photobooks", N1011)),"photobooks",ISNUMBER(SEARCH("photography/places", N1011)),"places",ISNUMBER(SEARCH("publishing/art books", N1011)),"art books",ISNUMBER(SEARCH("publishing/children's books", N1011)),"children's books",ISNUMBER(SEARCH("publishing/fiction", N1011)),"fiction",ISNUMBER(SEARCH("publishing/nonfiction", N1011)),"nonfiction",ISNUMBER(SEARCH("publishing/radio &amp; podcasts", N1011)),"radio &amp; podcasts",ISNUMBER(SEARCH("publishing/translations", N1011)),"translations",ISNUMBER(SEARCH("technology/gadgets", N1011)),"gadgets",ISNUMBER(SEARCH("technology/hardware", N1011)),"hardware",ISNUMBER(SEARCH("technology/makerspaces", N1011)),"makerspaces",ISNUMBER(SEARCH("technology/space exploration", N1011)),"space exploration",ISNUMBER(SEARCH("technology/wearables", N1011)),"wearables",ISNUMBER(SEARCH("technology/web", N1011)),"web",ISNUMBER(SEARCH("theater/musical", N1011)),"musical",ISNUMBER(SEARCH("theater/plays", N1011)),"plays",ISNUMBER(SEARCH("theater/spaces", N1011)),"spaces")</f>
        <v>wearables</v>
      </c>
      <c r="S1011" s="6">
        <f t="shared" si="78"/>
        <v>42510.604699074072</v>
      </c>
      <c r="T1011" s="6">
        <f t="shared" si="79"/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tr">
        <f t="shared" si="77"/>
        <v>technology</v>
      </c>
      <c r="R1012" t="str" cm="1">
        <f t="array" ref="R1012">_xlfn.IFS(ISNUMBER(SEARCH("film &amp; video/television", N1012)),"television",ISNUMBER(SEARCH("film &amp; video/animation", N1012)),"animation",ISNUMBER(SEARCH("film &amp; video/documentary", N1012)),"documentary",ISNUMBER(SEARCH("film &amp; video/drama", N1012)),"drama",ISNUMBER(SEARCH("film &amp; video/science fiction", N1012)),"science fiction",ISNUMBER(SEARCH("film &amp; video/shorts", N1012)),"shorts",ISNUMBER(SEARCH("food/food trucks", N1012)),"food trucks",ISNUMBER(SEARCH("food/restaurants", N1012)),"restaurants",ISNUMBER(SEARCH("food/small batch", N1012)),"small batch",ISNUMBER(SEARCH("games/mobile games", N1012)),"mobile games",ISNUMBER(SEARCH("games/tabletop games", N1012)),"tabletop games",ISNUMBER(SEARCH("games/video games", N1012)),"video games",ISNUMBER(SEARCH("music/classical music", N1012)),"classical music",ISNUMBER(SEARCH("music/electronic music", N1012)),"electronic music",ISNUMBER(SEARCH("music/faith", N1012)),"faith",ISNUMBER(SEARCH("music/indie rock", N1012)),"indie rock",ISNUMBER(SEARCH("music/jazz", N1012)),"jazz",ISNUMBER(SEARCH("music/metal", N1012)),"metal",ISNUMBER(SEARCH("music/pop", N1012)),"pop",ISNUMBER(SEARCH("music/rock", N1012)),"rock",ISNUMBER(SEARCH("music/world music", N1012)),"world music",ISNUMBER(SEARCH("journalism/audio", N1012)),"audio",ISNUMBER(SEARCH("photography/nature", N1012)),"nature",ISNUMBER(SEARCH("photography/people", N1012)),"people",ISNUMBER(SEARCH("photography/photobooks", N1012)),"photobooks",ISNUMBER(SEARCH("photography/places", N1012)),"places",ISNUMBER(SEARCH("publishing/art books", N1012)),"art books",ISNUMBER(SEARCH("publishing/children's books", N1012)),"children's books",ISNUMBER(SEARCH("publishing/fiction", N1012)),"fiction",ISNUMBER(SEARCH("publishing/nonfiction", N1012)),"nonfiction",ISNUMBER(SEARCH("publishing/radio &amp; podcasts", N1012)),"radio &amp; podcasts",ISNUMBER(SEARCH("publishing/translations", N1012)),"translations",ISNUMBER(SEARCH("technology/gadgets", N1012)),"gadgets",ISNUMBER(SEARCH("technology/hardware", N1012)),"hardware",ISNUMBER(SEARCH("technology/makerspaces", N1012)),"makerspaces",ISNUMBER(SEARCH("technology/space exploration", N1012)),"space exploration",ISNUMBER(SEARCH("technology/wearables", N1012)),"wearables",ISNUMBER(SEARCH("technology/web", N1012)),"web",ISNUMBER(SEARCH("theater/musical", N1012)),"musical",ISNUMBER(SEARCH("theater/plays", N1012)),"plays",ISNUMBER(SEARCH("theater/spaces", N1012)),"spaces")</f>
        <v>wearables</v>
      </c>
      <c r="S1012" s="6">
        <f t="shared" si="78"/>
        <v>42561.829421296294</v>
      </c>
      <c r="T1012" s="6">
        <f t="shared" si="79"/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tr">
        <f t="shared" si="77"/>
        <v>technology</v>
      </c>
      <c r="R1013" t="str" cm="1">
        <f t="array" ref="R1013">_xlfn.IFS(ISNUMBER(SEARCH("film &amp; video/television", N1013)),"television",ISNUMBER(SEARCH("film &amp; video/animation", N1013)),"animation",ISNUMBER(SEARCH("film &amp; video/documentary", N1013)),"documentary",ISNUMBER(SEARCH("film &amp; video/drama", N1013)),"drama",ISNUMBER(SEARCH("film &amp; video/science fiction", N1013)),"science fiction",ISNUMBER(SEARCH("film &amp; video/shorts", N1013)),"shorts",ISNUMBER(SEARCH("food/food trucks", N1013)),"food trucks",ISNUMBER(SEARCH("food/restaurants", N1013)),"restaurants",ISNUMBER(SEARCH("food/small batch", N1013)),"small batch",ISNUMBER(SEARCH("games/mobile games", N1013)),"mobile games",ISNUMBER(SEARCH("games/tabletop games", N1013)),"tabletop games",ISNUMBER(SEARCH("games/video games", N1013)),"video games",ISNUMBER(SEARCH("music/classical music", N1013)),"classical music",ISNUMBER(SEARCH("music/electronic music", N1013)),"electronic music",ISNUMBER(SEARCH("music/faith", N1013)),"faith",ISNUMBER(SEARCH("music/indie rock", N1013)),"indie rock",ISNUMBER(SEARCH("music/jazz", N1013)),"jazz",ISNUMBER(SEARCH("music/metal", N1013)),"metal",ISNUMBER(SEARCH("music/pop", N1013)),"pop",ISNUMBER(SEARCH("music/rock", N1013)),"rock",ISNUMBER(SEARCH("music/world music", N1013)),"world music",ISNUMBER(SEARCH("journalism/audio", N1013)),"audio",ISNUMBER(SEARCH("photography/nature", N1013)),"nature",ISNUMBER(SEARCH("photography/people", N1013)),"people",ISNUMBER(SEARCH("photography/photobooks", N1013)),"photobooks",ISNUMBER(SEARCH("photography/places", N1013)),"places",ISNUMBER(SEARCH("publishing/art books", N1013)),"art books",ISNUMBER(SEARCH("publishing/children's books", N1013)),"children's books",ISNUMBER(SEARCH("publishing/fiction", N1013)),"fiction",ISNUMBER(SEARCH("publishing/nonfiction", N1013)),"nonfiction",ISNUMBER(SEARCH("publishing/radio &amp; podcasts", N1013)),"radio &amp; podcasts",ISNUMBER(SEARCH("publishing/translations", N1013)),"translations",ISNUMBER(SEARCH("technology/gadgets", N1013)),"gadgets",ISNUMBER(SEARCH("technology/hardware", N1013)),"hardware",ISNUMBER(SEARCH("technology/makerspaces", N1013)),"makerspaces",ISNUMBER(SEARCH("technology/space exploration", N1013)),"space exploration",ISNUMBER(SEARCH("technology/wearables", N1013)),"wearables",ISNUMBER(SEARCH("technology/web", N1013)),"web",ISNUMBER(SEARCH("theater/musical", N1013)),"musical",ISNUMBER(SEARCH("theater/plays", N1013)),"plays",ISNUMBER(SEARCH("theater/spaces", N1013)),"spaces")</f>
        <v>wearables</v>
      </c>
      <c r="S1013" s="6">
        <f t="shared" si="78"/>
        <v>41946.898090277777</v>
      </c>
      <c r="T1013" s="6">
        <f t="shared" si="79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tr">
        <f t="shared" si="77"/>
        <v>technology</v>
      </c>
      <c r="R1014" t="str" cm="1">
        <f t="array" ref="R1014">_xlfn.IFS(ISNUMBER(SEARCH("film &amp; video/television", N1014)),"television",ISNUMBER(SEARCH("film &amp; video/animation", N1014)),"animation",ISNUMBER(SEARCH("film &amp; video/documentary", N1014)),"documentary",ISNUMBER(SEARCH("film &amp; video/drama", N1014)),"drama",ISNUMBER(SEARCH("film &amp; video/science fiction", N1014)),"science fiction",ISNUMBER(SEARCH("film &amp; video/shorts", N1014)),"shorts",ISNUMBER(SEARCH("food/food trucks", N1014)),"food trucks",ISNUMBER(SEARCH("food/restaurants", N1014)),"restaurants",ISNUMBER(SEARCH("food/small batch", N1014)),"small batch",ISNUMBER(SEARCH("games/mobile games", N1014)),"mobile games",ISNUMBER(SEARCH("games/tabletop games", N1014)),"tabletop games",ISNUMBER(SEARCH("games/video games", N1014)),"video games",ISNUMBER(SEARCH("music/classical music", N1014)),"classical music",ISNUMBER(SEARCH("music/electronic music", N1014)),"electronic music",ISNUMBER(SEARCH("music/faith", N1014)),"faith",ISNUMBER(SEARCH("music/indie rock", N1014)),"indie rock",ISNUMBER(SEARCH("music/jazz", N1014)),"jazz",ISNUMBER(SEARCH("music/metal", N1014)),"metal",ISNUMBER(SEARCH("music/pop", N1014)),"pop",ISNUMBER(SEARCH("music/rock", N1014)),"rock",ISNUMBER(SEARCH("music/world music", N1014)),"world music",ISNUMBER(SEARCH("journalism/audio", N1014)),"audio",ISNUMBER(SEARCH("photography/nature", N1014)),"nature",ISNUMBER(SEARCH("photography/people", N1014)),"people",ISNUMBER(SEARCH("photography/photobooks", N1014)),"photobooks",ISNUMBER(SEARCH("photography/places", N1014)),"places",ISNUMBER(SEARCH("publishing/art books", N1014)),"art books",ISNUMBER(SEARCH("publishing/children's books", N1014)),"children's books",ISNUMBER(SEARCH("publishing/fiction", N1014)),"fiction",ISNUMBER(SEARCH("publishing/nonfiction", N1014)),"nonfiction",ISNUMBER(SEARCH("publishing/radio &amp; podcasts", N1014)),"radio &amp; podcasts",ISNUMBER(SEARCH("publishing/translations", N1014)),"translations",ISNUMBER(SEARCH("technology/gadgets", N1014)),"gadgets",ISNUMBER(SEARCH("technology/hardware", N1014)),"hardware",ISNUMBER(SEARCH("technology/makerspaces", N1014)),"makerspaces",ISNUMBER(SEARCH("technology/space exploration", N1014)),"space exploration",ISNUMBER(SEARCH("technology/wearables", N1014)),"wearables",ISNUMBER(SEARCH("technology/web", N1014)),"web",ISNUMBER(SEARCH("theater/musical", N1014)),"musical",ISNUMBER(SEARCH("theater/plays", N1014)),"plays",ISNUMBER(SEARCH("theater/spaces", N1014)),"spaces")</f>
        <v>wearables</v>
      </c>
      <c r="S1014" s="6">
        <f t="shared" si="78"/>
        <v>42714.440416666665</v>
      </c>
      <c r="T1014" s="6">
        <f t="shared" si="79"/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tr">
        <f t="shared" si="77"/>
        <v>technology</v>
      </c>
      <c r="R1015" t="str" cm="1">
        <f t="array" ref="R1015">_xlfn.IFS(ISNUMBER(SEARCH("film &amp; video/television", N1015)),"television",ISNUMBER(SEARCH("film &amp; video/animation", N1015)),"animation",ISNUMBER(SEARCH("film &amp; video/documentary", N1015)),"documentary",ISNUMBER(SEARCH("film &amp; video/drama", N1015)),"drama",ISNUMBER(SEARCH("film &amp; video/science fiction", N1015)),"science fiction",ISNUMBER(SEARCH("film &amp; video/shorts", N1015)),"shorts",ISNUMBER(SEARCH("food/food trucks", N1015)),"food trucks",ISNUMBER(SEARCH("food/restaurants", N1015)),"restaurants",ISNUMBER(SEARCH("food/small batch", N1015)),"small batch",ISNUMBER(SEARCH("games/mobile games", N1015)),"mobile games",ISNUMBER(SEARCH("games/tabletop games", N1015)),"tabletop games",ISNUMBER(SEARCH("games/video games", N1015)),"video games",ISNUMBER(SEARCH("music/classical music", N1015)),"classical music",ISNUMBER(SEARCH("music/electronic music", N1015)),"electronic music",ISNUMBER(SEARCH("music/faith", N1015)),"faith",ISNUMBER(SEARCH("music/indie rock", N1015)),"indie rock",ISNUMBER(SEARCH("music/jazz", N1015)),"jazz",ISNUMBER(SEARCH("music/metal", N1015)),"metal",ISNUMBER(SEARCH("music/pop", N1015)),"pop",ISNUMBER(SEARCH("music/rock", N1015)),"rock",ISNUMBER(SEARCH("music/world music", N1015)),"world music",ISNUMBER(SEARCH("journalism/audio", N1015)),"audio",ISNUMBER(SEARCH("photography/nature", N1015)),"nature",ISNUMBER(SEARCH("photography/people", N1015)),"people",ISNUMBER(SEARCH("photography/photobooks", N1015)),"photobooks",ISNUMBER(SEARCH("photography/places", N1015)),"places",ISNUMBER(SEARCH("publishing/art books", N1015)),"art books",ISNUMBER(SEARCH("publishing/children's books", N1015)),"children's books",ISNUMBER(SEARCH("publishing/fiction", N1015)),"fiction",ISNUMBER(SEARCH("publishing/nonfiction", N1015)),"nonfiction",ISNUMBER(SEARCH("publishing/radio &amp; podcasts", N1015)),"radio &amp; podcasts",ISNUMBER(SEARCH("publishing/translations", N1015)),"translations",ISNUMBER(SEARCH("technology/gadgets", N1015)),"gadgets",ISNUMBER(SEARCH("technology/hardware", N1015)),"hardware",ISNUMBER(SEARCH("technology/makerspaces", N1015)),"makerspaces",ISNUMBER(SEARCH("technology/space exploration", N1015)),"space exploration",ISNUMBER(SEARCH("technology/wearables", N1015)),"wearables",ISNUMBER(SEARCH("technology/web", N1015)),"web",ISNUMBER(SEARCH("theater/musical", N1015)),"musical",ISNUMBER(SEARCH("theater/plays", N1015)),"plays",ISNUMBER(SEARCH("theater/spaces", N1015)),"spaces")</f>
        <v>wearables</v>
      </c>
      <c r="S1015" s="6">
        <f t="shared" si="78"/>
        <v>42339.833981481483</v>
      </c>
      <c r="T1015" s="6">
        <f t="shared" si="79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tr">
        <f t="shared" si="77"/>
        <v>technology</v>
      </c>
      <c r="R1016" t="str" cm="1">
        <f t="array" ref="R1016">_xlfn.IFS(ISNUMBER(SEARCH("film &amp; video/television", N1016)),"television",ISNUMBER(SEARCH("film &amp; video/animation", N1016)),"animation",ISNUMBER(SEARCH("film &amp; video/documentary", N1016)),"documentary",ISNUMBER(SEARCH("film &amp; video/drama", N1016)),"drama",ISNUMBER(SEARCH("film &amp; video/science fiction", N1016)),"science fiction",ISNUMBER(SEARCH("film &amp; video/shorts", N1016)),"shorts",ISNUMBER(SEARCH("food/food trucks", N1016)),"food trucks",ISNUMBER(SEARCH("food/restaurants", N1016)),"restaurants",ISNUMBER(SEARCH("food/small batch", N1016)),"small batch",ISNUMBER(SEARCH("games/mobile games", N1016)),"mobile games",ISNUMBER(SEARCH("games/tabletop games", N1016)),"tabletop games",ISNUMBER(SEARCH("games/video games", N1016)),"video games",ISNUMBER(SEARCH("music/classical music", N1016)),"classical music",ISNUMBER(SEARCH("music/electronic music", N1016)),"electronic music",ISNUMBER(SEARCH("music/faith", N1016)),"faith",ISNUMBER(SEARCH("music/indie rock", N1016)),"indie rock",ISNUMBER(SEARCH("music/jazz", N1016)),"jazz",ISNUMBER(SEARCH("music/metal", N1016)),"metal",ISNUMBER(SEARCH("music/pop", N1016)),"pop",ISNUMBER(SEARCH("music/rock", N1016)),"rock",ISNUMBER(SEARCH("music/world music", N1016)),"world music",ISNUMBER(SEARCH("journalism/audio", N1016)),"audio",ISNUMBER(SEARCH("photography/nature", N1016)),"nature",ISNUMBER(SEARCH("photography/people", N1016)),"people",ISNUMBER(SEARCH("photography/photobooks", N1016)),"photobooks",ISNUMBER(SEARCH("photography/places", N1016)),"places",ISNUMBER(SEARCH("publishing/art books", N1016)),"art books",ISNUMBER(SEARCH("publishing/children's books", N1016)),"children's books",ISNUMBER(SEARCH("publishing/fiction", N1016)),"fiction",ISNUMBER(SEARCH("publishing/nonfiction", N1016)),"nonfiction",ISNUMBER(SEARCH("publishing/radio &amp; podcasts", N1016)),"radio &amp; podcasts",ISNUMBER(SEARCH("publishing/translations", N1016)),"translations",ISNUMBER(SEARCH("technology/gadgets", N1016)),"gadgets",ISNUMBER(SEARCH("technology/hardware", N1016)),"hardware",ISNUMBER(SEARCH("technology/makerspaces", N1016)),"makerspaces",ISNUMBER(SEARCH("technology/space exploration", N1016)),"space exploration",ISNUMBER(SEARCH("technology/wearables", N1016)),"wearables",ISNUMBER(SEARCH("technology/web", N1016)),"web",ISNUMBER(SEARCH("theater/musical", N1016)),"musical",ISNUMBER(SEARCH("theater/plays", N1016)),"plays",ISNUMBER(SEARCH("theater/spaces", N1016)),"spaces")</f>
        <v>wearables</v>
      </c>
      <c r="S1016" s="6">
        <f t="shared" si="78"/>
        <v>41955.002488425926</v>
      </c>
      <c r="T1016" s="6">
        <f t="shared" si="79"/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tr">
        <f t="shared" si="77"/>
        <v>technology</v>
      </c>
      <c r="R1017" t="str" cm="1">
        <f t="array" ref="R1017">_xlfn.IFS(ISNUMBER(SEARCH("film &amp; video/television", N1017)),"television",ISNUMBER(SEARCH("film &amp; video/animation", N1017)),"animation",ISNUMBER(SEARCH("film &amp; video/documentary", N1017)),"documentary",ISNUMBER(SEARCH("film &amp; video/drama", N1017)),"drama",ISNUMBER(SEARCH("film &amp; video/science fiction", N1017)),"science fiction",ISNUMBER(SEARCH("film &amp; video/shorts", N1017)),"shorts",ISNUMBER(SEARCH("food/food trucks", N1017)),"food trucks",ISNUMBER(SEARCH("food/restaurants", N1017)),"restaurants",ISNUMBER(SEARCH("food/small batch", N1017)),"small batch",ISNUMBER(SEARCH("games/mobile games", N1017)),"mobile games",ISNUMBER(SEARCH("games/tabletop games", N1017)),"tabletop games",ISNUMBER(SEARCH("games/video games", N1017)),"video games",ISNUMBER(SEARCH("music/classical music", N1017)),"classical music",ISNUMBER(SEARCH("music/electronic music", N1017)),"electronic music",ISNUMBER(SEARCH("music/faith", N1017)),"faith",ISNUMBER(SEARCH("music/indie rock", N1017)),"indie rock",ISNUMBER(SEARCH("music/jazz", N1017)),"jazz",ISNUMBER(SEARCH("music/metal", N1017)),"metal",ISNUMBER(SEARCH("music/pop", N1017)),"pop",ISNUMBER(SEARCH("music/rock", N1017)),"rock",ISNUMBER(SEARCH("music/world music", N1017)),"world music",ISNUMBER(SEARCH("journalism/audio", N1017)),"audio",ISNUMBER(SEARCH("photography/nature", N1017)),"nature",ISNUMBER(SEARCH("photography/people", N1017)),"people",ISNUMBER(SEARCH("photography/photobooks", N1017)),"photobooks",ISNUMBER(SEARCH("photography/places", N1017)),"places",ISNUMBER(SEARCH("publishing/art books", N1017)),"art books",ISNUMBER(SEARCH("publishing/children's books", N1017)),"children's books",ISNUMBER(SEARCH("publishing/fiction", N1017)),"fiction",ISNUMBER(SEARCH("publishing/nonfiction", N1017)),"nonfiction",ISNUMBER(SEARCH("publishing/radio &amp; podcasts", N1017)),"radio &amp; podcasts",ISNUMBER(SEARCH("publishing/translations", N1017)),"translations",ISNUMBER(SEARCH("technology/gadgets", N1017)),"gadgets",ISNUMBER(SEARCH("technology/hardware", N1017)),"hardware",ISNUMBER(SEARCH("technology/makerspaces", N1017)),"makerspaces",ISNUMBER(SEARCH("technology/space exploration", N1017)),"space exploration",ISNUMBER(SEARCH("technology/wearables", N1017)),"wearables",ISNUMBER(SEARCH("technology/web", N1017)),"web",ISNUMBER(SEARCH("theater/musical", N1017)),"musical",ISNUMBER(SEARCH("theater/plays", N1017)),"plays",ISNUMBER(SEARCH("theater/spaces", N1017)),"spaces")</f>
        <v>wearables</v>
      </c>
      <c r="S1017" s="6">
        <f t="shared" si="78"/>
        <v>42303.878414351857</v>
      </c>
      <c r="T1017" s="6">
        <f t="shared" si="79"/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tr">
        <f t="shared" si="77"/>
        <v>technology</v>
      </c>
      <c r="R1018" t="str" cm="1">
        <f t="array" ref="R1018">_xlfn.IFS(ISNUMBER(SEARCH("film &amp; video/television", N1018)),"television",ISNUMBER(SEARCH("film &amp; video/animation", N1018)),"animation",ISNUMBER(SEARCH("film &amp; video/documentary", N1018)),"documentary",ISNUMBER(SEARCH("film &amp; video/drama", N1018)),"drama",ISNUMBER(SEARCH("film &amp; video/science fiction", N1018)),"science fiction",ISNUMBER(SEARCH("film &amp; video/shorts", N1018)),"shorts",ISNUMBER(SEARCH("food/food trucks", N1018)),"food trucks",ISNUMBER(SEARCH("food/restaurants", N1018)),"restaurants",ISNUMBER(SEARCH("food/small batch", N1018)),"small batch",ISNUMBER(SEARCH("games/mobile games", N1018)),"mobile games",ISNUMBER(SEARCH("games/tabletop games", N1018)),"tabletop games",ISNUMBER(SEARCH("games/video games", N1018)),"video games",ISNUMBER(SEARCH("music/classical music", N1018)),"classical music",ISNUMBER(SEARCH("music/electronic music", N1018)),"electronic music",ISNUMBER(SEARCH("music/faith", N1018)),"faith",ISNUMBER(SEARCH("music/indie rock", N1018)),"indie rock",ISNUMBER(SEARCH("music/jazz", N1018)),"jazz",ISNUMBER(SEARCH("music/metal", N1018)),"metal",ISNUMBER(SEARCH("music/pop", N1018)),"pop",ISNUMBER(SEARCH("music/rock", N1018)),"rock",ISNUMBER(SEARCH("music/world music", N1018)),"world music",ISNUMBER(SEARCH("journalism/audio", N1018)),"audio",ISNUMBER(SEARCH("photography/nature", N1018)),"nature",ISNUMBER(SEARCH("photography/people", N1018)),"people",ISNUMBER(SEARCH("photography/photobooks", N1018)),"photobooks",ISNUMBER(SEARCH("photography/places", N1018)),"places",ISNUMBER(SEARCH("publishing/art books", N1018)),"art books",ISNUMBER(SEARCH("publishing/children's books", N1018)),"children's books",ISNUMBER(SEARCH("publishing/fiction", N1018)),"fiction",ISNUMBER(SEARCH("publishing/nonfiction", N1018)),"nonfiction",ISNUMBER(SEARCH("publishing/radio &amp; podcasts", N1018)),"radio &amp; podcasts",ISNUMBER(SEARCH("publishing/translations", N1018)),"translations",ISNUMBER(SEARCH("technology/gadgets", N1018)),"gadgets",ISNUMBER(SEARCH("technology/hardware", N1018)),"hardware",ISNUMBER(SEARCH("technology/makerspaces", N1018)),"makerspaces",ISNUMBER(SEARCH("technology/space exploration", N1018)),"space exploration",ISNUMBER(SEARCH("technology/wearables", N1018)),"wearables",ISNUMBER(SEARCH("technology/web", N1018)),"web",ISNUMBER(SEARCH("theater/musical", N1018)),"musical",ISNUMBER(SEARCH("theater/plays", N1018)),"plays",ISNUMBER(SEARCH("theater/spaces", N1018)),"spaces")</f>
        <v>wearables</v>
      </c>
      <c r="S1018" s="6">
        <f t="shared" si="78"/>
        <v>42422.107129629629</v>
      </c>
      <c r="T1018" s="6">
        <f t="shared" si="79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tr">
        <f t="shared" si="77"/>
        <v>technology</v>
      </c>
      <c r="R1019" t="str" cm="1">
        <f t="array" ref="R1019">_xlfn.IFS(ISNUMBER(SEARCH("film &amp; video/television", N1019)),"television",ISNUMBER(SEARCH("film &amp; video/animation", N1019)),"animation",ISNUMBER(SEARCH("film &amp; video/documentary", N1019)),"documentary",ISNUMBER(SEARCH("film &amp; video/drama", N1019)),"drama",ISNUMBER(SEARCH("film &amp; video/science fiction", N1019)),"science fiction",ISNUMBER(SEARCH("film &amp; video/shorts", N1019)),"shorts",ISNUMBER(SEARCH("food/food trucks", N1019)),"food trucks",ISNUMBER(SEARCH("food/restaurants", N1019)),"restaurants",ISNUMBER(SEARCH("food/small batch", N1019)),"small batch",ISNUMBER(SEARCH("games/mobile games", N1019)),"mobile games",ISNUMBER(SEARCH("games/tabletop games", N1019)),"tabletop games",ISNUMBER(SEARCH("games/video games", N1019)),"video games",ISNUMBER(SEARCH("music/classical music", N1019)),"classical music",ISNUMBER(SEARCH("music/electronic music", N1019)),"electronic music",ISNUMBER(SEARCH("music/faith", N1019)),"faith",ISNUMBER(SEARCH("music/indie rock", N1019)),"indie rock",ISNUMBER(SEARCH("music/jazz", N1019)),"jazz",ISNUMBER(SEARCH("music/metal", N1019)),"metal",ISNUMBER(SEARCH("music/pop", N1019)),"pop",ISNUMBER(SEARCH("music/rock", N1019)),"rock",ISNUMBER(SEARCH("music/world music", N1019)),"world music",ISNUMBER(SEARCH("journalism/audio", N1019)),"audio",ISNUMBER(SEARCH("photography/nature", N1019)),"nature",ISNUMBER(SEARCH("photography/people", N1019)),"people",ISNUMBER(SEARCH("photography/photobooks", N1019)),"photobooks",ISNUMBER(SEARCH("photography/places", N1019)),"places",ISNUMBER(SEARCH("publishing/art books", N1019)),"art books",ISNUMBER(SEARCH("publishing/children's books", N1019)),"children's books",ISNUMBER(SEARCH("publishing/fiction", N1019)),"fiction",ISNUMBER(SEARCH("publishing/nonfiction", N1019)),"nonfiction",ISNUMBER(SEARCH("publishing/radio &amp; podcasts", N1019)),"radio &amp; podcasts",ISNUMBER(SEARCH("publishing/translations", N1019)),"translations",ISNUMBER(SEARCH("technology/gadgets", N1019)),"gadgets",ISNUMBER(SEARCH("technology/hardware", N1019)),"hardware",ISNUMBER(SEARCH("technology/makerspaces", N1019)),"makerspaces",ISNUMBER(SEARCH("technology/space exploration", N1019)),"space exploration",ISNUMBER(SEARCH("technology/wearables", N1019)),"wearables",ISNUMBER(SEARCH("technology/web", N1019)),"web",ISNUMBER(SEARCH("theater/musical", N1019)),"musical",ISNUMBER(SEARCH("theater/plays", N1019)),"plays",ISNUMBER(SEARCH("theater/spaces", N1019)),"spaces")</f>
        <v>wearables</v>
      </c>
      <c r="S1019" s="6">
        <f t="shared" si="78"/>
        <v>42289.675173611111</v>
      </c>
      <c r="T1019" s="6">
        <f t="shared" si="79"/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tr">
        <f t="shared" si="77"/>
        <v>technology</v>
      </c>
      <c r="R1020" t="str" cm="1">
        <f t="array" ref="R1020">_xlfn.IFS(ISNUMBER(SEARCH("film &amp; video/television", N1020)),"television",ISNUMBER(SEARCH("film &amp; video/animation", N1020)),"animation",ISNUMBER(SEARCH("film &amp; video/documentary", N1020)),"documentary",ISNUMBER(SEARCH("film &amp; video/drama", N1020)),"drama",ISNUMBER(SEARCH("film &amp; video/science fiction", N1020)),"science fiction",ISNUMBER(SEARCH("film &amp; video/shorts", N1020)),"shorts",ISNUMBER(SEARCH("food/food trucks", N1020)),"food trucks",ISNUMBER(SEARCH("food/restaurants", N1020)),"restaurants",ISNUMBER(SEARCH("food/small batch", N1020)),"small batch",ISNUMBER(SEARCH("games/mobile games", N1020)),"mobile games",ISNUMBER(SEARCH("games/tabletop games", N1020)),"tabletop games",ISNUMBER(SEARCH("games/video games", N1020)),"video games",ISNUMBER(SEARCH("music/classical music", N1020)),"classical music",ISNUMBER(SEARCH("music/electronic music", N1020)),"electronic music",ISNUMBER(SEARCH("music/faith", N1020)),"faith",ISNUMBER(SEARCH("music/indie rock", N1020)),"indie rock",ISNUMBER(SEARCH("music/jazz", N1020)),"jazz",ISNUMBER(SEARCH("music/metal", N1020)),"metal",ISNUMBER(SEARCH("music/pop", N1020)),"pop",ISNUMBER(SEARCH("music/rock", N1020)),"rock",ISNUMBER(SEARCH("music/world music", N1020)),"world music",ISNUMBER(SEARCH("journalism/audio", N1020)),"audio",ISNUMBER(SEARCH("photography/nature", N1020)),"nature",ISNUMBER(SEARCH("photography/people", N1020)),"people",ISNUMBER(SEARCH("photography/photobooks", N1020)),"photobooks",ISNUMBER(SEARCH("photography/places", N1020)),"places",ISNUMBER(SEARCH("publishing/art books", N1020)),"art books",ISNUMBER(SEARCH("publishing/children's books", N1020)),"children's books",ISNUMBER(SEARCH("publishing/fiction", N1020)),"fiction",ISNUMBER(SEARCH("publishing/nonfiction", N1020)),"nonfiction",ISNUMBER(SEARCH("publishing/radio &amp; podcasts", N1020)),"radio &amp; podcasts",ISNUMBER(SEARCH("publishing/translations", N1020)),"translations",ISNUMBER(SEARCH("technology/gadgets", N1020)),"gadgets",ISNUMBER(SEARCH("technology/hardware", N1020)),"hardware",ISNUMBER(SEARCH("technology/makerspaces", N1020)),"makerspaces",ISNUMBER(SEARCH("technology/space exploration", N1020)),"space exploration",ISNUMBER(SEARCH("technology/wearables", N1020)),"wearables",ISNUMBER(SEARCH("technology/web", N1020)),"web",ISNUMBER(SEARCH("theater/musical", N1020)),"musical",ISNUMBER(SEARCH("theater/plays", N1020)),"plays",ISNUMBER(SEARCH("theater/spaces", N1020)),"spaces")</f>
        <v>wearables</v>
      </c>
      <c r="S1020" s="6">
        <f t="shared" si="78"/>
        <v>42535.492280092592</v>
      </c>
      <c r="T1020" s="6">
        <f t="shared" si="79"/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tr">
        <f t="shared" si="77"/>
        <v>technology</v>
      </c>
      <c r="R1021" t="str" cm="1">
        <f t="array" ref="R1021">_xlfn.IFS(ISNUMBER(SEARCH("film &amp; video/television", N1021)),"television",ISNUMBER(SEARCH("film &amp; video/animation", N1021)),"animation",ISNUMBER(SEARCH("film &amp; video/documentary", N1021)),"documentary",ISNUMBER(SEARCH("film &amp; video/drama", N1021)),"drama",ISNUMBER(SEARCH("film &amp; video/science fiction", N1021)),"science fiction",ISNUMBER(SEARCH("film &amp; video/shorts", N1021)),"shorts",ISNUMBER(SEARCH("food/food trucks", N1021)),"food trucks",ISNUMBER(SEARCH("food/restaurants", N1021)),"restaurants",ISNUMBER(SEARCH("food/small batch", N1021)),"small batch",ISNUMBER(SEARCH("games/mobile games", N1021)),"mobile games",ISNUMBER(SEARCH("games/tabletop games", N1021)),"tabletop games",ISNUMBER(SEARCH("games/video games", N1021)),"video games",ISNUMBER(SEARCH("music/classical music", N1021)),"classical music",ISNUMBER(SEARCH("music/electronic music", N1021)),"electronic music",ISNUMBER(SEARCH("music/faith", N1021)),"faith",ISNUMBER(SEARCH("music/indie rock", N1021)),"indie rock",ISNUMBER(SEARCH("music/jazz", N1021)),"jazz",ISNUMBER(SEARCH("music/metal", N1021)),"metal",ISNUMBER(SEARCH("music/pop", N1021)),"pop",ISNUMBER(SEARCH("music/rock", N1021)),"rock",ISNUMBER(SEARCH("music/world music", N1021)),"world music",ISNUMBER(SEARCH("journalism/audio", N1021)),"audio",ISNUMBER(SEARCH("photography/nature", N1021)),"nature",ISNUMBER(SEARCH("photography/people", N1021)),"people",ISNUMBER(SEARCH("photography/photobooks", N1021)),"photobooks",ISNUMBER(SEARCH("photography/places", N1021)),"places",ISNUMBER(SEARCH("publishing/art books", N1021)),"art books",ISNUMBER(SEARCH("publishing/children's books", N1021)),"children's books",ISNUMBER(SEARCH("publishing/fiction", N1021)),"fiction",ISNUMBER(SEARCH("publishing/nonfiction", N1021)),"nonfiction",ISNUMBER(SEARCH("publishing/radio &amp; podcasts", N1021)),"radio &amp; podcasts",ISNUMBER(SEARCH("publishing/translations", N1021)),"translations",ISNUMBER(SEARCH("technology/gadgets", N1021)),"gadgets",ISNUMBER(SEARCH("technology/hardware", N1021)),"hardware",ISNUMBER(SEARCH("technology/makerspaces", N1021)),"makerspaces",ISNUMBER(SEARCH("technology/space exploration", N1021)),"space exploration",ISNUMBER(SEARCH("technology/wearables", N1021)),"wearables",ISNUMBER(SEARCH("technology/web", N1021)),"web",ISNUMBER(SEARCH("theater/musical", N1021)),"musical",ISNUMBER(SEARCH("theater/plays", N1021)),"plays",ISNUMBER(SEARCH("theater/spaces", N1021)),"spaces")</f>
        <v>wearables</v>
      </c>
      <c r="S1021" s="6">
        <f t="shared" si="78"/>
        <v>42009.973946759259</v>
      </c>
      <c r="T1021" s="6">
        <f t="shared" si="79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tr">
        <f t="shared" si="77"/>
        <v>music</v>
      </c>
      <c r="R1022" t="str" cm="1">
        <f t="array" ref="R1022">_xlfn.IFS(ISNUMBER(SEARCH("film &amp; video/television", N1022)),"television",ISNUMBER(SEARCH("film &amp; video/animation", N1022)),"animation",ISNUMBER(SEARCH("film &amp; video/documentary", N1022)),"documentary",ISNUMBER(SEARCH("film &amp; video/drama", N1022)),"drama",ISNUMBER(SEARCH("film &amp; video/science fiction", N1022)),"science fiction",ISNUMBER(SEARCH("film &amp; video/shorts", N1022)),"shorts",ISNUMBER(SEARCH("food/food trucks", N1022)),"food trucks",ISNUMBER(SEARCH("food/restaurants", N1022)),"restaurants",ISNUMBER(SEARCH("food/small batch", N1022)),"small batch",ISNUMBER(SEARCH("games/mobile games", N1022)),"mobile games",ISNUMBER(SEARCH("games/tabletop games", N1022)),"tabletop games",ISNUMBER(SEARCH("games/video games", N1022)),"video games",ISNUMBER(SEARCH("music/classical music", N1022)),"classical music",ISNUMBER(SEARCH("music/electronic music", N1022)),"electronic music",ISNUMBER(SEARCH("music/faith", N1022)),"faith",ISNUMBER(SEARCH("music/indie rock", N1022)),"indie rock",ISNUMBER(SEARCH("music/jazz", N1022)),"jazz",ISNUMBER(SEARCH("music/metal", N1022)),"metal",ISNUMBER(SEARCH("music/pop", N1022)),"pop",ISNUMBER(SEARCH("music/rock", N1022)),"rock",ISNUMBER(SEARCH("music/world music", N1022)),"world music",ISNUMBER(SEARCH("journalism/audio", N1022)),"audio",ISNUMBER(SEARCH("photography/nature", N1022)),"nature",ISNUMBER(SEARCH("photography/people", N1022)),"people",ISNUMBER(SEARCH("photography/photobooks", N1022)),"photobooks",ISNUMBER(SEARCH("photography/places", N1022)),"places",ISNUMBER(SEARCH("publishing/art books", N1022)),"art books",ISNUMBER(SEARCH("publishing/children's books", N1022)),"children's books",ISNUMBER(SEARCH("publishing/fiction", N1022)),"fiction",ISNUMBER(SEARCH("publishing/nonfiction", N1022)),"nonfiction",ISNUMBER(SEARCH("publishing/radio &amp; podcasts", N1022)),"radio &amp; podcasts",ISNUMBER(SEARCH("publishing/translations", N1022)),"translations",ISNUMBER(SEARCH("technology/gadgets", N1022)),"gadgets",ISNUMBER(SEARCH("technology/hardware", N1022)),"hardware",ISNUMBER(SEARCH("technology/makerspaces", N1022)),"makerspaces",ISNUMBER(SEARCH("technology/space exploration", N1022)),"space exploration",ISNUMBER(SEARCH("technology/wearables", N1022)),"wearables",ISNUMBER(SEARCH("technology/web", N1022)),"web",ISNUMBER(SEARCH("theater/musical", N1022)),"musical",ISNUMBER(SEARCH("theater/plays", N1022)),"plays",ISNUMBER(SEARCH("theater/spaces", N1022)),"spaces")</f>
        <v>electronic music</v>
      </c>
      <c r="S1022" s="6">
        <f t="shared" si="78"/>
        <v>42127.069548611107</v>
      </c>
      <c r="T1022" s="6">
        <f t="shared" si="79"/>
        <v>42157.032638888893</v>
      </c>
    </row>
    <row r="1023" spans="1:20" ht="32" hidden="1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tr">
        <f t="shared" si="77"/>
        <v>music</v>
      </c>
      <c r="R1023" t="str" cm="1">
        <f t="array" ref="R1023">_xlfn.IFS(ISNUMBER(SEARCH("film &amp; video/television", N1023)),"television",ISNUMBER(SEARCH("film &amp; video/animation", N1023)),"animation",ISNUMBER(SEARCH("film &amp; video/documentary", N1023)),"documentary",ISNUMBER(SEARCH("film &amp; video/drama", N1023)),"drama",ISNUMBER(SEARCH("film &amp; video/science fiction", N1023)),"science fiction",ISNUMBER(SEARCH("film &amp; video/shorts", N1023)),"shorts",ISNUMBER(SEARCH("food/food trucks", N1023)),"food trucks",ISNUMBER(SEARCH("food/restaurants", N1023)),"restaurants",ISNUMBER(SEARCH("food/small batch", N1023)),"small batch",ISNUMBER(SEARCH("games/mobile games", N1023)),"mobile games",ISNUMBER(SEARCH("games/tabletop games", N1023)),"tabletop games",ISNUMBER(SEARCH("games/video games", N1023)),"video games",ISNUMBER(SEARCH("music/classical music", N1023)),"classical music",ISNUMBER(SEARCH("music/electronic music", N1023)),"electronic music",ISNUMBER(SEARCH("music/faith", N1023)),"faith",ISNUMBER(SEARCH("music/indie rock", N1023)),"indie rock",ISNUMBER(SEARCH("music/jazz", N1023)),"jazz",ISNUMBER(SEARCH("music/metal", N1023)),"metal",ISNUMBER(SEARCH("music/pop", N1023)),"pop",ISNUMBER(SEARCH("music/rock", N1023)),"rock",ISNUMBER(SEARCH("music/world music", N1023)),"world music",ISNUMBER(SEARCH("journalism/audio", N1023)),"audio",ISNUMBER(SEARCH("photography/nature", N1023)),"nature",ISNUMBER(SEARCH("photography/people", N1023)),"people",ISNUMBER(SEARCH("photography/photobooks", N1023)),"photobooks",ISNUMBER(SEARCH("photography/places", N1023)),"places",ISNUMBER(SEARCH("publishing/art books", N1023)),"art books",ISNUMBER(SEARCH("publishing/children's books", N1023)),"children's books",ISNUMBER(SEARCH("publishing/fiction", N1023)),"fiction",ISNUMBER(SEARCH("publishing/nonfiction", N1023)),"nonfiction",ISNUMBER(SEARCH("publishing/radio &amp; podcasts", N1023)),"radio &amp; podcasts",ISNUMBER(SEARCH("publishing/translations", N1023)),"translations",ISNUMBER(SEARCH("technology/gadgets", N1023)),"gadgets",ISNUMBER(SEARCH("technology/hardware", N1023)),"hardware",ISNUMBER(SEARCH("technology/makerspaces", N1023)),"makerspaces",ISNUMBER(SEARCH("technology/space exploration", N1023)),"space exploration",ISNUMBER(SEARCH("technology/wearables", N1023)),"wearables",ISNUMBER(SEARCH("technology/web", N1023)),"web",ISNUMBER(SEARCH("theater/musical", N1023)),"musical",ISNUMBER(SEARCH("theater/plays", N1023)),"plays",ISNUMBER(SEARCH("theater/spaces", N1023)),"spaces")</f>
        <v>electronic music</v>
      </c>
      <c r="S1023" s="6">
        <f t="shared" si="78"/>
        <v>42271.251979166671</v>
      </c>
      <c r="T1023" s="6">
        <f t="shared" si="79"/>
        <v>42294.166666666672</v>
      </c>
    </row>
    <row r="1024" spans="1:20" ht="32" hidden="1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tr">
        <f t="shared" si="77"/>
        <v>music</v>
      </c>
      <c r="R1024" t="str" cm="1">
        <f t="array" ref="R1024">_xlfn.IFS(ISNUMBER(SEARCH("film &amp; video/television", N1024)),"television",ISNUMBER(SEARCH("film &amp; video/animation", N1024)),"animation",ISNUMBER(SEARCH("film &amp; video/documentary", N1024)),"documentary",ISNUMBER(SEARCH("film &amp; video/drama", N1024)),"drama",ISNUMBER(SEARCH("film &amp; video/science fiction", N1024)),"science fiction",ISNUMBER(SEARCH("film &amp; video/shorts", N1024)),"shorts",ISNUMBER(SEARCH("food/food trucks", N1024)),"food trucks",ISNUMBER(SEARCH("food/restaurants", N1024)),"restaurants",ISNUMBER(SEARCH("food/small batch", N1024)),"small batch",ISNUMBER(SEARCH("games/mobile games", N1024)),"mobile games",ISNUMBER(SEARCH("games/tabletop games", N1024)),"tabletop games",ISNUMBER(SEARCH("games/video games", N1024)),"video games",ISNUMBER(SEARCH("music/classical music", N1024)),"classical music",ISNUMBER(SEARCH("music/electronic music", N1024)),"electronic music",ISNUMBER(SEARCH("music/faith", N1024)),"faith",ISNUMBER(SEARCH("music/indie rock", N1024)),"indie rock",ISNUMBER(SEARCH("music/jazz", N1024)),"jazz",ISNUMBER(SEARCH("music/metal", N1024)),"metal",ISNUMBER(SEARCH("music/pop", N1024)),"pop",ISNUMBER(SEARCH("music/rock", N1024)),"rock",ISNUMBER(SEARCH("music/world music", N1024)),"world music",ISNUMBER(SEARCH("journalism/audio", N1024)),"audio",ISNUMBER(SEARCH("photography/nature", N1024)),"nature",ISNUMBER(SEARCH("photography/people", N1024)),"people",ISNUMBER(SEARCH("photography/photobooks", N1024)),"photobooks",ISNUMBER(SEARCH("photography/places", N1024)),"places",ISNUMBER(SEARCH("publishing/art books", N1024)),"art books",ISNUMBER(SEARCH("publishing/children's books", N1024)),"children's books",ISNUMBER(SEARCH("publishing/fiction", N1024)),"fiction",ISNUMBER(SEARCH("publishing/nonfiction", N1024)),"nonfiction",ISNUMBER(SEARCH("publishing/radio &amp; podcasts", N1024)),"radio &amp; podcasts",ISNUMBER(SEARCH("publishing/translations", N1024)),"translations",ISNUMBER(SEARCH("technology/gadgets", N1024)),"gadgets",ISNUMBER(SEARCH("technology/hardware", N1024)),"hardware",ISNUMBER(SEARCH("technology/makerspaces", N1024)),"makerspaces",ISNUMBER(SEARCH("technology/space exploration", N1024)),"space exploration",ISNUMBER(SEARCH("technology/wearables", N1024)),"wearables",ISNUMBER(SEARCH("technology/web", N1024)),"web",ISNUMBER(SEARCH("theater/musical", N1024)),"musical",ISNUMBER(SEARCH("theater/plays", N1024)),"plays",ISNUMBER(SEARCH("theater/spaces", N1024)),"spaces")</f>
        <v>electronic music</v>
      </c>
      <c r="S1024" s="6">
        <f t="shared" si="78"/>
        <v>42111.646724537044</v>
      </c>
      <c r="T1024" s="6">
        <f t="shared" si="79"/>
        <v>42141.646724537044</v>
      </c>
    </row>
    <row r="1025" spans="1:20" ht="48" hidden="1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tr">
        <f t="shared" si="77"/>
        <v>music</v>
      </c>
      <c r="R1025" t="str" cm="1">
        <f t="array" ref="R1025">_xlfn.IFS(ISNUMBER(SEARCH("film &amp; video/television", N1025)),"television",ISNUMBER(SEARCH("film &amp; video/animation", N1025)),"animation",ISNUMBER(SEARCH("film &amp; video/documentary", N1025)),"documentary",ISNUMBER(SEARCH("film &amp; video/drama", N1025)),"drama",ISNUMBER(SEARCH("film &amp; video/science fiction", N1025)),"science fiction",ISNUMBER(SEARCH("film &amp; video/shorts", N1025)),"shorts",ISNUMBER(SEARCH("food/food trucks", N1025)),"food trucks",ISNUMBER(SEARCH("food/restaurants", N1025)),"restaurants",ISNUMBER(SEARCH("food/small batch", N1025)),"small batch",ISNUMBER(SEARCH("games/mobile games", N1025)),"mobile games",ISNUMBER(SEARCH("games/tabletop games", N1025)),"tabletop games",ISNUMBER(SEARCH("games/video games", N1025)),"video games",ISNUMBER(SEARCH("music/classical music", N1025)),"classical music",ISNUMBER(SEARCH("music/electronic music", N1025)),"electronic music",ISNUMBER(SEARCH("music/faith", N1025)),"faith",ISNUMBER(SEARCH("music/indie rock", N1025)),"indie rock",ISNUMBER(SEARCH("music/jazz", N1025)),"jazz",ISNUMBER(SEARCH("music/metal", N1025)),"metal",ISNUMBER(SEARCH("music/pop", N1025)),"pop",ISNUMBER(SEARCH("music/rock", N1025)),"rock",ISNUMBER(SEARCH("music/world music", N1025)),"world music",ISNUMBER(SEARCH("journalism/audio", N1025)),"audio",ISNUMBER(SEARCH("photography/nature", N1025)),"nature",ISNUMBER(SEARCH("photography/people", N1025)),"people",ISNUMBER(SEARCH("photography/photobooks", N1025)),"photobooks",ISNUMBER(SEARCH("photography/places", N1025)),"places",ISNUMBER(SEARCH("publishing/art books", N1025)),"art books",ISNUMBER(SEARCH("publishing/children's books", N1025)),"children's books",ISNUMBER(SEARCH("publishing/fiction", N1025)),"fiction",ISNUMBER(SEARCH("publishing/nonfiction", N1025)),"nonfiction",ISNUMBER(SEARCH("publishing/radio &amp; podcasts", N1025)),"radio &amp; podcasts",ISNUMBER(SEARCH("publishing/translations", N1025)),"translations",ISNUMBER(SEARCH("technology/gadgets", N1025)),"gadgets",ISNUMBER(SEARCH("technology/hardware", N1025)),"hardware",ISNUMBER(SEARCH("technology/makerspaces", N1025)),"makerspaces",ISNUMBER(SEARCH("technology/space exploration", N1025)),"space exploration",ISNUMBER(SEARCH("technology/wearables", N1025)),"wearables",ISNUMBER(SEARCH("technology/web", N1025)),"web",ISNUMBER(SEARCH("theater/musical", N1025)),"musical",ISNUMBER(SEARCH("theater/plays", N1025)),"plays",ISNUMBER(SEARCH("theater/spaces", N1025)),"spaces")</f>
        <v>electronic music</v>
      </c>
      <c r="S1025" s="6">
        <f t="shared" si="78"/>
        <v>42145.919687500005</v>
      </c>
      <c r="T1025" s="6">
        <f t="shared" si="79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>
        <f t="shared" si="76"/>
        <v>388.9762295081967</v>
      </c>
      <c r="Q1026" t="str">
        <f t="shared" si="77"/>
        <v>music</v>
      </c>
      <c r="R1026" t="str" cm="1">
        <f t="array" ref="R1026">_xlfn.IFS(ISNUMBER(SEARCH("film &amp; video/television", N1026)),"television",ISNUMBER(SEARCH("film &amp; video/animation", N1026)),"animation",ISNUMBER(SEARCH("film &amp; video/documentary", N1026)),"documentary",ISNUMBER(SEARCH("film &amp; video/drama", N1026)),"drama",ISNUMBER(SEARCH("film &amp; video/science fiction", N1026)),"science fiction",ISNUMBER(SEARCH("film &amp; video/shorts", N1026)),"shorts",ISNUMBER(SEARCH("food/food trucks", N1026)),"food trucks",ISNUMBER(SEARCH("food/restaurants", N1026)),"restaurants",ISNUMBER(SEARCH("food/small batch", N1026)),"small batch",ISNUMBER(SEARCH("games/mobile games", N1026)),"mobile games",ISNUMBER(SEARCH("games/tabletop games", N1026)),"tabletop games",ISNUMBER(SEARCH("games/video games", N1026)),"video games",ISNUMBER(SEARCH("music/classical music", N1026)),"classical music",ISNUMBER(SEARCH("music/electronic music", N1026)),"electronic music",ISNUMBER(SEARCH("music/faith", N1026)),"faith",ISNUMBER(SEARCH("music/indie rock", N1026)),"indie rock",ISNUMBER(SEARCH("music/jazz", N1026)),"jazz",ISNUMBER(SEARCH("music/metal", N1026)),"metal",ISNUMBER(SEARCH("music/pop", N1026)),"pop",ISNUMBER(SEARCH("music/rock", N1026)),"rock",ISNUMBER(SEARCH("music/world music", N1026)),"world music",ISNUMBER(SEARCH("journalism/audio", N1026)),"audio",ISNUMBER(SEARCH("photography/nature", N1026)),"nature",ISNUMBER(SEARCH("photography/people", N1026)),"people",ISNUMBER(SEARCH("photography/photobooks", N1026)),"photobooks",ISNUMBER(SEARCH("photography/places", N1026)),"places",ISNUMBER(SEARCH("publishing/art books", N1026)),"art books",ISNUMBER(SEARCH("publishing/children's books", N1026)),"children's books",ISNUMBER(SEARCH("publishing/fiction", N1026)),"fiction",ISNUMBER(SEARCH("publishing/nonfiction", N1026)),"nonfiction",ISNUMBER(SEARCH("publishing/radio &amp; podcasts", N1026)),"radio &amp; podcasts",ISNUMBER(SEARCH("publishing/translations", N1026)),"translations",ISNUMBER(SEARCH("technology/gadgets", N1026)),"gadgets",ISNUMBER(SEARCH("technology/hardware", N1026)),"hardware",ISNUMBER(SEARCH("technology/makerspaces", N1026)),"makerspaces",ISNUMBER(SEARCH("technology/space exploration", N1026)),"space exploration",ISNUMBER(SEARCH("technology/wearables", N1026)),"wearables",ISNUMBER(SEARCH("technology/web", N1026)),"web",ISNUMBER(SEARCH("theater/musical", N1026)),"musical",ISNUMBER(SEARCH("theater/plays", N1026)),"plays",ISNUMBER(SEARCH("theater/spaces", N1026)),"spaces")</f>
        <v>electronic music</v>
      </c>
      <c r="S1026" s="6">
        <f t="shared" si="78"/>
        <v>42370.580590277779</v>
      </c>
      <c r="T1026" s="6">
        <f t="shared" si="79"/>
        <v>42400.580590277779</v>
      </c>
    </row>
    <row r="1027" spans="1:20" ht="32" hidden="1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(E1027/D1027)*100</f>
        <v>109.92831428571431</v>
      </c>
      <c r="P1027">
        <f t="shared" ref="P1027:P1090" si="81">(E1027/L1027)</f>
        <v>71.848571428571432</v>
      </c>
      <c r="Q1027" t="str">
        <f t="shared" ref="Q1027:Q1090" si="82">_xlfn.IFS(ISNUMBER(SEARCH("film &amp; video", N1027)),"film &amp; video",ISNUMBER(SEARCH("food", N1027)),"food",ISNUMBER(SEARCH("games", N1027)),"games",ISNUMBER(SEARCH("journalism", N1027)),"journalism",ISNUMBER(SEARCH("music", N1027)),"music",ISNUMBER(SEARCH("photography", N1027)),"photography",ISNUMBER(SEARCH("publishing", N1027)),"publishing",ISNUMBER(SEARCH("technology", N1027)),"technology",ISNUMBER(SEARCH("theater", N1027)),"theater")</f>
        <v>music</v>
      </c>
      <c r="R1027" t="str" cm="1">
        <f t="array" ref="R1027">_xlfn.IFS(ISNUMBER(SEARCH("film &amp; video/television", N1027)),"television",ISNUMBER(SEARCH("film &amp; video/animation", N1027)),"animation",ISNUMBER(SEARCH("film &amp; video/documentary", N1027)),"documentary",ISNUMBER(SEARCH("film &amp; video/drama", N1027)),"drama",ISNUMBER(SEARCH("film &amp; video/science fiction", N1027)),"science fiction",ISNUMBER(SEARCH("film &amp; video/shorts", N1027)),"shorts",ISNUMBER(SEARCH("food/food trucks", N1027)),"food trucks",ISNUMBER(SEARCH("food/restaurants", N1027)),"restaurants",ISNUMBER(SEARCH("food/small batch", N1027)),"small batch",ISNUMBER(SEARCH("games/mobile games", N1027)),"mobile games",ISNUMBER(SEARCH("games/tabletop games", N1027)),"tabletop games",ISNUMBER(SEARCH("games/video games", N1027)),"video games",ISNUMBER(SEARCH("music/classical music", N1027)),"classical music",ISNUMBER(SEARCH("music/electronic music", N1027)),"electronic music",ISNUMBER(SEARCH("music/faith", N1027)),"faith",ISNUMBER(SEARCH("music/indie rock", N1027)),"indie rock",ISNUMBER(SEARCH("music/jazz", N1027)),"jazz",ISNUMBER(SEARCH("music/metal", N1027)),"metal",ISNUMBER(SEARCH("music/pop", N1027)),"pop",ISNUMBER(SEARCH("music/rock", N1027)),"rock",ISNUMBER(SEARCH("music/world music", N1027)),"world music",ISNUMBER(SEARCH("journalism/audio", N1027)),"audio",ISNUMBER(SEARCH("photography/nature", N1027)),"nature",ISNUMBER(SEARCH("photography/people", N1027)),"people",ISNUMBER(SEARCH("photography/photobooks", N1027)),"photobooks",ISNUMBER(SEARCH("photography/places", N1027)),"places",ISNUMBER(SEARCH("publishing/art books", N1027)),"art books",ISNUMBER(SEARCH("publishing/children's books", N1027)),"children's books",ISNUMBER(SEARCH("publishing/fiction", N1027)),"fiction",ISNUMBER(SEARCH("publishing/nonfiction", N1027)),"nonfiction",ISNUMBER(SEARCH("publishing/radio &amp; podcasts", N1027)),"radio &amp; podcasts",ISNUMBER(SEARCH("publishing/translations", N1027)),"translations",ISNUMBER(SEARCH("technology/gadgets", N1027)),"gadgets",ISNUMBER(SEARCH("technology/hardware", N1027)),"hardware",ISNUMBER(SEARCH("technology/makerspaces", N1027)),"makerspaces",ISNUMBER(SEARCH("technology/space exploration", N1027)),"space exploration",ISNUMBER(SEARCH("technology/wearables", N1027)),"wearables",ISNUMBER(SEARCH("technology/web", N1027)),"web",ISNUMBER(SEARCH("theater/musical", N1027)),"musical",ISNUMBER(SEARCH("theater/plays", N1027)),"plays",ISNUMBER(SEARCH("theater/spaces", N1027)),"spaces")</f>
        <v>electronic music</v>
      </c>
      <c r="S1027" s="6">
        <f t="shared" ref="S1027:S1090" si="83">(((J1027/60)/60)/24)+DATE(1970,1,1)</f>
        <v>42049.833761574075</v>
      </c>
      <c r="T1027" s="6">
        <f t="shared" ref="T1027:T1090" si="84">(((I1027/60)/60)/24)+DATE(1970,1,1)</f>
        <v>42079.792094907403</v>
      </c>
    </row>
    <row r="1028" spans="1:20" ht="48" hidden="1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tr">
        <f t="shared" si="82"/>
        <v>music</v>
      </c>
      <c r="R1028" t="str" cm="1">
        <f t="array" ref="R1028">_xlfn.IFS(ISNUMBER(SEARCH("film &amp; video/television", N1028)),"television",ISNUMBER(SEARCH("film &amp; video/animation", N1028)),"animation",ISNUMBER(SEARCH("film &amp; video/documentary", N1028)),"documentary",ISNUMBER(SEARCH("film &amp; video/drama", N1028)),"drama",ISNUMBER(SEARCH("film &amp; video/science fiction", N1028)),"science fiction",ISNUMBER(SEARCH("film &amp; video/shorts", N1028)),"shorts",ISNUMBER(SEARCH("food/food trucks", N1028)),"food trucks",ISNUMBER(SEARCH("food/restaurants", N1028)),"restaurants",ISNUMBER(SEARCH("food/small batch", N1028)),"small batch",ISNUMBER(SEARCH("games/mobile games", N1028)),"mobile games",ISNUMBER(SEARCH("games/tabletop games", N1028)),"tabletop games",ISNUMBER(SEARCH("games/video games", N1028)),"video games",ISNUMBER(SEARCH("music/classical music", N1028)),"classical music",ISNUMBER(SEARCH("music/electronic music", N1028)),"electronic music",ISNUMBER(SEARCH("music/faith", N1028)),"faith",ISNUMBER(SEARCH("music/indie rock", N1028)),"indie rock",ISNUMBER(SEARCH("music/jazz", N1028)),"jazz",ISNUMBER(SEARCH("music/metal", N1028)),"metal",ISNUMBER(SEARCH("music/pop", N1028)),"pop",ISNUMBER(SEARCH("music/rock", N1028)),"rock",ISNUMBER(SEARCH("music/world music", N1028)),"world music",ISNUMBER(SEARCH("journalism/audio", N1028)),"audio",ISNUMBER(SEARCH("photography/nature", N1028)),"nature",ISNUMBER(SEARCH("photography/people", N1028)),"people",ISNUMBER(SEARCH("photography/photobooks", N1028)),"photobooks",ISNUMBER(SEARCH("photography/places", N1028)),"places",ISNUMBER(SEARCH("publishing/art books", N1028)),"art books",ISNUMBER(SEARCH("publishing/children's books", N1028)),"children's books",ISNUMBER(SEARCH("publishing/fiction", N1028)),"fiction",ISNUMBER(SEARCH("publishing/nonfiction", N1028)),"nonfiction",ISNUMBER(SEARCH("publishing/radio &amp; podcasts", N1028)),"radio &amp; podcasts",ISNUMBER(SEARCH("publishing/translations", N1028)),"translations",ISNUMBER(SEARCH("technology/gadgets", N1028)),"gadgets",ISNUMBER(SEARCH("technology/hardware", N1028)),"hardware",ISNUMBER(SEARCH("technology/makerspaces", N1028)),"makerspaces",ISNUMBER(SEARCH("technology/space exploration", N1028)),"space exploration",ISNUMBER(SEARCH("technology/wearables", N1028)),"wearables",ISNUMBER(SEARCH("technology/web", N1028)),"web",ISNUMBER(SEARCH("theater/musical", N1028)),"musical",ISNUMBER(SEARCH("theater/plays", N1028)),"plays",ISNUMBER(SEARCH("theater/spaces", N1028)),"spaces")</f>
        <v>electronic music</v>
      </c>
      <c r="S1028" s="6">
        <f t="shared" si="83"/>
        <v>42426.407592592594</v>
      </c>
      <c r="T1028" s="6">
        <f t="shared" si="84"/>
        <v>42460.365925925929</v>
      </c>
    </row>
    <row r="1029" spans="1:20" ht="48" hidden="1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tr">
        <f t="shared" si="82"/>
        <v>music</v>
      </c>
      <c r="R1029" t="str" cm="1">
        <f t="array" ref="R1029">_xlfn.IFS(ISNUMBER(SEARCH("film &amp; video/television", N1029)),"television",ISNUMBER(SEARCH("film &amp; video/animation", N1029)),"animation",ISNUMBER(SEARCH("film &amp; video/documentary", N1029)),"documentary",ISNUMBER(SEARCH("film &amp; video/drama", N1029)),"drama",ISNUMBER(SEARCH("film &amp; video/science fiction", N1029)),"science fiction",ISNUMBER(SEARCH("film &amp; video/shorts", N1029)),"shorts",ISNUMBER(SEARCH("food/food trucks", N1029)),"food trucks",ISNUMBER(SEARCH("food/restaurants", N1029)),"restaurants",ISNUMBER(SEARCH("food/small batch", N1029)),"small batch",ISNUMBER(SEARCH("games/mobile games", N1029)),"mobile games",ISNUMBER(SEARCH("games/tabletop games", N1029)),"tabletop games",ISNUMBER(SEARCH("games/video games", N1029)),"video games",ISNUMBER(SEARCH("music/classical music", N1029)),"classical music",ISNUMBER(SEARCH("music/electronic music", N1029)),"electronic music",ISNUMBER(SEARCH("music/faith", N1029)),"faith",ISNUMBER(SEARCH("music/indie rock", N1029)),"indie rock",ISNUMBER(SEARCH("music/jazz", N1029)),"jazz",ISNUMBER(SEARCH("music/metal", N1029)),"metal",ISNUMBER(SEARCH("music/pop", N1029)),"pop",ISNUMBER(SEARCH("music/rock", N1029)),"rock",ISNUMBER(SEARCH("music/world music", N1029)),"world music",ISNUMBER(SEARCH("journalism/audio", N1029)),"audio",ISNUMBER(SEARCH("photography/nature", N1029)),"nature",ISNUMBER(SEARCH("photography/people", N1029)),"people",ISNUMBER(SEARCH("photography/photobooks", N1029)),"photobooks",ISNUMBER(SEARCH("photography/places", N1029)),"places",ISNUMBER(SEARCH("publishing/art books", N1029)),"art books",ISNUMBER(SEARCH("publishing/children's books", N1029)),"children's books",ISNUMBER(SEARCH("publishing/fiction", N1029)),"fiction",ISNUMBER(SEARCH("publishing/nonfiction", N1029)),"nonfiction",ISNUMBER(SEARCH("publishing/radio &amp; podcasts", N1029)),"radio &amp; podcasts",ISNUMBER(SEARCH("publishing/translations", N1029)),"translations",ISNUMBER(SEARCH("technology/gadgets", N1029)),"gadgets",ISNUMBER(SEARCH("technology/hardware", N1029)),"hardware",ISNUMBER(SEARCH("technology/makerspaces", N1029)),"makerspaces",ISNUMBER(SEARCH("technology/space exploration", N1029)),"space exploration",ISNUMBER(SEARCH("technology/wearables", N1029)),"wearables",ISNUMBER(SEARCH("technology/web", N1029)),"web",ISNUMBER(SEARCH("theater/musical", N1029)),"musical",ISNUMBER(SEARCH("theater/plays", N1029)),"plays",ISNUMBER(SEARCH("theater/spaces", N1029)),"spaces")</f>
        <v>electronic music</v>
      </c>
      <c r="S1029" s="6">
        <f t="shared" si="83"/>
        <v>41905.034108796295</v>
      </c>
      <c r="T1029" s="6">
        <f t="shared" si="84"/>
        <v>41935.034108796295</v>
      </c>
    </row>
    <row r="1030" spans="1:20" ht="48" hidden="1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tr">
        <f t="shared" si="82"/>
        <v>music</v>
      </c>
      <c r="R1030" t="str" cm="1">
        <f t="array" ref="R1030">_xlfn.IFS(ISNUMBER(SEARCH("film &amp; video/television", N1030)),"television",ISNUMBER(SEARCH("film &amp; video/animation", N1030)),"animation",ISNUMBER(SEARCH("film &amp; video/documentary", N1030)),"documentary",ISNUMBER(SEARCH("film &amp; video/drama", N1030)),"drama",ISNUMBER(SEARCH("film &amp; video/science fiction", N1030)),"science fiction",ISNUMBER(SEARCH("film &amp; video/shorts", N1030)),"shorts",ISNUMBER(SEARCH("food/food trucks", N1030)),"food trucks",ISNUMBER(SEARCH("food/restaurants", N1030)),"restaurants",ISNUMBER(SEARCH("food/small batch", N1030)),"small batch",ISNUMBER(SEARCH("games/mobile games", N1030)),"mobile games",ISNUMBER(SEARCH("games/tabletop games", N1030)),"tabletop games",ISNUMBER(SEARCH("games/video games", N1030)),"video games",ISNUMBER(SEARCH("music/classical music", N1030)),"classical music",ISNUMBER(SEARCH("music/electronic music", N1030)),"electronic music",ISNUMBER(SEARCH("music/faith", N1030)),"faith",ISNUMBER(SEARCH("music/indie rock", N1030)),"indie rock",ISNUMBER(SEARCH("music/jazz", N1030)),"jazz",ISNUMBER(SEARCH("music/metal", N1030)),"metal",ISNUMBER(SEARCH("music/pop", N1030)),"pop",ISNUMBER(SEARCH("music/rock", N1030)),"rock",ISNUMBER(SEARCH("music/world music", N1030)),"world music",ISNUMBER(SEARCH("journalism/audio", N1030)),"audio",ISNUMBER(SEARCH("photography/nature", N1030)),"nature",ISNUMBER(SEARCH("photography/people", N1030)),"people",ISNUMBER(SEARCH("photography/photobooks", N1030)),"photobooks",ISNUMBER(SEARCH("photography/places", N1030)),"places",ISNUMBER(SEARCH("publishing/art books", N1030)),"art books",ISNUMBER(SEARCH("publishing/children's books", N1030)),"children's books",ISNUMBER(SEARCH("publishing/fiction", N1030)),"fiction",ISNUMBER(SEARCH("publishing/nonfiction", N1030)),"nonfiction",ISNUMBER(SEARCH("publishing/radio &amp; podcasts", N1030)),"radio &amp; podcasts",ISNUMBER(SEARCH("publishing/translations", N1030)),"translations",ISNUMBER(SEARCH("technology/gadgets", N1030)),"gadgets",ISNUMBER(SEARCH("technology/hardware", N1030)),"hardware",ISNUMBER(SEARCH("technology/makerspaces", N1030)),"makerspaces",ISNUMBER(SEARCH("technology/space exploration", N1030)),"space exploration",ISNUMBER(SEARCH("technology/wearables", N1030)),"wearables",ISNUMBER(SEARCH("technology/web", N1030)),"web",ISNUMBER(SEARCH("theater/musical", N1030)),"musical",ISNUMBER(SEARCH("theater/plays", N1030)),"plays",ISNUMBER(SEARCH("theater/spaces", N1030)),"spaces")</f>
        <v>electronic music</v>
      </c>
      <c r="S1030" s="6">
        <f t="shared" si="83"/>
        <v>42755.627372685187</v>
      </c>
      <c r="T1030" s="6">
        <f t="shared" si="84"/>
        <v>42800.833333333328</v>
      </c>
    </row>
    <row r="1031" spans="1:20" ht="32" hidden="1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tr">
        <f t="shared" si="82"/>
        <v>music</v>
      </c>
      <c r="R1031" t="str" cm="1">
        <f t="array" ref="R1031">_xlfn.IFS(ISNUMBER(SEARCH("film &amp; video/television", N1031)),"television",ISNUMBER(SEARCH("film &amp; video/animation", N1031)),"animation",ISNUMBER(SEARCH("film &amp; video/documentary", N1031)),"documentary",ISNUMBER(SEARCH("film &amp; video/drama", N1031)),"drama",ISNUMBER(SEARCH("film &amp; video/science fiction", N1031)),"science fiction",ISNUMBER(SEARCH("film &amp; video/shorts", N1031)),"shorts",ISNUMBER(SEARCH("food/food trucks", N1031)),"food trucks",ISNUMBER(SEARCH("food/restaurants", N1031)),"restaurants",ISNUMBER(SEARCH("food/small batch", N1031)),"small batch",ISNUMBER(SEARCH("games/mobile games", N1031)),"mobile games",ISNUMBER(SEARCH("games/tabletop games", N1031)),"tabletop games",ISNUMBER(SEARCH("games/video games", N1031)),"video games",ISNUMBER(SEARCH("music/classical music", N1031)),"classical music",ISNUMBER(SEARCH("music/electronic music", N1031)),"electronic music",ISNUMBER(SEARCH("music/faith", N1031)),"faith",ISNUMBER(SEARCH("music/indie rock", N1031)),"indie rock",ISNUMBER(SEARCH("music/jazz", N1031)),"jazz",ISNUMBER(SEARCH("music/metal", N1031)),"metal",ISNUMBER(SEARCH("music/pop", N1031)),"pop",ISNUMBER(SEARCH("music/rock", N1031)),"rock",ISNUMBER(SEARCH("music/world music", N1031)),"world music",ISNUMBER(SEARCH("journalism/audio", N1031)),"audio",ISNUMBER(SEARCH("photography/nature", N1031)),"nature",ISNUMBER(SEARCH("photography/people", N1031)),"people",ISNUMBER(SEARCH("photography/photobooks", N1031)),"photobooks",ISNUMBER(SEARCH("photography/places", N1031)),"places",ISNUMBER(SEARCH("publishing/art books", N1031)),"art books",ISNUMBER(SEARCH("publishing/children's books", N1031)),"children's books",ISNUMBER(SEARCH("publishing/fiction", N1031)),"fiction",ISNUMBER(SEARCH("publishing/nonfiction", N1031)),"nonfiction",ISNUMBER(SEARCH("publishing/radio &amp; podcasts", N1031)),"radio &amp; podcasts",ISNUMBER(SEARCH("publishing/translations", N1031)),"translations",ISNUMBER(SEARCH("technology/gadgets", N1031)),"gadgets",ISNUMBER(SEARCH("technology/hardware", N1031)),"hardware",ISNUMBER(SEARCH("technology/makerspaces", N1031)),"makerspaces",ISNUMBER(SEARCH("technology/space exploration", N1031)),"space exploration",ISNUMBER(SEARCH("technology/wearables", N1031)),"wearables",ISNUMBER(SEARCH("technology/web", N1031)),"web",ISNUMBER(SEARCH("theater/musical", N1031)),"musical",ISNUMBER(SEARCH("theater/plays", N1031)),"plays",ISNUMBER(SEARCH("theater/spaces", N1031)),"spaces")</f>
        <v>electronic music</v>
      </c>
      <c r="S1031" s="6">
        <f t="shared" si="83"/>
        <v>42044.711886574078</v>
      </c>
      <c r="T1031" s="6">
        <f t="shared" si="84"/>
        <v>42098.915972222225</v>
      </c>
    </row>
    <row r="1032" spans="1:20" ht="32" hidden="1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tr">
        <f t="shared" si="82"/>
        <v>music</v>
      </c>
      <c r="R1032" t="str" cm="1">
        <f t="array" ref="R1032">_xlfn.IFS(ISNUMBER(SEARCH("film &amp; video/television", N1032)),"television",ISNUMBER(SEARCH("film &amp; video/animation", N1032)),"animation",ISNUMBER(SEARCH("film &amp; video/documentary", N1032)),"documentary",ISNUMBER(SEARCH("film &amp; video/drama", N1032)),"drama",ISNUMBER(SEARCH("film &amp; video/science fiction", N1032)),"science fiction",ISNUMBER(SEARCH("film &amp; video/shorts", N1032)),"shorts",ISNUMBER(SEARCH("food/food trucks", N1032)),"food trucks",ISNUMBER(SEARCH("food/restaurants", N1032)),"restaurants",ISNUMBER(SEARCH("food/small batch", N1032)),"small batch",ISNUMBER(SEARCH("games/mobile games", N1032)),"mobile games",ISNUMBER(SEARCH("games/tabletop games", N1032)),"tabletop games",ISNUMBER(SEARCH("games/video games", N1032)),"video games",ISNUMBER(SEARCH("music/classical music", N1032)),"classical music",ISNUMBER(SEARCH("music/electronic music", N1032)),"electronic music",ISNUMBER(SEARCH("music/faith", N1032)),"faith",ISNUMBER(SEARCH("music/indie rock", N1032)),"indie rock",ISNUMBER(SEARCH("music/jazz", N1032)),"jazz",ISNUMBER(SEARCH("music/metal", N1032)),"metal",ISNUMBER(SEARCH("music/pop", N1032)),"pop",ISNUMBER(SEARCH("music/rock", N1032)),"rock",ISNUMBER(SEARCH("music/world music", N1032)),"world music",ISNUMBER(SEARCH("journalism/audio", N1032)),"audio",ISNUMBER(SEARCH("photography/nature", N1032)),"nature",ISNUMBER(SEARCH("photography/people", N1032)),"people",ISNUMBER(SEARCH("photography/photobooks", N1032)),"photobooks",ISNUMBER(SEARCH("photography/places", N1032)),"places",ISNUMBER(SEARCH("publishing/art books", N1032)),"art books",ISNUMBER(SEARCH("publishing/children's books", N1032)),"children's books",ISNUMBER(SEARCH("publishing/fiction", N1032)),"fiction",ISNUMBER(SEARCH("publishing/nonfiction", N1032)),"nonfiction",ISNUMBER(SEARCH("publishing/radio &amp; podcasts", N1032)),"radio &amp; podcasts",ISNUMBER(SEARCH("publishing/translations", N1032)),"translations",ISNUMBER(SEARCH("technology/gadgets", N1032)),"gadgets",ISNUMBER(SEARCH("technology/hardware", N1032)),"hardware",ISNUMBER(SEARCH("technology/makerspaces", N1032)),"makerspaces",ISNUMBER(SEARCH("technology/space exploration", N1032)),"space exploration",ISNUMBER(SEARCH("technology/wearables", N1032)),"wearables",ISNUMBER(SEARCH("technology/web", N1032)),"web",ISNUMBER(SEARCH("theater/musical", N1032)),"musical",ISNUMBER(SEARCH("theater/plays", N1032)),"plays",ISNUMBER(SEARCH("theater/spaces", N1032)),"spaces")</f>
        <v>electronic music</v>
      </c>
      <c r="S1032" s="6">
        <f t="shared" si="83"/>
        <v>42611.483206018514</v>
      </c>
      <c r="T1032" s="6">
        <f t="shared" si="84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tr">
        <f t="shared" si="82"/>
        <v>music</v>
      </c>
      <c r="R1033" t="str" cm="1">
        <f t="array" ref="R1033">_xlfn.IFS(ISNUMBER(SEARCH("film &amp; video/television", N1033)),"television",ISNUMBER(SEARCH("film &amp; video/animation", N1033)),"animation",ISNUMBER(SEARCH("film &amp; video/documentary", N1033)),"documentary",ISNUMBER(SEARCH("film &amp; video/drama", N1033)),"drama",ISNUMBER(SEARCH("film &amp; video/science fiction", N1033)),"science fiction",ISNUMBER(SEARCH("film &amp; video/shorts", N1033)),"shorts",ISNUMBER(SEARCH("food/food trucks", N1033)),"food trucks",ISNUMBER(SEARCH("food/restaurants", N1033)),"restaurants",ISNUMBER(SEARCH("food/small batch", N1033)),"small batch",ISNUMBER(SEARCH("games/mobile games", N1033)),"mobile games",ISNUMBER(SEARCH("games/tabletop games", N1033)),"tabletop games",ISNUMBER(SEARCH("games/video games", N1033)),"video games",ISNUMBER(SEARCH("music/classical music", N1033)),"classical music",ISNUMBER(SEARCH("music/electronic music", N1033)),"electronic music",ISNUMBER(SEARCH("music/faith", N1033)),"faith",ISNUMBER(SEARCH("music/indie rock", N1033)),"indie rock",ISNUMBER(SEARCH("music/jazz", N1033)),"jazz",ISNUMBER(SEARCH("music/metal", N1033)),"metal",ISNUMBER(SEARCH("music/pop", N1033)),"pop",ISNUMBER(SEARCH("music/rock", N1033)),"rock",ISNUMBER(SEARCH("music/world music", N1033)),"world music",ISNUMBER(SEARCH("journalism/audio", N1033)),"audio",ISNUMBER(SEARCH("photography/nature", N1033)),"nature",ISNUMBER(SEARCH("photography/people", N1033)),"people",ISNUMBER(SEARCH("photography/photobooks", N1033)),"photobooks",ISNUMBER(SEARCH("photography/places", N1033)),"places",ISNUMBER(SEARCH("publishing/art books", N1033)),"art books",ISNUMBER(SEARCH("publishing/children's books", N1033)),"children's books",ISNUMBER(SEARCH("publishing/fiction", N1033)),"fiction",ISNUMBER(SEARCH("publishing/nonfiction", N1033)),"nonfiction",ISNUMBER(SEARCH("publishing/radio &amp; podcasts", N1033)),"radio &amp; podcasts",ISNUMBER(SEARCH("publishing/translations", N1033)),"translations",ISNUMBER(SEARCH("technology/gadgets", N1033)),"gadgets",ISNUMBER(SEARCH("technology/hardware", N1033)),"hardware",ISNUMBER(SEARCH("technology/makerspaces", N1033)),"makerspaces",ISNUMBER(SEARCH("technology/space exploration", N1033)),"space exploration",ISNUMBER(SEARCH("technology/wearables", N1033)),"wearables",ISNUMBER(SEARCH("technology/web", N1033)),"web",ISNUMBER(SEARCH("theater/musical", N1033)),"musical",ISNUMBER(SEARCH("theater/plays", N1033)),"plays",ISNUMBER(SEARCH("theater/spaces", N1033)),"spaces")</f>
        <v>electronic music</v>
      </c>
      <c r="S1033" s="6">
        <f t="shared" si="83"/>
        <v>42324.764004629629</v>
      </c>
      <c r="T1033" s="6">
        <f t="shared" si="84"/>
        <v>42354.764004629629</v>
      </c>
    </row>
    <row r="1034" spans="1:20" ht="16" hidden="1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tr">
        <f t="shared" si="82"/>
        <v>music</v>
      </c>
      <c r="R1034" t="str" cm="1">
        <f t="array" ref="R1034">_xlfn.IFS(ISNUMBER(SEARCH("film &amp; video/television", N1034)),"television",ISNUMBER(SEARCH("film &amp; video/animation", N1034)),"animation",ISNUMBER(SEARCH("film &amp; video/documentary", N1034)),"documentary",ISNUMBER(SEARCH("film &amp; video/drama", N1034)),"drama",ISNUMBER(SEARCH("film &amp; video/science fiction", N1034)),"science fiction",ISNUMBER(SEARCH("film &amp; video/shorts", N1034)),"shorts",ISNUMBER(SEARCH("food/food trucks", N1034)),"food trucks",ISNUMBER(SEARCH("food/restaurants", N1034)),"restaurants",ISNUMBER(SEARCH("food/small batch", N1034)),"small batch",ISNUMBER(SEARCH("games/mobile games", N1034)),"mobile games",ISNUMBER(SEARCH("games/tabletop games", N1034)),"tabletop games",ISNUMBER(SEARCH("games/video games", N1034)),"video games",ISNUMBER(SEARCH("music/classical music", N1034)),"classical music",ISNUMBER(SEARCH("music/electronic music", N1034)),"electronic music",ISNUMBER(SEARCH("music/faith", N1034)),"faith",ISNUMBER(SEARCH("music/indie rock", N1034)),"indie rock",ISNUMBER(SEARCH("music/jazz", N1034)),"jazz",ISNUMBER(SEARCH("music/metal", N1034)),"metal",ISNUMBER(SEARCH("music/pop", N1034)),"pop",ISNUMBER(SEARCH("music/rock", N1034)),"rock",ISNUMBER(SEARCH("music/world music", N1034)),"world music",ISNUMBER(SEARCH("journalism/audio", N1034)),"audio",ISNUMBER(SEARCH("photography/nature", N1034)),"nature",ISNUMBER(SEARCH("photography/people", N1034)),"people",ISNUMBER(SEARCH("photography/photobooks", N1034)),"photobooks",ISNUMBER(SEARCH("photography/places", N1034)),"places",ISNUMBER(SEARCH("publishing/art books", N1034)),"art books",ISNUMBER(SEARCH("publishing/children's books", N1034)),"children's books",ISNUMBER(SEARCH("publishing/fiction", N1034)),"fiction",ISNUMBER(SEARCH("publishing/nonfiction", N1034)),"nonfiction",ISNUMBER(SEARCH("publishing/radio &amp; podcasts", N1034)),"radio &amp; podcasts",ISNUMBER(SEARCH("publishing/translations", N1034)),"translations",ISNUMBER(SEARCH("technology/gadgets", N1034)),"gadgets",ISNUMBER(SEARCH("technology/hardware", N1034)),"hardware",ISNUMBER(SEARCH("technology/makerspaces", N1034)),"makerspaces",ISNUMBER(SEARCH("technology/space exploration", N1034)),"space exploration",ISNUMBER(SEARCH("technology/wearables", N1034)),"wearables",ISNUMBER(SEARCH("technology/web", N1034)),"web",ISNUMBER(SEARCH("theater/musical", N1034)),"musical",ISNUMBER(SEARCH("theater/plays", N1034)),"plays",ISNUMBER(SEARCH("theater/spaces", N1034)),"spaces")</f>
        <v>electronic music</v>
      </c>
      <c r="S1034" s="6">
        <f t="shared" si="83"/>
        <v>42514.666956018518</v>
      </c>
      <c r="T1034" s="6">
        <f t="shared" si="84"/>
        <v>42544.666956018518</v>
      </c>
    </row>
    <row r="1035" spans="1:20" ht="48" hidden="1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tr">
        <f t="shared" si="82"/>
        <v>music</v>
      </c>
      <c r="R1035" t="str" cm="1">
        <f t="array" ref="R1035">_xlfn.IFS(ISNUMBER(SEARCH("film &amp; video/television", N1035)),"television",ISNUMBER(SEARCH("film &amp; video/animation", N1035)),"animation",ISNUMBER(SEARCH("film &amp; video/documentary", N1035)),"documentary",ISNUMBER(SEARCH("film &amp; video/drama", N1035)),"drama",ISNUMBER(SEARCH("film &amp; video/science fiction", N1035)),"science fiction",ISNUMBER(SEARCH("film &amp; video/shorts", N1035)),"shorts",ISNUMBER(SEARCH("food/food trucks", N1035)),"food trucks",ISNUMBER(SEARCH("food/restaurants", N1035)),"restaurants",ISNUMBER(SEARCH("food/small batch", N1035)),"small batch",ISNUMBER(SEARCH("games/mobile games", N1035)),"mobile games",ISNUMBER(SEARCH("games/tabletop games", N1035)),"tabletop games",ISNUMBER(SEARCH("games/video games", N1035)),"video games",ISNUMBER(SEARCH("music/classical music", N1035)),"classical music",ISNUMBER(SEARCH("music/electronic music", N1035)),"electronic music",ISNUMBER(SEARCH("music/faith", N1035)),"faith",ISNUMBER(SEARCH("music/indie rock", N1035)),"indie rock",ISNUMBER(SEARCH("music/jazz", N1035)),"jazz",ISNUMBER(SEARCH("music/metal", N1035)),"metal",ISNUMBER(SEARCH("music/pop", N1035)),"pop",ISNUMBER(SEARCH("music/rock", N1035)),"rock",ISNUMBER(SEARCH("music/world music", N1035)),"world music",ISNUMBER(SEARCH("journalism/audio", N1035)),"audio",ISNUMBER(SEARCH("photography/nature", N1035)),"nature",ISNUMBER(SEARCH("photography/people", N1035)),"people",ISNUMBER(SEARCH("photography/photobooks", N1035)),"photobooks",ISNUMBER(SEARCH("photography/places", N1035)),"places",ISNUMBER(SEARCH("publishing/art books", N1035)),"art books",ISNUMBER(SEARCH("publishing/children's books", N1035)),"children's books",ISNUMBER(SEARCH("publishing/fiction", N1035)),"fiction",ISNUMBER(SEARCH("publishing/nonfiction", N1035)),"nonfiction",ISNUMBER(SEARCH("publishing/radio &amp; podcasts", N1035)),"radio &amp; podcasts",ISNUMBER(SEARCH("publishing/translations", N1035)),"translations",ISNUMBER(SEARCH("technology/gadgets", N1035)),"gadgets",ISNUMBER(SEARCH("technology/hardware", N1035)),"hardware",ISNUMBER(SEARCH("technology/makerspaces", N1035)),"makerspaces",ISNUMBER(SEARCH("technology/space exploration", N1035)),"space exploration",ISNUMBER(SEARCH("technology/wearables", N1035)),"wearables",ISNUMBER(SEARCH("technology/web", N1035)),"web",ISNUMBER(SEARCH("theater/musical", N1035)),"musical",ISNUMBER(SEARCH("theater/plays", N1035)),"plays",ISNUMBER(SEARCH("theater/spaces", N1035)),"spaces")</f>
        <v>electronic music</v>
      </c>
      <c r="S1035" s="6">
        <f t="shared" si="83"/>
        <v>42688.732407407413</v>
      </c>
      <c r="T1035" s="6">
        <f t="shared" si="84"/>
        <v>42716.732407407413</v>
      </c>
    </row>
    <row r="1036" spans="1:20" ht="48" hidden="1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tr">
        <f t="shared" si="82"/>
        <v>music</v>
      </c>
      <c r="R1036" t="str" cm="1">
        <f t="array" ref="R1036">_xlfn.IFS(ISNUMBER(SEARCH("film &amp; video/television", N1036)),"television",ISNUMBER(SEARCH("film &amp; video/animation", N1036)),"animation",ISNUMBER(SEARCH("film &amp; video/documentary", N1036)),"documentary",ISNUMBER(SEARCH("film &amp; video/drama", N1036)),"drama",ISNUMBER(SEARCH("film &amp; video/science fiction", N1036)),"science fiction",ISNUMBER(SEARCH("film &amp; video/shorts", N1036)),"shorts",ISNUMBER(SEARCH("food/food trucks", N1036)),"food trucks",ISNUMBER(SEARCH("food/restaurants", N1036)),"restaurants",ISNUMBER(SEARCH("food/small batch", N1036)),"small batch",ISNUMBER(SEARCH("games/mobile games", N1036)),"mobile games",ISNUMBER(SEARCH("games/tabletop games", N1036)),"tabletop games",ISNUMBER(SEARCH("games/video games", N1036)),"video games",ISNUMBER(SEARCH("music/classical music", N1036)),"classical music",ISNUMBER(SEARCH("music/electronic music", N1036)),"electronic music",ISNUMBER(SEARCH("music/faith", N1036)),"faith",ISNUMBER(SEARCH("music/indie rock", N1036)),"indie rock",ISNUMBER(SEARCH("music/jazz", N1036)),"jazz",ISNUMBER(SEARCH("music/metal", N1036)),"metal",ISNUMBER(SEARCH("music/pop", N1036)),"pop",ISNUMBER(SEARCH("music/rock", N1036)),"rock",ISNUMBER(SEARCH("music/world music", N1036)),"world music",ISNUMBER(SEARCH("journalism/audio", N1036)),"audio",ISNUMBER(SEARCH("photography/nature", N1036)),"nature",ISNUMBER(SEARCH("photography/people", N1036)),"people",ISNUMBER(SEARCH("photography/photobooks", N1036)),"photobooks",ISNUMBER(SEARCH("photography/places", N1036)),"places",ISNUMBER(SEARCH("publishing/art books", N1036)),"art books",ISNUMBER(SEARCH("publishing/children's books", N1036)),"children's books",ISNUMBER(SEARCH("publishing/fiction", N1036)),"fiction",ISNUMBER(SEARCH("publishing/nonfiction", N1036)),"nonfiction",ISNUMBER(SEARCH("publishing/radio &amp; podcasts", N1036)),"radio &amp; podcasts",ISNUMBER(SEARCH("publishing/translations", N1036)),"translations",ISNUMBER(SEARCH("technology/gadgets", N1036)),"gadgets",ISNUMBER(SEARCH("technology/hardware", N1036)),"hardware",ISNUMBER(SEARCH("technology/makerspaces", N1036)),"makerspaces",ISNUMBER(SEARCH("technology/space exploration", N1036)),"space exploration",ISNUMBER(SEARCH("technology/wearables", N1036)),"wearables",ISNUMBER(SEARCH("technology/web", N1036)),"web",ISNUMBER(SEARCH("theater/musical", N1036)),"musical",ISNUMBER(SEARCH("theater/plays", N1036)),"plays",ISNUMBER(SEARCH("theater/spaces", N1036)),"spaces")</f>
        <v>electronic music</v>
      </c>
      <c r="S1036" s="6">
        <f t="shared" si="83"/>
        <v>42555.166712962964</v>
      </c>
      <c r="T1036" s="6">
        <f t="shared" si="84"/>
        <v>42587.165972222225</v>
      </c>
    </row>
    <row r="1037" spans="1:20" ht="48" hidden="1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tr">
        <f t="shared" si="82"/>
        <v>music</v>
      </c>
      <c r="R1037" t="str" cm="1">
        <f t="array" ref="R1037">_xlfn.IFS(ISNUMBER(SEARCH("film &amp; video/television", N1037)),"television",ISNUMBER(SEARCH("film &amp; video/animation", N1037)),"animation",ISNUMBER(SEARCH("film &amp; video/documentary", N1037)),"documentary",ISNUMBER(SEARCH("film &amp; video/drama", N1037)),"drama",ISNUMBER(SEARCH("film &amp; video/science fiction", N1037)),"science fiction",ISNUMBER(SEARCH("film &amp; video/shorts", N1037)),"shorts",ISNUMBER(SEARCH("food/food trucks", N1037)),"food trucks",ISNUMBER(SEARCH("food/restaurants", N1037)),"restaurants",ISNUMBER(SEARCH("food/small batch", N1037)),"small batch",ISNUMBER(SEARCH("games/mobile games", N1037)),"mobile games",ISNUMBER(SEARCH("games/tabletop games", N1037)),"tabletop games",ISNUMBER(SEARCH("games/video games", N1037)),"video games",ISNUMBER(SEARCH("music/classical music", N1037)),"classical music",ISNUMBER(SEARCH("music/electronic music", N1037)),"electronic music",ISNUMBER(SEARCH("music/faith", N1037)),"faith",ISNUMBER(SEARCH("music/indie rock", N1037)),"indie rock",ISNUMBER(SEARCH("music/jazz", N1037)),"jazz",ISNUMBER(SEARCH("music/metal", N1037)),"metal",ISNUMBER(SEARCH("music/pop", N1037)),"pop",ISNUMBER(SEARCH("music/rock", N1037)),"rock",ISNUMBER(SEARCH("music/world music", N1037)),"world music",ISNUMBER(SEARCH("journalism/audio", N1037)),"audio",ISNUMBER(SEARCH("photography/nature", N1037)),"nature",ISNUMBER(SEARCH("photography/people", N1037)),"people",ISNUMBER(SEARCH("photography/photobooks", N1037)),"photobooks",ISNUMBER(SEARCH("photography/places", N1037)),"places",ISNUMBER(SEARCH("publishing/art books", N1037)),"art books",ISNUMBER(SEARCH("publishing/children's books", N1037)),"children's books",ISNUMBER(SEARCH("publishing/fiction", N1037)),"fiction",ISNUMBER(SEARCH("publishing/nonfiction", N1037)),"nonfiction",ISNUMBER(SEARCH("publishing/radio &amp; podcasts", N1037)),"radio &amp; podcasts",ISNUMBER(SEARCH("publishing/translations", N1037)),"translations",ISNUMBER(SEARCH("technology/gadgets", N1037)),"gadgets",ISNUMBER(SEARCH("technology/hardware", N1037)),"hardware",ISNUMBER(SEARCH("technology/makerspaces", N1037)),"makerspaces",ISNUMBER(SEARCH("technology/space exploration", N1037)),"space exploration",ISNUMBER(SEARCH("technology/wearables", N1037)),"wearables",ISNUMBER(SEARCH("technology/web", N1037)),"web",ISNUMBER(SEARCH("theater/musical", N1037)),"musical",ISNUMBER(SEARCH("theater/plays", N1037)),"plays",ISNUMBER(SEARCH("theater/spaces", N1037)),"spaces")</f>
        <v>electronic music</v>
      </c>
      <c r="S1037" s="6">
        <f t="shared" si="83"/>
        <v>42016.641435185185</v>
      </c>
      <c r="T1037" s="6">
        <f t="shared" si="84"/>
        <v>42046.641435185185</v>
      </c>
    </row>
    <row r="1038" spans="1:20" ht="48" hidden="1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tr">
        <f t="shared" si="82"/>
        <v>music</v>
      </c>
      <c r="R1038" t="str" cm="1">
        <f t="array" ref="R1038">_xlfn.IFS(ISNUMBER(SEARCH("film &amp; video/television", N1038)),"television",ISNUMBER(SEARCH("film &amp; video/animation", N1038)),"animation",ISNUMBER(SEARCH("film &amp; video/documentary", N1038)),"documentary",ISNUMBER(SEARCH("film &amp; video/drama", N1038)),"drama",ISNUMBER(SEARCH("film &amp; video/science fiction", N1038)),"science fiction",ISNUMBER(SEARCH("film &amp; video/shorts", N1038)),"shorts",ISNUMBER(SEARCH("food/food trucks", N1038)),"food trucks",ISNUMBER(SEARCH("food/restaurants", N1038)),"restaurants",ISNUMBER(SEARCH("food/small batch", N1038)),"small batch",ISNUMBER(SEARCH("games/mobile games", N1038)),"mobile games",ISNUMBER(SEARCH("games/tabletop games", N1038)),"tabletop games",ISNUMBER(SEARCH("games/video games", N1038)),"video games",ISNUMBER(SEARCH("music/classical music", N1038)),"classical music",ISNUMBER(SEARCH("music/electronic music", N1038)),"electronic music",ISNUMBER(SEARCH("music/faith", N1038)),"faith",ISNUMBER(SEARCH("music/indie rock", N1038)),"indie rock",ISNUMBER(SEARCH("music/jazz", N1038)),"jazz",ISNUMBER(SEARCH("music/metal", N1038)),"metal",ISNUMBER(SEARCH("music/pop", N1038)),"pop",ISNUMBER(SEARCH("music/rock", N1038)),"rock",ISNUMBER(SEARCH("music/world music", N1038)),"world music",ISNUMBER(SEARCH("journalism/audio", N1038)),"audio",ISNUMBER(SEARCH("photography/nature", N1038)),"nature",ISNUMBER(SEARCH("photography/people", N1038)),"people",ISNUMBER(SEARCH("photography/photobooks", N1038)),"photobooks",ISNUMBER(SEARCH("photography/places", N1038)),"places",ISNUMBER(SEARCH("publishing/art books", N1038)),"art books",ISNUMBER(SEARCH("publishing/children's books", N1038)),"children's books",ISNUMBER(SEARCH("publishing/fiction", N1038)),"fiction",ISNUMBER(SEARCH("publishing/nonfiction", N1038)),"nonfiction",ISNUMBER(SEARCH("publishing/radio &amp; podcasts", N1038)),"radio &amp; podcasts",ISNUMBER(SEARCH("publishing/translations", N1038)),"translations",ISNUMBER(SEARCH("technology/gadgets", N1038)),"gadgets",ISNUMBER(SEARCH("technology/hardware", N1038)),"hardware",ISNUMBER(SEARCH("technology/makerspaces", N1038)),"makerspaces",ISNUMBER(SEARCH("technology/space exploration", N1038)),"space exploration",ISNUMBER(SEARCH("technology/wearables", N1038)),"wearables",ISNUMBER(SEARCH("technology/web", N1038)),"web",ISNUMBER(SEARCH("theater/musical", N1038)),"musical",ISNUMBER(SEARCH("theater/plays", N1038)),"plays",ISNUMBER(SEARCH("theater/spaces", N1038)),"spaces")</f>
        <v>electronic music</v>
      </c>
      <c r="S1038" s="6">
        <f t="shared" si="83"/>
        <v>41249.448958333334</v>
      </c>
      <c r="T1038" s="6">
        <f t="shared" si="84"/>
        <v>41281.333333333336</v>
      </c>
    </row>
    <row r="1039" spans="1:20" ht="48" hidden="1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tr">
        <f t="shared" si="82"/>
        <v>music</v>
      </c>
      <c r="R1039" t="str" cm="1">
        <f t="array" ref="R1039">_xlfn.IFS(ISNUMBER(SEARCH("film &amp; video/television", N1039)),"television",ISNUMBER(SEARCH("film &amp; video/animation", N1039)),"animation",ISNUMBER(SEARCH("film &amp; video/documentary", N1039)),"documentary",ISNUMBER(SEARCH("film &amp; video/drama", N1039)),"drama",ISNUMBER(SEARCH("film &amp; video/science fiction", N1039)),"science fiction",ISNUMBER(SEARCH("film &amp; video/shorts", N1039)),"shorts",ISNUMBER(SEARCH("food/food trucks", N1039)),"food trucks",ISNUMBER(SEARCH("food/restaurants", N1039)),"restaurants",ISNUMBER(SEARCH("food/small batch", N1039)),"small batch",ISNUMBER(SEARCH("games/mobile games", N1039)),"mobile games",ISNUMBER(SEARCH("games/tabletop games", N1039)),"tabletop games",ISNUMBER(SEARCH("games/video games", N1039)),"video games",ISNUMBER(SEARCH("music/classical music", N1039)),"classical music",ISNUMBER(SEARCH("music/electronic music", N1039)),"electronic music",ISNUMBER(SEARCH("music/faith", N1039)),"faith",ISNUMBER(SEARCH("music/indie rock", N1039)),"indie rock",ISNUMBER(SEARCH("music/jazz", N1039)),"jazz",ISNUMBER(SEARCH("music/metal", N1039)),"metal",ISNUMBER(SEARCH("music/pop", N1039)),"pop",ISNUMBER(SEARCH("music/rock", N1039)),"rock",ISNUMBER(SEARCH("music/world music", N1039)),"world music",ISNUMBER(SEARCH("journalism/audio", N1039)),"audio",ISNUMBER(SEARCH("photography/nature", N1039)),"nature",ISNUMBER(SEARCH("photography/people", N1039)),"people",ISNUMBER(SEARCH("photography/photobooks", N1039)),"photobooks",ISNUMBER(SEARCH("photography/places", N1039)),"places",ISNUMBER(SEARCH("publishing/art books", N1039)),"art books",ISNUMBER(SEARCH("publishing/children's books", N1039)),"children's books",ISNUMBER(SEARCH("publishing/fiction", N1039)),"fiction",ISNUMBER(SEARCH("publishing/nonfiction", N1039)),"nonfiction",ISNUMBER(SEARCH("publishing/radio &amp; podcasts", N1039)),"radio &amp; podcasts",ISNUMBER(SEARCH("publishing/translations", N1039)),"translations",ISNUMBER(SEARCH("technology/gadgets", N1039)),"gadgets",ISNUMBER(SEARCH("technology/hardware", N1039)),"hardware",ISNUMBER(SEARCH("technology/makerspaces", N1039)),"makerspaces",ISNUMBER(SEARCH("technology/space exploration", N1039)),"space exploration",ISNUMBER(SEARCH("technology/wearables", N1039)),"wearables",ISNUMBER(SEARCH("technology/web", N1039)),"web",ISNUMBER(SEARCH("theater/musical", N1039)),"musical",ISNUMBER(SEARCH("theater/plays", N1039)),"plays",ISNUMBER(SEARCH("theater/spaces", N1039)),"spaces")</f>
        <v>electronic music</v>
      </c>
      <c r="S1039" s="6">
        <f t="shared" si="83"/>
        <v>42119.822476851856</v>
      </c>
      <c r="T1039" s="6">
        <f t="shared" si="84"/>
        <v>42142.208333333328</v>
      </c>
    </row>
    <row r="1040" spans="1:20" ht="48" hidden="1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tr">
        <f t="shared" si="82"/>
        <v>music</v>
      </c>
      <c r="R1040" t="str" cm="1">
        <f t="array" ref="R1040">_xlfn.IFS(ISNUMBER(SEARCH("film &amp; video/television", N1040)),"television",ISNUMBER(SEARCH("film &amp; video/animation", N1040)),"animation",ISNUMBER(SEARCH("film &amp; video/documentary", N1040)),"documentary",ISNUMBER(SEARCH("film &amp; video/drama", N1040)),"drama",ISNUMBER(SEARCH("film &amp; video/science fiction", N1040)),"science fiction",ISNUMBER(SEARCH("film &amp; video/shorts", N1040)),"shorts",ISNUMBER(SEARCH("food/food trucks", N1040)),"food trucks",ISNUMBER(SEARCH("food/restaurants", N1040)),"restaurants",ISNUMBER(SEARCH("food/small batch", N1040)),"small batch",ISNUMBER(SEARCH("games/mobile games", N1040)),"mobile games",ISNUMBER(SEARCH("games/tabletop games", N1040)),"tabletop games",ISNUMBER(SEARCH("games/video games", N1040)),"video games",ISNUMBER(SEARCH("music/classical music", N1040)),"classical music",ISNUMBER(SEARCH("music/electronic music", N1040)),"electronic music",ISNUMBER(SEARCH("music/faith", N1040)),"faith",ISNUMBER(SEARCH("music/indie rock", N1040)),"indie rock",ISNUMBER(SEARCH("music/jazz", N1040)),"jazz",ISNUMBER(SEARCH("music/metal", N1040)),"metal",ISNUMBER(SEARCH("music/pop", N1040)),"pop",ISNUMBER(SEARCH("music/rock", N1040)),"rock",ISNUMBER(SEARCH("music/world music", N1040)),"world music",ISNUMBER(SEARCH("journalism/audio", N1040)),"audio",ISNUMBER(SEARCH("photography/nature", N1040)),"nature",ISNUMBER(SEARCH("photography/people", N1040)),"people",ISNUMBER(SEARCH("photography/photobooks", N1040)),"photobooks",ISNUMBER(SEARCH("photography/places", N1040)),"places",ISNUMBER(SEARCH("publishing/art books", N1040)),"art books",ISNUMBER(SEARCH("publishing/children's books", N1040)),"children's books",ISNUMBER(SEARCH("publishing/fiction", N1040)),"fiction",ISNUMBER(SEARCH("publishing/nonfiction", N1040)),"nonfiction",ISNUMBER(SEARCH("publishing/radio &amp; podcasts", N1040)),"radio &amp; podcasts",ISNUMBER(SEARCH("publishing/translations", N1040)),"translations",ISNUMBER(SEARCH("technology/gadgets", N1040)),"gadgets",ISNUMBER(SEARCH("technology/hardware", N1040)),"hardware",ISNUMBER(SEARCH("technology/makerspaces", N1040)),"makerspaces",ISNUMBER(SEARCH("technology/space exploration", N1040)),"space exploration",ISNUMBER(SEARCH("technology/wearables", N1040)),"wearables",ISNUMBER(SEARCH("technology/web", N1040)),"web",ISNUMBER(SEARCH("theater/musical", N1040)),"musical",ISNUMBER(SEARCH("theater/plays", N1040)),"plays",ISNUMBER(SEARCH("theater/spaces", N1040)),"spaces")</f>
        <v>electronic music</v>
      </c>
      <c r="S1040" s="6">
        <f t="shared" si="83"/>
        <v>42418.231747685189</v>
      </c>
      <c r="T1040" s="6">
        <f t="shared" si="84"/>
        <v>42448.190081018518</v>
      </c>
    </row>
    <row r="1041" spans="1:20" ht="48" hidden="1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tr">
        <f t="shared" si="82"/>
        <v>music</v>
      </c>
      <c r="R1041" t="str" cm="1">
        <f t="array" ref="R1041">_xlfn.IFS(ISNUMBER(SEARCH("film &amp; video/television", N1041)),"television",ISNUMBER(SEARCH("film &amp; video/animation", N1041)),"animation",ISNUMBER(SEARCH("film &amp; video/documentary", N1041)),"documentary",ISNUMBER(SEARCH("film &amp; video/drama", N1041)),"drama",ISNUMBER(SEARCH("film &amp; video/science fiction", N1041)),"science fiction",ISNUMBER(SEARCH("film &amp; video/shorts", N1041)),"shorts",ISNUMBER(SEARCH("food/food trucks", N1041)),"food trucks",ISNUMBER(SEARCH("food/restaurants", N1041)),"restaurants",ISNUMBER(SEARCH("food/small batch", N1041)),"small batch",ISNUMBER(SEARCH("games/mobile games", N1041)),"mobile games",ISNUMBER(SEARCH("games/tabletop games", N1041)),"tabletop games",ISNUMBER(SEARCH("games/video games", N1041)),"video games",ISNUMBER(SEARCH("music/classical music", N1041)),"classical music",ISNUMBER(SEARCH("music/electronic music", N1041)),"electronic music",ISNUMBER(SEARCH("music/faith", N1041)),"faith",ISNUMBER(SEARCH("music/indie rock", N1041)),"indie rock",ISNUMBER(SEARCH("music/jazz", N1041)),"jazz",ISNUMBER(SEARCH("music/metal", N1041)),"metal",ISNUMBER(SEARCH("music/pop", N1041)),"pop",ISNUMBER(SEARCH("music/rock", N1041)),"rock",ISNUMBER(SEARCH("music/world music", N1041)),"world music",ISNUMBER(SEARCH("journalism/audio", N1041)),"audio",ISNUMBER(SEARCH("photography/nature", N1041)),"nature",ISNUMBER(SEARCH("photography/people", N1041)),"people",ISNUMBER(SEARCH("photography/photobooks", N1041)),"photobooks",ISNUMBER(SEARCH("photography/places", N1041)),"places",ISNUMBER(SEARCH("publishing/art books", N1041)),"art books",ISNUMBER(SEARCH("publishing/children's books", N1041)),"children's books",ISNUMBER(SEARCH("publishing/fiction", N1041)),"fiction",ISNUMBER(SEARCH("publishing/nonfiction", N1041)),"nonfiction",ISNUMBER(SEARCH("publishing/radio &amp; podcasts", N1041)),"radio &amp; podcasts",ISNUMBER(SEARCH("publishing/translations", N1041)),"translations",ISNUMBER(SEARCH("technology/gadgets", N1041)),"gadgets",ISNUMBER(SEARCH("technology/hardware", N1041)),"hardware",ISNUMBER(SEARCH("technology/makerspaces", N1041)),"makerspaces",ISNUMBER(SEARCH("technology/space exploration", N1041)),"space exploration",ISNUMBER(SEARCH("technology/wearables", N1041)),"wearables",ISNUMBER(SEARCH("technology/web", N1041)),"web",ISNUMBER(SEARCH("theater/musical", N1041)),"musical",ISNUMBER(SEARCH("theater/plays", N1041)),"plays",ISNUMBER(SEARCH("theater/spaces", N1041)),"spaces")</f>
        <v>electronic music</v>
      </c>
      <c r="S1041" s="6">
        <f t="shared" si="83"/>
        <v>42692.109328703707</v>
      </c>
      <c r="T1041" s="6">
        <f t="shared" si="84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tr">
        <f t="shared" si="82"/>
        <v>journalism</v>
      </c>
      <c r="R1042" t="str" cm="1">
        <f t="array" ref="R1042">_xlfn.IFS(ISNUMBER(SEARCH("film &amp; video/television", N1042)),"television",ISNUMBER(SEARCH("film &amp; video/animation", N1042)),"animation",ISNUMBER(SEARCH("film &amp; video/documentary", N1042)),"documentary",ISNUMBER(SEARCH("film &amp; video/drama", N1042)),"drama",ISNUMBER(SEARCH("film &amp; video/science fiction", N1042)),"science fiction",ISNUMBER(SEARCH("film &amp; video/shorts", N1042)),"shorts",ISNUMBER(SEARCH("food/food trucks", N1042)),"food trucks",ISNUMBER(SEARCH("food/restaurants", N1042)),"restaurants",ISNUMBER(SEARCH("food/small batch", N1042)),"small batch",ISNUMBER(SEARCH("games/mobile games", N1042)),"mobile games",ISNUMBER(SEARCH("games/tabletop games", N1042)),"tabletop games",ISNUMBER(SEARCH("games/video games", N1042)),"video games",ISNUMBER(SEARCH("music/classical music", N1042)),"classical music",ISNUMBER(SEARCH("music/electronic music", N1042)),"electronic music",ISNUMBER(SEARCH("music/faith", N1042)),"faith",ISNUMBER(SEARCH("music/indie rock", N1042)),"indie rock",ISNUMBER(SEARCH("music/jazz", N1042)),"jazz",ISNUMBER(SEARCH("music/metal", N1042)),"metal",ISNUMBER(SEARCH("music/pop", N1042)),"pop",ISNUMBER(SEARCH("music/rock", N1042)),"rock",ISNUMBER(SEARCH("music/world music", N1042)),"world music",ISNUMBER(SEARCH("journalism/audio", N1042)),"audio",ISNUMBER(SEARCH("photography/nature", N1042)),"nature",ISNUMBER(SEARCH("photography/people", N1042)),"people",ISNUMBER(SEARCH("photography/photobooks", N1042)),"photobooks",ISNUMBER(SEARCH("photography/places", N1042)),"places",ISNUMBER(SEARCH("publishing/art books", N1042)),"art books",ISNUMBER(SEARCH("publishing/children's books", N1042)),"children's books",ISNUMBER(SEARCH("publishing/fiction", N1042)),"fiction",ISNUMBER(SEARCH("publishing/nonfiction", N1042)),"nonfiction",ISNUMBER(SEARCH("publishing/radio &amp; podcasts", N1042)),"radio &amp; podcasts",ISNUMBER(SEARCH("publishing/translations", N1042)),"translations",ISNUMBER(SEARCH("technology/gadgets", N1042)),"gadgets",ISNUMBER(SEARCH("technology/hardware", N1042)),"hardware",ISNUMBER(SEARCH("technology/makerspaces", N1042)),"makerspaces",ISNUMBER(SEARCH("technology/space exploration", N1042)),"space exploration",ISNUMBER(SEARCH("technology/wearables", N1042)),"wearables",ISNUMBER(SEARCH("technology/web", N1042)),"web",ISNUMBER(SEARCH("theater/musical", N1042)),"musical",ISNUMBER(SEARCH("theater/plays", N1042)),"plays",ISNUMBER(SEARCH("theater/spaces", N1042)),"spaces")</f>
        <v>audio</v>
      </c>
      <c r="S1042" s="6">
        <f t="shared" si="83"/>
        <v>42579.708437499998</v>
      </c>
      <c r="T1042" s="6">
        <f t="shared" si="84"/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v>0</v>
      </c>
      <c r="Q1043" t="str">
        <f t="shared" si="82"/>
        <v>journalism</v>
      </c>
      <c r="R1043" t="str" cm="1">
        <f t="array" ref="R1043">_xlfn.IFS(ISNUMBER(SEARCH("film &amp; video/television", N1043)),"television",ISNUMBER(SEARCH("film &amp; video/animation", N1043)),"animation",ISNUMBER(SEARCH("film &amp; video/documentary", N1043)),"documentary",ISNUMBER(SEARCH("film &amp; video/drama", N1043)),"drama",ISNUMBER(SEARCH("film &amp; video/science fiction", N1043)),"science fiction",ISNUMBER(SEARCH("film &amp; video/shorts", N1043)),"shorts",ISNUMBER(SEARCH("food/food trucks", N1043)),"food trucks",ISNUMBER(SEARCH("food/restaurants", N1043)),"restaurants",ISNUMBER(SEARCH("food/small batch", N1043)),"small batch",ISNUMBER(SEARCH("games/mobile games", N1043)),"mobile games",ISNUMBER(SEARCH("games/tabletop games", N1043)),"tabletop games",ISNUMBER(SEARCH("games/video games", N1043)),"video games",ISNUMBER(SEARCH("music/classical music", N1043)),"classical music",ISNUMBER(SEARCH("music/electronic music", N1043)),"electronic music",ISNUMBER(SEARCH("music/faith", N1043)),"faith",ISNUMBER(SEARCH("music/indie rock", N1043)),"indie rock",ISNUMBER(SEARCH("music/jazz", N1043)),"jazz",ISNUMBER(SEARCH("music/metal", N1043)),"metal",ISNUMBER(SEARCH("music/pop", N1043)),"pop",ISNUMBER(SEARCH("music/rock", N1043)),"rock",ISNUMBER(SEARCH("music/world music", N1043)),"world music",ISNUMBER(SEARCH("journalism/audio", N1043)),"audio",ISNUMBER(SEARCH("photography/nature", N1043)),"nature",ISNUMBER(SEARCH("photography/people", N1043)),"people",ISNUMBER(SEARCH("photography/photobooks", N1043)),"photobooks",ISNUMBER(SEARCH("photography/places", N1043)),"places",ISNUMBER(SEARCH("publishing/art books", N1043)),"art books",ISNUMBER(SEARCH("publishing/children's books", N1043)),"children's books",ISNUMBER(SEARCH("publishing/fiction", N1043)),"fiction",ISNUMBER(SEARCH("publishing/nonfiction", N1043)),"nonfiction",ISNUMBER(SEARCH("publishing/radio &amp; podcasts", N1043)),"radio &amp; podcasts",ISNUMBER(SEARCH("publishing/translations", N1043)),"translations",ISNUMBER(SEARCH("technology/gadgets", N1043)),"gadgets",ISNUMBER(SEARCH("technology/hardware", N1043)),"hardware",ISNUMBER(SEARCH("technology/makerspaces", N1043)),"makerspaces",ISNUMBER(SEARCH("technology/space exploration", N1043)),"space exploration",ISNUMBER(SEARCH("technology/wearables", N1043)),"wearables",ISNUMBER(SEARCH("technology/web", N1043)),"web",ISNUMBER(SEARCH("theater/musical", N1043)),"musical",ISNUMBER(SEARCH("theater/plays", N1043)),"plays",ISNUMBER(SEARCH("theater/spaces", N1043)),"spaces")</f>
        <v>audio</v>
      </c>
      <c r="S1043" s="6">
        <f t="shared" si="83"/>
        <v>41831.060092592597</v>
      </c>
      <c r="T1043" s="6">
        <f t="shared" si="84"/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tr">
        <f t="shared" si="82"/>
        <v>journalism</v>
      </c>
      <c r="R1044" t="str" cm="1">
        <f t="array" ref="R1044">_xlfn.IFS(ISNUMBER(SEARCH("film &amp; video/television", N1044)),"television",ISNUMBER(SEARCH("film &amp; video/animation", N1044)),"animation",ISNUMBER(SEARCH("film &amp; video/documentary", N1044)),"documentary",ISNUMBER(SEARCH("film &amp; video/drama", N1044)),"drama",ISNUMBER(SEARCH("film &amp; video/science fiction", N1044)),"science fiction",ISNUMBER(SEARCH("film &amp; video/shorts", N1044)),"shorts",ISNUMBER(SEARCH("food/food trucks", N1044)),"food trucks",ISNUMBER(SEARCH("food/restaurants", N1044)),"restaurants",ISNUMBER(SEARCH("food/small batch", N1044)),"small batch",ISNUMBER(SEARCH("games/mobile games", N1044)),"mobile games",ISNUMBER(SEARCH("games/tabletop games", N1044)),"tabletop games",ISNUMBER(SEARCH("games/video games", N1044)),"video games",ISNUMBER(SEARCH("music/classical music", N1044)),"classical music",ISNUMBER(SEARCH("music/electronic music", N1044)),"electronic music",ISNUMBER(SEARCH("music/faith", N1044)),"faith",ISNUMBER(SEARCH("music/indie rock", N1044)),"indie rock",ISNUMBER(SEARCH("music/jazz", N1044)),"jazz",ISNUMBER(SEARCH("music/metal", N1044)),"metal",ISNUMBER(SEARCH("music/pop", N1044)),"pop",ISNUMBER(SEARCH("music/rock", N1044)),"rock",ISNUMBER(SEARCH("music/world music", N1044)),"world music",ISNUMBER(SEARCH("journalism/audio", N1044)),"audio",ISNUMBER(SEARCH("photography/nature", N1044)),"nature",ISNUMBER(SEARCH("photography/people", N1044)),"people",ISNUMBER(SEARCH("photography/photobooks", N1044)),"photobooks",ISNUMBER(SEARCH("photography/places", N1044)),"places",ISNUMBER(SEARCH("publishing/art books", N1044)),"art books",ISNUMBER(SEARCH("publishing/children's books", N1044)),"children's books",ISNUMBER(SEARCH("publishing/fiction", N1044)),"fiction",ISNUMBER(SEARCH("publishing/nonfiction", N1044)),"nonfiction",ISNUMBER(SEARCH("publishing/radio &amp; podcasts", N1044)),"radio &amp; podcasts",ISNUMBER(SEARCH("publishing/translations", N1044)),"translations",ISNUMBER(SEARCH("technology/gadgets", N1044)),"gadgets",ISNUMBER(SEARCH("technology/hardware", N1044)),"hardware",ISNUMBER(SEARCH("technology/makerspaces", N1044)),"makerspaces",ISNUMBER(SEARCH("technology/space exploration", N1044)),"space exploration",ISNUMBER(SEARCH("technology/wearables", N1044)),"wearables",ISNUMBER(SEARCH("technology/web", N1044)),"web",ISNUMBER(SEARCH("theater/musical", N1044)),"musical",ISNUMBER(SEARCH("theater/plays", N1044)),"plays",ISNUMBER(SEARCH("theater/spaces", N1044)),"spaces")</f>
        <v>audio</v>
      </c>
      <c r="S1044" s="6">
        <f t="shared" si="83"/>
        <v>41851.696157407408</v>
      </c>
      <c r="T1044" s="6">
        <f t="shared" si="84"/>
        <v>41894.416666666664</v>
      </c>
    </row>
    <row r="1045" spans="1:20" ht="32" hidden="1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tr">
        <f t="shared" si="82"/>
        <v>journalism</v>
      </c>
      <c r="R1045" t="str" cm="1">
        <f t="array" ref="R1045">_xlfn.IFS(ISNUMBER(SEARCH("film &amp; video/television", N1045)),"television",ISNUMBER(SEARCH("film &amp; video/animation", N1045)),"animation",ISNUMBER(SEARCH("film &amp; video/documentary", N1045)),"documentary",ISNUMBER(SEARCH("film &amp; video/drama", N1045)),"drama",ISNUMBER(SEARCH("film &amp; video/science fiction", N1045)),"science fiction",ISNUMBER(SEARCH("film &amp; video/shorts", N1045)),"shorts",ISNUMBER(SEARCH("food/food trucks", N1045)),"food trucks",ISNUMBER(SEARCH("food/restaurants", N1045)),"restaurants",ISNUMBER(SEARCH("food/small batch", N1045)),"small batch",ISNUMBER(SEARCH("games/mobile games", N1045)),"mobile games",ISNUMBER(SEARCH("games/tabletop games", N1045)),"tabletop games",ISNUMBER(SEARCH("games/video games", N1045)),"video games",ISNUMBER(SEARCH("music/classical music", N1045)),"classical music",ISNUMBER(SEARCH("music/electronic music", N1045)),"electronic music",ISNUMBER(SEARCH("music/faith", N1045)),"faith",ISNUMBER(SEARCH("music/indie rock", N1045)),"indie rock",ISNUMBER(SEARCH("music/jazz", N1045)),"jazz",ISNUMBER(SEARCH("music/metal", N1045)),"metal",ISNUMBER(SEARCH("music/pop", N1045)),"pop",ISNUMBER(SEARCH("music/rock", N1045)),"rock",ISNUMBER(SEARCH("music/world music", N1045)),"world music",ISNUMBER(SEARCH("journalism/audio", N1045)),"audio",ISNUMBER(SEARCH("photography/nature", N1045)),"nature",ISNUMBER(SEARCH("photography/people", N1045)),"people",ISNUMBER(SEARCH("photography/photobooks", N1045)),"photobooks",ISNUMBER(SEARCH("photography/places", N1045)),"places",ISNUMBER(SEARCH("publishing/art books", N1045)),"art books",ISNUMBER(SEARCH("publishing/children's books", N1045)),"children's books",ISNUMBER(SEARCH("publishing/fiction", N1045)),"fiction",ISNUMBER(SEARCH("publishing/nonfiction", N1045)),"nonfiction",ISNUMBER(SEARCH("publishing/radio &amp; podcasts", N1045)),"radio &amp; podcasts",ISNUMBER(SEARCH("publishing/translations", N1045)),"translations",ISNUMBER(SEARCH("technology/gadgets", N1045)),"gadgets",ISNUMBER(SEARCH("technology/hardware", N1045)),"hardware",ISNUMBER(SEARCH("technology/makerspaces", N1045)),"makerspaces",ISNUMBER(SEARCH("technology/space exploration", N1045)),"space exploration",ISNUMBER(SEARCH("technology/wearables", N1045)),"wearables",ISNUMBER(SEARCH("technology/web", N1045)),"web",ISNUMBER(SEARCH("theater/musical", N1045)),"musical",ISNUMBER(SEARCH("theater/plays", N1045)),"plays",ISNUMBER(SEARCH("theater/spaces", N1045)),"spaces")</f>
        <v>audio</v>
      </c>
      <c r="S1045" s="6">
        <f t="shared" si="83"/>
        <v>42114.252951388888</v>
      </c>
      <c r="T1045" s="6">
        <f t="shared" si="84"/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tr">
        <f t="shared" si="82"/>
        <v>journalism</v>
      </c>
      <c r="R1046" t="str" cm="1">
        <f t="array" ref="R1046">_xlfn.IFS(ISNUMBER(SEARCH("film &amp; video/television", N1046)),"television",ISNUMBER(SEARCH("film &amp; video/animation", N1046)),"animation",ISNUMBER(SEARCH("film &amp; video/documentary", N1046)),"documentary",ISNUMBER(SEARCH("film &amp; video/drama", N1046)),"drama",ISNUMBER(SEARCH("film &amp; video/science fiction", N1046)),"science fiction",ISNUMBER(SEARCH("film &amp; video/shorts", N1046)),"shorts",ISNUMBER(SEARCH("food/food trucks", N1046)),"food trucks",ISNUMBER(SEARCH("food/restaurants", N1046)),"restaurants",ISNUMBER(SEARCH("food/small batch", N1046)),"small batch",ISNUMBER(SEARCH("games/mobile games", N1046)),"mobile games",ISNUMBER(SEARCH("games/tabletop games", N1046)),"tabletop games",ISNUMBER(SEARCH("games/video games", N1046)),"video games",ISNUMBER(SEARCH("music/classical music", N1046)),"classical music",ISNUMBER(SEARCH("music/electronic music", N1046)),"electronic music",ISNUMBER(SEARCH("music/faith", N1046)),"faith",ISNUMBER(SEARCH("music/indie rock", N1046)),"indie rock",ISNUMBER(SEARCH("music/jazz", N1046)),"jazz",ISNUMBER(SEARCH("music/metal", N1046)),"metal",ISNUMBER(SEARCH("music/pop", N1046)),"pop",ISNUMBER(SEARCH("music/rock", N1046)),"rock",ISNUMBER(SEARCH("music/world music", N1046)),"world music",ISNUMBER(SEARCH("journalism/audio", N1046)),"audio",ISNUMBER(SEARCH("photography/nature", N1046)),"nature",ISNUMBER(SEARCH("photography/people", N1046)),"people",ISNUMBER(SEARCH("photography/photobooks", N1046)),"photobooks",ISNUMBER(SEARCH("photography/places", N1046)),"places",ISNUMBER(SEARCH("publishing/art books", N1046)),"art books",ISNUMBER(SEARCH("publishing/children's books", N1046)),"children's books",ISNUMBER(SEARCH("publishing/fiction", N1046)),"fiction",ISNUMBER(SEARCH("publishing/nonfiction", N1046)),"nonfiction",ISNUMBER(SEARCH("publishing/radio &amp; podcasts", N1046)),"radio &amp; podcasts",ISNUMBER(SEARCH("publishing/translations", N1046)),"translations",ISNUMBER(SEARCH("technology/gadgets", N1046)),"gadgets",ISNUMBER(SEARCH("technology/hardware", N1046)),"hardware",ISNUMBER(SEARCH("technology/makerspaces", N1046)),"makerspaces",ISNUMBER(SEARCH("technology/space exploration", N1046)),"space exploration",ISNUMBER(SEARCH("technology/wearables", N1046)),"wearables",ISNUMBER(SEARCH("technology/web", N1046)),"web",ISNUMBER(SEARCH("theater/musical", N1046)),"musical",ISNUMBER(SEARCH("theater/plays", N1046)),"plays",ISNUMBER(SEARCH("theater/spaces", N1046)),"spaces")</f>
        <v>audio</v>
      </c>
      <c r="S1046" s="6">
        <f t="shared" si="83"/>
        <v>42011.925937499997</v>
      </c>
      <c r="T1046" s="6">
        <f t="shared" si="84"/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tr">
        <f t="shared" si="82"/>
        <v>journalism</v>
      </c>
      <c r="R1047" t="str" cm="1">
        <f t="array" ref="R1047">_xlfn.IFS(ISNUMBER(SEARCH("film &amp; video/television", N1047)),"television",ISNUMBER(SEARCH("film &amp; video/animation", N1047)),"animation",ISNUMBER(SEARCH("film &amp; video/documentary", N1047)),"documentary",ISNUMBER(SEARCH("film &amp; video/drama", N1047)),"drama",ISNUMBER(SEARCH("film &amp; video/science fiction", N1047)),"science fiction",ISNUMBER(SEARCH("film &amp; video/shorts", N1047)),"shorts",ISNUMBER(SEARCH("food/food trucks", N1047)),"food trucks",ISNUMBER(SEARCH("food/restaurants", N1047)),"restaurants",ISNUMBER(SEARCH("food/small batch", N1047)),"small batch",ISNUMBER(SEARCH("games/mobile games", N1047)),"mobile games",ISNUMBER(SEARCH("games/tabletop games", N1047)),"tabletop games",ISNUMBER(SEARCH("games/video games", N1047)),"video games",ISNUMBER(SEARCH("music/classical music", N1047)),"classical music",ISNUMBER(SEARCH("music/electronic music", N1047)),"electronic music",ISNUMBER(SEARCH("music/faith", N1047)),"faith",ISNUMBER(SEARCH("music/indie rock", N1047)),"indie rock",ISNUMBER(SEARCH("music/jazz", N1047)),"jazz",ISNUMBER(SEARCH("music/metal", N1047)),"metal",ISNUMBER(SEARCH("music/pop", N1047)),"pop",ISNUMBER(SEARCH("music/rock", N1047)),"rock",ISNUMBER(SEARCH("music/world music", N1047)),"world music",ISNUMBER(SEARCH("journalism/audio", N1047)),"audio",ISNUMBER(SEARCH("photography/nature", N1047)),"nature",ISNUMBER(SEARCH("photography/people", N1047)),"people",ISNUMBER(SEARCH("photography/photobooks", N1047)),"photobooks",ISNUMBER(SEARCH("photography/places", N1047)),"places",ISNUMBER(SEARCH("publishing/art books", N1047)),"art books",ISNUMBER(SEARCH("publishing/children's books", N1047)),"children's books",ISNUMBER(SEARCH("publishing/fiction", N1047)),"fiction",ISNUMBER(SEARCH("publishing/nonfiction", N1047)),"nonfiction",ISNUMBER(SEARCH("publishing/radio &amp; podcasts", N1047)),"radio &amp; podcasts",ISNUMBER(SEARCH("publishing/translations", N1047)),"translations",ISNUMBER(SEARCH("technology/gadgets", N1047)),"gadgets",ISNUMBER(SEARCH("technology/hardware", N1047)),"hardware",ISNUMBER(SEARCH("technology/makerspaces", N1047)),"makerspaces",ISNUMBER(SEARCH("technology/space exploration", N1047)),"space exploration",ISNUMBER(SEARCH("technology/wearables", N1047)),"wearables",ISNUMBER(SEARCH("technology/web", N1047)),"web",ISNUMBER(SEARCH("theater/musical", N1047)),"musical",ISNUMBER(SEARCH("theater/plays", N1047)),"plays",ISNUMBER(SEARCH("theater/spaces", N1047)),"spaces")</f>
        <v>audio</v>
      </c>
      <c r="S1047" s="6">
        <f t="shared" si="83"/>
        <v>41844.874421296299</v>
      </c>
      <c r="T1047" s="6">
        <f t="shared" si="84"/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v>0</v>
      </c>
      <c r="Q1048" t="str">
        <f t="shared" si="82"/>
        <v>journalism</v>
      </c>
      <c r="R1048" t="str" cm="1">
        <f t="array" ref="R1048">_xlfn.IFS(ISNUMBER(SEARCH("film &amp; video/television", N1048)),"television",ISNUMBER(SEARCH("film &amp; video/animation", N1048)),"animation",ISNUMBER(SEARCH("film &amp; video/documentary", N1048)),"documentary",ISNUMBER(SEARCH("film &amp; video/drama", N1048)),"drama",ISNUMBER(SEARCH("film &amp; video/science fiction", N1048)),"science fiction",ISNUMBER(SEARCH("film &amp; video/shorts", N1048)),"shorts",ISNUMBER(SEARCH("food/food trucks", N1048)),"food trucks",ISNUMBER(SEARCH("food/restaurants", N1048)),"restaurants",ISNUMBER(SEARCH("food/small batch", N1048)),"small batch",ISNUMBER(SEARCH("games/mobile games", N1048)),"mobile games",ISNUMBER(SEARCH("games/tabletop games", N1048)),"tabletop games",ISNUMBER(SEARCH("games/video games", N1048)),"video games",ISNUMBER(SEARCH("music/classical music", N1048)),"classical music",ISNUMBER(SEARCH("music/electronic music", N1048)),"electronic music",ISNUMBER(SEARCH("music/faith", N1048)),"faith",ISNUMBER(SEARCH("music/indie rock", N1048)),"indie rock",ISNUMBER(SEARCH("music/jazz", N1048)),"jazz",ISNUMBER(SEARCH("music/metal", N1048)),"metal",ISNUMBER(SEARCH("music/pop", N1048)),"pop",ISNUMBER(SEARCH("music/rock", N1048)),"rock",ISNUMBER(SEARCH("music/world music", N1048)),"world music",ISNUMBER(SEARCH("journalism/audio", N1048)),"audio",ISNUMBER(SEARCH("photography/nature", N1048)),"nature",ISNUMBER(SEARCH("photography/people", N1048)),"people",ISNUMBER(SEARCH("photography/photobooks", N1048)),"photobooks",ISNUMBER(SEARCH("photography/places", N1048)),"places",ISNUMBER(SEARCH("publishing/art books", N1048)),"art books",ISNUMBER(SEARCH("publishing/children's books", N1048)),"children's books",ISNUMBER(SEARCH("publishing/fiction", N1048)),"fiction",ISNUMBER(SEARCH("publishing/nonfiction", N1048)),"nonfiction",ISNUMBER(SEARCH("publishing/radio &amp; podcasts", N1048)),"radio &amp; podcasts",ISNUMBER(SEARCH("publishing/translations", N1048)),"translations",ISNUMBER(SEARCH("technology/gadgets", N1048)),"gadgets",ISNUMBER(SEARCH("technology/hardware", N1048)),"hardware",ISNUMBER(SEARCH("technology/makerspaces", N1048)),"makerspaces",ISNUMBER(SEARCH("technology/space exploration", N1048)),"space exploration",ISNUMBER(SEARCH("technology/wearables", N1048)),"wearables",ISNUMBER(SEARCH("technology/web", N1048)),"web",ISNUMBER(SEARCH("theater/musical", N1048)),"musical",ISNUMBER(SEARCH("theater/plays", N1048)),"plays",ISNUMBER(SEARCH("theater/spaces", N1048)),"spaces")</f>
        <v>audio</v>
      </c>
      <c r="S1048" s="6">
        <f t="shared" si="83"/>
        <v>42319.851388888885</v>
      </c>
      <c r="T1048" s="6">
        <f t="shared" si="84"/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tr">
        <f t="shared" si="82"/>
        <v>journalism</v>
      </c>
      <c r="R1049" t="str" cm="1">
        <f t="array" ref="R1049">_xlfn.IFS(ISNUMBER(SEARCH("film &amp; video/television", N1049)),"television",ISNUMBER(SEARCH("film &amp; video/animation", N1049)),"animation",ISNUMBER(SEARCH("film &amp; video/documentary", N1049)),"documentary",ISNUMBER(SEARCH("film &amp; video/drama", N1049)),"drama",ISNUMBER(SEARCH("film &amp; video/science fiction", N1049)),"science fiction",ISNUMBER(SEARCH("film &amp; video/shorts", N1049)),"shorts",ISNUMBER(SEARCH("food/food trucks", N1049)),"food trucks",ISNUMBER(SEARCH("food/restaurants", N1049)),"restaurants",ISNUMBER(SEARCH("food/small batch", N1049)),"small batch",ISNUMBER(SEARCH("games/mobile games", N1049)),"mobile games",ISNUMBER(SEARCH("games/tabletop games", N1049)),"tabletop games",ISNUMBER(SEARCH("games/video games", N1049)),"video games",ISNUMBER(SEARCH("music/classical music", N1049)),"classical music",ISNUMBER(SEARCH("music/electronic music", N1049)),"electronic music",ISNUMBER(SEARCH("music/faith", N1049)),"faith",ISNUMBER(SEARCH("music/indie rock", N1049)),"indie rock",ISNUMBER(SEARCH("music/jazz", N1049)),"jazz",ISNUMBER(SEARCH("music/metal", N1049)),"metal",ISNUMBER(SEARCH("music/pop", N1049)),"pop",ISNUMBER(SEARCH("music/rock", N1049)),"rock",ISNUMBER(SEARCH("music/world music", N1049)),"world music",ISNUMBER(SEARCH("journalism/audio", N1049)),"audio",ISNUMBER(SEARCH("photography/nature", N1049)),"nature",ISNUMBER(SEARCH("photography/people", N1049)),"people",ISNUMBER(SEARCH("photography/photobooks", N1049)),"photobooks",ISNUMBER(SEARCH("photography/places", N1049)),"places",ISNUMBER(SEARCH("publishing/art books", N1049)),"art books",ISNUMBER(SEARCH("publishing/children's books", N1049)),"children's books",ISNUMBER(SEARCH("publishing/fiction", N1049)),"fiction",ISNUMBER(SEARCH("publishing/nonfiction", N1049)),"nonfiction",ISNUMBER(SEARCH("publishing/radio &amp; podcasts", N1049)),"radio &amp; podcasts",ISNUMBER(SEARCH("publishing/translations", N1049)),"translations",ISNUMBER(SEARCH("technology/gadgets", N1049)),"gadgets",ISNUMBER(SEARCH("technology/hardware", N1049)),"hardware",ISNUMBER(SEARCH("technology/makerspaces", N1049)),"makerspaces",ISNUMBER(SEARCH("technology/space exploration", N1049)),"space exploration",ISNUMBER(SEARCH("technology/wearables", N1049)),"wearables",ISNUMBER(SEARCH("technology/web", N1049)),"web",ISNUMBER(SEARCH("theater/musical", N1049)),"musical",ISNUMBER(SEARCH("theater/plays", N1049)),"plays",ISNUMBER(SEARCH("theater/spaces", N1049)),"spaces")</f>
        <v>audio</v>
      </c>
      <c r="S1049" s="6">
        <f t="shared" si="83"/>
        <v>41918.818460648145</v>
      </c>
      <c r="T1049" s="6">
        <f t="shared" si="84"/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tr">
        <f t="shared" si="82"/>
        <v>journalism</v>
      </c>
      <c r="R1050" t="str" cm="1">
        <f t="array" ref="R1050">_xlfn.IFS(ISNUMBER(SEARCH("film &amp; video/television", N1050)),"television",ISNUMBER(SEARCH("film &amp; video/animation", N1050)),"animation",ISNUMBER(SEARCH("film &amp; video/documentary", N1050)),"documentary",ISNUMBER(SEARCH("film &amp; video/drama", N1050)),"drama",ISNUMBER(SEARCH("film &amp; video/science fiction", N1050)),"science fiction",ISNUMBER(SEARCH("film &amp; video/shorts", N1050)),"shorts",ISNUMBER(SEARCH("food/food trucks", N1050)),"food trucks",ISNUMBER(SEARCH("food/restaurants", N1050)),"restaurants",ISNUMBER(SEARCH("food/small batch", N1050)),"small batch",ISNUMBER(SEARCH("games/mobile games", N1050)),"mobile games",ISNUMBER(SEARCH("games/tabletop games", N1050)),"tabletop games",ISNUMBER(SEARCH("games/video games", N1050)),"video games",ISNUMBER(SEARCH("music/classical music", N1050)),"classical music",ISNUMBER(SEARCH("music/electronic music", N1050)),"electronic music",ISNUMBER(SEARCH("music/faith", N1050)),"faith",ISNUMBER(SEARCH("music/indie rock", N1050)),"indie rock",ISNUMBER(SEARCH("music/jazz", N1050)),"jazz",ISNUMBER(SEARCH("music/metal", N1050)),"metal",ISNUMBER(SEARCH("music/pop", N1050)),"pop",ISNUMBER(SEARCH("music/rock", N1050)),"rock",ISNUMBER(SEARCH("music/world music", N1050)),"world music",ISNUMBER(SEARCH("journalism/audio", N1050)),"audio",ISNUMBER(SEARCH("photography/nature", N1050)),"nature",ISNUMBER(SEARCH("photography/people", N1050)),"people",ISNUMBER(SEARCH("photography/photobooks", N1050)),"photobooks",ISNUMBER(SEARCH("photography/places", N1050)),"places",ISNUMBER(SEARCH("publishing/art books", N1050)),"art books",ISNUMBER(SEARCH("publishing/children's books", N1050)),"children's books",ISNUMBER(SEARCH("publishing/fiction", N1050)),"fiction",ISNUMBER(SEARCH("publishing/nonfiction", N1050)),"nonfiction",ISNUMBER(SEARCH("publishing/radio &amp; podcasts", N1050)),"radio &amp; podcasts",ISNUMBER(SEARCH("publishing/translations", N1050)),"translations",ISNUMBER(SEARCH("technology/gadgets", N1050)),"gadgets",ISNUMBER(SEARCH("technology/hardware", N1050)),"hardware",ISNUMBER(SEARCH("technology/makerspaces", N1050)),"makerspaces",ISNUMBER(SEARCH("technology/space exploration", N1050)),"space exploration",ISNUMBER(SEARCH("technology/wearables", N1050)),"wearables",ISNUMBER(SEARCH("technology/web", N1050)),"web",ISNUMBER(SEARCH("theater/musical", N1050)),"musical",ISNUMBER(SEARCH("theater/plays", N1050)),"plays",ISNUMBER(SEARCH("theater/spaces", N1050)),"spaces")</f>
        <v>audio</v>
      </c>
      <c r="S1050" s="6">
        <f t="shared" si="83"/>
        <v>42598.053113425922</v>
      </c>
      <c r="T1050" s="6">
        <f t="shared" si="84"/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v>0</v>
      </c>
      <c r="Q1051" t="str">
        <f t="shared" si="82"/>
        <v>journalism</v>
      </c>
      <c r="R1051" t="str" cm="1">
        <f t="array" ref="R1051">_xlfn.IFS(ISNUMBER(SEARCH("film &amp; video/television", N1051)),"television",ISNUMBER(SEARCH("film &amp; video/animation", N1051)),"animation",ISNUMBER(SEARCH("film &amp; video/documentary", N1051)),"documentary",ISNUMBER(SEARCH("film &amp; video/drama", N1051)),"drama",ISNUMBER(SEARCH("film &amp; video/science fiction", N1051)),"science fiction",ISNUMBER(SEARCH("film &amp; video/shorts", N1051)),"shorts",ISNUMBER(SEARCH("food/food trucks", N1051)),"food trucks",ISNUMBER(SEARCH("food/restaurants", N1051)),"restaurants",ISNUMBER(SEARCH("food/small batch", N1051)),"small batch",ISNUMBER(SEARCH("games/mobile games", N1051)),"mobile games",ISNUMBER(SEARCH("games/tabletop games", N1051)),"tabletop games",ISNUMBER(SEARCH("games/video games", N1051)),"video games",ISNUMBER(SEARCH("music/classical music", N1051)),"classical music",ISNUMBER(SEARCH("music/electronic music", N1051)),"electronic music",ISNUMBER(SEARCH("music/faith", N1051)),"faith",ISNUMBER(SEARCH("music/indie rock", N1051)),"indie rock",ISNUMBER(SEARCH("music/jazz", N1051)),"jazz",ISNUMBER(SEARCH("music/metal", N1051)),"metal",ISNUMBER(SEARCH("music/pop", N1051)),"pop",ISNUMBER(SEARCH("music/rock", N1051)),"rock",ISNUMBER(SEARCH("music/world music", N1051)),"world music",ISNUMBER(SEARCH("journalism/audio", N1051)),"audio",ISNUMBER(SEARCH("photography/nature", N1051)),"nature",ISNUMBER(SEARCH("photography/people", N1051)),"people",ISNUMBER(SEARCH("photography/photobooks", N1051)),"photobooks",ISNUMBER(SEARCH("photography/places", N1051)),"places",ISNUMBER(SEARCH("publishing/art books", N1051)),"art books",ISNUMBER(SEARCH("publishing/children's books", N1051)),"children's books",ISNUMBER(SEARCH("publishing/fiction", N1051)),"fiction",ISNUMBER(SEARCH("publishing/nonfiction", N1051)),"nonfiction",ISNUMBER(SEARCH("publishing/radio &amp; podcasts", N1051)),"radio &amp; podcasts",ISNUMBER(SEARCH("publishing/translations", N1051)),"translations",ISNUMBER(SEARCH("technology/gadgets", N1051)),"gadgets",ISNUMBER(SEARCH("technology/hardware", N1051)),"hardware",ISNUMBER(SEARCH("technology/makerspaces", N1051)),"makerspaces",ISNUMBER(SEARCH("technology/space exploration", N1051)),"space exploration",ISNUMBER(SEARCH("technology/wearables", N1051)),"wearables",ISNUMBER(SEARCH("technology/web", N1051)),"web",ISNUMBER(SEARCH("theater/musical", N1051)),"musical",ISNUMBER(SEARCH("theater/plays", N1051)),"plays",ISNUMBER(SEARCH("theater/spaces", N1051)),"spaces")</f>
        <v>audio</v>
      </c>
      <c r="S1051" s="6">
        <f t="shared" si="83"/>
        <v>42382.431076388893</v>
      </c>
      <c r="T1051" s="6">
        <f t="shared" si="84"/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v>0</v>
      </c>
      <c r="Q1052" t="str">
        <f t="shared" si="82"/>
        <v>journalism</v>
      </c>
      <c r="R1052" t="str" cm="1">
        <f t="array" ref="R1052">_xlfn.IFS(ISNUMBER(SEARCH("film &amp; video/television", N1052)),"television",ISNUMBER(SEARCH("film &amp; video/animation", N1052)),"animation",ISNUMBER(SEARCH("film &amp; video/documentary", N1052)),"documentary",ISNUMBER(SEARCH("film &amp; video/drama", N1052)),"drama",ISNUMBER(SEARCH("film &amp; video/science fiction", N1052)),"science fiction",ISNUMBER(SEARCH("film &amp; video/shorts", N1052)),"shorts",ISNUMBER(SEARCH("food/food trucks", N1052)),"food trucks",ISNUMBER(SEARCH("food/restaurants", N1052)),"restaurants",ISNUMBER(SEARCH("food/small batch", N1052)),"small batch",ISNUMBER(SEARCH("games/mobile games", N1052)),"mobile games",ISNUMBER(SEARCH("games/tabletop games", N1052)),"tabletop games",ISNUMBER(SEARCH("games/video games", N1052)),"video games",ISNUMBER(SEARCH("music/classical music", N1052)),"classical music",ISNUMBER(SEARCH("music/electronic music", N1052)),"electronic music",ISNUMBER(SEARCH("music/faith", N1052)),"faith",ISNUMBER(SEARCH("music/indie rock", N1052)),"indie rock",ISNUMBER(SEARCH("music/jazz", N1052)),"jazz",ISNUMBER(SEARCH("music/metal", N1052)),"metal",ISNUMBER(SEARCH("music/pop", N1052)),"pop",ISNUMBER(SEARCH("music/rock", N1052)),"rock",ISNUMBER(SEARCH("music/world music", N1052)),"world music",ISNUMBER(SEARCH("journalism/audio", N1052)),"audio",ISNUMBER(SEARCH("photography/nature", N1052)),"nature",ISNUMBER(SEARCH("photography/people", N1052)),"people",ISNUMBER(SEARCH("photography/photobooks", N1052)),"photobooks",ISNUMBER(SEARCH("photography/places", N1052)),"places",ISNUMBER(SEARCH("publishing/art books", N1052)),"art books",ISNUMBER(SEARCH("publishing/children's books", N1052)),"children's books",ISNUMBER(SEARCH("publishing/fiction", N1052)),"fiction",ISNUMBER(SEARCH("publishing/nonfiction", N1052)),"nonfiction",ISNUMBER(SEARCH("publishing/radio &amp; podcasts", N1052)),"radio &amp; podcasts",ISNUMBER(SEARCH("publishing/translations", N1052)),"translations",ISNUMBER(SEARCH("technology/gadgets", N1052)),"gadgets",ISNUMBER(SEARCH("technology/hardware", N1052)),"hardware",ISNUMBER(SEARCH("technology/makerspaces", N1052)),"makerspaces",ISNUMBER(SEARCH("technology/space exploration", N1052)),"space exploration",ISNUMBER(SEARCH("technology/wearables", N1052)),"wearables",ISNUMBER(SEARCH("technology/web", N1052)),"web",ISNUMBER(SEARCH("theater/musical", N1052)),"musical",ISNUMBER(SEARCH("theater/plays", N1052)),"plays",ISNUMBER(SEARCH("theater/spaces", N1052)),"spaces")</f>
        <v>audio</v>
      </c>
      <c r="S1052" s="6">
        <f t="shared" si="83"/>
        <v>42231.7971875</v>
      </c>
      <c r="T1052" s="6">
        <f t="shared" si="84"/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v>0</v>
      </c>
      <c r="Q1053" t="str">
        <f t="shared" si="82"/>
        <v>journalism</v>
      </c>
      <c r="R1053" t="str" cm="1">
        <f t="array" ref="R1053">_xlfn.IFS(ISNUMBER(SEARCH("film &amp; video/television", N1053)),"television",ISNUMBER(SEARCH("film &amp; video/animation", N1053)),"animation",ISNUMBER(SEARCH("film &amp; video/documentary", N1053)),"documentary",ISNUMBER(SEARCH("film &amp; video/drama", N1053)),"drama",ISNUMBER(SEARCH("film &amp; video/science fiction", N1053)),"science fiction",ISNUMBER(SEARCH("film &amp; video/shorts", N1053)),"shorts",ISNUMBER(SEARCH("food/food trucks", N1053)),"food trucks",ISNUMBER(SEARCH("food/restaurants", N1053)),"restaurants",ISNUMBER(SEARCH("food/small batch", N1053)),"small batch",ISNUMBER(SEARCH("games/mobile games", N1053)),"mobile games",ISNUMBER(SEARCH("games/tabletop games", N1053)),"tabletop games",ISNUMBER(SEARCH("games/video games", N1053)),"video games",ISNUMBER(SEARCH("music/classical music", N1053)),"classical music",ISNUMBER(SEARCH("music/electronic music", N1053)),"electronic music",ISNUMBER(SEARCH("music/faith", N1053)),"faith",ISNUMBER(SEARCH("music/indie rock", N1053)),"indie rock",ISNUMBER(SEARCH("music/jazz", N1053)),"jazz",ISNUMBER(SEARCH("music/metal", N1053)),"metal",ISNUMBER(SEARCH("music/pop", N1053)),"pop",ISNUMBER(SEARCH("music/rock", N1053)),"rock",ISNUMBER(SEARCH("music/world music", N1053)),"world music",ISNUMBER(SEARCH("journalism/audio", N1053)),"audio",ISNUMBER(SEARCH("photography/nature", N1053)),"nature",ISNUMBER(SEARCH("photography/people", N1053)),"people",ISNUMBER(SEARCH("photography/photobooks", N1053)),"photobooks",ISNUMBER(SEARCH("photography/places", N1053)),"places",ISNUMBER(SEARCH("publishing/art books", N1053)),"art books",ISNUMBER(SEARCH("publishing/children's books", N1053)),"children's books",ISNUMBER(SEARCH("publishing/fiction", N1053)),"fiction",ISNUMBER(SEARCH("publishing/nonfiction", N1053)),"nonfiction",ISNUMBER(SEARCH("publishing/radio &amp; podcasts", N1053)),"radio &amp; podcasts",ISNUMBER(SEARCH("publishing/translations", N1053)),"translations",ISNUMBER(SEARCH("technology/gadgets", N1053)),"gadgets",ISNUMBER(SEARCH("technology/hardware", N1053)),"hardware",ISNUMBER(SEARCH("technology/makerspaces", N1053)),"makerspaces",ISNUMBER(SEARCH("technology/space exploration", N1053)),"space exploration",ISNUMBER(SEARCH("technology/wearables", N1053)),"wearables",ISNUMBER(SEARCH("technology/web", N1053)),"web",ISNUMBER(SEARCH("theater/musical", N1053)),"musical",ISNUMBER(SEARCH("theater/plays", N1053)),"plays",ISNUMBER(SEARCH("theater/spaces", N1053)),"spaces")</f>
        <v>audio</v>
      </c>
      <c r="S1053" s="6">
        <f t="shared" si="83"/>
        <v>41850.014178240745</v>
      </c>
      <c r="T1053" s="6">
        <f t="shared" si="84"/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v>0</v>
      </c>
      <c r="Q1054" t="str">
        <f t="shared" si="82"/>
        <v>journalism</v>
      </c>
      <c r="R1054" t="str" cm="1">
        <f t="array" ref="R1054">_xlfn.IFS(ISNUMBER(SEARCH("film &amp; video/television", N1054)),"television",ISNUMBER(SEARCH("film &amp; video/animation", N1054)),"animation",ISNUMBER(SEARCH("film &amp; video/documentary", N1054)),"documentary",ISNUMBER(SEARCH("film &amp; video/drama", N1054)),"drama",ISNUMBER(SEARCH("film &amp; video/science fiction", N1054)),"science fiction",ISNUMBER(SEARCH("film &amp; video/shorts", N1054)),"shorts",ISNUMBER(SEARCH("food/food trucks", N1054)),"food trucks",ISNUMBER(SEARCH("food/restaurants", N1054)),"restaurants",ISNUMBER(SEARCH("food/small batch", N1054)),"small batch",ISNUMBER(SEARCH("games/mobile games", N1054)),"mobile games",ISNUMBER(SEARCH("games/tabletop games", N1054)),"tabletop games",ISNUMBER(SEARCH("games/video games", N1054)),"video games",ISNUMBER(SEARCH("music/classical music", N1054)),"classical music",ISNUMBER(SEARCH("music/electronic music", N1054)),"electronic music",ISNUMBER(SEARCH("music/faith", N1054)),"faith",ISNUMBER(SEARCH("music/indie rock", N1054)),"indie rock",ISNUMBER(SEARCH("music/jazz", N1054)),"jazz",ISNUMBER(SEARCH("music/metal", N1054)),"metal",ISNUMBER(SEARCH("music/pop", N1054)),"pop",ISNUMBER(SEARCH("music/rock", N1054)),"rock",ISNUMBER(SEARCH("music/world music", N1054)),"world music",ISNUMBER(SEARCH("journalism/audio", N1054)),"audio",ISNUMBER(SEARCH("photography/nature", N1054)),"nature",ISNUMBER(SEARCH("photography/people", N1054)),"people",ISNUMBER(SEARCH("photography/photobooks", N1054)),"photobooks",ISNUMBER(SEARCH("photography/places", N1054)),"places",ISNUMBER(SEARCH("publishing/art books", N1054)),"art books",ISNUMBER(SEARCH("publishing/children's books", N1054)),"children's books",ISNUMBER(SEARCH("publishing/fiction", N1054)),"fiction",ISNUMBER(SEARCH("publishing/nonfiction", N1054)),"nonfiction",ISNUMBER(SEARCH("publishing/radio &amp; podcasts", N1054)),"radio &amp; podcasts",ISNUMBER(SEARCH("publishing/translations", N1054)),"translations",ISNUMBER(SEARCH("technology/gadgets", N1054)),"gadgets",ISNUMBER(SEARCH("technology/hardware", N1054)),"hardware",ISNUMBER(SEARCH("technology/makerspaces", N1054)),"makerspaces",ISNUMBER(SEARCH("technology/space exploration", N1054)),"space exploration",ISNUMBER(SEARCH("technology/wearables", N1054)),"wearables",ISNUMBER(SEARCH("technology/web", N1054)),"web",ISNUMBER(SEARCH("theater/musical", N1054)),"musical",ISNUMBER(SEARCH("theater/plays", N1054)),"plays",ISNUMBER(SEARCH("theater/spaces", N1054)),"spaces")</f>
        <v>audio</v>
      </c>
      <c r="S1054" s="6">
        <f t="shared" si="83"/>
        <v>42483.797395833331</v>
      </c>
      <c r="T1054" s="6">
        <f t="shared" si="84"/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tr" cm="1">
        <f t="array" ref="R1055">_xlfn.IFS(ISNUMBER(SEARCH("film &amp; video/television", N1055)),"television",ISNUMBER(SEARCH("film &amp; video/animation", N1055)),"animation",ISNUMBER(SEARCH("film &amp; video/documentary", N1055)),"documentary",ISNUMBER(SEARCH("film &amp; video/drama", N1055)),"drama",ISNUMBER(SEARCH("film &amp; video/science fiction", N1055)),"science fiction",ISNUMBER(SEARCH("film &amp; video/shorts", N1055)),"shorts",ISNUMBER(SEARCH("food/food trucks", N1055)),"food trucks",ISNUMBER(SEARCH("food/restaurants", N1055)),"restaurants",ISNUMBER(SEARCH("food/small batch", N1055)),"small batch",ISNUMBER(SEARCH("games/mobile games", N1055)),"mobile games",ISNUMBER(SEARCH("games/tabletop games", N1055)),"tabletop games",ISNUMBER(SEARCH("games/video games", N1055)),"video games",ISNUMBER(SEARCH("music/classical music", N1055)),"classical music",ISNUMBER(SEARCH("music/electronic music", N1055)),"electronic music",ISNUMBER(SEARCH("music/faith", N1055)),"faith",ISNUMBER(SEARCH("music/indie rock", N1055)),"indie rock",ISNUMBER(SEARCH("music/jazz", N1055)),"jazz",ISNUMBER(SEARCH("music/metal", N1055)),"metal",ISNUMBER(SEARCH("music/pop", N1055)),"pop",ISNUMBER(SEARCH("music/rock", N1055)),"rock",ISNUMBER(SEARCH("music/world music", N1055)),"world music",ISNUMBER(SEARCH("journalism/audio", N1055)),"audio",ISNUMBER(SEARCH("photography/nature", N1055)),"nature",ISNUMBER(SEARCH("photography/people", N1055)),"people",ISNUMBER(SEARCH("photography/photobooks", N1055)),"photobooks",ISNUMBER(SEARCH("photography/places", N1055)),"places",ISNUMBER(SEARCH("publishing/art books", N1055)),"art books",ISNUMBER(SEARCH("publishing/children's books", N1055)),"children's books",ISNUMBER(SEARCH("publishing/fiction", N1055)),"fiction",ISNUMBER(SEARCH("publishing/nonfiction", N1055)),"nonfiction",ISNUMBER(SEARCH("publishing/radio &amp; podcasts", N1055)),"radio &amp; podcasts",ISNUMBER(SEARCH("publishing/translations", N1055)),"translations",ISNUMBER(SEARCH("technology/gadgets", N1055)),"gadgets",ISNUMBER(SEARCH("technology/hardware", N1055)),"hardware",ISNUMBER(SEARCH("technology/makerspaces", N1055)),"makerspaces",ISNUMBER(SEARCH("technology/space exploration", N1055)),"space exploration",ISNUMBER(SEARCH("technology/wearables", N1055)),"wearables",ISNUMBER(SEARCH("technology/web", N1055)),"web",ISNUMBER(SEARCH("theater/musical", N1055)),"musical",ISNUMBER(SEARCH("theater/plays", N1055)),"plays",ISNUMBER(SEARCH("theater/spaces", N1055)),"spaces")</f>
        <v>audio</v>
      </c>
      <c r="S1055" s="6">
        <f t="shared" si="83"/>
        <v>42775.172824074078</v>
      </c>
      <c r="T1055" s="6">
        <f t="shared" si="84"/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v>0</v>
      </c>
      <c r="Q1056" t="str">
        <f t="shared" si="82"/>
        <v>journalism</v>
      </c>
      <c r="R1056" t="str" cm="1">
        <f t="array" ref="R1056">_xlfn.IFS(ISNUMBER(SEARCH("film &amp; video/television", N1056)),"television",ISNUMBER(SEARCH("film &amp; video/animation", N1056)),"animation",ISNUMBER(SEARCH("film &amp; video/documentary", N1056)),"documentary",ISNUMBER(SEARCH("film &amp; video/drama", N1056)),"drama",ISNUMBER(SEARCH("film &amp; video/science fiction", N1056)),"science fiction",ISNUMBER(SEARCH("film &amp; video/shorts", N1056)),"shorts",ISNUMBER(SEARCH("food/food trucks", N1056)),"food trucks",ISNUMBER(SEARCH("food/restaurants", N1056)),"restaurants",ISNUMBER(SEARCH("food/small batch", N1056)),"small batch",ISNUMBER(SEARCH("games/mobile games", N1056)),"mobile games",ISNUMBER(SEARCH("games/tabletop games", N1056)),"tabletop games",ISNUMBER(SEARCH("games/video games", N1056)),"video games",ISNUMBER(SEARCH("music/classical music", N1056)),"classical music",ISNUMBER(SEARCH("music/electronic music", N1056)),"electronic music",ISNUMBER(SEARCH("music/faith", N1056)),"faith",ISNUMBER(SEARCH("music/indie rock", N1056)),"indie rock",ISNUMBER(SEARCH("music/jazz", N1056)),"jazz",ISNUMBER(SEARCH("music/metal", N1056)),"metal",ISNUMBER(SEARCH("music/pop", N1056)),"pop",ISNUMBER(SEARCH("music/rock", N1056)),"rock",ISNUMBER(SEARCH("music/world music", N1056)),"world music",ISNUMBER(SEARCH("journalism/audio", N1056)),"audio",ISNUMBER(SEARCH("photography/nature", N1056)),"nature",ISNUMBER(SEARCH("photography/people", N1056)),"people",ISNUMBER(SEARCH("photography/photobooks", N1056)),"photobooks",ISNUMBER(SEARCH("photography/places", N1056)),"places",ISNUMBER(SEARCH("publishing/art books", N1056)),"art books",ISNUMBER(SEARCH("publishing/children's books", N1056)),"children's books",ISNUMBER(SEARCH("publishing/fiction", N1056)),"fiction",ISNUMBER(SEARCH("publishing/nonfiction", N1056)),"nonfiction",ISNUMBER(SEARCH("publishing/radio &amp; podcasts", N1056)),"radio &amp; podcasts",ISNUMBER(SEARCH("publishing/translations", N1056)),"translations",ISNUMBER(SEARCH("technology/gadgets", N1056)),"gadgets",ISNUMBER(SEARCH("technology/hardware", N1056)),"hardware",ISNUMBER(SEARCH("technology/makerspaces", N1056)),"makerspaces",ISNUMBER(SEARCH("technology/space exploration", N1056)),"space exploration",ISNUMBER(SEARCH("technology/wearables", N1056)),"wearables",ISNUMBER(SEARCH("technology/web", N1056)),"web",ISNUMBER(SEARCH("theater/musical", N1056)),"musical",ISNUMBER(SEARCH("theater/plays", N1056)),"plays",ISNUMBER(SEARCH("theater/spaces", N1056)),"spaces")</f>
        <v>audio</v>
      </c>
      <c r="S1056" s="6">
        <f t="shared" si="83"/>
        <v>41831.851840277777</v>
      </c>
      <c r="T1056" s="6">
        <f t="shared" si="84"/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v>0</v>
      </c>
      <c r="Q1057" t="str">
        <f t="shared" si="82"/>
        <v>journalism</v>
      </c>
      <c r="R1057" t="str" cm="1">
        <f t="array" ref="R1057">_xlfn.IFS(ISNUMBER(SEARCH("film &amp; video/television", N1057)),"television",ISNUMBER(SEARCH("film &amp; video/animation", N1057)),"animation",ISNUMBER(SEARCH("film &amp; video/documentary", N1057)),"documentary",ISNUMBER(SEARCH("film &amp; video/drama", N1057)),"drama",ISNUMBER(SEARCH("film &amp; video/science fiction", N1057)),"science fiction",ISNUMBER(SEARCH("film &amp; video/shorts", N1057)),"shorts",ISNUMBER(SEARCH("food/food trucks", N1057)),"food trucks",ISNUMBER(SEARCH("food/restaurants", N1057)),"restaurants",ISNUMBER(SEARCH("food/small batch", N1057)),"small batch",ISNUMBER(SEARCH("games/mobile games", N1057)),"mobile games",ISNUMBER(SEARCH("games/tabletop games", N1057)),"tabletop games",ISNUMBER(SEARCH("games/video games", N1057)),"video games",ISNUMBER(SEARCH("music/classical music", N1057)),"classical music",ISNUMBER(SEARCH("music/electronic music", N1057)),"electronic music",ISNUMBER(SEARCH("music/faith", N1057)),"faith",ISNUMBER(SEARCH("music/indie rock", N1057)),"indie rock",ISNUMBER(SEARCH("music/jazz", N1057)),"jazz",ISNUMBER(SEARCH("music/metal", N1057)),"metal",ISNUMBER(SEARCH("music/pop", N1057)),"pop",ISNUMBER(SEARCH("music/rock", N1057)),"rock",ISNUMBER(SEARCH("music/world music", N1057)),"world music",ISNUMBER(SEARCH("journalism/audio", N1057)),"audio",ISNUMBER(SEARCH("photography/nature", N1057)),"nature",ISNUMBER(SEARCH("photography/people", N1057)),"people",ISNUMBER(SEARCH("photography/photobooks", N1057)),"photobooks",ISNUMBER(SEARCH("photography/places", N1057)),"places",ISNUMBER(SEARCH("publishing/art books", N1057)),"art books",ISNUMBER(SEARCH("publishing/children's books", N1057)),"children's books",ISNUMBER(SEARCH("publishing/fiction", N1057)),"fiction",ISNUMBER(SEARCH("publishing/nonfiction", N1057)),"nonfiction",ISNUMBER(SEARCH("publishing/radio &amp; podcasts", N1057)),"radio &amp; podcasts",ISNUMBER(SEARCH("publishing/translations", N1057)),"translations",ISNUMBER(SEARCH("technology/gadgets", N1057)),"gadgets",ISNUMBER(SEARCH("technology/hardware", N1057)),"hardware",ISNUMBER(SEARCH("technology/makerspaces", N1057)),"makerspaces",ISNUMBER(SEARCH("technology/space exploration", N1057)),"space exploration",ISNUMBER(SEARCH("technology/wearables", N1057)),"wearables",ISNUMBER(SEARCH("technology/web", N1057)),"web",ISNUMBER(SEARCH("theater/musical", N1057)),"musical",ISNUMBER(SEARCH("theater/plays", N1057)),"plays",ISNUMBER(SEARCH("theater/spaces", N1057)),"spaces")</f>
        <v>audio</v>
      </c>
      <c r="S1057" s="6">
        <f t="shared" si="83"/>
        <v>42406.992418981477</v>
      </c>
      <c r="T1057" s="6">
        <f t="shared" si="84"/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v>0</v>
      </c>
      <c r="Q1058" t="str">
        <f t="shared" si="82"/>
        <v>journalism</v>
      </c>
      <c r="R1058" t="str" cm="1">
        <f t="array" ref="R1058">_xlfn.IFS(ISNUMBER(SEARCH("film &amp; video/television", N1058)),"television",ISNUMBER(SEARCH("film &amp; video/animation", N1058)),"animation",ISNUMBER(SEARCH("film &amp; video/documentary", N1058)),"documentary",ISNUMBER(SEARCH("film &amp; video/drama", N1058)),"drama",ISNUMBER(SEARCH("film &amp; video/science fiction", N1058)),"science fiction",ISNUMBER(SEARCH("film &amp; video/shorts", N1058)),"shorts",ISNUMBER(SEARCH("food/food trucks", N1058)),"food trucks",ISNUMBER(SEARCH("food/restaurants", N1058)),"restaurants",ISNUMBER(SEARCH("food/small batch", N1058)),"small batch",ISNUMBER(SEARCH("games/mobile games", N1058)),"mobile games",ISNUMBER(SEARCH("games/tabletop games", N1058)),"tabletop games",ISNUMBER(SEARCH("games/video games", N1058)),"video games",ISNUMBER(SEARCH("music/classical music", N1058)),"classical music",ISNUMBER(SEARCH("music/electronic music", N1058)),"electronic music",ISNUMBER(SEARCH("music/faith", N1058)),"faith",ISNUMBER(SEARCH("music/indie rock", N1058)),"indie rock",ISNUMBER(SEARCH("music/jazz", N1058)),"jazz",ISNUMBER(SEARCH("music/metal", N1058)),"metal",ISNUMBER(SEARCH("music/pop", N1058)),"pop",ISNUMBER(SEARCH("music/rock", N1058)),"rock",ISNUMBER(SEARCH("music/world music", N1058)),"world music",ISNUMBER(SEARCH("journalism/audio", N1058)),"audio",ISNUMBER(SEARCH("photography/nature", N1058)),"nature",ISNUMBER(SEARCH("photography/people", N1058)),"people",ISNUMBER(SEARCH("photography/photobooks", N1058)),"photobooks",ISNUMBER(SEARCH("photography/places", N1058)),"places",ISNUMBER(SEARCH("publishing/art books", N1058)),"art books",ISNUMBER(SEARCH("publishing/children's books", N1058)),"children's books",ISNUMBER(SEARCH("publishing/fiction", N1058)),"fiction",ISNUMBER(SEARCH("publishing/nonfiction", N1058)),"nonfiction",ISNUMBER(SEARCH("publishing/radio &amp; podcasts", N1058)),"radio &amp; podcasts",ISNUMBER(SEARCH("publishing/translations", N1058)),"translations",ISNUMBER(SEARCH("technology/gadgets", N1058)),"gadgets",ISNUMBER(SEARCH("technology/hardware", N1058)),"hardware",ISNUMBER(SEARCH("technology/makerspaces", N1058)),"makerspaces",ISNUMBER(SEARCH("technology/space exploration", N1058)),"space exploration",ISNUMBER(SEARCH("technology/wearables", N1058)),"wearables",ISNUMBER(SEARCH("technology/web", N1058)),"web",ISNUMBER(SEARCH("theater/musical", N1058)),"musical",ISNUMBER(SEARCH("theater/plays", N1058)),"plays",ISNUMBER(SEARCH("theater/spaces", N1058)),"spaces")</f>
        <v>audio</v>
      </c>
      <c r="S1058" s="6">
        <f t="shared" si="83"/>
        <v>42058.719641203701</v>
      </c>
      <c r="T1058" s="6">
        <f t="shared" si="84"/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v>0</v>
      </c>
      <c r="Q1059" t="str">
        <f t="shared" si="82"/>
        <v>journalism</v>
      </c>
      <c r="R1059" t="str" cm="1">
        <f t="array" ref="R1059">_xlfn.IFS(ISNUMBER(SEARCH("film &amp; video/television", N1059)),"television",ISNUMBER(SEARCH("film &amp; video/animation", N1059)),"animation",ISNUMBER(SEARCH("film &amp; video/documentary", N1059)),"documentary",ISNUMBER(SEARCH("film &amp; video/drama", N1059)),"drama",ISNUMBER(SEARCH("film &amp; video/science fiction", N1059)),"science fiction",ISNUMBER(SEARCH("film &amp; video/shorts", N1059)),"shorts",ISNUMBER(SEARCH("food/food trucks", N1059)),"food trucks",ISNUMBER(SEARCH("food/restaurants", N1059)),"restaurants",ISNUMBER(SEARCH("food/small batch", N1059)),"small batch",ISNUMBER(SEARCH("games/mobile games", N1059)),"mobile games",ISNUMBER(SEARCH("games/tabletop games", N1059)),"tabletop games",ISNUMBER(SEARCH("games/video games", N1059)),"video games",ISNUMBER(SEARCH("music/classical music", N1059)),"classical music",ISNUMBER(SEARCH("music/electronic music", N1059)),"electronic music",ISNUMBER(SEARCH("music/faith", N1059)),"faith",ISNUMBER(SEARCH("music/indie rock", N1059)),"indie rock",ISNUMBER(SEARCH("music/jazz", N1059)),"jazz",ISNUMBER(SEARCH("music/metal", N1059)),"metal",ISNUMBER(SEARCH("music/pop", N1059)),"pop",ISNUMBER(SEARCH("music/rock", N1059)),"rock",ISNUMBER(SEARCH("music/world music", N1059)),"world music",ISNUMBER(SEARCH("journalism/audio", N1059)),"audio",ISNUMBER(SEARCH("photography/nature", N1059)),"nature",ISNUMBER(SEARCH("photography/people", N1059)),"people",ISNUMBER(SEARCH("photography/photobooks", N1059)),"photobooks",ISNUMBER(SEARCH("photography/places", N1059)),"places",ISNUMBER(SEARCH("publishing/art books", N1059)),"art books",ISNUMBER(SEARCH("publishing/children's books", N1059)),"children's books",ISNUMBER(SEARCH("publishing/fiction", N1059)),"fiction",ISNUMBER(SEARCH("publishing/nonfiction", N1059)),"nonfiction",ISNUMBER(SEARCH("publishing/radio &amp; podcasts", N1059)),"radio &amp; podcasts",ISNUMBER(SEARCH("publishing/translations", N1059)),"translations",ISNUMBER(SEARCH("technology/gadgets", N1059)),"gadgets",ISNUMBER(SEARCH("technology/hardware", N1059)),"hardware",ISNUMBER(SEARCH("technology/makerspaces", N1059)),"makerspaces",ISNUMBER(SEARCH("technology/space exploration", N1059)),"space exploration",ISNUMBER(SEARCH("technology/wearables", N1059)),"wearables",ISNUMBER(SEARCH("technology/web", N1059)),"web",ISNUMBER(SEARCH("theater/musical", N1059)),"musical",ISNUMBER(SEARCH("theater/plays", N1059)),"plays",ISNUMBER(SEARCH("theater/spaces", N1059)),"spaces")</f>
        <v>audio</v>
      </c>
      <c r="S1059" s="6">
        <f t="shared" si="83"/>
        <v>42678.871331018512</v>
      </c>
      <c r="T1059" s="6">
        <f t="shared" si="84"/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v>0</v>
      </c>
      <c r="Q1060" t="str">
        <f t="shared" si="82"/>
        <v>journalism</v>
      </c>
      <c r="R1060" t="str" cm="1">
        <f t="array" ref="R1060">_xlfn.IFS(ISNUMBER(SEARCH("film &amp; video/television", N1060)),"television",ISNUMBER(SEARCH("film &amp; video/animation", N1060)),"animation",ISNUMBER(SEARCH("film &amp; video/documentary", N1060)),"documentary",ISNUMBER(SEARCH("film &amp; video/drama", N1060)),"drama",ISNUMBER(SEARCH("film &amp; video/science fiction", N1060)),"science fiction",ISNUMBER(SEARCH("film &amp; video/shorts", N1060)),"shorts",ISNUMBER(SEARCH("food/food trucks", N1060)),"food trucks",ISNUMBER(SEARCH("food/restaurants", N1060)),"restaurants",ISNUMBER(SEARCH("food/small batch", N1060)),"small batch",ISNUMBER(SEARCH("games/mobile games", N1060)),"mobile games",ISNUMBER(SEARCH("games/tabletop games", N1060)),"tabletop games",ISNUMBER(SEARCH("games/video games", N1060)),"video games",ISNUMBER(SEARCH("music/classical music", N1060)),"classical music",ISNUMBER(SEARCH("music/electronic music", N1060)),"electronic music",ISNUMBER(SEARCH("music/faith", N1060)),"faith",ISNUMBER(SEARCH("music/indie rock", N1060)),"indie rock",ISNUMBER(SEARCH("music/jazz", N1060)),"jazz",ISNUMBER(SEARCH("music/metal", N1060)),"metal",ISNUMBER(SEARCH("music/pop", N1060)),"pop",ISNUMBER(SEARCH("music/rock", N1060)),"rock",ISNUMBER(SEARCH("music/world music", N1060)),"world music",ISNUMBER(SEARCH("journalism/audio", N1060)),"audio",ISNUMBER(SEARCH("photography/nature", N1060)),"nature",ISNUMBER(SEARCH("photography/people", N1060)),"people",ISNUMBER(SEARCH("photography/photobooks", N1060)),"photobooks",ISNUMBER(SEARCH("photography/places", N1060)),"places",ISNUMBER(SEARCH("publishing/art books", N1060)),"art books",ISNUMBER(SEARCH("publishing/children's books", N1060)),"children's books",ISNUMBER(SEARCH("publishing/fiction", N1060)),"fiction",ISNUMBER(SEARCH("publishing/nonfiction", N1060)),"nonfiction",ISNUMBER(SEARCH("publishing/radio &amp; podcasts", N1060)),"radio &amp; podcasts",ISNUMBER(SEARCH("publishing/translations", N1060)),"translations",ISNUMBER(SEARCH("technology/gadgets", N1060)),"gadgets",ISNUMBER(SEARCH("technology/hardware", N1060)),"hardware",ISNUMBER(SEARCH("technology/makerspaces", N1060)),"makerspaces",ISNUMBER(SEARCH("technology/space exploration", N1060)),"space exploration",ISNUMBER(SEARCH("technology/wearables", N1060)),"wearables",ISNUMBER(SEARCH("technology/web", N1060)),"web",ISNUMBER(SEARCH("theater/musical", N1060)),"musical",ISNUMBER(SEARCH("theater/plays", N1060)),"plays",ISNUMBER(SEARCH("theater/spaces", N1060)),"spaces")</f>
        <v>audio</v>
      </c>
      <c r="S1060" s="6">
        <f t="shared" si="83"/>
        <v>42047.900960648149</v>
      </c>
      <c r="T1060" s="6">
        <f t="shared" si="84"/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v>0</v>
      </c>
      <c r="Q1061" t="str">
        <f t="shared" si="82"/>
        <v>journalism</v>
      </c>
      <c r="R1061" t="str" cm="1">
        <f t="array" ref="R1061">_xlfn.IFS(ISNUMBER(SEARCH("film &amp; video/television", N1061)),"television",ISNUMBER(SEARCH("film &amp; video/animation", N1061)),"animation",ISNUMBER(SEARCH("film &amp; video/documentary", N1061)),"documentary",ISNUMBER(SEARCH("film &amp; video/drama", N1061)),"drama",ISNUMBER(SEARCH("film &amp; video/science fiction", N1061)),"science fiction",ISNUMBER(SEARCH("film &amp; video/shorts", N1061)),"shorts",ISNUMBER(SEARCH("food/food trucks", N1061)),"food trucks",ISNUMBER(SEARCH("food/restaurants", N1061)),"restaurants",ISNUMBER(SEARCH("food/small batch", N1061)),"small batch",ISNUMBER(SEARCH("games/mobile games", N1061)),"mobile games",ISNUMBER(SEARCH("games/tabletop games", N1061)),"tabletop games",ISNUMBER(SEARCH("games/video games", N1061)),"video games",ISNUMBER(SEARCH("music/classical music", N1061)),"classical music",ISNUMBER(SEARCH("music/electronic music", N1061)),"electronic music",ISNUMBER(SEARCH("music/faith", N1061)),"faith",ISNUMBER(SEARCH("music/indie rock", N1061)),"indie rock",ISNUMBER(SEARCH("music/jazz", N1061)),"jazz",ISNUMBER(SEARCH("music/metal", N1061)),"metal",ISNUMBER(SEARCH("music/pop", N1061)),"pop",ISNUMBER(SEARCH("music/rock", N1061)),"rock",ISNUMBER(SEARCH("music/world music", N1061)),"world music",ISNUMBER(SEARCH("journalism/audio", N1061)),"audio",ISNUMBER(SEARCH("photography/nature", N1061)),"nature",ISNUMBER(SEARCH("photography/people", N1061)),"people",ISNUMBER(SEARCH("photography/photobooks", N1061)),"photobooks",ISNUMBER(SEARCH("photography/places", N1061)),"places",ISNUMBER(SEARCH("publishing/art books", N1061)),"art books",ISNUMBER(SEARCH("publishing/children's books", N1061)),"children's books",ISNUMBER(SEARCH("publishing/fiction", N1061)),"fiction",ISNUMBER(SEARCH("publishing/nonfiction", N1061)),"nonfiction",ISNUMBER(SEARCH("publishing/radio &amp; podcasts", N1061)),"radio &amp; podcasts",ISNUMBER(SEARCH("publishing/translations", N1061)),"translations",ISNUMBER(SEARCH("technology/gadgets", N1061)),"gadgets",ISNUMBER(SEARCH("technology/hardware", N1061)),"hardware",ISNUMBER(SEARCH("technology/makerspaces", N1061)),"makerspaces",ISNUMBER(SEARCH("technology/space exploration", N1061)),"space exploration",ISNUMBER(SEARCH("technology/wearables", N1061)),"wearables",ISNUMBER(SEARCH("technology/web", N1061)),"web",ISNUMBER(SEARCH("theater/musical", N1061)),"musical",ISNUMBER(SEARCH("theater/plays", N1061)),"plays",ISNUMBER(SEARCH("theater/spaces", N1061)),"spaces")</f>
        <v>audio</v>
      </c>
      <c r="S1061" s="6">
        <f t="shared" si="83"/>
        <v>42046.79</v>
      </c>
      <c r="T1061" s="6">
        <f t="shared" si="84"/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tr" cm="1">
        <f t="array" ref="R1062">_xlfn.IFS(ISNUMBER(SEARCH("film &amp; video/television", N1062)),"television",ISNUMBER(SEARCH("film &amp; video/animation", N1062)),"animation",ISNUMBER(SEARCH("film &amp; video/documentary", N1062)),"documentary",ISNUMBER(SEARCH("film &amp; video/drama", N1062)),"drama",ISNUMBER(SEARCH("film &amp; video/science fiction", N1062)),"science fiction",ISNUMBER(SEARCH("film &amp; video/shorts", N1062)),"shorts",ISNUMBER(SEARCH("food/food trucks", N1062)),"food trucks",ISNUMBER(SEARCH("food/restaurants", N1062)),"restaurants",ISNUMBER(SEARCH("food/small batch", N1062)),"small batch",ISNUMBER(SEARCH("games/mobile games", N1062)),"mobile games",ISNUMBER(SEARCH("games/tabletop games", N1062)),"tabletop games",ISNUMBER(SEARCH("games/video games", N1062)),"video games",ISNUMBER(SEARCH("music/classical music", N1062)),"classical music",ISNUMBER(SEARCH("music/electronic music", N1062)),"electronic music",ISNUMBER(SEARCH("music/faith", N1062)),"faith",ISNUMBER(SEARCH("music/indie rock", N1062)),"indie rock",ISNUMBER(SEARCH("music/jazz", N1062)),"jazz",ISNUMBER(SEARCH("music/metal", N1062)),"metal",ISNUMBER(SEARCH("music/pop", N1062)),"pop",ISNUMBER(SEARCH("music/rock", N1062)),"rock",ISNUMBER(SEARCH("music/world music", N1062)),"world music",ISNUMBER(SEARCH("journalism/audio", N1062)),"audio",ISNUMBER(SEARCH("photography/nature", N1062)),"nature",ISNUMBER(SEARCH("photography/people", N1062)),"people",ISNUMBER(SEARCH("photography/photobooks", N1062)),"photobooks",ISNUMBER(SEARCH("photography/places", N1062)),"places",ISNUMBER(SEARCH("publishing/art books", N1062)),"art books",ISNUMBER(SEARCH("publishing/children's books", N1062)),"children's books",ISNUMBER(SEARCH("publishing/fiction", N1062)),"fiction",ISNUMBER(SEARCH("publishing/nonfiction", N1062)),"nonfiction",ISNUMBER(SEARCH("publishing/radio &amp; podcasts", N1062)),"radio &amp; podcasts",ISNUMBER(SEARCH("publishing/translations", N1062)),"translations",ISNUMBER(SEARCH("technology/gadgets", N1062)),"gadgets",ISNUMBER(SEARCH("technology/hardware", N1062)),"hardware",ISNUMBER(SEARCH("technology/makerspaces", N1062)),"makerspaces",ISNUMBER(SEARCH("technology/space exploration", N1062)),"space exploration",ISNUMBER(SEARCH("technology/wearables", N1062)),"wearables",ISNUMBER(SEARCH("technology/web", N1062)),"web",ISNUMBER(SEARCH("theater/musical", N1062)),"musical",ISNUMBER(SEARCH("theater/plays", N1062)),"plays",ISNUMBER(SEARCH("theater/spaces", N1062)),"spaces")</f>
        <v>audio</v>
      </c>
      <c r="S1062" s="6">
        <f t="shared" si="83"/>
        <v>42079.913113425922</v>
      </c>
      <c r="T1062" s="6">
        <f t="shared" si="84"/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v>0</v>
      </c>
      <c r="Q1063" t="str">
        <f t="shared" si="82"/>
        <v>journalism</v>
      </c>
      <c r="R1063" t="str" cm="1">
        <f t="array" ref="R1063">_xlfn.IFS(ISNUMBER(SEARCH("film &amp; video/television", N1063)),"television",ISNUMBER(SEARCH("film &amp; video/animation", N1063)),"animation",ISNUMBER(SEARCH("film &amp; video/documentary", N1063)),"documentary",ISNUMBER(SEARCH("film &amp; video/drama", N1063)),"drama",ISNUMBER(SEARCH("film &amp; video/science fiction", N1063)),"science fiction",ISNUMBER(SEARCH("film &amp; video/shorts", N1063)),"shorts",ISNUMBER(SEARCH("food/food trucks", N1063)),"food trucks",ISNUMBER(SEARCH("food/restaurants", N1063)),"restaurants",ISNUMBER(SEARCH("food/small batch", N1063)),"small batch",ISNUMBER(SEARCH("games/mobile games", N1063)),"mobile games",ISNUMBER(SEARCH("games/tabletop games", N1063)),"tabletop games",ISNUMBER(SEARCH("games/video games", N1063)),"video games",ISNUMBER(SEARCH("music/classical music", N1063)),"classical music",ISNUMBER(SEARCH("music/electronic music", N1063)),"electronic music",ISNUMBER(SEARCH("music/faith", N1063)),"faith",ISNUMBER(SEARCH("music/indie rock", N1063)),"indie rock",ISNUMBER(SEARCH("music/jazz", N1063)),"jazz",ISNUMBER(SEARCH("music/metal", N1063)),"metal",ISNUMBER(SEARCH("music/pop", N1063)),"pop",ISNUMBER(SEARCH("music/rock", N1063)),"rock",ISNUMBER(SEARCH("music/world music", N1063)),"world music",ISNUMBER(SEARCH("journalism/audio", N1063)),"audio",ISNUMBER(SEARCH("photography/nature", N1063)),"nature",ISNUMBER(SEARCH("photography/people", N1063)),"people",ISNUMBER(SEARCH("photography/photobooks", N1063)),"photobooks",ISNUMBER(SEARCH("photography/places", N1063)),"places",ISNUMBER(SEARCH("publishing/art books", N1063)),"art books",ISNUMBER(SEARCH("publishing/children's books", N1063)),"children's books",ISNUMBER(SEARCH("publishing/fiction", N1063)),"fiction",ISNUMBER(SEARCH("publishing/nonfiction", N1063)),"nonfiction",ISNUMBER(SEARCH("publishing/radio &amp; podcasts", N1063)),"radio &amp; podcasts",ISNUMBER(SEARCH("publishing/translations", N1063)),"translations",ISNUMBER(SEARCH("technology/gadgets", N1063)),"gadgets",ISNUMBER(SEARCH("technology/hardware", N1063)),"hardware",ISNUMBER(SEARCH("technology/makerspaces", N1063)),"makerspaces",ISNUMBER(SEARCH("technology/space exploration", N1063)),"space exploration",ISNUMBER(SEARCH("technology/wearables", N1063)),"wearables",ISNUMBER(SEARCH("technology/web", N1063)),"web",ISNUMBER(SEARCH("theater/musical", N1063)),"musical",ISNUMBER(SEARCH("theater/plays", N1063)),"plays",ISNUMBER(SEARCH("theater/spaces", N1063)),"spaces")</f>
        <v>audio</v>
      </c>
      <c r="S1063" s="6">
        <f t="shared" si="83"/>
        <v>42432.276712962965</v>
      </c>
      <c r="T1063" s="6">
        <f t="shared" si="84"/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tr">
        <f t="shared" si="82"/>
        <v>journalism</v>
      </c>
      <c r="R1064" t="str" cm="1">
        <f t="array" ref="R1064">_xlfn.IFS(ISNUMBER(SEARCH("film &amp; video/television", N1064)),"television",ISNUMBER(SEARCH("film &amp; video/animation", N1064)),"animation",ISNUMBER(SEARCH("film &amp; video/documentary", N1064)),"documentary",ISNUMBER(SEARCH("film &amp; video/drama", N1064)),"drama",ISNUMBER(SEARCH("film &amp; video/science fiction", N1064)),"science fiction",ISNUMBER(SEARCH("film &amp; video/shorts", N1064)),"shorts",ISNUMBER(SEARCH("food/food trucks", N1064)),"food trucks",ISNUMBER(SEARCH("food/restaurants", N1064)),"restaurants",ISNUMBER(SEARCH("food/small batch", N1064)),"small batch",ISNUMBER(SEARCH("games/mobile games", N1064)),"mobile games",ISNUMBER(SEARCH("games/tabletop games", N1064)),"tabletop games",ISNUMBER(SEARCH("games/video games", N1064)),"video games",ISNUMBER(SEARCH("music/classical music", N1064)),"classical music",ISNUMBER(SEARCH("music/electronic music", N1064)),"electronic music",ISNUMBER(SEARCH("music/faith", N1064)),"faith",ISNUMBER(SEARCH("music/indie rock", N1064)),"indie rock",ISNUMBER(SEARCH("music/jazz", N1064)),"jazz",ISNUMBER(SEARCH("music/metal", N1064)),"metal",ISNUMBER(SEARCH("music/pop", N1064)),"pop",ISNUMBER(SEARCH("music/rock", N1064)),"rock",ISNUMBER(SEARCH("music/world music", N1064)),"world music",ISNUMBER(SEARCH("journalism/audio", N1064)),"audio",ISNUMBER(SEARCH("photography/nature", N1064)),"nature",ISNUMBER(SEARCH("photography/people", N1064)),"people",ISNUMBER(SEARCH("photography/photobooks", N1064)),"photobooks",ISNUMBER(SEARCH("photography/places", N1064)),"places",ISNUMBER(SEARCH("publishing/art books", N1064)),"art books",ISNUMBER(SEARCH("publishing/children's books", N1064)),"children's books",ISNUMBER(SEARCH("publishing/fiction", N1064)),"fiction",ISNUMBER(SEARCH("publishing/nonfiction", N1064)),"nonfiction",ISNUMBER(SEARCH("publishing/radio &amp; podcasts", N1064)),"radio &amp; podcasts",ISNUMBER(SEARCH("publishing/translations", N1064)),"translations",ISNUMBER(SEARCH("technology/gadgets", N1064)),"gadgets",ISNUMBER(SEARCH("technology/hardware", N1064)),"hardware",ISNUMBER(SEARCH("technology/makerspaces", N1064)),"makerspaces",ISNUMBER(SEARCH("technology/space exploration", N1064)),"space exploration",ISNUMBER(SEARCH("technology/wearables", N1064)),"wearables",ISNUMBER(SEARCH("technology/web", N1064)),"web",ISNUMBER(SEARCH("theater/musical", N1064)),"musical",ISNUMBER(SEARCH("theater/plays", N1064)),"plays",ISNUMBER(SEARCH("theater/spaces", N1064)),"spaces")</f>
        <v>audio</v>
      </c>
      <c r="S1064" s="6">
        <f t="shared" si="83"/>
        <v>42556.807187500002</v>
      </c>
      <c r="T1064" s="6">
        <f t="shared" si="84"/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v>0</v>
      </c>
      <c r="Q1065" t="str">
        <f t="shared" si="82"/>
        <v>journalism</v>
      </c>
      <c r="R1065" t="str" cm="1">
        <f t="array" ref="R1065">_xlfn.IFS(ISNUMBER(SEARCH("film &amp; video/television", N1065)),"television",ISNUMBER(SEARCH("film &amp; video/animation", N1065)),"animation",ISNUMBER(SEARCH("film &amp; video/documentary", N1065)),"documentary",ISNUMBER(SEARCH("film &amp; video/drama", N1065)),"drama",ISNUMBER(SEARCH("film &amp; video/science fiction", N1065)),"science fiction",ISNUMBER(SEARCH("film &amp; video/shorts", N1065)),"shorts",ISNUMBER(SEARCH("food/food trucks", N1065)),"food trucks",ISNUMBER(SEARCH("food/restaurants", N1065)),"restaurants",ISNUMBER(SEARCH("food/small batch", N1065)),"small batch",ISNUMBER(SEARCH("games/mobile games", N1065)),"mobile games",ISNUMBER(SEARCH("games/tabletop games", N1065)),"tabletop games",ISNUMBER(SEARCH("games/video games", N1065)),"video games",ISNUMBER(SEARCH("music/classical music", N1065)),"classical music",ISNUMBER(SEARCH("music/electronic music", N1065)),"electronic music",ISNUMBER(SEARCH("music/faith", N1065)),"faith",ISNUMBER(SEARCH("music/indie rock", N1065)),"indie rock",ISNUMBER(SEARCH("music/jazz", N1065)),"jazz",ISNUMBER(SEARCH("music/metal", N1065)),"metal",ISNUMBER(SEARCH("music/pop", N1065)),"pop",ISNUMBER(SEARCH("music/rock", N1065)),"rock",ISNUMBER(SEARCH("music/world music", N1065)),"world music",ISNUMBER(SEARCH("journalism/audio", N1065)),"audio",ISNUMBER(SEARCH("photography/nature", N1065)),"nature",ISNUMBER(SEARCH("photography/people", N1065)),"people",ISNUMBER(SEARCH("photography/photobooks", N1065)),"photobooks",ISNUMBER(SEARCH("photography/places", N1065)),"places",ISNUMBER(SEARCH("publishing/art books", N1065)),"art books",ISNUMBER(SEARCH("publishing/children's books", N1065)),"children's books",ISNUMBER(SEARCH("publishing/fiction", N1065)),"fiction",ISNUMBER(SEARCH("publishing/nonfiction", N1065)),"nonfiction",ISNUMBER(SEARCH("publishing/radio &amp; podcasts", N1065)),"radio &amp; podcasts",ISNUMBER(SEARCH("publishing/translations", N1065)),"translations",ISNUMBER(SEARCH("technology/gadgets", N1065)),"gadgets",ISNUMBER(SEARCH("technology/hardware", N1065)),"hardware",ISNUMBER(SEARCH("technology/makerspaces", N1065)),"makerspaces",ISNUMBER(SEARCH("technology/space exploration", N1065)),"space exploration",ISNUMBER(SEARCH("technology/wearables", N1065)),"wearables",ISNUMBER(SEARCH("technology/web", N1065)),"web",ISNUMBER(SEARCH("theater/musical", N1065)),"musical",ISNUMBER(SEARCH("theater/plays", N1065)),"plays",ISNUMBER(SEARCH("theater/spaces", N1065)),"spaces")</f>
        <v>audio</v>
      </c>
      <c r="S1065" s="6">
        <f t="shared" si="83"/>
        <v>42583.030810185184</v>
      </c>
      <c r="T1065" s="6">
        <f t="shared" si="84"/>
        <v>42613.030810185184</v>
      </c>
    </row>
    <row r="1066" spans="1:20" ht="48" hidden="1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tr">
        <f t="shared" si="82"/>
        <v>games</v>
      </c>
      <c r="R1066" t="str" cm="1">
        <f t="array" ref="R1066">_xlfn.IFS(ISNUMBER(SEARCH("film &amp; video/television", N1066)),"television",ISNUMBER(SEARCH("film &amp; video/animation", N1066)),"animation",ISNUMBER(SEARCH("film &amp; video/documentary", N1066)),"documentary",ISNUMBER(SEARCH("film &amp; video/drama", N1066)),"drama",ISNUMBER(SEARCH("film &amp; video/science fiction", N1066)),"science fiction",ISNUMBER(SEARCH("film &amp; video/shorts", N1066)),"shorts",ISNUMBER(SEARCH("food/food trucks", N1066)),"food trucks",ISNUMBER(SEARCH("food/restaurants", N1066)),"restaurants",ISNUMBER(SEARCH("food/small batch", N1066)),"small batch",ISNUMBER(SEARCH("games/mobile games", N1066)),"mobile games",ISNUMBER(SEARCH("games/tabletop games", N1066)),"tabletop games",ISNUMBER(SEARCH("games/video games", N1066)),"video games",ISNUMBER(SEARCH("music/classical music", N1066)),"classical music",ISNUMBER(SEARCH("music/electronic music", N1066)),"electronic music",ISNUMBER(SEARCH("music/faith", N1066)),"faith",ISNUMBER(SEARCH("music/indie rock", N1066)),"indie rock",ISNUMBER(SEARCH("music/jazz", N1066)),"jazz",ISNUMBER(SEARCH("music/metal", N1066)),"metal",ISNUMBER(SEARCH("music/pop", N1066)),"pop",ISNUMBER(SEARCH("music/rock", N1066)),"rock",ISNUMBER(SEARCH("music/world music", N1066)),"world music",ISNUMBER(SEARCH("journalism/audio", N1066)),"audio",ISNUMBER(SEARCH("photography/nature", N1066)),"nature",ISNUMBER(SEARCH("photography/people", N1066)),"people",ISNUMBER(SEARCH("photography/photobooks", N1066)),"photobooks",ISNUMBER(SEARCH("photography/places", N1066)),"places",ISNUMBER(SEARCH("publishing/art books", N1066)),"art books",ISNUMBER(SEARCH("publishing/children's books", N1066)),"children's books",ISNUMBER(SEARCH("publishing/fiction", N1066)),"fiction",ISNUMBER(SEARCH("publishing/nonfiction", N1066)),"nonfiction",ISNUMBER(SEARCH("publishing/radio &amp; podcasts", N1066)),"radio &amp; podcasts",ISNUMBER(SEARCH("publishing/translations", N1066)),"translations",ISNUMBER(SEARCH("technology/gadgets", N1066)),"gadgets",ISNUMBER(SEARCH("technology/hardware", N1066)),"hardware",ISNUMBER(SEARCH("technology/makerspaces", N1066)),"makerspaces",ISNUMBER(SEARCH("technology/space exploration", N1066)),"space exploration",ISNUMBER(SEARCH("technology/wearables", N1066)),"wearables",ISNUMBER(SEARCH("technology/web", N1066)),"web",ISNUMBER(SEARCH("theater/musical", N1066)),"musical",ISNUMBER(SEARCH("theater/plays", N1066)),"plays",ISNUMBER(SEARCH("theater/spaces", N1066)),"spaces")</f>
        <v>video games</v>
      </c>
      <c r="S1066" s="6">
        <f t="shared" si="83"/>
        <v>41417.228043981479</v>
      </c>
      <c r="T1066" s="6">
        <f t="shared" si="84"/>
        <v>41462.228043981479</v>
      </c>
    </row>
    <row r="1067" spans="1:20" ht="48" hidden="1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tr">
        <f t="shared" si="82"/>
        <v>games</v>
      </c>
      <c r="R1067" t="str" cm="1">
        <f t="array" ref="R1067">_xlfn.IFS(ISNUMBER(SEARCH("film &amp; video/television", N1067)),"television",ISNUMBER(SEARCH("film &amp; video/animation", N1067)),"animation",ISNUMBER(SEARCH("film &amp; video/documentary", N1067)),"documentary",ISNUMBER(SEARCH("film &amp; video/drama", N1067)),"drama",ISNUMBER(SEARCH("film &amp; video/science fiction", N1067)),"science fiction",ISNUMBER(SEARCH("film &amp; video/shorts", N1067)),"shorts",ISNUMBER(SEARCH("food/food trucks", N1067)),"food trucks",ISNUMBER(SEARCH("food/restaurants", N1067)),"restaurants",ISNUMBER(SEARCH("food/small batch", N1067)),"small batch",ISNUMBER(SEARCH("games/mobile games", N1067)),"mobile games",ISNUMBER(SEARCH("games/tabletop games", N1067)),"tabletop games",ISNUMBER(SEARCH("games/video games", N1067)),"video games",ISNUMBER(SEARCH("music/classical music", N1067)),"classical music",ISNUMBER(SEARCH("music/electronic music", N1067)),"electronic music",ISNUMBER(SEARCH("music/faith", N1067)),"faith",ISNUMBER(SEARCH("music/indie rock", N1067)),"indie rock",ISNUMBER(SEARCH("music/jazz", N1067)),"jazz",ISNUMBER(SEARCH("music/metal", N1067)),"metal",ISNUMBER(SEARCH("music/pop", N1067)),"pop",ISNUMBER(SEARCH("music/rock", N1067)),"rock",ISNUMBER(SEARCH("music/world music", N1067)),"world music",ISNUMBER(SEARCH("journalism/audio", N1067)),"audio",ISNUMBER(SEARCH("photography/nature", N1067)),"nature",ISNUMBER(SEARCH("photography/people", N1067)),"people",ISNUMBER(SEARCH("photography/photobooks", N1067)),"photobooks",ISNUMBER(SEARCH("photography/places", N1067)),"places",ISNUMBER(SEARCH("publishing/art books", N1067)),"art books",ISNUMBER(SEARCH("publishing/children's books", N1067)),"children's books",ISNUMBER(SEARCH("publishing/fiction", N1067)),"fiction",ISNUMBER(SEARCH("publishing/nonfiction", N1067)),"nonfiction",ISNUMBER(SEARCH("publishing/radio &amp; podcasts", N1067)),"radio &amp; podcasts",ISNUMBER(SEARCH("publishing/translations", N1067)),"translations",ISNUMBER(SEARCH("technology/gadgets", N1067)),"gadgets",ISNUMBER(SEARCH("technology/hardware", N1067)),"hardware",ISNUMBER(SEARCH("technology/makerspaces", N1067)),"makerspaces",ISNUMBER(SEARCH("technology/space exploration", N1067)),"space exploration",ISNUMBER(SEARCH("technology/wearables", N1067)),"wearables",ISNUMBER(SEARCH("technology/web", N1067)),"web",ISNUMBER(SEARCH("theater/musical", N1067)),"musical",ISNUMBER(SEARCH("theater/plays", N1067)),"plays",ISNUMBER(SEARCH("theater/spaces", N1067)),"spaces")</f>
        <v>video games</v>
      </c>
      <c r="S1067" s="6">
        <f t="shared" si="83"/>
        <v>41661.381041666667</v>
      </c>
      <c r="T1067" s="6">
        <f t="shared" si="84"/>
        <v>41689.381041666667</v>
      </c>
    </row>
    <row r="1068" spans="1:20" ht="48" hidden="1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tr">
        <f t="shared" si="82"/>
        <v>games</v>
      </c>
      <c r="R1068" t="str" cm="1">
        <f t="array" ref="R1068">_xlfn.IFS(ISNUMBER(SEARCH("film &amp; video/television", N1068)),"television",ISNUMBER(SEARCH("film &amp; video/animation", N1068)),"animation",ISNUMBER(SEARCH("film &amp; video/documentary", N1068)),"documentary",ISNUMBER(SEARCH("film &amp; video/drama", N1068)),"drama",ISNUMBER(SEARCH("film &amp; video/science fiction", N1068)),"science fiction",ISNUMBER(SEARCH("film &amp; video/shorts", N1068)),"shorts",ISNUMBER(SEARCH("food/food trucks", N1068)),"food trucks",ISNUMBER(SEARCH("food/restaurants", N1068)),"restaurants",ISNUMBER(SEARCH("food/small batch", N1068)),"small batch",ISNUMBER(SEARCH("games/mobile games", N1068)),"mobile games",ISNUMBER(SEARCH("games/tabletop games", N1068)),"tabletop games",ISNUMBER(SEARCH("games/video games", N1068)),"video games",ISNUMBER(SEARCH("music/classical music", N1068)),"classical music",ISNUMBER(SEARCH("music/electronic music", N1068)),"electronic music",ISNUMBER(SEARCH("music/faith", N1068)),"faith",ISNUMBER(SEARCH("music/indie rock", N1068)),"indie rock",ISNUMBER(SEARCH("music/jazz", N1068)),"jazz",ISNUMBER(SEARCH("music/metal", N1068)),"metal",ISNUMBER(SEARCH("music/pop", N1068)),"pop",ISNUMBER(SEARCH("music/rock", N1068)),"rock",ISNUMBER(SEARCH("music/world music", N1068)),"world music",ISNUMBER(SEARCH("journalism/audio", N1068)),"audio",ISNUMBER(SEARCH("photography/nature", N1068)),"nature",ISNUMBER(SEARCH("photography/people", N1068)),"people",ISNUMBER(SEARCH("photography/photobooks", N1068)),"photobooks",ISNUMBER(SEARCH("photography/places", N1068)),"places",ISNUMBER(SEARCH("publishing/art books", N1068)),"art books",ISNUMBER(SEARCH("publishing/children's books", N1068)),"children's books",ISNUMBER(SEARCH("publishing/fiction", N1068)),"fiction",ISNUMBER(SEARCH("publishing/nonfiction", N1068)),"nonfiction",ISNUMBER(SEARCH("publishing/radio &amp; podcasts", N1068)),"radio &amp; podcasts",ISNUMBER(SEARCH("publishing/translations", N1068)),"translations",ISNUMBER(SEARCH("technology/gadgets", N1068)),"gadgets",ISNUMBER(SEARCH("technology/hardware", N1068)),"hardware",ISNUMBER(SEARCH("technology/makerspaces", N1068)),"makerspaces",ISNUMBER(SEARCH("technology/space exploration", N1068)),"space exploration",ISNUMBER(SEARCH("technology/wearables", N1068)),"wearables",ISNUMBER(SEARCH("technology/web", N1068)),"web",ISNUMBER(SEARCH("theater/musical", N1068)),"musical",ISNUMBER(SEARCH("theater/plays", N1068)),"plays",ISNUMBER(SEARCH("theater/spaces", N1068)),"spaces")</f>
        <v>video games</v>
      </c>
      <c r="S1068" s="6">
        <f t="shared" si="83"/>
        <v>41445.962754629632</v>
      </c>
      <c r="T1068" s="6">
        <f t="shared" si="84"/>
        <v>41490.962754629632</v>
      </c>
    </row>
    <row r="1069" spans="1:20" ht="48" hidden="1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tr" cm="1">
        <f t="array" ref="R1069">_xlfn.IFS(ISNUMBER(SEARCH("film &amp; video/television", N1069)),"television",ISNUMBER(SEARCH("film &amp; video/animation", N1069)),"animation",ISNUMBER(SEARCH("film &amp; video/documentary", N1069)),"documentary",ISNUMBER(SEARCH("film &amp; video/drama", N1069)),"drama",ISNUMBER(SEARCH("film &amp; video/science fiction", N1069)),"science fiction",ISNUMBER(SEARCH("film &amp; video/shorts", N1069)),"shorts",ISNUMBER(SEARCH("food/food trucks", N1069)),"food trucks",ISNUMBER(SEARCH("food/restaurants", N1069)),"restaurants",ISNUMBER(SEARCH("food/small batch", N1069)),"small batch",ISNUMBER(SEARCH("games/mobile games", N1069)),"mobile games",ISNUMBER(SEARCH("games/tabletop games", N1069)),"tabletop games",ISNUMBER(SEARCH("games/video games", N1069)),"video games",ISNUMBER(SEARCH("music/classical music", N1069)),"classical music",ISNUMBER(SEARCH("music/electronic music", N1069)),"electronic music",ISNUMBER(SEARCH("music/faith", N1069)),"faith",ISNUMBER(SEARCH("music/indie rock", N1069)),"indie rock",ISNUMBER(SEARCH("music/jazz", N1069)),"jazz",ISNUMBER(SEARCH("music/metal", N1069)),"metal",ISNUMBER(SEARCH("music/pop", N1069)),"pop",ISNUMBER(SEARCH("music/rock", N1069)),"rock",ISNUMBER(SEARCH("music/world music", N1069)),"world music",ISNUMBER(SEARCH("journalism/audio", N1069)),"audio",ISNUMBER(SEARCH("photography/nature", N1069)),"nature",ISNUMBER(SEARCH("photography/people", N1069)),"people",ISNUMBER(SEARCH("photography/photobooks", N1069)),"photobooks",ISNUMBER(SEARCH("photography/places", N1069)),"places",ISNUMBER(SEARCH("publishing/art books", N1069)),"art books",ISNUMBER(SEARCH("publishing/children's books", N1069)),"children's books",ISNUMBER(SEARCH("publishing/fiction", N1069)),"fiction",ISNUMBER(SEARCH("publishing/nonfiction", N1069)),"nonfiction",ISNUMBER(SEARCH("publishing/radio &amp; podcasts", N1069)),"radio &amp; podcasts",ISNUMBER(SEARCH("publishing/translations", N1069)),"translations",ISNUMBER(SEARCH("technology/gadgets", N1069)),"gadgets",ISNUMBER(SEARCH("technology/hardware", N1069)),"hardware",ISNUMBER(SEARCH("technology/makerspaces", N1069)),"makerspaces",ISNUMBER(SEARCH("technology/space exploration", N1069)),"space exploration",ISNUMBER(SEARCH("technology/wearables", N1069)),"wearables",ISNUMBER(SEARCH("technology/web", N1069)),"web",ISNUMBER(SEARCH("theater/musical", N1069)),"musical",ISNUMBER(SEARCH("theater/plays", N1069)),"plays",ISNUMBER(SEARCH("theater/spaces", N1069)),"spaces")</f>
        <v>video games</v>
      </c>
      <c r="S1069" s="6">
        <f t="shared" si="83"/>
        <v>41599.855682870373</v>
      </c>
      <c r="T1069" s="6">
        <f t="shared" si="84"/>
        <v>41629.855682870373</v>
      </c>
    </row>
    <row r="1070" spans="1:20" ht="48" hidden="1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tr">
        <f t="shared" si="82"/>
        <v>games</v>
      </c>
      <c r="R1070" t="str" cm="1">
        <f t="array" ref="R1070">_xlfn.IFS(ISNUMBER(SEARCH("film &amp; video/television", N1070)),"television",ISNUMBER(SEARCH("film &amp; video/animation", N1070)),"animation",ISNUMBER(SEARCH("film &amp; video/documentary", N1070)),"documentary",ISNUMBER(SEARCH("film &amp; video/drama", N1070)),"drama",ISNUMBER(SEARCH("film &amp; video/science fiction", N1070)),"science fiction",ISNUMBER(SEARCH("film &amp; video/shorts", N1070)),"shorts",ISNUMBER(SEARCH("food/food trucks", N1070)),"food trucks",ISNUMBER(SEARCH("food/restaurants", N1070)),"restaurants",ISNUMBER(SEARCH("food/small batch", N1070)),"small batch",ISNUMBER(SEARCH("games/mobile games", N1070)),"mobile games",ISNUMBER(SEARCH("games/tabletop games", N1070)),"tabletop games",ISNUMBER(SEARCH("games/video games", N1070)),"video games",ISNUMBER(SEARCH("music/classical music", N1070)),"classical music",ISNUMBER(SEARCH("music/electronic music", N1070)),"electronic music",ISNUMBER(SEARCH("music/faith", N1070)),"faith",ISNUMBER(SEARCH("music/indie rock", N1070)),"indie rock",ISNUMBER(SEARCH("music/jazz", N1070)),"jazz",ISNUMBER(SEARCH("music/metal", N1070)),"metal",ISNUMBER(SEARCH("music/pop", N1070)),"pop",ISNUMBER(SEARCH("music/rock", N1070)),"rock",ISNUMBER(SEARCH("music/world music", N1070)),"world music",ISNUMBER(SEARCH("journalism/audio", N1070)),"audio",ISNUMBER(SEARCH("photography/nature", N1070)),"nature",ISNUMBER(SEARCH("photography/people", N1070)),"people",ISNUMBER(SEARCH("photography/photobooks", N1070)),"photobooks",ISNUMBER(SEARCH("photography/places", N1070)),"places",ISNUMBER(SEARCH("publishing/art books", N1070)),"art books",ISNUMBER(SEARCH("publishing/children's books", N1070)),"children's books",ISNUMBER(SEARCH("publishing/fiction", N1070)),"fiction",ISNUMBER(SEARCH("publishing/nonfiction", N1070)),"nonfiction",ISNUMBER(SEARCH("publishing/radio &amp; podcasts", N1070)),"radio &amp; podcasts",ISNUMBER(SEARCH("publishing/translations", N1070)),"translations",ISNUMBER(SEARCH("technology/gadgets", N1070)),"gadgets",ISNUMBER(SEARCH("technology/hardware", N1070)),"hardware",ISNUMBER(SEARCH("technology/makerspaces", N1070)),"makerspaces",ISNUMBER(SEARCH("technology/space exploration", N1070)),"space exploration",ISNUMBER(SEARCH("technology/wearables", N1070)),"wearables",ISNUMBER(SEARCH("technology/web", N1070)),"web",ISNUMBER(SEARCH("theater/musical", N1070)),"musical",ISNUMBER(SEARCH("theater/plays", N1070)),"plays",ISNUMBER(SEARCH("theater/spaces", N1070)),"spaces")</f>
        <v>video games</v>
      </c>
      <c r="S1070" s="6">
        <f t="shared" si="83"/>
        <v>42440.371111111104</v>
      </c>
      <c r="T1070" s="6">
        <f t="shared" si="84"/>
        <v>42470.329444444447</v>
      </c>
    </row>
    <row r="1071" spans="1:20" ht="48" hidden="1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tr">
        <f t="shared" si="82"/>
        <v>games</v>
      </c>
      <c r="R1071" t="str" cm="1">
        <f t="array" ref="R1071">_xlfn.IFS(ISNUMBER(SEARCH("film &amp; video/television", N1071)),"television",ISNUMBER(SEARCH("film &amp; video/animation", N1071)),"animation",ISNUMBER(SEARCH("film &amp; video/documentary", N1071)),"documentary",ISNUMBER(SEARCH("film &amp; video/drama", N1071)),"drama",ISNUMBER(SEARCH("film &amp; video/science fiction", N1071)),"science fiction",ISNUMBER(SEARCH("film &amp; video/shorts", N1071)),"shorts",ISNUMBER(SEARCH("food/food trucks", N1071)),"food trucks",ISNUMBER(SEARCH("food/restaurants", N1071)),"restaurants",ISNUMBER(SEARCH("food/small batch", N1071)),"small batch",ISNUMBER(SEARCH("games/mobile games", N1071)),"mobile games",ISNUMBER(SEARCH("games/tabletop games", N1071)),"tabletop games",ISNUMBER(SEARCH("games/video games", N1071)),"video games",ISNUMBER(SEARCH("music/classical music", N1071)),"classical music",ISNUMBER(SEARCH("music/electronic music", N1071)),"electronic music",ISNUMBER(SEARCH("music/faith", N1071)),"faith",ISNUMBER(SEARCH("music/indie rock", N1071)),"indie rock",ISNUMBER(SEARCH("music/jazz", N1071)),"jazz",ISNUMBER(SEARCH("music/metal", N1071)),"metal",ISNUMBER(SEARCH("music/pop", N1071)),"pop",ISNUMBER(SEARCH("music/rock", N1071)),"rock",ISNUMBER(SEARCH("music/world music", N1071)),"world music",ISNUMBER(SEARCH("journalism/audio", N1071)),"audio",ISNUMBER(SEARCH("photography/nature", N1071)),"nature",ISNUMBER(SEARCH("photography/people", N1071)),"people",ISNUMBER(SEARCH("photography/photobooks", N1071)),"photobooks",ISNUMBER(SEARCH("photography/places", N1071)),"places",ISNUMBER(SEARCH("publishing/art books", N1071)),"art books",ISNUMBER(SEARCH("publishing/children's books", N1071)),"children's books",ISNUMBER(SEARCH("publishing/fiction", N1071)),"fiction",ISNUMBER(SEARCH("publishing/nonfiction", N1071)),"nonfiction",ISNUMBER(SEARCH("publishing/radio &amp; podcasts", N1071)),"radio &amp; podcasts",ISNUMBER(SEARCH("publishing/translations", N1071)),"translations",ISNUMBER(SEARCH("technology/gadgets", N1071)),"gadgets",ISNUMBER(SEARCH("technology/hardware", N1071)),"hardware",ISNUMBER(SEARCH("technology/makerspaces", N1071)),"makerspaces",ISNUMBER(SEARCH("technology/space exploration", N1071)),"space exploration",ISNUMBER(SEARCH("technology/wearables", N1071)),"wearables",ISNUMBER(SEARCH("technology/web", N1071)),"web",ISNUMBER(SEARCH("theater/musical", N1071)),"musical",ISNUMBER(SEARCH("theater/plays", N1071)),"plays",ISNUMBER(SEARCH("theater/spaces", N1071)),"spaces")</f>
        <v>video games</v>
      </c>
      <c r="S1071" s="6">
        <f t="shared" si="83"/>
        <v>41572.229849537034</v>
      </c>
      <c r="T1071" s="6">
        <f t="shared" si="84"/>
        <v>41604.271516203706</v>
      </c>
    </row>
    <row r="1072" spans="1:20" ht="48" hidden="1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tr">
        <f t="shared" si="82"/>
        <v>games</v>
      </c>
      <c r="R1072" t="str" cm="1">
        <f t="array" ref="R1072">_xlfn.IFS(ISNUMBER(SEARCH("film &amp; video/television", N1072)),"television",ISNUMBER(SEARCH("film &amp; video/animation", N1072)),"animation",ISNUMBER(SEARCH("film &amp; video/documentary", N1072)),"documentary",ISNUMBER(SEARCH("film &amp; video/drama", N1072)),"drama",ISNUMBER(SEARCH("film &amp; video/science fiction", N1072)),"science fiction",ISNUMBER(SEARCH("film &amp; video/shorts", N1072)),"shorts",ISNUMBER(SEARCH("food/food trucks", N1072)),"food trucks",ISNUMBER(SEARCH("food/restaurants", N1072)),"restaurants",ISNUMBER(SEARCH("food/small batch", N1072)),"small batch",ISNUMBER(SEARCH("games/mobile games", N1072)),"mobile games",ISNUMBER(SEARCH("games/tabletop games", N1072)),"tabletop games",ISNUMBER(SEARCH("games/video games", N1072)),"video games",ISNUMBER(SEARCH("music/classical music", N1072)),"classical music",ISNUMBER(SEARCH("music/electronic music", N1072)),"electronic music",ISNUMBER(SEARCH("music/faith", N1072)),"faith",ISNUMBER(SEARCH("music/indie rock", N1072)),"indie rock",ISNUMBER(SEARCH("music/jazz", N1072)),"jazz",ISNUMBER(SEARCH("music/metal", N1072)),"metal",ISNUMBER(SEARCH("music/pop", N1072)),"pop",ISNUMBER(SEARCH("music/rock", N1072)),"rock",ISNUMBER(SEARCH("music/world music", N1072)),"world music",ISNUMBER(SEARCH("journalism/audio", N1072)),"audio",ISNUMBER(SEARCH("photography/nature", N1072)),"nature",ISNUMBER(SEARCH("photography/people", N1072)),"people",ISNUMBER(SEARCH("photography/photobooks", N1072)),"photobooks",ISNUMBER(SEARCH("photography/places", N1072)),"places",ISNUMBER(SEARCH("publishing/art books", N1072)),"art books",ISNUMBER(SEARCH("publishing/children's books", N1072)),"children's books",ISNUMBER(SEARCH("publishing/fiction", N1072)),"fiction",ISNUMBER(SEARCH("publishing/nonfiction", N1072)),"nonfiction",ISNUMBER(SEARCH("publishing/radio &amp; podcasts", N1072)),"radio &amp; podcasts",ISNUMBER(SEARCH("publishing/translations", N1072)),"translations",ISNUMBER(SEARCH("technology/gadgets", N1072)),"gadgets",ISNUMBER(SEARCH("technology/hardware", N1072)),"hardware",ISNUMBER(SEARCH("technology/makerspaces", N1072)),"makerspaces",ISNUMBER(SEARCH("technology/space exploration", N1072)),"space exploration",ISNUMBER(SEARCH("technology/wearables", N1072)),"wearables",ISNUMBER(SEARCH("technology/web", N1072)),"web",ISNUMBER(SEARCH("theater/musical", N1072)),"musical",ISNUMBER(SEARCH("theater/plays", N1072)),"plays",ISNUMBER(SEARCH("theater/spaces", N1072)),"spaces")</f>
        <v>video games</v>
      </c>
      <c r="S1072" s="6">
        <f t="shared" si="83"/>
        <v>41163.011828703704</v>
      </c>
      <c r="T1072" s="6">
        <f t="shared" si="84"/>
        <v>41183.011828703704</v>
      </c>
    </row>
    <row r="1073" spans="1:20" ht="48" hidden="1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v>0</v>
      </c>
      <c r="Q1073" t="str">
        <f t="shared" si="82"/>
        <v>games</v>
      </c>
      <c r="R1073" t="str" cm="1">
        <f t="array" ref="R1073">_xlfn.IFS(ISNUMBER(SEARCH("film &amp; video/television", N1073)),"television",ISNUMBER(SEARCH("film &amp; video/animation", N1073)),"animation",ISNUMBER(SEARCH("film &amp; video/documentary", N1073)),"documentary",ISNUMBER(SEARCH("film &amp; video/drama", N1073)),"drama",ISNUMBER(SEARCH("film &amp; video/science fiction", N1073)),"science fiction",ISNUMBER(SEARCH("film &amp; video/shorts", N1073)),"shorts",ISNUMBER(SEARCH("food/food trucks", N1073)),"food trucks",ISNUMBER(SEARCH("food/restaurants", N1073)),"restaurants",ISNUMBER(SEARCH("food/small batch", N1073)),"small batch",ISNUMBER(SEARCH("games/mobile games", N1073)),"mobile games",ISNUMBER(SEARCH("games/tabletop games", N1073)),"tabletop games",ISNUMBER(SEARCH("games/video games", N1073)),"video games",ISNUMBER(SEARCH("music/classical music", N1073)),"classical music",ISNUMBER(SEARCH("music/electronic music", N1073)),"electronic music",ISNUMBER(SEARCH("music/faith", N1073)),"faith",ISNUMBER(SEARCH("music/indie rock", N1073)),"indie rock",ISNUMBER(SEARCH("music/jazz", N1073)),"jazz",ISNUMBER(SEARCH("music/metal", N1073)),"metal",ISNUMBER(SEARCH("music/pop", N1073)),"pop",ISNUMBER(SEARCH("music/rock", N1073)),"rock",ISNUMBER(SEARCH("music/world music", N1073)),"world music",ISNUMBER(SEARCH("journalism/audio", N1073)),"audio",ISNUMBER(SEARCH("photography/nature", N1073)),"nature",ISNUMBER(SEARCH("photography/people", N1073)),"people",ISNUMBER(SEARCH("photography/photobooks", N1073)),"photobooks",ISNUMBER(SEARCH("photography/places", N1073)),"places",ISNUMBER(SEARCH("publishing/art books", N1073)),"art books",ISNUMBER(SEARCH("publishing/children's books", N1073)),"children's books",ISNUMBER(SEARCH("publishing/fiction", N1073)),"fiction",ISNUMBER(SEARCH("publishing/nonfiction", N1073)),"nonfiction",ISNUMBER(SEARCH("publishing/radio &amp; podcasts", N1073)),"radio &amp; podcasts",ISNUMBER(SEARCH("publishing/translations", N1073)),"translations",ISNUMBER(SEARCH("technology/gadgets", N1073)),"gadgets",ISNUMBER(SEARCH("technology/hardware", N1073)),"hardware",ISNUMBER(SEARCH("technology/makerspaces", N1073)),"makerspaces",ISNUMBER(SEARCH("technology/space exploration", N1073)),"space exploration",ISNUMBER(SEARCH("technology/wearables", N1073)),"wearables",ISNUMBER(SEARCH("technology/web", N1073)),"web",ISNUMBER(SEARCH("theater/musical", N1073)),"musical",ISNUMBER(SEARCH("theater/plays", N1073)),"plays",ISNUMBER(SEARCH("theater/spaces", N1073)),"spaces")</f>
        <v>video games</v>
      </c>
      <c r="S1073" s="6">
        <f t="shared" si="83"/>
        <v>42295.753391203703</v>
      </c>
      <c r="T1073" s="6">
        <f t="shared" si="84"/>
        <v>42325.795057870375</v>
      </c>
    </row>
    <row r="1074" spans="1:20" ht="48" hidden="1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tr">
        <f t="shared" si="82"/>
        <v>games</v>
      </c>
      <c r="R1074" t="str" cm="1">
        <f t="array" ref="R1074">_xlfn.IFS(ISNUMBER(SEARCH("film &amp; video/television", N1074)),"television",ISNUMBER(SEARCH("film &amp; video/animation", N1074)),"animation",ISNUMBER(SEARCH("film &amp; video/documentary", N1074)),"documentary",ISNUMBER(SEARCH("film &amp; video/drama", N1074)),"drama",ISNUMBER(SEARCH("film &amp; video/science fiction", N1074)),"science fiction",ISNUMBER(SEARCH("film &amp; video/shorts", N1074)),"shorts",ISNUMBER(SEARCH("food/food trucks", N1074)),"food trucks",ISNUMBER(SEARCH("food/restaurants", N1074)),"restaurants",ISNUMBER(SEARCH("food/small batch", N1074)),"small batch",ISNUMBER(SEARCH("games/mobile games", N1074)),"mobile games",ISNUMBER(SEARCH("games/tabletop games", N1074)),"tabletop games",ISNUMBER(SEARCH("games/video games", N1074)),"video games",ISNUMBER(SEARCH("music/classical music", N1074)),"classical music",ISNUMBER(SEARCH("music/electronic music", N1074)),"electronic music",ISNUMBER(SEARCH("music/faith", N1074)),"faith",ISNUMBER(SEARCH("music/indie rock", N1074)),"indie rock",ISNUMBER(SEARCH("music/jazz", N1074)),"jazz",ISNUMBER(SEARCH("music/metal", N1074)),"metal",ISNUMBER(SEARCH("music/pop", N1074)),"pop",ISNUMBER(SEARCH("music/rock", N1074)),"rock",ISNUMBER(SEARCH("music/world music", N1074)),"world music",ISNUMBER(SEARCH("journalism/audio", N1074)),"audio",ISNUMBER(SEARCH("photography/nature", N1074)),"nature",ISNUMBER(SEARCH("photography/people", N1074)),"people",ISNUMBER(SEARCH("photography/photobooks", N1074)),"photobooks",ISNUMBER(SEARCH("photography/places", N1074)),"places",ISNUMBER(SEARCH("publishing/art books", N1074)),"art books",ISNUMBER(SEARCH("publishing/children's books", N1074)),"children's books",ISNUMBER(SEARCH("publishing/fiction", N1074)),"fiction",ISNUMBER(SEARCH("publishing/nonfiction", N1074)),"nonfiction",ISNUMBER(SEARCH("publishing/radio &amp; podcasts", N1074)),"radio &amp; podcasts",ISNUMBER(SEARCH("publishing/translations", N1074)),"translations",ISNUMBER(SEARCH("technology/gadgets", N1074)),"gadgets",ISNUMBER(SEARCH("technology/hardware", N1074)),"hardware",ISNUMBER(SEARCH("technology/makerspaces", N1074)),"makerspaces",ISNUMBER(SEARCH("technology/space exploration", N1074)),"space exploration",ISNUMBER(SEARCH("technology/wearables", N1074)),"wearables",ISNUMBER(SEARCH("technology/web", N1074)),"web",ISNUMBER(SEARCH("theater/musical", N1074)),"musical",ISNUMBER(SEARCH("theater/plays", N1074)),"plays",ISNUMBER(SEARCH("theater/spaces", N1074)),"spaces")</f>
        <v>video games</v>
      </c>
      <c r="S1074" s="6">
        <f t="shared" si="83"/>
        <v>41645.832141203704</v>
      </c>
      <c r="T1074" s="6">
        <f t="shared" si="84"/>
        <v>41675.832141203704</v>
      </c>
    </row>
    <row r="1075" spans="1:20" ht="32" hidden="1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tr">
        <f t="shared" si="82"/>
        <v>games</v>
      </c>
      <c r="R1075" t="str" cm="1">
        <f t="array" ref="R1075">_xlfn.IFS(ISNUMBER(SEARCH("film &amp; video/television", N1075)),"television",ISNUMBER(SEARCH("film &amp; video/animation", N1075)),"animation",ISNUMBER(SEARCH("film &amp; video/documentary", N1075)),"documentary",ISNUMBER(SEARCH("film &amp; video/drama", N1075)),"drama",ISNUMBER(SEARCH("film &amp; video/science fiction", N1075)),"science fiction",ISNUMBER(SEARCH("film &amp; video/shorts", N1075)),"shorts",ISNUMBER(SEARCH("food/food trucks", N1075)),"food trucks",ISNUMBER(SEARCH("food/restaurants", N1075)),"restaurants",ISNUMBER(SEARCH("food/small batch", N1075)),"small batch",ISNUMBER(SEARCH("games/mobile games", N1075)),"mobile games",ISNUMBER(SEARCH("games/tabletop games", N1075)),"tabletop games",ISNUMBER(SEARCH("games/video games", N1075)),"video games",ISNUMBER(SEARCH("music/classical music", N1075)),"classical music",ISNUMBER(SEARCH("music/electronic music", N1075)),"electronic music",ISNUMBER(SEARCH("music/faith", N1075)),"faith",ISNUMBER(SEARCH("music/indie rock", N1075)),"indie rock",ISNUMBER(SEARCH("music/jazz", N1075)),"jazz",ISNUMBER(SEARCH("music/metal", N1075)),"metal",ISNUMBER(SEARCH("music/pop", N1075)),"pop",ISNUMBER(SEARCH("music/rock", N1075)),"rock",ISNUMBER(SEARCH("music/world music", N1075)),"world music",ISNUMBER(SEARCH("journalism/audio", N1075)),"audio",ISNUMBER(SEARCH("photography/nature", N1075)),"nature",ISNUMBER(SEARCH("photography/people", N1075)),"people",ISNUMBER(SEARCH("photography/photobooks", N1075)),"photobooks",ISNUMBER(SEARCH("photography/places", N1075)),"places",ISNUMBER(SEARCH("publishing/art books", N1075)),"art books",ISNUMBER(SEARCH("publishing/children's books", N1075)),"children's books",ISNUMBER(SEARCH("publishing/fiction", N1075)),"fiction",ISNUMBER(SEARCH("publishing/nonfiction", N1075)),"nonfiction",ISNUMBER(SEARCH("publishing/radio &amp; podcasts", N1075)),"radio &amp; podcasts",ISNUMBER(SEARCH("publishing/translations", N1075)),"translations",ISNUMBER(SEARCH("technology/gadgets", N1075)),"gadgets",ISNUMBER(SEARCH("technology/hardware", N1075)),"hardware",ISNUMBER(SEARCH("technology/makerspaces", N1075)),"makerspaces",ISNUMBER(SEARCH("technology/space exploration", N1075)),"space exploration",ISNUMBER(SEARCH("technology/wearables", N1075)),"wearables",ISNUMBER(SEARCH("technology/web", N1075)),"web",ISNUMBER(SEARCH("theater/musical", N1075)),"musical",ISNUMBER(SEARCH("theater/plays", N1075)),"plays",ISNUMBER(SEARCH("theater/spaces", N1075)),"spaces")</f>
        <v>video games</v>
      </c>
      <c r="S1075" s="6">
        <f t="shared" si="83"/>
        <v>40802.964594907404</v>
      </c>
      <c r="T1075" s="6">
        <f t="shared" si="84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tr">
        <f t="shared" si="82"/>
        <v>games</v>
      </c>
      <c r="R1076" t="str" cm="1">
        <f t="array" ref="R1076">_xlfn.IFS(ISNUMBER(SEARCH("film &amp; video/television", N1076)),"television",ISNUMBER(SEARCH("film &amp; video/animation", N1076)),"animation",ISNUMBER(SEARCH("film &amp; video/documentary", N1076)),"documentary",ISNUMBER(SEARCH("film &amp; video/drama", N1076)),"drama",ISNUMBER(SEARCH("film &amp; video/science fiction", N1076)),"science fiction",ISNUMBER(SEARCH("film &amp; video/shorts", N1076)),"shorts",ISNUMBER(SEARCH("food/food trucks", N1076)),"food trucks",ISNUMBER(SEARCH("food/restaurants", N1076)),"restaurants",ISNUMBER(SEARCH("food/small batch", N1076)),"small batch",ISNUMBER(SEARCH("games/mobile games", N1076)),"mobile games",ISNUMBER(SEARCH("games/tabletop games", N1076)),"tabletop games",ISNUMBER(SEARCH("games/video games", N1076)),"video games",ISNUMBER(SEARCH("music/classical music", N1076)),"classical music",ISNUMBER(SEARCH("music/electronic music", N1076)),"electronic music",ISNUMBER(SEARCH("music/faith", N1076)),"faith",ISNUMBER(SEARCH("music/indie rock", N1076)),"indie rock",ISNUMBER(SEARCH("music/jazz", N1076)),"jazz",ISNUMBER(SEARCH("music/metal", N1076)),"metal",ISNUMBER(SEARCH("music/pop", N1076)),"pop",ISNUMBER(SEARCH("music/rock", N1076)),"rock",ISNUMBER(SEARCH("music/world music", N1076)),"world music",ISNUMBER(SEARCH("journalism/audio", N1076)),"audio",ISNUMBER(SEARCH("photography/nature", N1076)),"nature",ISNUMBER(SEARCH("photography/people", N1076)),"people",ISNUMBER(SEARCH("photography/photobooks", N1076)),"photobooks",ISNUMBER(SEARCH("photography/places", N1076)),"places",ISNUMBER(SEARCH("publishing/art books", N1076)),"art books",ISNUMBER(SEARCH("publishing/children's books", N1076)),"children's books",ISNUMBER(SEARCH("publishing/fiction", N1076)),"fiction",ISNUMBER(SEARCH("publishing/nonfiction", N1076)),"nonfiction",ISNUMBER(SEARCH("publishing/radio &amp; podcasts", N1076)),"radio &amp; podcasts",ISNUMBER(SEARCH("publishing/translations", N1076)),"translations",ISNUMBER(SEARCH("technology/gadgets", N1076)),"gadgets",ISNUMBER(SEARCH("technology/hardware", N1076)),"hardware",ISNUMBER(SEARCH("technology/makerspaces", N1076)),"makerspaces",ISNUMBER(SEARCH("technology/space exploration", N1076)),"space exploration",ISNUMBER(SEARCH("technology/wearables", N1076)),"wearables",ISNUMBER(SEARCH("technology/web", N1076)),"web",ISNUMBER(SEARCH("theater/musical", N1076)),"musical",ISNUMBER(SEARCH("theater/plays", N1076)),"plays",ISNUMBER(SEARCH("theater/spaces", N1076)),"spaces")</f>
        <v>video games</v>
      </c>
      <c r="S1076" s="6">
        <f t="shared" si="83"/>
        <v>41613.172974537039</v>
      </c>
      <c r="T1076" s="6">
        <f t="shared" si="84"/>
        <v>41643.172974537039</v>
      </c>
    </row>
    <row r="1077" spans="1:20" ht="32" hidden="1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tr">
        <f t="shared" si="82"/>
        <v>games</v>
      </c>
      <c r="R1077" t="str" cm="1">
        <f t="array" ref="R1077">_xlfn.IFS(ISNUMBER(SEARCH("film &amp; video/television", N1077)),"television",ISNUMBER(SEARCH("film &amp; video/animation", N1077)),"animation",ISNUMBER(SEARCH("film &amp; video/documentary", N1077)),"documentary",ISNUMBER(SEARCH("film &amp; video/drama", N1077)),"drama",ISNUMBER(SEARCH("film &amp; video/science fiction", N1077)),"science fiction",ISNUMBER(SEARCH("film &amp; video/shorts", N1077)),"shorts",ISNUMBER(SEARCH("food/food trucks", N1077)),"food trucks",ISNUMBER(SEARCH("food/restaurants", N1077)),"restaurants",ISNUMBER(SEARCH("food/small batch", N1077)),"small batch",ISNUMBER(SEARCH("games/mobile games", N1077)),"mobile games",ISNUMBER(SEARCH("games/tabletop games", N1077)),"tabletop games",ISNUMBER(SEARCH("games/video games", N1077)),"video games",ISNUMBER(SEARCH("music/classical music", N1077)),"classical music",ISNUMBER(SEARCH("music/electronic music", N1077)),"electronic music",ISNUMBER(SEARCH("music/faith", N1077)),"faith",ISNUMBER(SEARCH("music/indie rock", N1077)),"indie rock",ISNUMBER(SEARCH("music/jazz", N1077)),"jazz",ISNUMBER(SEARCH("music/metal", N1077)),"metal",ISNUMBER(SEARCH("music/pop", N1077)),"pop",ISNUMBER(SEARCH("music/rock", N1077)),"rock",ISNUMBER(SEARCH("music/world music", N1077)),"world music",ISNUMBER(SEARCH("journalism/audio", N1077)),"audio",ISNUMBER(SEARCH("photography/nature", N1077)),"nature",ISNUMBER(SEARCH("photography/people", N1077)),"people",ISNUMBER(SEARCH("photography/photobooks", N1077)),"photobooks",ISNUMBER(SEARCH("photography/places", N1077)),"places",ISNUMBER(SEARCH("publishing/art books", N1077)),"art books",ISNUMBER(SEARCH("publishing/children's books", N1077)),"children's books",ISNUMBER(SEARCH("publishing/fiction", N1077)),"fiction",ISNUMBER(SEARCH("publishing/nonfiction", N1077)),"nonfiction",ISNUMBER(SEARCH("publishing/radio &amp; podcasts", N1077)),"radio &amp; podcasts",ISNUMBER(SEARCH("publishing/translations", N1077)),"translations",ISNUMBER(SEARCH("technology/gadgets", N1077)),"gadgets",ISNUMBER(SEARCH("technology/hardware", N1077)),"hardware",ISNUMBER(SEARCH("technology/makerspaces", N1077)),"makerspaces",ISNUMBER(SEARCH("technology/space exploration", N1077)),"space exploration",ISNUMBER(SEARCH("technology/wearables", N1077)),"wearables",ISNUMBER(SEARCH("technology/web", N1077)),"web",ISNUMBER(SEARCH("theater/musical", N1077)),"musical",ISNUMBER(SEARCH("theater/plays", N1077)),"plays",ISNUMBER(SEARCH("theater/spaces", N1077)),"spaces")</f>
        <v>video games</v>
      </c>
      <c r="S1077" s="6">
        <f t="shared" si="83"/>
        <v>41005.904120370367</v>
      </c>
      <c r="T1077" s="6">
        <f t="shared" si="84"/>
        <v>41035.904120370367</v>
      </c>
    </row>
    <row r="1078" spans="1:20" ht="48" hidden="1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tr">
        <f t="shared" si="82"/>
        <v>games</v>
      </c>
      <c r="R1078" t="str" cm="1">
        <f t="array" ref="R1078">_xlfn.IFS(ISNUMBER(SEARCH("film &amp; video/television", N1078)),"television",ISNUMBER(SEARCH("film &amp; video/animation", N1078)),"animation",ISNUMBER(SEARCH("film &amp; video/documentary", N1078)),"documentary",ISNUMBER(SEARCH("film &amp; video/drama", N1078)),"drama",ISNUMBER(SEARCH("film &amp; video/science fiction", N1078)),"science fiction",ISNUMBER(SEARCH("film &amp; video/shorts", N1078)),"shorts",ISNUMBER(SEARCH("food/food trucks", N1078)),"food trucks",ISNUMBER(SEARCH("food/restaurants", N1078)),"restaurants",ISNUMBER(SEARCH("food/small batch", N1078)),"small batch",ISNUMBER(SEARCH("games/mobile games", N1078)),"mobile games",ISNUMBER(SEARCH("games/tabletop games", N1078)),"tabletop games",ISNUMBER(SEARCH("games/video games", N1078)),"video games",ISNUMBER(SEARCH("music/classical music", N1078)),"classical music",ISNUMBER(SEARCH("music/electronic music", N1078)),"electronic music",ISNUMBER(SEARCH("music/faith", N1078)),"faith",ISNUMBER(SEARCH("music/indie rock", N1078)),"indie rock",ISNUMBER(SEARCH("music/jazz", N1078)),"jazz",ISNUMBER(SEARCH("music/metal", N1078)),"metal",ISNUMBER(SEARCH("music/pop", N1078)),"pop",ISNUMBER(SEARCH("music/rock", N1078)),"rock",ISNUMBER(SEARCH("music/world music", N1078)),"world music",ISNUMBER(SEARCH("journalism/audio", N1078)),"audio",ISNUMBER(SEARCH("photography/nature", N1078)),"nature",ISNUMBER(SEARCH("photography/people", N1078)),"people",ISNUMBER(SEARCH("photography/photobooks", N1078)),"photobooks",ISNUMBER(SEARCH("photography/places", N1078)),"places",ISNUMBER(SEARCH("publishing/art books", N1078)),"art books",ISNUMBER(SEARCH("publishing/children's books", N1078)),"children's books",ISNUMBER(SEARCH("publishing/fiction", N1078)),"fiction",ISNUMBER(SEARCH("publishing/nonfiction", N1078)),"nonfiction",ISNUMBER(SEARCH("publishing/radio &amp; podcasts", N1078)),"radio &amp; podcasts",ISNUMBER(SEARCH("publishing/translations", N1078)),"translations",ISNUMBER(SEARCH("technology/gadgets", N1078)),"gadgets",ISNUMBER(SEARCH("technology/hardware", N1078)),"hardware",ISNUMBER(SEARCH("technology/makerspaces", N1078)),"makerspaces",ISNUMBER(SEARCH("technology/space exploration", N1078)),"space exploration",ISNUMBER(SEARCH("technology/wearables", N1078)),"wearables",ISNUMBER(SEARCH("technology/web", N1078)),"web",ISNUMBER(SEARCH("theater/musical", N1078)),"musical",ISNUMBER(SEARCH("theater/plays", N1078)),"plays",ISNUMBER(SEARCH("theater/spaces", N1078)),"spaces")</f>
        <v>video games</v>
      </c>
      <c r="S1078" s="6">
        <f t="shared" si="83"/>
        <v>41838.377893518518</v>
      </c>
      <c r="T1078" s="6">
        <f t="shared" si="84"/>
        <v>41893.377893518518</v>
      </c>
    </row>
    <row r="1079" spans="1:20" ht="48" hidden="1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tr">
        <f t="shared" si="82"/>
        <v>games</v>
      </c>
      <c r="R1079" t="str" cm="1">
        <f t="array" ref="R1079">_xlfn.IFS(ISNUMBER(SEARCH("film &amp; video/television", N1079)),"television",ISNUMBER(SEARCH("film &amp; video/animation", N1079)),"animation",ISNUMBER(SEARCH("film &amp; video/documentary", N1079)),"documentary",ISNUMBER(SEARCH("film &amp; video/drama", N1079)),"drama",ISNUMBER(SEARCH("film &amp; video/science fiction", N1079)),"science fiction",ISNUMBER(SEARCH("film &amp; video/shorts", N1079)),"shorts",ISNUMBER(SEARCH("food/food trucks", N1079)),"food trucks",ISNUMBER(SEARCH("food/restaurants", N1079)),"restaurants",ISNUMBER(SEARCH("food/small batch", N1079)),"small batch",ISNUMBER(SEARCH("games/mobile games", N1079)),"mobile games",ISNUMBER(SEARCH("games/tabletop games", N1079)),"tabletop games",ISNUMBER(SEARCH("games/video games", N1079)),"video games",ISNUMBER(SEARCH("music/classical music", N1079)),"classical music",ISNUMBER(SEARCH("music/electronic music", N1079)),"electronic music",ISNUMBER(SEARCH("music/faith", N1079)),"faith",ISNUMBER(SEARCH("music/indie rock", N1079)),"indie rock",ISNUMBER(SEARCH("music/jazz", N1079)),"jazz",ISNUMBER(SEARCH("music/metal", N1079)),"metal",ISNUMBER(SEARCH("music/pop", N1079)),"pop",ISNUMBER(SEARCH("music/rock", N1079)),"rock",ISNUMBER(SEARCH("music/world music", N1079)),"world music",ISNUMBER(SEARCH("journalism/audio", N1079)),"audio",ISNUMBER(SEARCH("photography/nature", N1079)),"nature",ISNUMBER(SEARCH("photography/people", N1079)),"people",ISNUMBER(SEARCH("photography/photobooks", N1079)),"photobooks",ISNUMBER(SEARCH("photography/places", N1079)),"places",ISNUMBER(SEARCH("publishing/art books", N1079)),"art books",ISNUMBER(SEARCH("publishing/children's books", N1079)),"children's books",ISNUMBER(SEARCH("publishing/fiction", N1079)),"fiction",ISNUMBER(SEARCH("publishing/nonfiction", N1079)),"nonfiction",ISNUMBER(SEARCH("publishing/radio &amp; podcasts", N1079)),"radio &amp; podcasts",ISNUMBER(SEARCH("publishing/translations", N1079)),"translations",ISNUMBER(SEARCH("technology/gadgets", N1079)),"gadgets",ISNUMBER(SEARCH("technology/hardware", N1079)),"hardware",ISNUMBER(SEARCH("technology/makerspaces", N1079)),"makerspaces",ISNUMBER(SEARCH("technology/space exploration", N1079)),"space exploration",ISNUMBER(SEARCH("technology/wearables", N1079)),"wearables",ISNUMBER(SEARCH("technology/web", N1079)),"web",ISNUMBER(SEARCH("theater/musical", N1079)),"musical",ISNUMBER(SEARCH("theater/plays", N1079)),"plays",ISNUMBER(SEARCH("theater/spaces", N1079)),"spaces")</f>
        <v>video games</v>
      </c>
      <c r="S1079" s="6">
        <f t="shared" si="83"/>
        <v>42353.16679398148</v>
      </c>
      <c r="T1079" s="6">
        <f t="shared" si="84"/>
        <v>42383.16679398148</v>
      </c>
    </row>
    <row r="1080" spans="1:20" ht="48" hidden="1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tr">
        <f t="shared" si="82"/>
        <v>games</v>
      </c>
      <c r="R1080" t="str" cm="1">
        <f t="array" ref="R1080">_xlfn.IFS(ISNUMBER(SEARCH("film &amp; video/television", N1080)),"television",ISNUMBER(SEARCH("film &amp; video/animation", N1080)),"animation",ISNUMBER(SEARCH("film &amp; video/documentary", N1080)),"documentary",ISNUMBER(SEARCH("film &amp; video/drama", N1080)),"drama",ISNUMBER(SEARCH("film &amp; video/science fiction", N1080)),"science fiction",ISNUMBER(SEARCH("film &amp; video/shorts", N1080)),"shorts",ISNUMBER(SEARCH("food/food trucks", N1080)),"food trucks",ISNUMBER(SEARCH("food/restaurants", N1080)),"restaurants",ISNUMBER(SEARCH("food/small batch", N1080)),"small batch",ISNUMBER(SEARCH("games/mobile games", N1080)),"mobile games",ISNUMBER(SEARCH("games/tabletop games", N1080)),"tabletop games",ISNUMBER(SEARCH("games/video games", N1080)),"video games",ISNUMBER(SEARCH("music/classical music", N1080)),"classical music",ISNUMBER(SEARCH("music/electronic music", N1080)),"electronic music",ISNUMBER(SEARCH("music/faith", N1080)),"faith",ISNUMBER(SEARCH("music/indie rock", N1080)),"indie rock",ISNUMBER(SEARCH("music/jazz", N1080)),"jazz",ISNUMBER(SEARCH("music/metal", N1080)),"metal",ISNUMBER(SEARCH("music/pop", N1080)),"pop",ISNUMBER(SEARCH("music/rock", N1080)),"rock",ISNUMBER(SEARCH("music/world music", N1080)),"world music",ISNUMBER(SEARCH("journalism/audio", N1080)),"audio",ISNUMBER(SEARCH("photography/nature", N1080)),"nature",ISNUMBER(SEARCH("photography/people", N1080)),"people",ISNUMBER(SEARCH("photography/photobooks", N1080)),"photobooks",ISNUMBER(SEARCH("photography/places", N1080)),"places",ISNUMBER(SEARCH("publishing/art books", N1080)),"art books",ISNUMBER(SEARCH("publishing/children's books", N1080)),"children's books",ISNUMBER(SEARCH("publishing/fiction", N1080)),"fiction",ISNUMBER(SEARCH("publishing/nonfiction", N1080)),"nonfiction",ISNUMBER(SEARCH("publishing/radio &amp; podcasts", N1080)),"radio &amp; podcasts",ISNUMBER(SEARCH("publishing/translations", N1080)),"translations",ISNUMBER(SEARCH("technology/gadgets", N1080)),"gadgets",ISNUMBER(SEARCH("technology/hardware", N1080)),"hardware",ISNUMBER(SEARCH("technology/makerspaces", N1080)),"makerspaces",ISNUMBER(SEARCH("technology/space exploration", N1080)),"space exploration",ISNUMBER(SEARCH("technology/wearables", N1080)),"wearables",ISNUMBER(SEARCH("technology/web", N1080)),"web",ISNUMBER(SEARCH("theater/musical", N1080)),"musical",ISNUMBER(SEARCH("theater/plays", N1080)),"plays",ISNUMBER(SEARCH("theater/spaces", N1080)),"spaces")</f>
        <v>video games</v>
      </c>
      <c r="S1080" s="6">
        <f t="shared" si="83"/>
        <v>40701.195844907408</v>
      </c>
      <c r="T1080" s="6">
        <f t="shared" si="84"/>
        <v>40746.195844907408</v>
      </c>
    </row>
    <row r="1081" spans="1:20" ht="48" hidden="1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tr">
        <f t="shared" si="82"/>
        <v>games</v>
      </c>
      <c r="R1081" t="str" cm="1">
        <f t="array" ref="R1081">_xlfn.IFS(ISNUMBER(SEARCH("film &amp; video/television", N1081)),"television",ISNUMBER(SEARCH("film &amp; video/animation", N1081)),"animation",ISNUMBER(SEARCH("film &amp; video/documentary", N1081)),"documentary",ISNUMBER(SEARCH("film &amp; video/drama", N1081)),"drama",ISNUMBER(SEARCH("film &amp; video/science fiction", N1081)),"science fiction",ISNUMBER(SEARCH("film &amp; video/shorts", N1081)),"shorts",ISNUMBER(SEARCH("food/food trucks", N1081)),"food trucks",ISNUMBER(SEARCH("food/restaurants", N1081)),"restaurants",ISNUMBER(SEARCH("food/small batch", N1081)),"small batch",ISNUMBER(SEARCH("games/mobile games", N1081)),"mobile games",ISNUMBER(SEARCH("games/tabletop games", N1081)),"tabletop games",ISNUMBER(SEARCH("games/video games", N1081)),"video games",ISNUMBER(SEARCH("music/classical music", N1081)),"classical music",ISNUMBER(SEARCH("music/electronic music", N1081)),"electronic music",ISNUMBER(SEARCH("music/faith", N1081)),"faith",ISNUMBER(SEARCH("music/indie rock", N1081)),"indie rock",ISNUMBER(SEARCH("music/jazz", N1081)),"jazz",ISNUMBER(SEARCH("music/metal", N1081)),"metal",ISNUMBER(SEARCH("music/pop", N1081)),"pop",ISNUMBER(SEARCH("music/rock", N1081)),"rock",ISNUMBER(SEARCH("music/world music", N1081)),"world music",ISNUMBER(SEARCH("journalism/audio", N1081)),"audio",ISNUMBER(SEARCH("photography/nature", N1081)),"nature",ISNUMBER(SEARCH("photography/people", N1081)),"people",ISNUMBER(SEARCH("photography/photobooks", N1081)),"photobooks",ISNUMBER(SEARCH("photography/places", N1081)),"places",ISNUMBER(SEARCH("publishing/art books", N1081)),"art books",ISNUMBER(SEARCH("publishing/children's books", N1081)),"children's books",ISNUMBER(SEARCH("publishing/fiction", N1081)),"fiction",ISNUMBER(SEARCH("publishing/nonfiction", N1081)),"nonfiction",ISNUMBER(SEARCH("publishing/radio &amp; podcasts", N1081)),"radio &amp; podcasts",ISNUMBER(SEARCH("publishing/translations", N1081)),"translations",ISNUMBER(SEARCH("technology/gadgets", N1081)),"gadgets",ISNUMBER(SEARCH("technology/hardware", N1081)),"hardware",ISNUMBER(SEARCH("technology/makerspaces", N1081)),"makerspaces",ISNUMBER(SEARCH("technology/space exploration", N1081)),"space exploration",ISNUMBER(SEARCH("technology/wearables", N1081)),"wearables",ISNUMBER(SEARCH("technology/web", N1081)),"web",ISNUMBER(SEARCH("theater/musical", N1081)),"musical",ISNUMBER(SEARCH("theater/plays", N1081)),"plays",ISNUMBER(SEARCH("theater/spaces", N1081)),"spaces")</f>
        <v>video games</v>
      </c>
      <c r="S1081" s="6">
        <f t="shared" si="83"/>
        <v>42479.566388888896</v>
      </c>
      <c r="T1081" s="6">
        <f t="shared" si="84"/>
        <v>42504.566388888896</v>
      </c>
    </row>
    <row r="1082" spans="1:20" ht="32" hidden="1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tr">
        <f t="shared" si="82"/>
        <v>games</v>
      </c>
      <c r="R1082" t="str" cm="1">
        <f t="array" ref="R1082">_xlfn.IFS(ISNUMBER(SEARCH("film &amp; video/television", N1082)),"television",ISNUMBER(SEARCH("film &amp; video/animation", N1082)),"animation",ISNUMBER(SEARCH("film &amp; video/documentary", N1082)),"documentary",ISNUMBER(SEARCH("film &amp; video/drama", N1082)),"drama",ISNUMBER(SEARCH("film &amp; video/science fiction", N1082)),"science fiction",ISNUMBER(SEARCH("film &amp; video/shorts", N1082)),"shorts",ISNUMBER(SEARCH("food/food trucks", N1082)),"food trucks",ISNUMBER(SEARCH("food/restaurants", N1082)),"restaurants",ISNUMBER(SEARCH("food/small batch", N1082)),"small batch",ISNUMBER(SEARCH("games/mobile games", N1082)),"mobile games",ISNUMBER(SEARCH("games/tabletop games", N1082)),"tabletop games",ISNUMBER(SEARCH("games/video games", N1082)),"video games",ISNUMBER(SEARCH("music/classical music", N1082)),"classical music",ISNUMBER(SEARCH("music/electronic music", N1082)),"electronic music",ISNUMBER(SEARCH("music/faith", N1082)),"faith",ISNUMBER(SEARCH("music/indie rock", N1082)),"indie rock",ISNUMBER(SEARCH("music/jazz", N1082)),"jazz",ISNUMBER(SEARCH("music/metal", N1082)),"metal",ISNUMBER(SEARCH("music/pop", N1082)),"pop",ISNUMBER(SEARCH("music/rock", N1082)),"rock",ISNUMBER(SEARCH("music/world music", N1082)),"world music",ISNUMBER(SEARCH("journalism/audio", N1082)),"audio",ISNUMBER(SEARCH("photography/nature", N1082)),"nature",ISNUMBER(SEARCH("photography/people", N1082)),"people",ISNUMBER(SEARCH("photography/photobooks", N1082)),"photobooks",ISNUMBER(SEARCH("photography/places", N1082)),"places",ISNUMBER(SEARCH("publishing/art books", N1082)),"art books",ISNUMBER(SEARCH("publishing/children's books", N1082)),"children's books",ISNUMBER(SEARCH("publishing/fiction", N1082)),"fiction",ISNUMBER(SEARCH("publishing/nonfiction", N1082)),"nonfiction",ISNUMBER(SEARCH("publishing/radio &amp; podcasts", N1082)),"radio &amp; podcasts",ISNUMBER(SEARCH("publishing/translations", N1082)),"translations",ISNUMBER(SEARCH("technology/gadgets", N1082)),"gadgets",ISNUMBER(SEARCH("technology/hardware", N1082)),"hardware",ISNUMBER(SEARCH("technology/makerspaces", N1082)),"makerspaces",ISNUMBER(SEARCH("technology/space exploration", N1082)),"space exploration",ISNUMBER(SEARCH("technology/wearables", N1082)),"wearables",ISNUMBER(SEARCH("technology/web", N1082)),"web",ISNUMBER(SEARCH("theater/musical", N1082)),"musical",ISNUMBER(SEARCH("theater/plays", N1082)),"plays",ISNUMBER(SEARCH("theater/spaces", N1082)),"spaces")</f>
        <v>video games</v>
      </c>
      <c r="S1082" s="6">
        <f t="shared" si="83"/>
        <v>41740.138113425928</v>
      </c>
      <c r="T1082" s="6">
        <f t="shared" si="84"/>
        <v>41770.138113425928</v>
      </c>
    </row>
    <row r="1083" spans="1:20" ht="48" hidden="1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tr">
        <f t="shared" si="82"/>
        <v>games</v>
      </c>
      <c r="R1083" t="str" cm="1">
        <f t="array" ref="R1083">_xlfn.IFS(ISNUMBER(SEARCH("film &amp; video/television", N1083)),"television",ISNUMBER(SEARCH("film &amp; video/animation", N1083)),"animation",ISNUMBER(SEARCH("film &amp; video/documentary", N1083)),"documentary",ISNUMBER(SEARCH("film &amp; video/drama", N1083)),"drama",ISNUMBER(SEARCH("film &amp; video/science fiction", N1083)),"science fiction",ISNUMBER(SEARCH("film &amp; video/shorts", N1083)),"shorts",ISNUMBER(SEARCH("food/food trucks", N1083)),"food trucks",ISNUMBER(SEARCH("food/restaurants", N1083)),"restaurants",ISNUMBER(SEARCH("food/small batch", N1083)),"small batch",ISNUMBER(SEARCH("games/mobile games", N1083)),"mobile games",ISNUMBER(SEARCH("games/tabletop games", N1083)),"tabletop games",ISNUMBER(SEARCH("games/video games", N1083)),"video games",ISNUMBER(SEARCH("music/classical music", N1083)),"classical music",ISNUMBER(SEARCH("music/electronic music", N1083)),"electronic music",ISNUMBER(SEARCH("music/faith", N1083)),"faith",ISNUMBER(SEARCH("music/indie rock", N1083)),"indie rock",ISNUMBER(SEARCH("music/jazz", N1083)),"jazz",ISNUMBER(SEARCH("music/metal", N1083)),"metal",ISNUMBER(SEARCH("music/pop", N1083)),"pop",ISNUMBER(SEARCH("music/rock", N1083)),"rock",ISNUMBER(SEARCH("music/world music", N1083)),"world music",ISNUMBER(SEARCH("journalism/audio", N1083)),"audio",ISNUMBER(SEARCH("photography/nature", N1083)),"nature",ISNUMBER(SEARCH("photography/people", N1083)),"people",ISNUMBER(SEARCH("photography/photobooks", N1083)),"photobooks",ISNUMBER(SEARCH("photography/places", N1083)),"places",ISNUMBER(SEARCH("publishing/art books", N1083)),"art books",ISNUMBER(SEARCH("publishing/children's books", N1083)),"children's books",ISNUMBER(SEARCH("publishing/fiction", N1083)),"fiction",ISNUMBER(SEARCH("publishing/nonfiction", N1083)),"nonfiction",ISNUMBER(SEARCH("publishing/radio &amp; podcasts", N1083)),"radio &amp; podcasts",ISNUMBER(SEARCH("publishing/translations", N1083)),"translations",ISNUMBER(SEARCH("technology/gadgets", N1083)),"gadgets",ISNUMBER(SEARCH("technology/hardware", N1083)),"hardware",ISNUMBER(SEARCH("technology/makerspaces", N1083)),"makerspaces",ISNUMBER(SEARCH("technology/space exploration", N1083)),"space exploration",ISNUMBER(SEARCH("technology/wearables", N1083)),"wearables",ISNUMBER(SEARCH("technology/web", N1083)),"web",ISNUMBER(SEARCH("theater/musical", N1083)),"musical",ISNUMBER(SEARCH("theater/plays", N1083)),"plays",ISNUMBER(SEARCH("theater/spaces", N1083)),"spaces")</f>
        <v>video games</v>
      </c>
      <c r="S1083" s="6">
        <f t="shared" si="83"/>
        <v>42002.926990740743</v>
      </c>
      <c r="T1083" s="6">
        <f t="shared" si="84"/>
        <v>42032.926990740743</v>
      </c>
    </row>
    <row r="1084" spans="1:20" ht="32" hidden="1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tr">
        <f t="shared" si="82"/>
        <v>games</v>
      </c>
      <c r="R1084" t="str" cm="1">
        <f t="array" ref="R1084">_xlfn.IFS(ISNUMBER(SEARCH("film &amp; video/television", N1084)),"television",ISNUMBER(SEARCH("film &amp; video/animation", N1084)),"animation",ISNUMBER(SEARCH("film &amp; video/documentary", N1084)),"documentary",ISNUMBER(SEARCH("film &amp; video/drama", N1084)),"drama",ISNUMBER(SEARCH("film &amp; video/science fiction", N1084)),"science fiction",ISNUMBER(SEARCH("film &amp; video/shorts", N1084)),"shorts",ISNUMBER(SEARCH("food/food trucks", N1084)),"food trucks",ISNUMBER(SEARCH("food/restaurants", N1084)),"restaurants",ISNUMBER(SEARCH("food/small batch", N1084)),"small batch",ISNUMBER(SEARCH("games/mobile games", N1084)),"mobile games",ISNUMBER(SEARCH("games/tabletop games", N1084)),"tabletop games",ISNUMBER(SEARCH("games/video games", N1084)),"video games",ISNUMBER(SEARCH("music/classical music", N1084)),"classical music",ISNUMBER(SEARCH("music/electronic music", N1084)),"electronic music",ISNUMBER(SEARCH("music/faith", N1084)),"faith",ISNUMBER(SEARCH("music/indie rock", N1084)),"indie rock",ISNUMBER(SEARCH("music/jazz", N1084)),"jazz",ISNUMBER(SEARCH("music/metal", N1084)),"metal",ISNUMBER(SEARCH("music/pop", N1084)),"pop",ISNUMBER(SEARCH("music/rock", N1084)),"rock",ISNUMBER(SEARCH("music/world music", N1084)),"world music",ISNUMBER(SEARCH("journalism/audio", N1084)),"audio",ISNUMBER(SEARCH("photography/nature", N1084)),"nature",ISNUMBER(SEARCH("photography/people", N1084)),"people",ISNUMBER(SEARCH("photography/photobooks", N1084)),"photobooks",ISNUMBER(SEARCH("photography/places", N1084)),"places",ISNUMBER(SEARCH("publishing/art books", N1084)),"art books",ISNUMBER(SEARCH("publishing/children's books", N1084)),"children's books",ISNUMBER(SEARCH("publishing/fiction", N1084)),"fiction",ISNUMBER(SEARCH("publishing/nonfiction", N1084)),"nonfiction",ISNUMBER(SEARCH("publishing/radio &amp; podcasts", N1084)),"radio &amp; podcasts",ISNUMBER(SEARCH("publishing/translations", N1084)),"translations",ISNUMBER(SEARCH("technology/gadgets", N1084)),"gadgets",ISNUMBER(SEARCH("technology/hardware", N1084)),"hardware",ISNUMBER(SEARCH("technology/makerspaces", N1084)),"makerspaces",ISNUMBER(SEARCH("technology/space exploration", N1084)),"space exploration",ISNUMBER(SEARCH("technology/wearables", N1084)),"wearables",ISNUMBER(SEARCH("technology/web", N1084)),"web",ISNUMBER(SEARCH("theater/musical", N1084)),"musical",ISNUMBER(SEARCH("theater/plays", N1084)),"plays",ISNUMBER(SEARCH("theater/spaces", N1084)),"spaces")</f>
        <v>video games</v>
      </c>
      <c r="S1084" s="6">
        <f t="shared" si="83"/>
        <v>41101.906111111115</v>
      </c>
      <c r="T1084" s="6">
        <f t="shared" si="84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tr">
        <f t="shared" si="82"/>
        <v>games</v>
      </c>
      <c r="R1085" t="str" cm="1">
        <f t="array" ref="R1085">_xlfn.IFS(ISNUMBER(SEARCH("film &amp; video/television", N1085)),"television",ISNUMBER(SEARCH("film &amp; video/animation", N1085)),"animation",ISNUMBER(SEARCH("film &amp; video/documentary", N1085)),"documentary",ISNUMBER(SEARCH("film &amp; video/drama", N1085)),"drama",ISNUMBER(SEARCH("film &amp; video/science fiction", N1085)),"science fiction",ISNUMBER(SEARCH("film &amp; video/shorts", N1085)),"shorts",ISNUMBER(SEARCH("food/food trucks", N1085)),"food trucks",ISNUMBER(SEARCH("food/restaurants", N1085)),"restaurants",ISNUMBER(SEARCH("food/small batch", N1085)),"small batch",ISNUMBER(SEARCH("games/mobile games", N1085)),"mobile games",ISNUMBER(SEARCH("games/tabletop games", N1085)),"tabletop games",ISNUMBER(SEARCH("games/video games", N1085)),"video games",ISNUMBER(SEARCH("music/classical music", N1085)),"classical music",ISNUMBER(SEARCH("music/electronic music", N1085)),"electronic music",ISNUMBER(SEARCH("music/faith", N1085)),"faith",ISNUMBER(SEARCH("music/indie rock", N1085)),"indie rock",ISNUMBER(SEARCH("music/jazz", N1085)),"jazz",ISNUMBER(SEARCH("music/metal", N1085)),"metal",ISNUMBER(SEARCH("music/pop", N1085)),"pop",ISNUMBER(SEARCH("music/rock", N1085)),"rock",ISNUMBER(SEARCH("music/world music", N1085)),"world music",ISNUMBER(SEARCH("journalism/audio", N1085)),"audio",ISNUMBER(SEARCH("photography/nature", N1085)),"nature",ISNUMBER(SEARCH("photography/people", N1085)),"people",ISNUMBER(SEARCH("photography/photobooks", N1085)),"photobooks",ISNUMBER(SEARCH("photography/places", N1085)),"places",ISNUMBER(SEARCH("publishing/art books", N1085)),"art books",ISNUMBER(SEARCH("publishing/children's books", N1085)),"children's books",ISNUMBER(SEARCH("publishing/fiction", N1085)),"fiction",ISNUMBER(SEARCH("publishing/nonfiction", N1085)),"nonfiction",ISNUMBER(SEARCH("publishing/radio &amp; podcasts", N1085)),"radio &amp; podcasts",ISNUMBER(SEARCH("publishing/translations", N1085)),"translations",ISNUMBER(SEARCH("technology/gadgets", N1085)),"gadgets",ISNUMBER(SEARCH("technology/hardware", N1085)),"hardware",ISNUMBER(SEARCH("technology/makerspaces", N1085)),"makerspaces",ISNUMBER(SEARCH("technology/space exploration", N1085)),"space exploration",ISNUMBER(SEARCH("technology/wearables", N1085)),"wearables",ISNUMBER(SEARCH("technology/web", N1085)),"web",ISNUMBER(SEARCH("theater/musical", N1085)),"musical",ISNUMBER(SEARCH("theater/plays", N1085)),"plays",ISNUMBER(SEARCH("theater/spaces", N1085)),"spaces")</f>
        <v>video games</v>
      </c>
      <c r="S1085" s="6">
        <f t="shared" si="83"/>
        <v>41793.659525462965</v>
      </c>
      <c r="T1085" s="6">
        <f t="shared" si="84"/>
        <v>41853.659525462965</v>
      </c>
    </row>
    <row r="1086" spans="1:20" ht="16" hidden="1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v>0</v>
      </c>
      <c r="Q1086" t="str">
        <f t="shared" si="82"/>
        <v>games</v>
      </c>
      <c r="R1086" t="str" cm="1">
        <f t="array" ref="R1086">_xlfn.IFS(ISNUMBER(SEARCH("film &amp; video/television", N1086)),"television",ISNUMBER(SEARCH("film &amp; video/animation", N1086)),"animation",ISNUMBER(SEARCH("film &amp; video/documentary", N1086)),"documentary",ISNUMBER(SEARCH("film &amp; video/drama", N1086)),"drama",ISNUMBER(SEARCH("film &amp; video/science fiction", N1086)),"science fiction",ISNUMBER(SEARCH("film &amp; video/shorts", N1086)),"shorts",ISNUMBER(SEARCH("food/food trucks", N1086)),"food trucks",ISNUMBER(SEARCH("food/restaurants", N1086)),"restaurants",ISNUMBER(SEARCH("food/small batch", N1086)),"small batch",ISNUMBER(SEARCH("games/mobile games", N1086)),"mobile games",ISNUMBER(SEARCH("games/tabletop games", N1086)),"tabletop games",ISNUMBER(SEARCH("games/video games", N1086)),"video games",ISNUMBER(SEARCH("music/classical music", N1086)),"classical music",ISNUMBER(SEARCH("music/electronic music", N1086)),"electronic music",ISNUMBER(SEARCH("music/faith", N1086)),"faith",ISNUMBER(SEARCH("music/indie rock", N1086)),"indie rock",ISNUMBER(SEARCH("music/jazz", N1086)),"jazz",ISNUMBER(SEARCH("music/metal", N1086)),"metal",ISNUMBER(SEARCH("music/pop", N1086)),"pop",ISNUMBER(SEARCH("music/rock", N1086)),"rock",ISNUMBER(SEARCH("music/world music", N1086)),"world music",ISNUMBER(SEARCH("journalism/audio", N1086)),"audio",ISNUMBER(SEARCH("photography/nature", N1086)),"nature",ISNUMBER(SEARCH("photography/people", N1086)),"people",ISNUMBER(SEARCH("photography/photobooks", N1086)),"photobooks",ISNUMBER(SEARCH("photography/places", N1086)),"places",ISNUMBER(SEARCH("publishing/art books", N1086)),"art books",ISNUMBER(SEARCH("publishing/children's books", N1086)),"children's books",ISNUMBER(SEARCH("publishing/fiction", N1086)),"fiction",ISNUMBER(SEARCH("publishing/nonfiction", N1086)),"nonfiction",ISNUMBER(SEARCH("publishing/radio &amp; podcasts", N1086)),"radio &amp; podcasts",ISNUMBER(SEARCH("publishing/translations", N1086)),"translations",ISNUMBER(SEARCH("technology/gadgets", N1086)),"gadgets",ISNUMBER(SEARCH("technology/hardware", N1086)),"hardware",ISNUMBER(SEARCH("technology/makerspaces", N1086)),"makerspaces",ISNUMBER(SEARCH("technology/space exploration", N1086)),"space exploration",ISNUMBER(SEARCH("technology/wearables", N1086)),"wearables",ISNUMBER(SEARCH("technology/web", N1086)),"web",ISNUMBER(SEARCH("theater/musical", N1086)),"musical",ISNUMBER(SEARCH("theater/plays", N1086)),"plays",ISNUMBER(SEARCH("theater/spaces", N1086)),"spaces")</f>
        <v>video games</v>
      </c>
      <c r="S1086" s="6">
        <f t="shared" si="83"/>
        <v>41829.912083333329</v>
      </c>
      <c r="T1086" s="6">
        <f t="shared" si="84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tr">
        <f t="shared" si="82"/>
        <v>games</v>
      </c>
      <c r="R1087" t="str" cm="1">
        <f t="array" ref="R1087">_xlfn.IFS(ISNUMBER(SEARCH("film &amp; video/television", N1087)),"television",ISNUMBER(SEARCH("film &amp; video/animation", N1087)),"animation",ISNUMBER(SEARCH("film &amp; video/documentary", N1087)),"documentary",ISNUMBER(SEARCH("film &amp; video/drama", N1087)),"drama",ISNUMBER(SEARCH("film &amp; video/science fiction", N1087)),"science fiction",ISNUMBER(SEARCH("film &amp; video/shorts", N1087)),"shorts",ISNUMBER(SEARCH("food/food trucks", N1087)),"food trucks",ISNUMBER(SEARCH("food/restaurants", N1087)),"restaurants",ISNUMBER(SEARCH("food/small batch", N1087)),"small batch",ISNUMBER(SEARCH("games/mobile games", N1087)),"mobile games",ISNUMBER(SEARCH("games/tabletop games", N1087)),"tabletop games",ISNUMBER(SEARCH("games/video games", N1087)),"video games",ISNUMBER(SEARCH("music/classical music", N1087)),"classical music",ISNUMBER(SEARCH("music/electronic music", N1087)),"electronic music",ISNUMBER(SEARCH("music/faith", N1087)),"faith",ISNUMBER(SEARCH("music/indie rock", N1087)),"indie rock",ISNUMBER(SEARCH("music/jazz", N1087)),"jazz",ISNUMBER(SEARCH("music/metal", N1087)),"metal",ISNUMBER(SEARCH("music/pop", N1087)),"pop",ISNUMBER(SEARCH("music/rock", N1087)),"rock",ISNUMBER(SEARCH("music/world music", N1087)),"world music",ISNUMBER(SEARCH("journalism/audio", N1087)),"audio",ISNUMBER(SEARCH("photography/nature", N1087)),"nature",ISNUMBER(SEARCH("photography/people", N1087)),"people",ISNUMBER(SEARCH("photography/photobooks", N1087)),"photobooks",ISNUMBER(SEARCH("photography/places", N1087)),"places",ISNUMBER(SEARCH("publishing/art books", N1087)),"art books",ISNUMBER(SEARCH("publishing/children's books", N1087)),"children's books",ISNUMBER(SEARCH("publishing/fiction", N1087)),"fiction",ISNUMBER(SEARCH("publishing/nonfiction", N1087)),"nonfiction",ISNUMBER(SEARCH("publishing/radio &amp; podcasts", N1087)),"radio &amp; podcasts",ISNUMBER(SEARCH("publishing/translations", N1087)),"translations",ISNUMBER(SEARCH("technology/gadgets", N1087)),"gadgets",ISNUMBER(SEARCH("technology/hardware", N1087)),"hardware",ISNUMBER(SEARCH("technology/makerspaces", N1087)),"makerspaces",ISNUMBER(SEARCH("technology/space exploration", N1087)),"space exploration",ISNUMBER(SEARCH("technology/wearables", N1087)),"wearables",ISNUMBER(SEARCH("technology/web", N1087)),"web",ISNUMBER(SEARCH("theater/musical", N1087)),"musical",ISNUMBER(SEARCH("theater/plays", N1087)),"plays",ISNUMBER(SEARCH("theater/spaces", N1087)),"spaces")</f>
        <v>video games</v>
      </c>
      <c r="S1087" s="6">
        <f t="shared" si="83"/>
        <v>42413.671006944445</v>
      </c>
      <c r="T1087" s="6">
        <f t="shared" si="84"/>
        <v>42443.629340277781</v>
      </c>
    </row>
    <row r="1088" spans="1:20" ht="16" hidden="1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tr">
        <f t="shared" si="82"/>
        <v>games</v>
      </c>
      <c r="R1088" t="str" cm="1">
        <f t="array" ref="R1088">_xlfn.IFS(ISNUMBER(SEARCH("film &amp; video/television", N1088)),"television",ISNUMBER(SEARCH("film &amp; video/animation", N1088)),"animation",ISNUMBER(SEARCH("film &amp; video/documentary", N1088)),"documentary",ISNUMBER(SEARCH("film &amp; video/drama", N1088)),"drama",ISNUMBER(SEARCH("film &amp; video/science fiction", N1088)),"science fiction",ISNUMBER(SEARCH("film &amp; video/shorts", N1088)),"shorts",ISNUMBER(SEARCH("food/food trucks", N1088)),"food trucks",ISNUMBER(SEARCH("food/restaurants", N1088)),"restaurants",ISNUMBER(SEARCH("food/small batch", N1088)),"small batch",ISNUMBER(SEARCH("games/mobile games", N1088)),"mobile games",ISNUMBER(SEARCH("games/tabletop games", N1088)),"tabletop games",ISNUMBER(SEARCH("games/video games", N1088)),"video games",ISNUMBER(SEARCH("music/classical music", N1088)),"classical music",ISNUMBER(SEARCH("music/electronic music", N1088)),"electronic music",ISNUMBER(SEARCH("music/faith", N1088)),"faith",ISNUMBER(SEARCH("music/indie rock", N1088)),"indie rock",ISNUMBER(SEARCH("music/jazz", N1088)),"jazz",ISNUMBER(SEARCH("music/metal", N1088)),"metal",ISNUMBER(SEARCH("music/pop", N1088)),"pop",ISNUMBER(SEARCH("music/rock", N1088)),"rock",ISNUMBER(SEARCH("music/world music", N1088)),"world music",ISNUMBER(SEARCH("journalism/audio", N1088)),"audio",ISNUMBER(SEARCH("photography/nature", N1088)),"nature",ISNUMBER(SEARCH("photography/people", N1088)),"people",ISNUMBER(SEARCH("photography/photobooks", N1088)),"photobooks",ISNUMBER(SEARCH("photography/places", N1088)),"places",ISNUMBER(SEARCH("publishing/art books", N1088)),"art books",ISNUMBER(SEARCH("publishing/children's books", N1088)),"children's books",ISNUMBER(SEARCH("publishing/fiction", N1088)),"fiction",ISNUMBER(SEARCH("publishing/nonfiction", N1088)),"nonfiction",ISNUMBER(SEARCH("publishing/radio &amp; podcasts", N1088)),"radio &amp; podcasts",ISNUMBER(SEARCH("publishing/translations", N1088)),"translations",ISNUMBER(SEARCH("technology/gadgets", N1088)),"gadgets",ISNUMBER(SEARCH("technology/hardware", N1088)),"hardware",ISNUMBER(SEARCH("technology/makerspaces", N1088)),"makerspaces",ISNUMBER(SEARCH("technology/space exploration", N1088)),"space exploration",ISNUMBER(SEARCH("technology/wearables", N1088)),"wearables",ISNUMBER(SEARCH("technology/web", N1088)),"web",ISNUMBER(SEARCH("theater/musical", N1088)),"musical",ISNUMBER(SEARCH("theater/plays", N1088)),"plays",ISNUMBER(SEARCH("theater/spaces", N1088)),"spaces")</f>
        <v>video games</v>
      </c>
      <c r="S1088" s="6">
        <f t="shared" si="83"/>
        <v>41845.866793981484</v>
      </c>
      <c r="T1088" s="6">
        <f t="shared" si="84"/>
        <v>41875.866793981484</v>
      </c>
    </row>
    <row r="1089" spans="1:20" ht="48" hidden="1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v>0</v>
      </c>
      <c r="Q1089" t="str">
        <f t="shared" si="82"/>
        <v>games</v>
      </c>
      <c r="R1089" t="str" cm="1">
        <f t="array" ref="R1089">_xlfn.IFS(ISNUMBER(SEARCH("film &amp; video/television", N1089)),"television",ISNUMBER(SEARCH("film &amp; video/animation", N1089)),"animation",ISNUMBER(SEARCH("film &amp; video/documentary", N1089)),"documentary",ISNUMBER(SEARCH("film &amp; video/drama", N1089)),"drama",ISNUMBER(SEARCH("film &amp; video/science fiction", N1089)),"science fiction",ISNUMBER(SEARCH("film &amp; video/shorts", N1089)),"shorts",ISNUMBER(SEARCH("food/food trucks", N1089)),"food trucks",ISNUMBER(SEARCH("food/restaurants", N1089)),"restaurants",ISNUMBER(SEARCH("food/small batch", N1089)),"small batch",ISNUMBER(SEARCH("games/mobile games", N1089)),"mobile games",ISNUMBER(SEARCH("games/tabletop games", N1089)),"tabletop games",ISNUMBER(SEARCH("games/video games", N1089)),"video games",ISNUMBER(SEARCH("music/classical music", N1089)),"classical music",ISNUMBER(SEARCH("music/electronic music", N1089)),"electronic music",ISNUMBER(SEARCH("music/faith", N1089)),"faith",ISNUMBER(SEARCH("music/indie rock", N1089)),"indie rock",ISNUMBER(SEARCH("music/jazz", N1089)),"jazz",ISNUMBER(SEARCH("music/metal", N1089)),"metal",ISNUMBER(SEARCH("music/pop", N1089)),"pop",ISNUMBER(SEARCH("music/rock", N1089)),"rock",ISNUMBER(SEARCH("music/world music", N1089)),"world music",ISNUMBER(SEARCH("journalism/audio", N1089)),"audio",ISNUMBER(SEARCH("photography/nature", N1089)),"nature",ISNUMBER(SEARCH("photography/people", N1089)),"people",ISNUMBER(SEARCH("photography/photobooks", N1089)),"photobooks",ISNUMBER(SEARCH("photography/places", N1089)),"places",ISNUMBER(SEARCH("publishing/art books", N1089)),"art books",ISNUMBER(SEARCH("publishing/children's books", N1089)),"children's books",ISNUMBER(SEARCH("publishing/fiction", N1089)),"fiction",ISNUMBER(SEARCH("publishing/nonfiction", N1089)),"nonfiction",ISNUMBER(SEARCH("publishing/radio &amp; podcasts", N1089)),"radio &amp; podcasts",ISNUMBER(SEARCH("publishing/translations", N1089)),"translations",ISNUMBER(SEARCH("technology/gadgets", N1089)),"gadgets",ISNUMBER(SEARCH("technology/hardware", N1089)),"hardware",ISNUMBER(SEARCH("technology/makerspaces", N1089)),"makerspaces",ISNUMBER(SEARCH("technology/space exploration", N1089)),"space exploration",ISNUMBER(SEARCH("technology/wearables", N1089)),"wearables",ISNUMBER(SEARCH("technology/web", N1089)),"web",ISNUMBER(SEARCH("theater/musical", N1089)),"musical",ISNUMBER(SEARCH("theater/plays", N1089)),"plays",ISNUMBER(SEARCH("theater/spaces", N1089)),"spaces")</f>
        <v>video games</v>
      </c>
      <c r="S1089" s="6">
        <f t="shared" si="83"/>
        <v>41775.713969907411</v>
      </c>
      <c r="T1089" s="6">
        <f t="shared" si="84"/>
        <v>41805.713969907411</v>
      </c>
    </row>
    <row r="1090" spans="1:20" ht="32" hidden="1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tr">
        <f t="shared" si="82"/>
        <v>games</v>
      </c>
      <c r="R1090" t="str" cm="1">
        <f t="array" ref="R1090">_xlfn.IFS(ISNUMBER(SEARCH("film &amp; video/television", N1090)),"television",ISNUMBER(SEARCH("film &amp; video/animation", N1090)),"animation",ISNUMBER(SEARCH("film &amp; video/documentary", N1090)),"documentary",ISNUMBER(SEARCH("film &amp; video/drama", N1090)),"drama",ISNUMBER(SEARCH("film &amp; video/science fiction", N1090)),"science fiction",ISNUMBER(SEARCH("film &amp; video/shorts", N1090)),"shorts",ISNUMBER(SEARCH("food/food trucks", N1090)),"food trucks",ISNUMBER(SEARCH("food/restaurants", N1090)),"restaurants",ISNUMBER(SEARCH("food/small batch", N1090)),"small batch",ISNUMBER(SEARCH("games/mobile games", N1090)),"mobile games",ISNUMBER(SEARCH("games/tabletop games", N1090)),"tabletop games",ISNUMBER(SEARCH("games/video games", N1090)),"video games",ISNUMBER(SEARCH("music/classical music", N1090)),"classical music",ISNUMBER(SEARCH("music/electronic music", N1090)),"electronic music",ISNUMBER(SEARCH("music/faith", N1090)),"faith",ISNUMBER(SEARCH("music/indie rock", N1090)),"indie rock",ISNUMBER(SEARCH("music/jazz", N1090)),"jazz",ISNUMBER(SEARCH("music/metal", N1090)),"metal",ISNUMBER(SEARCH("music/pop", N1090)),"pop",ISNUMBER(SEARCH("music/rock", N1090)),"rock",ISNUMBER(SEARCH("music/world music", N1090)),"world music",ISNUMBER(SEARCH("journalism/audio", N1090)),"audio",ISNUMBER(SEARCH("photography/nature", N1090)),"nature",ISNUMBER(SEARCH("photography/people", N1090)),"people",ISNUMBER(SEARCH("photography/photobooks", N1090)),"photobooks",ISNUMBER(SEARCH("photography/places", N1090)),"places",ISNUMBER(SEARCH("publishing/art books", N1090)),"art books",ISNUMBER(SEARCH("publishing/children's books", N1090)),"children's books",ISNUMBER(SEARCH("publishing/fiction", N1090)),"fiction",ISNUMBER(SEARCH("publishing/nonfiction", N1090)),"nonfiction",ISNUMBER(SEARCH("publishing/radio &amp; podcasts", N1090)),"radio &amp; podcasts",ISNUMBER(SEARCH("publishing/translations", N1090)),"translations",ISNUMBER(SEARCH("technology/gadgets", N1090)),"gadgets",ISNUMBER(SEARCH("technology/hardware", N1090)),"hardware",ISNUMBER(SEARCH("technology/makerspaces", N1090)),"makerspaces",ISNUMBER(SEARCH("technology/space exploration", N1090)),"space exploration",ISNUMBER(SEARCH("technology/wearables", N1090)),"wearables",ISNUMBER(SEARCH("technology/web", N1090)),"web",ISNUMBER(SEARCH("theater/musical", N1090)),"musical",ISNUMBER(SEARCH("theater/plays", N1090)),"plays",ISNUMBER(SEARCH("theater/spaces", N1090)),"spaces")</f>
        <v>video games</v>
      </c>
      <c r="S1090" s="6">
        <f t="shared" si="83"/>
        <v>41723.799386574072</v>
      </c>
      <c r="T1090" s="6">
        <f t="shared" si="84"/>
        <v>41753.799386574072</v>
      </c>
    </row>
    <row r="1091" spans="1:20" ht="32" hidden="1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(E1091/D1091)*100</f>
        <v>7.8266666666666662</v>
      </c>
      <c r="P1091">
        <f t="shared" ref="P1091:P1154" si="86">(E1091/L1091)</f>
        <v>23.959183673469386</v>
      </c>
      <c r="Q1091" t="str">
        <f t="shared" ref="Q1091:Q1154" si="87">_xlfn.IFS(ISNUMBER(SEARCH("film &amp; video", N1091)),"film &amp; video",ISNUMBER(SEARCH("food", N1091)),"food",ISNUMBER(SEARCH("games", N1091)),"games",ISNUMBER(SEARCH("journalism", N1091)),"journalism",ISNUMBER(SEARCH("music", N1091)),"music",ISNUMBER(SEARCH("photography", N1091)),"photography",ISNUMBER(SEARCH("publishing", N1091)),"publishing",ISNUMBER(SEARCH("technology", N1091)),"technology",ISNUMBER(SEARCH("theater", N1091)),"theater")</f>
        <v>games</v>
      </c>
      <c r="R1091" t="str" cm="1">
        <f t="array" ref="R1091">_xlfn.IFS(ISNUMBER(SEARCH("film &amp; video/television", N1091)),"television",ISNUMBER(SEARCH("film &amp; video/animation", N1091)),"animation",ISNUMBER(SEARCH("film &amp; video/documentary", N1091)),"documentary",ISNUMBER(SEARCH("film &amp; video/drama", N1091)),"drama",ISNUMBER(SEARCH("film &amp; video/science fiction", N1091)),"science fiction",ISNUMBER(SEARCH("film &amp; video/shorts", N1091)),"shorts",ISNUMBER(SEARCH("food/food trucks", N1091)),"food trucks",ISNUMBER(SEARCH("food/restaurants", N1091)),"restaurants",ISNUMBER(SEARCH("food/small batch", N1091)),"small batch",ISNUMBER(SEARCH("games/mobile games", N1091)),"mobile games",ISNUMBER(SEARCH("games/tabletop games", N1091)),"tabletop games",ISNUMBER(SEARCH("games/video games", N1091)),"video games",ISNUMBER(SEARCH("music/classical music", N1091)),"classical music",ISNUMBER(SEARCH("music/electronic music", N1091)),"electronic music",ISNUMBER(SEARCH("music/faith", N1091)),"faith",ISNUMBER(SEARCH("music/indie rock", N1091)),"indie rock",ISNUMBER(SEARCH("music/jazz", N1091)),"jazz",ISNUMBER(SEARCH("music/metal", N1091)),"metal",ISNUMBER(SEARCH("music/pop", N1091)),"pop",ISNUMBER(SEARCH("music/rock", N1091)),"rock",ISNUMBER(SEARCH("music/world music", N1091)),"world music",ISNUMBER(SEARCH("journalism/audio", N1091)),"audio",ISNUMBER(SEARCH("photography/nature", N1091)),"nature",ISNUMBER(SEARCH("photography/people", N1091)),"people",ISNUMBER(SEARCH("photography/photobooks", N1091)),"photobooks",ISNUMBER(SEARCH("photography/places", N1091)),"places",ISNUMBER(SEARCH("publishing/art books", N1091)),"art books",ISNUMBER(SEARCH("publishing/children's books", N1091)),"children's books",ISNUMBER(SEARCH("publishing/fiction", N1091)),"fiction",ISNUMBER(SEARCH("publishing/nonfiction", N1091)),"nonfiction",ISNUMBER(SEARCH("publishing/radio &amp; podcasts", N1091)),"radio &amp; podcasts",ISNUMBER(SEARCH("publishing/translations", N1091)),"translations",ISNUMBER(SEARCH("technology/gadgets", N1091)),"gadgets",ISNUMBER(SEARCH("technology/hardware", N1091)),"hardware",ISNUMBER(SEARCH("technology/makerspaces", N1091)),"makerspaces",ISNUMBER(SEARCH("technology/space exploration", N1091)),"space exploration",ISNUMBER(SEARCH("technology/wearables", N1091)),"wearables",ISNUMBER(SEARCH("technology/web", N1091)),"web",ISNUMBER(SEARCH("theater/musical", N1091)),"musical",ISNUMBER(SEARCH("theater/plays", N1091)),"plays",ISNUMBER(SEARCH("theater/spaces", N1091)),"spaces")</f>
        <v>video games</v>
      </c>
      <c r="S1091" s="6">
        <f t="shared" ref="S1091:S1154" si="88">(((J1091/60)/60)/24)+DATE(1970,1,1)</f>
        <v>42151.189525462964</v>
      </c>
      <c r="T1091" s="6">
        <f t="shared" ref="T1091:T1154" si="89">(((I1091/60)/60)/24)+DATE(1970,1,1)</f>
        <v>42181.189525462964</v>
      </c>
    </row>
    <row r="1092" spans="1:20" ht="48" hidden="1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tr">
        <f t="shared" si="87"/>
        <v>games</v>
      </c>
      <c r="R1092" t="str" cm="1">
        <f t="array" ref="R1092">_xlfn.IFS(ISNUMBER(SEARCH("film &amp; video/television", N1092)),"television",ISNUMBER(SEARCH("film &amp; video/animation", N1092)),"animation",ISNUMBER(SEARCH("film &amp; video/documentary", N1092)),"documentary",ISNUMBER(SEARCH("film &amp; video/drama", N1092)),"drama",ISNUMBER(SEARCH("film &amp; video/science fiction", N1092)),"science fiction",ISNUMBER(SEARCH("film &amp; video/shorts", N1092)),"shorts",ISNUMBER(SEARCH("food/food trucks", N1092)),"food trucks",ISNUMBER(SEARCH("food/restaurants", N1092)),"restaurants",ISNUMBER(SEARCH("food/small batch", N1092)),"small batch",ISNUMBER(SEARCH("games/mobile games", N1092)),"mobile games",ISNUMBER(SEARCH("games/tabletop games", N1092)),"tabletop games",ISNUMBER(SEARCH("games/video games", N1092)),"video games",ISNUMBER(SEARCH("music/classical music", N1092)),"classical music",ISNUMBER(SEARCH("music/electronic music", N1092)),"electronic music",ISNUMBER(SEARCH("music/faith", N1092)),"faith",ISNUMBER(SEARCH("music/indie rock", N1092)),"indie rock",ISNUMBER(SEARCH("music/jazz", N1092)),"jazz",ISNUMBER(SEARCH("music/metal", N1092)),"metal",ISNUMBER(SEARCH("music/pop", N1092)),"pop",ISNUMBER(SEARCH("music/rock", N1092)),"rock",ISNUMBER(SEARCH("music/world music", N1092)),"world music",ISNUMBER(SEARCH("journalism/audio", N1092)),"audio",ISNUMBER(SEARCH("photography/nature", N1092)),"nature",ISNUMBER(SEARCH("photography/people", N1092)),"people",ISNUMBER(SEARCH("photography/photobooks", N1092)),"photobooks",ISNUMBER(SEARCH("photography/places", N1092)),"places",ISNUMBER(SEARCH("publishing/art books", N1092)),"art books",ISNUMBER(SEARCH("publishing/children's books", N1092)),"children's books",ISNUMBER(SEARCH("publishing/fiction", N1092)),"fiction",ISNUMBER(SEARCH("publishing/nonfiction", N1092)),"nonfiction",ISNUMBER(SEARCH("publishing/radio &amp; podcasts", N1092)),"radio &amp; podcasts",ISNUMBER(SEARCH("publishing/translations", N1092)),"translations",ISNUMBER(SEARCH("technology/gadgets", N1092)),"gadgets",ISNUMBER(SEARCH("technology/hardware", N1092)),"hardware",ISNUMBER(SEARCH("technology/makerspaces", N1092)),"makerspaces",ISNUMBER(SEARCH("technology/space exploration", N1092)),"space exploration",ISNUMBER(SEARCH("technology/wearables", N1092)),"wearables",ISNUMBER(SEARCH("technology/web", N1092)),"web",ISNUMBER(SEARCH("theater/musical", N1092)),"musical",ISNUMBER(SEARCH("theater/plays", N1092)),"plays",ISNUMBER(SEARCH("theater/spaces", N1092)),"spaces")</f>
        <v>video games</v>
      </c>
      <c r="S1092" s="6">
        <f t="shared" si="88"/>
        <v>42123.185798611114</v>
      </c>
      <c r="T1092" s="6">
        <f t="shared" si="89"/>
        <v>42153.185798611114</v>
      </c>
    </row>
    <row r="1093" spans="1:20" ht="48" hidden="1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tr">
        <f t="shared" si="87"/>
        <v>games</v>
      </c>
      <c r="R1093" t="str" cm="1">
        <f t="array" ref="R1093">_xlfn.IFS(ISNUMBER(SEARCH("film &amp; video/television", N1093)),"television",ISNUMBER(SEARCH("film &amp; video/animation", N1093)),"animation",ISNUMBER(SEARCH("film &amp; video/documentary", N1093)),"documentary",ISNUMBER(SEARCH("film &amp; video/drama", N1093)),"drama",ISNUMBER(SEARCH("film &amp; video/science fiction", N1093)),"science fiction",ISNUMBER(SEARCH("film &amp; video/shorts", N1093)),"shorts",ISNUMBER(SEARCH("food/food trucks", N1093)),"food trucks",ISNUMBER(SEARCH("food/restaurants", N1093)),"restaurants",ISNUMBER(SEARCH("food/small batch", N1093)),"small batch",ISNUMBER(SEARCH("games/mobile games", N1093)),"mobile games",ISNUMBER(SEARCH("games/tabletop games", N1093)),"tabletop games",ISNUMBER(SEARCH("games/video games", N1093)),"video games",ISNUMBER(SEARCH("music/classical music", N1093)),"classical music",ISNUMBER(SEARCH("music/electronic music", N1093)),"electronic music",ISNUMBER(SEARCH("music/faith", N1093)),"faith",ISNUMBER(SEARCH("music/indie rock", N1093)),"indie rock",ISNUMBER(SEARCH("music/jazz", N1093)),"jazz",ISNUMBER(SEARCH("music/metal", N1093)),"metal",ISNUMBER(SEARCH("music/pop", N1093)),"pop",ISNUMBER(SEARCH("music/rock", N1093)),"rock",ISNUMBER(SEARCH("music/world music", N1093)),"world music",ISNUMBER(SEARCH("journalism/audio", N1093)),"audio",ISNUMBER(SEARCH("photography/nature", N1093)),"nature",ISNUMBER(SEARCH("photography/people", N1093)),"people",ISNUMBER(SEARCH("photography/photobooks", N1093)),"photobooks",ISNUMBER(SEARCH("photography/places", N1093)),"places",ISNUMBER(SEARCH("publishing/art books", N1093)),"art books",ISNUMBER(SEARCH("publishing/children's books", N1093)),"children's books",ISNUMBER(SEARCH("publishing/fiction", N1093)),"fiction",ISNUMBER(SEARCH("publishing/nonfiction", N1093)),"nonfiction",ISNUMBER(SEARCH("publishing/radio &amp; podcasts", N1093)),"radio &amp; podcasts",ISNUMBER(SEARCH("publishing/translations", N1093)),"translations",ISNUMBER(SEARCH("technology/gadgets", N1093)),"gadgets",ISNUMBER(SEARCH("technology/hardware", N1093)),"hardware",ISNUMBER(SEARCH("technology/makerspaces", N1093)),"makerspaces",ISNUMBER(SEARCH("technology/space exploration", N1093)),"space exploration",ISNUMBER(SEARCH("technology/wearables", N1093)),"wearables",ISNUMBER(SEARCH("technology/web", N1093)),"web",ISNUMBER(SEARCH("theater/musical", N1093)),"musical",ISNUMBER(SEARCH("theater/plays", N1093)),"plays",ISNUMBER(SEARCH("theater/spaces", N1093)),"spaces")</f>
        <v>video games</v>
      </c>
      <c r="S1093" s="6">
        <f t="shared" si="88"/>
        <v>42440.820277777777</v>
      </c>
      <c r="T1093" s="6">
        <f t="shared" si="89"/>
        <v>42470.778611111105</v>
      </c>
    </row>
    <row r="1094" spans="1:20" ht="48" hidden="1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tr">
        <f t="shared" si="87"/>
        <v>games</v>
      </c>
      <c r="R1094" t="str" cm="1">
        <f t="array" ref="R1094">_xlfn.IFS(ISNUMBER(SEARCH("film &amp; video/television", N1094)),"television",ISNUMBER(SEARCH("film &amp; video/animation", N1094)),"animation",ISNUMBER(SEARCH("film &amp; video/documentary", N1094)),"documentary",ISNUMBER(SEARCH("film &amp; video/drama", N1094)),"drama",ISNUMBER(SEARCH("film &amp; video/science fiction", N1094)),"science fiction",ISNUMBER(SEARCH("film &amp; video/shorts", N1094)),"shorts",ISNUMBER(SEARCH("food/food trucks", N1094)),"food trucks",ISNUMBER(SEARCH("food/restaurants", N1094)),"restaurants",ISNUMBER(SEARCH("food/small batch", N1094)),"small batch",ISNUMBER(SEARCH("games/mobile games", N1094)),"mobile games",ISNUMBER(SEARCH("games/tabletop games", N1094)),"tabletop games",ISNUMBER(SEARCH("games/video games", N1094)),"video games",ISNUMBER(SEARCH("music/classical music", N1094)),"classical music",ISNUMBER(SEARCH("music/electronic music", N1094)),"electronic music",ISNUMBER(SEARCH("music/faith", N1094)),"faith",ISNUMBER(SEARCH("music/indie rock", N1094)),"indie rock",ISNUMBER(SEARCH("music/jazz", N1094)),"jazz",ISNUMBER(SEARCH("music/metal", N1094)),"metal",ISNUMBER(SEARCH("music/pop", N1094)),"pop",ISNUMBER(SEARCH("music/rock", N1094)),"rock",ISNUMBER(SEARCH("music/world music", N1094)),"world music",ISNUMBER(SEARCH("journalism/audio", N1094)),"audio",ISNUMBER(SEARCH("photography/nature", N1094)),"nature",ISNUMBER(SEARCH("photography/people", N1094)),"people",ISNUMBER(SEARCH("photography/photobooks", N1094)),"photobooks",ISNUMBER(SEARCH("photography/places", N1094)),"places",ISNUMBER(SEARCH("publishing/art books", N1094)),"art books",ISNUMBER(SEARCH("publishing/children's books", N1094)),"children's books",ISNUMBER(SEARCH("publishing/fiction", N1094)),"fiction",ISNUMBER(SEARCH("publishing/nonfiction", N1094)),"nonfiction",ISNUMBER(SEARCH("publishing/radio &amp; podcasts", N1094)),"radio &amp; podcasts",ISNUMBER(SEARCH("publishing/translations", N1094)),"translations",ISNUMBER(SEARCH("technology/gadgets", N1094)),"gadgets",ISNUMBER(SEARCH("technology/hardware", N1094)),"hardware",ISNUMBER(SEARCH("technology/makerspaces", N1094)),"makerspaces",ISNUMBER(SEARCH("technology/space exploration", N1094)),"space exploration",ISNUMBER(SEARCH("technology/wearables", N1094)),"wearables",ISNUMBER(SEARCH("technology/web", N1094)),"web",ISNUMBER(SEARCH("theater/musical", N1094)),"musical",ISNUMBER(SEARCH("theater/plays", N1094)),"plays",ISNUMBER(SEARCH("theater/spaces", N1094)),"spaces")</f>
        <v>video games</v>
      </c>
      <c r="S1094" s="6">
        <f t="shared" si="88"/>
        <v>41250.025902777779</v>
      </c>
      <c r="T1094" s="6">
        <f t="shared" si="89"/>
        <v>41280.025902777779</v>
      </c>
    </row>
    <row r="1095" spans="1:20" ht="48" hidden="1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tr">
        <f t="shared" si="87"/>
        <v>games</v>
      </c>
      <c r="R1095" t="str" cm="1">
        <f t="array" ref="R1095">_xlfn.IFS(ISNUMBER(SEARCH("film &amp; video/television", N1095)),"television",ISNUMBER(SEARCH("film &amp; video/animation", N1095)),"animation",ISNUMBER(SEARCH("film &amp; video/documentary", N1095)),"documentary",ISNUMBER(SEARCH("film &amp; video/drama", N1095)),"drama",ISNUMBER(SEARCH("film &amp; video/science fiction", N1095)),"science fiction",ISNUMBER(SEARCH("film &amp; video/shorts", N1095)),"shorts",ISNUMBER(SEARCH("food/food trucks", N1095)),"food trucks",ISNUMBER(SEARCH("food/restaurants", N1095)),"restaurants",ISNUMBER(SEARCH("food/small batch", N1095)),"small batch",ISNUMBER(SEARCH("games/mobile games", N1095)),"mobile games",ISNUMBER(SEARCH("games/tabletop games", N1095)),"tabletop games",ISNUMBER(SEARCH("games/video games", N1095)),"video games",ISNUMBER(SEARCH("music/classical music", N1095)),"classical music",ISNUMBER(SEARCH("music/electronic music", N1095)),"electronic music",ISNUMBER(SEARCH("music/faith", N1095)),"faith",ISNUMBER(SEARCH("music/indie rock", N1095)),"indie rock",ISNUMBER(SEARCH("music/jazz", N1095)),"jazz",ISNUMBER(SEARCH("music/metal", N1095)),"metal",ISNUMBER(SEARCH("music/pop", N1095)),"pop",ISNUMBER(SEARCH("music/rock", N1095)),"rock",ISNUMBER(SEARCH("music/world music", N1095)),"world music",ISNUMBER(SEARCH("journalism/audio", N1095)),"audio",ISNUMBER(SEARCH("photography/nature", N1095)),"nature",ISNUMBER(SEARCH("photography/people", N1095)),"people",ISNUMBER(SEARCH("photography/photobooks", N1095)),"photobooks",ISNUMBER(SEARCH("photography/places", N1095)),"places",ISNUMBER(SEARCH("publishing/art books", N1095)),"art books",ISNUMBER(SEARCH("publishing/children's books", N1095)),"children's books",ISNUMBER(SEARCH("publishing/fiction", N1095)),"fiction",ISNUMBER(SEARCH("publishing/nonfiction", N1095)),"nonfiction",ISNUMBER(SEARCH("publishing/radio &amp; podcasts", N1095)),"radio &amp; podcasts",ISNUMBER(SEARCH("publishing/translations", N1095)),"translations",ISNUMBER(SEARCH("technology/gadgets", N1095)),"gadgets",ISNUMBER(SEARCH("technology/hardware", N1095)),"hardware",ISNUMBER(SEARCH("technology/makerspaces", N1095)),"makerspaces",ISNUMBER(SEARCH("technology/space exploration", N1095)),"space exploration",ISNUMBER(SEARCH("technology/wearables", N1095)),"wearables",ISNUMBER(SEARCH("technology/web", N1095)),"web",ISNUMBER(SEARCH("theater/musical", N1095)),"musical",ISNUMBER(SEARCH("theater/plays", N1095)),"plays",ISNUMBER(SEARCH("theater/spaces", N1095)),"spaces")</f>
        <v>video games</v>
      </c>
      <c r="S1095" s="6">
        <f t="shared" si="88"/>
        <v>42396.973807870367</v>
      </c>
      <c r="T1095" s="6">
        <f t="shared" si="89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tr">
        <f t="shared" si="87"/>
        <v>games</v>
      </c>
      <c r="R1096" t="str" cm="1">
        <f t="array" ref="R1096">_xlfn.IFS(ISNUMBER(SEARCH("film &amp; video/television", N1096)),"television",ISNUMBER(SEARCH("film &amp; video/animation", N1096)),"animation",ISNUMBER(SEARCH("film &amp; video/documentary", N1096)),"documentary",ISNUMBER(SEARCH("film &amp; video/drama", N1096)),"drama",ISNUMBER(SEARCH("film &amp; video/science fiction", N1096)),"science fiction",ISNUMBER(SEARCH("film &amp; video/shorts", N1096)),"shorts",ISNUMBER(SEARCH("food/food trucks", N1096)),"food trucks",ISNUMBER(SEARCH("food/restaurants", N1096)),"restaurants",ISNUMBER(SEARCH("food/small batch", N1096)),"small batch",ISNUMBER(SEARCH("games/mobile games", N1096)),"mobile games",ISNUMBER(SEARCH("games/tabletop games", N1096)),"tabletop games",ISNUMBER(SEARCH("games/video games", N1096)),"video games",ISNUMBER(SEARCH("music/classical music", N1096)),"classical music",ISNUMBER(SEARCH("music/electronic music", N1096)),"electronic music",ISNUMBER(SEARCH("music/faith", N1096)),"faith",ISNUMBER(SEARCH("music/indie rock", N1096)),"indie rock",ISNUMBER(SEARCH("music/jazz", N1096)),"jazz",ISNUMBER(SEARCH("music/metal", N1096)),"metal",ISNUMBER(SEARCH("music/pop", N1096)),"pop",ISNUMBER(SEARCH("music/rock", N1096)),"rock",ISNUMBER(SEARCH("music/world music", N1096)),"world music",ISNUMBER(SEARCH("journalism/audio", N1096)),"audio",ISNUMBER(SEARCH("photography/nature", N1096)),"nature",ISNUMBER(SEARCH("photography/people", N1096)),"people",ISNUMBER(SEARCH("photography/photobooks", N1096)),"photobooks",ISNUMBER(SEARCH("photography/places", N1096)),"places",ISNUMBER(SEARCH("publishing/art books", N1096)),"art books",ISNUMBER(SEARCH("publishing/children's books", N1096)),"children's books",ISNUMBER(SEARCH("publishing/fiction", N1096)),"fiction",ISNUMBER(SEARCH("publishing/nonfiction", N1096)),"nonfiction",ISNUMBER(SEARCH("publishing/radio &amp; podcasts", N1096)),"radio &amp; podcasts",ISNUMBER(SEARCH("publishing/translations", N1096)),"translations",ISNUMBER(SEARCH("technology/gadgets", N1096)),"gadgets",ISNUMBER(SEARCH("technology/hardware", N1096)),"hardware",ISNUMBER(SEARCH("technology/makerspaces", N1096)),"makerspaces",ISNUMBER(SEARCH("technology/space exploration", N1096)),"space exploration",ISNUMBER(SEARCH("technology/wearables", N1096)),"wearables",ISNUMBER(SEARCH("technology/web", N1096)),"web",ISNUMBER(SEARCH("theater/musical", N1096)),"musical",ISNUMBER(SEARCH("theater/plays", N1096)),"plays",ISNUMBER(SEARCH("theater/spaces", N1096)),"spaces")</f>
        <v>video games</v>
      </c>
      <c r="S1096" s="6">
        <f t="shared" si="88"/>
        <v>40795.713344907403</v>
      </c>
      <c r="T1096" s="6">
        <f t="shared" si="89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tr">
        <f t="shared" si="87"/>
        <v>games</v>
      </c>
      <c r="R1097" t="str" cm="1">
        <f t="array" ref="R1097">_xlfn.IFS(ISNUMBER(SEARCH("film &amp; video/television", N1097)),"television",ISNUMBER(SEARCH("film &amp; video/animation", N1097)),"animation",ISNUMBER(SEARCH("film &amp; video/documentary", N1097)),"documentary",ISNUMBER(SEARCH("film &amp; video/drama", N1097)),"drama",ISNUMBER(SEARCH("film &amp; video/science fiction", N1097)),"science fiction",ISNUMBER(SEARCH("film &amp; video/shorts", N1097)),"shorts",ISNUMBER(SEARCH("food/food trucks", N1097)),"food trucks",ISNUMBER(SEARCH("food/restaurants", N1097)),"restaurants",ISNUMBER(SEARCH("food/small batch", N1097)),"small batch",ISNUMBER(SEARCH("games/mobile games", N1097)),"mobile games",ISNUMBER(SEARCH("games/tabletop games", N1097)),"tabletop games",ISNUMBER(SEARCH("games/video games", N1097)),"video games",ISNUMBER(SEARCH("music/classical music", N1097)),"classical music",ISNUMBER(SEARCH("music/electronic music", N1097)),"electronic music",ISNUMBER(SEARCH("music/faith", N1097)),"faith",ISNUMBER(SEARCH("music/indie rock", N1097)),"indie rock",ISNUMBER(SEARCH("music/jazz", N1097)),"jazz",ISNUMBER(SEARCH("music/metal", N1097)),"metal",ISNUMBER(SEARCH("music/pop", N1097)),"pop",ISNUMBER(SEARCH("music/rock", N1097)),"rock",ISNUMBER(SEARCH("music/world music", N1097)),"world music",ISNUMBER(SEARCH("journalism/audio", N1097)),"audio",ISNUMBER(SEARCH("photography/nature", N1097)),"nature",ISNUMBER(SEARCH("photography/people", N1097)),"people",ISNUMBER(SEARCH("photography/photobooks", N1097)),"photobooks",ISNUMBER(SEARCH("photography/places", N1097)),"places",ISNUMBER(SEARCH("publishing/art books", N1097)),"art books",ISNUMBER(SEARCH("publishing/children's books", N1097)),"children's books",ISNUMBER(SEARCH("publishing/fiction", N1097)),"fiction",ISNUMBER(SEARCH("publishing/nonfiction", N1097)),"nonfiction",ISNUMBER(SEARCH("publishing/radio &amp; podcasts", N1097)),"radio &amp; podcasts",ISNUMBER(SEARCH("publishing/translations", N1097)),"translations",ISNUMBER(SEARCH("technology/gadgets", N1097)),"gadgets",ISNUMBER(SEARCH("technology/hardware", N1097)),"hardware",ISNUMBER(SEARCH("technology/makerspaces", N1097)),"makerspaces",ISNUMBER(SEARCH("technology/space exploration", N1097)),"space exploration",ISNUMBER(SEARCH("technology/wearables", N1097)),"wearables",ISNUMBER(SEARCH("technology/web", N1097)),"web",ISNUMBER(SEARCH("theater/musical", N1097)),"musical",ISNUMBER(SEARCH("theater/plays", N1097)),"plays",ISNUMBER(SEARCH("theater/spaces", N1097)),"spaces")</f>
        <v>video games</v>
      </c>
      <c r="S1097" s="6">
        <f t="shared" si="88"/>
        <v>41486.537268518521</v>
      </c>
      <c r="T1097" s="6">
        <f t="shared" si="89"/>
        <v>41516.537268518521</v>
      </c>
    </row>
    <row r="1098" spans="1:20" ht="48" hidden="1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tr">
        <f t="shared" si="87"/>
        <v>games</v>
      </c>
      <c r="R1098" t="str" cm="1">
        <f t="array" ref="R1098">_xlfn.IFS(ISNUMBER(SEARCH("film &amp; video/television", N1098)),"television",ISNUMBER(SEARCH("film &amp; video/animation", N1098)),"animation",ISNUMBER(SEARCH("film &amp; video/documentary", N1098)),"documentary",ISNUMBER(SEARCH("film &amp; video/drama", N1098)),"drama",ISNUMBER(SEARCH("film &amp; video/science fiction", N1098)),"science fiction",ISNUMBER(SEARCH("film &amp; video/shorts", N1098)),"shorts",ISNUMBER(SEARCH("food/food trucks", N1098)),"food trucks",ISNUMBER(SEARCH("food/restaurants", N1098)),"restaurants",ISNUMBER(SEARCH("food/small batch", N1098)),"small batch",ISNUMBER(SEARCH("games/mobile games", N1098)),"mobile games",ISNUMBER(SEARCH("games/tabletop games", N1098)),"tabletop games",ISNUMBER(SEARCH("games/video games", N1098)),"video games",ISNUMBER(SEARCH("music/classical music", N1098)),"classical music",ISNUMBER(SEARCH("music/electronic music", N1098)),"electronic music",ISNUMBER(SEARCH("music/faith", N1098)),"faith",ISNUMBER(SEARCH("music/indie rock", N1098)),"indie rock",ISNUMBER(SEARCH("music/jazz", N1098)),"jazz",ISNUMBER(SEARCH("music/metal", N1098)),"metal",ISNUMBER(SEARCH("music/pop", N1098)),"pop",ISNUMBER(SEARCH("music/rock", N1098)),"rock",ISNUMBER(SEARCH("music/world music", N1098)),"world music",ISNUMBER(SEARCH("journalism/audio", N1098)),"audio",ISNUMBER(SEARCH("photography/nature", N1098)),"nature",ISNUMBER(SEARCH("photography/people", N1098)),"people",ISNUMBER(SEARCH("photography/photobooks", N1098)),"photobooks",ISNUMBER(SEARCH("photography/places", N1098)),"places",ISNUMBER(SEARCH("publishing/art books", N1098)),"art books",ISNUMBER(SEARCH("publishing/children's books", N1098)),"children's books",ISNUMBER(SEARCH("publishing/fiction", N1098)),"fiction",ISNUMBER(SEARCH("publishing/nonfiction", N1098)),"nonfiction",ISNUMBER(SEARCH("publishing/radio &amp; podcasts", N1098)),"radio &amp; podcasts",ISNUMBER(SEARCH("publishing/translations", N1098)),"translations",ISNUMBER(SEARCH("technology/gadgets", N1098)),"gadgets",ISNUMBER(SEARCH("technology/hardware", N1098)),"hardware",ISNUMBER(SEARCH("technology/makerspaces", N1098)),"makerspaces",ISNUMBER(SEARCH("technology/space exploration", N1098)),"space exploration",ISNUMBER(SEARCH("technology/wearables", N1098)),"wearables",ISNUMBER(SEARCH("technology/web", N1098)),"web",ISNUMBER(SEARCH("theater/musical", N1098)),"musical",ISNUMBER(SEARCH("theater/plays", N1098)),"plays",ISNUMBER(SEARCH("theater/spaces", N1098)),"spaces")</f>
        <v>video games</v>
      </c>
      <c r="S1098" s="6">
        <f t="shared" si="88"/>
        <v>41885.51798611111</v>
      </c>
      <c r="T1098" s="6">
        <f t="shared" si="89"/>
        <v>41916.145833333336</v>
      </c>
    </row>
    <row r="1099" spans="1:20" ht="48" hidden="1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tr">
        <f t="shared" si="87"/>
        <v>games</v>
      </c>
      <c r="R1099" t="str" cm="1">
        <f t="array" ref="R1099">_xlfn.IFS(ISNUMBER(SEARCH("film &amp; video/television", N1099)),"television",ISNUMBER(SEARCH("film &amp; video/animation", N1099)),"animation",ISNUMBER(SEARCH("film &amp; video/documentary", N1099)),"documentary",ISNUMBER(SEARCH("film &amp; video/drama", N1099)),"drama",ISNUMBER(SEARCH("film &amp; video/science fiction", N1099)),"science fiction",ISNUMBER(SEARCH("film &amp; video/shorts", N1099)),"shorts",ISNUMBER(SEARCH("food/food trucks", N1099)),"food trucks",ISNUMBER(SEARCH("food/restaurants", N1099)),"restaurants",ISNUMBER(SEARCH("food/small batch", N1099)),"small batch",ISNUMBER(SEARCH("games/mobile games", N1099)),"mobile games",ISNUMBER(SEARCH("games/tabletop games", N1099)),"tabletop games",ISNUMBER(SEARCH("games/video games", N1099)),"video games",ISNUMBER(SEARCH("music/classical music", N1099)),"classical music",ISNUMBER(SEARCH("music/electronic music", N1099)),"electronic music",ISNUMBER(SEARCH("music/faith", N1099)),"faith",ISNUMBER(SEARCH("music/indie rock", N1099)),"indie rock",ISNUMBER(SEARCH("music/jazz", N1099)),"jazz",ISNUMBER(SEARCH("music/metal", N1099)),"metal",ISNUMBER(SEARCH("music/pop", N1099)),"pop",ISNUMBER(SEARCH("music/rock", N1099)),"rock",ISNUMBER(SEARCH("music/world music", N1099)),"world music",ISNUMBER(SEARCH("journalism/audio", N1099)),"audio",ISNUMBER(SEARCH("photography/nature", N1099)),"nature",ISNUMBER(SEARCH("photography/people", N1099)),"people",ISNUMBER(SEARCH("photography/photobooks", N1099)),"photobooks",ISNUMBER(SEARCH("photography/places", N1099)),"places",ISNUMBER(SEARCH("publishing/art books", N1099)),"art books",ISNUMBER(SEARCH("publishing/children's books", N1099)),"children's books",ISNUMBER(SEARCH("publishing/fiction", N1099)),"fiction",ISNUMBER(SEARCH("publishing/nonfiction", N1099)),"nonfiction",ISNUMBER(SEARCH("publishing/radio &amp; podcasts", N1099)),"radio &amp; podcasts",ISNUMBER(SEARCH("publishing/translations", N1099)),"translations",ISNUMBER(SEARCH("technology/gadgets", N1099)),"gadgets",ISNUMBER(SEARCH("technology/hardware", N1099)),"hardware",ISNUMBER(SEARCH("technology/makerspaces", N1099)),"makerspaces",ISNUMBER(SEARCH("technology/space exploration", N1099)),"space exploration",ISNUMBER(SEARCH("technology/wearables", N1099)),"wearables",ISNUMBER(SEARCH("technology/web", N1099)),"web",ISNUMBER(SEARCH("theater/musical", N1099)),"musical",ISNUMBER(SEARCH("theater/plays", N1099)),"plays",ISNUMBER(SEARCH("theater/spaces", N1099)),"spaces")</f>
        <v>video games</v>
      </c>
      <c r="S1099" s="6">
        <f t="shared" si="88"/>
        <v>41660.792557870373</v>
      </c>
      <c r="T1099" s="6">
        <f t="shared" si="89"/>
        <v>41700.792557870373</v>
      </c>
    </row>
    <row r="1100" spans="1:20" ht="32" hidden="1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tr">
        <f t="shared" si="87"/>
        <v>games</v>
      </c>
      <c r="R1100" t="str" cm="1">
        <f t="array" ref="R1100">_xlfn.IFS(ISNUMBER(SEARCH("film &amp; video/television", N1100)),"television",ISNUMBER(SEARCH("film &amp; video/animation", N1100)),"animation",ISNUMBER(SEARCH("film &amp; video/documentary", N1100)),"documentary",ISNUMBER(SEARCH("film &amp; video/drama", N1100)),"drama",ISNUMBER(SEARCH("film &amp; video/science fiction", N1100)),"science fiction",ISNUMBER(SEARCH("film &amp; video/shorts", N1100)),"shorts",ISNUMBER(SEARCH("food/food trucks", N1100)),"food trucks",ISNUMBER(SEARCH("food/restaurants", N1100)),"restaurants",ISNUMBER(SEARCH("food/small batch", N1100)),"small batch",ISNUMBER(SEARCH("games/mobile games", N1100)),"mobile games",ISNUMBER(SEARCH("games/tabletop games", N1100)),"tabletop games",ISNUMBER(SEARCH("games/video games", N1100)),"video games",ISNUMBER(SEARCH("music/classical music", N1100)),"classical music",ISNUMBER(SEARCH("music/electronic music", N1100)),"electronic music",ISNUMBER(SEARCH("music/faith", N1100)),"faith",ISNUMBER(SEARCH("music/indie rock", N1100)),"indie rock",ISNUMBER(SEARCH("music/jazz", N1100)),"jazz",ISNUMBER(SEARCH("music/metal", N1100)),"metal",ISNUMBER(SEARCH("music/pop", N1100)),"pop",ISNUMBER(SEARCH("music/rock", N1100)),"rock",ISNUMBER(SEARCH("music/world music", N1100)),"world music",ISNUMBER(SEARCH("journalism/audio", N1100)),"audio",ISNUMBER(SEARCH("photography/nature", N1100)),"nature",ISNUMBER(SEARCH("photography/people", N1100)),"people",ISNUMBER(SEARCH("photography/photobooks", N1100)),"photobooks",ISNUMBER(SEARCH("photography/places", N1100)),"places",ISNUMBER(SEARCH("publishing/art books", N1100)),"art books",ISNUMBER(SEARCH("publishing/children's books", N1100)),"children's books",ISNUMBER(SEARCH("publishing/fiction", N1100)),"fiction",ISNUMBER(SEARCH("publishing/nonfiction", N1100)),"nonfiction",ISNUMBER(SEARCH("publishing/radio &amp; podcasts", N1100)),"radio &amp; podcasts",ISNUMBER(SEARCH("publishing/translations", N1100)),"translations",ISNUMBER(SEARCH("technology/gadgets", N1100)),"gadgets",ISNUMBER(SEARCH("technology/hardware", N1100)),"hardware",ISNUMBER(SEARCH("technology/makerspaces", N1100)),"makerspaces",ISNUMBER(SEARCH("technology/space exploration", N1100)),"space exploration",ISNUMBER(SEARCH("technology/wearables", N1100)),"wearables",ISNUMBER(SEARCH("technology/web", N1100)),"web",ISNUMBER(SEARCH("theater/musical", N1100)),"musical",ISNUMBER(SEARCH("theater/plays", N1100)),"plays",ISNUMBER(SEARCH("theater/spaces", N1100)),"spaces")</f>
        <v>video games</v>
      </c>
      <c r="S1100" s="6">
        <f t="shared" si="88"/>
        <v>41712.762673611112</v>
      </c>
      <c r="T1100" s="6">
        <f t="shared" si="89"/>
        <v>41742.762673611112</v>
      </c>
    </row>
    <row r="1101" spans="1:20" ht="48" hidden="1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tr">
        <f t="shared" si="87"/>
        <v>games</v>
      </c>
      <c r="R1101" t="str" cm="1">
        <f t="array" ref="R1101">_xlfn.IFS(ISNUMBER(SEARCH("film &amp; video/television", N1101)),"television",ISNUMBER(SEARCH("film &amp; video/animation", N1101)),"animation",ISNUMBER(SEARCH("film &amp; video/documentary", N1101)),"documentary",ISNUMBER(SEARCH("film &amp; video/drama", N1101)),"drama",ISNUMBER(SEARCH("film &amp; video/science fiction", N1101)),"science fiction",ISNUMBER(SEARCH("film &amp; video/shorts", N1101)),"shorts",ISNUMBER(SEARCH("food/food trucks", N1101)),"food trucks",ISNUMBER(SEARCH("food/restaurants", N1101)),"restaurants",ISNUMBER(SEARCH("food/small batch", N1101)),"small batch",ISNUMBER(SEARCH("games/mobile games", N1101)),"mobile games",ISNUMBER(SEARCH("games/tabletop games", N1101)),"tabletop games",ISNUMBER(SEARCH("games/video games", N1101)),"video games",ISNUMBER(SEARCH("music/classical music", N1101)),"classical music",ISNUMBER(SEARCH("music/electronic music", N1101)),"electronic music",ISNUMBER(SEARCH("music/faith", N1101)),"faith",ISNUMBER(SEARCH("music/indie rock", N1101)),"indie rock",ISNUMBER(SEARCH("music/jazz", N1101)),"jazz",ISNUMBER(SEARCH("music/metal", N1101)),"metal",ISNUMBER(SEARCH("music/pop", N1101)),"pop",ISNUMBER(SEARCH("music/rock", N1101)),"rock",ISNUMBER(SEARCH("music/world music", N1101)),"world music",ISNUMBER(SEARCH("journalism/audio", N1101)),"audio",ISNUMBER(SEARCH("photography/nature", N1101)),"nature",ISNUMBER(SEARCH("photography/people", N1101)),"people",ISNUMBER(SEARCH("photography/photobooks", N1101)),"photobooks",ISNUMBER(SEARCH("photography/places", N1101)),"places",ISNUMBER(SEARCH("publishing/art books", N1101)),"art books",ISNUMBER(SEARCH("publishing/children's books", N1101)),"children's books",ISNUMBER(SEARCH("publishing/fiction", N1101)),"fiction",ISNUMBER(SEARCH("publishing/nonfiction", N1101)),"nonfiction",ISNUMBER(SEARCH("publishing/radio &amp; podcasts", N1101)),"radio &amp; podcasts",ISNUMBER(SEARCH("publishing/translations", N1101)),"translations",ISNUMBER(SEARCH("technology/gadgets", N1101)),"gadgets",ISNUMBER(SEARCH("technology/hardware", N1101)),"hardware",ISNUMBER(SEARCH("technology/makerspaces", N1101)),"makerspaces",ISNUMBER(SEARCH("technology/space exploration", N1101)),"space exploration",ISNUMBER(SEARCH("technology/wearables", N1101)),"wearables",ISNUMBER(SEARCH("technology/web", N1101)),"web",ISNUMBER(SEARCH("theater/musical", N1101)),"musical",ISNUMBER(SEARCH("theater/plays", N1101)),"plays",ISNUMBER(SEARCH("theater/spaces", N1101)),"spaces")</f>
        <v>video games</v>
      </c>
      <c r="S1101" s="6">
        <f t="shared" si="88"/>
        <v>42107.836435185185</v>
      </c>
      <c r="T1101" s="6">
        <f t="shared" si="89"/>
        <v>42137.836435185185</v>
      </c>
    </row>
    <row r="1102" spans="1:20" ht="48" hidden="1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tr">
        <f t="shared" si="87"/>
        <v>games</v>
      </c>
      <c r="R1102" t="str" cm="1">
        <f t="array" ref="R1102">_xlfn.IFS(ISNUMBER(SEARCH("film &amp; video/television", N1102)),"television",ISNUMBER(SEARCH("film &amp; video/animation", N1102)),"animation",ISNUMBER(SEARCH("film &amp; video/documentary", N1102)),"documentary",ISNUMBER(SEARCH("film &amp; video/drama", N1102)),"drama",ISNUMBER(SEARCH("film &amp; video/science fiction", N1102)),"science fiction",ISNUMBER(SEARCH("film &amp; video/shorts", N1102)),"shorts",ISNUMBER(SEARCH("food/food trucks", N1102)),"food trucks",ISNUMBER(SEARCH("food/restaurants", N1102)),"restaurants",ISNUMBER(SEARCH("food/small batch", N1102)),"small batch",ISNUMBER(SEARCH("games/mobile games", N1102)),"mobile games",ISNUMBER(SEARCH("games/tabletop games", N1102)),"tabletop games",ISNUMBER(SEARCH("games/video games", N1102)),"video games",ISNUMBER(SEARCH("music/classical music", N1102)),"classical music",ISNUMBER(SEARCH("music/electronic music", N1102)),"electronic music",ISNUMBER(SEARCH("music/faith", N1102)),"faith",ISNUMBER(SEARCH("music/indie rock", N1102)),"indie rock",ISNUMBER(SEARCH("music/jazz", N1102)),"jazz",ISNUMBER(SEARCH("music/metal", N1102)),"metal",ISNUMBER(SEARCH("music/pop", N1102)),"pop",ISNUMBER(SEARCH("music/rock", N1102)),"rock",ISNUMBER(SEARCH("music/world music", N1102)),"world music",ISNUMBER(SEARCH("journalism/audio", N1102)),"audio",ISNUMBER(SEARCH("photography/nature", N1102)),"nature",ISNUMBER(SEARCH("photography/people", N1102)),"people",ISNUMBER(SEARCH("photography/photobooks", N1102)),"photobooks",ISNUMBER(SEARCH("photography/places", N1102)),"places",ISNUMBER(SEARCH("publishing/art books", N1102)),"art books",ISNUMBER(SEARCH("publishing/children's books", N1102)),"children's books",ISNUMBER(SEARCH("publishing/fiction", N1102)),"fiction",ISNUMBER(SEARCH("publishing/nonfiction", N1102)),"nonfiction",ISNUMBER(SEARCH("publishing/radio &amp; podcasts", N1102)),"radio &amp; podcasts",ISNUMBER(SEARCH("publishing/translations", N1102)),"translations",ISNUMBER(SEARCH("technology/gadgets", N1102)),"gadgets",ISNUMBER(SEARCH("technology/hardware", N1102)),"hardware",ISNUMBER(SEARCH("technology/makerspaces", N1102)),"makerspaces",ISNUMBER(SEARCH("technology/space exploration", N1102)),"space exploration",ISNUMBER(SEARCH("technology/wearables", N1102)),"wearables",ISNUMBER(SEARCH("technology/web", N1102)),"web",ISNUMBER(SEARCH("theater/musical", N1102)),"musical",ISNUMBER(SEARCH("theater/plays", N1102)),"plays",ISNUMBER(SEARCH("theater/spaces", N1102)),"spaces")</f>
        <v>video games</v>
      </c>
      <c r="S1102" s="6">
        <f t="shared" si="88"/>
        <v>42384.110775462963</v>
      </c>
      <c r="T1102" s="6">
        <f t="shared" si="89"/>
        <v>42414.110775462963</v>
      </c>
    </row>
    <row r="1103" spans="1:20" ht="32" hidden="1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tr">
        <f t="shared" si="87"/>
        <v>games</v>
      </c>
      <c r="R1103" t="str" cm="1">
        <f t="array" ref="R1103">_xlfn.IFS(ISNUMBER(SEARCH("film &amp; video/television", N1103)),"television",ISNUMBER(SEARCH("film &amp; video/animation", N1103)),"animation",ISNUMBER(SEARCH("film &amp; video/documentary", N1103)),"documentary",ISNUMBER(SEARCH("film &amp; video/drama", N1103)),"drama",ISNUMBER(SEARCH("film &amp; video/science fiction", N1103)),"science fiction",ISNUMBER(SEARCH("film &amp; video/shorts", N1103)),"shorts",ISNUMBER(SEARCH("food/food trucks", N1103)),"food trucks",ISNUMBER(SEARCH("food/restaurants", N1103)),"restaurants",ISNUMBER(SEARCH("food/small batch", N1103)),"small batch",ISNUMBER(SEARCH("games/mobile games", N1103)),"mobile games",ISNUMBER(SEARCH("games/tabletop games", N1103)),"tabletop games",ISNUMBER(SEARCH("games/video games", N1103)),"video games",ISNUMBER(SEARCH("music/classical music", N1103)),"classical music",ISNUMBER(SEARCH("music/electronic music", N1103)),"electronic music",ISNUMBER(SEARCH("music/faith", N1103)),"faith",ISNUMBER(SEARCH("music/indie rock", N1103)),"indie rock",ISNUMBER(SEARCH("music/jazz", N1103)),"jazz",ISNUMBER(SEARCH("music/metal", N1103)),"metal",ISNUMBER(SEARCH("music/pop", N1103)),"pop",ISNUMBER(SEARCH("music/rock", N1103)),"rock",ISNUMBER(SEARCH("music/world music", N1103)),"world music",ISNUMBER(SEARCH("journalism/audio", N1103)),"audio",ISNUMBER(SEARCH("photography/nature", N1103)),"nature",ISNUMBER(SEARCH("photography/people", N1103)),"people",ISNUMBER(SEARCH("photography/photobooks", N1103)),"photobooks",ISNUMBER(SEARCH("photography/places", N1103)),"places",ISNUMBER(SEARCH("publishing/art books", N1103)),"art books",ISNUMBER(SEARCH("publishing/children's books", N1103)),"children's books",ISNUMBER(SEARCH("publishing/fiction", N1103)),"fiction",ISNUMBER(SEARCH("publishing/nonfiction", N1103)),"nonfiction",ISNUMBER(SEARCH("publishing/radio &amp; podcasts", N1103)),"radio &amp; podcasts",ISNUMBER(SEARCH("publishing/translations", N1103)),"translations",ISNUMBER(SEARCH("technology/gadgets", N1103)),"gadgets",ISNUMBER(SEARCH("technology/hardware", N1103)),"hardware",ISNUMBER(SEARCH("technology/makerspaces", N1103)),"makerspaces",ISNUMBER(SEARCH("technology/space exploration", N1103)),"space exploration",ISNUMBER(SEARCH("technology/wearables", N1103)),"wearables",ISNUMBER(SEARCH("technology/web", N1103)),"web",ISNUMBER(SEARCH("theater/musical", N1103)),"musical",ISNUMBER(SEARCH("theater/plays", N1103)),"plays",ISNUMBER(SEARCH("theater/spaces", N1103)),"spaces")</f>
        <v>video games</v>
      </c>
      <c r="S1103" s="6">
        <f t="shared" si="88"/>
        <v>42538.77243055556</v>
      </c>
      <c r="T1103" s="6">
        <f t="shared" si="89"/>
        <v>42565.758333333331</v>
      </c>
    </row>
    <row r="1104" spans="1:20" ht="48" hidden="1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tr">
        <f t="shared" si="87"/>
        <v>games</v>
      </c>
      <c r="R1104" t="str" cm="1">
        <f t="array" ref="R1104">_xlfn.IFS(ISNUMBER(SEARCH("film &amp; video/television", N1104)),"television",ISNUMBER(SEARCH("film &amp; video/animation", N1104)),"animation",ISNUMBER(SEARCH("film &amp; video/documentary", N1104)),"documentary",ISNUMBER(SEARCH("film &amp; video/drama", N1104)),"drama",ISNUMBER(SEARCH("film &amp; video/science fiction", N1104)),"science fiction",ISNUMBER(SEARCH("film &amp; video/shorts", N1104)),"shorts",ISNUMBER(SEARCH("food/food trucks", N1104)),"food trucks",ISNUMBER(SEARCH("food/restaurants", N1104)),"restaurants",ISNUMBER(SEARCH("food/small batch", N1104)),"small batch",ISNUMBER(SEARCH("games/mobile games", N1104)),"mobile games",ISNUMBER(SEARCH("games/tabletop games", N1104)),"tabletop games",ISNUMBER(SEARCH("games/video games", N1104)),"video games",ISNUMBER(SEARCH("music/classical music", N1104)),"classical music",ISNUMBER(SEARCH("music/electronic music", N1104)),"electronic music",ISNUMBER(SEARCH("music/faith", N1104)),"faith",ISNUMBER(SEARCH("music/indie rock", N1104)),"indie rock",ISNUMBER(SEARCH("music/jazz", N1104)),"jazz",ISNUMBER(SEARCH("music/metal", N1104)),"metal",ISNUMBER(SEARCH("music/pop", N1104)),"pop",ISNUMBER(SEARCH("music/rock", N1104)),"rock",ISNUMBER(SEARCH("music/world music", N1104)),"world music",ISNUMBER(SEARCH("journalism/audio", N1104)),"audio",ISNUMBER(SEARCH("photography/nature", N1104)),"nature",ISNUMBER(SEARCH("photography/people", N1104)),"people",ISNUMBER(SEARCH("photography/photobooks", N1104)),"photobooks",ISNUMBER(SEARCH("photography/places", N1104)),"places",ISNUMBER(SEARCH("publishing/art books", N1104)),"art books",ISNUMBER(SEARCH("publishing/children's books", N1104)),"children's books",ISNUMBER(SEARCH("publishing/fiction", N1104)),"fiction",ISNUMBER(SEARCH("publishing/nonfiction", N1104)),"nonfiction",ISNUMBER(SEARCH("publishing/radio &amp; podcasts", N1104)),"radio &amp; podcasts",ISNUMBER(SEARCH("publishing/translations", N1104)),"translations",ISNUMBER(SEARCH("technology/gadgets", N1104)),"gadgets",ISNUMBER(SEARCH("technology/hardware", N1104)),"hardware",ISNUMBER(SEARCH("technology/makerspaces", N1104)),"makerspaces",ISNUMBER(SEARCH("technology/space exploration", N1104)),"space exploration",ISNUMBER(SEARCH("technology/wearables", N1104)),"wearables",ISNUMBER(SEARCH("technology/web", N1104)),"web",ISNUMBER(SEARCH("theater/musical", N1104)),"musical",ISNUMBER(SEARCH("theater/plays", N1104)),"plays",ISNUMBER(SEARCH("theater/spaces", N1104)),"spaces")</f>
        <v>video games</v>
      </c>
      <c r="S1104" s="6">
        <f t="shared" si="88"/>
        <v>41577.045428240745</v>
      </c>
      <c r="T1104" s="6">
        <f t="shared" si="89"/>
        <v>41617.249305555553</v>
      </c>
    </row>
    <row r="1105" spans="1:20" ht="48" hidden="1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tr">
        <f t="shared" si="87"/>
        <v>games</v>
      </c>
      <c r="R1105" t="str" cm="1">
        <f t="array" ref="R1105">_xlfn.IFS(ISNUMBER(SEARCH("film &amp; video/television", N1105)),"television",ISNUMBER(SEARCH("film &amp; video/animation", N1105)),"animation",ISNUMBER(SEARCH("film &amp; video/documentary", N1105)),"documentary",ISNUMBER(SEARCH("film &amp; video/drama", N1105)),"drama",ISNUMBER(SEARCH("film &amp; video/science fiction", N1105)),"science fiction",ISNUMBER(SEARCH("film &amp; video/shorts", N1105)),"shorts",ISNUMBER(SEARCH("food/food trucks", N1105)),"food trucks",ISNUMBER(SEARCH("food/restaurants", N1105)),"restaurants",ISNUMBER(SEARCH("food/small batch", N1105)),"small batch",ISNUMBER(SEARCH("games/mobile games", N1105)),"mobile games",ISNUMBER(SEARCH("games/tabletop games", N1105)),"tabletop games",ISNUMBER(SEARCH("games/video games", N1105)),"video games",ISNUMBER(SEARCH("music/classical music", N1105)),"classical music",ISNUMBER(SEARCH("music/electronic music", N1105)),"electronic music",ISNUMBER(SEARCH("music/faith", N1105)),"faith",ISNUMBER(SEARCH("music/indie rock", N1105)),"indie rock",ISNUMBER(SEARCH("music/jazz", N1105)),"jazz",ISNUMBER(SEARCH("music/metal", N1105)),"metal",ISNUMBER(SEARCH("music/pop", N1105)),"pop",ISNUMBER(SEARCH("music/rock", N1105)),"rock",ISNUMBER(SEARCH("music/world music", N1105)),"world music",ISNUMBER(SEARCH("journalism/audio", N1105)),"audio",ISNUMBER(SEARCH("photography/nature", N1105)),"nature",ISNUMBER(SEARCH("photography/people", N1105)),"people",ISNUMBER(SEARCH("photography/photobooks", N1105)),"photobooks",ISNUMBER(SEARCH("photography/places", N1105)),"places",ISNUMBER(SEARCH("publishing/art books", N1105)),"art books",ISNUMBER(SEARCH("publishing/children's books", N1105)),"children's books",ISNUMBER(SEARCH("publishing/fiction", N1105)),"fiction",ISNUMBER(SEARCH("publishing/nonfiction", N1105)),"nonfiction",ISNUMBER(SEARCH("publishing/radio &amp; podcasts", N1105)),"radio &amp; podcasts",ISNUMBER(SEARCH("publishing/translations", N1105)),"translations",ISNUMBER(SEARCH("technology/gadgets", N1105)),"gadgets",ISNUMBER(SEARCH("technology/hardware", N1105)),"hardware",ISNUMBER(SEARCH("technology/makerspaces", N1105)),"makerspaces",ISNUMBER(SEARCH("technology/space exploration", N1105)),"space exploration",ISNUMBER(SEARCH("technology/wearables", N1105)),"wearables",ISNUMBER(SEARCH("technology/web", N1105)),"web",ISNUMBER(SEARCH("theater/musical", N1105)),"musical",ISNUMBER(SEARCH("theater/plays", N1105)),"plays",ISNUMBER(SEARCH("theater/spaces", N1105)),"spaces")</f>
        <v>video games</v>
      </c>
      <c r="S1105" s="6">
        <f t="shared" si="88"/>
        <v>42479.22210648148</v>
      </c>
      <c r="T1105" s="6">
        <f t="shared" si="89"/>
        <v>42539.22210648148</v>
      </c>
    </row>
    <row r="1106" spans="1:20" ht="48" hidden="1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tr">
        <f t="shared" si="87"/>
        <v>games</v>
      </c>
      <c r="R1106" t="str" cm="1">
        <f t="array" ref="R1106">_xlfn.IFS(ISNUMBER(SEARCH("film &amp; video/television", N1106)),"television",ISNUMBER(SEARCH("film &amp; video/animation", N1106)),"animation",ISNUMBER(SEARCH("film &amp; video/documentary", N1106)),"documentary",ISNUMBER(SEARCH("film &amp; video/drama", N1106)),"drama",ISNUMBER(SEARCH("film &amp; video/science fiction", N1106)),"science fiction",ISNUMBER(SEARCH("film &amp; video/shorts", N1106)),"shorts",ISNUMBER(SEARCH("food/food trucks", N1106)),"food trucks",ISNUMBER(SEARCH("food/restaurants", N1106)),"restaurants",ISNUMBER(SEARCH("food/small batch", N1106)),"small batch",ISNUMBER(SEARCH("games/mobile games", N1106)),"mobile games",ISNUMBER(SEARCH("games/tabletop games", N1106)),"tabletop games",ISNUMBER(SEARCH("games/video games", N1106)),"video games",ISNUMBER(SEARCH("music/classical music", N1106)),"classical music",ISNUMBER(SEARCH("music/electronic music", N1106)),"electronic music",ISNUMBER(SEARCH("music/faith", N1106)),"faith",ISNUMBER(SEARCH("music/indie rock", N1106)),"indie rock",ISNUMBER(SEARCH("music/jazz", N1106)),"jazz",ISNUMBER(SEARCH("music/metal", N1106)),"metal",ISNUMBER(SEARCH("music/pop", N1106)),"pop",ISNUMBER(SEARCH("music/rock", N1106)),"rock",ISNUMBER(SEARCH("music/world music", N1106)),"world music",ISNUMBER(SEARCH("journalism/audio", N1106)),"audio",ISNUMBER(SEARCH("photography/nature", N1106)),"nature",ISNUMBER(SEARCH("photography/people", N1106)),"people",ISNUMBER(SEARCH("photography/photobooks", N1106)),"photobooks",ISNUMBER(SEARCH("photography/places", N1106)),"places",ISNUMBER(SEARCH("publishing/art books", N1106)),"art books",ISNUMBER(SEARCH("publishing/children's books", N1106)),"children's books",ISNUMBER(SEARCH("publishing/fiction", N1106)),"fiction",ISNUMBER(SEARCH("publishing/nonfiction", N1106)),"nonfiction",ISNUMBER(SEARCH("publishing/radio &amp; podcasts", N1106)),"radio &amp; podcasts",ISNUMBER(SEARCH("publishing/translations", N1106)),"translations",ISNUMBER(SEARCH("technology/gadgets", N1106)),"gadgets",ISNUMBER(SEARCH("technology/hardware", N1106)),"hardware",ISNUMBER(SEARCH("technology/makerspaces", N1106)),"makerspaces",ISNUMBER(SEARCH("technology/space exploration", N1106)),"space exploration",ISNUMBER(SEARCH("technology/wearables", N1106)),"wearables",ISNUMBER(SEARCH("technology/web", N1106)),"web",ISNUMBER(SEARCH("theater/musical", N1106)),"musical",ISNUMBER(SEARCH("theater/plays", N1106)),"plays",ISNUMBER(SEARCH("theater/spaces", N1106)),"spaces")</f>
        <v>video games</v>
      </c>
      <c r="S1106" s="6">
        <f t="shared" si="88"/>
        <v>41771.40996527778</v>
      </c>
      <c r="T1106" s="6">
        <f t="shared" si="89"/>
        <v>41801.40996527778</v>
      </c>
    </row>
    <row r="1107" spans="1:20" ht="48" hidden="1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tr">
        <f t="shared" si="87"/>
        <v>games</v>
      </c>
      <c r="R1107" t="str" cm="1">
        <f t="array" ref="R1107">_xlfn.IFS(ISNUMBER(SEARCH("film &amp; video/television", N1107)),"television",ISNUMBER(SEARCH("film &amp; video/animation", N1107)),"animation",ISNUMBER(SEARCH("film &amp; video/documentary", N1107)),"documentary",ISNUMBER(SEARCH("film &amp; video/drama", N1107)),"drama",ISNUMBER(SEARCH("film &amp; video/science fiction", N1107)),"science fiction",ISNUMBER(SEARCH("film &amp; video/shorts", N1107)),"shorts",ISNUMBER(SEARCH("food/food trucks", N1107)),"food trucks",ISNUMBER(SEARCH("food/restaurants", N1107)),"restaurants",ISNUMBER(SEARCH("food/small batch", N1107)),"small batch",ISNUMBER(SEARCH("games/mobile games", N1107)),"mobile games",ISNUMBER(SEARCH("games/tabletop games", N1107)),"tabletop games",ISNUMBER(SEARCH("games/video games", N1107)),"video games",ISNUMBER(SEARCH("music/classical music", N1107)),"classical music",ISNUMBER(SEARCH("music/electronic music", N1107)),"electronic music",ISNUMBER(SEARCH("music/faith", N1107)),"faith",ISNUMBER(SEARCH("music/indie rock", N1107)),"indie rock",ISNUMBER(SEARCH("music/jazz", N1107)),"jazz",ISNUMBER(SEARCH("music/metal", N1107)),"metal",ISNUMBER(SEARCH("music/pop", N1107)),"pop",ISNUMBER(SEARCH("music/rock", N1107)),"rock",ISNUMBER(SEARCH("music/world music", N1107)),"world music",ISNUMBER(SEARCH("journalism/audio", N1107)),"audio",ISNUMBER(SEARCH("photography/nature", N1107)),"nature",ISNUMBER(SEARCH("photography/people", N1107)),"people",ISNUMBER(SEARCH("photography/photobooks", N1107)),"photobooks",ISNUMBER(SEARCH("photography/places", N1107)),"places",ISNUMBER(SEARCH("publishing/art books", N1107)),"art books",ISNUMBER(SEARCH("publishing/children's books", N1107)),"children's books",ISNUMBER(SEARCH("publishing/fiction", N1107)),"fiction",ISNUMBER(SEARCH("publishing/nonfiction", N1107)),"nonfiction",ISNUMBER(SEARCH("publishing/radio &amp; podcasts", N1107)),"radio &amp; podcasts",ISNUMBER(SEARCH("publishing/translations", N1107)),"translations",ISNUMBER(SEARCH("technology/gadgets", N1107)),"gadgets",ISNUMBER(SEARCH("technology/hardware", N1107)),"hardware",ISNUMBER(SEARCH("technology/makerspaces", N1107)),"makerspaces",ISNUMBER(SEARCH("technology/space exploration", N1107)),"space exploration",ISNUMBER(SEARCH("technology/wearables", N1107)),"wearables",ISNUMBER(SEARCH("technology/web", N1107)),"web",ISNUMBER(SEARCH("theater/musical", N1107)),"musical",ISNUMBER(SEARCH("theater/plays", N1107)),"plays",ISNUMBER(SEARCH("theater/spaces", N1107)),"spaces")</f>
        <v>video games</v>
      </c>
      <c r="S1107" s="6">
        <f t="shared" si="88"/>
        <v>41692.135729166665</v>
      </c>
      <c r="T1107" s="6">
        <f t="shared" si="89"/>
        <v>41722.0940625</v>
      </c>
    </row>
    <row r="1108" spans="1:20" ht="48" hidden="1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tr">
        <f t="shared" si="87"/>
        <v>games</v>
      </c>
      <c r="R1108" t="str" cm="1">
        <f t="array" ref="R1108">_xlfn.IFS(ISNUMBER(SEARCH("film &amp; video/television", N1108)),"television",ISNUMBER(SEARCH("film &amp; video/animation", N1108)),"animation",ISNUMBER(SEARCH("film &amp; video/documentary", N1108)),"documentary",ISNUMBER(SEARCH("film &amp; video/drama", N1108)),"drama",ISNUMBER(SEARCH("film &amp; video/science fiction", N1108)),"science fiction",ISNUMBER(SEARCH("film &amp; video/shorts", N1108)),"shorts",ISNUMBER(SEARCH("food/food trucks", N1108)),"food trucks",ISNUMBER(SEARCH("food/restaurants", N1108)),"restaurants",ISNUMBER(SEARCH("food/small batch", N1108)),"small batch",ISNUMBER(SEARCH("games/mobile games", N1108)),"mobile games",ISNUMBER(SEARCH("games/tabletop games", N1108)),"tabletop games",ISNUMBER(SEARCH("games/video games", N1108)),"video games",ISNUMBER(SEARCH("music/classical music", N1108)),"classical music",ISNUMBER(SEARCH("music/electronic music", N1108)),"electronic music",ISNUMBER(SEARCH("music/faith", N1108)),"faith",ISNUMBER(SEARCH("music/indie rock", N1108)),"indie rock",ISNUMBER(SEARCH("music/jazz", N1108)),"jazz",ISNUMBER(SEARCH("music/metal", N1108)),"metal",ISNUMBER(SEARCH("music/pop", N1108)),"pop",ISNUMBER(SEARCH("music/rock", N1108)),"rock",ISNUMBER(SEARCH("music/world music", N1108)),"world music",ISNUMBER(SEARCH("journalism/audio", N1108)),"audio",ISNUMBER(SEARCH("photography/nature", N1108)),"nature",ISNUMBER(SEARCH("photography/people", N1108)),"people",ISNUMBER(SEARCH("photography/photobooks", N1108)),"photobooks",ISNUMBER(SEARCH("photography/places", N1108)),"places",ISNUMBER(SEARCH("publishing/art books", N1108)),"art books",ISNUMBER(SEARCH("publishing/children's books", N1108)),"children's books",ISNUMBER(SEARCH("publishing/fiction", N1108)),"fiction",ISNUMBER(SEARCH("publishing/nonfiction", N1108)),"nonfiction",ISNUMBER(SEARCH("publishing/radio &amp; podcasts", N1108)),"radio &amp; podcasts",ISNUMBER(SEARCH("publishing/translations", N1108)),"translations",ISNUMBER(SEARCH("technology/gadgets", N1108)),"gadgets",ISNUMBER(SEARCH("technology/hardware", N1108)),"hardware",ISNUMBER(SEARCH("technology/makerspaces", N1108)),"makerspaces",ISNUMBER(SEARCH("technology/space exploration", N1108)),"space exploration",ISNUMBER(SEARCH("technology/wearables", N1108)),"wearables",ISNUMBER(SEARCH("technology/web", N1108)),"web",ISNUMBER(SEARCH("theater/musical", N1108)),"musical",ISNUMBER(SEARCH("theater/plays", N1108)),"plays",ISNUMBER(SEARCH("theater/spaces", N1108)),"spaces")</f>
        <v>video games</v>
      </c>
      <c r="S1108" s="6">
        <f t="shared" si="88"/>
        <v>40973.740451388891</v>
      </c>
      <c r="T1108" s="6">
        <f t="shared" si="89"/>
        <v>41003.698784722219</v>
      </c>
    </row>
    <row r="1109" spans="1:20" ht="64" hidden="1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v>0</v>
      </c>
      <c r="Q1109" t="str">
        <f t="shared" si="87"/>
        <v>games</v>
      </c>
      <c r="R1109" t="str" cm="1">
        <f t="array" ref="R1109">_xlfn.IFS(ISNUMBER(SEARCH("film &amp; video/television", N1109)),"television",ISNUMBER(SEARCH("film &amp; video/animation", N1109)),"animation",ISNUMBER(SEARCH("film &amp; video/documentary", N1109)),"documentary",ISNUMBER(SEARCH("film &amp; video/drama", N1109)),"drama",ISNUMBER(SEARCH("film &amp; video/science fiction", N1109)),"science fiction",ISNUMBER(SEARCH("film &amp; video/shorts", N1109)),"shorts",ISNUMBER(SEARCH("food/food trucks", N1109)),"food trucks",ISNUMBER(SEARCH("food/restaurants", N1109)),"restaurants",ISNUMBER(SEARCH("food/small batch", N1109)),"small batch",ISNUMBER(SEARCH("games/mobile games", N1109)),"mobile games",ISNUMBER(SEARCH("games/tabletop games", N1109)),"tabletop games",ISNUMBER(SEARCH("games/video games", N1109)),"video games",ISNUMBER(SEARCH("music/classical music", N1109)),"classical music",ISNUMBER(SEARCH("music/electronic music", N1109)),"electronic music",ISNUMBER(SEARCH("music/faith", N1109)),"faith",ISNUMBER(SEARCH("music/indie rock", N1109)),"indie rock",ISNUMBER(SEARCH("music/jazz", N1109)),"jazz",ISNUMBER(SEARCH("music/metal", N1109)),"metal",ISNUMBER(SEARCH("music/pop", N1109)),"pop",ISNUMBER(SEARCH("music/rock", N1109)),"rock",ISNUMBER(SEARCH("music/world music", N1109)),"world music",ISNUMBER(SEARCH("journalism/audio", N1109)),"audio",ISNUMBER(SEARCH("photography/nature", N1109)),"nature",ISNUMBER(SEARCH("photography/people", N1109)),"people",ISNUMBER(SEARCH("photography/photobooks", N1109)),"photobooks",ISNUMBER(SEARCH("photography/places", N1109)),"places",ISNUMBER(SEARCH("publishing/art books", N1109)),"art books",ISNUMBER(SEARCH("publishing/children's books", N1109)),"children's books",ISNUMBER(SEARCH("publishing/fiction", N1109)),"fiction",ISNUMBER(SEARCH("publishing/nonfiction", N1109)),"nonfiction",ISNUMBER(SEARCH("publishing/radio &amp; podcasts", N1109)),"radio &amp; podcasts",ISNUMBER(SEARCH("publishing/translations", N1109)),"translations",ISNUMBER(SEARCH("technology/gadgets", N1109)),"gadgets",ISNUMBER(SEARCH("technology/hardware", N1109)),"hardware",ISNUMBER(SEARCH("technology/makerspaces", N1109)),"makerspaces",ISNUMBER(SEARCH("technology/space exploration", N1109)),"space exploration",ISNUMBER(SEARCH("technology/wearables", N1109)),"wearables",ISNUMBER(SEARCH("technology/web", N1109)),"web",ISNUMBER(SEARCH("theater/musical", N1109)),"musical",ISNUMBER(SEARCH("theater/plays", N1109)),"plays",ISNUMBER(SEARCH("theater/spaces", N1109)),"spaces")</f>
        <v>video games</v>
      </c>
      <c r="S1109" s="6">
        <f t="shared" si="88"/>
        <v>41813.861388888887</v>
      </c>
      <c r="T1109" s="6">
        <f t="shared" si="89"/>
        <v>41843.861388888887</v>
      </c>
    </row>
    <row r="1110" spans="1:20" ht="48" hidden="1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tr">
        <f t="shared" si="87"/>
        <v>games</v>
      </c>
      <c r="R1110" t="str" cm="1">
        <f t="array" ref="R1110">_xlfn.IFS(ISNUMBER(SEARCH("film &amp; video/television", N1110)),"television",ISNUMBER(SEARCH("film &amp; video/animation", N1110)),"animation",ISNUMBER(SEARCH("film &amp; video/documentary", N1110)),"documentary",ISNUMBER(SEARCH("film &amp; video/drama", N1110)),"drama",ISNUMBER(SEARCH("film &amp; video/science fiction", N1110)),"science fiction",ISNUMBER(SEARCH("film &amp; video/shorts", N1110)),"shorts",ISNUMBER(SEARCH("food/food trucks", N1110)),"food trucks",ISNUMBER(SEARCH("food/restaurants", N1110)),"restaurants",ISNUMBER(SEARCH("food/small batch", N1110)),"small batch",ISNUMBER(SEARCH("games/mobile games", N1110)),"mobile games",ISNUMBER(SEARCH("games/tabletop games", N1110)),"tabletop games",ISNUMBER(SEARCH("games/video games", N1110)),"video games",ISNUMBER(SEARCH("music/classical music", N1110)),"classical music",ISNUMBER(SEARCH("music/electronic music", N1110)),"electronic music",ISNUMBER(SEARCH("music/faith", N1110)),"faith",ISNUMBER(SEARCH("music/indie rock", N1110)),"indie rock",ISNUMBER(SEARCH("music/jazz", N1110)),"jazz",ISNUMBER(SEARCH("music/metal", N1110)),"metal",ISNUMBER(SEARCH("music/pop", N1110)),"pop",ISNUMBER(SEARCH("music/rock", N1110)),"rock",ISNUMBER(SEARCH("music/world music", N1110)),"world music",ISNUMBER(SEARCH("journalism/audio", N1110)),"audio",ISNUMBER(SEARCH("photography/nature", N1110)),"nature",ISNUMBER(SEARCH("photography/people", N1110)),"people",ISNUMBER(SEARCH("photography/photobooks", N1110)),"photobooks",ISNUMBER(SEARCH("photography/places", N1110)),"places",ISNUMBER(SEARCH("publishing/art books", N1110)),"art books",ISNUMBER(SEARCH("publishing/children's books", N1110)),"children's books",ISNUMBER(SEARCH("publishing/fiction", N1110)),"fiction",ISNUMBER(SEARCH("publishing/nonfiction", N1110)),"nonfiction",ISNUMBER(SEARCH("publishing/radio &amp; podcasts", N1110)),"radio &amp; podcasts",ISNUMBER(SEARCH("publishing/translations", N1110)),"translations",ISNUMBER(SEARCH("technology/gadgets", N1110)),"gadgets",ISNUMBER(SEARCH("technology/hardware", N1110)),"hardware",ISNUMBER(SEARCH("technology/makerspaces", N1110)),"makerspaces",ISNUMBER(SEARCH("technology/space exploration", N1110)),"space exploration",ISNUMBER(SEARCH("technology/wearables", N1110)),"wearables",ISNUMBER(SEARCH("technology/web", N1110)),"web",ISNUMBER(SEARCH("theater/musical", N1110)),"musical",ISNUMBER(SEARCH("theater/plays", N1110)),"plays",ISNUMBER(SEARCH("theater/spaces", N1110)),"spaces")</f>
        <v>video games</v>
      </c>
      <c r="S1110" s="6">
        <f t="shared" si="88"/>
        <v>40952.636979166666</v>
      </c>
      <c r="T1110" s="6">
        <f t="shared" si="89"/>
        <v>41012.595312500001</v>
      </c>
    </row>
    <row r="1111" spans="1:20" ht="48" hidden="1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tr">
        <f t="shared" si="87"/>
        <v>games</v>
      </c>
      <c r="R1111" t="str" cm="1">
        <f t="array" ref="R1111">_xlfn.IFS(ISNUMBER(SEARCH("film &amp; video/television", N1111)),"television",ISNUMBER(SEARCH("film &amp; video/animation", N1111)),"animation",ISNUMBER(SEARCH("film &amp; video/documentary", N1111)),"documentary",ISNUMBER(SEARCH("film &amp; video/drama", N1111)),"drama",ISNUMBER(SEARCH("film &amp; video/science fiction", N1111)),"science fiction",ISNUMBER(SEARCH("film &amp; video/shorts", N1111)),"shorts",ISNUMBER(SEARCH("food/food trucks", N1111)),"food trucks",ISNUMBER(SEARCH("food/restaurants", N1111)),"restaurants",ISNUMBER(SEARCH("food/small batch", N1111)),"small batch",ISNUMBER(SEARCH("games/mobile games", N1111)),"mobile games",ISNUMBER(SEARCH("games/tabletop games", N1111)),"tabletop games",ISNUMBER(SEARCH("games/video games", N1111)),"video games",ISNUMBER(SEARCH("music/classical music", N1111)),"classical music",ISNUMBER(SEARCH("music/electronic music", N1111)),"electronic music",ISNUMBER(SEARCH("music/faith", N1111)),"faith",ISNUMBER(SEARCH("music/indie rock", N1111)),"indie rock",ISNUMBER(SEARCH("music/jazz", N1111)),"jazz",ISNUMBER(SEARCH("music/metal", N1111)),"metal",ISNUMBER(SEARCH("music/pop", N1111)),"pop",ISNUMBER(SEARCH("music/rock", N1111)),"rock",ISNUMBER(SEARCH("music/world music", N1111)),"world music",ISNUMBER(SEARCH("journalism/audio", N1111)),"audio",ISNUMBER(SEARCH("photography/nature", N1111)),"nature",ISNUMBER(SEARCH("photography/people", N1111)),"people",ISNUMBER(SEARCH("photography/photobooks", N1111)),"photobooks",ISNUMBER(SEARCH("photography/places", N1111)),"places",ISNUMBER(SEARCH("publishing/art books", N1111)),"art books",ISNUMBER(SEARCH("publishing/children's books", N1111)),"children's books",ISNUMBER(SEARCH("publishing/fiction", N1111)),"fiction",ISNUMBER(SEARCH("publishing/nonfiction", N1111)),"nonfiction",ISNUMBER(SEARCH("publishing/radio &amp; podcasts", N1111)),"radio &amp; podcasts",ISNUMBER(SEARCH("publishing/translations", N1111)),"translations",ISNUMBER(SEARCH("technology/gadgets", N1111)),"gadgets",ISNUMBER(SEARCH("technology/hardware", N1111)),"hardware",ISNUMBER(SEARCH("technology/makerspaces", N1111)),"makerspaces",ISNUMBER(SEARCH("technology/space exploration", N1111)),"space exploration",ISNUMBER(SEARCH("technology/wearables", N1111)),"wearables",ISNUMBER(SEARCH("technology/web", N1111)),"web",ISNUMBER(SEARCH("theater/musical", N1111)),"musical",ISNUMBER(SEARCH("theater/plays", N1111)),"plays",ISNUMBER(SEARCH("theater/spaces", N1111)),"spaces")</f>
        <v>video games</v>
      </c>
      <c r="S1111" s="6">
        <f t="shared" si="88"/>
        <v>42662.752199074079</v>
      </c>
      <c r="T1111" s="6">
        <f t="shared" si="89"/>
        <v>42692.793865740736</v>
      </c>
    </row>
    <row r="1112" spans="1:20" ht="48" hidden="1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tr">
        <f t="shared" si="87"/>
        <v>games</v>
      </c>
      <c r="R1112" t="str" cm="1">
        <f t="array" ref="R1112">_xlfn.IFS(ISNUMBER(SEARCH("film &amp; video/television", N1112)),"television",ISNUMBER(SEARCH("film &amp; video/animation", N1112)),"animation",ISNUMBER(SEARCH("film &amp; video/documentary", N1112)),"documentary",ISNUMBER(SEARCH("film &amp; video/drama", N1112)),"drama",ISNUMBER(SEARCH("film &amp; video/science fiction", N1112)),"science fiction",ISNUMBER(SEARCH("film &amp; video/shorts", N1112)),"shorts",ISNUMBER(SEARCH("food/food trucks", N1112)),"food trucks",ISNUMBER(SEARCH("food/restaurants", N1112)),"restaurants",ISNUMBER(SEARCH("food/small batch", N1112)),"small batch",ISNUMBER(SEARCH("games/mobile games", N1112)),"mobile games",ISNUMBER(SEARCH("games/tabletop games", N1112)),"tabletop games",ISNUMBER(SEARCH("games/video games", N1112)),"video games",ISNUMBER(SEARCH("music/classical music", N1112)),"classical music",ISNUMBER(SEARCH("music/electronic music", N1112)),"electronic music",ISNUMBER(SEARCH("music/faith", N1112)),"faith",ISNUMBER(SEARCH("music/indie rock", N1112)),"indie rock",ISNUMBER(SEARCH("music/jazz", N1112)),"jazz",ISNUMBER(SEARCH("music/metal", N1112)),"metal",ISNUMBER(SEARCH("music/pop", N1112)),"pop",ISNUMBER(SEARCH("music/rock", N1112)),"rock",ISNUMBER(SEARCH("music/world music", N1112)),"world music",ISNUMBER(SEARCH("journalism/audio", N1112)),"audio",ISNUMBER(SEARCH("photography/nature", N1112)),"nature",ISNUMBER(SEARCH("photography/people", N1112)),"people",ISNUMBER(SEARCH("photography/photobooks", N1112)),"photobooks",ISNUMBER(SEARCH("photography/places", N1112)),"places",ISNUMBER(SEARCH("publishing/art books", N1112)),"art books",ISNUMBER(SEARCH("publishing/children's books", N1112)),"children's books",ISNUMBER(SEARCH("publishing/fiction", N1112)),"fiction",ISNUMBER(SEARCH("publishing/nonfiction", N1112)),"nonfiction",ISNUMBER(SEARCH("publishing/radio &amp; podcasts", N1112)),"radio &amp; podcasts",ISNUMBER(SEARCH("publishing/translations", N1112)),"translations",ISNUMBER(SEARCH("technology/gadgets", N1112)),"gadgets",ISNUMBER(SEARCH("technology/hardware", N1112)),"hardware",ISNUMBER(SEARCH("technology/makerspaces", N1112)),"makerspaces",ISNUMBER(SEARCH("technology/space exploration", N1112)),"space exploration",ISNUMBER(SEARCH("technology/wearables", N1112)),"wearables",ISNUMBER(SEARCH("technology/web", N1112)),"web",ISNUMBER(SEARCH("theater/musical", N1112)),"musical",ISNUMBER(SEARCH("theater/plays", N1112)),"plays",ISNUMBER(SEARCH("theater/spaces", N1112)),"spaces")</f>
        <v>video games</v>
      </c>
      <c r="S1112" s="6">
        <f t="shared" si="88"/>
        <v>41220.933124999996</v>
      </c>
      <c r="T1112" s="6">
        <f t="shared" si="89"/>
        <v>41250.933124999996</v>
      </c>
    </row>
    <row r="1113" spans="1:20" ht="48" hidden="1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tr">
        <f t="shared" si="87"/>
        <v>games</v>
      </c>
      <c r="R1113" t="str" cm="1">
        <f t="array" ref="R1113">_xlfn.IFS(ISNUMBER(SEARCH("film &amp; video/television", N1113)),"television",ISNUMBER(SEARCH("film &amp; video/animation", N1113)),"animation",ISNUMBER(SEARCH("film &amp; video/documentary", N1113)),"documentary",ISNUMBER(SEARCH("film &amp; video/drama", N1113)),"drama",ISNUMBER(SEARCH("film &amp; video/science fiction", N1113)),"science fiction",ISNUMBER(SEARCH("film &amp; video/shorts", N1113)),"shorts",ISNUMBER(SEARCH("food/food trucks", N1113)),"food trucks",ISNUMBER(SEARCH("food/restaurants", N1113)),"restaurants",ISNUMBER(SEARCH("food/small batch", N1113)),"small batch",ISNUMBER(SEARCH("games/mobile games", N1113)),"mobile games",ISNUMBER(SEARCH("games/tabletop games", N1113)),"tabletop games",ISNUMBER(SEARCH("games/video games", N1113)),"video games",ISNUMBER(SEARCH("music/classical music", N1113)),"classical music",ISNUMBER(SEARCH("music/electronic music", N1113)),"electronic music",ISNUMBER(SEARCH("music/faith", N1113)),"faith",ISNUMBER(SEARCH("music/indie rock", N1113)),"indie rock",ISNUMBER(SEARCH("music/jazz", N1113)),"jazz",ISNUMBER(SEARCH("music/metal", N1113)),"metal",ISNUMBER(SEARCH("music/pop", N1113)),"pop",ISNUMBER(SEARCH("music/rock", N1113)),"rock",ISNUMBER(SEARCH("music/world music", N1113)),"world music",ISNUMBER(SEARCH("journalism/audio", N1113)),"audio",ISNUMBER(SEARCH("photography/nature", N1113)),"nature",ISNUMBER(SEARCH("photography/people", N1113)),"people",ISNUMBER(SEARCH("photography/photobooks", N1113)),"photobooks",ISNUMBER(SEARCH("photography/places", N1113)),"places",ISNUMBER(SEARCH("publishing/art books", N1113)),"art books",ISNUMBER(SEARCH("publishing/children's books", N1113)),"children's books",ISNUMBER(SEARCH("publishing/fiction", N1113)),"fiction",ISNUMBER(SEARCH("publishing/nonfiction", N1113)),"nonfiction",ISNUMBER(SEARCH("publishing/radio &amp; podcasts", N1113)),"radio &amp; podcasts",ISNUMBER(SEARCH("publishing/translations", N1113)),"translations",ISNUMBER(SEARCH("technology/gadgets", N1113)),"gadgets",ISNUMBER(SEARCH("technology/hardware", N1113)),"hardware",ISNUMBER(SEARCH("technology/makerspaces", N1113)),"makerspaces",ISNUMBER(SEARCH("technology/space exploration", N1113)),"space exploration",ISNUMBER(SEARCH("technology/wearables", N1113)),"wearables",ISNUMBER(SEARCH("technology/web", N1113)),"web",ISNUMBER(SEARCH("theater/musical", N1113)),"musical",ISNUMBER(SEARCH("theater/plays", N1113)),"plays",ISNUMBER(SEARCH("theater/spaces", N1113)),"spaces")</f>
        <v>video games</v>
      </c>
      <c r="S1113" s="6">
        <f t="shared" si="88"/>
        <v>42347.203587962969</v>
      </c>
      <c r="T1113" s="6">
        <f t="shared" si="89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tr">
        <f t="shared" si="87"/>
        <v>games</v>
      </c>
      <c r="R1114" t="str" cm="1">
        <f t="array" ref="R1114">_xlfn.IFS(ISNUMBER(SEARCH("film &amp; video/television", N1114)),"television",ISNUMBER(SEARCH("film &amp; video/animation", N1114)),"animation",ISNUMBER(SEARCH("film &amp; video/documentary", N1114)),"documentary",ISNUMBER(SEARCH("film &amp; video/drama", N1114)),"drama",ISNUMBER(SEARCH("film &amp; video/science fiction", N1114)),"science fiction",ISNUMBER(SEARCH("film &amp; video/shorts", N1114)),"shorts",ISNUMBER(SEARCH("food/food trucks", N1114)),"food trucks",ISNUMBER(SEARCH("food/restaurants", N1114)),"restaurants",ISNUMBER(SEARCH("food/small batch", N1114)),"small batch",ISNUMBER(SEARCH("games/mobile games", N1114)),"mobile games",ISNUMBER(SEARCH("games/tabletop games", N1114)),"tabletop games",ISNUMBER(SEARCH("games/video games", N1114)),"video games",ISNUMBER(SEARCH("music/classical music", N1114)),"classical music",ISNUMBER(SEARCH("music/electronic music", N1114)),"electronic music",ISNUMBER(SEARCH("music/faith", N1114)),"faith",ISNUMBER(SEARCH("music/indie rock", N1114)),"indie rock",ISNUMBER(SEARCH("music/jazz", N1114)),"jazz",ISNUMBER(SEARCH("music/metal", N1114)),"metal",ISNUMBER(SEARCH("music/pop", N1114)),"pop",ISNUMBER(SEARCH("music/rock", N1114)),"rock",ISNUMBER(SEARCH("music/world music", N1114)),"world music",ISNUMBER(SEARCH("journalism/audio", N1114)),"audio",ISNUMBER(SEARCH("photography/nature", N1114)),"nature",ISNUMBER(SEARCH("photography/people", N1114)),"people",ISNUMBER(SEARCH("photography/photobooks", N1114)),"photobooks",ISNUMBER(SEARCH("photography/places", N1114)),"places",ISNUMBER(SEARCH("publishing/art books", N1114)),"art books",ISNUMBER(SEARCH("publishing/children's books", N1114)),"children's books",ISNUMBER(SEARCH("publishing/fiction", N1114)),"fiction",ISNUMBER(SEARCH("publishing/nonfiction", N1114)),"nonfiction",ISNUMBER(SEARCH("publishing/radio &amp; podcasts", N1114)),"radio &amp; podcasts",ISNUMBER(SEARCH("publishing/translations", N1114)),"translations",ISNUMBER(SEARCH("technology/gadgets", N1114)),"gadgets",ISNUMBER(SEARCH("technology/hardware", N1114)),"hardware",ISNUMBER(SEARCH("technology/makerspaces", N1114)),"makerspaces",ISNUMBER(SEARCH("technology/space exploration", N1114)),"space exploration",ISNUMBER(SEARCH("technology/wearables", N1114)),"wearables",ISNUMBER(SEARCH("technology/web", N1114)),"web",ISNUMBER(SEARCH("theater/musical", N1114)),"musical",ISNUMBER(SEARCH("theater/plays", N1114)),"plays",ISNUMBER(SEARCH("theater/spaces", N1114)),"spaces")</f>
        <v>video games</v>
      </c>
      <c r="S1114" s="6">
        <f t="shared" si="88"/>
        <v>41963.759386574078</v>
      </c>
      <c r="T1114" s="6">
        <f t="shared" si="89"/>
        <v>42023.354166666672</v>
      </c>
    </row>
    <row r="1115" spans="1:20" ht="48" hidden="1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tr">
        <f t="shared" si="87"/>
        <v>games</v>
      </c>
      <c r="R1115" t="str" cm="1">
        <f t="array" ref="R1115">_xlfn.IFS(ISNUMBER(SEARCH("film &amp; video/television", N1115)),"television",ISNUMBER(SEARCH("film &amp; video/animation", N1115)),"animation",ISNUMBER(SEARCH("film &amp; video/documentary", N1115)),"documentary",ISNUMBER(SEARCH("film &amp; video/drama", N1115)),"drama",ISNUMBER(SEARCH("film &amp; video/science fiction", N1115)),"science fiction",ISNUMBER(SEARCH("film &amp; video/shorts", N1115)),"shorts",ISNUMBER(SEARCH("food/food trucks", N1115)),"food trucks",ISNUMBER(SEARCH("food/restaurants", N1115)),"restaurants",ISNUMBER(SEARCH("food/small batch", N1115)),"small batch",ISNUMBER(SEARCH("games/mobile games", N1115)),"mobile games",ISNUMBER(SEARCH("games/tabletop games", N1115)),"tabletop games",ISNUMBER(SEARCH("games/video games", N1115)),"video games",ISNUMBER(SEARCH("music/classical music", N1115)),"classical music",ISNUMBER(SEARCH("music/electronic music", N1115)),"electronic music",ISNUMBER(SEARCH("music/faith", N1115)),"faith",ISNUMBER(SEARCH("music/indie rock", N1115)),"indie rock",ISNUMBER(SEARCH("music/jazz", N1115)),"jazz",ISNUMBER(SEARCH("music/metal", N1115)),"metal",ISNUMBER(SEARCH("music/pop", N1115)),"pop",ISNUMBER(SEARCH("music/rock", N1115)),"rock",ISNUMBER(SEARCH("music/world music", N1115)),"world music",ISNUMBER(SEARCH("journalism/audio", N1115)),"audio",ISNUMBER(SEARCH("photography/nature", N1115)),"nature",ISNUMBER(SEARCH("photography/people", N1115)),"people",ISNUMBER(SEARCH("photography/photobooks", N1115)),"photobooks",ISNUMBER(SEARCH("photography/places", N1115)),"places",ISNUMBER(SEARCH("publishing/art books", N1115)),"art books",ISNUMBER(SEARCH("publishing/children's books", N1115)),"children's books",ISNUMBER(SEARCH("publishing/fiction", N1115)),"fiction",ISNUMBER(SEARCH("publishing/nonfiction", N1115)),"nonfiction",ISNUMBER(SEARCH("publishing/radio &amp; podcasts", N1115)),"radio &amp; podcasts",ISNUMBER(SEARCH("publishing/translations", N1115)),"translations",ISNUMBER(SEARCH("technology/gadgets", N1115)),"gadgets",ISNUMBER(SEARCH("technology/hardware", N1115)),"hardware",ISNUMBER(SEARCH("technology/makerspaces", N1115)),"makerspaces",ISNUMBER(SEARCH("technology/space exploration", N1115)),"space exploration",ISNUMBER(SEARCH("technology/wearables", N1115)),"wearables",ISNUMBER(SEARCH("technology/web", N1115)),"web",ISNUMBER(SEARCH("theater/musical", N1115)),"musical",ISNUMBER(SEARCH("theater/plays", N1115)),"plays",ISNUMBER(SEARCH("theater/spaces", N1115)),"spaces")</f>
        <v>video games</v>
      </c>
      <c r="S1115" s="6">
        <f t="shared" si="88"/>
        <v>41835.977083333331</v>
      </c>
      <c r="T1115" s="6">
        <f t="shared" si="89"/>
        <v>41865.977083333331</v>
      </c>
    </row>
    <row r="1116" spans="1:20" ht="48" hidden="1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tr">
        <f t="shared" si="87"/>
        <v>games</v>
      </c>
      <c r="R1116" t="str" cm="1">
        <f t="array" ref="R1116">_xlfn.IFS(ISNUMBER(SEARCH("film &amp; video/television", N1116)),"television",ISNUMBER(SEARCH("film &amp; video/animation", N1116)),"animation",ISNUMBER(SEARCH("film &amp; video/documentary", N1116)),"documentary",ISNUMBER(SEARCH("film &amp; video/drama", N1116)),"drama",ISNUMBER(SEARCH("film &amp; video/science fiction", N1116)),"science fiction",ISNUMBER(SEARCH("film &amp; video/shorts", N1116)),"shorts",ISNUMBER(SEARCH("food/food trucks", N1116)),"food trucks",ISNUMBER(SEARCH("food/restaurants", N1116)),"restaurants",ISNUMBER(SEARCH("food/small batch", N1116)),"small batch",ISNUMBER(SEARCH("games/mobile games", N1116)),"mobile games",ISNUMBER(SEARCH("games/tabletop games", N1116)),"tabletop games",ISNUMBER(SEARCH("games/video games", N1116)),"video games",ISNUMBER(SEARCH("music/classical music", N1116)),"classical music",ISNUMBER(SEARCH("music/electronic music", N1116)),"electronic music",ISNUMBER(SEARCH("music/faith", N1116)),"faith",ISNUMBER(SEARCH("music/indie rock", N1116)),"indie rock",ISNUMBER(SEARCH("music/jazz", N1116)),"jazz",ISNUMBER(SEARCH("music/metal", N1116)),"metal",ISNUMBER(SEARCH("music/pop", N1116)),"pop",ISNUMBER(SEARCH("music/rock", N1116)),"rock",ISNUMBER(SEARCH("music/world music", N1116)),"world music",ISNUMBER(SEARCH("journalism/audio", N1116)),"audio",ISNUMBER(SEARCH("photography/nature", N1116)),"nature",ISNUMBER(SEARCH("photography/people", N1116)),"people",ISNUMBER(SEARCH("photography/photobooks", N1116)),"photobooks",ISNUMBER(SEARCH("photography/places", N1116)),"places",ISNUMBER(SEARCH("publishing/art books", N1116)),"art books",ISNUMBER(SEARCH("publishing/children's books", N1116)),"children's books",ISNUMBER(SEARCH("publishing/fiction", N1116)),"fiction",ISNUMBER(SEARCH("publishing/nonfiction", N1116)),"nonfiction",ISNUMBER(SEARCH("publishing/radio &amp; podcasts", N1116)),"radio &amp; podcasts",ISNUMBER(SEARCH("publishing/translations", N1116)),"translations",ISNUMBER(SEARCH("technology/gadgets", N1116)),"gadgets",ISNUMBER(SEARCH("technology/hardware", N1116)),"hardware",ISNUMBER(SEARCH("technology/makerspaces", N1116)),"makerspaces",ISNUMBER(SEARCH("technology/space exploration", N1116)),"space exploration",ISNUMBER(SEARCH("technology/wearables", N1116)),"wearables",ISNUMBER(SEARCH("technology/web", N1116)),"web",ISNUMBER(SEARCH("theater/musical", N1116)),"musical",ISNUMBER(SEARCH("theater/plays", N1116)),"plays",ISNUMBER(SEARCH("theater/spaces", N1116)),"spaces")</f>
        <v>video games</v>
      </c>
      <c r="S1116" s="6">
        <f t="shared" si="88"/>
        <v>41526.345914351856</v>
      </c>
      <c r="T1116" s="6">
        <f t="shared" si="89"/>
        <v>41556.345914351856</v>
      </c>
    </row>
    <row r="1117" spans="1:20" ht="48" hidden="1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tr">
        <f t="shared" si="87"/>
        <v>games</v>
      </c>
      <c r="R1117" t="str" cm="1">
        <f t="array" ref="R1117">_xlfn.IFS(ISNUMBER(SEARCH("film &amp; video/television", N1117)),"television",ISNUMBER(SEARCH("film &amp; video/animation", N1117)),"animation",ISNUMBER(SEARCH("film &amp; video/documentary", N1117)),"documentary",ISNUMBER(SEARCH("film &amp; video/drama", N1117)),"drama",ISNUMBER(SEARCH("film &amp; video/science fiction", N1117)),"science fiction",ISNUMBER(SEARCH("film &amp; video/shorts", N1117)),"shorts",ISNUMBER(SEARCH("food/food trucks", N1117)),"food trucks",ISNUMBER(SEARCH("food/restaurants", N1117)),"restaurants",ISNUMBER(SEARCH("food/small batch", N1117)),"small batch",ISNUMBER(SEARCH("games/mobile games", N1117)),"mobile games",ISNUMBER(SEARCH("games/tabletop games", N1117)),"tabletop games",ISNUMBER(SEARCH("games/video games", N1117)),"video games",ISNUMBER(SEARCH("music/classical music", N1117)),"classical music",ISNUMBER(SEARCH("music/electronic music", N1117)),"electronic music",ISNUMBER(SEARCH("music/faith", N1117)),"faith",ISNUMBER(SEARCH("music/indie rock", N1117)),"indie rock",ISNUMBER(SEARCH("music/jazz", N1117)),"jazz",ISNUMBER(SEARCH("music/metal", N1117)),"metal",ISNUMBER(SEARCH("music/pop", N1117)),"pop",ISNUMBER(SEARCH("music/rock", N1117)),"rock",ISNUMBER(SEARCH("music/world music", N1117)),"world music",ISNUMBER(SEARCH("journalism/audio", N1117)),"audio",ISNUMBER(SEARCH("photography/nature", N1117)),"nature",ISNUMBER(SEARCH("photography/people", N1117)),"people",ISNUMBER(SEARCH("photography/photobooks", N1117)),"photobooks",ISNUMBER(SEARCH("photography/places", N1117)),"places",ISNUMBER(SEARCH("publishing/art books", N1117)),"art books",ISNUMBER(SEARCH("publishing/children's books", N1117)),"children's books",ISNUMBER(SEARCH("publishing/fiction", N1117)),"fiction",ISNUMBER(SEARCH("publishing/nonfiction", N1117)),"nonfiction",ISNUMBER(SEARCH("publishing/radio &amp; podcasts", N1117)),"radio &amp; podcasts",ISNUMBER(SEARCH("publishing/translations", N1117)),"translations",ISNUMBER(SEARCH("technology/gadgets", N1117)),"gadgets",ISNUMBER(SEARCH("technology/hardware", N1117)),"hardware",ISNUMBER(SEARCH("technology/makerspaces", N1117)),"makerspaces",ISNUMBER(SEARCH("technology/space exploration", N1117)),"space exploration",ISNUMBER(SEARCH("technology/wearables", N1117)),"wearables",ISNUMBER(SEARCH("technology/web", N1117)),"web",ISNUMBER(SEARCH("theater/musical", N1117)),"musical",ISNUMBER(SEARCH("theater/plays", N1117)),"plays",ISNUMBER(SEARCH("theater/spaces", N1117)),"spaces")</f>
        <v>video games</v>
      </c>
      <c r="S1117" s="6">
        <f t="shared" si="88"/>
        <v>42429.695543981477</v>
      </c>
      <c r="T1117" s="6">
        <f t="shared" si="89"/>
        <v>42459.653877314813</v>
      </c>
    </row>
    <row r="1118" spans="1:20" ht="32" hidden="1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tr">
        <f t="shared" si="87"/>
        <v>games</v>
      </c>
      <c r="R1118" t="str" cm="1">
        <f t="array" ref="R1118">_xlfn.IFS(ISNUMBER(SEARCH("film &amp; video/television", N1118)),"television",ISNUMBER(SEARCH("film &amp; video/animation", N1118)),"animation",ISNUMBER(SEARCH("film &amp; video/documentary", N1118)),"documentary",ISNUMBER(SEARCH("film &amp; video/drama", N1118)),"drama",ISNUMBER(SEARCH("film &amp; video/science fiction", N1118)),"science fiction",ISNUMBER(SEARCH("film &amp; video/shorts", N1118)),"shorts",ISNUMBER(SEARCH("food/food trucks", N1118)),"food trucks",ISNUMBER(SEARCH("food/restaurants", N1118)),"restaurants",ISNUMBER(SEARCH("food/small batch", N1118)),"small batch",ISNUMBER(SEARCH("games/mobile games", N1118)),"mobile games",ISNUMBER(SEARCH("games/tabletop games", N1118)),"tabletop games",ISNUMBER(SEARCH("games/video games", N1118)),"video games",ISNUMBER(SEARCH("music/classical music", N1118)),"classical music",ISNUMBER(SEARCH("music/electronic music", N1118)),"electronic music",ISNUMBER(SEARCH("music/faith", N1118)),"faith",ISNUMBER(SEARCH("music/indie rock", N1118)),"indie rock",ISNUMBER(SEARCH("music/jazz", N1118)),"jazz",ISNUMBER(SEARCH("music/metal", N1118)),"metal",ISNUMBER(SEARCH("music/pop", N1118)),"pop",ISNUMBER(SEARCH("music/rock", N1118)),"rock",ISNUMBER(SEARCH("music/world music", N1118)),"world music",ISNUMBER(SEARCH("journalism/audio", N1118)),"audio",ISNUMBER(SEARCH("photography/nature", N1118)),"nature",ISNUMBER(SEARCH("photography/people", N1118)),"people",ISNUMBER(SEARCH("photography/photobooks", N1118)),"photobooks",ISNUMBER(SEARCH("photography/places", N1118)),"places",ISNUMBER(SEARCH("publishing/art books", N1118)),"art books",ISNUMBER(SEARCH("publishing/children's books", N1118)),"children's books",ISNUMBER(SEARCH("publishing/fiction", N1118)),"fiction",ISNUMBER(SEARCH("publishing/nonfiction", N1118)),"nonfiction",ISNUMBER(SEARCH("publishing/radio &amp; podcasts", N1118)),"radio &amp; podcasts",ISNUMBER(SEARCH("publishing/translations", N1118)),"translations",ISNUMBER(SEARCH("technology/gadgets", N1118)),"gadgets",ISNUMBER(SEARCH("technology/hardware", N1118)),"hardware",ISNUMBER(SEARCH("technology/makerspaces", N1118)),"makerspaces",ISNUMBER(SEARCH("technology/space exploration", N1118)),"space exploration",ISNUMBER(SEARCH("technology/wearables", N1118)),"wearables",ISNUMBER(SEARCH("technology/web", N1118)),"web",ISNUMBER(SEARCH("theater/musical", N1118)),"musical",ISNUMBER(SEARCH("theater/plays", N1118)),"plays",ISNUMBER(SEARCH("theater/spaces", N1118)),"spaces")</f>
        <v>video games</v>
      </c>
      <c r="S1118" s="6">
        <f t="shared" si="88"/>
        <v>41009.847314814811</v>
      </c>
      <c r="T1118" s="6">
        <f t="shared" si="89"/>
        <v>41069.847314814811</v>
      </c>
    </row>
    <row r="1119" spans="1:20" ht="48" hidden="1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tr">
        <f t="shared" si="87"/>
        <v>games</v>
      </c>
      <c r="R1119" t="str" cm="1">
        <f t="array" ref="R1119">_xlfn.IFS(ISNUMBER(SEARCH("film &amp; video/television", N1119)),"television",ISNUMBER(SEARCH("film &amp; video/animation", N1119)),"animation",ISNUMBER(SEARCH("film &amp; video/documentary", N1119)),"documentary",ISNUMBER(SEARCH("film &amp; video/drama", N1119)),"drama",ISNUMBER(SEARCH("film &amp; video/science fiction", N1119)),"science fiction",ISNUMBER(SEARCH("film &amp; video/shorts", N1119)),"shorts",ISNUMBER(SEARCH("food/food trucks", N1119)),"food trucks",ISNUMBER(SEARCH("food/restaurants", N1119)),"restaurants",ISNUMBER(SEARCH("food/small batch", N1119)),"small batch",ISNUMBER(SEARCH("games/mobile games", N1119)),"mobile games",ISNUMBER(SEARCH("games/tabletop games", N1119)),"tabletop games",ISNUMBER(SEARCH("games/video games", N1119)),"video games",ISNUMBER(SEARCH("music/classical music", N1119)),"classical music",ISNUMBER(SEARCH("music/electronic music", N1119)),"electronic music",ISNUMBER(SEARCH("music/faith", N1119)),"faith",ISNUMBER(SEARCH("music/indie rock", N1119)),"indie rock",ISNUMBER(SEARCH("music/jazz", N1119)),"jazz",ISNUMBER(SEARCH("music/metal", N1119)),"metal",ISNUMBER(SEARCH("music/pop", N1119)),"pop",ISNUMBER(SEARCH("music/rock", N1119)),"rock",ISNUMBER(SEARCH("music/world music", N1119)),"world music",ISNUMBER(SEARCH("journalism/audio", N1119)),"audio",ISNUMBER(SEARCH("photography/nature", N1119)),"nature",ISNUMBER(SEARCH("photography/people", N1119)),"people",ISNUMBER(SEARCH("photography/photobooks", N1119)),"photobooks",ISNUMBER(SEARCH("photography/places", N1119)),"places",ISNUMBER(SEARCH("publishing/art books", N1119)),"art books",ISNUMBER(SEARCH("publishing/children's books", N1119)),"children's books",ISNUMBER(SEARCH("publishing/fiction", N1119)),"fiction",ISNUMBER(SEARCH("publishing/nonfiction", N1119)),"nonfiction",ISNUMBER(SEARCH("publishing/radio &amp; podcasts", N1119)),"radio &amp; podcasts",ISNUMBER(SEARCH("publishing/translations", N1119)),"translations",ISNUMBER(SEARCH("technology/gadgets", N1119)),"gadgets",ISNUMBER(SEARCH("technology/hardware", N1119)),"hardware",ISNUMBER(SEARCH("technology/makerspaces", N1119)),"makerspaces",ISNUMBER(SEARCH("technology/space exploration", N1119)),"space exploration",ISNUMBER(SEARCH("technology/wearables", N1119)),"wearables",ISNUMBER(SEARCH("technology/web", N1119)),"web",ISNUMBER(SEARCH("theater/musical", N1119)),"musical",ISNUMBER(SEARCH("theater/plays", N1119)),"plays",ISNUMBER(SEARCH("theater/spaces", N1119)),"spaces")</f>
        <v>video games</v>
      </c>
      <c r="S1119" s="6">
        <f t="shared" si="88"/>
        <v>42333.598530092597</v>
      </c>
      <c r="T1119" s="6">
        <f t="shared" si="89"/>
        <v>42363.598530092597</v>
      </c>
    </row>
    <row r="1120" spans="1:20" ht="48" hidden="1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tr">
        <f t="shared" si="87"/>
        <v>games</v>
      </c>
      <c r="R1120" t="str" cm="1">
        <f t="array" ref="R1120">_xlfn.IFS(ISNUMBER(SEARCH("film &amp; video/television", N1120)),"television",ISNUMBER(SEARCH("film &amp; video/animation", N1120)),"animation",ISNUMBER(SEARCH("film &amp; video/documentary", N1120)),"documentary",ISNUMBER(SEARCH("film &amp; video/drama", N1120)),"drama",ISNUMBER(SEARCH("film &amp; video/science fiction", N1120)),"science fiction",ISNUMBER(SEARCH("film &amp; video/shorts", N1120)),"shorts",ISNUMBER(SEARCH("food/food trucks", N1120)),"food trucks",ISNUMBER(SEARCH("food/restaurants", N1120)),"restaurants",ISNUMBER(SEARCH("food/small batch", N1120)),"small batch",ISNUMBER(SEARCH("games/mobile games", N1120)),"mobile games",ISNUMBER(SEARCH("games/tabletop games", N1120)),"tabletop games",ISNUMBER(SEARCH("games/video games", N1120)),"video games",ISNUMBER(SEARCH("music/classical music", N1120)),"classical music",ISNUMBER(SEARCH("music/electronic music", N1120)),"electronic music",ISNUMBER(SEARCH("music/faith", N1120)),"faith",ISNUMBER(SEARCH("music/indie rock", N1120)),"indie rock",ISNUMBER(SEARCH("music/jazz", N1120)),"jazz",ISNUMBER(SEARCH("music/metal", N1120)),"metal",ISNUMBER(SEARCH("music/pop", N1120)),"pop",ISNUMBER(SEARCH("music/rock", N1120)),"rock",ISNUMBER(SEARCH("music/world music", N1120)),"world music",ISNUMBER(SEARCH("journalism/audio", N1120)),"audio",ISNUMBER(SEARCH("photography/nature", N1120)),"nature",ISNUMBER(SEARCH("photography/people", N1120)),"people",ISNUMBER(SEARCH("photography/photobooks", N1120)),"photobooks",ISNUMBER(SEARCH("photography/places", N1120)),"places",ISNUMBER(SEARCH("publishing/art books", N1120)),"art books",ISNUMBER(SEARCH("publishing/children's books", N1120)),"children's books",ISNUMBER(SEARCH("publishing/fiction", N1120)),"fiction",ISNUMBER(SEARCH("publishing/nonfiction", N1120)),"nonfiction",ISNUMBER(SEARCH("publishing/radio &amp; podcasts", N1120)),"radio &amp; podcasts",ISNUMBER(SEARCH("publishing/translations", N1120)),"translations",ISNUMBER(SEARCH("technology/gadgets", N1120)),"gadgets",ISNUMBER(SEARCH("technology/hardware", N1120)),"hardware",ISNUMBER(SEARCH("technology/makerspaces", N1120)),"makerspaces",ISNUMBER(SEARCH("technology/space exploration", N1120)),"space exploration",ISNUMBER(SEARCH("technology/wearables", N1120)),"wearables",ISNUMBER(SEARCH("technology/web", N1120)),"web",ISNUMBER(SEARCH("theater/musical", N1120)),"musical",ISNUMBER(SEARCH("theater/plays", N1120)),"plays",ISNUMBER(SEARCH("theater/spaces", N1120)),"spaces")</f>
        <v>video games</v>
      </c>
      <c r="S1120" s="6">
        <f t="shared" si="88"/>
        <v>41704.16642361111</v>
      </c>
      <c r="T1120" s="6">
        <f t="shared" si="89"/>
        <v>41734.124756944446</v>
      </c>
    </row>
    <row r="1121" spans="1:20" ht="48" hidden="1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tr">
        <f t="shared" si="87"/>
        <v>games</v>
      </c>
      <c r="R1121" t="str" cm="1">
        <f t="array" ref="R1121">_xlfn.IFS(ISNUMBER(SEARCH("film &amp; video/television", N1121)),"television",ISNUMBER(SEARCH("film &amp; video/animation", N1121)),"animation",ISNUMBER(SEARCH("film &amp; video/documentary", N1121)),"documentary",ISNUMBER(SEARCH("film &amp; video/drama", N1121)),"drama",ISNUMBER(SEARCH("film &amp; video/science fiction", N1121)),"science fiction",ISNUMBER(SEARCH("film &amp; video/shorts", N1121)),"shorts",ISNUMBER(SEARCH("food/food trucks", N1121)),"food trucks",ISNUMBER(SEARCH("food/restaurants", N1121)),"restaurants",ISNUMBER(SEARCH("food/small batch", N1121)),"small batch",ISNUMBER(SEARCH("games/mobile games", N1121)),"mobile games",ISNUMBER(SEARCH("games/tabletop games", N1121)),"tabletop games",ISNUMBER(SEARCH("games/video games", N1121)),"video games",ISNUMBER(SEARCH("music/classical music", N1121)),"classical music",ISNUMBER(SEARCH("music/electronic music", N1121)),"electronic music",ISNUMBER(SEARCH("music/faith", N1121)),"faith",ISNUMBER(SEARCH("music/indie rock", N1121)),"indie rock",ISNUMBER(SEARCH("music/jazz", N1121)),"jazz",ISNUMBER(SEARCH("music/metal", N1121)),"metal",ISNUMBER(SEARCH("music/pop", N1121)),"pop",ISNUMBER(SEARCH("music/rock", N1121)),"rock",ISNUMBER(SEARCH("music/world music", N1121)),"world music",ISNUMBER(SEARCH("journalism/audio", N1121)),"audio",ISNUMBER(SEARCH("photography/nature", N1121)),"nature",ISNUMBER(SEARCH("photography/people", N1121)),"people",ISNUMBER(SEARCH("photography/photobooks", N1121)),"photobooks",ISNUMBER(SEARCH("photography/places", N1121)),"places",ISNUMBER(SEARCH("publishing/art books", N1121)),"art books",ISNUMBER(SEARCH("publishing/children's books", N1121)),"children's books",ISNUMBER(SEARCH("publishing/fiction", N1121)),"fiction",ISNUMBER(SEARCH("publishing/nonfiction", N1121)),"nonfiction",ISNUMBER(SEARCH("publishing/radio &amp; podcasts", N1121)),"radio &amp; podcasts",ISNUMBER(SEARCH("publishing/translations", N1121)),"translations",ISNUMBER(SEARCH("technology/gadgets", N1121)),"gadgets",ISNUMBER(SEARCH("technology/hardware", N1121)),"hardware",ISNUMBER(SEARCH("technology/makerspaces", N1121)),"makerspaces",ISNUMBER(SEARCH("technology/space exploration", N1121)),"space exploration",ISNUMBER(SEARCH("technology/wearables", N1121)),"wearables",ISNUMBER(SEARCH("technology/web", N1121)),"web",ISNUMBER(SEARCH("theater/musical", N1121)),"musical",ISNUMBER(SEARCH("theater/plays", N1121)),"plays",ISNUMBER(SEARCH("theater/spaces", N1121)),"spaces")</f>
        <v>video games</v>
      </c>
      <c r="S1121" s="6">
        <f t="shared" si="88"/>
        <v>41722.792407407411</v>
      </c>
      <c r="T1121" s="6">
        <f t="shared" si="89"/>
        <v>41735.792407407411</v>
      </c>
    </row>
    <row r="1122" spans="1:20" ht="32" hidden="1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v>0</v>
      </c>
      <c r="Q1122" t="str">
        <f t="shared" si="87"/>
        <v>games</v>
      </c>
      <c r="R1122" t="str" cm="1">
        <f t="array" ref="R1122">_xlfn.IFS(ISNUMBER(SEARCH("film &amp; video/television", N1122)),"television",ISNUMBER(SEARCH("film &amp; video/animation", N1122)),"animation",ISNUMBER(SEARCH("film &amp; video/documentary", N1122)),"documentary",ISNUMBER(SEARCH("film &amp; video/drama", N1122)),"drama",ISNUMBER(SEARCH("film &amp; video/science fiction", N1122)),"science fiction",ISNUMBER(SEARCH("film &amp; video/shorts", N1122)),"shorts",ISNUMBER(SEARCH("food/food trucks", N1122)),"food trucks",ISNUMBER(SEARCH("food/restaurants", N1122)),"restaurants",ISNUMBER(SEARCH("food/small batch", N1122)),"small batch",ISNUMBER(SEARCH("games/mobile games", N1122)),"mobile games",ISNUMBER(SEARCH("games/tabletop games", N1122)),"tabletop games",ISNUMBER(SEARCH("games/video games", N1122)),"video games",ISNUMBER(SEARCH("music/classical music", N1122)),"classical music",ISNUMBER(SEARCH("music/electronic music", N1122)),"electronic music",ISNUMBER(SEARCH("music/faith", N1122)),"faith",ISNUMBER(SEARCH("music/indie rock", N1122)),"indie rock",ISNUMBER(SEARCH("music/jazz", N1122)),"jazz",ISNUMBER(SEARCH("music/metal", N1122)),"metal",ISNUMBER(SEARCH("music/pop", N1122)),"pop",ISNUMBER(SEARCH("music/rock", N1122)),"rock",ISNUMBER(SEARCH("music/world music", N1122)),"world music",ISNUMBER(SEARCH("journalism/audio", N1122)),"audio",ISNUMBER(SEARCH("photography/nature", N1122)),"nature",ISNUMBER(SEARCH("photography/people", N1122)),"people",ISNUMBER(SEARCH("photography/photobooks", N1122)),"photobooks",ISNUMBER(SEARCH("photography/places", N1122)),"places",ISNUMBER(SEARCH("publishing/art books", N1122)),"art books",ISNUMBER(SEARCH("publishing/children's books", N1122)),"children's books",ISNUMBER(SEARCH("publishing/fiction", N1122)),"fiction",ISNUMBER(SEARCH("publishing/nonfiction", N1122)),"nonfiction",ISNUMBER(SEARCH("publishing/radio &amp; podcasts", N1122)),"radio &amp; podcasts",ISNUMBER(SEARCH("publishing/translations", N1122)),"translations",ISNUMBER(SEARCH("technology/gadgets", N1122)),"gadgets",ISNUMBER(SEARCH("technology/hardware", N1122)),"hardware",ISNUMBER(SEARCH("technology/makerspaces", N1122)),"makerspaces",ISNUMBER(SEARCH("technology/space exploration", N1122)),"space exploration",ISNUMBER(SEARCH("technology/wearables", N1122)),"wearables",ISNUMBER(SEARCH("technology/web", N1122)),"web",ISNUMBER(SEARCH("theater/musical", N1122)),"musical",ISNUMBER(SEARCH("theater/plays", N1122)),"plays",ISNUMBER(SEARCH("theater/spaces", N1122)),"spaces")</f>
        <v>video games</v>
      </c>
      <c r="S1122" s="6">
        <f t="shared" si="88"/>
        <v>40799.872685185182</v>
      </c>
      <c r="T1122" s="6">
        <f t="shared" si="89"/>
        <v>40844.872685185182</v>
      </c>
    </row>
    <row r="1123" spans="1:20" ht="48" hidden="1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tr">
        <f t="shared" si="87"/>
        <v>games</v>
      </c>
      <c r="R1123" t="str" cm="1">
        <f t="array" ref="R1123">_xlfn.IFS(ISNUMBER(SEARCH("film &amp; video/television", N1123)),"television",ISNUMBER(SEARCH("film &amp; video/animation", N1123)),"animation",ISNUMBER(SEARCH("film &amp; video/documentary", N1123)),"documentary",ISNUMBER(SEARCH("film &amp; video/drama", N1123)),"drama",ISNUMBER(SEARCH("film &amp; video/science fiction", N1123)),"science fiction",ISNUMBER(SEARCH("film &amp; video/shorts", N1123)),"shorts",ISNUMBER(SEARCH("food/food trucks", N1123)),"food trucks",ISNUMBER(SEARCH("food/restaurants", N1123)),"restaurants",ISNUMBER(SEARCH("food/small batch", N1123)),"small batch",ISNUMBER(SEARCH("games/mobile games", N1123)),"mobile games",ISNUMBER(SEARCH("games/tabletop games", N1123)),"tabletop games",ISNUMBER(SEARCH("games/video games", N1123)),"video games",ISNUMBER(SEARCH("music/classical music", N1123)),"classical music",ISNUMBER(SEARCH("music/electronic music", N1123)),"electronic music",ISNUMBER(SEARCH("music/faith", N1123)),"faith",ISNUMBER(SEARCH("music/indie rock", N1123)),"indie rock",ISNUMBER(SEARCH("music/jazz", N1123)),"jazz",ISNUMBER(SEARCH("music/metal", N1123)),"metal",ISNUMBER(SEARCH("music/pop", N1123)),"pop",ISNUMBER(SEARCH("music/rock", N1123)),"rock",ISNUMBER(SEARCH("music/world music", N1123)),"world music",ISNUMBER(SEARCH("journalism/audio", N1123)),"audio",ISNUMBER(SEARCH("photography/nature", N1123)),"nature",ISNUMBER(SEARCH("photography/people", N1123)),"people",ISNUMBER(SEARCH("photography/photobooks", N1123)),"photobooks",ISNUMBER(SEARCH("photography/places", N1123)),"places",ISNUMBER(SEARCH("publishing/art books", N1123)),"art books",ISNUMBER(SEARCH("publishing/children's books", N1123)),"children's books",ISNUMBER(SEARCH("publishing/fiction", N1123)),"fiction",ISNUMBER(SEARCH("publishing/nonfiction", N1123)),"nonfiction",ISNUMBER(SEARCH("publishing/radio &amp; podcasts", N1123)),"radio &amp; podcasts",ISNUMBER(SEARCH("publishing/translations", N1123)),"translations",ISNUMBER(SEARCH("technology/gadgets", N1123)),"gadgets",ISNUMBER(SEARCH("technology/hardware", N1123)),"hardware",ISNUMBER(SEARCH("technology/makerspaces", N1123)),"makerspaces",ISNUMBER(SEARCH("technology/space exploration", N1123)),"space exploration",ISNUMBER(SEARCH("technology/wearables", N1123)),"wearables",ISNUMBER(SEARCH("technology/web", N1123)),"web",ISNUMBER(SEARCH("theater/musical", N1123)),"musical",ISNUMBER(SEARCH("theater/plays", N1123)),"plays",ISNUMBER(SEARCH("theater/spaces", N1123)),"spaces")</f>
        <v>video games</v>
      </c>
      <c r="S1123" s="6">
        <f t="shared" si="88"/>
        <v>42412.934212962966</v>
      </c>
      <c r="T1123" s="6">
        <f t="shared" si="89"/>
        <v>42442.892546296294</v>
      </c>
    </row>
    <row r="1124" spans="1:20" ht="48" hidden="1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v>0</v>
      </c>
      <c r="Q1124" t="str">
        <f t="shared" si="87"/>
        <v>games</v>
      </c>
      <c r="R1124" t="str" cm="1">
        <f t="array" ref="R1124">_xlfn.IFS(ISNUMBER(SEARCH("film &amp; video/television", N1124)),"television",ISNUMBER(SEARCH("film &amp; video/animation", N1124)),"animation",ISNUMBER(SEARCH("film &amp; video/documentary", N1124)),"documentary",ISNUMBER(SEARCH("film &amp; video/drama", N1124)),"drama",ISNUMBER(SEARCH("film &amp; video/science fiction", N1124)),"science fiction",ISNUMBER(SEARCH("film &amp; video/shorts", N1124)),"shorts",ISNUMBER(SEARCH("food/food trucks", N1124)),"food trucks",ISNUMBER(SEARCH("food/restaurants", N1124)),"restaurants",ISNUMBER(SEARCH("food/small batch", N1124)),"small batch",ISNUMBER(SEARCH("games/mobile games", N1124)),"mobile games",ISNUMBER(SEARCH("games/tabletop games", N1124)),"tabletop games",ISNUMBER(SEARCH("games/video games", N1124)),"video games",ISNUMBER(SEARCH("music/classical music", N1124)),"classical music",ISNUMBER(SEARCH("music/electronic music", N1124)),"electronic music",ISNUMBER(SEARCH("music/faith", N1124)),"faith",ISNUMBER(SEARCH("music/indie rock", N1124)),"indie rock",ISNUMBER(SEARCH("music/jazz", N1124)),"jazz",ISNUMBER(SEARCH("music/metal", N1124)),"metal",ISNUMBER(SEARCH("music/pop", N1124)),"pop",ISNUMBER(SEARCH("music/rock", N1124)),"rock",ISNUMBER(SEARCH("music/world music", N1124)),"world music",ISNUMBER(SEARCH("journalism/audio", N1124)),"audio",ISNUMBER(SEARCH("photography/nature", N1124)),"nature",ISNUMBER(SEARCH("photography/people", N1124)),"people",ISNUMBER(SEARCH("photography/photobooks", N1124)),"photobooks",ISNUMBER(SEARCH("photography/places", N1124)),"places",ISNUMBER(SEARCH("publishing/art books", N1124)),"art books",ISNUMBER(SEARCH("publishing/children's books", N1124)),"children's books",ISNUMBER(SEARCH("publishing/fiction", N1124)),"fiction",ISNUMBER(SEARCH("publishing/nonfiction", N1124)),"nonfiction",ISNUMBER(SEARCH("publishing/radio &amp; podcasts", N1124)),"radio &amp; podcasts",ISNUMBER(SEARCH("publishing/translations", N1124)),"translations",ISNUMBER(SEARCH("technology/gadgets", N1124)),"gadgets",ISNUMBER(SEARCH("technology/hardware", N1124)),"hardware",ISNUMBER(SEARCH("technology/makerspaces", N1124)),"makerspaces",ISNUMBER(SEARCH("technology/space exploration", N1124)),"space exploration",ISNUMBER(SEARCH("technology/wearables", N1124)),"wearables",ISNUMBER(SEARCH("technology/web", N1124)),"web",ISNUMBER(SEARCH("theater/musical", N1124)),"musical",ISNUMBER(SEARCH("theater/plays", N1124)),"plays",ISNUMBER(SEARCH("theater/spaces", N1124)),"spaces")</f>
        <v>video games</v>
      </c>
      <c r="S1124" s="6">
        <f t="shared" si="88"/>
        <v>41410.703993055555</v>
      </c>
      <c r="T1124" s="6">
        <f t="shared" si="89"/>
        <v>41424.703993055555</v>
      </c>
    </row>
    <row r="1125" spans="1:20" ht="48" hidden="1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tr">
        <f t="shared" si="87"/>
        <v>games</v>
      </c>
      <c r="R1125" t="str" cm="1">
        <f t="array" ref="R1125">_xlfn.IFS(ISNUMBER(SEARCH("film &amp; video/television", N1125)),"television",ISNUMBER(SEARCH("film &amp; video/animation", N1125)),"animation",ISNUMBER(SEARCH("film &amp; video/documentary", N1125)),"documentary",ISNUMBER(SEARCH("film &amp; video/drama", N1125)),"drama",ISNUMBER(SEARCH("film &amp; video/science fiction", N1125)),"science fiction",ISNUMBER(SEARCH("film &amp; video/shorts", N1125)),"shorts",ISNUMBER(SEARCH("food/food trucks", N1125)),"food trucks",ISNUMBER(SEARCH("food/restaurants", N1125)),"restaurants",ISNUMBER(SEARCH("food/small batch", N1125)),"small batch",ISNUMBER(SEARCH("games/mobile games", N1125)),"mobile games",ISNUMBER(SEARCH("games/tabletop games", N1125)),"tabletop games",ISNUMBER(SEARCH("games/video games", N1125)),"video games",ISNUMBER(SEARCH("music/classical music", N1125)),"classical music",ISNUMBER(SEARCH("music/electronic music", N1125)),"electronic music",ISNUMBER(SEARCH("music/faith", N1125)),"faith",ISNUMBER(SEARCH("music/indie rock", N1125)),"indie rock",ISNUMBER(SEARCH("music/jazz", N1125)),"jazz",ISNUMBER(SEARCH("music/metal", N1125)),"metal",ISNUMBER(SEARCH("music/pop", N1125)),"pop",ISNUMBER(SEARCH("music/rock", N1125)),"rock",ISNUMBER(SEARCH("music/world music", N1125)),"world music",ISNUMBER(SEARCH("journalism/audio", N1125)),"audio",ISNUMBER(SEARCH("photography/nature", N1125)),"nature",ISNUMBER(SEARCH("photography/people", N1125)),"people",ISNUMBER(SEARCH("photography/photobooks", N1125)),"photobooks",ISNUMBER(SEARCH("photography/places", N1125)),"places",ISNUMBER(SEARCH("publishing/art books", N1125)),"art books",ISNUMBER(SEARCH("publishing/children's books", N1125)),"children's books",ISNUMBER(SEARCH("publishing/fiction", N1125)),"fiction",ISNUMBER(SEARCH("publishing/nonfiction", N1125)),"nonfiction",ISNUMBER(SEARCH("publishing/radio &amp; podcasts", N1125)),"radio &amp; podcasts",ISNUMBER(SEARCH("publishing/translations", N1125)),"translations",ISNUMBER(SEARCH("technology/gadgets", N1125)),"gadgets",ISNUMBER(SEARCH("technology/hardware", N1125)),"hardware",ISNUMBER(SEARCH("technology/makerspaces", N1125)),"makerspaces",ISNUMBER(SEARCH("technology/space exploration", N1125)),"space exploration",ISNUMBER(SEARCH("technology/wearables", N1125)),"wearables",ISNUMBER(SEARCH("technology/web", N1125)),"web",ISNUMBER(SEARCH("theater/musical", N1125)),"musical",ISNUMBER(SEARCH("theater/plays", N1125)),"plays",ISNUMBER(SEARCH("theater/spaces", N1125)),"spaces")</f>
        <v>video games</v>
      </c>
      <c r="S1125" s="6">
        <f t="shared" si="88"/>
        <v>41718.5237037037</v>
      </c>
      <c r="T1125" s="6">
        <f t="shared" si="89"/>
        <v>41748.5237037037</v>
      </c>
    </row>
    <row r="1126" spans="1:20" ht="48" hidden="1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tr">
        <f t="shared" si="87"/>
        <v>games</v>
      </c>
      <c r="R1126" t="str" cm="1">
        <f t="array" ref="R1126">_xlfn.IFS(ISNUMBER(SEARCH("film &amp; video/television", N1126)),"television",ISNUMBER(SEARCH("film &amp; video/animation", N1126)),"animation",ISNUMBER(SEARCH("film &amp; video/documentary", N1126)),"documentary",ISNUMBER(SEARCH("film &amp; video/drama", N1126)),"drama",ISNUMBER(SEARCH("film &amp; video/science fiction", N1126)),"science fiction",ISNUMBER(SEARCH("film &amp; video/shorts", N1126)),"shorts",ISNUMBER(SEARCH("food/food trucks", N1126)),"food trucks",ISNUMBER(SEARCH("food/restaurants", N1126)),"restaurants",ISNUMBER(SEARCH("food/small batch", N1126)),"small batch",ISNUMBER(SEARCH("games/mobile games", N1126)),"mobile games",ISNUMBER(SEARCH("games/tabletop games", N1126)),"tabletop games",ISNUMBER(SEARCH("games/video games", N1126)),"video games",ISNUMBER(SEARCH("music/classical music", N1126)),"classical music",ISNUMBER(SEARCH("music/electronic music", N1126)),"electronic music",ISNUMBER(SEARCH("music/faith", N1126)),"faith",ISNUMBER(SEARCH("music/indie rock", N1126)),"indie rock",ISNUMBER(SEARCH("music/jazz", N1126)),"jazz",ISNUMBER(SEARCH("music/metal", N1126)),"metal",ISNUMBER(SEARCH("music/pop", N1126)),"pop",ISNUMBER(SEARCH("music/rock", N1126)),"rock",ISNUMBER(SEARCH("music/world music", N1126)),"world music",ISNUMBER(SEARCH("journalism/audio", N1126)),"audio",ISNUMBER(SEARCH("photography/nature", N1126)),"nature",ISNUMBER(SEARCH("photography/people", N1126)),"people",ISNUMBER(SEARCH("photography/photobooks", N1126)),"photobooks",ISNUMBER(SEARCH("photography/places", N1126)),"places",ISNUMBER(SEARCH("publishing/art books", N1126)),"art books",ISNUMBER(SEARCH("publishing/children's books", N1126)),"children's books",ISNUMBER(SEARCH("publishing/fiction", N1126)),"fiction",ISNUMBER(SEARCH("publishing/nonfiction", N1126)),"nonfiction",ISNUMBER(SEARCH("publishing/radio &amp; podcasts", N1126)),"radio &amp; podcasts",ISNUMBER(SEARCH("publishing/translations", N1126)),"translations",ISNUMBER(SEARCH("technology/gadgets", N1126)),"gadgets",ISNUMBER(SEARCH("technology/hardware", N1126)),"hardware",ISNUMBER(SEARCH("technology/makerspaces", N1126)),"makerspaces",ISNUMBER(SEARCH("technology/space exploration", N1126)),"space exploration",ISNUMBER(SEARCH("technology/wearables", N1126)),"wearables",ISNUMBER(SEARCH("technology/web", N1126)),"web",ISNUMBER(SEARCH("theater/musical", N1126)),"musical",ISNUMBER(SEARCH("theater/plays", N1126)),"plays",ISNUMBER(SEARCH("theater/spaces", N1126)),"spaces")</f>
        <v>mobile games</v>
      </c>
      <c r="S1126" s="6">
        <f t="shared" si="88"/>
        <v>42094.667256944449</v>
      </c>
      <c r="T1126" s="6">
        <f t="shared" si="89"/>
        <v>42124.667256944449</v>
      </c>
    </row>
    <row r="1127" spans="1:20" ht="48" hidden="1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v>0</v>
      </c>
      <c r="Q1127" t="str">
        <f t="shared" si="87"/>
        <v>games</v>
      </c>
      <c r="R1127" t="str" cm="1">
        <f t="array" ref="R1127">_xlfn.IFS(ISNUMBER(SEARCH("film &amp; video/television", N1127)),"television",ISNUMBER(SEARCH("film &amp; video/animation", N1127)),"animation",ISNUMBER(SEARCH("film &amp; video/documentary", N1127)),"documentary",ISNUMBER(SEARCH("film &amp; video/drama", N1127)),"drama",ISNUMBER(SEARCH("film &amp; video/science fiction", N1127)),"science fiction",ISNUMBER(SEARCH("film &amp; video/shorts", N1127)),"shorts",ISNUMBER(SEARCH("food/food trucks", N1127)),"food trucks",ISNUMBER(SEARCH("food/restaurants", N1127)),"restaurants",ISNUMBER(SEARCH("food/small batch", N1127)),"small batch",ISNUMBER(SEARCH("games/mobile games", N1127)),"mobile games",ISNUMBER(SEARCH("games/tabletop games", N1127)),"tabletop games",ISNUMBER(SEARCH("games/video games", N1127)),"video games",ISNUMBER(SEARCH("music/classical music", N1127)),"classical music",ISNUMBER(SEARCH("music/electronic music", N1127)),"electronic music",ISNUMBER(SEARCH("music/faith", N1127)),"faith",ISNUMBER(SEARCH("music/indie rock", N1127)),"indie rock",ISNUMBER(SEARCH("music/jazz", N1127)),"jazz",ISNUMBER(SEARCH("music/metal", N1127)),"metal",ISNUMBER(SEARCH("music/pop", N1127)),"pop",ISNUMBER(SEARCH("music/rock", N1127)),"rock",ISNUMBER(SEARCH("music/world music", N1127)),"world music",ISNUMBER(SEARCH("journalism/audio", N1127)),"audio",ISNUMBER(SEARCH("photography/nature", N1127)),"nature",ISNUMBER(SEARCH("photography/people", N1127)),"people",ISNUMBER(SEARCH("photography/photobooks", N1127)),"photobooks",ISNUMBER(SEARCH("photography/places", N1127)),"places",ISNUMBER(SEARCH("publishing/art books", N1127)),"art books",ISNUMBER(SEARCH("publishing/children's books", N1127)),"children's books",ISNUMBER(SEARCH("publishing/fiction", N1127)),"fiction",ISNUMBER(SEARCH("publishing/nonfiction", N1127)),"nonfiction",ISNUMBER(SEARCH("publishing/radio &amp; podcasts", N1127)),"radio &amp; podcasts",ISNUMBER(SEARCH("publishing/translations", N1127)),"translations",ISNUMBER(SEARCH("technology/gadgets", N1127)),"gadgets",ISNUMBER(SEARCH("technology/hardware", N1127)),"hardware",ISNUMBER(SEARCH("technology/makerspaces", N1127)),"makerspaces",ISNUMBER(SEARCH("technology/space exploration", N1127)),"space exploration",ISNUMBER(SEARCH("technology/wearables", N1127)),"wearables",ISNUMBER(SEARCH("technology/web", N1127)),"web",ISNUMBER(SEARCH("theater/musical", N1127)),"musical",ISNUMBER(SEARCH("theater/plays", N1127)),"plays",ISNUMBER(SEARCH("theater/spaces", N1127)),"spaces")</f>
        <v>mobile games</v>
      </c>
      <c r="S1127" s="6">
        <f t="shared" si="88"/>
        <v>42212.624189814815</v>
      </c>
      <c r="T1127" s="6">
        <f t="shared" si="89"/>
        <v>42272.624189814815</v>
      </c>
    </row>
    <row r="1128" spans="1:20" ht="32" hidden="1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tr">
        <f t="shared" si="87"/>
        <v>games</v>
      </c>
      <c r="R1128" t="str" cm="1">
        <f t="array" ref="R1128">_xlfn.IFS(ISNUMBER(SEARCH("film &amp; video/television", N1128)),"television",ISNUMBER(SEARCH("film &amp; video/animation", N1128)),"animation",ISNUMBER(SEARCH("film &amp; video/documentary", N1128)),"documentary",ISNUMBER(SEARCH("film &amp; video/drama", N1128)),"drama",ISNUMBER(SEARCH("film &amp; video/science fiction", N1128)),"science fiction",ISNUMBER(SEARCH("film &amp; video/shorts", N1128)),"shorts",ISNUMBER(SEARCH("food/food trucks", N1128)),"food trucks",ISNUMBER(SEARCH("food/restaurants", N1128)),"restaurants",ISNUMBER(SEARCH("food/small batch", N1128)),"small batch",ISNUMBER(SEARCH("games/mobile games", N1128)),"mobile games",ISNUMBER(SEARCH("games/tabletop games", N1128)),"tabletop games",ISNUMBER(SEARCH("games/video games", N1128)),"video games",ISNUMBER(SEARCH("music/classical music", N1128)),"classical music",ISNUMBER(SEARCH("music/electronic music", N1128)),"electronic music",ISNUMBER(SEARCH("music/faith", N1128)),"faith",ISNUMBER(SEARCH("music/indie rock", N1128)),"indie rock",ISNUMBER(SEARCH("music/jazz", N1128)),"jazz",ISNUMBER(SEARCH("music/metal", N1128)),"metal",ISNUMBER(SEARCH("music/pop", N1128)),"pop",ISNUMBER(SEARCH("music/rock", N1128)),"rock",ISNUMBER(SEARCH("music/world music", N1128)),"world music",ISNUMBER(SEARCH("journalism/audio", N1128)),"audio",ISNUMBER(SEARCH("photography/nature", N1128)),"nature",ISNUMBER(SEARCH("photography/people", N1128)),"people",ISNUMBER(SEARCH("photography/photobooks", N1128)),"photobooks",ISNUMBER(SEARCH("photography/places", N1128)),"places",ISNUMBER(SEARCH("publishing/art books", N1128)),"art books",ISNUMBER(SEARCH("publishing/children's books", N1128)),"children's books",ISNUMBER(SEARCH("publishing/fiction", N1128)),"fiction",ISNUMBER(SEARCH("publishing/nonfiction", N1128)),"nonfiction",ISNUMBER(SEARCH("publishing/radio &amp; podcasts", N1128)),"radio &amp; podcasts",ISNUMBER(SEARCH("publishing/translations", N1128)),"translations",ISNUMBER(SEARCH("technology/gadgets", N1128)),"gadgets",ISNUMBER(SEARCH("technology/hardware", N1128)),"hardware",ISNUMBER(SEARCH("technology/makerspaces", N1128)),"makerspaces",ISNUMBER(SEARCH("technology/space exploration", N1128)),"space exploration",ISNUMBER(SEARCH("technology/wearables", N1128)),"wearables",ISNUMBER(SEARCH("technology/web", N1128)),"web",ISNUMBER(SEARCH("theater/musical", N1128)),"musical",ISNUMBER(SEARCH("theater/plays", N1128)),"plays",ISNUMBER(SEARCH("theater/spaces", N1128)),"spaces")</f>
        <v>mobile games</v>
      </c>
      <c r="S1128" s="6">
        <f t="shared" si="88"/>
        <v>42535.327476851846</v>
      </c>
      <c r="T1128" s="6">
        <f t="shared" si="89"/>
        <v>42565.327476851846</v>
      </c>
    </row>
    <row r="1129" spans="1:20" ht="48" hidden="1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tr">
        <f t="shared" si="87"/>
        <v>games</v>
      </c>
      <c r="R1129" t="str" cm="1">
        <f t="array" ref="R1129">_xlfn.IFS(ISNUMBER(SEARCH("film &amp; video/television", N1129)),"television",ISNUMBER(SEARCH("film &amp; video/animation", N1129)),"animation",ISNUMBER(SEARCH("film &amp; video/documentary", N1129)),"documentary",ISNUMBER(SEARCH("film &amp; video/drama", N1129)),"drama",ISNUMBER(SEARCH("film &amp; video/science fiction", N1129)),"science fiction",ISNUMBER(SEARCH("film &amp; video/shorts", N1129)),"shorts",ISNUMBER(SEARCH("food/food trucks", N1129)),"food trucks",ISNUMBER(SEARCH("food/restaurants", N1129)),"restaurants",ISNUMBER(SEARCH("food/small batch", N1129)),"small batch",ISNUMBER(SEARCH("games/mobile games", N1129)),"mobile games",ISNUMBER(SEARCH("games/tabletop games", N1129)),"tabletop games",ISNUMBER(SEARCH("games/video games", N1129)),"video games",ISNUMBER(SEARCH("music/classical music", N1129)),"classical music",ISNUMBER(SEARCH("music/electronic music", N1129)),"electronic music",ISNUMBER(SEARCH("music/faith", N1129)),"faith",ISNUMBER(SEARCH("music/indie rock", N1129)),"indie rock",ISNUMBER(SEARCH("music/jazz", N1129)),"jazz",ISNUMBER(SEARCH("music/metal", N1129)),"metal",ISNUMBER(SEARCH("music/pop", N1129)),"pop",ISNUMBER(SEARCH("music/rock", N1129)),"rock",ISNUMBER(SEARCH("music/world music", N1129)),"world music",ISNUMBER(SEARCH("journalism/audio", N1129)),"audio",ISNUMBER(SEARCH("photography/nature", N1129)),"nature",ISNUMBER(SEARCH("photography/people", N1129)),"people",ISNUMBER(SEARCH("photography/photobooks", N1129)),"photobooks",ISNUMBER(SEARCH("photography/places", N1129)),"places",ISNUMBER(SEARCH("publishing/art books", N1129)),"art books",ISNUMBER(SEARCH("publishing/children's books", N1129)),"children's books",ISNUMBER(SEARCH("publishing/fiction", N1129)),"fiction",ISNUMBER(SEARCH("publishing/nonfiction", N1129)),"nonfiction",ISNUMBER(SEARCH("publishing/radio &amp; podcasts", N1129)),"radio &amp; podcasts",ISNUMBER(SEARCH("publishing/translations", N1129)),"translations",ISNUMBER(SEARCH("technology/gadgets", N1129)),"gadgets",ISNUMBER(SEARCH("technology/hardware", N1129)),"hardware",ISNUMBER(SEARCH("technology/makerspaces", N1129)),"makerspaces",ISNUMBER(SEARCH("technology/space exploration", N1129)),"space exploration",ISNUMBER(SEARCH("technology/wearables", N1129)),"wearables",ISNUMBER(SEARCH("technology/web", N1129)),"web",ISNUMBER(SEARCH("theater/musical", N1129)),"musical",ISNUMBER(SEARCH("theater/plays", N1129)),"plays",ISNUMBER(SEARCH("theater/spaces", N1129)),"spaces")</f>
        <v>mobile games</v>
      </c>
      <c r="S1129" s="6">
        <f t="shared" si="88"/>
        <v>41926.854166666664</v>
      </c>
      <c r="T1129" s="6">
        <f t="shared" si="89"/>
        <v>41957.895833333328</v>
      </c>
    </row>
    <row r="1130" spans="1:20" ht="16" hidden="1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tr">
        <f t="shared" si="87"/>
        <v>games</v>
      </c>
      <c r="R1130" t="str" cm="1">
        <f t="array" ref="R1130">_xlfn.IFS(ISNUMBER(SEARCH("film &amp; video/television", N1130)),"television",ISNUMBER(SEARCH("film &amp; video/animation", N1130)),"animation",ISNUMBER(SEARCH("film &amp; video/documentary", N1130)),"documentary",ISNUMBER(SEARCH("film &amp; video/drama", N1130)),"drama",ISNUMBER(SEARCH("film &amp; video/science fiction", N1130)),"science fiction",ISNUMBER(SEARCH("film &amp; video/shorts", N1130)),"shorts",ISNUMBER(SEARCH("food/food trucks", N1130)),"food trucks",ISNUMBER(SEARCH("food/restaurants", N1130)),"restaurants",ISNUMBER(SEARCH("food/small batch", N1130)),"small batch",ISNUMBER(SEARCH("games/mobile games", N1130)),"mobile games",ISNUMBER(SEARCH("games/tabletop games", N1130)),"tabletop games",ISNUMBER(SEARCH("games/video games", N1130)),"video games",ISNUMBER(SEARCH("music/classical music", N1130)),"classical music",ISNUMBER(SEARCH("music/electronic music", N1130)),"electronic music",ISNUMBER(SEARCH("music/faith", N1130)),"faith",ISNUMBER(SEARCH("music/indie rock", N1130)),"indie rock",ISNUMBER(SEARCH("music/jazz", N1130)),"jazz",ISNUMBER(SEARCH("music/metal", N1130)),"metal",ISNUMBER(SEARCH("music/pop", N1130)),"pop",ISNUMBER(SEARCH("music/rock", N1130)),"rock",ISNUMBER(SEARCH("music/world music", N1130)),"world music",ISNUMBER(SEARCH("journalism/audio", N1130)),"audio",ISNUMBER(SEARCH("photography/nature", N1130)),"nature",ISNUMBER(SEARCH("photography/people", N1130)),"people",ISNUMBER(SEARCH("photography/photobooks", N1130)),"photobooks",ISNUMBER(SEARCH("photography/places", N1130)),"places",ISNUMBER(SEARCH("publishing/art books", N1130)),"art books",ISNUMBER(SEARCH("publishing/children's books", N1130)),"children's books",ISNUMBER(SEARCH("publishing/fiction", N1130)),"fiction",ISNUMBER(SEARCH("publishing/nonfiction", N1130)),"nonfiction",ISNUMBER(SEARCH("publishing/radio &amp; podcasts", N1130)),"radio &amp; podcasts",ISNUMBER(SEARCH("publishing/translations", N1130)),"translations",ISNUMBER(SEARCH("technology/gadgets", N1130)),"gadgets",ISNUMBER(SEARCH("technology/hardware", N1130)),"hardware",ISNUMBER(SEARCH("technology/makerspaces", N1130)),"makerspaces",ISNUMBER(SEARCH("technology/space exploration", N1130)),"space exploration",ISNUMBER(SEARCH("technology/wearables", N1130)),"wearables",ISNUMBER(SEARCH("technology/web", N1130)),"web",ISNUMBER(SEARCH("theater/musical", N1130)),"musical",ISNUMBER(SEARCH("theater/plays", N1130)),"plays",ISNUMBER(SEARCH("theater/spaces", N1130)),"spaces")</f>
        <v>mobile games</v>
      </c>
      <c r="S1130" s="6">
        <f t="shared" si="88"/>
        <v>41828.649502314816</v>
      </c>
      <c r="T1130" s="6">
        <f t="shared" si="89"/>
        <v>41858.649502314816</v>
      </c>
    </row>
    <row r="1131" spans="1:20" ht="48" hidden="1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tr">
        <f t="shared" si="87"/>
        <v>games</v>
      </c>
      <c r="R1131" t="str" cm="1">
        <f t="array" ref="R1131">_xlfn.IFS(ISNUMBER(SEARCH("film &amp; video/television", N1131)),"television",ISNUMBER(SEARCH("film &amp; video/animation", N1131)),"animation",ISNUMBER(SEARCH("film &amp; video/documentary", N1131)),"documentary",ISNUMBER(SEARCH("film &amp; video/drama", N1131)),"drama",ISNUMBER(SEARCH("film &amp; video/science fiction", N1131)),"science fiction",ISNUMBER(SEARCH("film &amp; video/shorts", N1131)),"shorts",ISNUMBER(SEARCH("food/food trucks", N1131)),"food trucks",ISNUMBER(SEARCH("food/restaurants", N1131)),"restaurants",ISNUMBER(SEARCH("food/small batch", N1131)),"small batch",ISNUMBER(SEARCH("games/mobile games", N1131)),"mobile games",ISNUMBER(SEARCH("games/tabletop games", N1131)),"tabletop games",ISNUMBER(SEARCH("games/video games", N1131)),"video games",ISNUMBER(SEARCH("music/classical music", N1131)),"classical music",ISNUMBER(SEARCH("music/electronic music", N1131)),"electronic music",ISNUMBER(SEARCH("music/faith", N1131)),"faith",ISNUMBER(SEARCH("music/indie rock", N1131)),"indie rock",ISNUMBER(SEARCH("music/jazz", N1131)),"jazz",ISNUMBER(SEARCH("music/metal", N1131)),"metal",ISNUMBER(SEARCH("music/pop", N1131)),"pop",ISNUMBER(SEARCH("music/rock", N1131)),"rock",ISNUMBER(SEARCH("music/world music", N1131)),"world music",ISNUMBER(SEARCH("journalism/audio", N1131)),"audio",ISNUMBER(SEARCH("photography/nature", N1131)),"nature",ISNUMBER(SEARCH("photography/people", N1131)),"people",ISNUMBER(SEARCH("photography/photobooks", N1131)),"photobooks",ISNUMBER(SEARCH("photography/places", N1131)),"places",ISNUMBER(SEARCH("publishing/art books", N1131)),"art books",ISNUMBER(SEARCH("publishing/children's books", N1131)),"children's books",ISNUMBER(SEARCH("publishing/fiction", N1131)),"fiction",ISNUMBER(SEARCH("publishing/nonfiction", N1131)),"nonfiction",ISNUMBER(SEARCH("publishing/radio &amp; podcasts", N1131)),"radio &amp; podcasts",ISNUMBER(SEARCH("publishing/translations", N1131)),"translations",ISNUMBER(SEARCH("technology/gadgets", N1131)),"gadgets",ISNUMBER(SEARCH("technology/hardware", N1131)),"hardware",ISNUMBER(SEARCH("technology/makerspaces", N1131)),"makerspaces",ISNUMBER(SEARCH("technology/space exploration", N1131)),"space exploration",ISNUMBER(SEARCH("technology/wearables", N1131)),"wearables",ISNUMBER(SEARCH("technology/web", N1131)),"web",ISNUMBER(SEARCH("theater/musical", N1131)),"musical",ISNUMBER(SEARCH("theater/plays", N1131)),"plays",ISNUMBER(SEARCH("theater/spaces", N1131)),"spaces")</f>
        <v>mobile games</v>
      </c>
      <c r="S1131" s="6">
        <f t="shared" si="88"/>
        <v>42496.264965277776</v>
      </c>
      <c r="T1131" s="6">
        <f t="shared" si="89"/>
        <v>42526.264965277776</v>
      </c>
    </row>
    <row r="1132" spans="1:20" ht="48" hidden="1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tr">
        <f t="shared" si="87"/>
        <v>games</v>
      </c>
      <c r="R1132" t="str" cm="1">
        <f t="array" ref="R1132">_xlfn.IFS(ISNUMBER(SEARCH("film &amp; video/television", N1132)),"television",ISNUMBER(SEARCH("film &amp; video/animation", N1132)),"animation",ISNUMBER(SEARCH("film &amp; video/documentary", N1132)),"documentary",ISNUMBER(SEARCH("film &amp; video/drama", N1132)),"drama",ISNUMBER(SEARCH("film &amp; video/science fiction", N1132)),"science fiction",ISNUMBER(SEARCH("film &amp; video/shorts", N1132)),"shorts",ISNUMBER(SEARCH("food/food trucks", N1132)),"food trucks",ISNUMBER(SEARCH("food/restaurants", N1132)),"restaurants",ISNUMBER(SEARCH("food/small batch", N1132)),"small batch",ISNUMBER(SEARCH("games/mobile games", N1132)),"mobile games",ISNUMBER(SEARCH("games/tabletop games", N1132)),"tabletop games",ISNUMBER(SEARCH("games/video games", N1132)),"video games",ISNUMBER(SEARCH("music/classical music", N1132)),"classical music",ISNUMBER(SEARCH("music/electronic music", N1132)),"electronic music",ISNUMBER(SEARCH("music/faith", N1132)),"faith",ISNUMBER(SEARCH("music/indie rock", N1132)),"indie rock",ISNUMBER(SEARCH("music/jazz", N1132)),"jazz",ISNUMBER(SEARCH("music/metal", N1132)),"metal",ISNUMBER(SEARCH("music/pop", N1132)),"pop",ISNUMBER(SEARCH("music/rock", N1132)),"rock",ISNUMBER(SEARCH("music/world music", N1132)),"world music",ISNUMBER(SEARCH("journalism/audio", N1132)),"audio",ISNUMBER(SEARCH("photography/nature", N1132)),"nature",ISNUMBER(SEARCH("photography/people", N1132)),"people",ISNUMBER(SEARCH("photography/photobooks", N1132)),"photobooks",ISNUMBER(SEARCH("photography/places", N1132)),"places",ISNUMBER(SEARCH("publishing/art books", N1132)),"art books",ISNUMBER(SEARCH("publishing/children's books", N1132)),"children's books",ISNUMBER(SEARCH("publishing/fiction", N1132)),"fiction",ISNUMBER(SEARCH("publishing/nonfiction", N1132)),"nonfiction",ISNUMBER(SEARCH("publishing/radio &amp; podcasts", N1132)),"radio &amp; podcasts",ISNUMBER(SEARCH("publishing/translations", N1132)),"translations",ISNUMBER(SEARCH("technology/gadgets", N1132)),"gadgets",ISNUMBER(SEARCH("technology/hardware", N1132)),"hardware",ISNUMBER(SEARCH("technology/makerspaces", N1132)),"makerspaces",ISNUMBER(SEARCH("technology/space exploration", N1132)),"space exploration",ISNUMBER(SEARCH("technology/wearables", N1132)),"wearables",ISNUMBER(SEARCH("technology/web", N1132)),"web",ISNUMBER(SEARCH("theater/musical", N1132)),"musical",ISNUMBER(SEARCH("theater/plays", N1132)),"plays",ISNUMBER(SEARCH("theater/spaces", N1132)),"spaces")</f>
        <v>mobile games</v>
      </c>
      <c r="S1132" s="6">
        <f t="shared" si="88"/>
        <v>41908.996527777781</v>
      </c>
      <c r="T1132" s="6">
        <f t="shared" si="89"/>
        <v>41969.038194444445</v>
      </c>
    </row>
    <row r="1133" spans="1:20" ht="48" hidden="1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v>0</v>
      </c>
      <c r="Q1133" t="str">
        <f t="shared" si="87"/>
        <v>games</v>
      </c>
      <c r="R1133" t="str" cm="1">
        <f t="array" ref="R1133">_xlfn.IFS(ISNUMBER(SEARCH("film &amp; video/television", N1133)),"television",ISNUMBER(SEARCH("film &amp; video/animation", N1133)),"animation",ISNUMBER(SEARCH("film &amp; video/documentary", N1133)),"documentary",ISNUMBER(SEARCH("film &amp; video/drama", N1133)),"drama",ISNUMBER(SEARCH("film &amp; video/science fiction", N1133)),"science fiction",ISNUMBER(SEARCH("film &amp; video/shorts", N1133)),"shorts",ISNUMBER(SEARCH("food/food trucks", N1133)),"food trucks",ISNUMBER(SEARCH("food/restaurants", N1133)),"restaurants",ISNUMBER(SEARCH("food/small batch", N1133)),"small batch",ISNUMBER(SEARCH("games/mobile games", N1133)),"mobile games",ISNUMBER(SEARCH("games/tabletop games", N1133)),"tabletop games",ISNUMBER(SEARCH("games/video games", N1133)),"video games",ISNUMBER(SEARCH("music/classical music", N1133)),"classical music",ISNUMBER(SEARCH("music/electronic music", N1133)),"electronic music",ISNUMBER(SEARCH("music/faith", N1133)),"faith",ISNUMBER(SEARCH("music/indie rock", N1133)),"indie rock",ISNUMBER(SEARCH("music/jazz", N1133)),"jazz",ISNUMBER(SEARCH("music/metal", N1133)),"metal",ISNUMBER(SEARCH("music/pop", N1133)),"pop",ISNUMBER(SEARCH("music/rock", N1133)),"rock",ISNUMBER(SEARCH("music/world music", N1133)),"world music",ISNUMBER(SEARCH("journalism/audio", N1133)),"audio",ISNUMBER(SEARCH("photography/nature", N1133)),"nature",ISNUMBER(SEARCH("photography/people", N1133)),"people",ISNUMBER(SEARCH("photography/photobooks", N1133)),"photobooks",ISNUMBER(SEARCH("photography/places", N1133)),"places",ISNUMBER(SEARCH("publishing/art books", N1133)),"art books",ISNUMBER(SEARCH("publishing/children's books", N1133)),"children's books",ISNUMBER(SEARCH("publishing/fiction", N1133)),"fiction",ISNUMBER(SEARCH("publishing/nonfiction", N1133)),"nonfiction",ISNUMBER(SEARCH("publishing/radio &amp; podcasts", N1133)),"radio &amp; podcasts",ISNUMBER(SEARCH("publishing/translations", N1133)),"translations",ISNUMBER(SEARCH("technology/gadgets", N1133)),"gadgets",ISNUMBER(SEARCH("technology/hardware", N1133)),"hardware",ISNUMBER(SEARCH("technology/makerspaces", N1133)),"makerspaces",ISNUMBER(SEARCH("technology/space exploration", N1133)),"space exploration",ISNUMBER(SEARCH("technology/wearables", N1133)),"wearables",ISNUMBER(SEARCH("technology/web", N1133)),"web",ISNUMBER(SEARCH("theater/musical", N1133)),"musical",ISNUMBER(SEARCH("theater/plays", N1133)),"plays",ISNUMBER(SEARCH("theater/spaces", N1133)),"spaces")</f>
        <v>mobile games</v>
      </c>
      <c r="S1133" s="6">
        <f t="shared" si="88"/>
        <v>42332.908194444448</v>
      </c>
      <c r="T1133" s="6">
        <f t="shared" si="89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tr">
        <f t="shared" si="87"/>
        <v>games</v>
      </c>
      <c r="R1134" t="str" cm="1">
        <f t="array" ref="R1134">_xlfn.IFS(ISNUMBER(SEARCH("film &amp; video/television", N1134)),"television",ISNUMBER(SEARCH("film &amp; video/animation", N1134)),"animation",ISNUMBER(SEARCH("film &amp; video/documentary", N1134)),"documentary",ISNUMBER(SEARCH("film &amp; video/drama", N1134)),"drama",ISNUMBER(SEARCH("film &amp; video/science fiction", N1134)),"science fiction",ISNUMBER(SEARCH("film &amp; video/shorts", N1134)),"shorts",ISNUMBER(SEARCH("food/food trucks", N1134)),"food trucks",ISNUMBER(SEARCH("food/restaurants", N1134)),"restaurants",ISNUMBER(SEARCH("food/small batch", N1134)),"small batch",ISNUMBER(SEARCH("games/mobile games", N1134)),"mobile games",ISNUMBER(SEARCH("games/tabletop games", N1134)),"tabletop games",ISNUMBER(SEARCH("games/video games", N1134)),"video games",ISNUMBER(SEARCH("music/classical music", N1134)),"classical music",ISNUMBER(SEARCH("music/electronic music", N1134)),"electronic music",ISNUMBER(SEARCH("music/faith", N1134)),"faith",ISNUMBER(SEARCH("music/indie rock", N1134)),"indie rock",ISNUMBER(SEARCH("music/jazz", N1134)),"jazz",ISNUMBER(SEARCH("music/metal", N1134)),"metal",ISNUMBER(SEARCH("music/pop", N1134)),"pop",ISNUMBER(SEARCH("music/rock", N1134)),"rock",ISNUMBER(SEARCH("music/world music", N1134)),"world music",ISNUMBER(SEARCH("journalism/audio", N1134)),"audio",ISNUMBER(SEARCH("photography/nature", N1134)),"nature",ISNUMBER(SEARCH("photography/people", N1134)),"people",ISNUMBER(SEARCH("photography/photobooks", N1134)),"photobooks",ISNUMBER(SEARCH("photography/places", N1134)),"places",ISNUMBER(SEARCH("publishing/art books", N1134)),"art books",ISNUMBER(SEARCH("publishing/children's books", N1134)),"children's books",ISNUMBER(SEARCH("publishing/fiction", N1134)),"fiction",ISNUMBER(SEARCH("publishing/nonfiction", N1134)),"nonfiction",ISNUMBER(SEARCH("publishing/radio &amp; podcasts", N1134)),"radio &amp; podcasts",ISNUMBER(SEARCH("publishing/translations", N1134)),"translations",ISNUMBER(SEARCH("technology/gadgets", N1134)),"gadgets",ISNUMBER(SEARCH("technology/hardware", N1134)),"hardware",ISNUMBER(SEARCH("technology/makerspaces", N1134)),"makerspaces",ISNUMBER(SEARCH("technology/space exploration", N1134)),"space exploration",ISNUMBER(SEARCH("technology/wearables", N1134)),"wearables",ISNUMBER(SEARCH("technology/web", N1134)),"web",ISNUMBER(SEARCH("theater/musical", N1134)),"musical",ISNUMBER(SEARCH("theater/plays", N1134)),"plays",ISNUMBER(SEARCH("theater/spaces", N1134)),"spaces")</f>
        <v>mobile games</v>
      </c>
      <c r="S1134" s="6">
        <f t="shared" si="88"/>
        <v>42706.115405092598</v>
      </c>
      <c r="T1134" s="6">
        <f t="shared" si="89"/>
        <v>42736.115405092598</v>
      </c>
    </row>
    <row r="1135" spans="1:20" ht="48" hidden="1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tr">
        <f t="shared" si="87"/>
        <v>games</v>
      </c>
      <c r="R1135" t="str" cm="1">
        <f t="array" ref="R1135">_xlfn.IFS(ISNUMBER(SEARCH("film &amp; video/television", N1135)),"television",ISNUMBER(SEARCH("film &amp; video/animation", N1135)),"animation",ISNUMBER(SEARCH("film &amp; video/documentary", N1135)),"documentary",ISNUMBER(SEARCH("film &amp; video/drama", N1135)),"drama",ISNUMBER(SEARCH("film &amp; video/science fiction", N1135)),"science fiction",ISNUMBER(SEARCH("film &amp; video/shorts", N1135)),"shorts",ISNUMBER(SEARCH("food/food trucks", N1135)),"food trucks",ISNUMBER(SEARCH("food/restaurants", N1135)),"restaurants",ISNUMBER(SEARCH("food/small batch", N1135)),"small batch",ISNUMBER(SEARCH("games/mobile games", N1135)),"mobile games",ISNUMBER(SEARCH("games/tabletop games", N1135)),"tabletop games",ISNUMBER(SEARCH("games/video games", N1135)),"video games",ISNUMBER(SEARCH("music/classical music", N1135)),"classical music",ISNUMBER(SEARCH("music/electronic music", N1135)),"electronic music",ISNUMBER(SEARCH("music/faith", N1135)),"faith",ISNUMBER(SEARCH("music/indie rock", N1135)),"indie rock",ISNUMBER(SEARCH("music/jazz", N1135)),"jazz",ISNUMBER(SEARCH("music/metal", N1135)),"metal",ISNUMBER(SEARCH("music/pop", N1135)),"pop",ISNUMBER(SEARCH("music/rock", N1135)),"rock",ISNUMBER(SEARCH("music/world music", N1135)),"world music",ISNUMBER(SEARCH("journalism/audio", N1135)),"audio",ISNUMBER(SEARCH("photography/nature", N1135)),"nature",ISNUMBER(SEARCH("photography/people", N1135)),"people",ISNUMBER(SEARCH("photography/photobooks", N1135)),"photobooks",ISNUMBER(SEARCH("photography/places", N1135)),"places",ISNUMBER(SEARCH("publishing/art books", N1135)),"art books",ISNUMBER(SEARCH("publishing/children's books", N1135)),"children's books",ISNUMBER(SEARCH("publishing/fiction", N1135)),"fiction",ISNUMBER(SEARCH("publishing/nonfiction", N1135)),"nonfiction",ISNUMBER(SEARCH("publishing/radio &amp; podcasts", N1135)),"radio &amp; podcasts",ISNUMBER(SEARCH("publishing/translations", N1135)),"translations",ISNUMBER(SEARCH("technology/gadgets", N1135)),"gadgets",ISNUMBER(SEARCH("technology/hardware", N1135)),"hardware",ISNUMBER(SEARCH("technology/makerspaces", N1135)),"makerspaces",ISNUMBER(SEARCH("technology/space exploration", N1135)),"space exploration",ISNUMBER(SEARCH("technology/wearables", N1135)),"wearables",ISNUMBER(SEARCH("technology/web", N1135)),"web",ISNUMBER(SEARCH("theater/musical", N1135)),"musical",ISNUMBER(SEARCH("theater/plays", N1135)),"plays",ISNUMBER(SEARCH("theater/spaces", N1135)),"spaces")</f>
        <v>mobile games</v>
      </c>
      <c r="S1135" s="6">
        <f t="shared" si="88"/>
        <v>41821.407187500001</v>
      </c>
      <c r="T1135" s="6">
        <f t="shared" si="89"/>
        <v>41851.407187500001</v>
      </c>
    </row>
    <row r="1136" spans="1:20" ht="48" hidden="1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tr">
        <f t="shared" si="87"/>
        <v>games</v>
      </c>
      <c r="R1136" t="str" cm="1">
        <f t="array" ref="R1136">_xlfn.IFS(ISNUMBER(SEARCH("film &amp; video/television", N1136)),"television",ISNUMBER(SEARCH("film &amp; video/animation", N1136)),"animation",ISNUMBER(SEARCH("film &amp; video/documentary", N1136)),"documentary",ISNUMBER(SEARCH("film &amp; video/drama", N1136)),"drama",ISNUMBER(SEARCH("film &amp; video/science fiction", N1136)),"science fiction",ISNUMBER(SEARCH("film &amp; video/shorts", N1136)),"shorts",ISNUMBER(SEARCH("food/food trucks", N1136)),"food trucks",ISNUMBER(SEARCH("food/restaurants", N1136)),"restaurants",ISNUMBER(SEARCH("food/small batch", N1136)),"small batch",ISNUMBER(SEARCH("games/mobile games", N1136)),"mobile games",ISNUMBER(SEARCH("games/tabletop games", N1136)),"tabletop games",ISNUMBER(SEARCH("games/video games", N1136)),"video games",ISNUMBER(SEARCH("music/classical music", N1136)),"classical music",ISNUMBER(SEARCH("music/electronic music", N1136)),"electronic music",ISNUMBER(SEARCH("music/faith", N1136)),"faith",ISNUMBER(SEARCH("music/indie rock", N1136)),"indie rock",ISNUMBER(SEARCH("music/jazz", N1136)),"jazz",ISNUMBER(SEARCH("music/metal", N1136)),"metal",ISNUMBER(SEARCH("music/pop", N1136)),"pop",ISNUMBER(SEARCH("music/rock", N1136)),"rock",ISNUMBER(SEARCH("music/world music", N1136)),"world music",ISNUMBER(SEARCH("journalism/audio", N1136)),"audio",ISNUMBER(SEARCH("photography/nature", N1136)),"nature",ISNUMBER(SEARCH("photography/people", N1136)),"people",ISNUMBER(SEARCH("photography/photobooks", N1136)),"photobooks",ISNUMBER(SEARCH("photography/places", N1136)),"places",ISNUMBER(SEARCH("publishing/art books", N1136)),"art books",ISNUMBER(SEARCH("publishing/children's books", N1136)),"children's books",ISNUMBER(SEARCH("publishing/fiction", N1136)),"fiction",ISNUMBER(SEARCH("publishing/nonfiction", N1136)),"nonfiction",ISNUMBER(SEARCH("publishing/radio &amp; podcasts", N1136)),"radio &amp; podcasts",ISNUMBER(SEARCH("publishing/translations", N1136)),"translations",ISNUMBER(SEARCH("technology/gadgets", N1136)),"gadgets",ISNUMBER(SEARCH("technology/hardware", N1136)),"hardware",ISNUMBER(SEARCH("technology/makerspaces", N1136)),"makerspaces",ISNUMBER(SEARCH("technology/space exploration", N1136)),"space exploration",ISNUMBER(SEARCH("technology/wearables", N1136)),"wearables",ISNUMBER(SEARCH("technology/web", N1136)),"web",ISNUMBER(SEARCH("theater/musical", N1136)),"musical",ISNUMBER(SEARCH("theater/plays", N1136)),"plays",ISNUMBER(SEARCH("theater/spaces", N1136)),"spaces")</f>
        <v>mobile games</v>
      </c>
      <c r="S1136" s="6">
        <f t="shared" si="88"/>
        <v>41958.285046296296</v>
      </c>
      <c r="T1136" s="6">
        <f t="shared" si="89"/>
        <v>41972.189583333333</v>
      </c>
    </row>
    <row r="1137" spans="1:20" ht="64" hidden="1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tr" cm="1">
        <f t="array" ref="R1137">_xlfn.IFS(ISNUMBER(SEARCH("film &amp; video/television", N1137)),"television",ISNUMBER(SEARCH("film &amp; video/animation", N1137)),"animation",ISNUMBER(SEARCH("film &amp; video/documentary", N1137)),"documentary",ISNUMBER(SEARCH("film &amp; video/drama", N1137)),"drama",ISNUMBER(SEARCH("film &amp; video/science fiction", N1137)),"science fiction",ISNUMBER(SEARCH("film &amp; video/shorts", N1137)),"shorts",ISNUMBER(SEARCH("food/food trucks", N1137)),"food trucks",ISNUMBER(SEARCH("food/restaurants", N1137)),"restaurants",ISNUMBER(SEARCH("food/small batch", N1137)),"small batch",ISNUMBER(SEARCH("games/mobile games", N1137)),"mobile games",ISNUMBER(SEARCH("games/tabletop games", N1137)),"tabletop games",ISNUMBER(SEARCH("games/video games", N1137)),"video games",ISNUMBER(SEARCH("music/classical music", N1137)),"classical music",ISNUMBER(SEARCH("music/electronic music", N1137)),"electronic music",ISNUMBER(SEARCH("music/faith", N1137)),"faith",ISNUMBER(SEARCH("music/indie rock", N1137)),"indie rock",ISNUMBER(SEARCH("music/jazz", N1137)),"jazz",ISNUMBER(SEARCH("music/metal", N1137)),"metal",ISNUMBER(SEARCH("music/pop", N1137)),"pop",ISNUMBER(SEARCH("music/rock", N1137)),"rock",ISNUMBER(SEARCH("music/world music", N1137)),"world music",ISNUMBER(SEARCH("journalism/audio", N1137)),"audio",ISNUMBER(SEARCH("photography/nature", N1137)),"nature",ISNUMBER(SEARCH("photography/people", N1137)),"people",ISNUMBER(SEARCH("photography/photobooks", N1137)),"photobooks",ISNUMBER(SEARCH("photography/places", N1137)),"places",ISNUMBER(SEARCH("publishing/art books", N1137)),"art books",ISNUMBER(SEARCH("publishing/children's books", N1137)),"children's books",ISNUMBER(SEARCH("publishing/fiction", N1137)),"fiction",ISNUMBER(SEARCH("publishing/nonfiction", N1137)),"nonfiction",ISNUMBER(SEARCH("publishing/radio &amp; podcasts", N1137)),"radio &amp; podcasts",ISNUMBER(SEARCH("publishing/translations", N1137)),"translations",ISNUMBER(SEARCH("technology/gadgets", N1137)),"gadgets",ISNUMBER(SEARCH("technology/hardware", N1137)),"hardware",ISNUMBER(SEARCH("technology/makerspaces", N1137)),"makerspaces",ISNUMBER(SEARCH("technology/space exploration", N1137)),"space exploration",ISNUMBER(SEARCH("technology/wearables", N1137)),"wearables",ISNUMBER(SEARCH("technology/web", N1137)),"web",ISNUMBER(SEARCH("theater/musical", N1137)),"musical",ISNUMBER(SEARCH("theater/plays", N1137)),"plays",ISNUMBER(SEARCH("theater/spaces", N1137)),"spaces")</f>
        <v>mobile games</v>
      </c>
      <c r="S1137" s="6">
        <f t="shared" si="88"/>
        <v>42558.989513888882</v>
      </c>
      <c r="T1137" s="6">
        <f t="shared" si="89"/>
        <v>42588.989513888882</v>
      </c>
    </row>
    <row r="1138" spans="1:20" ht="48" hidden="1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tr">
        <f t="shared" si="87"/>
        <v>games</v>
      </c>
      <c r="R1138" t="str" cm="1">
        <f t="array" ref="R1138">_xlfn.IFS(ISNUMBER(SEARCH("film &amp; video/television", N1138)),"television",ISNUMBER(SEARCH("film &amp; video/animation", N1138)),"animation",ISNUMBER(SEARCH("film &amp; video/documentary", N1138)),"documentary",ISNUMBER(SEARCH("film &amp; video/drama", N1138)),"drama",ISNUMBER(SEARCH("film &amp; video/science fiction", N1138)),"science fiction",ISNUMBER(SEARCH("film &amp; video/shorts", N1138)),"shorts",ISNUMBER(SEARCH("food/food trucks", N1138)),"food trucks",ISNUMBER(SEARCH("food/restaurants", N1138)),"restaurants",ISNUMBER(SEARCH("food/small batch", N1138)),"small batch",ISNUMBER(SEARCH("games/mobile games", N1138)),"mobile games",ISNUMBER(SEARCH("games/tabletop games", N1138)),"tabletop games",ISNUMBER(SEARCH("games/video games", N1138)),"video games",ISNUMBER(SEARCH("music/classical music", N1138)),"classical music",ISNUMBER(SEARCH("music/electronic music", N1138)),"electronic music",ISNUMBER(SEARCH("music/faith", N1138)),"faith",ISNUMBER(SEARCH("music/indie rock", N1138)),"indie rock",ISNUMBER(SEARCH("music/jazz", N1138)),"jazz",ISNUMBER(SEARCH("music/metal", N1138)),"metal",ISNUMBER(SEARCH("music/pop", N1138)),"pop",ISNUMBER(SEARCH("music/rock", N1138)),"rock",ISNUMBER(SEARCH("music/world music", N1138)),"world music",ISNUMBER(SEARCH("journalism/audio", N1138)),"audio",ISNUMBER(SEARCH("photography/nature", N1138)),"nature",ISNUMBER(SEARCH("photography/people", N1138)),"people",ISNUMBER(SEARCH("photography/photobooks", N1138)),"photobooks",ISNUMBER(SEARCH("photography/places", N1138)),"places",ISNUMBER(SEARCH("publishing/art books", N1138)),"art books",ISNUMBER(SEARCH("publishing/children's books", N1138)),"children's books",ISNUMBER(SEARCH("publishing/fiction", N1138)),"fiction",ISNUMBER(SEARCH("publishing/nonfiction", N1138)),"nonfiction",ISNUMBER(SEARCH("publishing/radio &amp; podcasts", N1138)),"radio &amp; podcasts",ISNUMBER(SEARCH("publishing/translations", N1138)),"translations",ISNUMBER(SEARCH("technology/gadgets", N1138)),"gadgets",ISNUMBER(SEARCH("technology/hardware", N1138)),"hardware",ISNUMBER(SEARCH("technology/makerspaces", N1138)),"makerspaces",ISNUMBER(SEARCH("technology/space exploration", N1138)),"space exploration",ISNUMBER(SEARCH("technology/wearables", N1138)),"wearables",ISNUMBER(SEARCH("technology/web", N1138)),"web",ISNUMBER(SEARCH("theater/musical", N1138)),"musical",ISNUMBER(SEARCH("theater/plays", N1138)),"plays",ISNUMBER(SEARCH("theater/spaces", N1138)),"spaces")</f>
        <v>mobile games</v>
      </c>
      <c r="S1138" s="6">
        <f t="shared" si="88"/>
        <v>42327.671631944439</v>
      </c>
      <c r="T1138" s="6">
        <f t="shared" si="89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tr">
        <f t="shared" si="87"/>
        <v>games</v>
      </c>
      <c r="R1139" t="str" cm="1">
        <f t="array" ref="R1139">_xlfn.IFS(ISNUMBER(SEARCH("film &amp; video/television", N1139)),"television",ISNUMBER(SEARCH("film &amp; video/animation", N1139)),"animation",ISNUMBER(SEARCH("film &amp; video/documentary", N1139)),"documentary",ISNUMBER(SEARCH("film &amp; video/drama", N1139)),"drama",ISNUMBER(SEARCH("film &amp; video/science fiction", N1139)),"science fiction",ISNUMBER(SEARCH("film &amp; video/shorts", N1139)),"shorts",ISNUMBER(SEARCH("food/food trucks", N1139)),"food trucks",ISNUMBER(SEARCH("food/restaurants", N1139)),"restaurants",ISNUMBER(SEARCH("food/small batch", N1139)),"small batch",ISNUMBER(SEARCH("games/mobile games", N1139)),"mobile games",ISNUMBER(SEARCH("games/tabletop games", N1139)),"tabletop games",ISNUMBER(SEARCH("games/video games", N1139)),"video games",ISNUMBER(SEARCH("music/classical music", N1139)),"classical music",ISNUMBER(SEARCH("music/electronic music", N1139)),"electronic music",ISNUMBER(SEARCH("music/faith", N1139)),"faith",ISNUMBER(SEARCH("music/indie rock", N1139)),"indie rock",ISNUMBER(SEARCH("music/jazz", N1139)),"jazz",ISNUMBER(SEARCH("music/metal", N1139)),"metal",ISNUMBER(SEARCH("music/pop", N1139)),"pop",ISNUMBER(SEARCH("music/rock", N1139)),"rock",ISNUMBER(SEARCH("music/world music", N1139)),"world music",ISNUMBER(SEARCH("journalism/audio", N1139)),"audio",ISNUMBER(SEARCH("photography/nature", N1139)),"nature",ISNUMBER(SEARCH("photography/people", N1139)),"people",ISNUMBER(SEARCH("photography/photobooks", N1139)),"photobooks",ISNUMBER(SEARCH("photography/places", N1139)),"places",ISNUMBER(SEARCH("publishing/art books", N1139)),"art books",ISNUMBER(SEARCH("publishing/children's books", N1139)),"children's books",ISNUMBER(SEARCH("publishing/fiction", N1139)),"fiction",ISNUMBER(SEARCH("publishing/nonfiction", N1139)),"nonfiction",ISNUMBER(SEARCH("publishing/radio &amp; podcasts", N1139)),"radio &amp; podcasts",ISNUMBER(SEARCH("publishing/translations", N1139)),"translations",ISNUMBER(SEARCH("technology/gadgets", N1139)),"gadgets",ISNUMBER(SEARCH("technology/hardware", N1139)),"hardware",ISNUMBER(SEARCH("technology/makerspaces", N1139)),"makerspaces",ISNUMBER(SEARCH("technology/space exploration", N1139)),"space exploration",ISNUMBER(SEARCH("technology/wearables", N1139)),"wearables",ISNUMBER(SEARCH("technology/web", N1139)),"web",ISNUMBER(SEARCH("theater/musical", N1139)),"musical",ISNUMBER(SEARCH("theater/plays", N1139)),"plays",ISNUMBER(SEARCH("theater/spaces", N1139)),"spaces")</f>
        <v>mobile games</v>
      </c>
      <c r="S1139" s="6">
        <f t="shared" si="88"/>
        <v>42453.819687499999</v>
      </c>
      <c r="T1139" s="6">
        <f t="shared" si="89"/>
        <v>42483.819687499999</v>
      </c>
    </row>
    <row r="1140" spans="1:20" ht="48" hidden="1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tr">
        <f t="shared" si="87"/>
        <v>games</v>
      </c>
      <c r="R1140" t="str" cm="1">
        <f t="array" ref="R1140">_xlfn.IFS(ISNUMBER(SEARCH("film &amp; video/television", N1140)),"television",ISNUMBER(SEARCH("film &amp; video/animation", N1140)),"animation",ISNUMBER(SEARCH("film &amp; video/documentary", N1140)),"documentary",ISNUMBER(SEARCH("film &amp; video/drama", N1140)),"drama",ISNUMBER(SEARCH("film &amp; video/science fiction", N1140)),"science fiction",ISNUMBER(SEARCH("film &amp; video/shorts", N1140)),"shorts",ISNUMBER(SEARCH("food/food trucks", N1140)),"food trucks",ISNUMBER(SEARCH("food/restaurants", N1140)),"restaurants",ISNUMBER(SEARCH("food/small batch", N1140)),"small batch",ISNUMBER(SEARCH("games/mobile games", N1140)),"mobile games",ISNUMBER(SEARCH("games/tabletop games", N1140)),"tabletop games",ISNUMBER(SEARCH("games/video games", N1140)),"video games",ISNUMBER(SEARCH("music/classical music", N1140)),"classical music",ISNUMBER(SEARCH("music/electronic music", N1140)),"electronic music",ISNUMBER(SEARCH("music/faith", N1140)),"faith",ISNUMBER(SEARCH("music/indie rock", N1140)),"indie rock",ISNUMBER(SEARCH("music/jazz", N1140)),"jazz",ISNUMBER(SEARCH("music/metal", N1140)),"metal",ISNUMBER(SEARCH("music/pop", N1140)),"pop",ISNUMBER(SEARCH("music/rock", N1140)),"rock",ISNUMBER(SEARCH("music/world music", N1140)),"world music",ISNUMBER(SEARCH("journalism/audio", N1140)),"audio",ISNUMBER(SEARCH("photography/nature", N1140)),"nature",ISNUMBER(SEARCH("photography/people", N1140)),"people",ISNUMBER(SEARCH("photography/photobooks", N1140)),"photobooks",ISNUMBER(SEARCH("photography/places", N1140)),"places",ISNUMBER(SEARCH("publishing/art books", N1140)),"art books",ISNUMBER(SEARCH("publishing/children's books", N1140)),"children's books",ISNUMBER(SEARCH("publishing/fiction", N1140)),"fiction",ISNUMBER(SEARCH("publishing/nonfiction", N1140)),"nonfiction",ISNUMBER(SEARCH("publishing/radio &amp; podcasts", N1140)),"radio &amp; podcasts",ISNUMBER(SEARCH("publishing/translations", N1140)),"translations",ISNUMBER(SEARCH("technology/gadgets", N1140)),"gadgets",ISNUMBER(SEARCH("technology/hardware", N1140)),"hardware",ISNUMBER(SEARCH("technology/makerspaces", N1140)),"makerspaces",ISNUMBER(SEARCH("technology/space exploration", N1140)),"space exploration",ISNUMBER(SEARCH("technology/wearables", N1140)),"wearables",ISNUMBER(SEARCH("technology/web", N1140)),"web",ISNUMBER(SEARCH("theater/musical", N1140)),"musical",ISNUMBER(SEARCH("theater/plays", N1140)),"plays",ISNUMBER(SEARCH("theater/spaces", N1140)),"spaces")</f>
        <v>mobile games</v>
      </c>
      <c r="S1140" s="6">
        <f t="shared" si="88"/>
        <v>42736.9066087963</v>
      </c>
      <c r="T1140" s="6">
        <f t="shared" si="89"/>
        <v>42756.9066087963</v>
      </c>
    </row>
    <row r="1141" spans="1:20" ht="48" hidden="1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tr">
        <f t="shared" si="87"/>
        <v>games</v>
      </c>
      <c r="R1141" t="str" cm="1">
        <f t="array" ref="R1141">_xlfn.IFS(ISNUMBER(SEARCH("film &amp; video/television", N1141)),"television",ISNUMBER(SEARCH("film &amp; video/animation", N1141)),"animation",ISNUMBER(SEARCH("film &amp; video/documentary", N1141)),"documentary",ISNUMBER(SEARCH("film &amp; video/drama", N1141)),"drama",ISNUMBER(SEARCH("film &amp; video/science fiction", N1141)),"science fiction",ISNUMBER(SEARCH("film &amp; video/shorts", N1141)),"shorts",ISNUMBER(SEARCH("food/food trucks", N1141)),"food trucks",ISNUMBER(SEARCH("food/restaurants", N1141)),"restaurants",ISNUMBER(SEARCH("food/small batch", N1141)),"small batch",ISNUMBER(SEARCH("games/mobile games", N1141)),"mobile games",ISNUMBER(SEARCH("games/tabletop games", N1141)),"tabletop games",ISNUMBER(SEARCH("games/video games", N1141)),"video games",ISNUMBER(SEARCH("music/classical music", N1141)),"classical music",ISNUMBER(SEARCH("music/electronic music", N1141)),"electronic music",ISNUMBER(SEARCH("music/faith", N1141)),"faith",ISNUMBER(SEARCH("music/indie rock", N1141)),"indie rock",ISNUMBER(SEARCH("music/jazz", N1141)),"jazz",ISNUMBER(SEARCH("music/metal", N1141)),"metal",ISNUMBER(SEARCH("music/pop", N1141)),"pop",ISNUMBER(SEARCH("music/rock", N1141)),"rock",ISNUMBER(SEARCH("music/world music", N1141)),"world music",ISNUMBER(SEARCH("journalism/audio", N1141)),"audio",ISNUMBER(SEARCH("photography/nature", N1141)),"nature",ISNUMBER(SEARCH("photography/people", N1141)),"people",ISNUMBER(SEARCH("photography/photobooks", N1141)),"photobooks",ISNUMBER(SEARCH("photography/places", N1141)),"places",ISNUMBER(SEARCH("publishing/art books", N1141)),"art books",ISNUMBER(SEARCH("publishing/children's books", N1141)),"children's books",ISNUMBER(SEARCH("publishing/fiction", N1141)),"fiction",ISNUMBER(SEARCH("publishing/nonfiction", N1141)),"nonfiction",ISNUMBER(SEARCH("publishing/radio &amp; podcasts", N1141)),"radio &amp; podcasts",ISNUMBER(SEARCH("publishing/translations", N1141)),"translations",ISNUMBER(SEARCH("technology/gadgets", N1141)),"gadgets",ISNUMBER(SEARCH("technology/hardware", N1141)),"hardware",ISNUMBER(SEARCH("technology/makerspaces", N1141)),"makerspaces",ISNUMBER(SEARCH("technology/space exploration", N1141)),"space exploration",ISNUMBER(SEARCH("technology/wearables", N1141)),"wearables",ISNUMBER(SEARCH("technology/web", N1141)),"web",ISNUMBER(SEARCH("theater/musical", N1141)),"musical",ISNUMBER(SEARCH("theater/plays", N1141)),"plays",ISNUMBER(SEARCH("theater/spaces", N1141)),"spaces")</f>
        <v>mobile games</v>
      </c>
      <c r="S1141" s="6">
        <f t="shared" si="88"/>
        <v>41975.347523148142</v>
      </c>
      <c r="T1141" s="6">
        <f t="shared" si="89"/>
        <v>42005.347523148142</v>
      </c>
    </row>
    <row r="1142" spans="1:20" ht="48" hidden="1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v>0</v>
      </c>
      <c r="Q1142" t="str">
        <f t="shared" si="87"/>
        <v>games</v>
      </c>
      <c r="R1142" t="str" cm="1">
        <f t="array" ref="R1142">_xlfn.IFS(ISNUMBER(SEARCH("film &amp; video/television", N1142)),"television",ISNUMBER(SEARCH("film &amp; video/animation", N1142)),"animation",ISNUMBER(SEARCH("film &amp; video/documentary", N1142)),"documentary",ISNUMBER(SEARCH("film &amp; video/drama", N1142)),"drama",ISNUMBER(SEARCH("film &amp; video/science fiction", N1142)),"science fiction",ISNUMBER(SEARCH("film &amp; video/shorts", N1142)),"shorts",ISNUMBER(SEARCH("food/food trucks", N1142)),"food trucks",ISNUMBER(SEARCH("food/restaurants", N1142)),"restaurants",ISNUMBER(SEARCH("food/small batch", N1142)),"small batch",ISNUMBER(SEARCH("games/mobile games", N1142)),"mobile games",ISNUMBER(SEARCH("games/tabletop games", N1142)),"tabletop games",ISNUMBER(SEARCH("games/video games", N1142)),"video games",ISNUMBER(SEARCH("music/classical music", N1142)),"classical music",ISNUMBER(SEARCH("music/electronic music", N1142)),"electronic music",ISNUMBER(SEARCH("music/faith", N1142)),"faith",ISNUMBER(SEARCH("music/indie rock", N1142)),"indie rock",ISNUMBER(SEARCH("music/jazz", N1142)),"jazz",ISNUMBER(SEARCH("music/metal", N1142)),"metal",ISNUMBER(SEARCH("music/pop", N1142)),"pop",ISNUMBER(SEARCH("music/rock", N1142)),"rock",ISNUMBER(SEARCH("music/world music", N1142)),"world music",ISNUMBER(SEARCH("journalism/audio", N1142)),"audio",ISNUMBER(SEARCH("photography/nature", N1142)),"nature",ISNUMBER(SEARCH("photography/people", N1142)),"people",ISNUMBER(SEARCH("photography/photobooks", N1142)),"photobooks",ISNUMBER(SEARCH("photography/places", N1142)),"places",ISNUMBER(SEARCH("publishing/art books", N1142)),"art books",ISNUMBER(SEARCH("publishing/children's books", N1142)),"children's books",ISNUMBER(SEARCH("publishing/fiction", N1142)),"fiction",ISNUMBER(SEARCH("publishing/nonfiction", N1142)),"nonfiction",ISNUMBER(SEARCH("publishing/radio &amp; podcasts", N1142)),"radio &amp; podcasts",ISNUMBER(SEARCH("publishing/translations", N1142)),"translations",ISNUMBER(SEARCH("technology/gadgets", N1142)),"gadgets",ISNUMBER(SEARCH("technology/hardware", N1142)),"hardware",ISNUMBER(SEARCH("technology/makerspaces", N1142)),"makerspaces",ISNUMBER(SEARCH("technology/space exploration", N1142)),"space exploration",ISNUMBER(SEARCH("technology/wearables", N1142)),"wearables",ISNUMBER(SEARCH("technology/web", N1142)),"web",ISNUMBER(SEARCH("theater/musical", N1142)),"musical",ISNUMBER(SEARCH("theater/plays", N1142)),"plays",ISNUMBER(SEARCH("theater/spaces", N1142)),"spaces")</f>
        <v>mobile games</v>
      </c>
      <c r="S1142" s="6">
        <f t="shared" si="88"/>
        <v>42192.462048611109</v>
      </c>
      <c r="T1142" s="6">
        <f t="shared" si="89"/>
        <v>42222.462048611109</v>
      </c>
    </row>
    <row r="1143" spans="1:20" ht="16" hidden="1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v>0</v>
      </c>
      <c r="Q1143" t="str">
        <f t="shared" si="87"/>
        <v>games</v>
      </c>
      <c r="R1143" t="str" cm="1">
        <f t="array" ref="R1143">_xlfn.IFS(ISNUMBER(SEARCH("film &amp; video/television", N1143)),"television",ISNUMBER(SEARCH("film &amp; video/animation", N1143)),"animation",ISNUMBER(SEARCH("film &amp; video/documentary", N1143)),"documentary",ISNUMBER(SEARCH("film &amp; video/drama", N1143)),"drama",ISNUMBER(SEARCH("film &amp; video/science fiction", N1143)),"science fiction",ISNUMBER(SEARCH("film &amp; video/shorts", N1143)),"shorts",ISNUMBER(SEARCH("food/food trucks", N1143)),"food trucks",ISNUMBER(SEARCH("food/restaurants", N1143)),"restaurants",ISNUMBER(SEARCH("food/small batch", N1143)),"small batch",ISNUMBER(SEARCH("games/mobile games", N1143)),"mobile games",ISNUMBER(SEARCH("games/tabletop games", N1143)),"tabletop games",ISNUMBER(SEARCH("games/video games", N1143)),"video games",ISNUMBER(SEARCH("music/classical music", N1143)),"classical music",ISNUMBER(SEARCH("music/electronic music", N1143)),"electronic music",ISNUMBER(SEARCH("music/faith", N1143)),"faith",ISNUMBER(SEARCH("music/indie rock", N1143)),"indie rock",ISNUMBER(SEARCH("music/jazz", N1143)),"jazz",ISNUMBER(SEARCH("music/metal", N1143)),"metal",ISNUMBER(SEARCH("music/pop", N1143)),"pop",ISNUMBER(SEARCH("music/rock", N1143)),"rock",ISNUMBER(SEARCH("music/world music", N1143)),"world music",ISNUMBER(SEARCH("journalism/audio", N1143)),"audio",ISNUMBER(SEARCH("photography/nature", N1143)),"nature",ISNUMBER(SEARCH("photography/people", N1143)),"people",ISNUMBER(SEARCH("photography/photobooks", N1143)),"photobooks",ISNUMBER(SEARCH("photography/places", N1143)),"places",ISNUMBER(SEARCH("publishing/art books", N1143)),"art books",ISNUMBER(SEARCH("publishing/children's books", N1143)),"children's books",ISNUMBER(SEARCH("publishing/fiction", N1143)),"fiction",ISNUMBER(SEARCH("publishing/nonfiction", N1143)),"nonfiction",ISNUMBER(SEARCH("publishing/radio &amp; podcasts", N1143)),"radio &amp; podcasts",ISNUMBER(SEARCH("publishing/translations", N1143)),"translations",ISNUMBER(SEARCH("technology/gadgets", N1143)),"gadgets",ISNUMBER(SEARCH("technology/hardware", N1143)),"hardware",ISNUMBER(SEARCH("technology/makerspaces", N1143)),"makerspaces",ISNUMBER(SEARCH("technology/space exploration", N1143)),"space exploration",ISNUMBER(SEARCH("technology/wearables", N1143)),"wearables",ISNUMBER(SEARCH("technology/web", N1143)),"web",ISNUMBER(SEARCH("theater/musical", N1143)),"musical",ISNUMBER(SEARCH("theater/plays", N1143)),"plays",ISNUMBER(SEARCH("theater/spaces", N1143)),"spaces")</f>
        <v>mobile games</v>
      </c>
      <c r="S1143" s="6">
        <f t="shared" si="88"/>
        <v>42164.699652777781</v>
      </c>
      <c r="T1143" s="6">
        <f t="shared" si="89"/>
        <v>42194.699652777781</v>
      </c>
    </row>
    <row r="1144" spans="1:20" ht="48" hidden="1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v>0</v>
      </c>
      <c r="Q1144" t="str">
        <f t="shared" si="87"/>
        <v>games</v>
      </c>
      <c r="R1144" t="str" cm="1">
        <f t="array" ref="R1144">_xlfn.IFS(ISNUMBER(SEARCH("film &amp; video/television", N1144)),"television",ISNUMBER(SEARCH("film &amp; video/animation", N1144)),"animation",ISNUMBER(SEARCH("film &amp; video/documentary", N1144)),"documentary",ISNUMBER(SEARCH("film &amp; video/drama", N1144)),"drama",ISNUMBER(SEARCH("film &amp; video/science fiction", N1144)),"science fiction",ISNUMBER(SEARCH("film &amp; video/shorts", N1144)),"shorts",ISNUMBER(SEARCH("food/food trucks", N1144)),"food trucks",ISNUMBER(SEARCH("food/restaurants", N1144)),"restaurants",ISNUMBER(SEARCH("food/small batch", N1144)),"small batch",ISNUMBER(SEARCH("games/mobile games", N1144)),"mobile games",ISNUMBER(SEARCH("games/tabletop games", N1144)),"tabletop games",ISNUMBER(SEARCH("games/video games", N1144)),"video games",ISNUMBER(SEARCH("music/classical music", N1144)),"classical music",ISNUMBER(SEARCH("music/electronic music", N1144)),"electronic music",ISNUMBER(SEARCH("music/faith", N1144)),"faith",ISNUMBER(SEARCH("music/indie rock", N1144)),"indie rock",ISNUMBER(SEARCH("music/jazz", N1144)),"jazz",ISNUMBER(SEARCH("music/metal", N1144)),"metal",ISNUMBER(SEARCH("music/pop", N1144)),"pop",ISNUMBER(SEARCH("music/rock", N1144)),"rock",ISNUMBER(SEARCH("music/world music", N1144)),"world music",ISNUMBER(SEARCH("journalism/audio", N1144)),"audio",ISNUMBER(SEARCH("photography/nature", N1144)),"nature",ISNUMBER(SEARCH("photography/people", N1144)),"people",ISNUMBER(SEARCH("photography/photobooks", N1144)),"photobooks",ISNUMBER(SEARCH("photography/places", N1144)),"places",ISNUMBER(SEARCH("publishing/art books", N1144)),"art books",ISNUMBER(SEARCH("publishing/children's books", N1144)),"children's books",ISNUMBER(SEARCH("publishing/fiction", N1144)),"fiction",ISNUMBER(SEARCH("publishing/nonfiction", N1144)),"nonfiction",ISNUMBER(SEARCH("publishing/radio &amp; podcasts", N1144)),"radio &amp; podcasts",ISNUMBER(SEARCH("publishing/translations", N1144)),"translations",ISNUMBER(SEARCH("technology/gadgets", N1144)),"gadgets",ISNUMBER(SEARCH("technology/hardware", N1144)),"hardware",ISNUMBER(SEARCH("technology/makerspaces", N1144)),"makerspaces",ISNUMBER(SEARCH("technology/space exploration", N1144)),"space exploration",ISNUMBER(SEARCH("technology/wearables", N1144)),"wearables",ISNUMBER(SEARCH("technology/web", N1144)),"web",ISNUMBER(SEARCH("theater/musical", N1144)),"musical",ISNUMBER(SEARCH("theater/plays", N1144)),"plays",ISNUMBER(SEARCH("theater/spaces", N1144)),"spaces")</f>
        <v>mobile games</v>
      </c>
      <c r="S1144" s="6">
        <f t="shared" si="88"/>
        <v>42022.006099537044</v>
      </c>
      <c r="T1144" s="6">
        <f t="shared" si="89"/>
        <v>42052.006099537044</v>
      </c>
    </row>
    <row r="1145" spans="1:20" ht="48" hidden="1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tr">
        <f t="shared" si="87"/>
        <v>games</v>
      </c>
      <c r="R1145" t="str" cm="1">
        <f t="array" ref="R1145">_xlfn.IFS(ISNUMBER(SEARCH("film &amp; video/television", N1145)),"television",ISNUMBER(SEARCH("film &amp; video/animation", N1145)),"animation",ISNUMBER(SEARCH("film &amp; video/documentary", N1145)),"documentary",ISNUMBER(SEARCH("film &amp; video/drama", N1145)),"drama",ISNUMBER(SEARCH("film &amp; video/science fiction", N1145)),"science fiction",ISNUMBER(SEARCH("film &amp; video/shorts", N1145)),"shorts",ISNUMBER(SEARCH("food/food trucks", N1145)),"food trucks",ISNUMBER(SEARCH("food/restaurants", N1145)),"restaurants",ISNUMBER(SEARCH("food/small batch", N1145)),"small batch",ISNUMBER(SEARCH("games/mobile games", N1145)),"mobile games",ISNUMBER(SEARCH("games/tabletop games", N1145)),"tabletop games",ISNUMBER(SEARCH("games/video games", N1145)),"video games",ISNUMBER(SEARCH("music/classical music", N1145)),"classical music",ISNUMBER(SEARCH("music/electronic music", N1145)),"electronic music",ISNUMBER(SEARCH("music/faith", N1145)),"faith",ISNUMBER(SEARCH("music/indie rock", N1145)),"indie rock",ISNUMBER(SEARCH("music/jazz", N1145)),"jazz",ISNUMBER(SEARCH("music/metal", N1145)),"metal",ISNUMBER(SEARCH("music/pop", N1145)),"pop",ISNUMBER(SEARCH("music/rock", N1145)),"rock",ISNUMBER(SEARCH("music/world music", N1145)),"world music",ISNUMBER(SEARCH("journalism/audio", N1145)),"audio",ISNUMBER(SEARCH("photography/nature", N1145)),"nature",ISNUMBER(SEARCH("photography/people", N1145)),"people",ISNUMBER(SEARCH("photography/photobooks", N1145)),"photobooks",ISNUMBER(SEARCH("photography/places", N1145)),"places",ISNUMBER(SEARCH("publishing/art books", N1145)),"art books",ISNUMBER(SEARCH("publishing/children's books", N1145)),"children's books",ISNUMBER(SEARCH("publishing/fiction", N1145)),"fiction",ISNUMBER(SEARCH("publishing/nonfiction", N1145)),"nonfiction",ISNUMBER(SEARCH("publishing/radio &amp; podcasts", N1145)),"radio &amp; podcasts",ISNUMBER(SEARCH("publishing/translations", N1145)),"translations",ISNUMBER(SEARCH("technology/gadgets", N1145)),"gadgets",ISNUMBER(SEARCH("technology/hardware", N1145)),"hardware",ISNUMBER(SEARCH("technology/makerspaces", N1145)),"makerspaces",ISNUMBER(SEARCH("technology/space exploration", N1145)),"space exploration",ISNUMBER(SEARCH("technology/wearables", N1145)),"wearables",ISNUMBER(SEARCH("technology/web", N1145)),"web",ISNUMBER(SEARCH("theater/musical", N1145)),"musical",ISNUMBER(SEARCH("theater/plays", N1145)),"plays",ISNUMBER(SEARCH("theater/spaces", N1145)),"spaces")</f>
        <v>mobile games</v>
      </c>
      <c r="S1145" s="6">
        <f t="shared" si="88"/>
        <v>42325.19358796296</v>
      </c>
      <c r="T1145" s="6">
        <f t="shared" si="89"/>
        <v>42355.19358796296</v>
      </c>
    </row>
    <row r="1146" spans="1:20" ht="48" hidden="1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v>0</v>
      </c>
      <c r="Q1146" t="str">
        <f t="shared" si="87"/>
        <v>food</v>
      </c>
      <c r="R1146" t="str" cm="1">
        <f t="array" ref="R1146">_xlfn.IFS(ISNUMBER(SEARCH("film &amp; video/television", N1146)),"television",ISNUMBER(SEARCH("film &amp; video/animation", N1146)),"animation",ISNUMBER(SEARCH("film &amp; video/documentary", N1146)),"documentary",ISNUMBER(SEARCH("film &amp; video/drama", N1146)),"drama",ISNUMBER(SEARCH("film &amp; video/science fiction", N1146)),"science fiction",ISNUMBER(SEARCH("film &amp; video/shorts", N1146)),"shorts",ISNUMBER(SEARCH("food/food trucks", N1146)),"food trucks",ISNUMBER(SEARCH("food/restaurants", N1146)),"restaurants",ISNUMBER(SEARCH("food/small batch", N1146)),"small batch",ISNUMBER(SEARCH("games/mobile games", N1146)),"mobile games",ISNUMBER(SEARCH("games/tabletop games", N1146)),"tabletop games",ISNUMBER(SEARCH("games/video games", N1146)),"video games",ISNUMBER(SEARCH("music/classical music", N1146)),"classical music",ISNUMBER(SEARCH("music/electronic music", N1146)),"electronic music",ISNUMBER(SEARCH("music/faith", N1146)),"faith",ISNUMBER(SEARCH("music/indie rock", N1146)),"indie rock",ISNUMBER(SEARCH("music/jazz", N1146)),"jazz",ISNUMBER(SEARCH("music/metal", N1146)),"metal",ISNUMBER(SEARCH("music/pop", N1146)),"pop",ISNUMBER(SEARCH("music/rock", N1146)),"rock",ISNUMBER(SEARCH("music/world music", N1146)),"world music",ISNUMBER(SEARCH("journalism/audio", N1146)),"audio",ISNUMBER(SEARCH("photography/nature", N1146)),"nature",ISNUMBER(SEARCH("photography/people", N1146)),"people",ISNUMBER(SEARCH("photography/photobooks", N1146)),"photobooks",ISNUMBER(SEARCH("photography/places", N1146)),"places",ISNUMBER(SEARCH("publishing/art books", N1146)),"art books",ISNUMBER(SEARCH("publishing/children's books", N1146)),"children's books",ISNUMBER(SEARCH("publishing/fiction", N1146)),"fiction",ISNUMBER(SEARCH("publishing/nonfiction", N1146)),"nonfiction",ISNUMBER(SEARCH("publishing/radio &amp; podcasts", N1146)),"radio &amp; podcasts",ISNUMBER(SEARCH("publishing/translations", N1146)),"translations",ISNUMBER(SEARCH("technology/gadgets", N1146)),"gadgets",ISNUMBER(SEARCH("technology/hardware", N1146)),"hardware",ISNUMBER(SEARCH("technology/makerspaces", N1146)),"makerspaces",ISNUMBER(SEARCH("technology/space exploration", N1146)),"space exploration",ISNUMBER(SEARCH("technology/wearables", N1146)),"wearables",ISNUMBER(SEARCH("technology/web", N1146)),"web",ISNUMBER(SEARCH("theater/musical", N1146)),"musical",ISNUMBER(SEARCH("theater/plays", N1146)),"plays",ISNUMBER(SEARCH("theater/spaces", N1146)),"spaces")</f>
        <v>food trucks</v>
      </c>
      <c r="S1146" s="6">
        <f t="shared" si="88"/>
        <v>42093.181944444441</v>
      </c>
      <c r="T1146" s="6">
        <f t="shared" si="89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tr">
        <f t="shared" si="87"/>
        <v>food</v>
      </c>
      <c r="R1147" t="str" cm="1">
        <f t="array" ref="R1147">_xlfn.IFS(ISNUMBER(SEARCH("film &amp; video/television", N1147)),"television",ISNUMBER(SEARCH("film &amp; video/animation", N1147)),"animation",ISNUMBER(SEARCH("film &amp; video/documentary", N1147)),"documentary",ISNUMBER(SEARCH("film &amp; video/drama", N1147)),"drama",ISNUMBER(SEARCH("film &amp; video/science fiction", N1147)),"science fiction",ISNUMBER(SEARCH("film &amp; video/shorts", N1147)),"shorts",ISNUMBER(SEARCH("food/food trucks", N1147)),"food trucks",ISNUMBER(SEARCH("food/restaurants", N1147)),"restaurants",ISNUMBER(SEARCH("food/small batch", N1147)),"small batch",ISNUMBER(SEARCH("games/mobile games", N1147)),"mobile games",ISNUMBER(SEARCH("games/tabletop games", N1147)),"tabletop games",ISNUMBER(SEARCH("games/video games", N1147)),"video games",ISNUMBER(SEARCH("music/classical music", N1147)),"classical music",ISNUMBER(SEARCH("music/electronic music", N1147)),"electronic music",ISNUMBER(SEARCH("music/faith", N1147)),"faith",ISNUMBER(SEARCH("music/indie rock", N1147)),"indie rock",ISNUMBER(SEARCH("music/jazz", N1147)),"jazz",ISNUMBER(SEARCH("music/metal", N1147)),"metal",ISNUMBER(SEARCH("music/pop", N1147)),"pop",ISNUMBER(SEARCH("music/rock", N1147)),"rock",ISNUMBER(SEARCH("music/world music", N1147)),"world music",ISNUMBER(SEARCH("journalism/audio", N1147)),"audio",ISNUMBER(SEARCH("photography/nature", N1147)),"nature",ISNUMBER(SEARCH("photography/people", N1147)),"people",ISNUMBER(SEARCH("photography/photobooks", N1147)),"photobooks",ISNUMBER(SEARCH("photography/places", N1147)),"places",ISNUMBER(SEARCH("publishing/art books", N1147)),"art books",ISNUMBER(SEARCH("publishing/children's books", N1147)),"children's books",ISNUMBER(SEARCH("publishing/fiction", N1147)),"fiction",ISNUMBER(SEARCH("publishing/nonfiction", N1147)),"nonfiction",ISNUMBER(SEARCH("publishing/radio &amp; podcasts", N1147)),"radio &amp; podcasts",ISNUMBER(SEARCH("publishing/translations", N1147)),"translations",ISNUMBER(SEARCH("technology/gadgets", N1147)),"gadgets",ISNUMBER(SEARCH("technology/hardware", N1147)),"hardware",ISNUMBER(SEARCH("technology/makerspaces", N1147)),"makerspaces",ISNUMBER(SEARCH("technology/space exploration", N1147)),"space exploration",ISNUMBER(SEARCH("technology/wearables", N1147)),"wearables",ISNUMBER(SEARCH("technology/web", N1147)),"web",ISNUMBER(SEARCH("theater/musical", N1147)),"musical",ISNUMBER(SEARCH("theater/plays", N1147)),"plays",ISNUMBER(SEARCH("theater/spaces", N1147)),"spaces")</f>
        <v>food trucks</v>
      </c>
      <c r="S1147" s="6">
        <f t="shared" si="88"/>
        <v>41854.747592592597</v>
      </c>
      <c r="T1147" s="6">
        <f t="shared" si="89"/>
        <v>41914.747592592597</v>
      </c>
    </row>
    <row r="1148" spans="1:20" ht="32" hidden="1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tr">
        <f t="shared" si="87"/>
        <v>food</v>
      </c>
      <c r="R1148" t="str" cm="1">
        <f t="array" ref="R1148">_xlfn.IFS(ISNUMBER(SEARCH("film &amp; video/television", N1148)),"television",ISNUMBER(SEARCH("film &amp; video/animation", N1148)),"animation",ISNUMBER(SEARCH("film &amp; video/documentary", N1148)),"documentary",ISNUMBER(SEARCH("film &amp; video/drama", N1148)),"drama",ISNUMBER(SEARCH("film &amp; video/science fiction", N1148)),"science fiction",ISNUMBER(SEARCH("film &amp; video/shorts", N1148)),"shorts",ISNUMBER(SEARCH("food/food trucks", N1148)),"food trucks",ISNUMBER(SEARCH("food/restaurants", N1148)),"restaurants",ISNUMBER(SEARCH("food/small batch", N1148)),"small batch",ISNUMBER(SEARCH("games/mobile games", N1148)),"mobile games",ISNUMBER(SEARCH("games/tabletop games", N1148)),"tabletop games",ISNUMBER(SEARCH("games/video games", N1148)),"video games",ISNUMBER(SEARCH("music/classical music", N1148)),"classical music",ISNUMBER(SEARCH("music/electronic music", N1148)),"electronic music",ISNUMBER(SEARCH("music/faith", N1148)),"faith",ISNUMBER(SEARCH("music/indie rock", N1148)),"indie rock",ISNUMBER(SEARCH("music/jazz", N1148)),"jazz",ISNUMBER(SEARCH("music/metal", N1148)),"metal",ISNUMBER(SEARCH("music/pop", N1148)),"pop",ISNUMBER(SEARCH("music/rock", N1148)),"rock",ISNUMBER(SEARCH("music/world music", N1148)),"world music",ISNUMBER(SEARCH("journalism/audio", N1148)),"audio",ISNUMBER(SEARCH("photography/nature", N1148)),"nature",ISNUMBER(SEARCH("photography/people", N1148)),"people",ISNUMBER(SEARCH("photography/photobooks", N1148)),"photobooks",ISNUMBER(SEARCH("photography/places", N1148)),"places",ISNUMBER(SEARCH("publishing/art books", N1148)),"art books",ISNUMBER(SEARCH("publishing/children's books", N1148)),"children's books",ISNUMBER(SEARCH("publishing/fiction", N1148)),"fiction",ISNUMBER(SEARCH("publishing/nonfiction", N1148)),"nonfiction",ISNUMBER(SEARCH("publishing/radio &amp; podcasts", N1148)),"radio &amp; podcasts",ISNUMBER(SEARCH("publishing/translations", N1148)),"translations",ISNUMBER(SEARCH("technology/gadgets", N1148)),"gadgets",ISNUMBER(SEARCH("technology/hardware", N1148)),"hardware",ISNUMBER(SEARCH("technology/makerspaces", N1148)),"makerspaces",ISNUMBER(SEARCH("technology/space exploration", N1148)),"space exploration",ISNUMBER(SEARCH("technology/wearables", N1148)),"wearables",ISNUMBER(SEARCH("technology/web", N1148)),"web",ISNUMBER(SEARCH("theater/musical", N1148)),"musical",ISNUMBER(SEARCH("theater/plays", N1148)),"plays",ISNUMBER(SEARCH("theater/spaces", N1148)),"spaces")</f>
        <v>food trucks</v>
      </c>
      <c r="S1148" s="6">
        <f t="shared" si="88"/>
        <v>41723.9533912037</v>
      </c>
      <c r="T1148" s="6">
        <f t="shared" si="89"/>
        <v>41761.9533912037</v>
      </c>
    </row>
    <row r="1149" spans="1:20" ht="48" hidden="1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v>0</v>
      </c>
      <c r="Q1149" t="str">
        <f t="shared" si="87"/>
        <v>food</v>
      </c>
      <c r="R1149" t="str" cm="1">
        <f t="array" ref="R1149">_xlfn.IFS(ISNUMBER(SEARCH("film &amp; video/television", N1149)),"television",ISNUMBER(SEARCH("film &amp; video/animation", N1149)),"animation",ISNUMBER(SEARCH("film &amp; video/documentary", N1149)),"documentary",ISNUMBER(SEARCH("film &amp; video/drama", N1149)),"drama",ISNUMBER(SEARCH("film &amp; video/science fiction", N1149)),"science fiction",ISNUMBER(SEARCH("film &amp; video/shorts", N1149)),"shorts",ISNUMBER(SEARCH("food/food trucks", N1149)),"food trucks",ISNUMBER(SEARCH("food/restaurants", N1149)),"restaurants",ISNUMBER(SEARCH("food/small batch", N1149)),"small batch",ISNUMBER(SEARCH("games/mobile games", N1149)),"mobile games",ISNUMBER(SEARCH("games/tabletop games", N1149)),"tabletop games",ISNUMBER(SEARCH("games/video games", N1149)),"video games",ISNUMBER(SEARCH("music/classical music", N1149)),"classical music",ISNUMBER(SEARCH("music/electronic music", N1149)),"electronic music",ISNUMBER(SEARCH("music/faith", N1149)),"faith",ISNUMBER(SEARCH("music/indie rock", N1149)),"indie rock",ISNUMBER(SEARCH("music/jazz", N1149)),"jazz",ISNUMBER(SEARCH("music/metal", N1149)),"metal",ISNUMBER(SEARCH("music/pop", N1149)),"pop",ISNUMBER(SEARCH("music/rock", N1149)),"rock",ISNUMBER(SEARCH("music/world music", N1149)),"world music",ISNUMBER(SEARCH("journalism/audio", N1149)),"audio",ISNUMBER(SEARCH("photography/nature", N1149)),"nature",ISNUMBER(SEARCH("photography/people", N1149)),"people",ISNUMBER(SEARCH("photography/photobooks", N1149)),"photobooks",ISNUMBER(SEARCH("photography/places", N1149)),"places",ISNUMBER(SEARCH("publishing/art books", N1149)),"art books",ISNUMBER(SEARCH("publishing/children's books", N1149)),"children's books",ISNUMBER(SEARCH("publishing/fiction", N1149)),"fiction",ISNUMBER(SEARCH("publishing/nonfiction", N1149)),"nonfiction",ISNUMBER(SEARCH("publishing/radio &amp; podcasts", N1149)),"radio &amp; podcasts",ISNUMBER(SEARCH("publishing/translations", N1149)),"translations",ISNUMBER(SEARCH("technology/gadgets", N1149)),"gadgets",ISNUMBER(SEARCH("technology/hardware", N1149)),"hardware",ISNUMBER(SEARCH("technology/makerspaces", N1149)),"makerspaces",ISNUMBER(SEARCH("technology/space exploration", N1149)),"space exploration",ISNUMBER(SEARCH("technology/wearables", N1149)),"wearables",ISNUMBER(SEARCH("technology/web", N1149)),"web",ISNUMBER(SEARCH("theater/musical", N1149)),"musical",ISNUMBER(SEARCH("theater/plays", N1149)),"plays",ISNUMBER(SEARCH("theater/spaces", N1149)),"spaces")</f>
        <v>food trucks</v>
      </c>
      <c r="S1149" s="6">
        <f t="shared" si="88"/>
        <v>41871.972025462965</v>
      </c>
      <c r="T1149" s="6">
        <f t="shared" si="89"/>
        <v>41931.972025462965</v>
      </c>
    </row>
    <row r="1150" spans="1:20" ht="32" hidden="1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tr">
        <f t="shared" si="87"/>
        <v>food</v>
      </c>
      <c r="R1150" t="str" cm="1">
        <f t="array" ref="R1150">_xlfn.IFS(ISNUMBER(SEARCH("film &amp; video/television", N1150)),"television",ISNUMBER(SEARCH("film &amp; video/animation", N1150)),"animation",ISNUMBER(SEARCH("film &amp; video/documentary", N1150)),"documentary",ISNUMBER(SEARCH("film &amp; video/drama", N1150)),"drama",ISNUMBER(SEARCH("film &amp; video/science fiction", N1150)),"science fiction",ISNUMBER(SEARCH("film &amp; video/shorts", N1150)),"shorts",ISNUMBER(SEARCH("food/food trucks", N1150)),"food trucks",ISNUMBER(SEARCH("food/restaurants", N1150)),"restaurants",ISNUMBER(SEARCH("food/small batch", N1150)),"small batch",ISNUMBER(SEARCH("games/mobile games", N1150)),"mobile games",ISNUMBER(SEARCH("games/tabletop games", N1150)),"tabletop games",ISNUMBER(SEARCH("games/video games", N1150)),"video games",ISNUMBER(SEARCH("music/classical music", N1150)),"classical music",ISNUMBER(SEARCH("music/electronic music", N1150)),"electronic music",ISNUMBER(SEARCH("music/faith", N1150)),"faith",ISNUMBER(SEARCH("music/indie rock", N1150)),"indie rock",ISNUMBER(SEARCH("music/jazz", N1150)),"jazz",ISNUMBER(SEARCH("music/metal", N1150)),"metal",ISNUMBER(SEARCH("music/pop", N1150)),"pop",ISNUMBER(SEARCH("music/rock", N1150)),"rock",ISNUMBER(SEARCH("music/world music", N1150)),"world music",ISNUMBER(SEARCH("journalism/audio", N1150)),"audio",ISNUMBER(SEARCH("photography/nature", N1150)),"nature",ISNUMBER(SEARCH("photography/people", N1150)),"people",ISNUMBER(SEARCH("photography/photobooks", N1150)),"photobooks",ISNUMBER(SEARCH("photography/places", N1150)),"places",ISNUMBER(SEARCH("publishing/art books", N1150)),"art books",ISNUMBER(SEARCH("publishing/children's books", N1150)),"children's books",ISNUMBER(SEARCH("publishing/fiction", N1150)),"fiction",ISNUMBER(SEARCH("publishing/nonfiction", N1150)),"nonfiction",ISNUMBER(SEARCH("publishing/radio &amp; podcasts", N1150)),"radio &amp; podcasts",ISNUMBER(SEARCH("publishing/translations", N1150)),"translations",ISNUMBER(SEARCH("technology/gadgets", N1150)),"gadgets",ISNUMBER(SEARCH("technology/hardware", N1150)),"hardware",ISNUMBER(SEARCH("technology/makerspaces", N1150)),"makerspaces",ISNUMBER(SEARCH("technology/space exploration", N1150)),"space exploration",ISNUMBER(SEARCH("technology/wearables", N1150)),"wearables",ISNUMBER(SEARCH("technology/web", N1150)),"web",ISNUMBER(SEARCH("theater/musical", N1150)),"musical",ISNUMBER(SEARCH("theater/plays", N1150)),"plays",ISNUMBER(SEARCH("theater/spaces", N1150)),"spaces")</f>
        <v>food trucks</v>
      </c>
      <c r="S1150" s="6">
        <f t="shared" si="88"/>
        <v>42675.171076388884</v>
      </c>
      <c r="T1150" s="6">
        <f t="shared" si="89"/>
        <v>42705.212743055556</v>
      </c>
    </row>
    <row r="1151" spans="1:20" ht="32" hidden="1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tr">
        <f t="shared" si="87"/>
        <v>food</v>
      </c>
      <c r="R1151" t="str" cm="1">
        <f t="array" ref="R1151">_xlfn.IFS(ISNUMBER(SEARCH("film &amp; video/television", N1151)),"television",ISNUMBER(SEARCH("film &amp; video/animation", N1151)),"animation",ISNUMBER(SEARCH("film &amp; video/documentary", N1151)),"documentary",ISNUMBER(SEARCH("film &amp; video/drama", N1151)),"drama",ISNUMBER(SEARCH("film &amp; video/science fiction", N1151)),"science fiction",ISNUMBER(SEARCH("film &amp; video/shorts", N1151)),"shorts",ISNUMBER(SEARCH("food/food trucks", N1151)),"food trucks",ISNUMBER(SEARCH("food/restaurants", N1151)),"restaurants",ISNUMBER(SEARCH("food/small batch", N1151)),"small batch",ISNUMBER(SEARCH("games/mobile games", N1151)),"mobile games",ISNUMBER(SEARCH("games/tabletop games", N1151)),"tabletop games",ISNUMBER(SEARCH("games/video games", N1151)),"video games",ISNUMBER(SEARCH("music/classical music", N1151)),"classical music",ISNUMBER(SEARCH("music/electronic music", N1151)),"electronic music",ISNUMBER(SEARCH("music/faith", N1151)),"faith",ISNUMBER(SEARCH("music/indie rock", N1151)),"indie rock",ISNUMBER(SEARCH("music/jazz", N1151)),"jazz",ISNUMBER(SEARCH("music/metal", N1151)),"metal",ISNUMBER(SEARCH("music/pop", N1151)),"pop",ISNUMBER(SEARCH("music/rock", N1151)),"rock",ISNUMBER(SEARCH("music/world music", N1151)),"world music",ISNUMBER(SEARCH("journalism/audio", N1151)),"audio",ISNUMBER(SEARCH("photography/nature", N1151)),"nature",ISNUMBER(SEARCH("photography/people", N1151)),"people",ISNUMBER(SEARCH("photography/photobooks", N1151)),"photobooks",ISNUMBER(SEARCH("photography/places", N1151)),"places",ISNUMBER(SEARCH("publishing/art books", N1151)),"art books",ISNUMBER(SEARCH("publishing/children's books", N1151)),"children's books",ISNUMBER(SEARCH("publishing/fiction", N1151)),"fiction",ISNUMBER(SEARCH("publishing/nonfiction", N1151)),"nonfiction",ISNUMBER(SEARCH("publishing/radio &amp; podcasts", N1151)),"radio &amp; podcasts",ISNUMBER(SEARCH("publishing/translations", N1151)),"translations",ISNUMBER(SEARCH("technology/gadgets", N1151)),"gadgets",ISNUMBER(SEARCH("technology/hardware", N1151)),"hardware",ISNUMBER(SEARCH("technology/makerspaces", N1151)),"makerspaces",ISNUMBER(SEARCH("technology/space exploration", N1151)),"space exploration",ISNUMBER(SEARCH("technology/wearables", N1151)),"wearables",ISNUMBER(SEARCH("technology/web", N1151)),"web",ISNUMBER(SEARCH("theater/musical", N1151)),"musical",ISNUMBER(SEARCH("theater/plays", N1151)),"plays",ISNUMBER(SEARCH("theater/spaces", N1151)),"spaces")</f>
        <v>food trucks</v>
      </c>
      <c r="S1151" s="6">
        <f t="shared" si="88"/>
        <v>42507.71025462963</v>
      </c>
      <c r="T1151" s="6">
        <f t="shared" si="89"/>
        <v>42537.71025462963</v>
      </c>
    </row>
    <row r="1152" spans="1:20" ht="32" hidden="1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tr">
        <f t="shared" si="87"/>
        <v>food</v>
      </c>
      <c r="R1152" t="str" cm="1">
        <f t="array" ref="R1152">_xlfn.IFS(ISNUMBER(SEARCH("film &amp; video/television", N1152)),"television",ISNUMBER(SEARCH("film &amp; video/animation", N1152)),"animation",ISNUMBER(SEARCH("film &amp; video/documentary", N1152)),"documentary",ISNUMBER(SEARCH("film &amp; video/drama", N1152)),"drama",ISNUMBER(SEARCH("film &amp; video/science fiction", N1152)),"science fiction",ISNUMBER(SEARCH("film &amp; video/shorts", N1152)),"shorts",ISNUMBER(SEARCH("food/food trucks", N1152)),"food trucks",ISNUMBER(SEARCH("food/restaurants", N1152)),"restaurants",ISNUMBER(SEARCH("food/small batch", N1152)),"small batch",ISNUMBER(SEARCH("games/mobile games", N1152)),"mobile games",ISNUMBER(SEARCH("games/tabletop games", N1152)),"tabletop games",ISNUMBER(SEARCH("games/video games", N1152)),"video games",ISNUMBER(SEARCH("music/classical music", N1152)),"classical music",ISNUMBER(SEARCH("music/electronic music", N1152)),"electronic music",ISNUMBER(SEARCH("music/faith", N1152)),"faith",ISNUMBER(SEARCH("music/indie rock", N1152)),"indie rock",ISNUMBER(SEARCH("music/jazz", N1152)),"jazz",ISNUMBER(SEARCH("music/metal", N1152)),"metal",ISNUMBER(SEARCH("music/pop", N1152)),"pop",ISNUMBER(SEARCH("music/rock", N1152)),"rock",ISNUMBER(SEARCH("music/world music", N1152)),"world music",ISNUMBER(SEARCH("journalism/audio", N1152)),"audio",ISNUMBER(SEARCH("photography/nature", N1152)),"nature",ISNUMBER(SEARCH("photography/people", N1152)),"people",ISNUMBER(SEARCH("photography/photobooks", N1152)),"photobooks",ISNUMBER(SEARCH("photography/places", N1152)),"places",ISNUMBER(SEARCH("publishing/art books", N1152)),"art books",ISNUMBER(SEARCH("publishing/children's books", N1152)),"children's books",ISNUMBER(SEARCH("publishing/fiction", N1152)),"fiction",ISNUMBER(SEARCH("publishing/nonfiction", N1152)),"nonfiction",ISNUMBER(SEARCH("publishing/radio &amp; podcasts", N1152)),"radio &amp; podcasts",ISNUMBER(SEARCH("publishing/translations", N1152)),"translations",ISNUMBER(SEARCH("technology/gadgets", N1152)),"gadgets",ISNUMBER(SEARCH("technology/hardware", N1152)),"hardware",ISNUMBER(SEARCH("technology/makerspaces", N1152)),"makerspaces",ISNUMBER(SEARCH("technology/space exploration", N1152)),"space exploration",ISNUMBER(SEARCH("technology/wearables", N1152)),"wearables",ISNUMBER(SEARCH("technology/web", N1152)),"web",ISNUMBER(SEARCH("theater/musical", N1152)),"musical",ISNUMBER(SEARCH("theater/plays", N1152)),"plays",ISNUMBER(SEARCH("theater/spaces", N1152)),"spaces")</f>
        <v>food trucks</v>
      </c>
      <c r="S1152" s="6">
        <f t="shared" si="88"/>
        <v>42317.954571759255</v>
      </c>
      <c r="T1152" s="6">
        <f t="shared" si="89"/>
        <v>42377.954571759255</v>
      </c>
    </row>
    <row r="1153" spans="1:20" ht="48" hidden="1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v>0</v>
      </c>
      <c r="Q1153" t="str">
        <f t="shared" si="87"/>
        <v>food</v>
      </c>
      <c r="R1153" t="str" cm="1">
        <f t="array" ref="R1153">_xlfn.IFS(ISNUMBER(SEARCH("film &amp; video/television", N1153)),"television",ISNUMBER(SEARCH("film &amp; video/animation", N1153)),"animation",ISNUMBER(SEARCH("film &amp; video/documentary", N1153)),"documentary",ISNUMBER(SEARCH("film &amp; video/drama", N1153)),"drama",ISNUMBER(SEARCH("film &amp; video/science fiction", N1153)),"science fiction",ISNUMBER(SEARCH("film &amp; video/shorts", N1153)),"shorts",ISNUMBER(SEARCH("food/food trucks", N1153)),"food trucks",ISNUMBER(SEARCH("food/restaurants", N1153)),"restaurants",ISNUMBER(SEARCH("food/small batch", N1153)),"small batch",ISNUMBER(SEARCH("games/mobile games", N1153)),"mobile games",ISNUMBER(SEARCH("games/tabletop games", N1153)),"tabletop games",ISNUMBER(SEARCH("games/video games", N1153)),"video games",ISNUMBER(SEARCH("music/classical music", N1153)),"classical music",ISNUMBER(SEARCH("music/electronic music", N1153)),"electronic music",ISNUMBER(SEARCH("music/faith", N1153)),"faith",ISNUMBER(SEARCH("music/indie rock", N1153)),"indie rock",ISNUMBER(SEARCH("music/jazz", N1153)),"jazz",ISNUMBER(SEARCH("music/metal", N1153)),"metal",ISNUMBER(SEARCH("music/pop", N1153)),"pop",ISNUMBER(SEARCH("music/rock", N1153)),"rock",ISNUMBER(SEARCH("music/world music", N1153)),"world music",ISNUMBER(SEARCH("journalism/audio", N1153)),"audio",ISNUMBER(SEARCH("photography/nature", N1153)),"nature",ISNUMBER(SEARCH("photography/people", N1153)),"people",ISNUMBER(SEARCH("photography/photobooks", N1153)),"photobooks",ISNUMBER(SEARCH("photography/places", N1153)),"places",ISNUMBER(SEARCH("publishing/art books", N1153)),"art books",ISNUMBER(SEARCH("publishing/children's books", N1153)),"children's books",ISNUMBER(SEARCH("publishing/fiction", N1153)),"fiction",ISNUMBER(SEARCH("publishing/nonfiction", N1153)),"nonfiction",ISNUMBER(SEARCH("publishing/radio &amp; podcasts", N1153)),"radio &amp; podcasts",ISNUMBER(SEARCH("publishing/translations", N1153)),"translations",ISNUMBER(SEARCH("technology/gadgets", N1153)),"gadgets",ISNUMBER(SEARCH("technology/hardware", N1153)),"hardware",ISNUMBER(SEARCH("technology/makerspaces", N1153)),"makerspaces",ISNUMBER(SEARCH("technology/space exploration", N1153)),"space exploration",ISNUMBER(SEARCH("technology/wearables", N1153)),"wearables",ISNUMBER(SEARCH("technology/web", N1153)),"web",ISNUMBER(SEARCH("theater/musical", N1153)),"musical",ISNUMBER(SEARCH("theater/plays", N1153)),"plays",ISNUMBER(SEARCH("theater/spaces", N1153)),"spaces")</f>
        <v>food trucks</v>
      </c>
      <c r="S1153" s="6">
        <f t="shared" si="88"/>
        <v>42224.102581018517</v>
      </c>
      <c r="T1153" s="6">
        <f t="shared" si="89"/>
        <v>42254.102581018517</v>
      </c>
    </row>
    <row r="1154" spans="1:20" ht="16" hidden="1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>
        <f t="shared" si="86"/>
        <v>60.733333333333334</v>
      </c>
      <c r="Q1154" t="str">
        <f t="shared" si="87"/>
        <v>food</v>
      </c>
      <c r="R1154" t="str" cm="1">
        <f t="array" ref="R1154">_xlfn.IFS(ISNUMBER(SEARCH("film &amp; video/television", N1154)),"television",ISNUMBER(SEARCH("film &amp; video/animation", N1154)),"animation",ISNUMBER(SEARCH("film &amp; video/documentary", N1154)),"documentary",ISNUMBER(SEARCH("film &amp; video/drama", N1154)),"drama",ISNUMBER(SEARCH("film &amp; video/science fiction", N1154)),"science fiction",ISNUMBER(SEARCH("film &amp; video/shorts", N1154)),"shorts",ISNUMBER(SEARCH("food/food trucks", N1154)),"food trucks",ISNUMBER(SEARCH("food/restaurants", N1154)),"restaurants",ISNUMBER(SEARCH("food/small batch", N1154)),"small batch",ISNUMBER(SEARCH("games/mobile games", N1154)),"mobile games",ISNUMBER(SEARCH("games/tabletop games", N1154)),"tabletop games",ISNUMBER(SEARCH("games/video games", N1154)),"video games",ISNUMBER(SEARCH("music/classical music", N1154)),"classical music",ISNUMBER(SEARCH("music/electronic music", N1154)),"electronic music",ISNUMBER(SEARCH("music/faith", N1154)),"faith",ISNUMBER(SEARCH("music/indie rock", N1154)),"indie rock",ISNUMBER(SEARCH("music/jazz", N1154)),"jazz",ISNUMBER(SEARCH("music/metal", N1154)),"metal",ISNUMBER(SEARCH("music/pop", N1154)),"pop",ISNUMBER(SEARCH("music/rock", N1154)),"rock",ISNUMBER(SEARCH("music/world music", N1154)),"world music",ISNUMBER(SEARCH("journalism/audio", N1154)),"audio",ISNUMBER(SEARCH("photography/nature", N1154)),"nature",ISNUMBER(SEARCH("photography/people", N1154)),"people",ISNUMBER(SEARCH("photography/photobooks", N1154)),"photobooks",ISNUMBER(SEARCH("photography/places", N1154)),"places",ISNUMBER(SEARCH("publishing/art books", N1154)),"art books",ISNUMBER(SEARCH("publishing/children's books", N1154)),"children's books",ISNUMBER(SEARCH("publishing/fiction", N1154)),"fiction",ISNUMBER(SEARCH("publishing/nonfiction", N1154)),"nonfiction",ISNUMBER(SEARCH("publishing/radio &amp; podcasts", N1154)),"radio &amp; podcasts",ISNUMBER(SEARCH("publishing/translations", N1154)),"translations",ISNUMBER(SEARCH("technology/gadgets", N1154)),"gadgets",ISNUMBER(SEARCH("technology/hardware", N1154)),"hardware",ISNUMBER(SEARCH("technology/makerspaces", N1154)),"makerspaces",ISNUMBER(SEARCH("technology/space exploration", N1154)),"space exploration",ISNUMBER(SEARCH("technology/wearables", N1154)),"wearables",ISNUMBER(SEARCH("technology/web", N1154)),"web",ISNUMBER(SEARCH("theater/musical", N1154)),"musical",ISNUMBER(SEARCH("theater/plays", N1154)),"plays",ISNUMBER(SEARCH("theater/spaces", N1154)),"spaces")</f>
        <v>food trucks</v>
      </c>
      <c r="S1154" s="6">
        <f t="shared" si="88"/>
        <v>42109.709629629629</v>
      </c>
      <c r="T1154" s="6">
        <f t="shared" si="89"/>
        <v>42139.709629629629</v>
      </c>
    </row>
    <row r="1155" spans="1:20" ht="32" hidden="1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(E1155/D1155)*100</f>
        <v>0.625</v>
      </c>
      <c r="P1155">
        <f t="shared" ref="P1155:P1218" si="91">(E1155/L1155)</f>
        <v>50</v>
      </c>
      <c r="Q1155" t="str">
        <f t="shared" ref="Q1155:Q1218" si="92">_xlfn.IFS(ISNUMBER(SEARCH("film &amp; video", N1155)),"film &amp; video",ISNUMBER(SEARCH("food", N1155)),"food",ISNUMBER(SEARCH("games", N1155)),"games",ISNUMBER(SEARCH("journalism", N1155)),"journalism",ISNUMBER(SEARCH("music", N1155)),"music",ISNUMBER(SEARCH("photography", N1155)),"photography",ISNUMBER(SEARCH("publishing", N1155)),"publishing",ISNUMBER(SEARCH("technology", N1155)),"technology",ISNUMBER(SEARCH("theater", N1155)),"theater")</f>
        <v>food</v>
      </c>
      <c r="R1155" t="str" cm="1">
        <f t="array" ref="R1155">_xlfn.IFS(ISNUMBER(SEARCH("film &amp; video/television", N1155)),"television",ISNUMBER(SEARCH("film &amp; video/animation", N1155)),"animation",ISNUMBER(SEARCH("film &amp; video/documentary", N1155)),"documentary",ISNUMBER(SEARCH("film &amp; video/drama", N1155)),"drama",ISNUMBER(SEARCH("film &amp; video/science fiction", N1155)),"science fiction",ISNUMBER(SEARCH("film &amp; video/shorts", N1155)),"shorts",ISNUMBER(SEARCH("food/food trucks", N1155)),"food trucks",ISNUMBER(SEARCH("food/restaurants", N1155)),"restaurants",ISNUMBER(SEARCH("food/small batch", N1155)),"small batch",ISNUMBER(SEARCH("games/mobile games", N1155)),"mobile games",ISNUMBER(SEARCH("games/tabletop games", N1155)),"tabletop games",ISNUMBER(SEARCH("games/video games", N1155)),"video games",ISNUMBER(SEARCH("music/classical music", N1155)),"classical music",ISNUMBER(SEARCH("music/electronic music", N1155)),"electronic music",ISNUMBER(SEARCH("music/faith", N1155)),"faith",ISNUMBER(SEARCH("music/indie rock", N1155)),"indie rock",ISNUMBER(SEARCH("music/jazz", N1155)),"jazz",ISNUMBER(SEARCH("music/metal", N1155)),"metal",ISNUMBER(SEARCH("music/pop", N1155)),"pop",ISNUMBER(SEARCH("music/rock", N1155)),"rock",ISNUMBER(SEARCH("music/world music", N1155)),"world music",ISNUMBER(SEARCH("journalism/audio", N1155)),"audio",ISNUMBER(SEARCH("photography/nature", N1155)),"nature",ISNUMBER(SEARCH("photography/people", N1155)),"people",ISNUMBER(SEARCH("photography/photobooks", N1155)),"photobooks",ISNUMBER(SEARCH("photography/places", N1155)),"places",ISNUMBER(SEARCH("publishing/art books", N1155)),"art books",ISNUMBER(SEARCH("publishing/children's books", N1155)),"children's books",ISNUMBER(SEARCH("publishing/fiction", N1155)),"fiction",ISNUMBER(SEARCH("publishing/nonfiction", N1155)),"nonfiction",ISNUMBER(SEARCH("publishing/radio &amp; podcasts", N1155)),"radio &amp; podcasts",ISNUMBER(SEARCH("publishing/translations", N1155)),"translations",ISNUMBER(SEARCH("technology/gadgets", N1155)),"gadgets",ISNUMBER(SEARCH("technology/hardware", N1155)),"hardware",ISNUMBER(SEARCH("technology/makerspaces", N1155)),"makerspaces",ISNUMBER(SEARCH("technology/space exploration", N1155)),"space exploration",ISNUMBER(SEARCH("technology/wearables", N1155)),"wearables",ISNUMBER(SEARCH("technology/web", N1155)),"web",ISNUMBER(SEARCH("theater/musical", N1155)),"musical",ISNUMBER(SEARCH("theater/plays", N1155)),"plays",ISNUMBER(SEARCH("theater/spaces", N1155)),"spaces")</f>
        <v>food trucks</v>
      </c>
      <c r="S1155" s="6">
        <f t="shared" ref="S1155:S1218" si="93">(((J1155/60)/60)/24)+DATE(1970,1,1)</f>
        <v>42143.714178240742</v>
      </c>
      <c r="T1155" s="6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tr">
        <f t="shared" si="92"/>
        <v>food</v>
      </c>
      <c r="R1156" t="str" cm="1">
        <f t="array" ref="R1156">_xlfn.IFS(ISNUMBER(SEARCH("film &amp; video/television", N1156)),"television",ISNUMBER(SEARCH("film &amp; video/animation", N1156)),"animation",ISNUMBER(SEARCH("film &amp; video/documentary", N1156)),"documentary",ISNUMBER(SEARCH("film &amp; video/drama", N1156)),"drama",ISNUMBER(SEARCH("film &amp; video/science fiction", N1156)),"science fiction",ISNUMBER(SEARCH("film &amp; video/shorts", N1156)),"shorts",ISNUMBER(SEARCH("food/food trucks", N1156)),"food trucks",ISNUMBER(SEARCH("food/restaurants", N1156)),"restaurants",ISNUMBER(SEARCH("food/small batch", N1156)),"small batch",ISNUMBER(SEARCH("games/mobile games", N1156)),"mobile games",ISNUMBER(SEARCH("games/tabletop games", N1156)),"tabletop games",ISNUMBER(SEARCH("games/video games", N1156)),"video games",ISNUMBER(SEARCH("music/classical music", N1156)),"classical music",ISNUMBER(SEARCH("music/electronic music", N1156)),"electronic music",ISNUMBER(SEARCH("music/faith", N1156)),"faith",ISNUMBER(SEARCH("music/indie rock", N1156)),"indie rock",ISNUMBER(SEARCH("music/jazz", N1156)),"jazz",ISNUMBER(SEARCH("music/metal", N1156)),"metal",ISNUMBER(SEARCH("music/pop", N1156)),"pop",ISNUMBER(SEARCH("music/rock", N1156)),"rock",ISNUMBER(SEARCH("music/world music", N1156)),"world music",ISNUMBER(SEARCH("journalism/audio", N1156)),"audio",ISNUMBER(SEARCH("photography/nature", N1156)),"nature",ISNUMBER(SEARCH("photography/people", N1156)),"people",ISNUMBER(SEARCH("photography/photobooks", N1156)),"photobooks",ISNUMBER(SEARCH("photography/places", N1156)),"places",ISNUMBER(SEARCH("publishing/art books", N1156)),"art books",ISNUMBER(SEARCH("publishing/children's books", N1156)),"children's books",ISNUMBER(SEARCH("publishing/fiction", N1156)),"fiction",ISNUMBER(SEARCH("publishing/nonfiction", N1156)),"nonfiction",ISNUMBER(SEARCH("publishing/radio &amp; podcasts", N1156)),"radio &amp; podcasts",ISNUMBER(SEARCH("publishing/translations", N1156)),"translations",ISNUMBER(SEARCH("technology/gadgets", N1156)),"gadgets",ISNUMBER(SEARCH("technology/hardware", N1156)),"hardware",ISNUMBER(SEARCH("technology/makerspaces", N1156)),"makerspaces",ISNUMBER(SEARCH("technology/space exploration", N1156)),"space exploration",ISNUMBER(SEARCH("technology/wearables", N1156)),"wearables",ISNUMBER(SEARCH("technology/web", N1156)),"web",ISNUMBER(SEARCH("theater/musical", N1156)),"musical",ISNUMBER(SEARCH("theater/plays", N1156)),"plays",ISNUMBER(SEARCH("theater/spaces", N1156)),"spaces")</f>
        <v>food trucks</v>
      </c>
      <c r="S1156" s="6">
        <f t="shared" si="93"/>
        <v>42223.108865740738</v>
      </c>
      <c r="T1156" s="6">
        <f t="shared" si="94"/>
        <v>42253.108865740738</v>
      </c>
    </row>
    <row r="1157" spans="1:20" ht="48" hidden="1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tr">
        <f t="shared" si="92"/>
        <v>food</v>
      </c>
      <c r="R1157" t="str" cm="1">
        <f t="array" ref="R1157">_xlfn.IFS(ISNUMBER(SEARCH("film &amp; video/television", N1157)),"television",ISNUMBER(SEARCH("film &amp; video/animation", N1157)),"animation",ISNUMBER(SEARCH("film &amp; video/documentary", N1157)),"documentary",ISNUMBER(SEARCH("film &amp; video/drama", N1157)),"drama",ISNUMBER(SEARCH("film &amp; video/science fiction", N1157)),"science fiction",ISNUMBER(SEARCH("film &amp; video/shorts", N1157)),"shorts",ISNUMBER(SEARCH("food/food trucks", N1157)),"food trucks",ISNUMBER(SEARCH("food/restaurants", N1157)),"restaurants",ISNUMBER(SEARCH("food/small batch", N1157)),"small batch",ISNUMBER(SEARCH("games/mobile games", N1157)),"mobile games",ISNUMBER(SEARCH("games/tabletop games", N1157)),"tabletop games",ISNUMBER(SEARCH("games/video games", N1157)),"video games",ISNUMBER(SEARCH("music/classical music", N1157)),"classical music",ISNUMBER(SEARCH("music/electronic music", N1157)),"electronic music",ISNUMBER(SEARCH("music/faith", N1157)),"faith",ISNUMBER(SEARCH("music/indie rock", N1157)),"indie rock",ISNUMBER(SEARCH("music/jazz", N1157)),"jazz",ISNUMBER(SEARCH("music/metal", N1157)),"metal",ISNUMBER(SEARCH("music/pop", N1157)),"pop",ISNUMBER(SEARCH("music/rock", N1157)),"rock",ISNUMBER(SEARCH("music/world music", N1157)),"world music",ISNUMBER(SEARCH("journalism/audio", N1157)),"audio",ISNUMBER(SEARCH("photography/nature", N1157)),"nature",ISNUMBER(SEARCH("photography/people", N1157)),"people",ISNUMBER(SEARCH("photography/photobooks", N1157)),"photobooks",ISNUMBER(SEARCH("photography/places", N1157)),"places",ISNUMBER(SEARCH("publishing/art books", N1157)),"art books",ISNUMBER(SEARCH("publishing/children's books", N1157)),"children's books",ISNUMBER(SEARCH("publishing/fiction", N1157)),"fiction",ISNUMBER(SEARCH("publishing/nonfiction", N1157)),"nonfiction",ISNUMBER(SEARCH("publishing/radio &amp; podcasts", N1157)),"radio &amp; podcasts",ISNUMBER(SEARCH("publishing/translations", N1157)),"translations",ISNUMBER(SEARCH("technology/gadgets", N1157)),"gadgets",ISNUMBER(SEARCH("technology/hardware", N1157)),"hardware",ISNUMBER(SEARCH("technology/makerspaces", N1157)),"makerspaces",ISNUMBER(SEARCH("technology/space exploration", N1157)),"space exploration",ISNUMBER(SEARCH("technology/wearables", N1157)),"wearables",ISNUMBER(SEARCH("technology/web", N1157)),"web",ISNUMBER(SEARCH("theater/musical", N1157)),"musical",ISNUMBER(SEARCH("theater/plays", N1157)),"plays",ISNUMBER(SEARCH("theater/spaces", N1157)),"spaces")</f>
        <v>food trucks</v>
      </c>
      <c r="S1157" s="6">
        <f t="shared" si="93"/>
        <v>41835.763981481483</v>
      </c>
      <c r="T1157" s="6">
        <f t="shared" si="94"/>
        <v>41865.763981481483</v>
      </c>
    </row>
    <row r="1158" spans="1:20" ht="48" hidden="1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v>0</v>
      </c>
      <c r="Q1158" t="str">
        <f t="shared" si="92"/>
        <v>food</v>
      </c>
      <c r="R1158" t="str" cm="1">
        <f t="array" ref="R1158">_xlfn.IFS(ISNUMBER(SEARCH("film &amp; video/television", N1158)),"television",ISNUMBER(SEARCH("film &amp; video/animation", N1158)),"animation",ISNUMBER(SEARCH("film &amp; video/documentary", N1158)),"documentary",ISNUMBER(SEARCH("film &amp; video/drama", N1158)),"drama",ISNUMBER(SEARCH("film &amp; video/science fiction", N1158)),"science fiction",ISNUMBER(SEARCH("film &amp; video/shorts", N1158)),"shorts",ISNUMBER(SEARCH("food/food trucks", N1158)),"food trucks",ISNUMBER(SEARCH("food/restaurants", N1158)),"restaurants",ISNUMBER(SEARCH("food/small batch", N1158)),"small batch",ISNUMBER(SEARCH("games/mobile games", N1158)),"mobile games",ISNUMBER(SEARCH("games/tabletop games", N1158)),"tabletop games",ISNUMBER(SEARCH("games/video games", N1158)),"video games",ISNUMBER(SEARCH("music/classical music", N1158)),"classical music",ISNUMBER(SEARCH("music/electronic music", N1158)),"electronic music",ISNUMBER(SEARCH("music/faith", N1158)),"faith",ISNUMBER(SEARCH("music/indie rock", N1158)),"indie rock",ISNUMBER(SEARCH("music/jazz", N1158)),"jazz",ISNUMBER(SEARCH("music/metal", N1158)),"metal",ISNUMBER(SEARCH("music/pop", N1158)),"pop",ISNUMBER(SEARCH("music/rock", N1158)),"rock",ISNUMBER(SEARCH("music/world music", N1158)),"world music",ISNUMBER(SEARCH("journalism/audio", N1158)),"audio",ISNUMBER(SEARCH("photography/nature", N1158)),"nature",ISNUMBER(SEARCH("photography/people", N1158)),"people",ISNUMBER(SEARCH("photography/photobooks", N1158)),"photobooks",ISNUMBER(SEARCH("photography/places", N1158)),"places",ISNUMBER(SEARCH("publishing/art books", N1158)),"art books",ISNUMBER(SEARCH("publishing/children's books", N1158)),"children's books",ISNUMBER(SEARCH("publishing/fiction", N1158)),"fiction",ISNUMBER(SEARCH("publishing/nonfiction", N1158)),"nonfiction",ISNUMBER(SEARCH("publishing/radio &amp; podcasts", N1158)),"radio &amp; podcasts",ISNUMBER(SEARCH("publishing/translations", N1158)),"translations",ISNUMBER(SEARCH("technology/gadgets", N1158)),"gadgets",ISNUMBER(SEARCH("technology/hardware", N1158)),"hardware",ISNUMBER(SEARCH("technology/makerspaces", N1158)),"makerspaces",ISNUMBER(SEARCH("technology/space exploration", N1158)),"space exploration",ISNUMBER(SEARCH("technology/wearables", N1158)),"wearables",ISNUMBER(SEARCH("technology/web", N1158)),"web",ISNUMBER(SEARCH("theater/musical", N1158)),"musical",ISNUMBER(SEARCH("theater/plays", N1158)),"plays",ISNUMBER(SEARCH("theater/spaces", N1158)),"spaces")</f>
        <v>food trucks</v>
      </c>
      <c r="S1158" s="6">
        <f t="shared" si="93"/>
        <v>42029.07131944444</v>
      </c>
      <c r="T1158" s="6">
        <f t="shared" si="94"/>
        <v>42059.07131944444</v>
      </c>
    </row>
    <row r="1159" spans="1:20" ht="48" hidden="1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tr">
        <f t="shared" si="92"/>
        <v>food</v>
      </c>
      <c r="R1159" t="str" cm="1">
        <f t="array" ref="R1159">_xlfn.IFS(ISNUMBER(SEARCH("film &amp; video/television", N1159)),"television",ISNUMBER(SEARCH("film &amp; video/animation", N1159)),"animation",ISNUMBER(SEARCH("film &amp; video/documentary", N1159)),"documentary",ISNUMBER(SEARCH("film &amp; video/drama", N1159)),"drama",ISNUMBER(SEARCH("film &amp; video/science fiction", N1159)),"science fiction",ISNUMBER(SEARCH("film &amp; video/shorts", N1159)),"shorts",ISNUMBER(SEARCH("food/food trucks", N1159)),"food trucks",ISNUMBER(SEARCH("food/restaurants", N1159)),"restaurants",ISNUMBER(SEARCH("food/small batch", N1159)),"small batch",ISNUMBER(SEARCH("games/mobile games", N1159)),"mobile games",ISNUMBER(SEARCH("games/tabletop games", N1159)),"tabletop games",ISNUMBER(SEARCH("games/video games", N1159)),"video games",ISNUMBER(SEARCH("music/classical music", N1159)),"classical music",ISNUMBER(SEARCH("music/electronic music", N1159)),"electronic music",ISNUMBER(SEARCH("music/faith", N1159)),"faith",ISNUMBER(SEARCH("music/indie rock", N1159)),"indie rock",ISNUMBER(SEARCH("music/jazz", N1159)),"jazz",ISNUMBER(SEARCH("music/metal", N1159)),"metal",ISNUMBER(SEARCH("music/pop", N1159)),"pop",ISNUMBER(SEARCH("music/rock", N1159)),"rock",ISNUMBER(SEARCH("music/world music", N1159)),"world music",ISNUMBER(SEARCH("journalism/audio", N1159)),"audio",ISNUMBER(SEARCH("photography/nature", N1159)),"nature",ISNUMBER(SEARCH("photography/people", N1159)),"people",ISNUMBER(SEARCH("photography/photobooks", N1159)),"photobooks",ISNUMBER(SEARCH("photography/places", N1159)),"places",ISNUMBER(SEARCH("publishing/art books", N1159)),"art books",ISNUMBER(SEARCH("publishing/children's books", N1159)),"children's books",ISNUMBER(SEARCH("publishing/fiction", N1159)),"fiction",ISNUMBER(SEARCH("publishing/nonfiction", N1159)),"nonfiction",ISNUMBER(SEARCH("publishing/radio &amp; podcasts", N1159)),"radio &amp; podcasts",ISNUMBER(SEARCH("publishing/translations", N1159)),"translations",ISNUMBER(SEARCH("technology/gadgets", N1159)),"gadgets",ISNUMBER(SEARCH("technology/hardware", N1159)),"hardware",ISNUMBER(SEARCH("technology/makerspaces", N1159)),"makerspaces",ISNUMBER(SEARCH("technology/space exploration", N1159)),"space exploration",ISNUMBER(SEARCH("technology/wearables", N1159)),"wearables",ISNUMBER(SEARCH("technology/web", N1159)),"web",ISNUMBER(SEARCH("theater/musical", N1159)),"musical",ISNUMBER(SEARCH("theater/plays", N1159)),"plays",ISNUMBER(SEARCH("theater/spaces", N1159)),"spaces")</f>
        <v>food trucks</v>
      </c>
      <c r="S1159" s="6">
        <f t="shared" si="93"/>
        <v>41918.628240740742</v>
      </c>
      <c r="T1159" s="6">
        <f t="shared" si="94"/>
        <v>41978.669907407413</v>
      </c>
    </row>
    <row r="1160" spans="1:20" ht="48" hidden="1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tr">
        <f t="shared" si="92"/>
        <v>food</v>
      </c>
      <c r="R1160" t="str" cm="1">
        <f t="array" ref="R1160">_xlfn.IFS(ISNUMBER(SEARCH("film &amp; video/television", N1160)),"television",ISNUMBER(SEARCH("film &amp; video/animation", N1160)),"animation",ISNUMBER(SEARCH("film &amp; video/documentary", N1160)),"documentary",ISNUMBER(SEARCH("film &amp; video/drama", N1160)),"drama",ISNUMBER(SEARCH("film &amp; video/science fiction", N1160)),"science fiction",ISNUMBER(SEARCH("film &amp; video/shorts", N1160)),"shorts",ISNUMBER(SEARCH("food/food trucks", N1160)),"food trucks",ISNUMBER(SEARCH("food/restaurants", N1160)),"restaurants",ISNUMBER(SEARCH("food/small batch", N1160)),"small batch",ISNUMBER(SEARCH("games/mobile games", N1160)),"mobile games",ISNUMBER(SEARCH("games/tabletop games", N1160)),"tabletop games",ISNUMBER(SEARCH("games/video games", N1160)),"video games",ISNUMBER(SEARCH("music/classical music", N1160)),"classical music",ISNUMBER(SEARCH("music/electronic music", N1160)),"electronic music",ISNUMBER(SEARCH("music/faith", N1160)),"faith",ISNUMBER(SEARCH("music/indie rock", N1160)),"indie rock",ISNUMBER(SEARCH("music/jazz", N1160)),"jazz",ISNUMBER(SEARCH("music/metal", N1160)),"metal",ISNUMBER(SEARCH("music/pop", N1160)),"pop",ISNUMBER(SEARCH("music/rock", N1160)),"rock",ISNUMBER(SEARCH("music/world music", N1160)),"world music",ISNUMBER(SEARCH("journalism/audio", N1160)),"audio",ISNUMBER(SEARCH("photography/nature", N1160)),"nature",ISNUMBER(SEARCH("photography/people", N1160)),"people",ISNUMBER(SEARCH("photography/photobooks", N1160)),"photobooks",ISNUMBER(SEARCH("photography/places", N1160)),"places",ISNUMBER(SEARCH("publishing/art books", N1160)),"art books",ISNUMBER(SEARCH("publishing/children's books", N1160)),"children's books",ISNUMBER(SEARCH("publishing/fiction", N1160)),"fiction",ISNUMBER(SEARCH("publishing/nonfiction", N1160)),"nonfiction",ISNUMBER(SEARCH("publishing/radio &amp; podcasts", N1160)),"radio &amp; podcasts",ISNUMBER(SEARCH("publishing/translations", N1160)),"translations",ISNUMBER(SEARCH("technology/gadgets", N1160)),"gadgets",ISNUMBER(SEARCH("technology/hardware", N1160)),"hardware",ISNUMBER(SEARCH("technology/makerspaces", N1160)),"makerspaces",ISNUMBER(SEARCH("technology/space exploration", N1160)),"space exploration",ISNUMBER(SEARCH("technology/wearables", N1160)),"wearables",ISNUMBER(SEARCH("technology/web", N1160)),"web",ISNUMBER(SEARCH("theater/musical", N1160)),"musical",ISNUMBER(SEARCH("theater/plays", N1160)),"plays",ISNUMBER(SEARCH("theater/spaces", N1160)),"spaces")</f>
        <v>food trucks</v>
      </c>
      <c r="S1160" s="6">
        <f t="shared" si="93"/>
        <v>41952.09175925926</v>
      </c>
      <c r="T1160" s="6">
        <f t="shared" si="94"/>
        <v>41982.09175925926</v>
      </c>
    </row>
    <row r="1161" spans="1:20" ht="48" hidden="1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v>0</v>
      </c>
      <c r="Q1161" t="str">
        <f t="shared" si="92"/>
        <v>food</v>
      </c>
      <c r="R1161" t="str" cm="1">
        <f t="array" ref="R1161">_xlfn.IFS(ISNUMBER(SEARCH("film &amp; video/television", N1161)),"television",ISNUMBER(SEARCH("film &amp; video/animation", N1161)),"animation",ISNUMBER(SEARCH("film &amp; video/documentary", N1161)),"documentary",ISNUMBER(SEARCH("film &amp; video/drama", N1161)),"drama",ISNUMBER(SEARCH("film &amp; video/science fiction", N1161)),"science fiction",ISNUMBER(SEARCH("film &amp; video/shorts", N1161)),"shorts",ISNUMBER(SEARCH("food/food trucks", N1161)),"food trucks",ISNUMBER(SEARCH("food/restaurants", N1161)),"restaurants",ISNUMBER(SEARCH("food/small batch", N1161)),"small batch",ISNUMBER(SEARCH("games/mobile games", N1161)),"mobile games",ISNUMBER(SEARCH("games/tabletop games", N1161)),"tabletop games",ISNUMBER(SEARCH("games/video games", N1161)),"video games",ISNUMBER(SEARCH("music/classical music", N1161)),"classical music",ISNUMBER(SEARCH("music/electronic music", N1161)),"electronic music",ISNUMBER(SEARCH("music/faith", N1161)),"faith",ISNUMBER(SEARCH("music/indie rock", N1161)),"indie rock",ISNUMBER(SEARCH("music/jazz", N1161)),"jazz",ISNUMBER(SEARCH("music/metal", N1161)),"metal",ISNUMBER(SEARCH("music/pop", N1161)),"pop",ISNUMBER(SEARCH("music/rock", N1161)),"rock",ISNUMBER(SEARCH("music/world music", N1161)),"world music",ISNUMBER(SEARCH("journalism/audio", N1161)),"audio",ISNUMBER(SEARCH("photography/nature", N1161)),"nature",ISNUMBER(SEARCH("photography/people", N1161)),"people",ISNUMBER(SEARCH("photography/photobooks", N1161)),"photobooks",ISNUMBER(SEARCH("photography/places", N1161)),"places",ISNUMBER(SEARCH("publishing/art books", N1161)),"art books",ISNUMBER(SEARCH("publishing/children's books", N1161)),"children's books",ISNUMBER(SEARCH("publishing/fiction", N1161)),"fiction",ISNUMBER(SEARCH("publishing/nonfiction", N1161)),"nonfiction",ISNUMBER(SEARCH("publishing/radio &amp; podcasts", N1161)),"radio &amp; podcasts",ISNUMBER(SEARCH("publishing/translations", N1161)),"translations",ISNUMBER(SEARCH("technology/gadgets", N1161)),"gadgets",ISNUMBER(SEARCH("technology/hardware", N1161)),"hardware",ISNUMBER(SEARCH("technology/makerspaces", N1161)),"makerspaces",ISNUMBER(SEARCH("technology/space exploration", N1161)),"space exploration",ISNUMBER(SEARCH("technology/wearables", N1161)),"wearables",ISNUMBER(SEARCH("technology/web", N1161)),"web",ISNUMBER(SEARCH("theater/musical", N1161)),"musical",ISNUMBER(SEARCH("theater/plays", N1161)),"plays",ISNUMBER(SEARCH("theater/spaces", N1161)),"spaces")</f>
        <v>food trucks</v>
      </c>
      <c r="S1161" s="6">
        <f t="shared" si="93"/>
        <v>42154.726446759261</v>
      </c>
      <c r="T1161" s="6">
        <f t="shared" si="94"/>
        <v>42185.65625</v>
      </c>
    </row>
    <row r="1162" spans="1:20" ht="48" hidden="1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tr">
        <f t="shared" si="92"/>
        <v>food</v>
      </c>
      <c r="R1162" t="str" cm="1">
        <f t="array" ref="R1162">_xlfn.IFS(ISNUMBER(SEARCH("film &amp; video/television", N1162)),"television",ISNUMBER(SEARCH("film &amp; video/animation", N1162)),"animation",ISNUMBER(SEARCH("film &amp; video/documentary", N1162)),"documentary",ISNUMBER(SEARCH("film &amp; video/drama", N1162)),"drama",ISNUMBER(SEARCH("film &amp; video/science fiction", N1162)),"science fiction",ISNUMBER(SEARCH("film &amp; video/shorts", N1162)),"shorts",ISNUMBER(SEARCH("food/food trucks", N1162)),"food trucks",ISNUMBER(SEARCH("food/restaurants", N1162)),"restaurants",ISNUMBER(SEARCH("food/small batch", N1162)),"small batch",ISNUMBER(SEARCH("games/mobile games", N1162)),"mobile games",ISNUMBER(SEARCH("games/tabletop games", N1162)),"tabletop games",ISNUMBER(SEARCH("games/video games", N1162)),"video games",ISNUMBER(SEARCH("music/classical music", N1162)),"classical music",ISNUMBER(SEARCH("music/electronic music", N1162)),"electronic music",ISNUMBER(SEARCH("music/faith", N1162)),"faith",ISNUMBER(SEARCH("music/indie rock", N1162)),"indie rock",ISNUMBER(SEARCH("music/jazz", N1162)),"jazz",ISNUMBER(SEARCH("music/metal", N1162)),"metal",ISNUMBER(SEARCH("music/pop", N1162)),"pop",ISNUMBER(SEARCH("music/rock", N1162)),"rock",ISNUMBER(SEARCH("music/world music", N1162)),"world music",ISNUMBER(SEARCH("journalism/audio", N1162)),"audio",ISNUMBER(SEARCH("photography/nature", N1162)),"nature",ISNUMBER(SEARCH("photography/people", N1162)),"people",ISNUMBER(SEARCH("photography/photobooks", N1162)),"photobooks",ISNUMBER(SEARCH("photography/places", N1162)),"places",ISNUMBER(SEARCH("publishing/art books", N1162)),"art books",ISNUMBER(SEARCH("publishing/children's books", N1162)),"children's books",ISNUMBER(SEARCH("publishing/fiction", N1162)),"fiction",ISNUMBER(SEARCH("publishing/nonfiction", N1162)),"nonfiction",ISNUMBER(SEARCH("publishing/radio &amp; podcasts", N1162)),"radio &amp; podcasts",ISNUMBER(SEARCH("publishing/translations", N1162)),"translations",ISNUMBER(SEARCH("technology/gadgets", N1162)),"gadgets",ISNUMBER(SEARCH("technology/hardware", N1162)),"hardware",ISNUMBER(SEARCH("technology/makerspaces", N1162)),"makerspaces",ISNUMBER(SEARCH("technology/space exploration", N1162)),"space exploration",ISNUMBER(SEARCH("technology/wearables", N1162)),"wearables",ISNUMBER(SEARCH("technology/web", N1162)),"web",ISNUMBER(SEARCH("theater/musical", N1162)),"musical",ISNUMBER(SEARCH("theater/plays", N1162)),"plays",ISNUMBER(SEARCH("theater/spaces", N1162)),"spaces")</f>
        <v>food trucks</v>
      </c>
      <c r="S1162" s="6">
        <f t="shared" si="93"/>
        <v>42061.154930555553</v>
      </c>
      <c r="T1162" s="6">
        <f t="shared" si="94"/>
        <v>42091.113263888896</v>
      </c>
    </row>
    <row r="1163" spans="1:20" ht="48" hidden="1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v>0</v>
      </c>
      <c r="Q1163" t="str">
        <f t="shared" si="92"/>
        <v>food</v>
      </c>
      <c r="R1163" t="str" cm="1">
        <f t="array" ref="R1163">_xlfn.IFS(ISNUMBER(SEARCH("film &amp; video/television", N1163)),"television",ISNUMBER(SEARCH("film &amp; video/animation", N1163)),"animation",ISNUMBER(SEARCH("film &amp; video/documentary", N1163)),"documentary",ISNUMBER(SEARCH("film &amp; video/drama", N1163)),"drama",ISNUMBER(SEARCH("film &amp; video/science fiction", N1163)),"science fiction",ISNUMBER(SEARCH("film &amp; video/shorts", N1163)),"shorts",ISNUMBER(SEARCH("food/food trucks", N1163)),"food trucks",ISNUMBER(SEARCH("food/restaurants", N1163)),"restaurants",ISNUMBER(SEARCH("food/small batch", N1163)),"small batch",ISNUMBER(SEARCH("games/mobile games", N1163)),"mobile games",ISNUMBER(SEARCH("games/tabletop games", N1163)),"tabletop games",ISNUMBER(SEARCH("games/video games", N1163)),"video games",ISNUMBER(SEARCH("music/classical music", N1163)),"classical music",ISNUMBER(SEARCH("music/electronic music", N1163)),"electronic music",ISNUMBER(SEARCH("music/faith", N1163)),"faith",ISNUMBER(SEARCH("music/indie rock", N1163)),"indie rock",ISNUMBER(SEARCH("music/jazz", N1163)),"jazz",ISNUMBER(SEARCH("music/metal", N1163)),"metal",ISNUMBER(SEARCH("music/pop", N1163)),"pop",ISNUMBER(SEARCH("music/rock", N1163)),"rock",ISNUMBER(SEARCH("music/world music", N1163)),"world music",ISNUMBER(SEARCH("journalism/audio", N1163)),"audio",ISNUMBER(SEARCH("photography/nature", N1163)),"nature",ISNUMBER(SEARCH("photography/people", N1163)),"people",ISNUMBER(SEARCH("photography/photobooks", N1163)),"photobooks",ISNUMBER(SEARCH("photography/places", N1163)),"places",ISNUMBER(SEARCH("publishing/art books", N1163)),"art books",ISNUMBER(SEARCH("publishing/children's books", N1163)),"children's books",ISNUMBER(SEARCH("publishing/fiction", N1163)),"fiction",ISNUMBER(SEARCH("publishing/nonfiction", N1163)),"nonfiction",ISNUMBER(SEARCH("publishing/radio &amp; podcasts", N1163)),"radio &amp; podcasts",ISNUMBER(SEARCH("publishing/translations", N1163)),"translations",ISNUMBER(SEARCH("technology/gadgets", N1163)),"gadgets",ISNUMBER(SEARCH("technology/hardware", N1163)),"hardware",ISNUMBER(SEARCH("technology/makerspaces", N1163)),"makerspaces",ISNUMBER(SEARCH("technology/space exploration", N1163)),"space exploration",ISNUMBER(SEARCH("technology/wearables", N1163)),"wearables",ISNUMBER(SEARCH("technology/web", N1163)),"web",ISNUMBER(SEARCH("theater/musical", N1163)),"musical",ISNUMBER(SEARCH("theater/plays", N1163)),"plays",ISNUMBER(SEARCH("theater/spaces", N1163)),"spaces")</f>
        <v>food trucks</v>
      </c>
      <c r="S1163" s="6">
        <f t="shared" si="93"/>
        <v>42122.629502314812</v>
      </c>
      <c r="T1163" s="6">
        <f t="shared" si="94"/>
        <v>42143.629502314812</v>
      </c>
    </row>
    <row r="1164" spans="1:20" ht="48" hidden="1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tr">
        <f t="shared" si="92"/>
        <v>food</v>
      </c>
      <c r="R1164" t="str" cm="1">
        <f t="array" ref="R1164">_xlfn.IFS(ISNUMBER(SEARCH("film &amp; video/television", N1164)),"television",ISNUMBER(SEARCH("film &amp; video/animation", N1164)),"animation",ISNUMBER(SEARCH("film &amp; video/documentary", N1164)),"documentary",ISNUMBER(SEARCH("film &amp; video/drama", N1164)),"drama",ISNUMBER(SEARCH("film &amp; video/science fiction", N1164)),"science fiction",ISNUMBER(SEARCH("film &amp; video/shorts", N1164)),"shorts",ISNUMBER(SEARCH("food/food trucks", N1164)),"food trucks",ISNUMBER(SEARCH("food/restaurants", N1164)),"restaurants",ISNUMBER(SEARCH("food/small batch", N1164)),"small batch",ISNUMBER(SEARCH("games/mobile games", N1164)),"mobile games",ISNUMBER(SEARCH("games/tabletop games", N1164)),"tabletop games",ISNUMBER(SEARCH("games/video games", N1164)),"video games",ISNUMBER(SEARCH("music/classical music", N1164)),"classical music",ISNUMBER(SEARCH("music/electronic music", N1164)),"electronic music",ISNUMBER(SEARCH("music/faith", N1164)),"faith",ISNUMBER(SEARCH("music/indie rock", N1164)),"indie rock",ISNUMBER(SEARCH("music/jazz", N1164)),"jazz",ISNUMBER(SEARCH("music/metal", N1164)),"metal",ISNUMBER(SEARCH("music/pop", N1164)),"pop",ISNUMBER(SEARCH("music/rock", N1164)),"rock",ISNUMBER(SEARCH("music/world music", N1164)),"world music",ISNUMBER(SEARCH("journalism/audio", N1164)),"audio",ISNUMBER(SEARCH("photography/nature", N1164)),"nature",ISNUMBER(SEARCH("photography/people", N1164)),"people",ISNUMBER(SEARCH("photography/photobooks", N1164)),"photobooks",ISNUMBER(SEARCH("photography/places", N1164)),"places",ISNUMBER(SEARCH("publishing/art books", N1164)),"art books",ISNUMBER(SEARCH("publishing/children's books", N1164)),"children's books",ISNUMBER(SEARCH("publishing/fiction", N1164)),"fiction",ISNUMBER(SEARCH("publishing/nonfiction", N1164)),"nonfiction",ISNUMBER(SEARCH("publishing/radio &amp; podcasts", N1164)),"radio &amp; podcasts",ISNUMBER(SEARCH("publishing/translations", N1164)),"translations",ISNUMBER(SEARCH("technology/gadgets", N1164)),"gadgets",ISNUMBER(SEARCH("technology/hardware", N1164)),"hardware",ISNUMBER(SEARCH("technology/makerspaces", N1164)),"makerspaces",ISNUMBER(SEARCH("technology/space exploration", N1164)),"space exploration",ISNUMBER(SEARCH("technology/wearables", N1164)),"wearables",ISNUMBER(SEARCH("technology/web", N1164)),"web",ISNUMBER(SEARCH("theater/musical", N1164)),"musical",ISNUMBER(SEARCH("theater/plays", N1164)),"plays",ISNUMBER(SEARCH("theater/spaces", N1164)),"spaces")</f>
        <v>food trucks</v>
      </c>
      <c r="S1164" s="6">
        <f t="shared" si="93"/>
        <v>41876.683611111112</v>
      </c>
      <c r="T1164" s="6">
        <f t="shared" si="94"/>
        <v>41907.683611111112</v>
      </c>
    </row>
    <row r="1165" spans="1:20" ht="48" hidden="1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v>0</v>
      </c>
      <c r="Q1165" t="str">
        <f t="shared" si="92"/>
        <v>food</v>
      </c>
      <c r="R1165" t="str" cm="1">
        <f t="array" ref="R1165">_xlfn.IFS(ISNUMBER(SEARCH("film &amp; video/television", N1165)),"television",ISNUMBER(SEARCH("film &amp; video/animation", N1165)),"animation",ISNUMBER(SEARCH("film &amp; video/documentary", N1165)),"documentary",ISNUMBER(SEARCH("film &amp; video/drama", N1165)),"drama",ISNUMBER(SEARCH("film &amp; video/science fiction", N1165)),"science fiction",ISNUMBER(SEARCH("film &amp; video/shorts", N1165)),"shorts",ISNUMBER(SEARCH("food/food trucks", N1165)),"food trucks",ISNUMBER(SEARCH("food/restaurants", N1165)),"restaurants",ISNUMBER(SEARCH("food/small batch", N1165)),"small batch",ISNUMBER(SEARCH("games/mobile games", N1165)),"mobile games",ISNUMBER(SEARCH("games/tabletop games", N1165)),"tabletop games",ISNUMBER(SEARCH("games/video games", N1165)),"video games",ISNUMBER(SEARCH("music/classical music", N1165)),"classical music",ISNUMBER(SEARCH("music/electronic music", N1165)),"electronic music",ISNUMBER(SEARCH("music/faith", N1165)),"faith",ISNUMBER(SEARCH("music/indie rock", N1165)),"indie rock",ISNUMBER(SEARCH("music/jazz", N1165)),"jazz",ISNUMBER(SEARCH("music/metal", N1165)),"metal",ISNUMBER(SEARCH("music/pop", N1165)),"pop",ISNUMBER(SEARCH("music/rock", N1165)),"rock",ISNUMBER(SEARCH("music/world music", N1165)),"world music",ISNUMBER(SEARCH("journalism/audio", N1165)),"audio",ISNUMBER(SEARCH("photography/nature", N1165)),"nature",ISNUMBER(SEARCH("photography/people", N1165)),"people",ISNUMBER(SEARCH("photography/photobooks", N1165)),"photobooks",ISNUMBER(SEARCH("photography/places", N1165)),"places",ISNUMBER(SEARCH("publishing/art books", N1165)),"art books",ISNUMBER(SEARCH("publishing/children's books", N1165)),"children's books",ISNUMBER(SEARCH("publishing/fiction", N1165)),"fiction",ISNUMBER(SEARCH("publishing/nonfiction", N1165)),"nonfiction",ISNUMBER(SEARCH("publishing/radio &amp; podcasts", N1165)),"radio &amp; podcasts",ISNUMBER(SEARCH("publishing/translations", N1165)),"translations",ISNUMBER(SEARCH("technology/gadgets", N1165)),"gadgets",ISNUMBER(SEARCH("technology/hardware", N1165)),"hardware",ISNUMBER(SEARCH("technology/makerspaces", N1165)),"makerspaces",ISNUMBER(SEARCH("technology/space exploration", N1165)),"space exploration",ISNUMBER(SEARCH("technology/wearables", N1165)),"wearables",ISNUMBER(SEARCH("technology/web", N1165)),"web",ISNUMBER(SEARCH("theater/musical", N1165)),"musical",ISNUMBER(SEARCH("theater/plays", N1165)),"plays",ISNUMBER(SEARCH("theater/spaces", N1165)),"spaces")</f>
        <v>food trucks</v>
      </c>
      <c r="S1165" s="6">
        <f t="shared" si="93"/>
        <v>41830.723611111112</v>
      </c>
      <c r="T1165" s="6">
        <f t="shared" si="94"/>
        <v>41860.723611111112</v>
      </c>
    </row>
    <row r="1166" spans="1:20" ht="64" hidden="1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v>0</v>
      </c>
      <c r="Q1166" t="str">
        <f t="shared" si="92"/>
        <v>food</v>
      </c>
      <c r="R1166" t="str" cm="1">
        <f t="array" ref="R1166">_xlfn.IFS(ISNUMBER(SEARCH("film &amp; video/television", N1166)),"television",ISNUMBER(SEARCH("film &amp; video/animation", N1166)),"animation",ISNUMBER(SEARCH("film &amp; video/documentary", N1166)),"documentary",ISNUMBER(SEARCH("film &amp; video/drama", N1166)),"drama",ISNUMBER(SEARCH("film &amp; video/science fiction", N1166)),"science fiction",ISNUMBER(SEARCH("film &amp; video/shorts", N1166)),"shorts",ISNUMBER(SEARCH("food/food trucks", N1166)),"food trucks",ISNUMBER(SEARCH("food/restaurants", N1166)),"restaurants",ISNUMBER(SEARCH("food/small batch", N1166)),"small batch",ISNUMBER(SEARCH("games/mobile games", N1166)),"mobile games",ISNUMBER(SEARCH("games/tabletop games", N1166)),"tabletop games",ISNUMBER(SEARCH("games/video games", N1166)),"video games",ISNUMBER(SEARCH("music/classical music", N1166)),"classical music",ISNUMBER(SEARCH("music/electronic music", N1166)),"electronic music",ISNUMBER(SEARCH("music/faith", N1166)),"faith",ISNUMBER(SEARCH("music/indie rock", N1166)),"indie rock",ISNUMBER(SEARCH("music/jazz", N1166)),"jazz",ISNUMBER(SEARCH("music/metal", N1166)),"metal",ISNUMBER(SEARCH("music/pop", N1166)),"pop",ISNUMBER(SEARCH("music/rock", N1166)),"rock",ISNUMBER(SEARCH("music/world music", N1166)),"world music",ISNUMBER(SEARCH("journalism/audio", N1166)),"audio",ISNUMBER(SEARCH("photography/nature", N1166)),"nature",ISNUMBER(SEARCH("photography/people", N1166)),"people",ISNUMBER(SEARCH("photography/photobooks", N1166)),"photobooks",ISNUMBER(SEARCH("photography/places", N1166)),"places",ISNUMBER(SEARCH("publishing/art books", N1166)),"art books",ISNUMBER(SEARCH("publishing/children's books", N1166)),"children's books",ISNUMBER(SEARCH("publishing/fiction", N1166)),"fiction",ISNUMBER(SEARCH("publishing/nonfiction", N1166)),"nonfiction",ISNUMBER(SEARCH("publishing/radio &amp; podcasts", N1166)),"radio &amp; podcasts",ISNUMBER(SEARCH("publishing/translations", N1166)),"translations",ISNUMBER(SEARCH("technology/gadgets", N1166)),"gadgets",ISNUMBER(SEARCH("technology/hardware", N1166)),"hardware",ISNUMBER(SEARCH("technology/makerspaces", N1166)),"makerspaces",ISNUMBER(SEARCH("technology/space exploration", N1166)),"space exploration",ISNUMBER(SEARCH("technology/wearables", N1166)),"wearables",ISNUMBER(SEARCH("technology/web", N1166)),"web",ISNUMBER(SEARCH("theater/musical", N1166)),"musical",ISNUMBER(SEARCH("theater/plays", N1166)),"plays",ISNUMBER(SEARCH("theater/spaces", N1166)),"spaces")</f>
        <v>food trucks</v>
      </c>
      <c r="S1166" s="6">
        <f t="shared" si="93"/>
        <v>42509.724328703705</v>
      </c>
      <c r="T1166" s="6">
        <f t="shared" si="94"/>
        <v>42539.724328703705</v>
      </c>
    </row>
    <row r="1167" spans="1:20" ht="48" hidden="1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tr">
        <f t="shared" si="92"/>
        <v>food</v>
      </c>
      <c r="R1167" t="str" cm="1">
        <f t="array" ref="R1167">_xlfn.IFS(ISNUMBER(SEARCH("film &amp; video/television", N1167)),"television",ISNUMBER(SEARCH("film &amp; video/animation", N1167)),"animation",ISNUMBER(SEARCH("film &amp; video/documentary", N1167)),"documentary",ISNUMBER(SEARCH("film &amp; video/drama", N1167)),"drama",ISNUMBER(SEARCH("film &amp; video/science fiction", N1167)),"science fiction",ISNUMBER(SEARCH("film &amp; video/shorts", N1167)),"shorts",ISNUMBER(SEARCH("food/food trucks", N1167)),"food trucks",ISNUMBER(SEARCH("food/restaurants", N1167)),"restaurants",ISNUMBER(SEARCH("food/small batch", N1167)),"small batch",ISNUMBER(SEARCH("games/mobile games", N1167)),"mobile games",ISNUMBER(SEARCH("games/tabletop games", N1167)),"tabletop games",ISNUMBER(SEARCH("games/video games", N1167)),"video games",ISNUMBER(SEARCH("music/classical music", N1167)),"classical music",ISNUMBER(SEARCH("music/electronic music", N1167)),"electronic music",ISNUMBER(SEARCH("music/faith", N1167)),"faith",ISNUMBER(SEARCH("music/indie rock", N1167)),"indie rock",ISNUMBER(SEARCH("music/jazz", N1167)),"jazz",ISNUMBER(SEARCH("music/metal", N1167)),"metal",ISNUMBER(SEARCH("music/pop", N1167)),"pop",ISNUMBER(SEARCH("music/rock", N1167)),"rock",ISNUMBER(SEARCH("music/world music", N1167)),"world music",ISNUMBER(SEARCH("journalism/audio", N1167)),"audio",ISNUMBER(SEARCH("photography/nature", N1167)),"nature",ISNUMBER(SEARCH("photography/people", N1167)),"people",ISNUMBER(SEARCH("photography/photobooks", N1167)),"photobooks",ISNUMBER(SEARCH("photography/places", N1167)),"places",ISNUMBER(SEARCH("publishing/art books", N1167)),"art books",ISNUMBER(SEARCH("publishing/children's books", N1167)),"children's books",ISNUMBER(SEARCH("publishing/fiction", N1167)),"fiction",ISNUMBER(SEARCH("publishing/nonfiction", N1167)),"nonfiction",ISNUMBER(SEARCH("publishing/radio &amp; podcasts", N1167)),"radio &amp; podcasts",ISNUMBER(SEARCH("publishing/translations", N1167)),"translations",ISNUMBER(SEARCH("technology/gadgets", N1167)),"gadgets",ISNUMBER(SEARCH("technology/hardware", N1167)),"hardware",ISNUMBER(SEARCH("technology/makerspaces", N1167)),"makerspaces",ISNUMBER(SEARCH("technology/space exploration", N1167)),"space exploration",ISNUMBER(SEARCH("technology/wearables", N1167)),"wearables",ISNUMBER(SEARCH("technology/web", N1167)),"web",ISNUMBER(SEARCH("theater/musical", N1167)),"musical",ISNUMBER(SEARCH("theater/plays", N1167)),"plays",ISNUMBER(SEARCH("theater/spaces", N1167)),"spaces")</f>
        <v>food trucks</v>
      </c>
      <c r="S1167" s="6">
        <f t="shared" si="93"/>
        <v>41792.214467592588</v>
      </c>
      <c r="T1167" s="6">
        <f t="shared" si="94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tr">
        <f t="shared" si="92"/>
        <v>food</v>
      </c>
      <c r="R1168" t="str" cm="1">
        <f t="array" ref="R1168">_xlfn.IFS(ISNUMBER(SEARCH("film &amp; video/television", N1168)),"television",ISNUMBER(SEARCH("film &amp; video/animation", N1168)),"animation",ISNUMBER(SEARCH("film &amp; video/documentary", N1168)),"documentary",ISNUMBER(SEARCH("film &amp; video/drama", N1168)),"drama",ISNUMBER(SEARCH("film &amp; video/science fiction", N1168)),"science fiction",ISNUMBER(SEARCH("film &amp; video/shorts", N1168)),"shorts",ISNUMBER(SEARCH("food/food trucks", N1168)),"food trucks",ISNUMBER(SEARCH("food/restaurants", N1168)),"restaurants",ISNUMBER(SEARCH("food/small batch", N1168)),"small batch",ISNUMBER(SEARCH("games/mobile games", N1168)),"mobile games",ISNUMBER(SEARCH("games/tabletop games", N1168)),"tabletop games",ISNUMBER(SEARCH("games/video games", N1168)),"video games",ISNUMBER(SEARCH("music/classical music", N1168)),"classical music",ISNUMBER(SEARCH("music/electronic music", N1168)),"electronic music",ISNUMBER(SEARCH("music/faith", N1168)),"faith",ISNUMBER(SEARCH("music/indie rock", N1168)),"indie rock",ISNUMBER(SEARCH("music/jazz", N1168)),"jazz",ISNUMBER(SEARCH("music/metal", N1168)),"metal",ISNUMBER(SEARCH("music/pop", N1168)),"pop",ISNUMBER(SEARCH("music/rock", N1168)),"rock",ISNUMBER(SEARCH("music/world music", N1168)),"world music",ISNUMBER(SEARCH("journalism/audio", N1168)),"audio",ISNUMBER(SEARCH("photography/nature", N1168)),"nature",ISNUMBER(SEARCH("photography/people", N1168)),"people",ISNUMBER(SEARCH("photography/photobooks", N1168)),"photobooks",ISNUMBER(SEARCH("photography/places", N1168)),"places",ISNUMBER(SEARCH("publishing/art books", N1168)),"art books",ISNUMBER(SEARCH("publishing/children's books", N1168)),"children's books",ISNUMBER(SEARCH("publishing/fiction", N1168)),"fiction",ISNUMBER(SEARCH("publishing/nonfiction", N1168)),"nonfiction",ISNUMBER(SEARCH("publishing/radio &amp; podcasts", N1168)),"radio &amp; podcasts",ISNUMBER(SEARCH("publishing/translations", N1168)),"translations",ISNUMBER(SEARCH("technology/gadgets", N1168)),"gadgets",ISNUMBER(SEARCH("technology/hardware", N1168)),"hardware",ISNUMBER(SEARCH("technology/makerspaces", N1168)),"makerspaces",ISNUMBER(SEARCH("technology/space exploration", N1168)),"space exploration",ISNUMBER(SEARCH("technology/wearables", N1168)),"wearables",ISNUMBER(SEARCH("technology/web", N1168)),"web",ISNUMBER(SEARCH("theater/musical", N1168)),"musical",ISNUMBER(SEARCH("theater/plays", N1168)),"plays",ISNUMBER(SEARCH("theater/spaces", N1168)),"spaces")</f>
        <v>food trucks</v>
      </c>
      <c r="S1168" s="6">
        <f t="shared" si="93"/>
        <v>42150.485439814816</v>
      </c>
      <c r="T1168" s="6">
        <f t="shared" si="94"/>
        <v>42181.166666666672</v>
      </c>
    </row>
    <row r="1169" spans="1:20" ht="48" hidden="1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tr">
        <f t="shared" si="92"/>
        <v>food</v>
      </c>
      <c r="R1169" t="str" cm="1">
        <f t="array" ref="R1169">_xlfn.IFS(ISNUMBER(SEARCH("film &amp; video/television", N1169)),"television",ISNUMBER(SEARCH("film &amp; video/animation", N1169)),"animation",ISNUMBER(SEARCH("film &amp; video/documentary", N1169)),"documentary",ISNUMBER(SEARCH("film &amp; video/drama", N1169)),"drama",ISNUMBER(SEARCH("film &amp; video/science fiction", N1169)),"science fiction",ISNUMBER(SEARCH("film &amp; video/shorts", N1169)),"shorts",ISNUMBER(SEARCH("food/food trucks", N1169)),"food trucks",ISNUMBER(SEARCH("food/restaurants", N1169)),"restaurants",ISNUMBER(SEARCH("food/small batch", N1169)),"small batch",ISNUMBER(SEARCH("games/mobile games", N1169)),"mobile games",ISNUMBER(SEARCH("games/tabletop games", N1169)),"tabletop games",ISNUMBER(SEARCH("games/video games", N1169)),"video games",ISNUMBER(SEARCH("music/classical music", N1169)),"classical music",ISNUMBER(SEARCH("music/electronic music", N1169)),"electronic music",ISNUMBER(SEARCH("music/faith", N1169)),"faith",ISNUMBER(SEARCH("music/indie rock", N1169)),"indie rock",ISNUMBER(SEARCH("music/jazz", N1169)),"jazz",ISNUMBER(SEARCH("music/metal", N1169)),"metal",ISNUMBER(SEARCH("music/pop", N1169)),"pop",ISNUMBER(SEARCH("music/rock", N1169)),"rock",ISNUMBER(SEARCH("music/world music", N1169)),"world music",ISNUMBER(SEARCH("journalism/audio", N1169)),"audio",ISNUMBER(SEARCH("photography/nature", N1169)),"nature",ISNUMBER(SEARCH("photography/people", N1169)),"people",ISNUMBER(SEARCH("photography/photobooks", N1169)),"photobooks",ISNUMBER(SEARCH("photography/places", N1169)),"places",ISNUMBER(SEARCH("publishing/art books", N1169)),"art books",ISNUMBER(SEARCH("publishing/children's books", N1169)),"children's books",ISNUMBER(SEARCH("publishing/fiction", N1169)),"fiction",ISNUMBER(SEARCH("publishing/nonfiction", N1169)),"nonfiction",ISNUMBER(SEARCH("publishing/radio &amp; podcasts", N1169)),"radio &amp; podcasts",ISNUMBER(SEARCH("publishing/translations", N1169)),"translations",ISNUMBER(SEARCH("technology/gadgets", N1169)),"gadgets",ISNUMBER(SEARCH("technology/hardware", N1169)),"hardware",ISNUMBER(SEARCH("technology/makerspaces", N1169)),"makerspaces",ISNUMBER(SEARCH("technology/space exploration", N1169)),"space exploration",ISNUMBER(SEARCH("technology/wearables", N1169)),"wearables",ISNUMBER(SEARCH("technology/web", N1169)),"web",ISNUMBER(SEARCH("theater/musical", N1169)),"musical",ISNUMBER(SEARCH("theater/plays", N1169)),"plays",ISNUMBER(SEARCH("theater/spaces", N1169)),"spaces")</f>
        <v>food trucks</v>
      </c>
      <c r="S1169" s="6">
        <f t="shared" si="93"/>
        <v>41863.734895833331</v>
      </c>
      <c r="T1169" s="6">
        <f t="shared" si="94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tr">
        <f t="shared" si="92"/>
        <v>food</v>
      </c>
      <c r="R1170" t="str" cm="1">
        <f t="array" ref="R1170">_xlfn.IFS(ISNUMBER(SEARCH("film &amp; video/television", N1170)),"television",ISNUMBER(SEARCH("film &amp; video/animation", N1170)),"animation",ISNUMBER(SEARCH("film &amp; video/documentary", N1170)),"documentary",ISNUMBER(SEARCH("film &amp; video/drama", N1170)),"drama",ISNUMBER(SEARCH("film &amp; video/science fiction", N1170)),"science fiction",ISNUMBER(SEARCH("film &amp; video/shorts", N1170)),"shorts",ISNUMBER(SEARCH("food/food trucks", N1170)),"food trucks",ISNUMBER(SEARCH("food/restaurants", N1170)),"restaurants",ISNUMBER(SEARCH("food/small batch", N1170)),"small batch",ISNUMBER(SEARCH("games/mobile games", N1170)),"mobile games",ISNUMBER(SEARCH("games/tabletop games", N1170)),"tabletop games",ISNUMBER(SEARCH("games/video games", N1170)),"video games",ISNUMBER(SEARCH("music/classical music", N1170)),"classical music",ISNUMBER(SEARCH("music/electronic music", N1170)),"electronic music",ISNUMBER(SEARCH("music/faith", N1170)),"faith",ISNUMBER(SEARCH("music/indie rock", N1170)),"indie rock",ISNUMBER(SEARCH("music/jazz", N1170)),"jazz",ISNUMBER(SEARCH("music/metal", N1170)),"metal",ISNUMBER(SEARCH("music/pop", N1170)),"pop",ISNUMBER(SEARCH("music/rock", N1170)),"rock",ISNUMBER(SEARCH("music/world music", N1170)),"world music",ISNUMBER(SEARCH("journalism/audio", N1170)),"audio",ISNUMBER(SEARCH("photography/nature", N1170)),"nature",ISNUMBER(SEARCH("photography/people", N1170)),"people",ISNUMBER(SEARCH("photography/photobooks", N1170)),"photobooks",ISNUMBER(SEARCH("photography/places", N1170)),"places",ISNUMBER(SEARCH("publishing/art books", N1170)),"art books",ISNUMBER(SEARCH("publishing/children's books", N1170)),"children's books",ISNUMBER(SEARCH("publishing/fiction", N1170)),"fiction",ISNUMBER(SEARCH("publishing/nonfiction", N1170)),"nonfiction",ISNUMBER(SEARCH("publishing/radio &amp; podcasts", N1170)),"radio &amp; podcasts",ISNUMBER(SEARCH("publishing/translations", N1170)),"translations",ISNUMBER(SEARCH("technology/gadgets", N1170)),"gadgets",ISNUMBER(SEARCH("technology/hardware", N1170)),"hardware",ISNUMBER(SEARCH("technology/makerspaces", N1170)),"makerspaces",ISNUMBER(SEARCH("technology/space exploration", N1170)),"space exploration",ISNUMBER(SEARCH("technology/wearables", N1170)),"wearables",ISNUMBER(SEARCH("technology/web", N1170)),"web",ISNUMBER(SEARCH("theater/musical", N1170)),"musical",ISNUMBER(SEARCH("theater/plays", N1170)),"plays",ISNUMBER(SEARCH("theater/spaces", N1170)),"spaces")</f>
        <v>food trucks</v>
      </c>
      <c r="S1170" s="6">
        <f t="shared" si="93"/>
        <v>42605.053993055553</v>
      </c>
      <c r="T1170" s="6">
        <f t="shared" si="94"/>
        <v>42635.053993055553</v>
      </c>
    </row>
    <row r="1171" spans="1:20" ht="48" hidden="1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tr">
        <f t="shared" si="92"/>
        <v>food</v>
      </c>
      <c r="R1171" t="str" cm="1">
        <f t="array" ref="R1171">_xlfn.IFS(ISNUMBER(SEARCH("film &amp; video/television", N1171)),"television",ISNUMBER(SEARCH("film &amp; video/animation", N1171)),"animation",ISNUMBER(SEARCH("film &amp; video/documentary", N1171)),"documentary",ISNUMBER(SEARCH("film &amp; video/drama", N1171)),"drama",ISNUMBER(SEARCH("film &amp; video/science fiction", N1171)),"science fiction",ISNUMBER(SEARCH("film &amp; video/shorts", N1171)),"shorts",ISNUMBER(SEARCH("food/food trucks", N1171)),"food trucks",ISNUMBER(SEARCH("food/restaurants", N1171)),"restaurants",ISNUMBER(SEARCH("food/small batch", N1171)),"small batch",ISNUMBER(SEARCH("games/mobile games", N1171)),"mobile games",ISNUMBER(SEARCH("games/tabletop games", N1171)),"tabletop games",ISNUMBER(SEARCH("games/video games", N1171)),"video games",ISNUMBER(SEARCH("music/classical music", N1171)),"classical music",ISNUMBER(SEARCH("music/electronic music", N1171)),"electronic music",ISNUMBER(SEARCH("music/faith", N1171)),"faith",ISNUMBER(SEARCH("music/indie rock", N1171)),"indie rock",ISNUMBER(SEARCH("music/jazz", N1171)),"jazz",ISNUMBER(SEARCH("music/metal", N1171)),"metal",ISNUMBER(SEARCH("music/pop", N1171)),"pop",ISNUMBER(SEARCH("music/rock", N1171)),"rock",ISNUMBER(SEARCH("music/world music", N1171)),"world music",ISNUMBER(SEARCH("journalism/audio", N1171)),"audio",ISNUMBER(SEARCH("photography/nature", N1171)),"nature",ISNUMBER(SEARCH("photography/people", N1171)),"people",ISNUMBER(SEARCH("photography/photobooks", N1171)),"photobooks",ISNUMBER(SEARCH("photography/places", N1171)),"places",ISNUMBER(SEARCH("publishing/art books", N1171)),"art books",ISNUMBER(SEARCH("publishing/children's books", N1171)),"children's books",ISNUMBER(SEARCH("publishing/fiction", N1171)),"fiction",ISNUMBER(SEARCH("publishing/nonfiction", N1171)),"nonfiction",ISNUMBER(SEARCH("publishing/radio &amp; podcasts", N1171)),"radio &amp; podcasts",ISNUMBER(SEARCH("publishing/translations", N1171)),"translations",ISNUMBER(SEARCH("technology/gadgets", N1171)),"gadgets",ISNUMBER(SEARCH("technology/hardware", N1171)),"hardware",ISNUMBER(SEARCH("technology/makerspaces", N1171)),"makerspaces",ISNUMBER(SEARCH("technology/space exploration", N1171)),"space exploration",ISNUMBER(SEARCH("technology/wearables", N1171)),"wearables",ISNUMBER(SEARCH("technology/web", N1171)),"web",ISNUMBER(SEARCH("theater/musical", N1171)),"musical",ISNUMBER(SEARCH("theater/plays", N1171)),"plays",ISNUMBER(SEARCH("theater/spaces", N1171)),"spaces")</f>
        <v>food trucks</v>
      </c>
      <c r="S1171" s="6">
        <f t="shared" si="93"/>
        <v>42027.353738425925</v>
      </c>
      <c r="T1171" s="6">
        <f t="shared" si="94"/>
        <v>42057.353738425925</v>
      </c>
    </row>
    <row r="1172" spans="1:20" ht="48" hidden="1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tr">
        <f t="shared" si="92"/>
        <v>food</v>
      </c>
      <c r="R1172" t="str" cm="1">
        <f t="array" ref="R1172">_xlfn.IFS(ISNUMBER(SEARCH("film &amp; video/television", N1172)),"television",ISNUMBER(SEARCH("film &amp; video/animation", N1172)),"animation",ISNUMBER(SEARCH("film &amp; video/documentary", N1172)),"documentary",ISNUMBER(SEARCH("film &amp; video/drama", N1172)),"drama",ISNUMBER(SEARCH("film &amp; video/science fiction", N1172)),"science fiction",ISNUMBER(SEARCH("film &amp; video/shorts", N1172)),"shorts",ISNUMBER(SEARCH("food/food trucks", N1172)),"food trucks",ISNUMBER(SEARCH("food/restaurants", N1172)),"restaurants",ISNUMBER(SEARCH("food/small batch", N1172)),"small batch",ISNUMBER(SEARCH("games/mobile games", N1172)),"mobile games",ISNUMBER(SEARCH("games/tabletop games", N1172)),"tabletop games",ISNUMBER(SEARCH("games/video games", N1172)),"video games",ISNUMBER(SEARCH("music/classical music", N1172)),"classical music",ISNUMBER(SEARCH("music/electronic music", N1172)),"electronic music",ISNUMBER(SEARCH("music/faith", N1172)),"faith",ISNUMBER(SEARCH("music/indie rock", N1172)),"indie rock",ISNUMBER(SEARCH("music/jazz", N1172)),"jazz",ISNUMBER(SEARCH("music/metal", N1172)),"metal",ISNUMBER(SEARCH("music/pop", N1172)),"pop",ISNUMBER(SEARCH("music/rock", N1172)),"rock",ISNUMBER(SEARCH("music/world music", N1172)),"world music",ISNUMBER(SEARCH("journalism/audio", N1172)),"audio",ISNUMBER(SEARCH("photography/nature", N1172)),"nature",ISNUMBER(SEARCH("photography/people", N1172)),"people",ISNUMBER(SEARCH("photography/photobooks", N1172)),"photobooks",ISNUMBER(SEARCH("photography/places", N1172)),"places",ISNUMBER(SEARCH("publishing/art books", N1172)),"art books",ISNUMBER(SEARCH("publishing/children's books", N1172)),"children's books",ISNUMBER(SEARCH("publishing/fiction", N1172)),"fiction",ISNUMBER(SEARCH("publishing/nonfiction", N1172)),"nonfiction",ISNUMBER(SEARCH("publishing/radio &amp; podcasts", N1172)),"radio &amp; podcasts",ISNUMBER(SEARCH("publishing/translations", N1172)),"translations",ISNUMBER(SEARCH("technology/gadgets", N1172)),"gadgets",ISNUMBER(SEARCH("technology/hardware", N1172)),"hardware",ISNUMBER(SEARCH("technology/makerspaces", N1172)),"makerspaces",ISNUMBER(SEARCH("technology/space exploration", N1172)),"space exploration",ISNUMBER(SEARCH("technology/wearables", N1172)),"wearables",ISNUMBER(SEARCH("technology/web", N1172)),"web",ISNUMBER(SEARCH("theater/musical", N1172)),"musical",ISNUMBER(SEARCH("theater/plays", N1172)),"plays",ISNUMBER(SEARCH("theater/spaces", N1172)),"spaces")</f>
        <v>food trucks</v>
      </c>
      <c r="S1172" s="6">
        <f t="shared" si="93"/>
        <v>42124.893182870372</v>
      </c>
      <c r="T1172" s="6">
        <f t="shared" si="94"/>
        <v>42154.893182870372</v>
      </c>
    </row>
    <row r="1173" spans="1:20" ht="32" hidden="1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tr">
        <f t="shared" si="92"/>
        <v>food</v>
      </c>
      <c r="R1173" t="str" cm="1">
        <f t="array" ref="R1173">_xlfn.IFS(ISNUMBER(SEARCH("film &amp; video/television", N1173)),"television",ISNUMBER(SEARCH("film &amp; video/animation", N1173)),"animation",ISNUMBER(SEARCH("film &amp; video/documentary", N1173)),"documentary",ISNUMBER(SEARCH("film &amp; video/drama", N1173)),"drama",ISNUMBER(SEARCH("film &amp; video/science fiction", N1173)),"science fiction",ISNUMBER(SEARCH("film &amp; video/shorts", N1173)),"shorts",ISNUMBER(SEARCH("food/food trucks", N1173)),"food trucks",ISNUMBER(SEARCH("food/restaurants", N1173)),"restaurants",ISNUMBER(SEARCH("food/small batch", N1173)),"small batch",ISNUMBER(SEARCH("games/mobile games", N1173)),"mobile games",ISNUMBER(SEARCH("games/tabletop games", N1173)),"tabletop games",ISNUMBER(SEARCH("games/video games", N1173)),"video games",ISNUMBER(SEARCH("music/classical music", N1173)),"classical music",ISNUMBER(SEARCH("music/electronic music", N1173)),"electronic music",ISNUMBER(SEARCH("music/faith", N1173)),"faith",ISNUMBER(SEARCH("music/indie rock", N1173)),"indie rock",ISNUMBER(SEARCH("music/jazz", N1173)),"jazz",ISNUMBER(SEARCH("music/metal", N1173)),"metal",ISNUMBER(SEARCH("music/pop", N1173)),"pop",ISNUMBER(SEARCH("music/rock", N1173)),"rock",ISNUMBER(SEARCH("music/world music", N1173)),"world music",ISNUMBER(SEARCH("journalism/audio", N1173)),"audio",ISNUMBER(SEARCH("photography/nature", N1173)),"nature",ISNUMBER(SEARCH("photography/people", N1173)),"people",ISNUMBER(SEARCH("photography/photobooks", N1173)),"photobooks",ISNUMBER(SEARCH("photography/places", N1173)),"places",ISNUMBER(SEARCH("publishing/art books", N1173)),"art books",ISNUMBER(SEARCH("publishing/children's books", N1173)),"children's books",ISNUMBER(SEARCH("publishing/fiction", N1173)),"fiction",ISNUMBER(SEARCH("publishing/nonfiction", N1173)),"nonfiction",ISNUMBER(SEARCH("publishing/radio &amp; podcasts", N1173)),"radio &amp; podcasts",ISNUMBER(SEARCH("publishing/translations", N1173)),"translations",ISNUMBER(SEARCH("technology/gadgets", N1173)),"gadgets",ISNUMBER(SEARCH("technology/hardware", N1173)),"hardware",ISNUMBER(SEARCH("technology/makerspaces", N1173)),"makerspaces",ISNUMBER(SEARCH("technology/space exploration", N1173)),"space exploration",ISNUMBER(SEARCH("technology/wearables", N1173)),"wearables",ISNUMBER(SEARCH("technology/web", N1173)),"web",ISNUMBER(SEARCH("theater/musical", N1173)),"musical",ISNUMBER(SEARCH("theater/plays", N1173)),"plays",ISNUMBER(SEARCH("theater/spaces", N1173)),"spaces")</f>
        <v>food trucks</v>
      </c>
      <c r="S1173" s="6">
        <f t="shared" si="93"/>
        <v>41938.804710648146</v>
      </c>
      <c r="T1173" s="6">
        <f t="shared" si="94"/>
        <v>41956.846377314811</v>
      </c>
    </row>
    <row r="1174" spans="1:20" ht="16" hidden="1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v>0</v>
      </c>
      <c r="Q1174" t="str">
        <f t="shared" si="92"/>
        <v>food</v>
      </c>
      <c r="R1174" t="str" cm="1">
        <f t="array" ref="R1174">_xlfn.IFS(ISNUMBER(SEARCH("film &amp; video/television", N1174)),"television",ISNUMBER(SEARCH("film &amp; video/animation", N1174)),"animation",ISNUMBER(SEARCH("film &amp; video/documentary", N1174)),"documentary",ISNUMBER(SEARCH("film &amp; video/drama", N1174)),"drama",ISNUMBER(SEARCH("film &amp; video/science fiction", N1174)),"science fiction",ISNUMBER(SEARCH("film &amp; video/shorts", N1174)),"shorts",ISNUMBER(SEARCH("food/food trucks", N1174)),"food trucks",ISNUMBER(SEARCH("food/restaurants", N1174)),"restaurants",ISNUMBER(SEARCH("food/small batch", N1174)),"small batch",ISNUMBER(SEARCH("games/mobile games", N1174)),"mobile games",ISNUMBER(SEARCH("games/tabletop games", N1174)),"tabletop games",ISNUMBER(SEARCH("games/video games", N1174)),"video games",ISNUMBER(SEARCH("music/classical music", N1174)),"classical music",ISNUMBER(SEARCH("music/electronic music", N1174)),"electronic music",ISNUMBER(SEARCH("music/faith", N1174)),"faith",ISNUMBER(SEARCH("music/indie rock", N1174)),"indie rock",ISNUMBER(SEARCH("music/jazz", N1174)),"jazz",ISNUMBER(SEARCH("music/metal", N1174)),"metal",ISNUMBER(SEARCH("music/pop", N1174)),"pop",ISNUMBER(SEARCH("music/rock", N1174)),"rock",ISNUMBER(SEARCH("music/world music", N1174)),"world music",ISNUMBER(SEARCH("journalism/audio", N1174)),"audio",ISNUMBER(SEARCH("photography/nature", N1174)),"nature",ISNUMBER(SEARCH("photography/people", N1174)),"people",ISNUMBER(SEARCH("photography/photobooks", N1174)),"photobooks",ISNUMBER(SEARCH("photography/places", N1174)),"places",ISNUMBER(SEARCH("publishing/art books", N1174)),"art books",ISNUMBER(SEARCH("publishing/children's books", N1174)),"children's books",ISNUMBER(SEARCH("publishing/fiction", N1174)),"fiction",ISNUMBER(SEARCH("publishing/nonfiction", N1174)),"nonfiction",ISNUMBER(SEARCH("publishing/radio &amp; podcasts", N1174)),"radio &amp; podcasts",ISNUMBER(SEARCH("publishing/translations", N1174)),"translations",ISNUMBER(SEARCH("technology/gadgets", N1174)),"gadgets",ISNUMBER(SEARCH("technology/hardware", N1174)),"hardware",ISNUMBER(SEARCH("technology/makerspaces", N1174)),"makerspaces",ISNUMBER(SEARCH("technology/space exploration", N1174)),"space exploration",ISNUMBER(SEARCH("technology/wearables", N1174)),"wearables",ISNUMBER(SEARCH("technology/web", N1174)),"web",ISNUMBER(SEARCH("theater/musical", N1174)),"musical",ISNUMBER(SEARCH("theater/plays", N1174)),"plays",ISNUMBER(SEARCH("theater/spaces", N1174)),"spaces")</f>
        <v>food trucks</v>
      </c>
      <c r="S1174" s="6">
        <f t="shared" si="93"/>
        <v>41841.682314814818</v>
      </c>
      <c r="T1174" s="6">
        <f t="shared" si="94"/>
        <v>41871.682314814818</v>
      </c>
    </row>
    <row r="1175" spans="1:20" ht="48" hidden="1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tr">
        <f t="shared" si="92"/>
        <v>food</v>
      </c>
      <c r="R1175" t="str" cm="1">
        <f t="array" ref="R1175">_xlfn.IFS(ISNUMBER(SEARCH("film &amp; video/television", N1175)),"television",ISNUMBER(SEARCH("film &amp; video/animation", N1175)),"animation",ISNUMBER(SEARCH("film &amp; video/documentary", N1175)),"documentary",ISNUMBER(SEARCH("film &amp; video/drama", N1175)),"drama",ISNUMBER(SEARCH("film &amp; video/science fiction", N1175)),"science fiction",ISNUMBER(SEARCH("film &amp; video/shorts", N1175)),"shorts",ISNUMBER(SEARCH("food/food trucks", N1175)),"food trucks",ISNUMBER(SEARCH("food/restaurants", N1175)),"restaurants",ISNUMBER(SEARCH("food/small batch", N1175)),"small batch",ISNUMBER(SEARCH("games/mobile games", N1175)),"mobile games",ISNUMBER(SEARCH("games/tabletop games", N1175)),"tabletop games",ISNUMBER(SEARCH("games/video games", N1175)),"video games",ISNUMBER(SEARCH("music/classical music", N1175)),"classical music",ISNUMBER(SEARCH("music/electronic music", N1175)),"electronic music",ISNUMBER(SEARCH("music/faith", N1175)),"faith",ISNUMBER(SEARCH("music/indie rock", N1175)),"indie rock",ISNUMBER(SEARCH("music/jazz", N1175)),"jazz",ISNUMBER(SEARCH("music/metal", N1175)),"metal",ISNUMBER(SEARCH("music/pop", N1175)),"pop",ISNUMBER(SEARCH("music/rock", N1175)),"rock",ISNUMBER(SEARCH("music/world music", N1175)),"world music",ISNUMBER(SEARCH("journalism/audio", N1175)),"audio",ISNUMBER(SEARCH("photography/nature", N1175)),"nature",ISNUMBER(SEARCH("photography/people", N1175)),"people",ISNUMBER(SEARCH("photography/photobooks", N1175)),"photobooks",ISNUMBER(SEARCH("photography/places", N1175)),"places",ISNUMBER(SEARCH("publishing/art books", N1175)),"art books",ISNUMBER(SEARCH("publishing/children's books", N1175)),"children's books",ISNUMBER(SEARCH("publishing/fiction", N1175)),"fiction",ISNUMBER(SEARCH("publishing/nonfiction", N1175)),"nonfiction",ISNUMBER(SEARCH("publishing/radio &amp; podcasts", N1175)),"radio &amp; podcasts",ISNUMBER(SEARCH("publishing/translations", N1175)),"translations",ISNUMBER(SEARCH("technology/gadgets", N1175)),"gadgets",ISNUMBER(SEARCH("technology/hardware", N1175)),"hardware",ISNUMBER(SEARCH("technology/makerspaces", N1175)),"makerspaces",ISNUMBER(SEARCH("technology/space exploration", N1175)),"space exploration",ISNUMBER(SEARCH("technology/wearables", N1175)),"wearables",ISNUMBER(SEARCH("technology/web", N1175)),"web",ISNUMBER(SEARCH("theater/musical", N1175)),"musical",ISNUMBER(SEARCH("theater/plays", N1175)),"plays",ISNUMBER(SEARCH("theater/spaces", N1175)),"spaces")</f>
        <v>food trucks</v>
      </c>
      <c r="S1175" s="6">
        <f t="shared" si="93"/>
        <v>42184.185844907406</v>
      </c>
      <c r="T1175" s="6">
        <f t="shared" si="94"/>
        <v>42219.185844907406</v>
      </c>
    </row>
    <row r="1176" spans="1:20" ht="48" hidden="1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tr">
        <f t="shared" si="92"/>
        <v>food</v>
      </c>
      <c r="R1176" t="str" cm="1">
        <f t="array" ref="R1176">_xlfn.IFS(ISNUMBER(SEARCH("film &amp; video/television", N1176)),"television",ISNUMBER(SEARCH("film &amp; video/animation", N1176)),"animation",ISNUMBER(SEARCH("film &amp; video/documentary", N1176)),"documentary",ISNUMBER(SEARCH("film &amp; video/drama", N1176)),"drama",ISNUMBER(SEARCH("film &amp; video/science fiction", N1176)),"science fiction",ISNUMBER(SEARCH("film &amp; video/shorts", N1176)),"shorts",ISNUMBER(SEARCH("food/food trucks", N1176)),"food trucks",ISNUMBER(SEARCH("food/restaurants", N1176)),"restaurants",ISNUMBER(SEARCH("food/small batch", N1176)),"small batch",ISNUMBER(SEARCH("games/mobile games", N1176)),"mobile games",ISNUMBER(SEARCH("games/tabletop games", N1176)),"tabletop games",ISNUMBER(SEARCH("games/video games", N1176)),"video games",ISNUMBER(SEARCH("music/classical music", N1176)),"classical music",ISNUMBER(SEARCH("music/electronic music", N1176)),"electronic music",ISNUMBER(SEARCH("music/faith", N1176)),"faith",ISNUMBER(SEARCH("music/indie rock", N1176)),"indie rock",ISNUMBER(SEARCH("music/jazz", N1176)),"jazz",ISNUMBER(SEARCH("music/metal", N1176)),"metal",ISNUMBER(SEARCH("music/pop", N1176)),"pop",ISNUMBER(SEARCH("music/rock", N1176)),"rock",ISNUMBER(SEARCH("music/world music", N1176)),"world music",ISNUMBER(SEARCH("journalism/audio", N1176)),"audio",ISNUMBER(SEARCH("photography/nature", N1176)),"nature",ISNUMBER(SEARCH("photography/people", N1176)),"people",ISNUMBER(SEARCH("photography/photobooks", N1176)),"photobooks",ISNUMBER(SEARCH("photography/places", N1176)),"places",ISNUMBER(SEARCH("publishing/art books", N1176)),"art books",ISNUMBER(SEARCH("publishing/children's books", N1176)),"children's books",ISNUMBER(SEARCH("publishing/fiction", N1176)),"fiction",ISNUMBER(SEARCH("publishing/nonfiction", N1176)),"nonfiction",ISNUMBER(SEARCH("publishing/radio &amp; podcasts", N1176)),"radio &amp; podcasts",ISNUMBER(SEARCH("publishing/translations", N1176)),"translations",ISNUMBER(SEARCH("technology/gadgets", N1176)),"gadgets",ISNUMBER(SEARCH("technology/hardware", N1176)),"hardware",ISNUMBER(SEARCH("technology/makerspaces", N1176)),"makerspaces",ISNUMBER(SEARCH("technology/space exploration", N1176)),"space exploration",ISNUMBER(SEARCH("technology/wearables", N1176)),"wearables",ISNUMBER(SEARCH("technology/web", N1176)),"web",ISNUMBER(SEARCH("theater/musical", N1176)),"musical",ISNUMBER(SEARCH("theater/plays", N1176)),"plays",ISNUMBER(SEARCH("theater/spaces", N1176)),"spaces")</f>
        <v>food trucks</v>
      </c>
      <c r="S1176" s="6">
        <f t="shared" si="93"/>
        <v>42468.84174768519</v>
      </c>
      <c r="T1176" s="6">
        <f t="shared" si="94"/>
        <v>42498.84174768519</v>
      </c>
    </row>
    <row r="1177" spans="1:20" ht="48" hidden="1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tr">
        <f t="shared" si="92"/>
        <v>food</v>
      </c>
      <c r="R1177" t="str" cm="1">
        <f t="array" ref="R1177">_xlfn.IFS(ISNUMBER(SEARCH("film &amp; video/television", N1177)),"television",ISNUMBER(SEARCH("film &amp; video/animation", N1177)),"animation",ISNUMBER(SEARCH("film &amp; video/documentary", N1177)),"documentary",ISNUMBER(SEARCH("film &amp; video/drama", N1177)),"drama",ISNUMBER(SEARCH("film &amp; video/science fiction", N1177)),"science fiction",ISNUMBER(SEARCH("film &amp; video/shorts", N1177)),"shorts",ISNUMBER(SEARCH("food/food trucks", N1177)),"food trucks",ISNUMBER(SEARCH("food/restaurants", N1177)),"restaurants",ISNUMBER(SEARCH("food/small batch", N1177)),"small batch",ISNUMBER(SEARCH("games/mobile games", N1177)),"mobile games",ISNUMBER(SEARCH("games/tabletop games", N1177)),"tabletop games",ISNUMBER(SEARCH("games/video games", N1177)),"video games",ISNUMBER(SEARCH("music/classical music", N1177)),"classical music",ISNUMBER(SEARCH("music/electronic music", N1177)),"electronic music",ISNUMBER(SEARCH("music/faith", N1177)),"faith",ISNUMBER(SEARCH("music/indie rock", N1177)),"indie rock",ISNUMBER(SEARCH("music/jazz", N1177)),"jazz",ISNUMBER(SEARCH("music/metal", N1177)),"metal",ISNUMBER(SEARCH("music/pop", N1177)),"pop",ISNUMBER(SEARCH("music/rock", N1177)),"rock",ISNUMBER(SEARCH("music/world music", N1177)),"world music",ISNUMBER(SEARCH("journalism/audio", N1177)),"audio",ISNUMBER(SEARCH("photography/nature", N1177)),"nature",ISNUMBER(SEARCH("photography/people", N1177)),"people",ISNUMBER(SEARCH("photography/photobooks", N1177)),"photobooks",ISNUMBER(SEARCH("photography/places", N1177)),"places",ISNUMBER(SEARCH("publishing/art books", N1177)),"art books",ISNUMBER(SEARCH("publishing/children's books", N1177)),"children's books",ISNUMBER(SEARCH("publishing/fiction", N1177)),"fiction",ISNUMBER(SEARCH("publishing/nonfiction", N1177)),"nonfiction",ISNUMBER(SEARCH("publishing/radio &amp; podcasts", N1177)),"radio &amp; podcasts",ISNUMBER(SEARCH("publishing/translations", N1177)),"translations",ISNUMBER(SEARCH("technology/gadgets", N1177)),"gadgets",ISNUMBER(SEARCH("technology/hardware", N1177)),"hardware",ISNUMBER(SEARCH("technology/makerspaces", N1177)),"makerspaces",ISNUMBER(SEARCH("technology/space exploration", N1177)),"space exploration",ISNUMBER(SEARCH("technology/wearables", N1177)),"wearables",ISNUMBER(SEARCH("technology/web", N1177)),"web",ISNUMBER(SEARCH("theater/musical", N1177)),"musical",ISNUMBER(SEARCH("theater/plays", N1177)),"plays",ISNUMBER(SEARCH("theater/spaces", N1177)),"spaces")</f>
        <v>food trucks</v>
      </c>
      <c r="S1177" s="6">
        <f t="shared" si="93"/>
        <v>42170.728460648148</v>
      </c>
      <c r="T1177" s="6">
        <f t="shared" si="94"/>
        <v>42200.728460648148</v>
      </c>
    </row>
    <row r="1178" spans="1:20" ht="64" hidden="1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tr">
        <f t="shared" si="92"/>
        <v>food</v>
      </c>
      <c r="R1178" t="str" cm="1">
        <f t="array" ref="R1178">_xlfn.IFS(ISNUMBER(SEARCH("film &amp; video/television", N1178)),"television",ISNUMBER(SEARCH("film &amp; video/animation", N1178)),"animation",ISNUMBER(SEARCH("film &amp; video/documentary", N1178)),"documentary",ISNUMBER(SEARCH("film &amp; video/drama", N1178)),"drama",ISNUMBER(SEARCH("film &amp; video/science fiction", N1178)),"science fiction",ISNUMBER(SEARCH("film &amp; video/shorts", N1178)),"shorts",ISNUMBER(SEARCH("food/food trucks", N1178)),"food trucks",ISNUMBER(SEARCH("food/restaurants", N1178)),"restaurants",ISNUMBER(SEARCH("food/small batch", N1178)),"small batch",ISNUMBER(SEARCH("games/mobile games", N1178)),"mobile games",ISNUMBER(SEARCH("games/tabletop games", N1178)),"tabletop games",ISNUMBER(SEARCH("games/video games", N1178)),"video games",ISNUMBER(SEARCH("music/classical music", N1178)),"classical music",ISNUMBER(SEARCH("music/electronic music", N1178)),"electronic music",ISNUMBER(SEARCH("music/faith", N1178)),"faith",ISNUMBER(SEARCH("music/indie rock", N1178)),"indie rock",ISNUMBER(SEARCH("music/jazz", N1178)),"jazz",ISNUMBER(SEARCH("music/metal", N1178)),"metal",ISNUMBER(SEARCH("music/pop", N1178)),"pop",ISNUMBER(SEARCH("music/rock", N1178)),"rock",ISNUMBER(SEARCH("music/world music", N1178)),"world music",ISNUMBER(SEARCH("journalism/audio", N1178)),"audio",ISNUMBER(SEARCH("photography/nature", N1178)),"nature",ISNUMBER(SEARCH("photography/people", N1178)),"people",ISNUMBER(SEARCH("photography/photobooks", N1178)),"photobooks",ISNUMBER(SEARCH("photography/places", N1178)),"places",ISNUMBER(SEARCH("publishing/art books", N1178)),"art books",ISNUMBER(SEARCH("publishing/children's books", N1178)),"children's books",ISNUMBER(SEARCH("publishing/fiction", N1178)),"fiction",ISNUMBER(SEARCH("publishing/nonfiction", N1178)),"nonfiction",ISNUMBER(SEARCH("publishing/radio &amp; podcasts", N1178)),"radio &amp; podcasts",ISNUMBER(SEARCH("publishing/translations", N1178)),"translations",ISNUMBER(SEARCH("technology/gadgets", N1178)),"gadgets",ISNUMBER(SEARCH("technology/hardware", N1178)),"hardware",ISNUMBER(SEARCH("technology/makerspaces", N1178)),"makerspaces",ISNUMBER(SEARCH("technology/space exploration", N1178)),"space exploration",ISNUMBER(SEARCH("technology/wearables", N1178)),"wearables",ISNUMBER(SEARCH("technology/web", N1178)),"web",ISNUMBER(SEARCH("theater/musical", N1178)),"musical",ISNUMBER(SEARCH("theater/plays", N1178)),"plays",ISNUMBER(SEARCH("theater/spaces", N1178)),"spaces")</f>
        <v>food trucks</v>
      </c>
      <c r="S1178" s="6">
        <f t="shared" si="93"/>
        <v>42746.019652777773</v>
      </c>
      <c r="T1178" s="6">
        <f t="shared" si="94"/>
        <v>42800.541666666672</v>
      </c>
    </row>
    <row r="1179" spans="1:20" ht="48" hidden="1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v>0</v>
      </c>
      <c r="Q1179" t="str">
        <f t="shared" si="92"/>
        <v>food</v>
      </c>
      <c r="R1179" t="str" cm="1">
        <f t="array" ref="R1179">_xlfn.IFS(ISNUMBER(SEARCH("film &amp; video/television", N1179)),"television",ISNUMBER(SEARCH("film &amp; video/animation", N1179)),"animation",ISNUMBER(SEARCH("film &amp; video/documentary", N1179)),"documentary",ISNUMBER(SEARCH("film &amp; video/drama", N1179)),"drama",ISNUMBER(SEARCH("film &amp; video/science fiction", N1179)),"science fiction",ISNUMBER(SEARCH("film &amp; video/shorts", N1179)),"shorts",ISNUMBER(SEARCH("food/food trucks", N1179)),"food trucks",ISNUMBER(SEARCH("food/restaurants", N1179)),"restaurants",ISNUMBER(SEARCH("food/small batch", N1179)),"small batch",ISNUMBER(SEARCH("games/mobile games", N1179)),"mobile games",ISNUMBER(SEARCH("games/tabletop games", N1179)),"tabletop games",ISNUMBER(SEARCH("games/video games", N1179)),"video games",ISNUMBER(SEARCH("music/classical music", N1179)),"classical music",ISNUMBER(SEARCH("music/electronic music", N1179)),"electronic music",ISNUMBER(SEARCH("music/faith", N1179)),"faith",ISNUMBER(SEARCH("music/indie rock", N1179)),"indie rock",ISNUMBER(SEARCH("music/jazz", N1179)),"jazz",ISNUMBER(SEARCH("music/metal", N1179)),"metal",ISNUMBER(SEARCH("music/pop", N1179)),"pop",ISNUMBER(SEARCH("music/rock", N1179)),"rock",ISNUMBER(SEARCH("music/world music", N1179)),"world music",ISNUMBER(SEARCH("journalism/audio", N1179)),"audio",ISNUMBER(SEARCH("photography/nature", N1179)),"nature",ISNUMBER(SEARCH("photography/people", N1179)),"people",ISNUMBER(SEARCH("photography/photobooks", N1179)),"photobooks",ISNUMBER(SEARCH("photography/places", N1179)),"places",ISNUMBER(SEARCH("publishing/art books", N1179)),"art books",ISNUMBER(SEARCH("publishing/children's books", N1179)),"children's books",ISNUMBER(SEARCH("publishing/fiction", N1179)),"fiction",ISNUMBER(SEARCH("publishing/nonfiction", N1179)),"nonfiction",ISNUMBER(SEARCH("publishing/radio &amp; podcasts", N1179)),"radio &amp; podcasts",ISNUMBER(SEARCH("publishing/translations", N1179)),"translations",ISNUMBER(SEARCH("technology/gadgets", N1179)),"gadgets",ISNUMBER(SEARCH("technology/hardware", N1179)),"hardware",ISNUMBER(SEARCH("technology/makerspaces", N1179)),"makerspaces",ISNUMBER(SEARCH("technology/space exploration", N1179)),"space exploration",ISNUMBER(SEARCH("technology/wearables", N1179)),"wearables",ISNUMBER(SEARCH("technology/web", N1179)),"web",ISNUMBER(SEARCH("theater/musical", N1179)),"musical",ISNUMBER(SEARCH("theater/plays", N1179)),"plays",ISNUMBER(SEARCH("theater/spaces", N1179)),"spaces")</f>
        <v>food trucks</v>
      </c>
      <c r="S1179" s="6">
        <f t="shared" si="93"/>
        <v>41897.660833333335</v>
      </c>
      <c r="T1179" s="6">
        <f t="shared" si="94"/>
        <v>41927.660833333335</v>
      </c>
    </row>
    <row r="1180" spans="1:20" ht="48" hidden="1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tr">
        <f t="shared" si="92"/>
        <v>food</v>
      </c>
      <c r="R1180" t="str" cm="1">
        <f t="array" ref="R1180">_xlfn.IFS(ISNUMBER(SEARCH("film &amp; video/television", N1180)),"television",ISNUMBER(SEARCH("film &amp; video/animation", N1180)),"animation",ISNUMBER(SEARCH("film &amp; video/documentary", N1180)),"documentary",ISNUMBER(SEARCH("film &amp; video/drama", N1180)),"drama",ISNUMBER(SEARCH("film &amp; video/science fiction", N1180)),"science fiction",ISNUMBER(SEARCH("film &amp; video/shorts", N1180)),"shorts",ISNUMBER(SEARCH("food/food trucks", N1180)),"food trucks",ISNUMBER(SEARCH("food/restaurants", N1180)),"restaurants",ISNUMBER(SEARCH("food/small batch", N1180)),"small batch",ISNUMBER(SEARCH("games/mobile games", N1180)),"mobile games",ISNUMBER(SEARCH("games/tabletop games", N1180)),"tabletop games",ISNUMBER(SEARCH("games/video games", N1180)),"video games",ISNUMBER(SEARCH("music/classical music", N1180)),"classical music",ISNUMBER(SEARCH("music/electronic music", N1180)),"electronic music",ISNUMBER(SEARCH("music/faith", N1180)),"faith",ISNUMBER(SEARCH("music/indie rock", N1180)),"indie rock",ISNUMBER(SEARCH("music/jazz", N1180)),"jazz",ISNUMBER(SEARCH("music/metal", N1180)),"metal",ISNUMBER(SEARCH("music/pop", N1180)),"pop",ISNUMBER(SEARCH("music/rock", N1180)),"rock",ISNUMBER(SEARCH("music/world music", N1180)),"world music",ISNUMBER(SEARCH("journalism/audio", N1180)),"audio",ISNUMBER(SEARCH("photography/nature", N1180)),"nature",ISNUMBER(SEARCH("photography/people", N1180)),"people",ISNUMBER(SEARCH("photography/photobooks", N1180)),"photobooks",ISNUMBER(SEARCH("photography/places", N1180)),"places",ISNUMBER(SEARCH("publishing/art books", N1180)),"art books",ISNUMBER(SEARCH("publishing/children's books", N1180)),"children's books",ISNUMBER(SEARCH("publishing/fiction", N1180)),"fiction",ISNUMBER(SEARCH("publishing/nonfiction", N1180)),"nonfiction",ISNUMBER(SEARCH("publishing/radio &amp; podcasts", N1180)),"radio &amp; podcasts",ISNUMBER(SEARCH("publishing/translations", N1180)),"translations",ISNUMBER(SEARCH("technology/gadgets", N1180)),"gadgets",ISNUMBER(SEARCH("technology/hardware", N1180)),"hardware",ISNUMBER(SEARCH("technology/makerspaces", N1180)),"makerspaces",ISNUMBER(SEARCH("technology/space exploration", N1180)),"space exploration",ISNUMBER(SEARCH("technology/wearables", N1180)),"wearables",ISNUMBER(SEARCH("technology/web", N1180)),"web",ISNUMBER(SEARCH("theater/musical", N1180)),"musical",ISNUMBER(SEARCH("theater/plays", N1180)),"plays",ISNUMBER(SEARCH("theater/spaces", N1180)),"spaces")</f>
        <v>food trucks</v>
      </c>
      <c r="S1180" s="6">
        <f t="shared" si="93"/>
        <v>41837.905694444446</v>
      </c>
      <c r="T1180" s="6">
        <f t="shared" si="94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tr">
        <f t="shared" si="92"/>
        <v>food</v>
      </c>
      <c r="R1181" t="str" cm="1">
        <f t="array" ref="R1181">_xlfn.IFS(ISNUMBER(SEARCH("film &amp; video/television", N1181)),"television",ISNUMBER(SEARCH("film &amp; video/animation", N1181)),"animation",ISNUMBER(SEARCH("film &amp; video/documentary", N1181)),"documentary",ISNUMBER(SEARCH("film &amp; video/drama", N1181)),"drama",ISNUMBER(SEARCH("film &amp; video/science fiction", N1181)),"science fiction",ISNUMBER(SEARCH("film &amp; video/shorts", N1181)),"shorts",ISNUMBER(SEARCH("food/food trucks", N1181)),"food trucks",ISNUMBER(SEARCH("food/restaurants", N1181)),"restaurants",ISNUMBER(SEARCH("food/small batch", N1181)),"small batch",ISNUMBER(SEARCH("games/mobile games", N1181)),"mobile games",ISNUMBER(SEARCH("games/tabletop games", N1181)),"tabletop games",ISNUMBER(SEARCH("games/video games", N1181)),"video games",ISNUMBER(SEARCH("music/classical music", N1181)),"classical music",ISNUMBER(SEARCH("music/electronic music", N1181)),"electronic music",ISNUMBER(SEARCH("music/faith", N1181)),"faith",ISNUMBER(SEARCH("music/indie rock", N1181)),"indie rock",ISNUMBER(SEARCH("music/jazz", N1181)),"jazz",ISNUMBER(SEARCH("music/metal", N1181)),"metal",ISNUMBER(SEARCH("music/pop", N1181)),"pop",ISNUMBER(SEARCH("music/rock", N1181)),"rock",ISNUMBER(SEARCH("music/world music", N1181)),"world music",ISNUMBER(SEARCH("journalism/audio", N1181)),"audio",ISNUMBER(SEARCH("photography/nature", N1181)),"nature",ISNUMBER(SEARCH("photography/people", N1181)),"people",ISNUMBER(SEARCH("photography/photobooks", N1181)),"photobooks",ISNUMBER(SEARCH("photography/places", N1181)),"places",ISNUMBER(SEARCH("publishing/art books", N1181)),"art books",ISNUMBER(SEARCH("publishing/children's books", N1181)),"children's books",ISNUMBER(SEARCH("publishing/fiction", N1181)),"fiction",ISNUMBER(SEARCH("publishing/nonfiction", N1181)),"nonfiction",ISNUMBER(SEARCH("publishing/radio &amp; podcasts", N1181)),"radio &amp; podcasts",ISNUMBER(SEARCH("publishing/translations", N1181)),"translations",ISNUMBER(SEARCH("technology/gadgets", N1181)),"gadgets",ISNUMBER(SEARCH("technology/hardware", N1181)),"hardware",ISNUMBER(SEARCH("technology/makerspaces", N1181)),"makerspaces",ISNUMBER(SEARCH("technology/space exploration", N1181)),"space exploration",ISNUMBER(SEARCH("technology/wearables", N1181)),"wearables",ISNUMBER(SEARCH("technology/web", N1181)),"web",ISNUMBER(SEARCH("theater/musical", N1181)),"musical",ISNUMBER(SEARCH("theater/plays", N1181)),"plays",ISNUMBER(SEARCH("theater/spaces", N1181)),"spaces")</f>
        <v>food trucks</v>
      </c>
      <c r="S1181" s="6">
        <f t="shared" si="93"/>
        <v>42275.720219907409</v>
      </c>
      <c r="T1181" s="6">
        <f t="shared" si="94"/>
        <v>42305.720219907409</v>
      </c>
    </row>
    <row r="1182" spans="1:20" ht="32" hidden="1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tr">
        <f t="shared" si="92"/>
        <v>food</v>
      </c>
      <c r="R1182" t="str" cm="1">
        <f t="array" ref="R1182">_xlfn.IFS(ISNUMBER(SEARCH("film &amp; video/television", N1182)),"television",ISNUMBER(SEARCH("film &amp; video/animation", N1182)),"animation",ISNUMBER(SEARCH("film &amp; video/documentary", N1182)),"documentary",ISNUMBER(SEARCH("film &amp; video/drama", N1182)),"drama",ISNUMBER(SEARCH("film &amp; video/science fiction", N1182)),"science fiction",ISNUMBER(SEARCH("film &amp; video/shorts", N1182)),"shorts",ISNUMBER(SEARCH("food/food trucks", N1182)),"food trucks",ISNUMBER(SEARCH("food/restaurants", N1182)),"restaurants",ISNUMBER(SEARCH("food/small batch", N1182)),"small batch",ISNUMBER(SEARCH("games/mobile games", N1182)),"mobile games",ISNUMBER(SEARCH("games/tabletop games", N1182)),"tabletop games",ISNUMBER(SEARCH("games/video games", N1182)),"video games",ISNUMBER(SEARCH("music/classical music", N1182)),"classical music",ISNUMBER(SEARCH("music/electronic music", N1182)),"electronic music",ISNUMBER(SEARCH("music/faith", N1182)),"faith",ISNUMBER(SEARCH("music/indie rock", N1182)),"indie rock",ISNUMBER(SEARCH("music/jazz", N1182)),"jazz",ISNUMBER(SEARCH("music/metal", N1182)),"metal",ISNUMBER(SEARCH("music/pop", N1182)),"pop",ISNUMBER(SEARCH("music/rock", N1182)),"rock",ISNUMBER(SEARCH("music/world music", N1182)),"world music",ISNUMBER(SEARCH("journalism/audio", N1182)),"audio",ISNUMBER(SEARCH("photography/nature", N1182)),"nature",ISNUMBER(SEARCH("photography/people", N1182)),"people",ISNUMBER(SEARCH("photography/photobooks", N1182)),"photobooks",ISNUMBER(SEARCH("photography/places", N1182)),"places",ISNUMBER(SEARCH("publishing/art books", N1182)),"art books",ISNUMBER(SEARCH("publishing/children's books", N1182)),"children's books",ISNUMBER(SEARCH("publishing/fiction", N1182)),"fiction",ISNUMBER(SEARCH("publishing/nonfiction", N1182)),"nonfiction",ISNUMBER(SEARCH("publishing/radio &amp; podcasts", N1182)),"radio &amp; podcasts",ISNUMBER(SEARCH("publishing/translations", N1182)),"translations",ISNUMBER(SEARCH("technology/gadgets", N1182)),"gadgets",ISNUMBER(SEARCH("technology/hardware", N1182)),"hardware",ISNUMBER(SEARCH("technology/makerspaces", N1182)),"makerspaces",ISNUMBER(SEARCH("technology/space exploration", N1182)),"space exploration",ISNUMBER(SEARCH("technology/wearables", N1182)),"wearables",ISNUMBER(SEARCH("technology/web", N1182)),"web",ISNUMBER(SEARCH("theater/musical", N1182)),"musical",ISNUMBER(SEARCH("theater/plays", N1182)),"plays",ISNUMBER(SEARCH("theater/spaces", N1182)),"spaces")</f>
        <v>food trucks</v>
      </c>
      <c r="S1182" s="6">
        <f t="shared" si="93"/>
        <v>41781.806875000002</v>
      </c>
      <c r="T1182" s="6">
        <f t="shared" si="94"/>
        <v>41818.806875000002</v>
      </c>
    </row>
    <row r="1183" spans="1:20" ht="16" hidden="1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tr">
        <f t="shared" si="92"/>
        <v>food</v>
      </c>
      <c r="R1183" t="str" cm="1">
        <f t="array" ref="R1183">_xlfn.IFS(ISNUMBER(SEARCH("film &amp; video/television", N1183)),"television",ISNUMBER(SEARCH("film &amp; video/animation", N1183)),"animation",ISNUMBER(SEARCH("film &amp; video/documentary", N1183)),"documentary",ISNUMBER(SEARCH("film &amp; video/drama", N1183)),"drama",ISNUMBER(SEARCH("film &amp; video/science fiction", N1183)),"science fiction",ISNUMBER(SEARCH("film &amp; video/shorts", N1183)),"shorts",ISNUMBER(SEARCH("food/food trucks", N1183)),"food trucks",ISNUMBER(SEARCH("food/restaurants", N1183)),"restaurants",ISNUMBER(SEARCH("food/small batch", N1183)),"small batch",ISNUMBER(SEARCH("games/mobile games", N1183)),"mobile games",ISNUMBER(SEARCH("games/tabletop games", N1183)),"tabletop games",ISNUMBER(SEARCH("games/video games", N1183)),"video games",ISNUMBER(SEARCH("music/classical music", N1183)),"classical music",ISNUMBER(SEARCH("music/electronic music", N1183)),"electronic music",ISNUMBER(SEARCH("music/faith", N1183)),"faith",ISNUMBER(SEARCH("music/indie rock", N1183)),"indie rock",ISNUMBER(SEARCH("music/jazz", N1183)),"jazz",ISNUMBER(SEARCH("music/metal", N1183)),"metal",ISNUMBER(SEARCH("music/pop", N1183)),"pop",ISNUMBER(SEARCH("music/rock", N1183)),"rock",ISNUMBER(SEARCH("music/world music", N1183)),"world music",ISNUMBER(SEARCH("journalism/audio", N1183)),"audio",ISNUMBER(SEARCH("photography/nature", N1183)),"nature",ISNUMBER(SEARCH("photography/people", N1183)),"people",ISNUMBER(SEARCH("photography/photobooks", N1183)),"photobooks",ISNUMBER(SEARCH("photography/places", N1183)),"places",ISNUMBER(SEARCH("publishing/art books", N1183)),"art books",ISNUMBER(SEARCH("publishing/children's books", N1183)),"children's books",ISNUMBER(SEARCH("publishing/fiction", N1183)),"fiction",ISNUMBER(SEARCH("publishing/nonfiction", N1183)),"nonfiction",ISNUMBER(SEARCH("publishing/radio &amp; podcasts", N1183)),"radio &amp; podcasts",ISNUMBER(SEARCH("publishing/translations", N1183)),"translations",ISNUMBER(SEARCH("technology/gadgets", N1183)),"gadgets",ISNUMBER(SEARCH("technology/hardware", N1183)),"hardware",ISNUMBER(SEARCH("technology/makerspaces", N1183)),"makerspaces",ISNUMBER(SEARCH("technology/space exploration", N1183)),"space exploration",ISNUMBER(SEARCH("technology/wearables", N1183)),"wearables",ISNUMBER(SEARCH("technology/web", N1183)),"web",ISNUMBER(SEARCH("theater/musical", N1183)),"musical",ISNUMBER(SEARCH("theater/plays", N1183)),"plays",ISNUMBER(SEARCH("theater/spaces", N1183)),"spaces")</f>
        <v>food trucks</v>
      </c>
      <c r="S1183" s="6">
        <f t="shared" si="93"/>
        <v>42034.339363425926</v>
      </c>
      <c r="T1183" s="6">
        <f t="shared" si="94"/>
        <v>42064.339363425926</v>
      </c>
    </row>
    <row r="1184" spans="1:20" ht="48" hidden="1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tr">
        <f t="shared" si="92"/>
        <v>food</v>
      </c>
      <c r="R1184" t="str" cm="1">
        <f t="array" ref="R1184">_xlfn.IFS(ISNUMBER(SEARCH("film &amp; video/television", N1184)),"television",ISNUMBER(SEARCH("film &amp; video/animation", N1184)),"animation",ISNUMBER(SEARCH("film &amp; video/documentary", N1184)),"documentary",ISNUMBER(SEARCH("film &amp; video/drama", N1184)),"drama",ISNUMBER(SEARCH("film &amp; video/science fiction", N1184)),"science fiction",ISNUMBER(SEARCH("film &amp; video/shorts", N1184)),"shorts",ISNUMBER(SEARCH("food/food trucks", N1184)),"food trucks",ISNUMBER(SEARCH("food/restaurants", N1184)),"restaurants",ISNUMBER(SEARCH("food/small batch", N1184)),"small batch",ISNUMBER(SEARCH("games/mobile games", N1184)),"mobile games",ISNUMBER(SEARCH("games/tabletop games", N1184)),"tabletop games",ISNUMBER(SEARCH("games/video games", N1184)),"video games",ISNUMBER(SEARCH("music/classical music", N1184)),"classical music",ISNUMBER(SEARCH("music/electronic music", N1184)),"electronic music",ISNUMBER(SEARCH("music/faith", N1184)),"faith",ISNUMBER(SEARCH("music/indie rock", N1184)),"indie rock",ISNUMBER(SEARCH("music/jazz", N1184)),"jazz",ISNUMBER(SEARCH("music/metal", N1184)),"metal",ISNUMBER(SEARCH("music/pop", N1184)),"pop",ISNUMBER(SEARCH("music/rock", N1184)),"rock",ISNUMBER(SEARCH("music/world music", N1184)),"world music",ISNUMBER(SEARCH("journalism/audio", N1184)),"audio",ISNUMBER(SEARCH("photography/nature", N1184)),"nature",ISNUMBER(SEARCH("photography/people", N1184)),"people",ISNUMBER(SEARCH("photography/photobooks", N1184)),"photobooks",ISNUMBER(SEARCH("photography/places", N1184)),"places",ISNUMBER(SEARCH("publishing/art books", N1184)),"art books",ISNUMBER(SEARCH("publishing/children's books", N1184)),"children's books",ISNUMBER(SEARCH("publishing/fiction", N1184)),"fiction",ISNUMBER(SEARCH("publishing/nonfiction", N1184)),"nonfiction",ISNUMBER(SEARCH("publishing/radio &amp; podcasts", N1184)),"radio &amp; podcasts",ISNUMBER(SEARCH("publishing/translations", N1184)),"translations",ISNUMBER(SEARCH("technology/gadgets", N1184)),"gadgets",ISNUMBER(SEARCH("technology/hardware", N1184)),"hardware",ISNUMBER(SEARCH("technology/makerspaces", N1184)),"makerspaces",ISNUMBER(SEARCH("technology/space exploration", N1184)),"space exploration",ISNUMBER(SEARCH("technology/wearables", N1184)),"wearables",ISNUMBER(SEARCH("technology/web", N1184)),"web",ISNUMBER(SEARCH("theater/musical", N1184)),"musical",ISNUMBER(SEARCH("theater/plays", N1184)),"plays",ISNUMBER(SEARCH("theater/spaces", N1184)),"spaces")</f>
        <v>food trucks</v>
      </c>
      <c r="S1184" s="6">
        <f t="shared" si="93"/>
        <v>42728.827407407407</v>
      </c>
      <c r="T1184" s="6">
        <f t="shared" si="94"/>
        <v>42747.695833333331</v>
      </c>
    </row>
    <row r="1185" spans="1:20" ht="48" hidden="1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tr">
        <f t="shared" si="92"/>
        <v>food</v>
      </c>
      <c r="R1185" t="str" cm="1">
        <f t="array" ref="R1185">_xlfn.IFS(ISNUMBER(SEARCH("film &amp; video/television", N1185)),"television",ISNUMBER(SEARCH("film &amp; video/animation", N1185)),"animation",ISNUMBER(SEARCH("film &amp; video/documentary", N1185)),"documentary",ISNUMBER(SEARCH("film &amp; video/drama", N1185)),"drama",ISNUMBER(SEARCH("film &amp; video/science fiction", N1185)),"science fiction",ISNUMBER(SEARCH("film &amp; video/shorts", N1185)),"shorts",ISNUMBER(SEARCH("food/food trucks", N1185)),"food trucks",ISNUMBER(SEARCH("food/restaurants", N1185)),"restaurants",ISNUMBER(SEARCH("food/small batch", N1185)),"small batch",ISNUMBER(SEARCH("games/mobile games", N1185)),"mobile games",ISNUMBER(SEARCH("games/tabletop games", N1185)),"tabletop games",ISNUMBER(SEARCH("games/video games", N1185)),"video games",ISNUMBER(SEARCH("music/classical music", N1185)),"classical music",ISNUMBER(SEARCH("music/electronic music", N1185)),"electronic music",ISNUMBER(SEARCH("music/faith", N1185)),"faith",ISNUMBER(SEARCH("music/indie rock", N1185)),"indie rock",ISNUMBER(SEARCH("music/jazz", N1185)),"jazz",ISNUMBER(SEARCH("music/metal", N1185)),"metal",ISNUMBER(SEARCH("music/pop", N1185)),"pop",ISNUMBER(SEARCH("music/rock", N1185)),"rock",ISNUMBER(SEARCH("music/world music", N1185)),"world music",ISNUMBER(SEARCH("journalism/audio", N1185)),"audio",ISNUMBER(SEARCH("photography/nature", N1185)),"nature",ISNUMBER(SEARCH("photography/people", N1185)),"people",ISNUMBER(SEARCH("photography/photobooks", N1185)),"photobooks",ISNUMBER(SEARCH("photography/places", N1185)),"places",ISNUMBER(SEARCH("publishing/art books", N1185)),"art books",ISNUMBER(SEARCH("publishing/children's books", N1185)),"children's books",ISNUMBER(SEARCH("publishing/fiction", N1185)),"fiction",ISNUMBER(SEARCH("publishing/nonfiction", N1185)),"nonfiction",ISNUMBER(SEARCH("publishing/radio &amp; podcasts", N1185)),"radio &amp; podcasts",ISNUMBER(SEARCH("publishing/translations", N1185)),"translations",ISNUMBER(SEARCH("technology/gadgets", N1185)),"gadgets",ISNUMBER(SEARCH("technology/hardware", N1185)),"hardware",ISNUMBER(SEARCH("technology/makerspaces", N1185)),"makerspaces",ISNUMBER(SEARCH("technology/space exploration", N1185)),"space exploration",ISNUMBER(SEARCH("technology/wearables", N1185)),"wearables",ISNUMBER(SEARCH("technology/web", N1185)),"web",ISNUMBER(SEARCH("theater/musical", N1185)),"musical",ISNUMBER(SEARCH("theater/plays", N1185)),"plays",ISNUMBER(SEARCH("theater/spaces", N1185)),"spaces")</f>
        <v>food trucks</v>
      </c>
      <c r="S1185" s="6">
        <f t="shared" si="93"/>
        <v>42656.86137731481</v>
      </c>
      <c r="T1185" s="6">
        <f t="shared" si="94"/>
        <v>42676.165972222225</v>
      </c>
    </row>
    <row r="1186" spans="1:20" ht="48" hidden="1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tr">
        <f t="shared" si="92"/>
        <v>photography</v>
      </c>
      <c r="R1186" t="str" cm="1">
        <f t="array" ref="R1186">_xlfn.IFS(ISNUMBER(SEARCH("film &amp; video/television", N1186)),"television",ISNUMBER(SEARCH("film &amp; video/animation", N1186)),"animation",ISNUMBER(SEARCH("film &amp; video/documentary", N1186)),"documentary",ISNUMBER(SEARCH("film &amp; video/drama", N1186)),"drama",ISNUMBER(SEARCH("film &amp; video/science fiction", N1186)),"science fiction",ISNUMBER(SEARCH("film &amp; video/shorts", N1186)),"shorts",ISNUMBER(SEARCH("food/food trucks", N1186)),"food trucks",ISNUMBER(SEARCH("food/restaurants", N1186)),"restaurants",ISNUMBER(SEARCH("food/small batch", N1186)),"small batch",ISNUMBER(SEARCH("games/mobile games", N1186)),"mobile games",ISNUMBER(SEARCH("games/tabletop games", N1186)),"tabletop games",ISNUMBER(SEARCH("games/video games", N1186)),"video games",ISNUMBER(SEARCH("music/classical music", N1186)),"classical music",ISNUMBER(SEARCH("music/electronic music", N1186)),"electronic music",ISNUMBER(SEARCH("music/faith", N1186)),"faith",ISNUMBER(SEARCH("music/indie rock", N1186)),"indie rock",ISNUMBER(SEARCH("music/jazz", N1186)),"jazz",ISNUMBER(SEARCH("music/metal", N1186)),"metal",ISNUMBER(SEARCH("music/pop", N1186)),"pop",ISNUMBER(SEARCH("music/rock", N1186)),"rock",ISNUMBER(SEARCH("music/world music", N1186)),"world music",ISNUMBER(SEARCH("journalism/audio", N1186)),"audio",ISNUMBER(SEARCH("photography/nature", N1186)),"nature",ISNUMBER(SEARCH("photography/people", N1186)),"people",ISNUMBER(SEARCH("photography/photobooks", N1186)),"photobooks",ISNUMBER(SEARCH("photography/places", N1186)),"places",ISNUMBER(SEARCH("publishing/art books", N1186)),"art books",ISNUMBER(SEARCH("publishing/children's books", N1186)),"children's books",ISNUMBER(SEARCH("publishing/fiction", N1186)),"fiction",ISNUMBER(SEARCH("publishing/nonfiction", N1186)),"nonfiction",ISNUMBER(SEARCH("publishing/radio &amp; podcasts", N1186)),"radio &amp; podcasts",ISNUMBER(SEARCH("publishing/translations", N1186)),"translations",ISNUMBER(SEARCH("technology/gadgets", N1186)),"gadgets",ISNUMBER(SEARCH("technology/hardware", N1186)),"hardware",ISNUMBER(SEARCH("technology/makerspaces", N1186)),"makerspaces",ISNUMBER(SEARCH("technology/space exploration", N1186)),"space exploration",ISNUMBER(SEARCH("technology/wearables", N1186)),"wearables",ISNUMBER(SEARCH("technology/web", N1186)),"web",ISNUMBER(SEARCH("theater/musical", N1186)),"musical",ISNUMBER(SEARCH("theater/plays", N1186)),"plays",ISNUMBER(SEARCH("theater/spaces", N1186)),"spaces")</f>
        <v>photobooks</v>
      </c>
      <c r="S1186" s="6">
        <f t="shared" si="93"/>
        <v>42741.599664351852</v>
      </c>
      <c r="T1186" s="6">
        <f t="shared" si="94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tr">
        <f t="shared" si="92"/>
        <v>photography</v>
      </c>
      <c r="R1187" t="str" cm="1">
        <f t="array" ref="R1187">_xlfn.IFS(ISNUMBER(SEARCH("film &amp; video/television", N1187)),"television",ISNUMBER(SEARCH("film &amp; video/animation", N1187)),"animation",ISNUMBER(SEARCH("film &amp; video/documentary", N1187)),"documentary",ISNUMBER(SEARCH("film &amp; video/drama", N1187)),"drama",ISNUMBER(SEARCH("film &amp; video/science fiction", N1187)),"science fiction",ISNUMBER(SEARCH("film &amp; video/shorts", N1187)),"shorts",ISNUMBER(SEARCH("food/food trucks", N1187)),"food trucks",ISNUMBER(SEARCH("food/restaurants", N1187)),"restaurants",ISNUMBER(SEARCH("food/small batch", N1187)),"small batch",ISNUMBER(SEARCH("games/mobile games", N1187)),"mobile games",ISNUMBER(SEARCH("games/tabletop games", N1187)),"tabletop games",ISNUMBER(SEARCH("games/video games", N1187)),"video games",ISNUMBER(SEARCH("music/classical music", N1187)),"classical music",ISNUMBER(SEARCH("music/electronic music", N1187)),"electronic music",ISNUMBER(SEARCH("music/faith", N1187)),"faith",ISNUMBER(SEARCH("music/indie rock", N1187)),"indie rock",ISNUMBER(SEARCH("music/jazz", N1187)),"jazz",ISNUMBER(SEARCH("music/metal", N1187)),"metal",ISNUMBER(SEARCH("music/pop", N1187)),"pop",ISNUMBER(SEARCH("music/rock", N1187)),"rock",ISNUMBER(SEARCH("music/world music", N1187)),"world music",ISNUMBER(SEARCH("journalism/audio", N1187)),"audio",ISNUMBER(SEARCH("photography/nature", N1187)),"nature",ISNUMBER(SEARCH("photography/people", N1187)),"people",ISNUMBER(SEARCH("photography/photobooks", N1187)),"photobooks",ISNUMBER(SEARCH("photography/places", N1187)),"places",ISNUMBER(SEARCH("publishing/art books", N1187)),"art books",ISNUMBER(SEARCH("publishing/children's books", N1187)),"children's books",ISNUMBER(SEARCH("publishing/fiction", N1187)),"fiction",ISNUMBER(SEARCH("publishing/nonfiction", N1187)),"nonfiction",ISNUMBER(SEARCH("publishing/radio &amp; podcasts", N1187)),"radio &amp; podcasts",ISNUMBER(SEARCH("publishing/translations", N1187)),"translations",ISNUMBER(SEARCH("technology/gadgets", N1187)),"gadgets",ISNUMBER(SEARCH("technology/hardware", N1187)),"hardware",ISNUMBER(SEARCH("technology/makerspaces", N1187)),"makerspaces",ISNUMBER(SEARCH("technology/space exploration", N1187)),"space exploration",ISNUMBER(SEARCH("technology/wearables", N1187)),"wearables",ISNUMBER(SEARCH("technology/web", N1187)),"web",ISNUMBER(SEARCH("theater/musical", N1187)),"musical",ISNUMBER(SEARCH("theater/plays", N1187)),"plays",ISNUMBER(SEARCH("theater/spaces", N1187)),"spaces")</f>
        <v>photobooks</v>
      </c>
      <c r="S1187" s="6">
        <f t="shared" si="93"/>
        <v>42130.865150462967</v>
      </c>
      <c r="T1187" s="6">
        <f t="shared" si="94"/>
        <v>42163.166666666672</v>
      </c>
    </row>
    <row r="1188" spans="1:20" ht="48" hidden="1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tr">
        <f t="shared" si="92"/>
        <v>photography</v>
      </c>
      <c r="R1188" t="str" cm="1">
        <f t="array" ref="R1188">_xlfn.IFS(ISNUMBER(SEARCH("film &amp; video/television", N1188)),"television",ISNUMBER(SEARCH("film &amp; video/animation", N1188)),"animation",ISNUMBER(SEARCH("film &amp; video/documentary", N1188)),"documentary",ISNUMBER(SEARCH("film &amp; video/drama", N1188)),"drama",ISNUMBER(SEARCH("film &amp; video/science fiction", N1188)),"science fiction",ISNUMBER(SEARCH("film &amp; video/shorts", N1188)),"shorts",ISNUMBER(SEARCH("food/food trucks", N1188)),"food trucks",ISNUMBER(SEARCH("food/restaurants", N1188)),"restaurants",ISNUMBER(SEARCH("food/small batch", N1188)),"small batch",ISNUMBER(SEARCH("games/mobile games", N1188)),"mobile games",ISNUMBER(SEARCH("games/tabletop games", N1188)),"tabletop games",ISNUMBER(SEARCH("games/video games", N1188)),"video games",ISNUMBER(SEARCH("music/classical music", N1188)),"classical music",ISNUMBER(SEARCH("music/electronic music", N1188)),"electronic music",ISNUMBER(SEARCH("music/faith", N1188)),"faith",ISNUMBER(SEARCH("music/indie rock", N1188)),"indie rock",ISNUMBER(SEARCH("music/jazz", N1188)),"jazz",ISNUMBER(SEARCH("music/metal", N1188)),"metal",ISNUMBER(SEARCH("music/pop", N1188)),"pop",ISNUMBER(SEARCH("music/rock", N1188)),"rock",ISNUMBER(SEARCH("music/world music", N1188)),"world music",ISNUMBER(SEARCH("journalism/audio", N1188)),"audio",ISNUMBER(SEARCH("photography/nature", N1188)),"nature",ISNUMBER(SEARCH("photography/people", N1188)),"people",ISNUMBER(SEARCH("photography/photobooks", N1188)),"photobooks",ISNUMBER(SEARCH("photography/places", N1188)),"places",ISNUMBER(SEARCH("publishing/art books", N1188)),"art books",ISNUMBER(SEARCH("publishing/children's books", N1188)),"children's books",ISNUMBER(SEARCH("publishing/fiction", N1188)),"fiction",ISNUMBER(SEARCH("publishing/nonfiction", N1188)),"nonfiction",ISNUMBER(SEARCH("publishing/radio &amp; podcasts", N1188)),"radio &amp; podcasts",ISNUMBER(SEARCH("publishing/translations", N1188)),"translations",ISNUMBER(SEARCH("technology/gadgets", N1188)),"gadgets",ISNUMBER(SEARCH("technology/hardware", N1188)),"hardware",ISNUMBER(SEARCH("technology/makerspaces", N1188)),"makerspaces",ISNUMBER(SEARCH("technology/space exploration", N1188)),"space exploration",ISNUMBER(SEARCH("technology/wearables", N1188)),"wearables",ISNUMBER(SEARCH("technology/web", N1188)),"web",ISNUMBER(SEARCH("theater/musical", N1188)),"musical",ISNUMBER(SEARCH("theater/plays", N1188)),"plays",ISNUMBER(SEARCH("theater/spaces", N1188)),"spaces")</f>
        <v>photobooks</v>
      </c>
      <c r="S1188" s="6">
        <f t="shared" si="93"/>
        <v>42123.86336805555</v>
      </c>
      <c r="T1188" s="6">
        <f t="shared" si="94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tr">
        <f t="shared" si="92"/>
        <v>photography</v>
      </c>
      <c r="R1189" t="str" cm="1">
        <f t="array" ref="R1189">_xlfn.IFS(ISNUMBER(SEARCH("film &amp; video/television", N1189)),"television",ISNUMBER(SEARCH("film &amp; video/animation", N1189)),"animation",ISNUMBER(SEARCH("film &amp; video/documentary", N1189)),"documentary",ISNUMBER(SEARCH("film &amp; video/drama", N1189)),"drama",ISNUMBER(SEARCH("film &amp; video/science fiction", N1189)),"science fiction",ISNUMBER(SEARCH("film &amp; video/shorts", N1189)),"shorts",ISNUMBER(SEARCH("food/food trucks", N1189)),"food trucks",ISNUMBER(SEARCH("food/restaurants", N1189)),"restaurants",ISNUMBER(SEARCH("food/small batch", N1189)),"small batch",ISNUMBER(SEARCH("games/mobile games", N1189)),"mobile games",ISNUMBER(SEARCH("games/tabletop games", N1189)),"tabletop games",ISNUMBER(SEARCH("games/video games", N1189)),"video games",ISNUMBER(SEARCH("music/classical music", N1189)),"classical music",ISNUMBER(SEARCH("music/electronic music", N1189)),"electronic music",ISNUMBER(SEARCH("music/faith", N1189)),"faith",ISNUMBER(SEARCH("music/indie rock", N1189)),"indie rock",ISNUMBER(SEARCH("music/jazz", N1189)),"jazz",ISNUMBER(SEARCH("music/metal", N1189)),"metal",ISNUMBER(SEARCH("music/pop", N1189)),"pop",ISNUMBER(SEARCH("music/rock", N1189)),"rock",ISNUMBER(SEARCH("music/world music", N1189)),"world music",ISNUMBER(SEARCH("journalism/audio", N1189)),"audio",ISNUMBER(SEARCH("photography/nature", N1189)),"nature",ISNUMBER(SEARCH("photography/people", N1189)),"people",ISNUMBER(SEARCH("photography/photobooks", N1189)),"photobooks",ISNUMBER(SEARCH("photography/places", N1189)),"places",ISNUMBER(SEARCH("publishing/art books", N1189)),"art books",ISNUMBER(SEARCH("publishing/children's books", N1189)),"children's books",ISNUMBER(SEARCH("publishing/fiction", N1189)),"fiction",ISNUMBER(SEARCH("publishing/nonfiction", N1189)),"nonfiction",ISNUMBER(SEARCH("publishing/radio &amp; podcasts", N1189)),"radio &amp; podcasts",ISNUMBER(SEARCH("publishing/translations", N1189)),"translations",ISNUMBER(SEARCH("technology/gadgets", N1189)),"gadgets",ISNUMBER(SEARCH("technology/hardware", N1189)),"hardware",ISNUMBER(SEARCH("technology/makerspaces", N1189)),"makerspaces",ISNUMBER(SEARCH("technology/space exploration", N1189)),"space exploration",ISNUMBER(SEARCH("technology/wearables", N1189)),"wearables",ISNUMBER(SEARCH("technology/web", N1189)),"web",ISNUMBER(SEARCH("theater/musical", N1189)),"musical",ISNUMBER(SEARCH("theater/plays", N1189)),"plays",ISNUMBER(SEARCH("theater/spaces", N1189)),"spaces")</f>
        <v>photobooks</v>
      </c>
      <c r="S1189" s="6">
        <f t="shared" si="93"/>
        <v>42109.894942129627</v>
      </c>
      <c r="T1189" s="6">
        <f t="shared" si="94"/>
        <v>42141.75</v>
      </c>
    </row>
    <row r="1190" spans="1:20" ht="48" hidden="1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tr">
        <f t="shared" si="92"/>
        <v>photography</v>
      </c>
      <c r="R1190" t="str" cm="1">
        <f t="array" ref="R1190">_xlfn.IFS(ISNUMBER(SEARCH("film &amp; video/television", N1190)),"television",ISNUMBER(SEARCH("film &amp; video/animation", N1190)),"animation",ISNUMBER(SEARCH("film &amp; video/documentary", N1190)),"documentary",ISNUMBER(SEARCH("film &amp; video/drama", N1190)),"drama",ISNUMBER(SEARCH("film &amp; video/science fiction", N1190)),"science fiction",ISNUMBER(SEARCH("film &amp; video/shorts", N1190)),"shorts",ISNUMBER(SEARCH("food/food trucks", N1190)),"food trucks",ISNUMBER(SEARCH("food/restaurants", N1190)),"restaurants",ISNUMBER(SEARCH("food/small batch", N1190)),"small batch",ISNUMBER(SEARCH("games/mobile games", N1190)),"mobile games",ISNUMBER(SEARCH("games/tabletop games", N1190)),"tabletop games",ISNUMBER(SEARCH("games/video games", N1190)),"video games",ISNUMBER(SEARCH("music/classical music", N1190)),"classical music",ISNUMBER(SEARCH("music/electronic music", N1190)),"electronic music",ISNUMBER(SEARCH("music/faith", N1190)),"faith",ISNUMBER(SEARCH("music/indie rock", N1190)),"indie rock",ISNUMBER(SEARCH("music/jazz", N1190)),"jazz",ISNUMBER(SEARCH("music/metal", N1190)),"metal",ISNUMBER(SEARCH("music/pop", N1190)),"pop",ISNUMBER(SEARCH("music/rock", N1190)),"rock",ISNUMBER(SEARCH("music/world music", N1190)),"world music",ISNUMBER(SEARCH("journalism/audio", N1190)),"audio",ISNUMBER(SEARCH("photography/nature", N1190)),"nature",ISNUMBER(SEARCH("photography/people", N1190)),"people",ISNUMBER(SEARCH("photography/photobooks", N1190)),"photobooks",ISNUMBER(SEARCH("photography/places", N1190)),"places",ISNUMBER(SEARCH("publishing/art books", N1190)),"art books",ISNUMBER(SEARCH("publishing/children's books", N1190)),"children's books",ISNUMBER(SEARCH("publishing/fiction", N1190)),"fiction",ISNUMBER(SEARCH("publishing/nonfiction", N1190)),"nonfiction",ISNUMBER(SEARCH("publishing/radio &amp; podcasts", N1190)),"radio &amp; podcasts",ISNUMBER(SEARCH("publishing/translations", N1190)),"translations",ISNUMBER(SEARCH("technology/gadgets", N1190)),"gadgets",ISNUMBER(SEARCH("technology/hardware", N1190)),"hardware",ISNUMBER(SEARCH("technology/makerspaces", N1190)),"makerspaces",ISNUMBER(SEARCH("technology/space exploration", N1190)),"space exploration",ISNUMBER(SEARCH("technology/wearables", N1190)),"wearables",ISNUMBER(SEARCH("technology/web", N1190)),"web",ISNUMBER(SEARCH("theater/musical", N1190)),"musical",ISNUMBER(SEARCH("theater/plays", N1190)),"plays",ISNUMBER(SEARCH("theater/spaces", N1190)),"spaces")</f>
        <v>photobooks</v>
      </c>
      <c r="S1190" s="6">
        <f t="shared" si="93"/>
        <v>42711.700694444444</v>
      </c>
      <c r="T1190" s="6">
        <f t="shared" si="94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tr">
        <f t="shared" si="92"/>
        <v>photography</v>
      </c>
      <c r="R1191" t="str" cm="1">
        <f t="array" ref="R1191">_xlfn.IFS(ISNUMBER(SEARCH("film &amp; video/television", N1191)),"television",ISNUMBER(SEARCH("film &amp; video/animation", N1191)),"animation",ISNUMBER(SEARCH("film &amp; video/documentary", N1191)),"documentary",ISNUMBER(SEARCH("film &amp; video/drama", N1191)),"drama",ISNUMBER(SEARCH("film &amp; video/science fiction", N1191)),"science fiction",ISNUMBER(SEARCH("film &amp; video/shorts", N1191)),"shorts",ISNUMBER(SEARCH("food/food trucks", N1191)),"food trucks",ISNUMBER(SEARCH("food/restaurants", N1191)),"restaurants",ISNUMBER(SEARCH("food/small batch", N1191)),"small batch",ISNUMBER(SEARCH("games/mobile games", N1191)),"mobile games",ISNUMBER(SEARCH("games/tabletop games", N1191)),"tabletop games",ISNUMBER(SEARCH("games/video games", N1191)),"video games",ISNUMBER(SEARCH("music/classical music", N1191)),"classical music",ISNUMBER(SEARCH("music/electronic music", N1191)),"electronic music",ISNUMBER(SEARCH("music/faith", N1191)),"faith",ISNUMBER(SEARCH("music/indie rock", N1191)),"indie rock",ISNUMBER(SEARCH("music/jazz", N1191)),"jazz",ISNUMBER(SEARCH("music/metal", N1191)),"metal",ISNUMBER(SEARCH("music/pop", N1191)),"pop",ISNUMBER(SEARCH("music/rock", N1191)),"rock",ISNUMBER(SEARCH("music/world music", N1191)),"world music",ISNUMBER(SEARCH("journalism/audio", N1191)),"audio",ISNUMBER(SEARCH("photography/nature", N1191)),"nature",ISNUMBER(SEARCH("photography/people", N1191)),"people",ISNUMBER(SEARCH("photography/photobooks", N1191)),"photobooks",ISNUMBER(SEARCH("photography/places", N1191)),"places",ISNUMBER(SEARCH("publishing/art books", N1191)),"art books",ISNUMBER(SEARCH("publishing/children's books", N1191)),"children's books",ISNUMBER(SEARCH("publishing/fiction", N1191)),"fiction",ISNUMBER(SEARCH("publishing/nonfiction", N1191)),"nonfiction",ISNUMBER(SEARCH("publishing/radio &amp; podcasts", N1191)),"radio &amp; podcasts",ISNUMBER(SEARCH("publishing/translations", N1191)),"translations",ISNUMBER(SEARCH("technology/gadgets", N1191)),"gadgets",ISNUMBER(SEARCH("technology/hardware", N1191)),"hardware",ISNUMBER(SEARCH("technology/makerspaces", N1191)),"makerspaces",ISNUMBER(SEARCH("technology/space exploration", N1191)),"space exploration",ISNUMBER(SEARCH("technology/wearables", N1191)),"wearables",ISNUMBER(SEARCH("technology/web", N1191)),"web",ISNUMBER(SEARCH("theater/musical", N1191)),"musical",ISNUMBER(SEARCH("theater/plays", N1191)),"plays",ISNUMBER(SEARCH("theater/spaces", N1191)),"spaces")</f>
        <v>photobooks</v>
      </c>
      <c r="S1191" s="6">
        <f t="shared" si="93"/>
        <v>42529.979108796295</v>
      </c>
      <c r="T1191" s="6">
        <f t="shared" si="94"/>
        <v>42550.979108796295</v>
      </c>
    </row>
    <row r="1192" spans="1:20" ht="32" hidden="1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tr">
        <f t="shared" si="92"/>
        <v>photography</v>
      </c>
      <c r="R1192" t="str" cm="1">
        <f t="array" ref="R1192">_xlfn.IFS(ISNUMBER(SEARCH("film &amp; video/television", N1192)),"television",ISNUMBER(SEARCH("film &amp; video/animation", N1192)),"animation",ISNUMBER(SEARCH("film &amp; video/documentary", N1192)),"documentary",ISNUMBER(SEARCH("film &amp; video/drama", N1192)),"drama",ISNUMBER(SEARCH("film &amp; video/science fiction", N1192)),"science fiction",ISNUMBER(SEARCH("film &amp; video/shorts", N1192)),"shorts",ISNUMBER(SEARCH("food/food trucks", N1192)),"food trucks",ISNUMBER(SEARCH("food/restaurants", N1192)),"restaurants",ISNUMBER(SEARCH("food/small batch", N1192)),"small batch",ISNUMBER(SEARCH("games/mobile games", N1192)),"mobile games",ISNUMBER(SEARCH("games/tabletop games", N1192)),"tabletop games",ISNUMBER(SEARCH("games/video games", N1192)),"video games",ISNUMBER(SEARCH("music/classical music", N1192)),"classical music",ISNUMBER(SEARCH("music/electronic music", N1192)),"electronic music",ISNUMBER(SEARCH("music/faith", N1192)),"faith",ISNUMBER(SEARCH("music/indie rock", N1192)),"indie rock",ISNUMBER(SEARCH("music/jazz", N1192)),"jazz",ISNUMBER(SEARCH("music/metal", N1192)),"metal",ISNUMBER(SEARCH("music/pop", N1192)),"pop",ISNUMBER(SEARCH("music/rock", N1192)),"rock",ISNUMBER(SEARCH("music/world music", N1192)),"world music",ISNUMBER(SEARCH("journalism/audio", N1192)),"audio",ISNUMBER(SEARCH("photography/nature", N1192)),"nature",ISNUMBER(SEARCH("photography/people", N1192)),"people",ISNUMBER(SEARCH("photography/photobooks", N1192)),"photobooks",ISNUMBER(SEARCH("photography/places", N1192)),"places",ISNUMBER(SEARCH("publishing/art books", N1192)),"art books",ISNUMBER(SEARCH("publishing/children's books", N1192)),"children's books",ISNUMBER(SEARCH("publishing/fiction", N1192)),"fiction",ISNUMBER(SEARCH("publishing/nonfiction", N1192)),"nonfiction",ISNUMBER(SEARCH("publishing/radio &amp; podcasts", N1192)),"radio &amp; podcasts",ISNUMBER(SEARCH("publishing/translations", N1192)),"translations",ISNUMBER(SEARCH("technology/gadgets", N1192)),"gadgets",ISNUMBER(SEARCH("technology/hardware", N1192)),"hardware",ISNUMBER(SEARCH("technology/makerspaces", N1192)),"makerspaces",ISNUMBER(SEARCH("technology/space exploration", N1192)),"space exploration",ISNUMBER(SEARCH("technology/wearables", N1192)),"wearables",ISNUMBER(SEARCH("technology/web", N1192)),"web",ISNUMBER(SEARCH("theater/musical", N1192)),"musical",ISNUMBER(SEARCH("theater/plays", N1192)),"plays",ISNUMBER(SEARCH("theater/spaces", N1192)),"spaces")</f>
        <v>photobooks</v>
      </c>
      <c r="S1192" s="6">
        <f t="shared" si="93"/>
        <v>41852.665798611109</v>
      </c>
      <c r="T1192" s="6">
        <f t="shared" si="94"/>
        <v>41882.665798611109</v>
      </c>
    </row>
    <row r="1193" spans="1:20" ht="48" hidden="1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tr">
        <f t="shared" si="92"/>
        <v>photography</v>
      </c>
      <c r="R1193" t="str" cm="1">
        <f t="array" ref="R1193">_xlfn.IFS(ISNUMBER(SEARCH("film &amp; video/television", N1193)),"television",ISNUMBER(SEARCH("film &amp; video/animation", N1193)),"animation",ISNUMBER(SEARCH("film &amp; video/documentary", N1193)),"documentary",ISNUMBER(SEARCH("film &amp; video/drama", N1193)),"drama",ISNUMBER(SEARCH("film &amp; video/science fiction", N1193)),"science fiction",ISNUMBER(SEARCH("film &amp; video/shorts", N1193)),"shorts",ISNUMBER(SEARCH("food/food trucks", N1193)),"food trucks",ISNUMBER(SEARCH("food/restaurants", N1193)),"restaurants",ISNUMBER(SEARCH("food/small batch", N1193)),"small batch",ISNUMBER(SEARCH("games/mobile games", N1193)),"mobile games",ISNUMBER(SEARCH("games/tabletop games", N1193)),"tabletop games",ISNUMBER(SEARCH("games/video games", N1193)),"video games",ISNUMBER(SEARCH("music/classical music", N1193)),"classical music",ISNUMBER(SEARCH("music/electronic music", N1193)),"electronic music",ISNUMBER(SEARCH("music/faith", N1193)),"faith",ISNUMBER(SEARCH("music/indie rock", N1193)),"indie rock",ISNUMBER(SEARCH("music/jazz", N1193)),"jazz",ISNUMBER(SEARCH("music/metal", N1193)),"metal",ISNUMBER(SEARCH("music/pop", N1193)),"pop",ISNUMBER(SEARCH("music/rock", N1193)),"rock",ISNUMBER(SEARCH("music/world music", N1193)),"world music",ISNUMBER(SEARCH("journalism/audio", N1193)),"audio",ISNUMBER(SEARCH("photography/nature", N1193)),"nature",ISNUMBER(SEARCH("photography/people", N1193)),"people",ISNUMBER(SEARCH("photography/photobooks", N1193)),"photobooks",ISNUMBER(SEARCH("photography/places", N1193)),"places",ISNUMBER(SEARCH("publishing/art books", N1193)),"art books",ISNUMBER(SEARCH("publishing/children's books", N1193)),"children's books",ISNUMBER(SEARCH("publishing/fiction", N1193)),"fiction",ISNUMBER(SEARCH("publishing/nonfiction", N1193)),"nonfiction",ISNUMBER(SEARCH("publishing/radio &amp; podcasts", N1193)),"radio &amp; podcasts",ISNUMBER(SEARCH("publishing/translations", N1193)),"translations",ISNUMBER(SEARCH("technology/gadgets", N1193)),"gadgets",ISNUMBER(SEARCH("technology/hardware", N1193)),"hardware",ISNUMBER(SEARCH("technology/makerspaces", N1193)),"makerspaces",ISNUMBER(SEARCH("technology/space exploration", N1193)),"space exploration",ISNUMBER(SEARCH("technology/wearables", N1193)),"wearables",ISNUMBER(SEARCH("technology/web", N1193)),"web",ISNUMBER(SEARCH("theater/musical", N1193)),"musical",ISNUMBER(SEARCH("theater/plays", N1193)),"plays",ISNUMBER(SEARCH("theater/spaces", N1193)),"spaces")</f>
        <v>photobooks</v>
      </c>
      <c r="S1193" s="6">
        <f t="shared" si="93"/>
        <v>42419.603703703702</v>
      </c>
      <c r="T1193" s="6">
        <f t="shared" si="94"/>
        <v>42449.562037037031</v>
      </c>
    </row>
    <row r="1194" spans="1:20" ht="32" hidden="1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tr">
        <f t="shared" si="92"/>
        <v>photography</v>
      </c>
      <c r="R1194" t="str" cm="1">
        <f t="array" ref="R1194">_xlfn.IFS(ISNUMBER(SEARCH("film &amp; video/television", N1194)),"television",ISNUMBER(SEARCH("film &amp; video/animation", N1194)),"animation",ISNUMBER(SEARCH("film &amp; video/documentary", N1194)),"documentary",ISNUMBER(SEARCH("film &amp; video/drama", N1194)),"drama",ISNUMBER(SEARCH("film &amp; video/science fiction", N1194)),"science fiction",ISNUMBER(SEARCH("film &amp; video/shorts", N1194)),"shorts",ISNUMBER(SEARCH("food/food trucks", N1194)),"food trucks",ISNUMBER(SEARCH("food/restaurants", N1194)),"restaurants",ISNUMBER(SEARCH("food/small batch", N1194)),"small batch",ISNUMBER(SEARCH("games/mobile games", N1194)),"mobile games",ISNUMBER(SEARCH("games/tabletop games", N1194)),"tabletop games",ISNUMBER(SEARCH("games/video games", N1194)),"video games",ISNUMBER(SEARCH("music/classical music", N1194)),"classical music",ISNUMBER(SEARCH("music/electronic music", N1194)),"electronic music",ISNUMBER(SEARCH("music/faith", N1194)),"faith",ISNUMBER(SEARCH("music/indie rock", N1194)),"indie rock",ISNUMBER(SEARCH("music/jazz", N1194)),"jazz",ISNUMBER(SEARCH("music/metal", N1194)),"metal",ISNUMBER(SEARCH("music/pop", N1194)),"pop",ISNUMBER(SEARCH("music/rock", N1194)),"rock",ISNUMBER(SEARCH("music/world music", N1194)),"world music",ISNUMBER(SEARCH("journalism/audio", N1194)),"audio",ISNUMBER(SEARCH("photography/nature", N1194)),"nature",ISNUMBER(SEARCH("photography/people", N1194)),"people",ISNUMBER(SEARCH("photography/photobooks", N1194)),"photobooks",ISNUMBER(SEARCH("photography/places", N1194)),"places",ISNUMBER(SEARCH("publishing/art books", N1194)),"art books",ISNUMBER(SEARCH("publishing/children's books", N1194)),"children's books",ISNUMBER(SEARCH("publishing/fiction", N1194)),"fiction",ISNUMBER(SEARCH("publishing/nonfiction", N1194)),"nonfiction",ISNUMBER(SEARCH("publishing/radio &amp; podcasts", N1194)),"radio &amp; podcasts",ISNUMBER(SEARCH("publishing/translations", N1194)),"translations",ISNUMBER(SEARCH("technology/gadgets", N1194)),"gadgets",ISNUMBER(SEARCH("technology/hardware", N1194)),"hardware",ISNUMBER(SEARCH("technology/makerspaces", N1194)),"makerspaces",ISNUMBER(SEARCH("technology/space exploration", N1194)),"space exploration",ISNUMBER(SEARCH("technology/wearables", N1194)),"wearables",ISNUMBER(SEARCH("technology/web", N1194)),"web",ISNUMBER(SEARCH("theater/musical", N1194)),"musical",ISNUMBER(SEARCH("theater/plays", N1194)),"plays",ISNUMBER(SEARCH("theater/spaces", N1194)),"spaces")</f>
        <v>photobooks</v>
      </c>
      <c r="S1194" s="6">
        <f t="shared" si="93"/>
        <v>42747.506689814814</v>
      </c>
      <c r="T1194" s="6">
        <f t="shared" si="94"/>
        <v>42777.506689814814</v>
      </c>
    </row>
    <row r="1195" spans="1:20" ht="48" hidden="1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tr">
        <f t="shared" si="92"/>
        <v>photography</v>
      </c>
      <c r="R1195" t="str" cm="1">
        <f t="array" ref="R1195">_xlfn.IFS(ISNUMBER(SEARCH("film &amp; video/television", N1195)),"television",ISNUMBER(SEARCH("film &amp; video/animation", N1195)),"animation",ISNUMBER(SEARCH("film &amp; video/documentary", N1195)),"documentary",ISNUMBER(SEARCH("film &amp; video/drama", N1195)),"drama",ISNUMBER(SEARCH("film &amp; video/science fiction", N1195)),"science fiction",ISNUMBER(SEARCH("film &amp; video/shorts", N1195)),"shorts",ISNUMBER(SEARCH("food/food trucks", N1195)),"food trucks",ISNUMBER(SEARCH("food/restaurants", N1195)),"restaurants",ISNUMBER(SEARCH("food/small batch", N1195)),"small batch",ISNUMBER(SEARCH("games/mobile games", N1195)),"mobile games",ISNUMBER(SEARCH("games/tabletop games", N1195)),"tabletop games",ISNUMBER(SEARCH("games/video games", N1195)),"video games",ISNUMBER(SEARCH("music/classical music", N1195)),"classical music",ISNUMBER(SEARCH("music/electronic music", N1195)),"electronic music",ISNUMBER(SEARCH("music/faith", N1195)),"faith",ISNUMBER(SEARCH("music/indie rock", N1195)),"indie rock",ISNUMBER(SEARCH("music/jazz", N1195)),"jazz",ISNUMBER(SEARCH("music/metal", N1195)),"metal",ISNUMBER(SEARCH("music/pop", N1195)),"pop",ISNUMBER(SEARCH("music/rock", N1195)),"rock",ISNUMBER(SEARCH("music/world music", N1195)),"world music",ISNUMBER(SEARCH("journalism/audio", N1195)),"audio",ISNUMBER(SEARCH("photography/nature", N1195)),"nature",ISNUMBER(SEARCH("photography/people", N1195)),"people",ISNUMBER(SEARCH("photography/photobooks", N1195)),"photobooks",ISNUMBER(SEARCH("photography/places", N1195)),"places",ISNUMBER(SEARCH("publishing/art books", N1195)),"art books",ISNUMBER(SEARCH("publishing/children's books", N1195)),"children's books",ISNUMBER(SEARCH("publishing/fiction", N1195)),"fiction",ISNUMBER(SEARCH("publishing/nonfiction", N1195)),"nonfiction",ISNUMBER(SEARCH("publishing/radio &amp; podcasts", N1195)),"radio &amp; podcasts",ISNUMBER(SEARCH("publishing/translations", N1195)),"translations",ISNUMBER(SEARCH("technology/gadgets", N1195)),"gadgets",ISNUMBER(SEARCH("technology/hardware", N1195)),"hardware",ISNUMBER(SEARCH("technology/makerspaces", N1195)),"makerspaces",ISNUMBER(SEARCH("technology/space exploration", N1195)),"space exploration",ISNUMBER(SEARCH("technology/wearables", N1195)),"wearables",ISNUMBER(SEARCH("technology/web", N1195)),"web",ISNUMBER(SEARCH("theater/musical", N1195)),"musical",ISNUMBER(SEARCH("theater/plays", N1195)),"plays",ISNUMBER(SEARCH("theater/spaces", N1195)),"spaces")</f>
        <v>photobooks</v>
      </c>
      <c r="S1195" s="6">
        <f t="shared" si="93"/>
        <v>42409.776076388895</v>
      </c>
      <c r="T1195" s="6">
        <f t="shared" si="94"/>
        <v>42469.734409722223</v>
      </c>
    </row>
    <row r="1196" spans="1:20" ht="48" hidden="1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tr">
        <f t="shared" si="92"/>
        <v>photography</v>
      </c>
      <c r="R1196" t="str" cm="1">
        <f t="array" ref="R1196">_xlfn.IFS(ISNUMBER(SEARCH("film &amp; video/television", N1196)),"television",ISNUMBER(SEARCH("film &amp; video/animation", N1196)),"animation",ISNUMBER(SEARCH("film &amp; video/documentary", N1196)),"documentary",ISNUMBER(SEARCH("film &amp; video/drama", N1196)),"drama",ISNUMBER(SEARCH("film &amp; video/science fiction", N1196)),"science fiction",ISNUMBER(SEARCH("film &amp; video/shorts", N1196)),"shorts",ISNUMBER(SEARCH("food/food trucks", N1196)),"food trucks",ISNUMBER(SEARCH("food/restaurants", N1196)),"restaurants",ISNUMBER(SEARCH("food/small batch", N1196)),"small batch",ISNUMBER(SEARCH("games/mobile games", N1196)),"mobile games",ISNUMBER(SEARCH("games/tabletop games", N1196)),"tabletop games",ISNUMBER(SEARCH("games/video games", N1196)),"video games",ISNUMBER(SEARCH("music/classical music", N1196)),"classical music",ISNUMBER(SEARCH("music/electronic music", N1196)),"electronic music",ISNUMBER(SEARCH("music/faith", N1196)),"faith",ISNUMBER(SEARCH("music/indie rock", N1196)),"indie rock",ISNUMBER(SEARCH("music/jazz", N1196)),"jazz",ISNUMBER(SEARCH("music/metal", N1196)),"metal",ISNUMBER(SEARCH("music/pop", N1196)),"pop",ISNUMBER(SEARCH("music/rock", N1196)),"rock",ISNUMBER(SEARCH("music/world music", N1196)),"world music",ISNUMBER(SEARCH("journalism/audio", N1196)),"audio",ISNUMBER(SEARCH("photography/nature", N1196)),"nature",ISNUMBER(SEARCH("photography/people", N1196)),"people",ISNUMBER(SEARCH("photography/photobooks", N1196)),"photobooks",ISNUMBER(SEARCH("photography/places", N1196)),"places",ISNUMBER(SEARCH("publishing/art books", N1196)),"art books",ISNUMBER(SEARCH("publishing/children's books", N1196)),"children's books",ISNUMBER(SEARCH("publishing/fiction", N1196)),"fiction",ISNUMBER(SEARCH("publishing/nonfiction", N1196)),"nonfiction",ISNUMBER(SEARCH("publishing/radio &amp; podcasts", N1196)),"radio &amp; podcasts",ISNUMBER(SEARCH("publishing/translations", N1196)),"translations",ISNUMBER(SEARCH("technology/gadgets", N1196)),"gadgets",ISNUMBER(SEARCH("technology/hardware", N1196)),"hardware",ISNUMBER(SEARCH("technology/makerspaces", N1196)),"makerspaces",ISNUMBER(SEARCH("technology/space exploration", N1196)),"space exploration",ISNUMBER(SEARCH("technology/wearables", N1196)),"wearables",ISNUMBER(SEARCH("technology/web", N1196)),"web",ISNUMBER(SEARCH("theater/musical", N1196)),"musical",ISNUMBER(SEARCH("theater/plays", N1196)),"plays",ISNUMBER(SEARCH("theater/spaces", N1196)),"spaces")</f>
        <v>photobooks</v>
      </c>
      <c r="S1196" s="6">
        <f t="shared" si="93"/>
        <v>42072.488182870366</v>
      </c>
      <c r="T1196" s="6">
        <f t="shared" si="94"/>
        <v>42102.488182870366</v>
      </c>
    </row>
    <row r="1197" spans="1:20" ht="64" hidden="1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tr">
        <f t="shared" si="92"/>
        <v>photography</v>
      </c>
      <c r="R1197" t="str" cm="1">
        <f t="array" ref="R1197">_xlfn.IFS(ISNUMBER(SEARCH("film &amp; video/television", N1197)),"television",ISNUMBER(SEARCH("film &amp; video/animation", N1197)),"animation",ISNUMBER(SEARCH("film &amp; video/documentary", N1197)),"documentary",ISNUMBER(SEARCH("film &amp; video/drama", N1197)),"drama",ISNUMBER(SEARCH("film &amp; video/science fiction", N1197)),"science fiction",ISNUMBER(SEARCH("film &amp; video/shorts", N1197)),"shorts",ISNUMBER(SEARCH("food/food trucks", N1197)),"food trucks",ISNUMBER(SEARCH("food/restaurants", N1197)),"restaurants",ISNUMBER(SEARCH("food/small batch", N1197)),"small batch",ISNUMBER(SEARCH("games/mobile games", N1197)),"mobile games",ISNUMBER(SEARCH("games/tabletop games", N1197)),"tabletop games",ISNUMBER(SEARCH("games/video games", N1197)),"video games",ISNUMBER(SEARCH("music/classical music", N1197)),"classical music",ISNUMBER(SEARCH("music/electronic music", N1197)),"electronic music",ISNUMBER(SEARCH("music/faith", N1197)),"faith",ISNUMBER(SEARCH("music/indie rock", N1197)),"indie rock",ISNUMBER(SEARCH("music/jazz", N1197)),"jazz",ISNUMBER(SEARCH("music/metal", N1197)),"metal",ISNUMBER(SEARCH("music/pop", N1197)),"pop",ISNUMBER(SEARCH("music/rock", N1197)),"rock",ISNUMBER(SEARCH("music/world music", N1197)),"world music",ISNUMBER(SEARCH("journalism/audio", N1197)),"audio",ISNUMBER(SEARCH("photography/nature", N1197)),"nature",ISNUMBER(SEARCH("photography/people", N1197)),"people",ISNUMBER(SEARCH("photography/photobooks", N1197)),"photobooks",ISNUMBER(SEARCH("photography/places", N1197)),"places",ISNUMBER(SEARCH("publishing/art books", N1197)),"art books",ISNUMBER(SEARCH("publishing/children's books", N1197)),"children's books",ISNUMBER(SEARCH("publishing/fiction", N1197)),"fiction",ISNUMBER(SEARCH("publishing/nonfiction", N1197)),"nonfiction",ISNUMBER(SEARCH("publishing/radio &amp; podcasts", N1197)),"radio &amp; podcasts",ISNUMBER(SEARCH("publishing/translations", N1197)),"translations",ISNUMBER(SEARCH("technology/gadgets", N1197)),"gadgets",ISNUMBER(SEARCH("technology/hardware", N1197)),"hardware",ISNUMBER(SEARCH("technology/makerspaces", N1197)),"makerspaces",ISNUMBER(SEARCH("technology/space exploration", N1197)),"space exploration",ISNUMBER(SEARCH("technology/wearables", N1197)),"wearables",ISNUMBER(SEARCH("technology/web", N1197)),"web",ISNUMBER(SEARCH("theater/musical", N1197)),"musical",ISNUMBER(SEARCH("theater/plays", N1197)),"plays",ISNUMBER(SEARCH("theater/spaces", N1197)),"spaces")</f>
        <v>photobooks</v>
      </c>
      <c r="S1197" s="6">
        <f t="shared" si="93"/>
        <v>42298.34783564815</v>
      </c>
      <c r="T1197" s="6">
        <f t="shared" si="94"/>
        <v>42358.375</v>
      </c>
    </row>
    <row r="1198" spans="1:20" ht="32" hidden="1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tr">
        <f t="shared" si="92"/>
        <v>photography</v>
      </c>
      <c r="R1198" t="str" cm="1">
        <f t="array" ref="R1198">_xlfn.IFS(ISNUMBER(SEARCH("film &amp; video/television", N1198)),"television",ISNUMBER(SEARCH("film &amp; video/animation", N1198)),"animation",ISNUMBER(SEARCH("film &amp; video/documentary", N1198)),"documentary",ISNUMBER(SEARCH("film &amp; video/drama", N1198)),"drama",ISNUMBER(SEARCH("film &amp; video/science fiction", N1198)),"science fiction",ISNUMBER(SEARCH("film &amp; video/shorts", N1198)),"shorts",ISNUMBER(SEARCH("food/food trucks", N1198)),"food trucks",ISNUMBER(SEARCH("food/restaurants", N1198)),"restaurants",ISNUMBER(SEARCH("food/small batch", N1198)),"small batch",ISNUMBER(SEARCH("games/mobile games", N1198)),"mobile games",ISNUMBER(SEARCH("games/tabletop games", N1198)),"tabletop games",ISNUMBER(SEARCH("games/video games", N1198)),"video games",ISNUMBER(SEARCH("music/classical music", N1198)),"classical music",ISNUMBER(SEARCH("music/electronic music", N1198)),"electronic music",ISNUMBER(SEARCH("music/faith", N1198)),"faith",ISNUMBER(SEARCH("music/indie rock", N1198)),"indie rock",ISNUMBER(SEARCH("music/jazz", N1198)),"jazz",ISNUMBER(SEARCH("music/metal", N1198)),"metal",ISNUMBER(SEARCH("music/pop", N1198)),"pop",ISNUMBER(SEARCH("music/rock", N1198)),"rock",ISNUMBER(SEARCH("music/world music", N1198)),"world music",ISNUMBER(SEARCH("journalism/audio", N1198)),"audio",ISNUMBER(SEARCH("photography/nature", N1198)),"nature",ISNUMBER(SEARCH("photography/people", N1198)),"people",ISNUMBER(SEARCH("photography/photobooks", N1198)),"photobooks",ISNUMBER(SEARCH("photography/places", N1198)),"places",ISNUMBER(SEARCH("publishing/art books", N1198)),"art books",ISNUMBER(SEARCH("publishing/children's books", N1198)),"children's books",ISNUMBER(SEARCH("publishing/fiction", N1198)),"fiction",ISNUMBER(SEARCH("publishing/nonfiction", N1198)),"nonfiction",ISNUMBER(SEARCH("publishing/radio &amp; podcasts", N1198)),"radio &amp; podcasts",ISNUMBER(SEARCH("publishing/translations", N1198)),"translations",ISNUMBER(SEARCH("technology/gadgets", N1198)),"gadgets",ISNUMBER(SEARCH("technology/hardware", N1198)),"hardware",ISNUMBER(SEARCH("technology/makerspaces", N1198)),"makerspaces",ISNUMBER(SEARCH("technology/space exploration", N1198)),"space exploration",ISNUMBER(SEARCH("technology/wearables", N1198)),"wearables",ISNUMBER(SEARCH("technology/web", N1198)),"web",ISNUMBER(SEARCH("theater/musical", N1198)),"musical",ISNUMBER(SEARCH("theater/plays", N1198)),"plays",ISNUMBER(SEARCH("theater/spaces", N1198)),"spaces")</f>
        <v>photobooks</v>
      </c>
      <c r="S1198" s="6">
        <f t="shared" si="93"/>
        <v>42326.818738425922</v>
      </c>
      <c r="T1198" s="6">
        <f t="shared" si="94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tr">
        <f t="shared" si="92"/>
        <v>photography</v>
      </c>
      <c r="R1199" t="str" cm="1">
        <f t="array" ref="R1199">_xlfn.IFS(ISNUMBER(SEARCH("film &amp; video/television", N1199)),"television",ISNUMBER(SEARCH("film &amp; video/animation", N1199)),"animation",ISNUMBER(SEARCH("film &amp; video/documentary", N1199)),"documentary",ISNUMBER(SEARCH("film &amp; video/drama", N1199)),"drama",ISNUMBER(SEARCH("film &amp; video/science fiction", N1199)),"science fiction",ISNUMBER(SEARCH("film &amp; video/shorts", N1199)),"shorts",ISNUMBER(SEARCH("food/food trucks", N1199)),"food trucks",ISNUMBER(SEARCH("food/restaurants", N1199)),"restaurants",ISNUMBER(SEARCH("food/small batch", N1199)),"small batch",ISNUMBER(SEARCH("games/mobile games", N1199)),"mobile games",ISNUMBER(SEARCH("games/tabletop games", N1199)),"tabletop games",ISNUMBER(SEARCH("games/video games", N1199)),"video games",ISNUMBER(SEARCH("music/classical music", N1199)),"classical music",ISNUMBER(SEARCH("music/electronic music", N1199)),"electronic music",ISNUMBER(SEARCH("music/faith", N1199)),"faith",ISNUMBER(SEARCH("music/indie rock", N1199)),"indie rock",ISNUMBER(SEARCH("music/jazz", N1199)),"jazz",ISNUMBER(SEARCH("music/metal", N1199)),"metal",ISNUMBER(SEARCH("music/pop", N1199)),"pop",ISNUMBER(SEARCH("music/rock", N1199)),"rock",ISNUMBER(SEARCH("music/world music", N1199)),"world music",ISNUMBER(SEARCH("journalism/audio", N1199)),"audio",ISNUMBER(SEARCH("photography/nature", N1199)),"nature",ISNUMBER(SEARCH("photography/people", N1199)),"people",ISNUMBER(SEARCH("photography/photobooks", N1199)),"photobooks",ISNUMBER(SEARCH("photography/places", N1199)),"places",ISNUMBER(SEARCH("publishing/art books", N1199)),"art books",ISNUMBER(SEARCH("publishing/children's books", N1199)),"children's books",ISNUMBER(SEARCH("publishing/fiction", N1199)),"fiction",ISNUMBER(SEARCH("publishing/nonfiction", N1199)),"nonfiction",ISNUMBER(SEARCH("publishing/radio &amp; podcasts", N1199)),"radio &amp; podcasts",ISNUMBER(SEARCH("publishing/translations", N1199)),"translations",ISNUMBER(SEARCH("technology/gadgets", N1199)),"gadgets",ISNUMBER(SEARCH("technology/hardware", N1199)),"hardware",ISNUMBER(SEARCH("technology/makerspaces", N1199)),"makerspaces",ISNUMBER(SEARCH("technology/space exploration", N1199)),"space exploration",ISNUMBER(SEARCH("technology/wearables", N1199)),"wearables",ISNUMBER(SEARCH("technology/web", N1199)),"web",ISNUMBER(SEARCH("theater/musical", N1199)),"musical",ISNUMBER(SEARCH("theater/plays", N1199)),"plays",ISNUMBER(SEARCH("theater/spaces", N1199)),"spaces")</f>
        <v>photobooks</v>
      </c>
      <c r="S1199" s="6">
        <f t="shared" si="93"/>
        <v>42503.66474537037</v>
      </c>
      <c r="T1199" s="6">
        <f t="shared" si="94"/>
        <v>42534.249305555553</v>
      </c>
    </row>
    <row r="1200" spans="1:20" ht="48" hidden="1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tr">
        <f t="shared" si="92"/>
        <v>photography</v>
      </c>
      <c r="R1200" t="str" cm="1">
        <f t="array" ref="R1200">_xlfn.IFS(ISNUMBER(SEARCH("film &amp; video/television", N1200)),"television",ISNUMBER(SEARCH("film &amp; video/animation", N1200)),"animation",ISNUMBER(SEARCH("film &amp; video/documentary", N1200)),"documentary",ISNUMBER(SEARCH("film &amp; video/drama", N1200)),"drama",ISNUMBER(SEARCH("film &amp; video/science fiction", N1200)),"science fiction",ISNUMBER(SEARCH("film &amp; video/shorts", N1200)),"shorts",ISNUMBER(SEARCH("food/food trucks", N1200)),"food trucks",ISNUMBER(SEARCH("food/restaurants", N1200)),"restaurants",ISNUMBER(SEARCH("food/small batch", N1200)),"small batch",ISNUMBER(SEARCH("games/mobile games", N1200)),"mobile games",ISNUMBER(SEARCH("games/tabletop games", N1200)),"tabletop games",ISNUMBER(SEARCH("games/video games", N1200)),"video games",ISNUMBER(SEARCH("music/classical music", N1200)),"classical music",ISNUMBER(SEARCH("music/electronic music", N1200)),"electronic music",ISNUMBER(SEARCH("music/faith", N1200)),"faith",ISNUMBER(SEARCH("music/indie rock", N1200)),"indie rock",ISNUMBER(SEARCH("music/jazz", N1200)),"jazz",ISNUMBER(SEARCH("music/metal", N1200)),"metal",ISNUMBER(SEARCH("music/pop", N1200)),"pop",ISNUMBER(SEARCH("music/rock", N1200)),"rock",ISNUMBER(SEARCH("music/world music", N1200)),"world music",ISNUMBER(SEARCH("journalism/audio", N1200)),"audio",ISNUMBER(SEARCH("photography/nature", N1200)),"nature",ISNUMBER(SEARCH("photography/people", N1200)),"people",ISNUMBER(SEARCH("photography/photobooks", N1200)),"photobooks",ISNUMBER(SEARCH("photography/places", N1200)),"places",ISNUMBER(SEARCH("publishing/art books", N1200)),"art books",ISNUMBER(SEARCH("publishing/children's books", N1200)),"children's books",ISNUMBER(SEARCH("publishing/fiction", N1200)),"fiction",ISNUMBER(SEARCH("publishing/nonfiction", N1200)),"nonfiction",ISNUMBER(SEARCH("publishing/radio &amp; podcasts", N1200)),"radio &amp; podcasts",ISNUMBER(SEARCH("publishing/translations", N1200)),"translations",ISNUMBER(SEARCH("technology/gadgets", N1200)),"gadgets",ISNUMBER(SEARCH("technology/hardware", N1200)),"hardware",ISNUMBER(SEARCH("technology/makerspaces", N1200)),"makerspaces",ISNUMBER(SEARCH("technology/space exploration", N1200)),"space exploration",ISNUMBER(SEARCH("technology/wearables", N1200)),"wearables",ISNUMBER(SEARCH("technology/web", N1200)),"web",ISNUMBER(SEARCH("theater/musical", N1200)),"musical",ISNUMBER(SEARCH("theater/plays", N1200)),"plays",ISNUMBER(SEARCH("theater/spaces", N1200)),"spaces")</f>
        <v>photobooks</v>
      </c>
      <c r="S1200" s="6">
        <f t="shared" si="93"/>
        <v>42333.619050925925</v>
      </c>
      <c r="T1200" s="6">
        <f t="shared" si="94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tr">
        <f t="shared" si="92"/>
        <v>photography</v>
      </c>
      <c r="R1201" t="str" cm="1">
        <f t="array" ref="R1201">_xlfn.IFS(ISNUMBER(SEARCH("film &amp; video/television", N1201)),"television",ISNUMBER(SEARCH("film &amp; video/animation", N1201)),"animation",ISNUMBER(SEARCH("film &amp; video/documentary", N1201)),"documentary",ISNUMBER(SEARCH("film &amp; video/drama", N1201)),"drama",ISNUMBER(SEARCH("film &amp; video/science fiction", N1201)),"science fiction",ISNUMBER(SEARCH("film &amp; video/shorts", N1201)),"shorts",ISNUMBER(SEARCH("food/food trucks", N1201)),"food trucks",ISNUMBER(SEARCH("food/restaurants", N1201)),"restaurants",ISNUMBER(SEARCH("food/small batch", N1201)),"small batch",ISNUMBER(SEARCH("games/mobile games", N1201)),"mobile games",ISNUMBER(SEARCH("games/tabletop games", N1201)),"tabletop games",ISNUMBER(SEARCH("games/video games", N1201)),"video games",ISNUMBER(SEARCH("music/classical music", N1201)),"classical music",ISNUMBER(SEARCH("music/electronic music", N1201)),"electronic music",ISNUMBER(SEARCH("music/faith", N1201)),"faith",ISNUMBER(SEARCH("music/indie rock", N1201)),"indie rock",ISNUMBER(SEARCH("music/jazz", N1201)),"jazz",ISNUMBER(SEARCH("music/metal", N1201)),"metal",ISNUMBER(SEARCH("music/pop", N1201)),"pop",ISNUMBER(SEARCH("music/rock", N1201)),"rock",ISNUMBER(SEARCH("music/world music", N1201)),"world music",ISNUMBER(SEARCH("journalism/audio", N1201)),"audio",ISNUMBER(SEARCH("photography/nature", N1201)),"nature",ISNUMBER(SEARCH("photography/people", N1201)),"people",ISNUMBER(SEARCH("photography/photobooks", N1201)),"photobooks",ISNUMBER(SEARCH("photography/places", N1201)),"places",ISNUMBER(SEARCH("publishing/art books", N1201)),"art books",ISNUMBER(SEARCH("publishing/children's books", N1201)),"children's books",ISNUMBER(SEARCH("publishing/fiction", N1201)),"fiction",ISNUMBER(SEARCH("publishing/nonfiction", N1201)),"nonfiction",ISNUMBER(SEARCH("publishing/radio &amp; podcasts", N1201)),"radio &amp; podcasts",ISNUMBER(SEARCH("publishing/translations", N1201)),"translations",ISNUMBER(SEARCH("technology/gadgets", N1201)),"gadgets",ISNUMBER(SEARCH("technology/hardware", N1201)),"hardware",ISNUMBER(SEARCH("technology/makerspaces", N1201)),"makerspaces",ISNUMBER(SEARCH("technology/space exploration", N1201)),"space exploration",ISNUMBER(SEARCH("technology/wearables", N1201)),"wearables",ISNUMBER(SEARCH("technology/web", N1201)),"web",ISNUMBER(SEARCH("theater/musical", N1201)),"musical",ISNUMBER(SEARCH("theater/plays", N1201)),"plays",ISNUMBER(SEARCH("theater/spaces", N1201)),"spaces")</f>
        <v>photobooks</v>
      </c>
      <c r="S1201" s="6">
        <f t="shared" si="93"/>
        <v>42161.770833333328</v>
      </c>
      <c r="T1201" s="6">
        <f t="shared" si="94"/>
        <v>42193.770833333328</v>
      </c>
    </row>
    <row r="1202" spans="1:20" ht="48" hidden="1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tr">
        <f t="shared" si="92"/>
        <v>photography</v>
      </c>
      <c r="R1202" t="str" cm="1">
        <f t="array" ref="R1202">_xlfn.IFS(ISNUMBER(SEARCH("film &amp; video/television", N1202)),"television",ISNUMBER(SEARCH("film &amp; video/animation", N1202)),"animation",ISNUMBER(SEARCH("film &amp; video/documentary", N1202)),"documentary",ISNUMBER(SEARCH("film &amp; video/drama", N1202)),"drama",ISNUMBER(SEARCH("film &amp; video/science fiction", N1202)),"science fiction",ISNUMBER(SEARCH("film &amp; video/shorts", N1202)),"shorts",ISNUMBER(SEARCH("food/food trucks", N1202)),"food trucks",ISNUMBER(SEARCH("food/restaurants", N1202)),"restaurants",ISNUMBER(SEARCH("food/small batch", N1202)),"small batch",ISNUMBER(SEARCH("games/mobile games", N1202)),"mobile games",ISNUMBER(SEARCH("games/tabletop games", N1202)),"tabletop games",ISNUMBER(SEARCH("games/video games", N1202)),"video games",ISNUMBER(SEARCH("music/classical music", N1202)),"classical music",ISNUMBER(SEARCH("music/electronic music", N1202)),"electronic music",ISNUMBER(SEARCH("music/faith", N1202)),"faith",ISNUMBER(SEARCH("music/indie rock", N1202)),"indie rock",ISNUMBER(SEARCH("music/jazz", N1202)),"jazz",ISNUMBER(SEARCH("music/metal", N1202)),"metal",ISNUMBER(SEARCH("music/pop", N1202)),"pop",ISNUMBER(SEARCH("music/rock", N1202)),"rock",ISNUMBER(SEARCH("music/world music", N1202)),"world music",ISNUMBER(SEARCH("journalism/audio", N1202)),"audio",ISNUMBER(SEARCH("photography/nature", N1202)),"nature",ISNUMBER(SEARCH("photography/people", N1202)),"people",ISNUMBER(SEARCH("photography/photobooks", N1202)),"photobooks",ISNUMBER(SEARCH("photography/places", N1202)),"places",ISNUMBER(SEARCH("publishing/art books", N1202)),"art books",ISNUMBER(SEARCH("publishing/children's books", N1202)),"children's books",ISNUMBER(SEARCH("publishing/fiction", N1202)),"fiction",ISNUMBER(SEARCH("publishing/nonfiction", N1202)),"nonfiction",ISNUMBER(SEARCH("publishing/radio &amp; podcasts", N1202)),"radio &amp; podcasts",ISNUMBER(SEARCH("publishing/translations", N1202)),"translations",ISNUMBER(SEARCH("technology/gadgets", N1202)),"gadgets",ISNUMBER(SEARCH("technology/hardware", N1202)),"hardware",ISNUMBER(SEARCH("technology/makerspaces", N1202)),"makerspaces",ISNUMBER(SEARCH("technology/space exploration", N1202)),"space exploration",ISNUMBER(SEARCH("technology/wearables", N1202)),"wearables",ISNUMBER(SEARCH("technology/web", N1202)),"web",ISNUMBER(SEARCH("theater/musical", N1202)),"musical",ISNUMBER(SEARCH("theater/plays", N1202)),"plays",ISNUMBER(SEARCH("theater/spaces", N1202)),"spaces")</f>
        <v>photobooks</v>
      </c>
      <c r="S1202" s="6">
        <f t="shared" si="93"/>
        <v>42089.477500000001</v>
      </c>
      <c r="T1202" s="6">
        <f t="shared" si="94"/>
        <v>42110.477500000001</v>
      </c>
    </row>
    <row r="1203" spans="1:20" ht="48" hidden="1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tr">
        <f t="shared" si="92"/>
        <v>photography</v>
      </c>
      <c r="R1203" t="str" cm="1">
        <f t="array" ref="R1203">_xlfn.IFS(ISNUMBER(SEARCH("film &amp; video/television", N1203)),"television",ISNUMBER(SEARCH("film &amp; video/animation", N1203)),"animation",ISNUMBER(SEARCH("film &amp; video/documentary", N1203)),"documentary",ISNUMBER(SEARCH("film &amp; video/drama", N1203)),"drama",ISNUMBER(SEARCH("film &amp; video/science fiction", N1203)),"science fiction",ISNUMBER(SEARCH("film &amp; video/shorts", N1203)),"shorts",ISNUMBER(SEARCH("food/food trucks", N1203)),"food trucks",ISNUMBER(SEARCH("food/restaurants", N1203)),"restaurants",ISNUMBER(SEARCH("food/small batch", N1203)),"small batch",ISNUMBER(SEARCH("games/mobile games", N1203)),"mobile games",ISNUMBER(SEARCH("games/tabletop games", N1203)),"tabletop games",ISNUMBER(SEARCH("games/video games", N1203)),"video games",ISNUMBER(SEARCH("music/classical music", N1203)),"classical music",ISNUMBER(SEARCH("music/electronic music", N1203)),"electronic music",ISNUMBER(SEARCH("music/faith", N1203)),"faith",ISNUMBER(SEARCH("music/indie rock", N1203)),"indie rock",ISNUMBER(SEARCH("music/jazz", N1203)),"jazz",ISNUMBER(SEARCH("music/metal", N1203)),"metal",ISNUMBER(SEARCH("music/pop", N1203)),"pop",ISNUMBER(SEARCH("music/rock", N1203)),"rock",ISNUMBER(SEARCH("music/world music", N1203)),"world music",ISNUMBER(SEARCH("journalism/audio", N1203)),"audio",ISNUMBER(SEARCH("photography/nature", N1203)),"nature",ISNUMBER(SEARCH("photography/people", N1203)),"people",ISNUMBER(SEARCH("photography/photobooks", N1203)),"photobooks",ISNUMBER(SEARCH("photography/places", N1203)),"places",ISNUMBER(SEARCH("publishing/art books", N1203)),"art books",ISNUMBER(SEARCH("publishing/children's books", N1203)),"children's books",ISNUMBER(SEARCH("publishing/fiction", N1203)),"fiction",ISNUMBER(SEARCH("publishing/nonfiction", N1203)),"nonfiction",ISNUMBER(SEARCH("publishing/radio &amp; podcasts", N1203)),"radio &amp; podcasts",ISNUMBER(SEARCH("publishing/translations", N1203)),"translations",ISNUMBER(SEARCH("technology/gadgets", N1203)),"gadgets",ISNUMBER(SEARCH("technology/hardware", N1203)),"hardware",ISNUMBER(SEARCH("technology/makerspaces", N1203)),"makerspaces",ISNUMBER(SEARCH("technology/space exploration", N1203)),"space exploration",ISNUMBER(SEARCH("technology/wearables", N1203)),"wearables",ISNUMBER(SEARCH("technology/web", N1203)),"web",ISNUMBER(SEARCH("theater/musical", N1203)),"musical",ISNUMBER(SEARCH("theater/plays", N1203)),"plays",ISNUMBER(SEARCH("theater/spaces", N1203)),"spaces")</f>
        <v>photobooks</v>
      </c>
      <c r="S1203" s="6">
        <f t="shared" si="93"/>
        <v>42536.60701388889</v>
      </c>
      <c r="T1203" s="6">
        <f t="shared" si="94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tr">
        <f t="shared" si="92"/>
        <v>photography</v>
      </c>
      <c r="R1204" t="str" cm="1">
        <f t="array" ref="R1204">_xlfn.IFS(ISNUMBER(SEARCH("film &amp; video/television", N1204)),"television",ISNUMBER(SEARCH("film &amp; video/animation", N1204)),"animation",ISNUMBER(SEARCH("film &amp; video/documentary", N1204)),"documentary",ISNUMBER(SEARCH("film &amp; video/drama", N1204)),"drama",ISNUMBER(SEARCH("film &amp; video/science fiction", N1204)),"science fiction",ISNUMBER(SEARCH("film &amp; video/shorts", N1204)),"shorts",ISNUMBER(SEARCH("food/food trucks", N1204)),"food trucks",ISNUMBER(SEARCH("food/restaurants", N1204)),"restaurants",ISNUMBER(SEARCH("food/small batch", N1204)),"small batch",ISNUMBER(SEARCH("games/mobile games", N1204)),"mobile games",ISNUMBER(SEARCH("games/tabletop games", N1204)),"tabletop games",ISNUMBER(SEARCH("games/video games", N1204)),"video games",ISNUMBER(SEARCH("music/classical music", N1204)),"classical music",ISNUMBER(SEARCH("music/electronic music", N1204)),"electronic music",ISNUMBER(SEARCH("music/faith", N1204)),"faith",ISNUMBER(SEARCH("music/indie rock", N1204)),"indie rock",ISNUMBER(SEARCH("music/jazz", N1204)),"jazz",ISNUMBER(SEARCH("music/metal", N1204)),"metal",ISNUMBER(SEARCH("music/pop", N1204)),"pop",ISNUMBER(SEARCH("music/rock", N1204)),"rock",ISNUMBER(SEARCH("music/world music", N1204)),"world music",ISNUMBER(SEARCH("journalism/audio", N1204)),"audio",ISNUMBER(SEARCH("photography/nature", N1204)),"nature",ISNUMBER(SEARCH("photography/people", N1204)),"people",ISNUMBER(SEARCH("photography/photobooks", N1204)),"photobooks",ISNUMBER(SEARCH("photography/places", N1204)),"places",ISNUMBER(SEARCH("publishing/art books", N1204)),"art books",ISNUMBER(SEARCH("publishing/children's books", N1204)),"children's books",ISNUMBER(SEARCH("publishing/fiction", N1204)),"fiction",ISNUMBER(SEARCH("publishing/nonfiction", N1204)),"nonfiction",ISNUMBER(SEARCH("publishing/radio &amp; podcasts", N1204)),"radio &amp; podcasts",ISNUMBER(SEARCH("publishing/translations", N1204)),"translations",ISNUMBER(SEARCH("technology/gadgets", N1204)),"gadgets",ISNUMBER(SEARCH("technology/hardware", N1204)),"hardware",ISNUMBER(SEARCH("technology/makerspaces", N1204)),"makerspaces",ISNUMBER(SEARCH("technology/space exploration", N1204)),"space exploration",ISNUMBER(SEARCH("technology/wearables", N1204)),"wearables",ISNUMBER(SEARCH("technology/web", N1204)),"web",ISNUMBER(SEARCH("theater/musical", N1204)),"musical",ISNUMBER(SEARCH("theater/plays", N1204)),"plays",ISNUMBER(SEARCH("theater/spaces", N1204)),"spaces")</f>
        <v>photobooks</v>
      </c>
      <c r="S1204" s="6">
        <f t="shared" si="93"/>
        <v>42152.288819444439</v>
      </c>
      <c r="T1204" s="6">
        <f t="shared" si="94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tr">
        <f t="shared" si="92"/>
        <v>photography</v>
      </c>
      <c r="R1205" t="str" cm="1">
        <f t="array" ref="R1205">_xlfn.IFS(ISNUMBER(SEARCH("film &amp; video/television", N1205)),"television",ISNUMBER(SEARCH("film &amp; video/animation", N1205)),"animation",ISNUMBER(SEARCH("film &amp; video/documentary", N1205)),"documentary",ISNUMBER(SEARCH("film &amp; video/drama", N1205)),"drama",ISNUMBER(SEARCH("film &amp; video/science fiction", N1205)),"science fiction",ISNUMBER(SEARCH("film &amp; video/shorts", N1205)),"shorts",ISNUMBER(SEARCH("food/food trucks", N1205)),"food trucks",ISNUMBER(SEARCH("food/restaurants", N1205)),"restaurants",ISNUMBER(SEARCH("food/small batch", N1205)),"small batch",ISNUMBER(SEARCH("games/mobile games", N1205)),"mobile games",ISNUMBER(SEARCH("games/tabletop games", N1205)),"tabletop games",ISNUMBER(SEARCH("games/video games", N1205)),"video games",ISNUMBER(SEARCH("music/classical music", N1205)),"classical music",ISNUMBER(SEARCH("music/electronic music", N1205)),"electronic music",ISNUMBER(SEARCH("music/faith", N1205)),"faith",ISNUMBER(SEARCH("music/indie rock", N1205)),"indie rock",ISNUMBER(SEARCH("music/jazz", N1205)),"jazz",ISNUMBER(SEARCH("music/metal", N1205)),"metal",ISNUMBER(SEARCH("music/pop", N1205)),"pop",ISNUMBER(SEARCH("music/rock", N1205)),"rock",ISNUMBER(SEARCH("music/world music", N1205)),"world music",ISNUMBER(SEARCH("journalism/audio", N1205)),"audio",ISNUMBER(SEARCH("photography/nature", N1205)),"nature",ISNUMBER(SEARCH("photography/people", N1205)),"people",ISNUMBER(SEARCH("photography/photobooks", N1205)),"photobooks",ISNUMBER(SEARCH("photography/places", N1205)),"places",ISNUMBER(SEARCH("publishing/art books", N1205)),"art books",ISNUMBER(SEARCH("publishing/children's books", N1205)),"children's books",ISNUMBER(SEARCH("publishing/fiction", N1205)),"fiction",ISNUMBER(SEARCH("publishing/nonfiction", N1205)),"nonfiction",ISNUMBER(SEARCH("publishing/radio &amp; podcasts", N1205)),"radio &amp; podcasts",ISNUMBER(SEARCH("publishing/translations", N1205)),"translations",ISNUMBER(SEARCH("technology/gadgets", N1205)),"gadgets",ISNUMBER(SEARCH("technology/hardware", N1205)),"hardware",ISNUMBER(SEARCH("technology/makerspaces", N1205)),"makerspaces",ISNUMBER(SEARCH("technology/space exploration", N1205)),"space exploration",ISNUMBER(SEARCH("technology/wearables", N1205)),"wearables",ISNUMBER(SEARCH("technology/web", N1205)),"web",ISNUMBER(SEARCH("theater/musical", N1205)),"musical",ISNUMBER(SEARCH("theater/plays", N1205)),"plays",ISNUMBER(SEARCH("theater/spaces", N1205)),"spaces")</f>
        <v>photobooks</v>
      </c>
      <c r="S1205" s="6">
        <f t="shared" si="93"/>
        <v>42125.614895833336</v>
      </c>
      <c r="T1205" s="6">
        <f t="shared" si="94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tr">
        <f t="shared" si="92"/>
        <v>photography</v>
      </c>
      <c r="R1206" t="str" cm="1">
        <f t="array" ref="R1206">_xlfn.IFS(ISNUMBER(SEARCH("film &amp; video/television", N1206)),"television",ISNUMBER(SEARCH("film &amp; video/animation", N1206)),"animation",ISNUMBER(SEARCH("film &amp; video/documentary", N1206)),"documentary",ISNUMBER(SEARCH("film &amp; video/drama", N1206)),"drama",ISNUMBER(SEARCH("film &amp; video/science fiction", N1206)),"science fiction",ISNUMBER(SEARCH("film &amp; video/shorts", N1206)),"shorts",ISNUMBER(SEARCH("food/food trucks", N1206)),"food trucks",ISNUMBER(SEARCH("food/restaurants", N1206)),"restaurants",ISNUMBER(SEARCH("food/small batch", N1206)),"small batch",ISNUMBER(SEARCH("games/mobile games", N1206)),"mobile games",ISNUMBER(SEARCH("games/tabletop games", N1206)),"tabletop games",ISNUMBER(SEARCH("games/video games", N1206)),"video games",ISNUMBER(SEARCH("music/classical music", N1206)),"classical music",ISNUMBER(SEARCH("music/electronic music", N1206)),"electronic music",ISNUMBER(SEARCH("music/faith", N1206)),"faith",ISNUMBER(SEARCH("music/indie rock", N1206)),"indie rock",ISNUMBER(SEARCH("music/jazz", N1206)),"jazz",ISNUMBER(SEARCH("music/metal", N1206)),"metal",ISNUMBER(SEARCH("music/pop", N1206)),"pop",ISNUMBER(SEARCH("music/rock", N1206)),"rock",ISNUMBER(SEARCH("music/world music", N1206)),"world music",ISNUMBER(SEARCH("journalism/audio", N1206)),"audio",ISNUMBER(SEARCH("photography/nature", N1206)),"nature",ISNUMBER(SEARCH("photography/people", N1206)),"people",ISNUMBER(SEARCH("photography/photobooks", N1206)),"photobooks",ISNUMBER(SEARCH("photography/places", N1206)),"places",ISNUMBER(SEARCH("publishing/art books", N1206)),"art books",ISNUMBER(SEARCH("publishing/children's books", N1206)),"children's books",ISNUMBER(SEARCH("publishing/fiction", N1206)),"fiction",ISNUMBER(SEARCH("publishing/nonfiction", N1206)),"nonfiction",ISNUMBER(SEARCH("publishing/radio &amp; podcasts", N1206)),"radio &amp; podcasts",ISNUMBER(SEARCH("publishing/translations", N1206)),"translations",ISNUMBER(SEARCH("technology/gadgets", N1206)),"gadgets",ISNUMBER(SEARCH("technology/hardware", N1206)),"hardware",ISNUMBER(SEARCH("technology/makerspaces", N1206)),"makerspaces",ISNUMBER(SEARCH("technology/space exploration", N1206)),"space exploration",ISNUMBER(SEARCH("technology/wearables", N1206)),"wearables",ISNUMBER(SEARCH("technology/web", N1206)),"web",ISNUMBER(SEARCH("theater/musical", N1206)),"musical",ISNUMBER(SEARCH("theater/plays", N1206)),"plays",ISNUMBER(SEARCH("theater/spaces", N1206)),"spaces")</f>
        <v>photobooks</v>
      </c>
      <c r="S1206" s="6">
        <f t="shared" si="93"/>
        <v>42297.748067129629</v>
      </c>
      <c r="T1206" s="6">
        <f t="shared" si="94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tr">
        <f t="shared" si="92"/>
        <v>photography</v>
      </c>
      <c r="R1207" t="str" cm="1">
        <f t="array" ref="R1207">_xlfn.IFS(ISNUMBER(SEARCH("film &amp; video/television", N1207)),"television",ISNUMBER(SEARCH("film &amp; video/animation", N1207)),"animation",ISNUMBER(SEARCH("film &amp; video/documentary", N1207)),"documentary",ISNUMBER(SEARCH("film &amp; video/drama", N1207)),"drama",ISNUMBER(SEARCH("film &amp; video/science fiction", N1207)),"science fiction",ISNUMBER(SEARCH("film &amp; video/shorts", N1207)),"shorts",ISNUMBER(SEARCH("food/food trucks", N1207)),"food trucks",ISNUMBER(SEARCH("food/restaurants", N1207)),"restaurants",ISNUMBER(SEARCH("food/small batch", N1207)),"small batch",ISNUMBER(SEARCH("games/mobile games", N1207)),"mobile games",ISNUMBER(SEARCH("games/tabletop games", N1207)),"tabletop games",ISNUMBER(SEARCH("games/video games", N1207)),"video games",ISNUMBER(SEARCH("music/classical music", N1207)),"classical music",ISNUMBER(SEARCH("music/electronic music", N1207)),"electronic music",ISNUMBER(SEARCH("music/faith", N1207)),"faith",ISNUMBER(SEARCH("music/indie rock", N1207)),"indie rock",ISNUMBER(SEARCH("music/jazz", N1207)),"jazz",ISNUMBER(SEARCH("music/metal", N1207)),"metal",ISNUMBER(SEARCH("music/pop", N1207)),"pop",ISNUMBER(SEARCH("music/rock", N1207)),"rock",ISNUMBER(SEARCH("music/world music", N1207)),"world music",ISNUMBER(SEARCH("journalism/audio", N1207)),"audio",ISNUMBER(SEARCH("photography/nature", N1207)),"nature",ISNUMBER(SEARCH("photography/people", N1207)),"people",ISNUMBER(SEARCH("photography/photobooks", N1207)),"photobooks",ISNUMBER(SEARCH("photography/places", N1207)),"places",ISNUMBER(SEARCH("publishing/art books", N1207)),"art books",ISNUMBER(SEARCH("publishing/children's books", N1207)),"children's books",ISNUMBER(SEARCH("publishing/fiction", N1207)),"fiction",ISNUMBER(SEARCH("publishing/nonfiction", N1207)),"nonfiction",ISNUMBER(SEARCH("publishing/radio &amp; podcasts", N1207)),"radio &amp; podcasts",ISNUMBER(SEARCH("publishing/translations", N1207)),"translations",ISNUMBER(SEARCH("technology/gadgets", N1207)),"gadgets",ISNUMBER(SEARCH("technology/hardware", N1207)),"hardware",ISNUMBER(SEARCH("technology/makerspaces", N1207)),"makerspaces",ISNUMBER(SEARCH("technology/space exploration", N1207)),"space exploration",ISNUMBER(SEARCH("technology/wearables", N1207)),"wearables",ISNUMBER(SEARCH("technology/web", N1207)),"web",ISNUMBER(SEARCH("theater/musical", N1207)),"musical",ISNUMBER(SEARCH("theater/plays", N1207)),"plays",ISNUMBER(SEARCH("theater/spaces", N1207)),"spaces")</f>
        <v>photobooks</v>
      </c>
      <c r="S1207" s="6">
        <f t="shared" si="93"/>
        <v>42138.506377314814</v>
      </c>
      <c r="T1207" s="6">
        <f t="shared" si="94"/>
        <v>42168.506377314814</v>
      </c>
    </row>
    <row r="1208" spans="1:20" ht="48" hidden="1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tr">
        <f t="shared" si="92"/>
        <v>photography</v>
      </c>
      <c r="R1208" t="str" cm="1">
        <f t="array" ref="R1208">_xlfn.IFS(ISNUMBER(SEARCH("film &amp; video/television", N1208)),"television",ISNUMBER(SEARCH("film &amp; video/animation", N1208)),"animation",ISNUMBER(SEARCH("film &amp; video/documentary", N1208)),"documentary",ISNUMBER(SEARCH("film &amp; video/drama", N1208)),"drama",ISNUMBER(SEARCH("film &amp; video/science fiction", N1208)),"science fiction",ISNUMBER(SEARCH("film &amp; video/shorts", N1208)),"shorts",ISNUMBER(SEARCH("food/food trucks", N1208)),"food trucks",ISNUMBER(SEARCH("food/restaurants", N1208)),"restaurants",ISNUMBER(SEARCH("food/small batch", N1208)),"small batch",ISNUMBER(SEARCH("games/mobile games", N1208)),"mobile games",ISNUMBER(SEARCH("games/tabletop games", N1208)),"tabletop games",ISNUMBER(SEARCH("games/video games", N1208)),"video games",ISNUMBER(SEARCH("music/classical music", N1208)),"classical music",ISNUMBER(SEARCH("music/electronic music", N1208)),"electronic music",ISNUMBER(SEARCH("music/faith", N1208)),"faith",ISNUMBER(SEARCH("music/indie rock", N1208)),"indie rock",ISNUMBER(SEARCH("music/jazz", N1208)),"jazz",ISNUMBER(SEARCH("music/metal", N1208)),"metal",ISNUMBER(SEARCH("music/pop", N1208)),"pop",ISNUMBER(SEARCH("music/rock", N1208)),"rock",ISNUMBER(SEARCH("music/world music", N1208)),"world music",ISNUMBER(SEARCH("journalism/audio", N1208)),"audio",ISNUMBER(SEARCH("photography/nature", N1208)),"nature",ISNUMBER(SEARCH("photography/people", N1208)),"people",ISNUMBER(SEARCH("photography/photobooks", N1208)),"photobooks",ISNUMBER(SEARCH("photography/places", N1208)),"places",ISNUMBER(SEARCH("publishing/art books", N1208)),"art books",ISNUMBER(SEARCH("publishing/children's books", N1208)),"children's books",ISNUMBER(SEARCH("publishing/fiction", N1208)),"fiction",ISNUMBER(SEARCH("publishing/nonfiction", N1208)),"nonfiction",ISNUMBER(SEARCH("publishing/radio &amp; podcasts", N1208)),"radio &amp; podcasts",ISNUMBER(SEARCH("publishing/translations", N1208)),"translations",ISNUMBER(SEARCH("technology/gadgets", N1208)),"gadgets",ISNUMBER(SEARCH("technology/hardware", N1208)),"hardware",ISNUMBER(SEARCH("technology/makerspaces", N1208)),"makerspaces",ISNUMBER(SEARCH("technology/space exploration", N1208)),"space exploration",ISNUMBER(SEARCH("technology/wearables", N1208)),"wearables",ISNUMBER(SEARCH("technology/web", N1208)),"web",ISNUMBER(SEARCH("theater/musical", N1208)),"musical",ISNUMBER(SEARCH("theater/plays", N1208)),"plays",ISNUMBER(SEARCH("theater/spaces", N1208)),"spaces")</f>
        <v>photobooks</v>
      </c>
      <c r="S1208" s="6">
        <f t="shared" si="93"/>
        <v>42772.776076388895</v>
      </c>
      <c r="T1208" s="6">
        <f t="shared" si="94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tr">
        <f t="shared" si="92"/>
        <v>photography</v>
      </c>
      <c r="R1209" t="str" cm="1">
        <f t="array" ref="R1209">_xlfn.IFS(ISNUMBER(SEARCH("film &amp; video/television", N1209)),"television",ISNUMBER(SEARCH("film &amp; video/animation", N1209)),"animation",ISNUMBER(SEARCH("film &amp; video/documentary", N1209)),"documentary",ISNUMBER(SEARCH("film &amp; video/drama", N1209)),"drama",ISNUMBER(SEARCH("film &amp; video/science fiction", N1209)),"science fiction",ISNUMBER(SEARCH("film &amp; video/shorts", N1209)),"shorts",ISNUMBER(SEARCH("food/food trucks", N1209)),"food trucks",ISNUMBER(SEARCH("food/restaurants", N1209)),"restaurants",ISNUMBER(SEARCH("food/small batch", N1209)),"small batch",ISNUMBER(SEARCH("games/mobile games", N1209)),"mobile games",ISNUMBER(SEARCH("games/tabletop games", N1209)),"tabletop games",ISNUMBER(SEARCH("games/video games", N1209)),"video games",ISNUMBER(SEARCH("music/classical music", N1209)),"classical music",ISNUMBER(SEARCH("music/electronic music", N1209)),"electronic music",ISNUMBER(SEARCH("music/faith", N1209)),"faith",ISNUMBER(SEARCH("music/indie rock", N1209)),"indie rock",ISNUMBER(SEARCH("music/jazz", N1209)),"jazz",ISNUMBER(SEARCH("music/metal", N1209)),"metal",ISNUMBER(SEARCH("music/pop", N1209)),"pop",ISNUMBER(SEARCH("music/rock", N1209)),"rock",ISNUMBER(SEARCH("music/world music", N1209)),"world music",ISNUMBER(SEARCH("journalism/audio", N1209)),"audio",ISNUMBER(SEARCH("photography/nature", N1209)),"nature",ISNUMBER(SEARCH("photography/people", N1209)),"people",ISNUMBER(SEARCH("photography/photobooks", N1209)),"photobooks",ISNUMBER(SEARCH("photography/places", N1209)),"places",ISNUMBER(SEARCH("publishing/art books", N1209)),"art books",ISNUMBER(SEARCH("publishing/children's books", N1209)),"children's books",ISNUMBER(SEARCH("publishing/fiction", N1209)),"fiction",ISNUMBER(SEARCH("publishing/nonfiction", N1209)),"nonfiction",ISNUMBER(SEARCH("publishing/radio &amp; podcasts", N1209)),"radio &amp; podcasts",ISNUMBER(SEARCH("publishing/translations", N1209)),"translations",ISNUMBER(SEARCH("technology/gadgets", N1209)),"gadgets",ISNUMBER(SEARCH("technology/hardware", N1209)),"hardware",ISNUMBER(SEARCH("technology/makerspaces", N1209)),"makerspaces",ISNUMBER(SEARCH("technology/space exploration", N1209)),"space exploration",ISNUMBER(SEARCH("technology/wearables", N1209)),"wearables",ISNUMBER(SEARCH("technology/web", N1209)),"web",ISNUMBER(SEARCH("theater/musical", N1209)),"musical",ISNUMBER(SEARCH("theater/plays", N1209)),"plays",ISNUMBER(SEARCH("theater/spaces", N1209)),"spaces")</f>
        <v>photobooks</v>
      </c>
      <c r="S1209" s="6">
        <f t="shared" si="93"/>
        <v>42430.430243055554</v>
      </c>
      <c r="T1209" s="6">
        <f t="shared" si="94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tr">
        <f t="shared" si="92"/>
        <v>photography</v>
      </c>
      <c r="R1210" t="str" cm="1">
        <f t="array" ref="R1210">_xlfn.IFS(ISNUMBER(SEARCH("film &amp; video/television", N1210)),"television",ISNUMBER(SEARCH("film &amp; video/animation", N1210)),"animation",ISNUMBER(SEARCH("film &amp; video/documentary", N1210)),"documentary",ISNUMBER(SEARCH("film &amp; video/drama", N1210)),"drama",ISNUMBER(SEARCH("film &amp; video/science fiction", N1210)),"science fiction",ISNUMBER(SEARCH("film &amp; video/shorts", N1210)),"shorts",ISNUMBER(SEARCH("food/food trucks", N1210)),"food trucks",ISNUMBER(SEARCH("food/restaurants", N1210)),"restaurants",ISNUMBER(SEARCH("food/small batch", N1210)),"small batch",ISNUMBER(SEARCH("games/mobile games", N1210)),"mobile games",ISNUMBER(SEARCH("games/tabletop games", N1210)),"tabletop games",ISNUMBER(SEARCH("games/video games", N1210)),"video games",ISNUMBER(SEARCH("music/classical music", N1210)),"classical music",ISNUMBER(SEARCH("music/electronic music", N1210)),"electronic music",ISNUMBER(SEARCH("music/faith", N1210)),"faith",ISNUMBER(SEARCH("music/indie rock", N1210)),"indie rock",ISNUMBER(SEARCH("music/jazz", N1210)),"jazz",ISNUMBER(SEARCH("music/metal", N1210)),"metal",ISNUMBER(SEARCH("music/pop", N1210)),"pop",ISNUMBER(SEARCH("music/rock", N1210)),"rock",ISNUMBER(SEARCH("music/world music", N1210)),"world music",ISNUMBER(SEARCH("journalism/audio", N1210)),"audio",ISNUMBER(SEARCH("photography/nature", N1210)),"nature",ISNUMBER(SEARCH("photography/people", N1210)),"people",ISNUMBER(SEARCH("photography/photobooks", N1210)),"photobooks",ISNUMBER(SEARCH("photography/places", N1210)),"places",ISNUMBER(SEARCH("publishing/art books", N1210)),"art books",ISNUMBER(SEARCH("publishing/children's books", N1210)),"children's books",ISNUMBER(SEARCH("publishing/fiction", N1210)),"fiction",ISNUMBER(SEARCH("publishing/nonfiction", N1210)),"nonfiction",ISNUMBER(SEARCH("publishing/radio &amp; podcasts", N1210)),"radio &amp; podcasts",ISNUMBER(SEARCH("publishing/translations", N1210)),"translations",ISNUMBER(SEARCH("technology/gadgets", N1210)),"gadgets",ISNUMBER(SEARCH("technology/hardware", N1210)),"hardware",ISNUMBER(SEARCH("technology/makerspaces", N1210)),"makerspaces",ISNUMBER(SEARCH("technology/space exploration", N1210)),"space exploration",ISNUMBER(SEARCH("technology/wearables", N1210)),"wearables",ISNUMBER(SEARCH("technology/web", N1210)),"web",ISNUMBER(SEARCH("theater/musical", N1210)),"musical",ISNUMBER(SEARCH("theater/plays", N1210)),"plays",ISNUMBER(SEARCH("theater/spaces", N1210)),"spaces")</f>
        <v>photobooks</v>
      </c>
      <c r="S1210" s="6">
        <f t="shared" si="93"/>
        <v>42423.709074074075</v>
      </c>
      <c r="T1210" s="6">
        <f t="shared" si="94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tr">
        <f t="shared" si="92"/>
        <v>photography</v>
      </c>
      <c r="R1211" t="str" cm="1">
        <f t="array" ref="R1211">_xlfn.IFS(ISNUMBER(SEARCH("film &amp; video/television", N1211)),"television",ISNUMBER(SEARCH("film &amp; video/animation", N1211)),"animation",ISNUMBER(SEARCH("film &amp; video/documentary", N1211)),"documentary",ISNUMBER(SEARCH("film &amp; video/drama", N1211)),"drama",ISNUMBER(SEARCH("film &amp; video/science fiction", N1211)),"science fiction",ISNUMBER(SEARCH("film &amp; video/shorts", N1211)),"shorts",ISNUMBER(SEARCH("food/food trucks", N1211)),"food trucks",ISNUMBER(SEARCH("food/restaurants", N1211)),"restaurants",ISNUMBER(SEARCH("food/small batch", N1211)),"small batch",ISNUMBER(SEARCH("games/mobile games", N1211)),"mobile games",ISNUMBER(SEARCH("games/tabletop games", N1211)),"tabletop games",ISNUMBER(SEARCH("games/video games", N1211)),"video games",ISNUMBER(SEARCH("music/classical music", N1211)),"classical music",ISNUMBER(SEARCH("music/electronic music", N1211)),"electronic music",ISNUMBER(SEARCH("music/faith", N1211)),"faith",ISNUMBER(SEARCH("music/indie rock", N1211)),"indie rock",ISNUMBER(SEARCH("music/jazz", N1211)),"jazz",ISNUMBER(SEARCH("music/metal", N1211)),"metal",ISNUMBER(SEARCH("music/pop", N1211)),"pop",ISNUMBER(SEARCH("music/rock", N1211)),"rock",ISNUMBER(SEARCH("music/world music", N1211)),"world music",ISNUMBER(SEARCH("journalism/audio", N1211)),"audio",ISNUMBER(SEARCH("photography/nature", N1211)),"nature",ISNUMBER(SEARCH("photography/people", N1211)),"people",ISNUMBER(SEARCH("photography/photobooks", N1211)),"photobooks",ISNUMBER(SEARCH("photography/places", N1211)),"places",ISNUMBER(SEARCH("publishing/art books", N1211)),"art books",ISNUMBER(SEARCH("publishing/children's books", N1211)),"children's books",ISNUMBER(SEARCH("publishing/fiction", N1211)),"fiction",ISNUMBER(SEARCH("publishing/nonfiction", N1211)),"nonfiction",ISNUMBER(SEARCH("publishing/radio &amp; podcasts", N1211)),"radio &amp; podcasts",ISNUMBER(SEARCH("publishing/translations", N1211)),"translations",ISNUMBER(SEARCH("technology/gadgets", N1211)),"gadgets",ISNUMBER(SEARCH("technology/hardware", N1211)),"hardware",ISNUMBER(SEARCH("technology/makerspaces", N1211)),"makerspaces",ISNUMBER(SEARCH("technology/space exploration", N1211)),"space exploration",ISNUMBER(SEARCH("technology/wearables", N1211)),"wearables",ISNUMBER(SEARCH("technology/web", N1211)),"web",ISNUMBER(SEARCH("theater/musical", N1211)),"musical",ISNUMBER(SEARCH("theater/plays", N1211)),"plays",ISNUMBER(SEARCH("theater/spaces", N1211)),"spaces")</f>
        <v>photobooks</v>
      </c>
      <c r="S1211" s="6">
        <f t="shared" si="93"/>
        <v>42761.846122685187</v>
      </c>
      <c r="T1211" s="6">
        <f t="shared" si="94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tr">
        <f t="shared" si="92"/>
        <v>photography</v>
      </c>
      <c r="R1212" t="str" cm="1">
        <f t="array" ref="R1212">_xlfn.IFS(ISNUMBER(SEARCH("film &amp; video/television", N1212)),"television",ISNUMBER(SEARCH("film &amp; video/animation", N1212)),"animation",ISNUMBER(SEARCH("film &amp; video/documentary", N1212)),"documentary",ISNUMBER(SEARCH("film &amp; video/drama", N1212)),"drama",ISNUMBER(SEARCH("film &amp; video/science fiction", N1212)),"science fiction",ISNUMBER(SEARCH("film &amp; video/shorts", N1212)),"shorts",ISNUMBER(SEARCH("food/food trucks", N1212)),"food trucks",ISNUMBER(SEARCH("food/restaurants", N1212)),"restaurants",ISNUMBER(SEARCH("food/small batch", N1212)),"small batch",ISNUMBER(SEARCH("games/mobile games", N1212)),"mobile games",ISNUMBER(SEARCH("games/tabletop games", N1212)),"tabletop games",ISNUMBER(SEARCH("games/video games", N1212)),"video games",ISNUMBER(SEARCH("music/classical music", N1212)),"classical music",ISNUMBER(SEARCH("music/electronic music", N1212)),"electronic music",ISNUMBER(SEARCH("music/faith", N1212)),"faith",ISNUMBER(SEARCH("music/indie rock", N1212)),"indie rock",ISNUMBER(SEARCH("music/jazz", N1212)),"jazz",ISNUMBER(SEARCH("music/metal", N1212)),"metal",ISNUMBER(SEARCH("music/pop", N1212)),"pop",ISNUMBER(SEARCH("music/rock", N1212)),"rock",ISNUMBER(SEARCH("music/world music", N1212)),"world music",ISNUMBER(SEARCH("journalism/audio", N1212)),"audio",ISNUMBER(SEARCH("photography/nature", N1212)),"nature",ISNUMBER(SEARCH("photography/people", N1212)),"people",ISNUMBER(SEARCH("photography/photobooks", N1212)),"photobooks",ISNUMBER(SEARCH("photography/places", N1212)),"places",ISNUMBER(SEARCH("publishing/art books", N1212)),"art books",ISNUMBER(SEARCH("publishing/children's books", N1212)),"children's books",ISNUMBER(SEARCH("publishing/fiction", N1212)),"fiction",ISNUMBER(SEARCH("publishing/nonfiction", N1212)),"nonfiction",ISNUMBER(SEARCH("publishing/radio &amp; podcasts", N1212)),"radio &amp; podcasts",ISNUMBER(SEARCH("publishing/translations", N1212)),"translations",ISNUMBER(SEARCH("technology/gadgets", N1212)),"gadgets",ISNUMBER(SEARCH("technology/hardware", N1212)),"hardware",ISNUMBER(SEARCH("technology/makerspaces", N1212)),"makerspaces",ISNUMBER(SEARCH("technology/space exploration", N1212)),"space exploration",ISNUMBER(SEARCH("technology/wearables", N1212)),"wearables",ISNUMBER(SEARCH("technology/web", N1212)),"web",ISNUMBER(SEARCH("theater/musical", N1212)),"musical",ISNUMBER(SEARCH("theater/plays", N1212)),"plays",ISNUMBER(SEARCH("theater/spaces", N1212)),"spaces")</f>
        <v>photobooks</v>
      </c>
      <c r="S1212" s="6">
        <f t="shared" si="93"/>
        <v>42132.941805555558</v>
      </c>
      <c r="T1212" s="6">
        <f t="shared" si="94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tr">
        <f t="shared" si="92"/>
        <v>photography</v>
      </c>
      <c r="R1213" t="str" cm="1">
        <f t="array" ref="R1213">_xlfn.IFS(ISNUMBER(SEARCH("film &amp; video/television", N1213)),"television",ISNUMBER(SEARCH("film &amp; video/animation", N1213)),"animation",ISNUMBER(SEARCH("film &amp; video/documentary", N1213)),"documentary",ISNUMBER(SEARCH("film &amp; video/drama", N1213)),"drama",ISNUMBER(SEARCH("film &amp; video/science fiction", N1213)),"science fiction",ISNUMBER(SEARCH("film &amp; video/shorts", N1213)),"shorts",ISNUMBER(SEARCH("food/food trucks", N1213)),"food trucks",ISNUMBER(SEARCH("food/restaurants", N1213)),"restaurants",ISNUMBER(SEARCH("food/small batch", N1213)),"small batch",ISNUMBER(SEARCH("games/mobile games", N1213)),"mobile games",ISNUMBER(SEARCH("games/tabletop games", N1213)),"tabletop games",ISNUMBER(SEARCH("games/video games", N1213)),"video games",ISNUMBER(SEARCH("music/classical music", N1213)),"classical music",ISNUMBER(SEARCH("music/electronic music", N1213)),"electronic music",ISNUMBER(SEARCH("music/faith", N1213)),"faith",ISNUMBER(SEARCH("music/indie rock", N1213)),"indie rock",ISNUMBER(SEARCH("music/jazz", N1213)),"jazz",ISNUMBER(SEARCH("music/metal", N1213)),"metal",ISNUMBER(SEARCH("music/pop", N1213)),"pop",ISNUMBER(SEARCH("music/rock", N1213)),"rock",ISNUMBER(SEARCH("music/world music", N1213)),"world music",ISNUMBER(SEARCH("journalism/audio", N1213)),"audio",ISNUMBER(SEARCH("photography/nature", N1213)),"nature",ISNUMBER(SEARCH("photography/people", N1213)),"people",ISNUMBER(SEARCH("photography/photobooks", N1213)),"photobooks",ISNUMBER(SEARCH("photography/places", N1213)),"places",ISNUMBER(SEARCH("publishing/art books", N1213)),"art books",ISNUMBER(SEARCH("publishing/children's books", N1213)),"children's books",ISNUMBER(SEARCH("publishing/fiction", N1213)),"fiction",ISNUMBER(SEARCH("publishing/nonfiction", N1213)),"nonfiction",ISNUMBER(SEARCH("publishing/radio &amp; podcasts", N1213)),"radio &amp; podcasts",ISNUMBER(SEARCH("publishing/translations", N1213)),"translations",ISNUMBER(SEARCH("technology/gadgets", N1213)),"gadgets",ISNUMBER(SEARCH("technology/hardware", N1213)),"hardware",ISNUMBER(SEARCH("technology/makerspaces", N1213)),"makerspaces",ISNUMBER(SEARCH("technology/space exploration", N1213)),"space exploration",ISNUMBER(SEARCH("technology/wearables", N1213)),"wearables",ISNUMBER(SEARCH("technology/web", N1213)),"web",ISNUMBER(SEARCH("theater/musical", N1213)),"musical",ISNUMBER(SEARCH("theater/plays", N1213)),"plays",ISNUMBER(SEARCH("theater/spaces", N1213)),"spaces")</f>
        <v>photobooks</v>
      </c>
      <c r="S1213" s="6">
        <f t="shared" si="93"/>
        <v>42515.866446759261</v>
      </c>
      <c r="T1213" s="6">
        <f t="shared" si="94"/>
        <v>42530.866446759261</v>
      </c>
    </row>
    <row r="1214" spans="1:20" ht="48" hidden="1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tr">
        <f t="shared" si="92"/>
        <v>photography</v>
      </c>
      <c r="R1214" t="str" cm="1">
        <f t="array" ref="R1214">_xlfn.IFS(ISNUMBER(SEARCH("film &amp; video/television", N1214)),"television",ISNUMBER(SEARCH("film &amp; video/animation", N1214)),"animation",ISNUMBER(SEARCH("film &amp; video/documentary", N1214)),"documentary",ISNUMBER(SEARCH("film &amp; video/drama", N1214)),"drama",ISNUMBER(SEARCH("film &amp; video/science fiction", N1214)),"science fiction",ISNUMBER(SEARCH("film &amp; video/shorts", N1214)),"shorts",ISNUMBER(SEARCH("food/food trucks", N1214)),"food trucks",ISNUMBER(SEARCH("food/restaurants", N1214)),"restaurants",ISNUMBER(SEARCH("food/small batch", N1214)),"small batch",ISNUMBER(SEARCH("games/mobile games", N1214)),"mobile games",ISNUMBER(SEARCH("games/tabletop games", N1214)),"tabletop games",ISNUMBER(SEARCH("games/video games", N1214)),"video games",ISNUMBER(SEARCH("music/classical music", N1214)),"classical music",ISNUMBER(SEARCH("music/electronic music", N1214)),"electronic music",ISNUMBER(SEARCH("music/faith", N1214)),"faith",ISNUMBER(SEARCH("music/indie rock", N1214)),"indie rock",ISNUMBER(SEARCH("music/jazz", N1214)),"jazz",ISNUMBER(SEARCH("music/metal", N1214)),"metal",ISNUMBER(SEARCH("music/pop", N1214)),"pop",ISNUMBER(SEARCH("music/rock", N1214)),"rock",ISNUMBER(SEARCH("music/world music", N1214)),"world music",ISNUMBER(SEARCH("journalism/audio", N1214)),"audio",ISNUMBER(SEARCH("photography/nature", N1214)),"nature",ISNUMBER(SEARCH("photography/people", N1214)),"people",ISNUMBER(SEARCH("photography/photobooks", N1214)),"photobooks",ISNUMBER(SEARCH("photography/places", N1214)),"places",ISNUMBER(SEARCH("publishing/art books", N1214)),"art books",ISNUMBER(SEARCH("publishing/children's books", N1214)),"children's books",ISNUMBER(SEARCH("publishing/fiction", N1214)),"fiction",ISNUMBER(SEARCH("publishing/nonfiction", N1214)),"nonfiction",ISNUMBER(SEARCH("publishing/radio &amp; podcasts", N1214)),"radio &amp; podcasts",ISNUMBER(SEARCH("publishing/translations", N1214)),"translations",ISNUMBER(SEARCH("technology/gadgets", N1214)),"gadgets",ISNUMBER(SEARCH("technology/hardware", N1214)),"hardware",ISNUMBER(SEARCH("technology/makerspaces", N1214)),"makerspaces",ISNUMBER(SEARCH("technology/space exploration", N1214)),"space exploration",ISNUMBER(SEARCH("technology/wearables", N1214)),"wearables",ISNUMBER(SEARCH("technology/web", N1214)),"web",ISNUMBER(SEARCH("theater/musical", N1214)),"musical",ISNUMBER(SEARCH("theater/plays", N1214)),"plays",ISNUMBER(SEARCH("theater/spaces", N1214)),"spaces")</f>
        <v>photobooks</v>
      </c>
      <c r="S1214" s="6">
        <f t="shared" si="93"/>
        <v>42318.950173611112</v>
      </c>
      <c r="T1214" s="6">
        <f t="shared" si="94"/>
        <v>42335.041666666672</v>
      </c>
    </row>
    <row r="1215" spans="1:20" ht="48" hidden="1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tr">
        <f t="shared" si="92"/>
        <v>photography</v>
      </c>
      <c r="R1215" t="str" cm="1">
        <f t="array" ref="R1215">_xlfn.IFS(ISNUMBER(SEARCH("film &amp; video/television", N1215)),"television",ISNUMBER(SEARCH("film &amp; video/animation", N1215)),"animation",ISNUMBER(SEARCH("film &amp; video/documentary", N1215)),"documentary",ISNUMBER(SEARCH("film &amp; video/drama", N1215)),"drama",ISNUMBER(SEARCH("film &amp; video/science fiction", N1215)),"science fiction",ISNUMBER(SEARCH("film &amp; video/shorts", N1215)),"shorts",ISNUMBER(SEARCH("food/food trucks", N1215)),"food trucks",ISNUMBER(SEARCH("food/restaurants", N1215)),"restaurants",ISNUMBER(SEARCH("food/small batch", N1215)),"small batch",ISNUMBER(SEARCH("games/mobile games", N1215)),"mobile games",ISNUMBER(SEARCH("games/tabletop games", N1215)),"tabletop games",ISNUMBER(SEARCH("games/video games", N1215)),"video games",ISNUMBER(SEARCH("music/classical music", N1215)),"classical music",ISNUMBER(SEARCH("music/electronic music", N1215)),"electronic music",ISNUMBER(SEARCH("music/faith", N1215)),"faith",ISNUMBER(SEARCH("music/indie rock", N1215)),"indie rock",ISNUMBER(SEARCH("music/jazz", N1215)),"jazz",ISNUMBER(SEARCH("music/metal", N1215)),"metal",ISNUMBER(SEARCH("music/pop", N1215)),"pop",ISNUMBER(SEARCH("music/rock", N1215)),"rock",ISNUMBER(SEARCH("music/world music", N1215)),"world music",ISNUMBER(SEARCH("journalism/audio", N1215)),"audio",ISNUMBER(SEARCH("photography/nature", N1215)),"nature",ISNUMBER(SEARCH("photography/people", N1215)),"people",ISNUMBER(SEARCH("photography/photobooks", N1215)),"photobooks",ISNUMBER(SEARCH("photography/places", N1215)),"places",ISNUMBER(SEARCH("publishing/art books", N1215)),"art books",ISNUMBER(SEARCH("publishing/children's books", N1215)),"children's books",ISNUMBER(SEARCH("publishing/fiction", N1215)),"fiction",ISNUMBER(SEARCH("publishing/nonfiction", N1215)),"nonfiction",ISNUMBER(SEARCH("publishing/radio &amp; podcasts", N1215)),"radio &amp; podcasts",ISNUMBER(SEARCH("publishing/translations", N1215)),"translations",ISNUMBER(SEARCH("technology/gadgets", N1215)),"gadgets",ISNUMBER(SEARCH("technology/hardware", N1215)),"hardware",ISNUMBER(SEARCH("technology/makerspaces", N1215)),"makerspaces",ISNUMBER(SEARCH("technology/space exploration", N1215)),"space exploration",ISNUMBER(SEARCH("technology/wearables", N1215)),"wearables",ISNUMBER(SEARCH("technology/web", N1215)),"web",ISNUMBER(SEARCH("theater/musical", N1215)),"musical",ISNUMBER(SEARCH("theater/plays", N1215)),"plays",ISNUMBER(SEARCH("theater/spaces", N1215)),"spaces")</f>
        <v>photobooks</v>
      </c>
      <c r="S1215" s="6">
        <f t="shared" si="93"/>
        <v>42731.755787037036</v>
      </c>
      <c r="T1215" s="6">
        <f t="shared" si="94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tr">
        <f t="shared" si="92"/>
        <v>photography</v>
      </c>
      <c r="R1216" t="str" cm="1">
        <f t="array" ref="R1216">_xlfn.IFS(ISNUMBER(SEARCH("film &amp; video/television", N1216)),"television",ISNUMBER(SEARCH("film &amp; video/animation", N1216)),"animation",ISNUMBER(SEARCH("film &amp; video/documentary", N1216)),"documentary",ISNUMBER(SEARCH("film &amp; video/drama", N1216)),"drama",ISNUMBER(SEARCH("film &amp; video/science fiction", N1216)),"science fiction",ISNUMBER(SEARCH("film &amp; video/shorts", N1216)),"shorts",ISNUMBER(SEARCH("food/food trucks", N1216)),"food trucks",ISNUMBER(SEARCH("food/restaurants", N1216)),"restaurants",ISNUMBER(SEARCH("food/small batch", N1216)),"small batch",ISNUMBER(SEARCH("games/mobile games", N1216)),"mobile games",ISNUMBER(SEARCH("games/tabletop games", N1216)),"tabletop games",ISNUMBER(SEARCH("games/video games", N1216)),"video games",ISNUMBER(SEARCH("music/classical music", N1216)),"classical music",ISNUMBER(SEARCH("music/electronic music", N1216)),"electronic music",ISNUMBER(SEARCH("music/faith", N1216)),"faith",ISNUMBER(SEARCH("music/indie rock", N1216)),"indie rock",ISNUMBER(SEARCH("music/jazz", N1216)),"jazz",ISNUMBER(SEARCH("music/metal", N1216)),"metal",ISNUMBER(SEARCH("music/pop", N1216)),"pop",ISNUMBER(SEARCH("music/rock", N1216)),"rock",ISNUMBER(SEARCH("music/world music", N1216)),"world music",ISNUMBER(SEARCH("journalism/audio", N1216)),"audio",ISNUMBER(SEARCH("photography/nature", N1216)),"nature",ISNUMBER(SEARCH("photography/people", N1216)),"people",ISNUMBER(SEARCH("photography/photobooks", N1216)),"photobooks",ISNUMBER(SEARCH("photography/places", N1216)),"places",ISNUMBER(SEARCH("publishing/art books", N1216)),"art books",ISNUMBER(SEARCH("publishing/children's books", N1216)),"children's books",ISNUMBER(SEARCH("publishing/fiction", N1216)),"fiction",ISNUMBER(SEARCH("publishing/nonfiction", N1216)),"nonfiction",ISNUMBER(SEARCH("publishing/radio &amp; podcasts", N1216)),"radio &amp; podcasts",ISNUMBER(SEARCH("publishing/translations", N1216)),"translations",ISNUMBER(SEARCH("technology/gadgets", N1216)),"gadgets",ISNUMBER(SEARCH("technology/hardware", N1216)),"hardware",ISNUMBER(SEARCH("technology/makerspaces", N1216)),"makerspaces",ISNUMBER(SEARCH("technology/space exploration", N1216)),"space exploration",ISNUMBER(SEARCH("technology/wearables", N1216)),"wearables",ISNUMBER(SEARCH("technology/web", N1216)),"web",ISNUMBER(SEARCH("theater/musical", N1216)),"musical",ISNUMBER(SEARCH("theater/plays", N1216)),"plays",ISNUMBER(SEARCH("theater/spaces", N1216)),"spaces")</f>
        <v>photobooks</v>
      </c>
      <c r="S1216" s="6">
        <f t="shared" si="93"/>
        <v>42104.840335648143</v>
      </c>
      <c r="T1216" s="6">
        <f t="shared" si="94"/>
        <v>42164.840335648143</v>
      </c>
    </row>
    <row r="1217" spans="1:20" ht="48" hidden="1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tr">
        <f t="shared" si="92"/>
        <v>photography</v>
      </c>
      <c r="R1217" t="str" cm="1">
        <f t="array" ref="R1217">_xlfn.IFS(ISNUMBER(SEARCH("film &amp; video/television", N1217)),"television",ISNUMBER(SEARCH("film &amp; video/animation", N1217)),"animation",ISNUMBER(SEARCH("film &amp; video/documentary", N1217)),"documentary",ISNUMBER(SEARCH("film &amp; video/drama", N1217)),"drama",ISNUMBER(SEARCH("film &amp; video/science fiction", N1217)),"science fiction",ISNUMBER(SEARCH("film &amp; video/shorts", N1217)),"shorts",ISNUMBER(SEARCH("food/food trucks", N1217)),"food trucks",ISNUMBER(SEARCH("food/restaurants", N1217)),"restaurants",ISNUMBER(SEARCH("food/small batch", N1217)),"small batch",ISNUMBER(SEARCH("games/mobile games", N1217)),"mobile games",ISNUMBER(SEARCH("games/tabletop games", N1217)),"tabletop games",ISNUMBER(SEARCH("games/video games", N1217)),"video games",ISNUMBER(SEARCH("music/classical music", N1217)),"classical music",ISNUMBER(SEARCH("music/electronic music", N1217)),"electronic music",ISNUMBER(SEARCH("music/faith", N1217)),"faith",ISNUMBER(SEARCH("music/indie rock", N1217)),"indie rock",ISNUMBER(SEARCH("music/jazz", N1217)),"jazz",ISNUMBER(SEARCH("music/metal", N1217)),"metal",ISNUMBER(SEARCH("music/pop", N1217)),"pop",ISNUMBER(SEARCH("music/rock", N1217)),"rock",ISNUMBER(SEARCH("music/world music", N1217)),"world music",ISNUMBER(SEARCH("journalism/audio", N1217)),"audio",ISNUMBER(SEARCH("photography/nature", N1217)),"nature",ISNUMBER(SEARCH("photography/people", N1217)),"people",ISNUMBER(SEARCH("photography/photobooks", N1217)),"photobooks",ISNUMBER(SEARCH("photography/places", N1217)),"places",ISNUMBER(SEARCH("publishing/art books", N1217)),"art books",ISNUMBER(SEARCH("publishing/children's books", N1217)),"children's books",ISNUMBER(SEARCH("publishing/fiction", N1217)),"fiction",ISNUMBER(SEARCH("publishing/nonfiction", N1217)),"nonfiction",ISNUMBER(SEARCH("publishing/radio &amp; podcasts", N1217)),"radio &amp; podcasts",ISNUMBER(SEARCH("publishing/translations", N1217)),"translations",ISNUMBER(SEARCH("technology/gadgets", N1217)),"gadgets",ISNUMBER(SEARCH("technology/hardware", N1217)),"hardware",ISNUMBER(SEARCH("technology/makerspaces", N1217)),"makerspaces",ISNUMBER(SEARCH("technology/space exploration", N1217)),"space exploration",ISNUMBER(SEARCH("technology/wearables", N1217)),"wearables",ISNUMBER(SEARCH("technology/web", N1217)),"web",ISNUMBER(SEARCH("theater/musical", N1217)),"musical",ISNUMBER(SEARCH("theater/plays", N1217)),"plays",ISNUMBER(SEARCH("theater/spaces", N1217)),"spaces")</f>
        <v>photobooks</v>
      </c>
      <c r="S1217" s="6">
        <f t="shared" si="93"/>
        <v>41759.923101851848</v>
      </c>
      <c r="T1217" s="6">
        <f t="shared" si="94"/>
        <v>41789.923101851848</v>
      </c>
    </row>
    <row r="1218" spans="1:20" ht="32" hidden="1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>
        <f t="shared" si="91"/>
        <v>91.882882882882882</v>
      </c>
      <c r="Q1218" t="str">
        <f t="shared" si="92"/>
        <v>photography</v>
      </c>
      <c r="R1218" t="str" cm="1">
        <f t="array" ref="R1218">_xlfn.IFS(ISNUMBER(SEARCH("film &amp; video/television", N1218)),"television",ISNUMBER(SEARCH("film &amp; video/animation", N1218)),"animation",ISNUMBER(SEARCH("film &amp; video/documentary", N1218)),"documentary",ISNUMBER(SEARCH("film &amp; video/drama", N1218)),"drama",ISNUMBER(SEARCH("film &amp; video/science fiction", N1218)),"science fiction",ISNUMBER(SEARCH("film &amp; video/shorts", N1218)),"shorts",ISNUMBER(SEARCH("food/food trucks", N1218)),"food trucks",ISNUMBER(SEARCH("food/restaurants", N1218)),"restaurants",ISNUMBER(SEARCH("food/small batch", N1218)),"small batch",ISNUMBER(SEARCH("games/mobile games", N1218)),"mobile games",ISNUMBER(SEARCH("games/tabletop games", N1218)),"tabletop games",ISNUMBER(SEARCH("games/video games", N1218)),"video games",ISNUMBER(SEARCH("music/classical music", N1218)),"classical music",ISNUMBER(SEARCH("music/electronic music", N1218)),"electronic music",ISNUMBER(SEARCH("music/faith", N1218)),"faith",ISNUMBER(SEARCH("music/indie rock", N1218)),"indie rock",ISNUMBER(SEARCH("music/jazz", N1218)),"jazz",ISNUMBER(SEARCH("music/metal", N1218)),"metal",ISNUMBER(SEARCH("music/pop", N1218)),"pop",ISNUMBER(SEARCH("music/rock", N1218)),"rock",ISNUMBER(SEARCH("music/world music", N1218)),"world music",ISNUMBER(SEARCH("journalism/audio", N1218)),"audio",ISNUMBER(SEARCH("photography/nature", N1218)),"nature",ISNUMBER(SEARCH("photography/people", N1218)),"people",ISNUMBER(SEARCH("photography/photobooks", N1218)),"photobooks",ISNUMBER(SEARCH("photography/places", N1218)),"places",ISNUMBER(SEARCH("publishing/art books", N1218)),"art books",ISNUMBER(SEARCH("publishing/children's books", N1218)),"children's books",ISNUMBER(SEARCH("publishing/fiction", N1218)),"fiction",ISNUMBER(SEARCH("publishing/nonfiction", N1218)),"nonfiction",ISNUMBER(SEARCH("publishing/radio &amp; podcasts", N1218)),"radio &amp; podcasts",ISNUMBER(SEARCH("publishing/translations", N1218)),"translations",ISNUMBER(SEARCH("technology/gadgets", N1218)),"gadgets",ISNUMBER(SEARCH("technology/hardware", N1218)),"hardware",ISNUMBER(SEARCH("technology/makerspaces", N1218)),"makerspaces",ISNUMBER(SEARCH("technology/space exploration", N1218)),"space exploration",ISNUMBER(SEARCH("technology/wearables", N1218)),"wearables",ISNUMBER(SEARCH("technology/web", N1218)),"web",ISNUMBER(SEARCH("theater/musical", N1218)),"musical",ISNUMBER(SEARCH("theater/plays", N1218)),"plays",ISNUMBER(SEARCH("theater/spaces", N1218)),"spaces")</f>
        <v>photobooks</v>
      </c>
      <c r="S1218" s="6">
        <f t="shared" si="93"/>
        <v>42247.616400462968</v>
      </c>
      <c r="T1218" s="6">
        <f t="shared" si="94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(E1219/D1219)*100</f>
        <v>102.60000000000001</v>
      </c>
      <c r="P1219">
        <f t="shared" ref="P1219:P1282" si="96">(E1219/L1219)</f>
        <v>148.57377049180329</v>
      </c>
      <c r="Q1219" t="str">
        <f t="shared" ref="Q1219:Q1282" si="97">_xlfn.IFS(ISNUMBER(SEARCH("film &amp; video", N1219)),"film &amp; video",ISNUMBER(SEARCH("food", N1219)),"food",ISNUMBER(SEARCH("games", N1219)),"games",ISNUMBER(SEARCH("journalism", N1219)),"journalism",ISNUMBER(SEARCH("music", N1219)),"music",ISNUMBER(SEARCH("photography", N1219)),"photography",ISNUMBER(SEARCH("publishing", N1219)),"publishing",ISNUMBER(SEARCH("technology", N1219)),"technology",ISNUMBER(SEARCH("theater", N1219)),"theater")</f>
        <v>photography</v>
      </c>
      <c r="R1219" t="str" cm="1">
        <f t="array" ref="R1219">_xlfn.IFS(ISNUMBER(SEARCH("film &amp; video/television", N1219)),"television",ISNUMBER(SEARCH("film &amp; video/animation", N1219)),"animation",ISNUMBER(SEARCH("film &amp; video/documentary", N1219)),"documentary",ISNUMBER(SEARCH("film &amp; video/drama", N1219)),"drama",ISNUMBER(SEARCH("film &amp; video/science fiction", N1219)),"science fiction",ISNUMBER(SEARCH("film &amp; video/shorts", N1219)),"shorts",ISNUMBER(SEARCH("food/food trucks", N1219)),"food trucks",ISNUMBER(SEARCH("food/restaurants", N1219)),"restaurants",ISNUMBER(SEARCH("food/small batch", N1219)),"small batch",ISNUMBER(SEARCH("games/mobile games", N1219)),"mobile games",ISNUMBER(SEARCH("games/tabletop games", N1219)),"tabletop games",ISNUMBER(SEARCH("games/video games", N1219)),"video games",ISNUMBER(SEARCH("music/classical music", N1219)),"classical music",ISNUMBER(SEARCH("music/electronic music", N1219)),"electronic music",ISNUMBER(SEARCH("music/faith", N1219)),"faith",ISNUMBER(SEARCH("music/indie rock", N1219)),"indie rock",ISNUMBER(SEARCH("music/jazz", N1219)),"jazz",ISNUMBER(SEARCH("music/metal", N1219)),"metal",ISNUMBER(SEARCH("music/pop", N1219)),"pop",ISNUMBER(SEARCH("music/rock", N1219)),"rock",ISNUMBER(SEARCH("music/world music", N1219)),"world music",ISNUMBER(SEARCH("journalism/audio", N1219)),"audio",ISNUMBER(SEARCH("photography/nature", N1219)),"nature",ISNUMBER(SEARCH("photography/people", N1219)),"people",ISNUMBER(SEARCH("photography/photobooks", N1219)),"photobooks",ISNUMBER(SEARCH("photography/places", N1219)),"places",ISNUMBER(SEARCH("publishing/art books", N1219)),"art books",ISNUMBER(SEARCH("publishing/children's books", N1219)),"children's books",ISNUMBER(SEARCH("publishing/fiction", N1219)),"fiction",ISNUMBER(SEARCH("publishing/nonfiction", N1219)),"nonfiction",ISNUMBER(SEARCH("publishing/radio &amp; podcasts", N1219)),"radio &amp; podcasts",ISNUMBER(SEARCH("publishing/translations", N1219)),"translations",ISNUMBER(SEARCH("technology/gadgets", N1219)),"gadgets",ISNUMBER(SEARCH("technology/hardware", N1219)),"hardware",ISNUMBER(SEARCH("technology/makerspaces", N1219)),"makerspaces",ISNUMBER(SEARCH("technology/space exploration", N1219)),"space exploration",ISNUMBER(SEARCH("technology/wearables", N1219)),"wearables",ISNUMBER(SEARCH("technology/web", N1219)),"web",ISNUMBER(SEARCH("theater/musical", N1219)),"musical",ISNUMBER(SEARCH("theater/plays", N1219)),"plays",ISNUMBER(SEARCH("theater/spaces", N1219)),"spaces")</f>
        <v>photobooks</v>
      </c>
      <c r="S1219" s="6">
        <f t="shared" ref="S1219:S1282" si="98">(((J1219/60)/60)/24)+DATE(1970,1,1)</f>
        <v>42535.809490740736</v>
      </c>
      <c r="T1219" s="6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tr">
        <f t="shared" si="97"/>
        <v>photography</v>
      </c>
      <c r="R1220" t="str" cm="1">
        <f t="array" ref="R1220">_xlfn.IFS(ISNUMBER(SEARCH("film &amp; video/television", N1220)),"television",ISNUMBER(SEARCH("film &amp; video/animation", N1220)),"animation",ISNUMBER(SEARCH("film &amp; video/documentary", N1220)),"documentary",ISNUMBER(SEARCH("film &amp; video/drama", N1220)),"drama",ISNUMBER(SEARCH("film &amp; video/science fiction", N1220)),"science fiction",ISNUMBER(SEARCH("film &amp; video/shorts", N1220)),"shorts",ISNUMBER(SEARCH("food/food trucks", N1220)),"food trucks",ISNUMBER(SEARCH("food/restaurants", N1220)),"restaurants",ISNUMBER(SEARCH("food/small batch", N1220)),"small batch",ISNUMBER(SEARCH("games/mobile games", N1220)),"mobile games",ISNUMBER(SEARCH("games/tabletop games", N1220)),"tabletop games",ISNUMBER(SEARCH("games/video games", N1220)),"video games",ISNUMBER(SEARCH("music/classical music", N1220)),"classical music",ISNUMBER(SEARCH("music/electronic music", N1220)),"electronic music",ISNUMBER(SEARCH("music/faith", N1220)),"faith",ISNUMBER(SEARCH("music/indie rock", N1220)),"indie rock",ISNUMBER(SEARCH("music/jazz", N1220)),"jazz",ISNUMBER(SEARCH("music/metal", N1220)),"metal",ISNUMBER(SEARCH("music/pop", N1220)),"pop",ISNUMBER(SEARCH("music/rock", N1220)),"rock",ISNUMBER(SEARCH("music/world music", N1220)),"world music",ISNUMBER(SEARCH("journalism/audio", N1220)),"audio",ISNUMBER(SEARCH("photography/nature", N1220)),"nature",ISNUMBER(SEARCH("photography/people", N1220)),"people",ISNUMBER(SEARCH("photography/photobooks", N1220)),"photobooks",ISNUMBER(SEARCH("photography/places", N1220)),"places",ISNUMBER(SEARCH("publishing/art books", N1220)),"art books",ISNUMBER(SEARCH("publishing/children's books", N1220)),"children's books",ISNUMBER(SEARCH("publishing/fiction", N1220)),"fiction",ISNUMBER(SEARCH("publishing/nonfiction", N1220)),"nonfiction",ISNUMBER(SEARCH("publishing/radio &amp; podcasts", N1220)),"radio &amp; podcasts",ISNUMBER(SEARCH("publishing/translations", N1220)),"translations",ISNUMBER(SEARCH("technology/gadgets", N1220)),"gadgets",ISNUMBER(SEARCH("technology/hardware", N1220)),"hardware",ISNUMBER(SEARCH("technology/makerspaces", N1220)),"makerspaces",ISNUMBER(SEARCH("technology/space exploration", N1220)),"space exploration",ISNUMBER(SEARCH("technology/wearables", N1220)),"wearables",ISNUMBER(SEARCH("technology/web", N1220)),"web",ISNUMBER(SEARCH("theater/musical", N1220)),"musical",ISNUMBER(SEARCH("theater/plays", N1220)),"plays",ISNUMBER(SEARCH("theater/spaces", N1220)),"spaces")</f>
        <v>photobooks</v>
      </c>
      <c r="S1220" s="6">
        <f t="shared" si="98"/>
        <v>42278.662037037036</v>
      </c>
      <c r="T1220" s="6">
        <f t="shared" si="9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tr">
        <f t="shared" si="97"/>
        <v>photography</v>
      </c>
      <c r="R1221" t="str" cm="1">
        <f t="array" ref="R1221">_xlfn.IFS(ISNUMBER(SEARCH("film &amp; video/television", N1221)),"television",ISNUMBER(SEARCH("film &amp; video/animation", N1221)),"animation",ISNUMBER(SEARCH("film &amp; video/documentary", N1221)),"documentary",ISNUMBER(SEARCH("film &amp; video/drama", N1221)),"drama",ISNUMBER(SEARCH("film &amp; video/science fiction", N1221)),"science fiction",ISNUMBER(SEARCH("film &amp; video/shorts", N1221)),"shorts",ISNUMBER(SEARCH("food/food trucks", N1221)),"food trucks",ISNUMBER(SEARCH("food/restaurants", N1221)),"restaurants",ISNUMBER(SEARCH("food/small batch", N1221)),"small batch",ISNUMBER(SEARCH("games/mobile games", N1221)),"mobile games",ISNUMBER(SEARCH("games/tabletop games", N1221)),"tabletop games",ISNUMBER(SEARCH("games/video games", N1221)),"video games",ISNUMBER(SEARCH("music/classical music", N1221)),"classical music",ISNUMBER(SEARCH("music/electronic music", N1221)),"electronic music",ISNUMBER(SEARCH("music/faith", N1221)),"faith",ISNUMBER(SEARCH("music/indie rock", N1221)),"indie rock",ISNUMBER(SEARCH("music/jazz", N1221)),"jazz",ISNUMBER(SEARCH("music/metal", N1221)),"metal",ISNUMBER(SEARCH("music/pop", N1221)),"pop",ISNUMBER(SEARCH("music/rock", N1221)),"rock",ISNUMBER(SEARCH("music/world music", N1221)),"world music",ISNUMBER(SEARCH("journalism/audio", N1221)),"audio",ISNUMBER(SEARCH("photography/nature", N1221)),"nature",ISNUMBER(SEARCH("photography/people", N1221)),"people",ISNUMBER(SEARCH("photography/photobooks", N1221)),"photobooks",ISNUMBER(SEARCH("photography/places", N1221)),"places",ISNUMBER(SEARCH("publishing/art books", N1221)),"art books",ISNUMBER(SEARCH("publishing/children's books", N1221)),"children's books",ISNUMBER(SEARCH("publishing/fiction", N1221)),"fiction",ISNUMBER(SEARCH("publishing/nonfiction", N1221)),"nonfiction",ISNUMBER(SEARCH("publishing/radio &amp; podcasts", N1221)),"radio &amp; podcasts",ISNUMBER(SEARCH("publishing/translations", N1221)),"translations",ISNUMBER(SEARCH("technology/gadgets", N1221)),"gadgets",ISNUMBER(SEARCH("technology/hardware", N1221)),"hardware",ISNUMBER(SEARCH("technology/makerspaces", N1221)),"makerspaces",ISNUMBER(SEARCH("technology/space exploration", N1221)),"space exploration",ISNUMBER(SEARCH("technology/wearables", N1221)),"wearables",ISNUMBER(SEARCH("technology/web", N1221)),"web",ISNUMBER(SEARCH("theater/musical", N1221)),"musical",ISNUMBER(SEARCH("theater/plays", N1221)),"plays",ISNUMBER(SEARCH("theater/spaces", N1221)),"spaces")</f>
        <v>photobooks</v>
      </c>
      <c r="S1221" s="6">
        <f t="shared" si="98"/>
        <v>42633.461956018517</v>
      </c>
      <c r="T1221" s="6">
        <f t="shared" si="9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tr">
        <f t="shared" si="97"/>
        <v>photography</v>
      </c>
      <c r="R1222" t="str" cm="1">
        <f t="array" ref="R1222">_xlfn.IFS(ISNUMBER(SEARCH("film &amp; video/television", N1222)),"television",ISNUMBER(SEARCH("film &amp; video/animation", N1222)),"animation",ISNUMBER(SEARCH("film &amp; video/documentary", N1222)),"documentary",ISNUMBER(SEARCH("film &amp; video/drama", N1222)),"drama",ISNUMBER(SEARCH("film &amp; video/science fiction", N1222)),"science fiction",ISNUMBER(SEARCH("film &amp; video/shorts", N1222)),"shorts",ISNUMBER(SEARCH("food/food trucks", N1222)),"food trucks",ISNUMBER(SEARCH("food/restaurants", N1222)),"restaurants",ISNUMBER(SEARCH("food/small batch", N1222)),"small batch",ISNUMBER(SEARCH("games/mobile games", N1222)),"mobile games",ISNUMBER(SEARCH("games/tabletop games", N1222)),"tabletop games",ISNUMBER(SEARCH("games/video games", N1222)),"video games",ISNUMBER(SEARCH("music/classical music", N1222)),"classical music",ISNUMBER(SEARCH("music/electronic music", N1222)),"electronic music",ISNUMBER(SEARCH("music/faith", N1222)),"faith",ISNUMBER(SEARCH("music/indie rock", N1222)),"indie rock",ISNUMBER(SEARCH("music/jazz", N1222)),"jazz",ISNUMBER(SEARCH("music/metal", N1222)),"metal",ISNUMBER(SEARCH("music/pop", N1222)),"pop",ISNUMBER(SEARCH("music/rock", N1222)),"rock",ISNUMBER(SEARCH("music/world music", N1222)),"world music",ISNUMBER(SEARCH("journalism/audio", N1222)),"audio",ISNUMBER(SEARCH("photography/nature", N1222)),"nature",ISNUMBER(SEARCH("photography/people", N1222)),"people",ISNUMBER(SEARCH("photography/photobooks", N1222)),"photobooks",ISNUMBER(SEARCH("photography/places", N1222)),"places",ISNUMBER(SEARCH("publishing/art books", N1222)),"art books",ISNUMBER(SEARCH("publishing/children's books", N1222)),"children's books",ISNUMBER(SEARCH("publishing/fiction", N1222)),"fiction",ISNUMBER(SEARCH("publishing/nonfiction", N1222)),"nonfiction",ISNUMBER(SEARCH("publishing/radio &amp; podcasts", N1222)),"radio &amp; podcasts",ISNUMBER(SEARCH("publishing/translations", N1222)),"translations",ISNUMBER(SEARCH("technology/gadgets", N1222)),"gadgets",ISNUMBER(SEARCH("technology/hardware", N1222)),"hardware",ISNUMBER(SEARCH("technology/makerspaces", N1222)),"makerspaces",ISNUMBER(SEARCH("technology/space exploration", N1222)),"space exploration",ISNUMBER(SEARCH("technology/wearables", N1222)),"wearables",ISNUMBER(SEARCH("technology/web", N1222)),"web",ISNUMBER(SEARCH("theater/musical", N1222)),"musical",ISNUMBER(SEARCH("theater/plays", N1222)),"plays",ISNUMBER(SEARCH("theater/spaces", N1222)),"spaces")</f>
        <v>photobooks</v>
      </c>
      <c r="S1222" s="6">
        <f t="shared" si="98"/>
        <v>42211.628611111111</v>
      </c>
      <c r="T1222" s="6">
        <f t="shared" si="99"/>
        <v>42241.628611111111</v>
      </c>
    </row>
    <row r="1223" spans="1:20" ht="48" hidden="1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tr">
        <f t="shared" si="97"/>
        <v>photography</v>
      </c>
      <c r="R1223" t="str" cm="1">
        <f t="array" ref="R1223">_xlfn.IFS(ISNUMBER(SEARCH("film &amp; video/television", N1223)),"television",ISNUMBER(SEARCH("film &amp; video/animation", N1223)),"animation",ISNUMBER(SEARCH("film &amp; video/documentary", N1223)),"documentary",ISNUMBER(SEARCH("film &amp; video/drama", N1223)),"drama",ISNUMBER(SEARCH("film &amp; video/science fiction", N1223)),"science fiction",ISNUMBER(SEARCH("film &amp; video/shorts", N1223)),"shorts",ISNUMBER(SEARCH("food/food trucks", N1223)),"food trucks",ISNUMBER(SEARCH("food/restaurants", N1223)),"restaurants",ISNUMBER(SEARCH("food/small batch", N1223)),"small batch",ISNUMBER(SEARCH("games/mobile games", N1223)),"mobile games",ISNUMBER(SEARCH("games/tabletop games", N1223)),"tabletop games",ISNUMBER(SEARCH("games/video games", N1223)),"video games",ISNUMBER(SEARCH("music/classical music", N1223)),"classical music",ISNUMBER(SEARCH("music/electronic music", N1223)),"electronic music",ISNUMBER(SEARCH("music/faith", N1223)),"faith",ISNUMBER(SEARCH("music/indie rock", N1223)),"indie rock",ISNUMBER(SEARCH("music/jazz", N1223)),"jazz",ISNUMBER(SEARCH("music/metal", N1223)),"metal",ISNUMBER(SEARCH("music/pop", N1223)),"pop",ISNUMBER(SEARCH("music/rock", N1223)),"rock",ISNUMBER(SEARCH("music/world music", N1223)),"world music",ISNUMBER(SEARCH("journalism/audio", N1223)),"audio",ISNUMBER(SEARCH("photography/nature", N1223)),"nature",ISNUMBER(SEARCH("photography/people", N1223)),"people",ISNUMBER(SEARCH("photography/photobooks", N1223)),"photobooks",ISNUMBER(SEARCH("photography/places", N1223)),"places",ISNUMBER(SEARCH("publishing/art books", N1223)),"art books",ISNUMBER(SEARCH("publishing/children's books", N1223)),"children's books",ISNUMBER(SEARCH("publishing/fiction", N1223)),"fiction",ISNUMBER(SEARCH("publishing/nonfiction", N1223)),"nonfiction",ISNUMBER(SEARCH("publishing/radio &amp; podcasts", N1223)),"radio &amp; podcasts",ISNUMBER(SEARCH("publishing/translations", N1223)),"translations",ISNUMBER(SEARCH("technology/gadgets", N1223)),"gadgets",ISNUMBER(SEARCH("technology/hardware", N1223)),"hardware",ISNUMBER(SEARCH("technology/makerspaces", N1223)),"makerspaces",ISNUMBER(SEARCH("technology/space exploration", N1223)),"space exploration",ISNUMBER(SEARCH("technology/wearables", N1223)),"wearables",ISNUMBER(SEARCH("technology/web", N1223)),"web",ISNUMBER(SEARCH("theater/musical", N1223)),"musical",ISNUMBER(SEARCH("theater/plays", N1223)),"plays",ISNUMBER(SEARCH("theater/spaces", N1223)),"spaces")</f>
        <v>photobooks</v>
      </c>
      <c r="S1223" s="6">
        <f t="shared" si="98"/>
        <v>42680.47555555556</v>
      </c>
      <c r="T1223" s="6">
        <f t="shared" si="99"/>
        <v>42708</v>
      </c>
    </row>
    <row r="1224" spans="1:20" ht="32" hidden="1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tr">
        <f t="shared" si="97"/>
        <v>photography</v>
      </c>
      <c r="R1224" t="str" cm="1">
        <f t="array" ref="R1224">_xlfn.IFS(ISNUMBER(SEARCH("film &amp; video/television", N1224)),"television",ISNUMBER(SEARCH("film &amp; video/animation", N1224)),"animation",ISNUMBER(SEARCH("film &amp; video/documentary", N1224)),"documentary",ISNUMBER(SEARCH("film &amp; video/drama", N1224)),"drama",ISNUMBER(SEARCH("film &amp; video/science fiction", N1224)),"science fiction",ISNUMBER(SEARCH("film &amp; video/shorts", N1224)),"shorts",ISNUMBER(SEARCH("food/food trucks", N1224)),"food trucks",ISNUMBER(SEARCH("food/restaurants", N1224)),"restaurants",ISNUMBER(SEARCH("food/small batch", N1224)),"small batch",ISNUMBER(SEARCH("games/mobile games", N1224)),"mobile games",ISNUMBER(SEARCH("games/tabletop games", N1224)),"tabletop games",ISNUMBER(SEARCH("games/video games", N1224)),"video games",ISNUMBER(SEARCH("music/classical music", N1224)),"classical music",ISNUMBER(SEARCH("music/electronic music", N1224)),"electronic music",ISNUMBER(SEARCH("music/faith", N1224)),"faith",ISNUMBER(SEARCH("music/indie rock", N1224)),"indie rock",ISNUMBER(SEARCH("music/jazz", N1224)),"jazz",ISNUMBER(SEARCH("music/metal", N1224)),"metal",ISNUMBER(SEARCH("music/pop", N1224)),"pop",ISNUMBER(SEARCH("music/rock", N1224)),"rock",ISNUMBER(SEARCH("music/world music", N1224)),"world music",ISNUMBER(SEARCH("journalism/audio", N1224)),"audio",ISNUMBER(SEARCH("photography/nature", N1224)),"nature",ISNUMBER(SEARCH("photography/people", N1224)),"people",ISNUMBER(SEARCH("photography/photobooks", N1224)),"photobooks",ISNUMBER(SEARCH("photography/places", N1224)),"places",ISNUMBER(SEARCH("publishing/art books", N1224)),"art books",ISNUMBER(SEARCH("publishing/children's books", N1224)),"children's books",ISNUMBER(SEARCH("publishing/fiction", N1224)),"fiction",ISNUMBER(SEARCH("publishing/nonfiction", N1224)),"nonfiction",ISNUMBER(SEARCH("publishing/radio &amp; podcasts", N1224)),"radio &amp; podcasts",ISNUMBER(SEARCH("publishing/translations", N1224)),"translations",ISNUMBER(SEARCH("technology/gadgets", N1224)),"gadgets",ISNUMBER(SEARCH("technology/hardware", N1224)),"hardware",ISNUMBER(SEARCH("technology/makerspaces", N1224)),"makerspaces",ISNUMBER(SEARCH("technology/space exploration", N1224)),"space exploration",ISNUMBER(SEARCH("technology/wearables", N1224)),"wearables",ISNUMBER(SEARCH("technology/web", N1224)),"web",ISNUMBER(SEARCH("theater/musical", N1224)),"musical",ISNUMBER(SEARCH("theater/plays", N1224)),"plays",ISNUMBER(SEARCH("theater/spaces", N1224)),"spaces")</f>
        <v>photobooks</v>
      </c>
      <c r="S1224" s="6">
        <f t="shared" si="98"/>
        <v>42430.720451388886</v>
      </c>
      <c r="T1224" s="6">
        <f t="shared" si="9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tr">
        <f t="shared" si="97"/>
        <v>photography</v>
      </c>
      <c r="R1225" t="str" cm="1">
        <f t="array" ref="R1225">_xlfn.IFS(ISNUMBER(SEARCH("film &amp; video/television", N1225)),"television",ISNUMBER(SEARCH("film &amp; video/animation", N1225)),"animation",ISNUMBER(SEARCH("film &amp; video/documentary", N1225)),"documentary",ISNUMBER(SEARCH("film &amp; video/drama", N1225)),"drama",ISNUMBER(SEARCH("film &amp; video/science fiction", N1225)),"science fiction",ISNUMBER(SEARCH("film &amp; video/shorts", N1225)),"shorts",ISNUMBER(SEARCH("food/food trucks", N1225)),"food trucks",ISNUMBER(SEARCH("food/restaurants", N1225)),"restaurants",ISNUMBER(SEARCH("food/small batch", N1225)),"small batch",ISNUMBER(SEARCH("games/mobile games", N1225)),"mobile games",ISNUMBER(SEARCH("games/tabletop games", N1225)),"tabletop games",ISNUMBER(SEARCH("games/video games", N1225)),"video games",ISNUMBER(SEARCH("music/classical music", N1225)),"classical music",ISNUMBER(SEARCH("music/electronic music", N1225)),"electronic music",ISNUMBER(SEARCH("music/faith", N1225)),"faith",ISNUMBER(SEARCH("music/indie rock", N1225)),"indie rock",ISNUMBER(SEARCH("music/jazz", N1225)),"jazz",ISNUMBER(SEARCH("music/metal", N1225)),"metal",ISNUMBER(SEARCH("music/pop", N1225)),"pop",ISNUMBER(SEARCH("music/rock", N1225)),"rock",ISNUMBER(SEARCH("music/world music", N1225)),"world music",ISNUMBER(SEARCH("journalism/audio", N1225)),"audio",ISNUMBER(SEARCH("photography/nature", N1225)),"nature",ISNUMBER(SEARCH("photography/people", N1225)),"people",ISNUMBER(SEARCH("photography/photobooks", N1225)),"photobooks",ISNUMBER(SEARCH("photography/places", N1225)),"places",ISNUMBER(SEARCH("publishing/art books", N1225)),"art books",ISNUMBER(SEARCH("publishing/children's books", N1225)),"children's books",ISNUMBER(SEARCH("publishing/fiction", N1225)),"fiction",ISNUMBER(SEARCH("publishing/nonfiction", N1225)),"nonfiction",ISNUMBER(SEARCH("publishing/radio &amp; podcasts", N1225)),"radio &amp; podcasts",ISNUMBER(SEARCH("publishing/translations", N1225)),"translations",ISNUMBER(SEARCH("technology/gadgets", N1225)),"gadgets",ISNUMBER(SEARCH("technology/hardware", N1225)),"hardware",ISNUMBER(SEARCH("technology/makerspaces", N1225)),"makerspaces",ISNUMBER(SEARCH("technology/space exploration", N1225)),"space exploration",ISNUMBER(SEARCH("technology/wearables", N1225)),"wearables",ISNUMBER(SEARCH("technology/web", N1225)),"web",ISNUMBER(SEARCH("theater/musical", N1225)),"musical",ISNUMBER(SEARCH("theater/plays", N1225)),"plays",ISNUMBER(SEARCH("theater/spaces", N1225)),"spaces")</f>
        <v>photobooks</v>
      </c>
      <c r="S1225" s="6">
        <f t="shared" si="98"/>
        <v>42654.177187499998</v>
      </c>
      <c r="T1225" s="6">
        <f t="shared" si="99"/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tr">
        <f t="shared" si="97"/>
        <v>music</v>
      </c>
      <c r="R1226" t="str" cm="1">
        <f t="array" ref="R1226">_xlfn.IFS(ISNUMBER(SEARCH("film &amp; video/television", N1226)),"television",ISNUMBER(SEARCH("film &amp; video/animation", N1226)),"animation",ISNUMBER(SEARCH("film &amp; video/documentary", N1226)),"documentary",ISNUMBER(SEARCH("film &amp; video/drama", N1226)),"drama",ISNUMBER(SEARCH("film &amp; video/science fiction", N1226)),"science fiction",ISNUMBER(SEARCH("film &amp; video/shorts", N1226)),"shorts",ISNUMBER(SEARCH("food/food trucks", N1226)),"food trucks",ISNUMBER(SEARCH("food/restaurants", N1226)),"restaurants",ISNUMBER(SEARCH("food/small batch", N1226)),"small batch",ISNUMBER(SEARCH("games/mobile games", N1226)),"mobile games",ISNUMBER(SEARCH("games/tabletop games", N1226)),"tabletop games",ISNUMBER(SEARCH("games/video games", N1226)),"video games",ISNUMBER(SEARCH("music/classical music", N1226)),"classical music",ISNUMBER(SEARCH("music/electronic music", N1226)),"electronic music",ISNUMBER(SEARCH("music/faith", N1226)),"faith",ISNUMBER(SEARCH("music/indie rock", N1226)),"indie rock",ISNUMBER(SEARCH("music/jazz", N1226)),"jazz",ISNUMBER(SEARCH("music/metal", N1226)),"metal",ISNUMBER(SEARCH("music/pop", N1226)),"pop",ISNUMBER(SEARCH("music/rock", N1226)),"rock",ISNUMBER(SEARCH("music/world music", N1226)),"world music",ISNUMBER(SEARCH("journalism/audio", N1226)),"audio",ISNUMBER(SEARCH("photography/nature", N1226)),"nature",ISNUMBER(SEARCH("photography/people", N1226)),"people",ISNUMBER(SEARCH("photography/photobooks", N1226)),"photobooks",ISNUMBER(SEARCH("photography/places", N1226)),"places",ISNUMBER(SEARCH("publishing/art books", N1226)),"art books",ISNUMBER(SEARCH("publishing/children's books", N1226)),"children's books",ISNUMBER(SEARCH("publishing/fiction", N1226)),"fiction",ISNUMBER(SEARCH("publishing/nonfiction", N1226)),"nonfiction",ISNUMBER(SEARCH("publishing/radio &amp; podcasts", N1226)),"radio &amp; podcasts",ISNUMBER(SEARCH("publishing/translations", N1226)),"translations",ISNUMBER(SEARCH("technology/gadgets", N1226)),"gadgets",ISNUMBER(SEARCH("technology/hardware", N1226)),"hardware",ISNUMBER(SEARCH("technology/makerspaces", N1226)),"makerspaces",ISNUMBER(SEARCH("technology/space exploration", N1226)),"space exploration",ISNUMBER(SEARCH("technology/wearables", N1226)),"wearables",ISNUMBER(SEARCH("technology/web", N1226)),"web",ISNUMBER(SEARCH("theater/musical", N1226)),"musical",ISNUMBER(SEARCH("theater/plays", N1226)),"plays",ISNUMBER(SEARCH("theater/spaces", N1226)),"spaces")</f>
        <v>world music</v>
      </c>
      <c r="S1226" s="6">
        <f t="shared" si="98"/>
        <v>41736.549791666665</v>
      </c>
      <c r="T1226" s="6">
        <f t="shared" si="99"/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tr">
        <f t="shared" si="97"/>
        <v>music</v>
      </c>
      <c r="R1227" t="str" cm="1">
        <f t="array" ref="R1227">_xlfn.IFS(ISNUMBER(SEARCH("film &amp; video/television", N1227)),"television",ISNUMBER(SEARCH("film &amp; video/animation", N1227)),"animation",ISNUMBER(SEARCH("film &amp; video/documentary", N1227)),"documentary",ISNUMBER(SEARCH("film &amp; video/drama", N1227)),"drama",ISNUMBER(SEARCH("film &amp; video/science fiction", N1227)),"science fiction",ISNUMBER(SEARCH("film &amp; video/shorts", N1227)),"shorts",ISNUMBER(SEARCH("food/food trucks", N1227)),"food trucks",ISNUMBER(SEARCH("food/restaurants", N1227)),"restaurants",ISNUMBER(SEARCH("food/small batch", N1227)),"small batch",ISNUMBER(SEARCH("games/mobile games", N1227)),"mobile games",ISNUMBER(SEARCH("games/tabletop games", N1227)),"tabletop games",ISNUMBER(SEARCH("games/video games", N1227)),"video games",ISNUMBER(SEARCH("music/classical music", N1227)),"classical music",ISNUMBER(SEARCH("music/electronic music", N1227)),"electronic music",ISNUMBER(SEARCH("music/faith", N1227)),"faith",ISNUMBER(SEARCH("music/indie rock", N1227)),"indie rock",ISNUMBER(SEARCH("music/jazz", N1227)),"jazz",ISNUMBER(SEARCH("music/metal", N1227)),"metal",ISNUMBER(SEARCH("music/pop", N1227)),"pop",ISNUMBER(SEARCH("music/rock", N1227)),"rock",ISNUMBER(SEARCH("music/world music", N1227)),"world music",ISNUMBER(SEARCH("journalism/audio", N1227)),"audio",ISNUMBER(SEARCH("photography/nature", N1227)),"nature",ISNUMBER(SEARCH("photography/people", N1227)),"people",ISNUMBER(SEARCH("photography/photobooks", N1227)),"photobooks",ISNUMBER(SEARCH("photography/places", N1227)),"places",ISNUMBER(SEARCH("publishing/art books", N1227)),"art books",ISNUMBER(SEARCH("publishing/children's books", N1227)),"children's books",ISNUMBER(SEARCH("publishing/fiction", N1227)),"fiction",ISNUMBER(SEARCH("publishing/nonfiction", N1227)),"nonfiction",ISNUMBER(SEARCH("publishing/radio &amp; podcasts", N1227)),"radio &amp; podcasts",ISNUMBER(SEARCH("publishing/translations", N1227)),"translations",ISNUMBER(SEARCH("technology/gadgets", N1227)),"gadgets",ISNUMBER(SEARCH("technology/hardware", N1227)),"hardware",ISNUMBER(SEARCH("technology/makerspaces", N1227)),"makerspaces",ISNUMBER(SEARCH("technology/space exploration", N1227)),"space exploration",ISNUMBER(SEARCH("technology/wearables", N1227)),"wearables",ISNUMBER(SEARCH("technology/web", N1227)),"web",ISNUMBER(SEARCH("theater/musical", N1227)),"musical",ISNUMBER(SEARCH("theater/plays", N1227)),"plays",ISNUMBER(SEARCH("theater/spaces", N1227)),"spaces")</f>
        <v>world music</v>
      </c>
      <c r="S1227" s="6">
        <f t="shared" si="98"/>
        <v>41509.905995370369</v>
      </c>
      <c r="T1227" s="6">
        <f t="shared" si="99"/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tr">
        <f t="shared" si="97"/>
        <v>music</v>
      </c>
      <c r="R1228" t="str" cm="1">
        <f t="array" ref="R1228">_xlfn.IFS(ISNUMBER(SEARCH("film &amp; video/television", N1228)),"television",ISNUMBER(SEARCH("film &amp; video/animation", N1228)),"animation",ISNUMBER(SEARCH("film &amp; video/documentary", N1228)),"documentary",ISNUMBER(SEARCH("film &amp; video/drama", N1228)),"drama",ISNUMBER(SEARCH("film &amp; video/science fiction", N1228)),"science fiction",ISNUMBER(SEARCH("film &amp; video/shorts", N1228)),"shorts",ISNUMBER(SEARCH("food/food trucks", N1228)),"food trucks",ISNUMBER(SEARCH("food/restaurants", N1228)),"restaurants",ISNUMBER(SEARCH("food/small batch", N1228)),"small batch",ISNUMBER(SEARCH("games/mobile games", N1228)),"mobile games",ISNUMBER(SEARCH("games/tabletop games", N1228)),"tabletop games",ISNUMBER(SEARCH("games/video games", N1228)),"video games",ISNUMBER(SEARCH("music/classical music", N1228)),"classical music",ISNUMBER(SEARCH("music/electronic music", N1228)),"electronic music",ISNUMBER(SEARCH("music/faith", N1228)),"faith",ISNUMBER(SEARCH("music/indie rock", N1228)),"indie rock",ISNUMBER(SEARCH("music/jazz", N1228)),"jazz",ISNUMBER(SEARCH("music/metal", N1228)),"metal",ISNUMBER(SEARCH("music/pop", N1228)),"pop",ISNUMBER(SEARCH("music/rock", N1228)),"rock",ISNUMBER(SEARCH("music/world music", N1228)),"world music",ISNUMBER(SEARCH("journalism/audio", N1228)),"audio",ISNUMBER(SEARCH("photography/nature", N1228)),"nature",ISNUMBER(SEARCH("photography/people", N1228)),"people",ISNUMBER(SEARCH("photography/photobooks", N1228)),"photobooks",ISNUMBER(SEARCH("photography/places", N1228)),"places",ISNUMBER(SEARCH("publishing/art books", N1228)),"art books",ISNUMBER(SEARCH("publishing/children's books", N1228)),"children's books",ISNUMBER(SEARCH("publishing/fiction", N1228)),"fiction",ISNUMBER(SEARCH("publishing/nonfiction", N1228)),"nonfiction",ISNUMBER(SEARCH("publishing/radio &amp; podcasts", N1228)),"radio &amp; podcasts",ISNUMBER(SEARCH("publishing/translations", N1228)),"translations",ISNUMBER(SEARCH("technology/gadgets", N1228)),"gadgets",ISNUMBER(SEARCH("technology/hardware", N1228)),"hardware",ISNUMBER(SEARCH("technology/makerspaces", N1228)),"makerspaces",ISNUMBER(SEARCH("technology/space exploration", N1228)),"space exploration",ISNUMBER(SEARCH("technology/wearables", N1228)),"wearables",ISNUMBER(SEARCH("technology/web", N1228)),"web",ISNUMBER(SEARCH("theater/musical", N1228)),"musical",ISNUMBER(SEARCH("theater/plays", N1228)),"plays",ISNUMBER(SEARCH("theater/spaces", N1228)),"spaces")</f>
        <v>world music</v>
      </c>
      <c r="S1228" s="6">
        <f t="shared" si="98"/>
        <v>41715.874780092592</v>
      </c>
      <c r="T1228" s="6">
        <f t="shared" si="99"/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v>0</v>
      </c>
      <c r="Q1229" t="str">
        <f t="shared" si="97"/>
        <v>music</v>
      </c>
      <c r="R1229" t="str" cm="1">
        <f t="array" ref="R1229">_xlfn.IFS(ISNUMBER(SEARCH("film &amp; video/television", N1229)),"television",ISNUMBER(SEARCH("film &amp; video/animation", N1229)),"animation",ISNUMBER(SEARCH("film &amp; video/documentary", N1229)),"documentary",ISNUMBER(SEARCH("film &amp; video/drama", N1229)),"drama",ISNUMBER(SEARCH("film &amp; video/science fiction", N1229)),"science fiction",ISNUMBER(SEARCH("film &amp; video/shorts", N1229)),"shorts",ISNUMBER(SEARCH("food/food trucks", N1229)),"food trucks",ISNUMBER(SEARCH("food/restaurants", N1229)),"restaurants",ISNUMBER(SEARCH("food/small batch", N1229)),"small batch",ISNUMBER(SEARCH("games/mobile games", N1229)),"mobile games",ISNUMBER(SEARCH("games/tabletop games", N1229)),"tabletop games",ISNUMBER(SEARCH("games/video games", N1229)),"video games",ISNUMBER(SEARCH("music/classical music", N1229)),"classical music",ISNUMBER(SEARCH("music/electronic music", N1229)),"electronic music",ISNUMBER(SEARCH("music/faith", N1229)),"faith",ISNUMBER(SEARCH("music/indie rock", N1229)),"indie rock",ISNUMBER(SEARCH("music/jazz", N1229)),"jazz",ISNUMBER(SEARCH("music/metal", N1229)),"metal",ISNUMBER(SEARCH("music/pop", N1229)),"pop",ISNUMBER(SEARCH("music/rock", N1229)),"rock",ISNUMBER(SEARCH("music/world music", N1229)),"world music",ISNUMBER(SEARCH("journalism/audio", N1229)),"audio",ISNUMBER(SEARCH("photography/nature", N1229)),"nature",ISNUMBER(SEARCH("photography/people", N1229)),"people",ISNUMBER(SEARCH("photography/photobooks", N1229)),"photobooks",ISNUMBER(SEARCH("photography/places", N1229)),"places",ISNUMBER(SEARCH("publishing/art books", N1229)),"art books",ISNUMBER(SEARCH("publishing/children's books", N1229)),"children's books",ISNUMBER(SEARCH("publishing/fiction", N1229)),"fiction",ISNUMBER(SEARCH("publishing/nonfiction", N1229)),"nonfiction",ISNUMBER(SEARCH("publishing/radio &amp; podcasts", N1229)),"radio &amp; podcasts",ISNUMBER(SEARCH("publishing/translations", N1229)),"translations",ISNUMBER(SEARCH("technology/gadgets", N1229)),"gadgets",ISNUMBER(SEARCH("technology/hardware", N1229)),"hardware",ISNUMBER(SEARCH("technology/makerspaces", N1229)),"makerspaces",ISNUMBER(SEARCH("technology/space exploration", N1229)),"space exploration",ISNUMBER(SEARCH("technology/wearables", N1229)),"wearables",ISNUMBER(SEARCH("technology/web", N1229)),"web",ISNUMBER(SEARCH("theater/musical", N1229)),"musical",ISNUMBER(SEARCH("theater/plays", N1229)),"plays",ISNUMBER(SEARCH("theater/spaces", N1229)),"spaces")</f>
        <v>world music</v>
      </c>
      <c r="S1229" s="6">
        <f t="shared" si="98"/>
        <v>41827.919166666667</v>
      </c>
      <c r="T1229" s="6">
        <f t="shared" si="99"/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tr">
        <f t="shared" si="97"/>
        <v>music</v>
      </c>
      <c r="R1230" t="str" cm="1">
        <f t="array" ref="R1230">_xlfn.IFS(ISNUMBER(SEARCH("film &amp; video/television", N1230)),"television",ISNUMBER(SEARCH("film &amp; video/animation", N1230)),"animation",ISNUMBER(SEARCH("film &amp; video/documentary", N1230)),"documentary",ISNUMBER(SEARCH("film &amp; video/drama", N1230)),"drama",ISNUMBER(SEARCH("film &amp; video/science fiction", N1230)),"science fiction",ISNUMBER(SEARCH("film &amp; video/shorts", N1230)),"shorts",ISNUMBER(SEARCH("food/food trucks", N1230)),"food trucks",ISNUMBER(SEARCH("food/restaurants", N1230)),"restaurants",ISNUMBER(SEARCH("food/small batch", N1230)),"small batch",ISNUMBER(SEARCH("games/mobile games", N1230)),"mobile games",ISNUMBER(SEARCH("games/tabletop games", N1230)),"tabletop games",ISNUMBER(SEARCH("games/video games", N1230)),"video games",ISNUMBER(SEARCH("music/classical music", N1230)),"classical music",ISNUMBER(SEARCH("music/electronic music", N1230)),"electronic music",ISNUMBER(SEARCH("music/faith", N1230)),"faith",ISNUMBER(SEARCH("music/indie rock", N1230)),"indie rock",ISNUMBER(SEARCH("music/jazz", N1230)),"jazz",ISNUMBER(SEARCH("music/metal", N1230)),"metal",ISNUMBER(SEARCH("music/pop", N1230)),"pop",ISNUMBER(SEARCH("music/rock", N1230)),"rock",ISNUMBER(SEARCH("music/world music", N1230)),"world music",ISNUMBER(SEARCH("journalism/audio", N1230)),"audio",ISNUMBER(SEARCH("photography/nature", N1230)),"nature",ISNUMBER(SEARCH("photography/people", N1230)),"people",ISNUMBER(SEARCH("photography/photobooks", N1230)),"photobooks",ISNUMBER(SEARCH("photography/places", N1230)),"places",ISNUMBER(SEARCH("publishing/art books", N1230)),"art books",ISNUMBER(SEARCH("publishing/children's books", N1230)),"children's books",ISNUMBER(SEARCH("publishing/fiction", N1230)),"fiction",ISNUMBER(SEARCH("publishing/nonfiction", N1230)),"nonfiction",ISNUMBER(SEARCH("publishing/radio &amp; podcasts", N1230)),"radio &amp; podcasts",ISNUMBER(SEARCH("publishing/translations", N1230)),"translations",ISNUMBER(SEARCH("technology/gadgets", N1230)),"gadgets",ISNUMBER(SEARCH("technology/hardware", N1230)),"hardware",ISNUMBER(SEARCH("technology/makerspaces", N1230)),"makerspaces",ISNUMBER(SEARCH("technology/space exploration", N1230)),"space exploration",ISNUMBER(SEARCH("technology/wearables", N1230)),"wearables",ISNUMBER(SEARCH("technology/web", N1230)),"web",ISNUMBER(SEARCH("theater/musical", N1230)),"musical",ISNUMBER(SEARCH("theater/plays", N1230)),"plays",ISNUMBER(SEARCH("theater/spaces", N1230)),"spaces")</f>
        <v>world music</v>
      </c>
      <c r="S1230" s="6">
        <f t="shared" si="98"/>
        <v>40754.729259259257</v>
      </c>
      <c r="T1230" s="6">
        <f t="shared" si="99"/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tr">
        <f t="shared" si="97"/>
        <v>music</v>
      </c>
      <c r="R1231" t="str" cm="1">
        <f t="array" ref="R1231">_xlfn.IFS(ISNUMBER(SEARCH("film &amp; video/television", N1231)),"television",ISNUMBER(SEARCH("film &amp; video/animation", N1231)),"animation",ISNUMBER(SEARCH("film &amp; video/documentary", N1231)),"documentary",ISNUMBER(SEARCH("film &amp; video/drama", N1231)),"drama",ISNUMBER(SEARCH("film &amp; video/science fiction", N1231)),"science fiction",ISNUMBER(SEARCH("film &amp; video/shorts", N1231)),"shorts",ISNUMBER(SEARCH("food/food trucks", N1231)),"food trucks",ISNUMBER(SEARCH("food/restaurants", N1231)),"restaurants",ISNUMBER(SEARCH("food/small batch", N1231)),"small batch",ISNUMBER(SEARCH("games/mobile games", N1231)),"mobile games",ISNUMBER(SEARCH("games/tabletop games", N1231)),"tabletop games",ISNUMBER(SEARCH("games/video games", N1231)),"video games",ISNUMBER(SEARCH("music/classical music", N1231)),"classical music",ISNUMBER(SEARCH("music/electronic music", N1231)),"electronic music",ISNUMBER(SEARCH("music/faith", N1231)),"faith",ISNUMBER(SEARCH("music/indie rock", N1231)),"indie rock",ISNUMBER(SEARCH("music/jazz", N1231)),"jazz",ISNUMBER(SEARCH("music/metal", N1231)),"metal",ISNUMBER(SEARCH("music/pop", N1231)),"pop",ISNUMBER(SEARCH("music/rock", N1231)),"rock",ISNUMBER(SEARCH("music/world music", N1231)),"world music",ISNUMBER(SEARCH("journalism/audio", N1231)),"audio",ISNUMBER(SEARCH("photography/nature", N1231)),"nature",ISNUMBER(SEARCH("photography/people", N1231)),"people",ISNUMBER(SEARCH("photography/photobooks", N1231)),"photobooks",ISNUMBER(SEARCH("photography/places", N1231)),"places",ISNUMBER(SEARCH("publishing/art books", N1231)),"art books",ISNUMBER(SEARCH("publishing/children's books", N1231)),"children's books",ISNUMBER(SEARCH("publishing/fiction", N1231)),"fiction",ISNUMBER(SEARCH("publishing/nonfiction", N1231)),"nonfiction",ISNUMBER(SEARCH("publishing/radio &amp; podcasts", N1231)),"radio &amp; podcasts",ISNUMBER(SEARCH("publishing/translations", N1231)),"translations",ISNUMBER(SEARCH("technology/gadgets", N1231)),"gadgets",ISNUMBER(SEARCH("technology/hardware", N1231)),"hardware",ISNUMBER(SEARCH("technology/makerspaces", N1231)),"makerspaces",ISNUMBER(SEARCH("technology/space exploration", N1231)),"space exploration",ISNUMBER(SEARCH("technology/wearables", N1231)),"wearables",ISNUMBER(SEARCH("technology/web", N1231)),"web",ISNUMBER(SEARCH("theater/musical", N1231)),"musical",ISNUMBER(SEARCH("theater/plays", N1231)),"plays",ISNUMBER(SEARCH("theater/spaces", N1231)),"spaces")</f>
        <v>world music</v>
      </c>
      <c r="S1231" s="6">
        <f t="shared" si="98"/>
        <v>40985.459803240738</v>
      </c>
      <c r="T1231" s="6">
        <f t="shared" si="99"/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v>0</v>
      </c>
      <c r="Q1232" t="str">
        <f t="shared" si="97"/>
        <v>music</v>
      </c>
      <c r="R1232" t="str" cm="1">
        <f t="array" ref="R1232">_xlfn.IFS(ISNUMBER(SEARCH("film &amp; video/television", N1232)),"television",ISNUMBER(SEARCH("film &amp; video/animation", N1232)),"animation",ISNUMBER(SEARCH("film &amp; video/documentary", N1232)),"documentary",ISNUMBER(SEARCH("film &amp; video/drama", N1232)),"drama",ISNUMBER(SEARCH("film &amp; video/science fiction", N1232)),"science fiction",ISNUMBER(SEARCH("film &amp; video/shorts", N1232)),"shorts",ISNUMBER(SEARCH("food/food trucks", N1232)),"food trucks",ISNUMBER(SEARCH("food/restaurants", N1232)),"restaurants",ISNUMBER(SEARCH("food/small batch", N1232)),"small batch",ISNUMBER(SEARCH("games/mobile games", N1232)),"mobile games",ISNUMBER(SEARCH("games/tabletop games", N1232)),"tabletop games",ISNUMBER(SEARCH("games/video games", N1232)),"video games",ISNUMBER(SEARCH("music/classical music", N1232)),"classical music",ISNUMBER(SEARCH("music/electronic music", N1232)),"electronic music",ISNUMBER(SEARCH("music/faith", N1232)),"faith",ISNUMBER(SEARCH("music/indie rock", N1232)),"indie rock",ISNUMBER(SEARCH("music/jazz", N1232)),"jazz",ISNUMBER(SEARCH("music/metal", N1232)),"metal",ISNUMBER(SEARCH("music/pop", N1232)),"pop",ISNUMBER(SEARCH("music/rock", N1232)),"rock",ISNUMBER(SEARCH("music/world music", N1232)),"world music",ISNUMBER(SEARCH("journalism/audio", N1232)),"audio",ISNUMBER(SEARCH("photography/nature", N1232)),"nature",ISNUMBER(SEARCH("photography/people", N1232)),"people",ISNUMBER(SEARCH("photography/photobooks", N1232)),"photobooks",ISNUMBER(SEARCH("photography/places", N1232)),"places",ISNUMBER(SEARCH("publishing/art books", N1232)),"art books",ISNUMBER(SEARCH("publishing/children's books", N1232)),"children's books",ISNUMBER(SEARCH("publishing/fiction", N1232)),"fiction",ISNUMBER(SEARCH("publishing/nonfiction", N1232)),"nonfiction",ISNUMBER(SEARCH("publishing/radio &amp; podcasts", N1232)),"radio &amp; podcasts",ISNUMBER(SEARCH("publishing/translations", N1232)),"translations",ISNUMBER(SEARCH("technology/gadgets", N1232)),"gadgets",ISNUMBER(SEARCH("technology/hardware", N1232)),"hardware",ISNUMBER(SEARCH("technology/makerspaces", N1232)),"makerspaces",ISNUMBER(SEARCH("technology/space exploration", N1232)),"space exploration",ISNUMBER(SEARCH("technology/wearables", N1232)),"wearables",ISNUMBER(SEARCH("technology/web", N1232)),"web",ISNUMBER(SEARCH("theater/musical", N1232)),"musical",ISNUMBER(SEARCH("theater/plays", N1232)),"plays",ISNUMBER(SEARCH("theater/spaces", N1232)),"spaces")</f>
        <v>world music</v>
      </c>
      <c r="S1232" s="6">
        <f t="shared" si="98"/>
        <v>40568.972569444442</v>
      </c>
      <c r="T1232" s="6">
        <f t="shared" si="99"/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v>0</v>
      </c>
      <c r="Q1233" t="str">
        <f t="shared" si="97"/>
        <v>music</v>
      </c>
      <c r="R1233" t="str" cm="1">
        <f t="array" ref="R1233">_xlfn.IFS(ISNUMBER(SEARCH("film &amp; video/television", N1233)),"television",ISNUMBER(SEARCH("film &amp; video/animation", N1233)),"animation",ISNUMBER(SEARCH("film &amp; video/documentary", N1233)),"documentary",ISNUMBER(SEARCH("film &amp; video/drama", N1233)),"drama",ISNUMBER(SEARCH("film &amp; video/science fiction", N1233)),"science fiction",ISNUMBER(SEARCH("film &amp; video/shorts", N1233)),"shorts",ISNUMBER(SEARCH("food/food trucks", N1233)),"food trucks",ISNUMBER(SEARCH("food/restaurants", N1233)),"restaurants",ISNUMBER(SEARCH("food/small batch", N1233)),"small batch",ISNUMBER(SEARCH("games/mobile games", N1233)),"mobile games",ISNUMBER(SEARCH("games/tabletop games", N1233)),"tabletop games",ISNUMBER(SEARCH("games/video games", N1233)),"video games",ISNUMBER(SEARCH("music/classical music", N1233)),"classical music",ISNUMBER(SEARCH("music/electronic music", N1233)),"electronic music",ISNUMBER(SEARCH("music/faith", N1233)),"faith",ISNUMBER(SEARCH("music/indie rock", N1233)),"indie rock",ISNUMBER(SEARCH("music/jazz", N1233)),"jazz",ISNUMBER(SEARCH("music/metal", N1233)),"metal",ISNUMBER(SEARCH("music/pop", N1233)),"pop",ISNUMBER(SEARCH("music/rock", N1233)),"rock",ISNUMBER(SEARCH("music/world music", N1233)),"world music",ISNUMBER(SEARCH("journalism/audio", N1233)),"audio",ISNUMBER(SEARCH("photography/nature", N1233)),"nature",ISNUMBER(SEARCH("photography/people", N1233)),"people",ISNUMBER(SEARCH("photography/photobooks", N1233)),"photobooks",ISNUMBER(SEARCH("photography/places", N1233)),"places",ISNUMBER(SEARCH("publishing/art books", N1233)),"art books",ISNUMBER(SEARCH("publishing/children's books", N1233)),"children's books",ISNUMBER(SEARCH("publishing/fiction", N1233)),"fiction",ISNUMBER(SEARCH("publishing/nonfiction", N1233)),"nonfiction",ISNUMBER(SEARCH("publishing/radio &amp; podcasts", N1233)),"radio &amp; podcasts",ISNUMBER(SEARCH("publishing/translations", N1233)),"translations",ISNUMBER(SEARCH("technology/gadgets", N1233)),"gadgets",ISNUMBER(SEARCH("technology/hardware", N1233)),"hardware",ISNUMBER(SEARCH("technology/makerspaces", N1233)),"makerspaces",ISNUMBER(SEARCH("technology/space exploration", N1233)),"space exploration",ISNUMBER(SEARCH("technology/wearables", N1233)),"wearables",ISNUMBER(SEARCH("technology/web", N1233)),"web",ISNUMBER(SEARCH("theater/musical", N1233)),"musical",ISNUMBER(SEARCH("theater/plays", N1233)),"plays",ISNUMBER(SEARCH("theater/spaces", N1233)),"spaces")</f>
        <v>world music</v>
      </c>
      <c r="S1233" s="6">
        <f t="shared" si="98"/>
        <v>42193.941759259258</v>
      </c>
      <c r="T1233" s="6">
        <f t="shared" si="99"/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tr">
        <f t="shared" si="97"/>
        <v>music</v>
      </c>
      <c r="R1234" t="str" cm="1">
        <f t="array" ref="R1234">_xlfn.IFS(ISNUMBER(SEARCH("film &amp; video/television", N1234)),"television",ISNUMBER(SEARCH("film &amp; video/animation", N1234)),"animation",ISNUMBER(SEARCH("film &amp; video/documentary", N1234)),"documentary",ISNUMBER(SEARCH("film &amp; video/drama", N1234)),"drama",ISNUMBER(SEARCH("film &amp; video/science fiction", N1234)),"science fiction",ISNUMBER(SEARCH("film &amp; video/shorts", N1234)),"shorts",ISNUMBER(SEARCH("food/food trucks", N1234)),"food trucks",ISNUMBER(SEARCH("food/restaurants", N1234)),"restaurants",ISNUMBER(SEARCH("food/small batch", N1234)),"small batch",ISNUMBER(SEARCH("games/mobile games", N1234)),"mobile games",ISNUMBER(SEARCH("games/tabletop games", N1234)),"tabletop games",ISNUMBER(SEARCH("games/video games", N1234)),"video games",ISNUMBER(SEARCH("music/classical music", N1234)),"classical music",ISNUMBER(SEARCH("music/electronic music", N1234)),"electronic music",ISNUMBER(SEARCH("music/faith", N1234)),"faith",ISNUMBER(SEARCH("music/indie rock", N1234)),"indie rock",ISNUMBER(SEARCH("music/jazz", N1234)),"jazz",ISNUMBER(SEARCH("music/metal", N1234)),"metal",ISNUMBER(SEARCH("music/pop", N1234)),"pop",ISNUMBER(SEARCH("music/rock", N1234)),"rock",ISNUMBER(SEARCH("music/world music", N1234)),"world music",ISNUMBER(SEARCH("journalism/audio", N1234)),"audio",ISNUMBER(SEARCH("photography/nature", N1234)),"nature",ISNUMBER(SEARCH("photography/people", N1234)),"people",ISNUMBER(SEARCH("photography/photobooks", N1234)),"photobooks",ISNUMBER(SEARCH("photography/places", N1234)),"places",ISNUMBER(SEARCH("publishing/art books", N1234)),"art books",ISNUMBER(SEARCH("publishing/children's books", N1234)),"children's books",ISNUMBER(SEARCH("publishing/fiction", N1234)),"fiction",ISNUMBER(SEARCH("publishing/nonfiction", N1234)),"nonfiction",ISNUMBER(SEARCH("publishing/radio &amp; podcasts", N1234)),"radio &amp; podcasts",ISNUMBER(SEARCH("publishing/translations", N1234)),"translations",ISNUMBER(SEARCH("technology/gadgets", N1234)),"gadgets",ISNUMBER(SEARCH("technology/hardware", N1234)),"hardware",ISNUMBER(SEARCH("technology/makerspaces", N1234)),"makerspaces",ISNUMBER(SEARCH("technology/space exploration", N1234)),"space exploration",ISNUMBER(SEARCH("technology/wearables", N1234)),"wearables",ISNUMBER(SEARCH("technology/web", N1234)),"web",ISNUMBER(SEARCH("theater/musical", N1234)),"musical",ISNUMBER(SEARCH("theater/plays", N1234)),"plays",ISNUMBER(SEARCH("theater/spaces", N1234)),"spaces")</f>
        <v>world music</v>
      </c>
      <c r="S1234" s="6">
        <f t="shared" si="98"/>
        <v>41506.848032407412</v>
      </c>
      <c r="T1234" s="6">
        <f t="shared" si="99"/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tr">
        <f t="shared" si="97"/>
        <v>music</v>
      </c>
      <c r="R1235" t="str" cm="1">
        <f t="array" ref="R1235">_xlfn.IFS(ISNUMBER(SEARCH("film &amp; video/television", N1235)),"television",ISNUMBER(SEARCH("film &amp; video/animation", N1235)),"animation",ISNUMBER(SEARCH("film &amp; video/documentary", N1235)),"documentary",ISNUMBER(SEARCH("film &amp; video/drama", N1235)),"drama",ISNUMBER(SEARCH("film &amp; video/science fiction", N1235)),"science fiction",ISNUMBER(SEARCH("film &amp; video/shorts", N1235)),"shorts",ISNUMBER(SEARCH("food/food trucks", N1235)),"food trucks",ISNUMBER(SEARCH("food/restaurants", N1235)),"restaurants",ISNUMBER(SEARCH("food/small batch", N1235)),"small batch",ISNUMBER(SEARCH("games/mobile games", N1235)),"mobile games",ISNUMBER(SEARCH("games/tabletop games", N1235)),"tabletop games",ISNUMBER(SEARCH("games/video games", N1235)),"video games",ISNUMBER(SEARCH("music/classical music", N1235)),"classical music",ISNUMBER(SEARCH("music/electronic music", N1235)),"electronic music",ISNUMBER(SEARCH("music/faith", N1235)),"faith",ISNUMBER(SEARCH("music/indie rock", N1235)),"indie rock",ISNUMBER(SEARCH("music/jazz", N1235)),"jazz",ISNUMBER(SEARCH("music/metal", N1235)),"metal",ISNUMBER(SEARCH("music/pop", N1235)),"pop",ISNUMBER(SEARCH("music/rock", N1235)),"rock",ISNUMBER(SEARCH("music/world music", N1235)),"world music",ISNUMBER(SEARCH("journalism/audio", N1235)),"audio",ISNUMBER(SEARCH("photography/nature", N1235)),"nature",ISNUMBER(SEARCH("photography/people", N1235)),"people",ISNUMBER(SEARCH("photography/photobooks", N1235)),"photobooks",ISNUMBER(SEARCH("photography/places", N1235)),"places",ISNUMBER(SEARCH("publishing/art books", N1235)),"art books",ISNUMBER(SEARCH("publishing/children's books", N1235)),"children's books",ISNUMBER(SEARCH("publishing/fiction", N1235)),"fiction",ISNUMBER(SEARCH("publishing/nonfiction", N1235)),"nonfiction",ISNUMBER(SEARCH("publishing/radio &amp; podcasts", N1235)),"radio &amp; podcasts",ISNUMBER(SEARCH("publishing/translations", N1235)),"translations",ISNUMBER(SEARCH("technology/gadgets", N1235)),"gadgets",ISNUMBER(SEARCH("technology/hardware", N1235)),"hardware",ISNUMBER(SEARCH("technology/makerspaces", N1235)),"makerspaces",ISNUMBER(SEARCH("technology/space exploration", N1235)),"space exploration",ISNUMBER(SEARCH("technology/wearables", N1235)),"wearables",ISNUMBER(SEARCH("technology/web", N1235)),"web",ISNUMBER(SEARCH("theater/musical", N1235)),"musical",ISNUMBER(SEARCH("theater/plays", N1235)),"plays",ISNUMBER(SEARCH("theater/spaces", N1235)),"spaces")</f>
        <v>world music</v>
      </c>
      <c r="S1235" s="6">
        <f t="shared" si="98"/>
        <v>40939.948773148149</v>
      </c>
      <c r="T1235" s="6">
        <f t="shared" si="99"/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v>0</v>
      </c>
      <c r="Q1236" t="str">
        <f t="shared" si="97"/>
        <v>music</v>
      </c>
      <c r="R1236" t="str" cm="1">
        <f t="array" ref="R1236">_xlfn.IFS(ISNUMBER(SEARCH("film &amp; video/television", N1236)),"television",ISNUMBER(SEARCH("film &amp; video/animation", N1236)),"animation",ISNUMBER(SEARCH("film &amp; video/documentary", N1236)),"documentary",ISNUMBER(SEARCH("film &amp; video/drama", N1236)),"drama",ISNUMBER(SEARCH("film &amp; video/science fiction", N1236)),"science fiction",ISNUMBER(SEARCH("film &amp; video/shorts", N1236)),"shorts",ISNUMBER(SEARCH("food/food trucks", N1236)),"food trucks",ISNUMBER(SEARCH("food/restaurants", N1236)),"restaurants",ISNUMBER(SEARCH("food/small batch", N1236)),"small batch",ISNUMBER(SEARCH("games/mobile games", N1236)),"mobile games",ISNUMBER(SEARCH("games/tabletop games", N1236)),"tabletop games",ISNUMBER(SEARCH("games/video games", N1236)),"video games",ISNUMBER(SEARCH("music/classical music", N1236)),"classical music",ISNUMBER(SEARCH("music/electronic music", N1236)),"electronic music",ISNUMBER(SEARCH("music/faith", N1236)),"faith",ISNUMBER(SEARCH("music/indie rock", N1236)),"indie rock",ISNUMBER(SEARCH("music/jazz", N1236)),"jazz",ISNUMBER(SEARCH("music/metal", N1236)),"metal",ISNUMBER(SEARCH("music/pop", N1236)),"pop",ISNUMBER(SEARCH("music/rock", N1236)),"rock",ISNUMBER(SEARCH("music/world music", N1236)),"world music",ISNUMBER(SEARCH("journalism/audio", N1236)),"audio",ISNUMBER(SEARCH("photography/nature", N1236)),"nature",ISNUMBER(SEARCH("photography/people", N1236)),"people",ISNUMBER(SEARCH("photography/photobooks", N1236)),"photobooks",ISNUMBER(SEARCH("photography/places", N1236)),"places",ISNUMBER(SEARCH("publishing/art books", N1236)),"art books",ISNUMBER(SEARCH("publishing/children's books", N1236)),"children's books",ISNUMBER(SEARCH("publishing/fiction", N1236)),"fiction",ISNUMBER(SEARCH("publishing/nonfiction", N1236)),"nonfiction",ISNUMBER(SEARCH("publishing/radio &amp; podcasts", N1236)),"radio &amp; podcasts",ISNUMBER(SEARCH("publishing/translations", N1236)),"translations",ISNUMBER(SEARCH("technology/gadgets", N1236)),"gadgets",ISNUMBER(SEARCH("technology/hardware", N1236)),"hardware",ISNUMBER(SEARCH("technology/makerspaces", N1236)),"makerspaces",ISNUMBER(SEARCH("technology/space exploration", N1236)),"space exploration",ISNUMBER(SEARCH("technology/wearables", N1236)),"wearables",ISNUMBER(SEARCH("technology/web", N1236)),"web",ISNUMBER(SEARCH("theater/musical", N1236)),"musical",ISNUMBER(SEARCH("theater/plays", N1236)),"plays",ISNUMBER(SEARCH("theater/spaces", N1236)),"spaces")</f>
        <v>world music</v>
      </c>
      <c r="S1236" s="6">
        <f t="shared" si="98"/>
        <v>42007.788680555561</v>
      </c>
      <c r="T1236" s="6">
        <f t="shared" si="99"/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tr">
        <f t="shared" si="97"/>
        <v>music</v>
      </c>
      <c r="R1237" t="str" cm="1">
        <f t="array" ref="R1237">_xlfn.IFS(ISNUMBER(SEARCH("film &amp; video/television", N1237)),"television",ISNUMBER(SEARCH("film &amp; video/animation", N1237)),"animation",ISNUMBER(SEARCH("film &amp; video/documentary", N1237)),"documentary",ISNUMBER(SEARCH("film &amp; video/drama", N1237)),"drama",ISNUMBER(SEARCH("film &amp; video/science fiction", N1237)),"science fiction",ISNUMBER(SEARCH("film &amp; video/shorts", N1237)),"shorts",ISNUMBER(SEARCH("food/food trucks", N1237)),"food trucks",ISNUMBER(SEARCH("food/restaurants", N1237)),"restaurants",ISNUMBER(SEARCH("food/small batch", N1237)),"small batch",ISNUMBER(SEARCH("games/mobile games", N1237)),"mobile games",ISNUMBER(SEARCH("games/tabletop games", N1237)),"tabletop games",ISNUMBER(SEARCH("games/video games", N1237)),"video games",ISNUMBER(SEARCH("music/classical music", N1237)),"classical music",ISNUMBER(SEARCH("music/electronic music", N1237)),"electronic music",ISNUMBER(SEARCH("music/faith", N1237)),"faith",ISNUMBER(SEARCH("music/indie rock", N1237)),"indie rock",ISNUMBER(SEARCH("music/jazz", N1237)),"jazz",ISNUMBER(SEARCH("music/metal", N1237)),"metal",ISNUMBER(SEARCH("music/pop", N1237)),"pop",ISNUMBER(SEARCH("music/rock", N1237)),"rock",ISNUMBER(SEARCH("music/world music", N1237)),"world music",ISNUMBER(SEARCH("journalism/audio", N1237)),"audio",ISNUMBER(SEARCH("photography/nature", N1237)),"nature",ISNUMBER(SEARCH("photography/people", N1237)),"people",ISNUMBER(SEARCH("photography/photobooks", N1237)),"photobooks",ISNUMBER(SEARCH("photography/places", N1237)),"places",ISNUMBER(SEARCH("publishing/art books", N1237)),"art books",ISNUMBER(SEARCH("publishing/children's books", N1237)),"children's books",ISNUMBER(SEARCH("publishing/fiction", N1237)),"fiction",ISNUMBER(SEARCH("publishing/nonfiction", N1237)),"nonfiction",ISNUMBER(SEARCH("publishing/radio &amp; podcasts", N1237)),"radio &amp; podcasts",ISNUMBER(SEARCH("publishing/translations", N1237)),"translations",ISNUMBER(SEARCH("technology/gadgets", N1237)),"gadgets",ISNUMBER(SEARCH("technology/hardware", N1237)),"hardware",ISNUMBER(SEARCH("technology/makerspaces", N1237)),"makerspaces",ISNUMBER(SEARCH("technology/space exploration", N1237)),"space exploration",ISNUMBER(SEARCH("technology/wearables", N1237)),"wearables",ISNUMBER(SEARCH("technology/web", N1237)),"web",ISNUMBER(SEARCH("theater/musical", N1237)),"musical",ISNUMBER(SEARCH("theater/plays", N1237)),"plays",ISNUMBER(SEARCH("theater/spaces", N1237)),"spaces")</f>
        <v>world music</v>
      </c>
      <c r="S1237" s="6">
        <f t="shared" si="98"/>
        <v>41583.135405092595</v>
      </c>
      <c r="T1237" s="6">
        <f t="shared" si="99"/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v>0</v>
      </c>
      <c r="Q1238" t="str">
        <f t="shared" si="97"/>
        <v>music</v>
      </c>
      <c r="R1238" t="str" cm="1">
        <f t="array" ref="R1238">_xlfn.IFS(ISNUMBER(SEARCH("film &amp; video/television", N1238)),"television",ISNUMBER(SEARCH("film &amp; video/animation", N1238)),"animation",ISNUMBER(SEARCH("film &amp; video/documentary", N1238)),"documentary",ISNUMBER(SEARCH("film &amp; video/drama", N1238)),"drama",ISNUMBER(SEARCH("film &amp; video/science fiction", N1238)),"science fiction",ISNUMBER(SEARCH("film &amp; video/shorts", N1238)),"shorts",ISNUMBER(SEARCH("food/food trucks", N1238)),"food trucks",ISNUMBER(SEARCH("food/restaurants", N1238)),"restaurants",ISNUMBER(SEARCH("food/small batch", N1238)),"small batch",ISNUMBER(SEARCH("games/mobile games", N1238)),"mobile games",ISNUMBER(SEARCH("games/tabletop games", N1238)),"tabletop games",ISNUMBER(SEARCH("games/video games", N1238)),"video games",ISNUMBER(SEARCH("music/classical music", N1238)),"classical music",ISNUMBER(SEARCH("music/electronic music", N1238)),"electronic music",ISNUMBER(SEARCH("music/faith", N1238)),"faith",ISNUMBER(SEARCH("music/indie rock", N1238)),"indie rock",ISNUMBER(SEARCH("music/jazz", N1238)),"jazz",ISNUMBER(SEARCH("music/metal", N1238)),"metal",ISNUMBER(SEARCH("music/pop", N1238)),"pop",ISNUMBER(SEARCH("music/rock", N1238)),"rock",ISNUMBER(SEARCH("music/world music", N1238)),"world music",ISNUMBER(SEARCH("journalism/audio", N1238)),"audio",ISNUMBER(SEARCH("photography/nature", N1238)),"nature",ISNUMBER(SEARCH("photography/people", N1238)),"people",ISNUMBER(SEARCH("photography/photobooks", N1238)),"photobooks",ISNUMBER(SEARCH("photography/places", N1238)),"places",ISNUMBER(SEARCH("publishing/art books", N1238)),"art books",ISNUMBER(SEARCH("publishing/children's books", N1238)),"children's books",ISNUMBER(SEARCH("publishing/fiction", N1238)),"fiction",ISNUMBER(SEARCH("publishing/nonfiction", N1238)),"nonfiction",ISNUMBER(SEARCH("publishing/radio &amp; podcasts", N1238)),"radio &amp; podcasts",ISNUMBER(SEARCH("publishing/translations", N1238)),"translations",ISNUMBER(SEARCH("technology/gadgets", N1238)),"gadgets",ISNUMBER(SEARCH("technology/hardware", N1238)),"hardware",ISNUMBER(SEARCH("technology/makerspaces", N1238)),"makerspaces",ISNUMBER(SEARCH("technology/space exploration", N1238)),"space exploration",ISNUMBER(SEARCH("technology/wearables", N1238)),"wearables",ISNUMBER(SEARCH("technology/web", N1238)),"web",ISNUMBER(SEARCH("theater/musical", N1238)),"musical",ISNUMBER(SEARCH("theater/plays", N1238)),"plays",ISNUMBER(SEARCH("theater/spaces", N1238)),"spaces")</f>
        <v>world music</v>
      </c>
      <c r="S1238" s="6">
        <f t="shared" si="98"/>
        <v>41110.680138888885</v>
      </c>
      <c r="T1238" s="6">
        <f t="shared" si="99"/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v>0</v>
      </c>
      <c r="Q1239" t="str">
        <f t="shared" si="97"/>
        <v>music</v>
      </c>
      <c r="R1239" t="str" cm="1">
        <f t="array" ref="R1239">_xlfn.IFS(ISNUMBER(SEARCH("film &amp; video/television", N1239)),"television",ISNUMBER(SEARCH("film &amp; video/animation", N1239)),"animation",ISNUMBER(SEARCH("film &amp; video/documentary", N1239)),"documentary",ISNUMBER(SEARCH("film &amp; video/drama", N1239)),"drama",ISNUMBER(SEARCH("film &amp; video/science fiction", N1239)),"science fiction",ISNUMBER(SEARCH("film &amp; video/shorts", N1239)),"shorts",ISNUMBER(SEARCH("food/food trucks", N1239)),"food trucks",ISNUMBER(SEARCH("food/restaurants", N1239)),"restaurants",ISNUMBER(SEARCH("food/small batch", N1239)),"small batch",ISNUMBER(SEARCH("games/mobile games", N1239)),"mobile games",ISNUMBER(SEARCH("games/tabletop games", N1239)),"tabletop games",ISNUMBER(SEARCH("games/video games", N1239)),"video games",ISNUMBER(SEARCH("music/classical music", N1239)),"classical music",ISNUMBER(SEARCH("music/electronic music", N1239)),"electronic music",ISNUMBER(SEARCH("music/faith", N1239)),"faith",ISNUMBER(SEARCH("music/indie rock", N1239)),"indie rock",ISNUMBER(SEARCH("music/jazz", N1239)),"jazz",ISNUMBER(SEARCH("music/metal", N1239)),"metal",ISNUMBER(SEARCH("music/pop", N1239)),"pop",ISNUMBER(SEARCH("music/rock", N1239)),"rock",ISNUMBER(SEARCH("music/world music", N1239)),"world music",ISNUMBER(SEARCH("journalism/audio", N1239)),"audio",ISNUMBER(SEARCH("photography/nature", N1239)),"nature",ISNUMBER(SEARCH("photography/people", N1239)),"people",ISNUMBER(SEARCH("photography/photobooks", N1239)),"photobooks",ISNUMBER(SEARCH("photography/places", N1239)),"places",ISNUMBER(SEARCH("publishing/art books", N1239)),"art books",ISNUMBER(SEARCH("publishing/children's books", N1239)),"children's books",ISNUMBER(SEARCH("publishing/fiction", N1239)),"fiction",ISNUMBER(SEARCH("publishing/nonfiction", N1239)),"nonfiction",ISNUMBER(SEARCH("publishing/radio &amp; podcasts", N1239)),"radio &amp; podcasts",ISNUMBER(SEARCH("publishing/translations", N1239)),"translations",ISNUMBER(SEARCH("technology/gadgets", N1239)),"gadgets",ISNUMBER(SEARCH("technology/hardware", N1239)),"hardware",ISNUMBER(SEARCH("technology/makerspaces", N1239)),"makerspaces",ISNUMBER(SEARCH("technology/space exploration", N1239)),"space exploration",ISNUMBER(SEARCH("technology/wearables", N1239)),"wearables",ISNUMBER(SEARCH("technology/web", N1239)),"web",ISNUMBER(SEARCH("theater/musical", N1239)),"musical",ISNUMBER(SEARCH("theater/plays", N1239)),"plays",ISNUMBER(SEARCH("theater/spaces", N1239)),"spaces")</f>
        <v>world music</v>
      </c>
      <c r="S1239" s="6">
        <f t="shared" si="98"/>
        <v>41125.283159722225</v>
      </c>
      <c r="T1239" s="6">
        <f t="shared" si="99"/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tr">
        <f t="shared" si="97"/>
        <v>music</v>
      </c>
      <c r="R1240" t="str" cm="1">
        <f t="array" ref="R1240">_xlfn.IFS(ISNUMBER(SEARCH("film &amp; video/television", N1240)),"television",ISNUMBER(SEARCH("film &amp; video/animation", N1240)),"animation",ISNUMBER(SEARCH("film &amp; video/documentary", N1240)),"documentary",ISNUMBER(SEARCH("film &amp; video/drama", N1240)),"drama",ISNUMBER(SEARCH("film &amp; video/science fiction", N1240)),"science fiction",ISNUMBER(SEARCH("film &amp; video/shorts", N1240)),"shorts",ISNUMBER(SEARCH("food/food trucks", N1240)),"food trucks",ISNUMBER(SEARCH("food/restaurants", N1240)),"restaurants",ISNUMBER(SEARCH("food/small batch", N1240)),"small batch",ISNUMBER(SEARCH("games/mobile games", N1240)),"mobile games",ISNUMBER(SEARCH("games/tabletop games", N1240)),"tabletop games",ISNUMBER(SEARCH("games/video games", N1240)),"video games",ISNUMBER(SEARCH("music/classical music", N1240)),"classical music",ISNUMBER(SEARCH("music/electronic music", N1240)),"electronic music",ISNUMBER(SEARCH("music/faith", N1240)),"faith",ISNUMBER(SEARCH("music/indie rock", N1240)),"indie rock",ISNUMBER(SEARCH("music/jazz", N1240)),"jazz",ISNUMBER(SEARCH("music/metal", N1240)),"metal",ISNUMBER(SEARCH("music/pop", N1240)),"pop",ISNUMBER(SEARCH("music/rock", N1240)),"rock",ISNUMBER(SEARCH("music/world music", N1240)),"world music",ISNUMBER(SEARCH("journalism/audio", N1240)),"audio",ISNUMBER(SEARCH("photography/nature", N1240)),"nature",ISNUMBER(SEARCH("photography/people", N1240)),"people",ISNUMBER(SEARCH("photography/photobooks", N1240)),"photobooks",ISNUMBER(SEARCH("photography/places", N1240)),"places",ISNUMBER(SEARCH("publishing/art books", N1240)),"art books",ISNUMBER(SEARCH("publishing/children's books", N1240)),"children's books",ISNUMBER(SEARCH("publishing/fiction", N1240)),"fiction",ISNUMBER(SEARCH("publishing/nonfiction", N1240)),"nonfiction",ISNUMBER(SEARCH("publishing/radio &amp; podcasts", N1240)),"radio &amp; podcasts",ISNUMBER(SEARCH("publishing/translations", N1240)),"translations",ISNUMBER(SEARCH("technology/gadgets", N1240)),"gadgets",ISNUMBER(SEARCH("technology/hardware", N1240)),"hardware",ISNUMBER(SEARCH("technology/makerspaces", N1240)),"makerspaces",ISNUMBER(SEARCH("technology/space exploration", N1240)),"space exploration",ISNUMBER(SEARCH("technology/wearables", N1240)),"wearables",ISNUMBER(SEARCH("technology/web", N1240)),"web",ISNUMBER(SEARCH("theater/musical", N1240)),"musical",ISNUMBER(SEARCH("theater/plays", N1240)),"plays",ISNUMBER(SEARCH("theater/spaces", N1240)),"spaces")</f>
        <v>world music</v>
      </c>
      <c r="S1240" s="6">
        <f t="shared" si="98"/>
        <v>40731.61037037037</v>
      </c>
      <c r="T1240" s="6">
        <f t="shared" si="99"/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v>0</v>
      </c>
      <c r="Q1241" t="str">
        <f t="shared" si="97"/>
        <v>music</v>
      </c>
      <c r="R1241" t="str" cm="1">
        <f t="array" ref="R1241">_xlfn.IFS(ISNUMBER(SEARCH("film &amp; video/television", N1241)),"television",ISNUMBER(SEARCH("film &amp; video/animation", N1241)),"animation",ISNUMBER(SEARCH("film &amp; video/documentary", N1241)),"documentary",ISNUMBER(SEARCH("film &amp; video/drama", N1241)),"drama",ISNUMBER(SEARCH("film &amp; video/science fiction", N1241)),"science fiction",ISNUMBER(SEARCH("film &amp; video/shorts", N1241)),"shorts",ISNUMBER(SEARCH("food/food trucks", N1241)),"food trucks",ISNUMBER(SEARCH("food/restaurants", N1241)),"restaurants",ISNUMBER(SEARCH("food/small batch", N1241)),"small batch",ISNUMBER(SEARCH("games/mobile games", N1241)),"mobile games",ISNUMBER(SEARCH("games/tabletop games", N1241)),"tabletop games",ISNUMBER(SEARCH("games/video games", N1241)),"video games",ISNUMBER(SEARCH("music/classical music", N1241)),"classical music",ISNUMBER(SEARCH("music/electronic music", N1241)),"electronic music",ISNUMBER(SEARCH("music/faith", N1241)),"faith",ISNUMBER(SEARCH("music/indie rock", N1241)),"indie rock",ISNUMBER(SEARCH("music/jazz", N1241)),"jazz",ISNUMBER(SEARCH("music/metal", N1241)),"metal",ISNUMBER(SEARCH("music/pop", N1241)),"pop",ISNUMBER(SEARCH("music/rock", N1241)),"rock",ISNUMBER(SEARCH("music/world music", N1241)),"world music",ISNUMBER(SEARCH("journalism/audio", N1241)),"audio",ISNUMBER(SEARCH("photography/nature", N1241)),"nature",ISNUMBER(SEARCH("photography/people", N1241)),"people",ISNUMBER(SEARCH("photography/photobooks", N1241)),"photobooks",ISNUMBER(SEARCH("photography/places", N1241)),"places",ISNUMBER(SEARCH("publishing/art books", N1241)),"art books",ISNUMBER(SEARCH("publishing/children's books", N1241)),"children's books",ISNUMBER(SEARCH("publishing/fiction", N1241)),"fiction",ISNUMBER(SEARCH("publishing/nonfiction", N1241)),"nonfiction",ISNUMBER(SEARCH("publishing/radio &amp; podcasts", N1241)),"radio &amp; podcasts",ISNUMBER(SEARCH("publishing/translations", N1241)),"translations",ISNUMBER(SEARCH("technology/gadgets", N1241)),"gadgets",ISNUMBER(SEARCH("technology/hardware", N1241)),"hardware",ISNUMBER(SEARCH("technology/makerspaces", N1241)),"makerspaces",ISNUMBER(SEARCH("technology/space exploration", N1241)),"space exploration",ISNUMBER(SEARCH("technology/wearables", N1241)),"wearables",ISNUMBER(SEARCH("technology/web", N1241)),"web",ISNUMBER(SEARCH("theater/musical", N1241)),"musical",ISNUMBER(SEARCH("theater/plays", N1241)),"plays",ISNUMBER(SEARCH("theater/spaces", N1241)),"spaces")</f>
        <v>world music</v>
      </c>
      <c r="S1241" s="6">
        <f t="shared" si="98"/>
        <v>40883.962581018517</v>
      </c>
      <c r="T1241" s="6">
        <f t="shared" si="99"/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tr">
        <f t="shared" si="97"/>
        <v>music</v>
      </c>
      <c r="R1242" t="str" cm="1">
        <f t="array" ref="R1242">_xlfn.IFS(ISNUMBER(SEARCH("film &amp; video/television", N1242)),"television",ISNUMBER(SEARCH("film &amp; video/animation", N1242)),"animation",ISNUMBER(SEARCH("film &amp; video/documentary", N1242)),"documentary",ISNUMBER(SEARCH("film &amp; video/drama", N1242)),"drama",ISNUMBER(SEARCH("film &amp; video/science fiction", N1242)),"science fiction",ISNUMBER(SEARCH("film &amp; video/shorts", N1242)),"shorts",ISNUMBER(SEARCH("food/food trucks", N1242)),"food trucks",ISNUMBER(SEARCH("food/restaurants", N1242)),"restaurants",ISNUMBER(SEARCH("food/small batch", N1242)),"small batch",ISNUMBER(SEARCH("games/mobile games", N1242)),"mobile games",ISNUMBER(SEARCH("games/tabletop games", N1242)),"tabletop games",ISNUMBER(SEARCH("games/video games", N1242)),"video games",ISNUMBER(SEARCH("music/classical music", N1242)),"classical music",ISNUMBER(SEARCH("music/electronic music", N1242)),"electronic music",ISNUMBER(SEARCH("music/faith", N1242)),"faith",ISNUMBER(SEARCH("music/indie rock", N1242)),"indie rock",ISNUMBER(SEARCH("music/jazz", N1242)),"jazz",ISNUMBER(SEARCH("music/metal", N1242)),"metal",ISNUMBER(SEARCH("music/pop", N1242)),"pop",ISNUMBER(SEARCH("music/rock", N1242)),"rock",ISNUMBER(SEARCH("music/world music", N1242)),"world music",ISNUMBER(SEARCH("journalism/audio", N1242)),"audio",ISNUMBER(SEARCH("photography/nature", N1242)),"nature",ISNUMBER(SEARCH("photography/people", N1242)),"people",ISNUMBER(SEARCH("photography/photobooks", N1242)),"photobooks",ISNUMBER(SEARCH("photography/places", N1242)),"places",ISNUMBER(SEARCH("publishing/art books", N1242)),"art books",ISNUMBER(SEARCH("publishing/children's books", N1242)),"children's books",ISNUMBER(SEARCH("publishing/fiction", N1242)),"fiction",ISNUMBER(SEARCH("publishing/nonfiction", N1242)),"nonfiction",ISNUMBER(SEARCH("publishing/radio &amp; podcasts", N1242)),"radio &amp; podcasts",ISNUMBER(SEARCH("publishing/translations", N1242)),"translations",ISNUMBER(SEARCH("technology/gadgets", N1242)),"gadgets",ISNUMBER(SEARCH("technology/hardware", N1242)),"hardware",ISNUMBER(SEARCH("technology/makerspaces", N1242)),"makerspaces",ISNUMBER(SEARCH("technology/space exploration", N1242)),"space exploration",ISNUMBER(SEARCH("technology/wearables", N1242)),"wearables",ISNUMBER(SEARCH("technology/web", N1242)),"web",ISNUMBER(SEARCH("theater/musical", N1242)),"musical",ISNUMBER(SEARCH("theater/plays", N1242)),"plays",ISNUMBER(SEARCH("theater/spaces", N1242)),"spaces")</f>
        <v>world music</v>
      </c>
      <c r="S1242" s="6">
        <f t="shared" si="98"/>
        <v>41409.040011574078</v>
      </c>
      <c r="T1242" s="6">
        <f t="shared" si="99"/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tr">
        <f t="shared" si="97"/>
        <v>music</v>
      </c>
      <c r="R1243" t="str" cm="1">
        <f t="array" ref="R1243">_xlfn.IFS(ISNUMBER(SEARCH("film &amp; video/television", N1243)),"television",ISNUMBER(SEARCH("film &amp; video/animation", N1243)),"animation",ISNUMBER(SEARCH("film &amp; video/documentary", N1243)),"documentary",ISNUMBER(SEARCH("film &amp; video/drama", N1243)),"drama",ISNUMBER(SEARCH("film &amp; video/science fiction", N1243)),"science fiction",ISNUMBER(SEARCH("film &amp; video/shorts", N1243)),"shorts",ISNUMBER(SEARCH("food/food trucks", N1243)),"food trucks",ISNUMBER(SEARCH("food/restaurants", N1243)),"restaurants",ISNUMBER(SEARCH("food/small batch", N1243)),"small batch",ISNUMBER(SEARCH("games/mobile games", N1243)),"mobile games",ISNUMBER(SEARCH("games/tabletop games", N1243)),"tabletop games",ISNUMBER(SEARCH("games/video games", N1243)),"video games",ISNUMBER(SEARCH("music/classical music", N1243)),"classical music",ISNUMBER(SEARCH("music/electronic music", N1243)),"electronic music",ISNUMBER(SEARCH("music/faith", N1243)),"faith",ISNUMBER(SEARCH("music/indie rock", N1243)),"indie rock",ISNUMBER(SEARCH("music/jazz", N1243)),"jazz",ISNUMBER(SEARCH("music/metal", N1243)),"metal",ISNUMBER(SEARCH("music/pop", N1243)),"pop",ISNUMBER(SEARCH("music/rock", N1243)),"rock",ISNUMBER(SEARCH("music/world music", N1243)),"world music",ISNUMBER(SEARCH("journalism/audio", N1243)),"audio",ISNUMBER(SEARCH("photography/nature", N1243)),"nature",ISNUMBER(SEARCH("photography/people", N1243)),"people",ISNUMBER(SEARCH("photography/photobooks", N1243)),"photobooks",ISNUMBER(SEARCH("photography/places", N1243)),"places",ISNUMBER(SEARCH("publishing/art books", N1243)),"art books",ISNUMBER(SEARCH("publishing/children's books", N1243)),"children's books",ISNUMBER(SEARCH("publishing/fiction", N1243)),"fiction",ISNUMBER(SEARCH("publishing/nonfiction", N1243)),"nonfiction",ISNUMBER(SEARCH("publishing/radio &amp; podcasts", N1243)),"radio &amp; podcasts",ISNUMBER(SEARCH("publishing/translations", N1243)),"translations",ISNUMBER(SEARCH("technology/gadgets", N1243)),"gadgets",ISNUMBER(SEARCH("technology/hardware", N1243)),"hardware",ISNUMBER(SEARCH("technology/makerspaces", N1243)),"makerspaces",ISNUMBER(SEARCH("technology/space exploration", N1243)),"space exploration",ISNUMBER(SEARCH("technology/wearables", N1243)),"wearables",ISNUMBER(SEARCH("technology/web", N1243)),"web",ISNUMBER(SEARCH("theater/musical", N1243)),"musical",ISNUMBER(SEARCH("theater/plays", N1243)),"plays",ISNUMBER(SEARCH("theater/spaces", N1243)),"spaces")</f>
        <v>world music</v>
      </c>
      <c r="S1243" s="6">
        <f t="shared" si="98"/>
        <v>41923.837731481479</v>
      </c>
      <c r="T1243" s="6">
        <f t="shared" si="99"/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tr">
        <f t="shared" si="97"/>
        <v>music</v>
      </c>
      <c r="R1244" t="str" cm="1">
        <f t="array" ref="R1244">_xlfn.IFS(ISNUMBER(SEARCH("film &amp; video/television", N1244)),"television",ISNUMBER(SEARCH("film &amp; video/animation", N1244)),"animation",ISNUMBER(SEARCH("film &amp; video/documentary", N1244)),"documentary",ISNUMBER(SEARCH("film &amp; video/drama", N1244)),"drama",ISNUMBER(SEARCH("film &amp; video/science fiction", N1244)),"science fiction",ISNUMBER(SEARCH("film &amp; video/shorts", N1244)),"shorts",ISNUMBER(SEARCH("food/food trucks", N1244)),"food trucks",ISNUMBER(SEARCH("food/restaurants", N1244)),"restaurants",ISNUMBER(SEARCH("food/small batch", N1244)),"small batch",ISNUMBER(SEARCH("games/mobile games", N1244)),"mobile games",ISNUMBER(SEARCH("games/tabletop games", N1244)),"tabletop games",ISNUMBER(SEARCH("games/video games", N1244)),"video games",ISNUMBER(SEARCH("music/classical music", N1244)),"classical music",ISNUMBER(SEARCH("music/electronic music", N1244)),"electronic music",ISNUMBER(SEARCH("music/faith", N1244)),"faith",ISNUMBER(SEARCH("music/indie rock", N1244)),"indie rock",ISNUMBER(SEARCH("music/jazz", N1244)),"jazz",ISNUMBER(SEARCH("music/metal", N1244)),"metal",ISNUMBER(SEARCH("music/pop", N1244)),"pop",ISNUMBER(SEARCH("music/rock", N1244)),"rock",ISNUMBER(SEARCH("music/world music", N1244)),"world music",ISNUMBER(SEARCH("journalism/audio", N1244)),"audio",ISNUMBER(SEARCH("photography/nature", N1244)),"nature",ISNUMBER(SEARCH("photography/people", N1244)),"people",ISNUMBER(SEARCH("photography/photobooks", N1244)),"photobooks",ISNUMBER(SEARCH("photography/places", N1244)),"places",ISNUMBER(SEARCH("publishing/art books", N1244)),"art books",ISNUMBER(SEARCH("publishing/children's books", N1244)),"children's books",ISNUMBER(SEARCH("publishing/fiction", N1244)),"fiction",ISNUMBER(SEARCH("publishing/nonfiction", N1244)),"nonfiction",ISNUMBER(SEARCH("publishing/radio &amp; podcasts", N1244)),"radio &amp; podcasts",ISNUMBER(SEARCH("publishing/translations", N1244)),"translations",ISNUMBER(SEARCH("technology/gadgets", N1244)),"gadgets",ISNUMBER(SEARCH("technology/hardware", N1244)),"hardware",ISNUMBER(SEARCH("technology/makerspaces", N1244)),"makerspaces",ISNUMBER(SEARCH("technology/space exploration", N1244)),"space exploration",ISNUMBER(SEARCH("technology/wearables", N1244)),"wearables",ISNUMBER(SEARCH("technology/web", N1244)),"web",ISNUMBER(SEARCH("theater/musical", N1244)),"musical",ISNUMBER(SEARCH("theater/plays", N1244)),"plays",ISNUMBER(SEARCH("theater/spaces", N1244)),"spaces")</f>
        <v>world music</v>
      </c>
      <c r="S1244" s="6">
        <f t="shared" si="98"/>
        <v>40782.165532407409</v>
      </c>
      <c r="T1244" s="6">
        <f t="shared" si="99"/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tr">
        <f t="shared" si="97"/>
        <v>music</v>
      </c>
      <c r="R1245" t="str" cm="1">
        <f t="array" ref="R1245">_xlfn.IFS(ISNUMBER(SEARCH("film &amp; video/television", N1245)),"television",ISNUMBER(SEARCH("film &amp; video/animation", N1245)),"animation",ISNUMBER(SEARCH("film &amp; video/documentary", N1245)),"documentary",ISNUMBER(SEARCH("film &amp; video/drama", N1245)),"drama",ISNUMBER(SEARCH("film &amp; video/science fiction", N1245)),"science fiction",ISNUMBER(SEARCH("film &amp; video/shorts", N1245)),"shorts",ISNUMBER(SEARCH("food/food trucks", N1245)),"food trucks",ISNUMBER(SEARCH("food/restaurants", N1245)),"restaurants",ISNUMBER(SEARCH("food/small batch", N1245)),"small batch",ISNUMBER(SEARCH("games/mobile games", N1245)),"mobile games",ISNUMBER(SEARCH("games/tabletop games", N1245)),"tabletop games",ISNUMBER(SEARCH("games/video games", N1245)),"video games",ISNUMBER(SEARCH("music/classical music", N1245)),"classical music",ISNUMBER(SEARCH("music/electronic music", N1245)),"electronic music",ISNUMBER(SEARCH("music/faith", N1245)),"faith",ISNUMBER(SEARCH("music/indie rock", N1245)),"indie rock",ISNUMBER(SEARCH("music/jazz", N1245)),"jazz",ISNUMBER(SEARCH("music/metal", N1245)),"metal",ISNUMBER(SEARCH("music/pop", N1245)),"pop",ISNUMBER(SEARCH("music/rock", N1245)),"rock",ISNUMBER(SEARCH("music/world music", N1245)),"world music",ISNUMBER(SEARCH("journalism/audio", N1245)),"audio",ISNUMBER(SEARCH("photography/nature", N1245)),"nature",ISNUMBER(SEARCH("photography/people", N1245)),"people",ISNUMBER(SEARCH("photography/photobooks", N1245)),"photobooks",ISNUMBER(SEARCH("photography/places", N1245)),"places",ISNUMBER(SEARCH("publishing/art books", N1245)),"art books",ISNUMBER(SEARCH("publishing/children's books", N1245)),"children's books",ISNUMBER(SEARCH("publishing/fiction", N1245)),"fiction",ISNUMBER(SEARCH("publishing/nonfiction", N1245)),"nonfiction",ISNUMBER(SEARCH("publishing/radio &amp; podcasts", N1245)),"radio &amp; podcasts",ISNUMBER(SEARCH("publishing/translations", N1245)),"translations",ISNUMBER(SEARCH("technology/gadgets", N1245)),"gadgets",ISNUMBER(SEARCH("technology/hardware", N1245)),"hardware",ISNUMBER(SEARCH("technology/makerspaces", N1245)),"makerspaces",ISNUMBER(SEARCH("technology/space exploration", N1245)),"space exploration",ISNUMBER(SEARCH("technology/wearables", N1245)),"wearables",ISNUMBER(SEARCH("technology/web", N1245)),"web",ISNUMBER(SEARCH("theater/musical", N1245)),"musical",ISNUMBER(SEARCH("theater/plays", N1245)),"plays",ISNUMBER(SEARCH("theater/spaces", N1245)),"spaces")</f>
        <v>world music</v>
      </c>
      <c r="S1245" s="6">
        <f t="shared" si="98"/>
        <v>40671.879293981481</v>
      </c>
      <c r="T1245" s="6">
        <f t="shared" si="99"/>
        <v>40732.875</v>
      </c>
    </row>
    <row r="1246" spans="1:20" ht="48" hidden="1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tr">
        <f t="shared" si="97"/>
        <v>music</v>
      </c>
      <c r="R1246" t="str" cm="1">
        <f t="array" ref="R1246">_xlfn.IFS(ISNUMBER(SEARCH("film &amp; video/television", N1246)),"television",ISNUMBER(SEARCH("film &amp; video/animation", N1246)),"animation",ISNUMBER(SEARCH("film &amp; video/documentary", N1246)),"documentary",ISNUMBER(SEARCH("film &amp; video/drama", N1246)),"drama",ISNUMBER(SEARCH("film &amp; video/science fiction", N1246)),"science fiction",ISNUMBER(SEARCH("film &amp; video/shorts", N1246)),"shorts",ISNUMBER(SEARCH("food/food trucks", N1246)),"food trucks",ISNUMBER(SEARCH("food/restaurants", N1246)),"restaurants",ISNUMBER(SEARCH("food/small batch", N1246)),"small batch",ISNUMBER(SEARCH("games/mobile games", N1246)),"mobile games",ISNUMBER(SEARCH("games/tabletop games", N1246)),"tabletop games",ISNUMBER(SEARCH("games/video games", N1246)),"video games",ISNUMBER(SEARCH("music/classical music", N1246)),"classical music",ISNUMBER(SEARCH("music/electronic music", N1246)),"electronic music",ISNUMBER(SEARCH("music/faith", N1246)),"faith",ISNUMBER(SEARCH("music/indie rock", N1246)),"indie rock",ISNUMBER(SEARCH("music/jazz", N1246)),"jazz",ISNUMBER(SEARCH("music/metal", N1246)),"metal",ISNUMBER(SEARCH("music/pop", N1246)),"pop",ISNUMBER(SEARCH("music/rock", N1246)),"rock",ISNUMBER(SEARCH("music/world music", N1246)),"world music",ISNUMBER(SEARCH("journalism/audio", N1246)),"audio",ISNUMBER(SEARCH("photography/nature", N1246)),"nature",ISNUMBER(SEARCH("photography/people", N1246)),"people",ISNUMBER(SEARCH("photography/photobooks", N1246)),"photobooks",ISNUMBER(SEARCH("photography/places", N1246)),"places",ISNUMBER(SEARCH("publishing/art books", N1246)),"art books",ISNUMBER(SEARCH("publishing/children's books", N1246)),"children's books",ISNUMBER(SEARCH("publishing/fiction", N1246)),"fiction",ISNUMBER(SEARCH("publishing/nonfiction", N1246)),"nonfiction",ISNUMBER(SEARCH("publishing/radio &amp; podcasts", N1246)),"radio &amp; podcasts",ISNUMBER(SEARCH("publishing/translations", N1246)),"translations",ISNUMBER(SEARCH("technology/gadgets", N1246)),"gadgets",ISNUMBER(SEARCH("technology/hardware", N1246)),"hardware",ISNUMBER(SEARCH("technology/makerspaces", N1246)),"makerspaces",ISNUMBER(SEARCH("technology/space exploration", N1246)),"space exploration",ISNUMBER(SEARCH("technology/wearables", N1246)),"wearables",ISNUMBER(SEARCH("technology/web", N1246)),"web",ISNUMBER(SEARCH("theater/musical", N1246)),"musical",ISNUMBER(SEARCH("theater/plays", N1246)),"plays",ISNUMBER(SEARCH("theater/spaces", N1246)),"spaces")</f>
        <v>rock</v>
      </c>
      <c r="S1246" s="6">
        <f t="shared" si="98"/>
        <v>41355.825497685182</v>
      </c>
      <c r="T1246" s="6">
        <f t="shared" si="9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tr">
        <f t="shared" si="97"/>
        <v>music</v>
      </c>
      <c r="R1247" t="str" cm="1">
        <f t="array" ref="R1247">_xlfn.IFS(ISNUMBER(SEARCH("film &amp; video/television", N1247)),"television",ISNUMBER(SEARCH("film &amp; video/animation", N1247)),"animation",ISNUMBER(SEARCH("film &amp; video/documentary", N1247)),"documentary",ISNUMBER(SEARCH("film &amp; video/drama", N1247)),"drama",ISNUMBER(SEARCH("film &amp; video/science fiction", N1247)),"science fiction",ISNUMBER(SEARCH("film &amp; video/shorts", N1247)),"shorts",ISNUMBER(SEARCH("food/food trucks", N1247)),"food trucks",ISNUMBER(SEARCH("food/restaurants", N1247)),"restaurants",ISNUMBER(SEARCH("food/small batch", N1247)),"small batch",ISNUMBER(SEARCH("games/mobile games", N1247)),"mobile games",ISNUMBER(SEARCH("games/tabletop games", N1247)),"tabletop games",ISNUMBER(SEARCH("games/video games", N1247)),"video games",ISNUMBER(SEARCH("music/classical music", N1247)),"classical music",ISNUMBER(SEARCH("music/electronic music", N1247)),"electronic music",ISNUMBER(SEARCH("music/faith", N1247)),"faith",ISNUMBER(SEARCH("music/indie rock", N1247)),"indie rock",ISNUMBER(SEARCH("music/jazz", N1247)),"jazz",ISNUMBER(SEARCH("music/metal", N1247)),"metal",ISNUMBER(SEARCH("music/pop", N1247)),"pop",ISNUMBER(SEARCH("music/rock", N1247)),"rock",ISNUMBER(SEARCH("music/world music", N1247)),"world music",ISNUMBER(SEARCH("journalism/audio", N1247)),"audio",ISNUMBER(SEARCH("photography/nature", N1247)),"nature",ISNUMBER(SEARCH("photography/people", N1247)),"people",ISNUMBER(SEARCH("photography/photobooks", N1247)),"photobooks",ISNUMBER(SEARCH("photography/places", N1247)),"places",ISNUMBER(SEARCH("publishing/art books", N1247)),"art books",ISNUMBER(SEARCH("publishing/children's books", N1247)),"children's books",ISNUMBER(SEARCH("publishing/fiction", N1247)),"fiction",ISNUMBER(SEARCH("publishing/nonfiction", N1247)),"nonfiction",ISNUMBER(SEARCH("publishing/radio &amp; podcasts", N1247)),"radio &amp; podcasts",ISNUMBER(SEARCH("publishing/translations", N1247)),"translations",ISNUMBER(SEARCH("technology/gadgets", N1247)),"gadgets",ISNUMBER(SEARCH("technology/hardware", N1247)),"hardware",ISNUMBER(SEARCH("technology/makerspaces", N1247)),"makerspaces",ISNUMBER(SEARCH("technology/space exploration", N1247)),"space exploration",ISNUMBER(SEARCH("technology/wearables", N1247)),"wearables",ISNUMBER(SEARCH("technology/web", N1247)),"web",ISNUMBER(SEARCH("theater/musical", N1247)),"musical",ISNUMBER(SEARCH("theater/plays", N1247)),"plays",ISNUMBER(SEARCH("theater/spaces", N1247)),"spaces")</f>
        <v>rock</v>
      </c>
      <c r="S1247" s="6">
        <f t="shared" si="98"/>
        <v>41774.599930555552</v>
      </c>
      <c r="T1247" s="6">
        <f t="shared" si="99"/>
        <v>41804.599930555552</v>
      </c>
    </row>
    <row r="1248" spans="1:20" ht="48" hidden="1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tr">
        <f t="shared" si="97"/>
        <v>music</v>
      </c>
      <c r="R1248" t="str" cm="1">
        <f t="array" ref="R1248">_xlfn.IFS(ISNUMBER(SEARCH("film &amp; video/television", N1248)),"television",ISNUMBER(SEARCH("film &amp; video/animation", N1248)),"animation",ISNUMBER(SEARCH("film &amp; video/documentary", N1248)),"documentary",ISNUMBER(SEARCH("film &amp; video/drama", N1248)),"drama",ISNUMBER(SEARCH("film &amp; video/science fiction", N1248)),"science fiction",ISNUMBER(SEARCH("film &amp; video/shorts", N1248)),"shorts",ISNUMBER(SEARCH("food/food trucks", N1248)),"food trucks",ISNUMBER(SEARCH("food/restaurants", N1248)),"restaurants",ISNUMBER(SEARCH("food/small batch", N1248)),"small batch",ISNUMBER(SEARCH("games/mobile games", N1248)),"mobile games",ISNUMBER(SEARCH("games/tabletop games", N1248)),"tabletop games",ISNUMBER(SEARCH("games/video games", N1248)),"video games",ISNUMBER(SEARCH("music/classical music", N1248)),"classical music",ISNUMBER(SEARCH("music/electronic music", N1248)),"electronic music",ISNUMBER(SEARCH("music/faith", N1248)),"faith",ISNUMBER(SEARCH("music/indie rock", N1248)),"indie rock",ISNUMBER(SEARCH("music/jazz", N1248)),"jazz",ISNUMBER(SEARCH("music/metal", N1248)),"metal",ISNUMBER(SEARCH("music/pop", N1248)),"pop",ISNUMBER(SEARCH("music/rock", N1248)),"rock",ISNUMBER(SEARCH("music/world music", N1248)),"world music",ISNUMBER(SEARCH("journalism/audio", N1248)),"audio",ISNUMBER(SEARCH("photography/nature", N1248)),"nature",ISNUMBER(SEARCH("photography/people", N1248)),"people",ISNUMBER(SEARCH("photography/photobooks", N1248)),"photobooks",ISNUMBER(SEARCH("photography/places", N1248)),"places",ISNUMBER(SEARCH("publishing/art books", N1248)),"art books",ISNUMBER(SEARCH("publishing/children's books", N1248)),"children's books",ISNUMBER(SEARCH("publishing/fiction", N1248)),"fiction",ISNUMBER(SEARCH("publishing/nonfiction", N1248)),"nonfiction",ISNUMBER(SEARCH("publishing/radio &amp; podcasts", N1248)),"radio &amp; podcasts",ISNUMBER(SEARCH("publishing/translations", N1248)),"translations",ISNUMBER(SEARCH("technology/gadgets", N1248)),"gadgets",ISNUMBER(SEARCH("technology/hardware", N1248)),"hardware",ISNUMBER(SEARCH("technology/makerspaces", N1248)),"makerspaces",ISNUMBER(SEARCH("technology/space exploration", N1248)),"space exploration",ISNUMBER(SEARCH("technology/wearables", N1248)),"wearables",ISNUMBER(SEARCH("technology/web", N1248)),"web",ISNUMBER(SEARCH("theater/musical", N1248)),"musical",ISNUMBER(SEARCH("theater/plays", N1248)),"plays",ISNUMBER(SEARCH("theater/spaces", N1248)),"spaces")</f>
        <v>rock</v>
      </c>
      <c r="S1248" s="6">
        <f t="shared" si="98"/>
        <v>40838.043391203704</v>
      </c>
      <c r="T1248" s="6">
        <f t="shared" si="99"/>
        <v>40883.085057870368</v>
      </c>
    </row>
    <row r="1249" spans="1:20" ht="32" hidden="1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tr">
        <f t="shared" si="97"/>
        <v>music</v>
      </c>
      <c r="R1249" t="str" cm="1">
        <f t="array" ref="R1249">_xlfn.IFS(ISNUMBER(SEARCH("film &amp; video/television", N1249)),"television",ISNUMBER(SEARCH("film &amp; video/animation", N1249)),"animation",ISNUMBER(SEARCH("film &amp; video/documentary", N1249)),"documentary",ISNUMBER(SEARCH("film &amp; video/drama", N1249)),"drama",ISNUMBER(SEARCH("film &amp; video/science fiction", N1249)),"science fiction",ISNUMBER(SEARCH("film &amp; video/shorts", N1249)),"shorts",ISNUMBER(SEARCH("food/food trucks", N1249)),"food trucks",ISNUMBER(SEARCH("food/restaurants", N1249)),"restaurants",ISNUMBER(SEARCH("food/small batch", N1249)),"small batch",ISNUMBER(SEARCH("games/mobile games", N1249)),"mobile games",ISNUMBER(SEARCH("games/tabletop games", N1249)),"tabletop games",ISNUMBER(SEARCH("games/video games", N1249)),"video games",ISNUMBER(SEARCH("music/classical music", N1249)),"classical music",ISNUMBER(SEARCH("music/electronic music", N1249)),"electronic music",ISNUMBER(SEARCH("music/faith", N1249)),"faith",ISNUMBER(SEARCH("music/indie rock", N1249)),"indie rock",ISNUMBER(SEARCH("music/jazz", N1249)),"jazz",ISNUMBER(SEARCH("music/metal", N1249)),"metal",ISNUMBER(SEARCH("music/pop", N1249)),"pop",ISNUMBER(SEARCH("music/rock", N1249)),"rock",ISNUMBER(SEARCH("music/world music", N1249)),"world music",ISNUMBER(SEARCH("journalism/audio", N1249)),"audio",ISNUMBER(SEARCH("photography/nature", N1249)),"nature",ISNUMBER(SEARCH("photography/people", N1249)),"people",ISNUMBER(SEARCH("photography/photobooks", N1249)),"photobooks",ISNUMBER(SEARCH("photography/places", N1249)),"places",ISNUMBER(SEARCH("publishing/art books", N1249)),"art books",ISNUMBER(SEARCH("publishing/children's books", N1249)),"children's books",ISNUMBER(SEARCH("publishing/fiction", N1249)),"fiction",ISNUMBER(SEARCH("publishing/nonfiction", N1249)),"nonfiction",ISNUMBER(SEARCH("publishing/radio &amp; podcasts", N1249)),"radio &amp; podcasts",ISNUMBER(SEARCH("publishing/translations", N1249)),"translations",ISNUMBER(SEARCH("technology/gadgets", N1249)),"gadgets",ISNUMBER(SEARCH("technology/hardware", N1249)),"hardware",ISNUMBER(SEARCH("technology/makerspaces", N1249)),"makerspaces",ISNUMBER(SEARCH("technology/space exploration", N1249)),"space exploration",ISNUMBER(SEARCH("technology/wearables", N1249)),"wearables",ISNUMBER(SEARCH("technology/web", N1249)),"web",ISNUMBER(SEARCH("theater/musical", N1249)),"musical",ISNUMBER(SEARCH("theater/plays", N1249)),"plays",ISNUMBER(SEARCH("theater/spaces", N1249)),"spaces")</f>
        <v>rock</v>
      </c>
      <c r="S1249" s="6">
        <f t="shared" si="98"/>
        <v>41370.292303240742</v>
      </c>
      <c r="T1249" s="6">
        <f t="shared" si="99"/>
        <v>41400.292303240742</v>
      </c>
    </row>
    <row r="1250" spans="1:20" ht="32" hidden="1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tr">
        <f t="shared" si="97"/>
        <v>music</v>
      </c>
      <c r="R1250" t="str" cm="1">
        <f t="array" ref="R1250">_xlfn.IFS(ISNUMBER(SEARCH("film &amp; video/television", N1250)),"television",ISNUMBER(SEARCH("film &amp; video/animation", N1250)),"animation",ISNUMBER(SEARCH("film &amp; video/documentary", N1250)),"documentary",ISNUMBER(SEARCH("film &amp; video/drama", N1250)),"drama",ISNUMBER(SEARCH("film &amp; video/science fiction", N1250)),"science fiction",ISNUMBER(SEARCH("film &amp; video/shorts", N1250)),"shorts",ISNUMBER(SEARCH("food/food trucks", N1250)),"food trucks",ISNUMBER(SEARCH("food/restaurants", N1250)),"restaurants",ISNUMBER(SEARCH("food/small batch", N1250)),"small batch",ISNUMBER(SEARCH("games/mobile games", N1250)),"mobile games",ISNUMBER(SEARCH("games/tabletop games", N1250)),"tabletop games",ISNUMBER(SEARCH("games/video games", N1250)),"video games",ISNUMBER(SEARCH("music/classical music", N1250)),"classical music",ISNUMBER(SEARCH("music/electronic music", N1250)),"electronic music",ISNUMBER(SEARCH("music/faith", N1250)),"faith",ISNUMBER(SEARCH("music/indie rock", N1250)),"indie rock",ISNUMBER(SEARCH("music/jazz", N1250)),"jazz",ISNUMBER(SEARCH("music/metal", N1250)),"metal",ISNUMBER(SEARCH("music/pop", N1250)),"pop",ISNUMBER(SEARCH("music/rock", N1250)),"rock",ISNUMBER(SEARCH("music/world music", N1250)),"world music",ISNUMBER(SEARCH("journalism/audio", N1250)),"audio",ISNUMBER(SEARCH("photography/nature", N1250)),"nature",ISNUMBER(SEARCH("photography/people", N1250)),"people",ISNUMBER(SEARCH("photography/photobooks", N1250)),"photobooks",ISNUMBER(SEARCH("photography/places", N1250)),"places",ISNUMBER(SEARCH("publishing/art books", N1250)),"art books",ISNUMBER(SEARCH("publishing/children's books", N1250)),"children's books",ISNUMBER(SEARCH("publishing/fiction", N1250)),"fiction",ISNUMBER(SEARCH("publishing/nonfiction", N1250)),"nonfiction",ISNUMBER(SEARCH("publishing/radio &amp; podcasts", N1250)),"radio &amp; podcasts",ISNUMBER(SEARCH("publishing/translations", N1250)),"translations",ISNUMBER(SEARCH("technology/gadgets", N1250)),"gadgets",ISNUMBER(SEARCH("technology/hardware", N1250)),"hardware",ISNUMBER(SEARCH("technology/makerspaces", N1250)),"makerspaces",ISNUMBER(SEARCH("technology/space exploration", N1250)),"space exploration",ISNUMBER(SEARCH("technology/wearables", N1250)),"wearables",ISNUMBER(SEARCH("technology/web", N1250)),"web",ISNUMBER(SEARCH("theater/musical", N1250)),"musical",ISNUMBER(SEARCH("theater/plays", N1250)),"plays",ISNUMBER(SEARCH("theater/spaces", N1250)),"spaces")</f>
        <v>rock</v>
      </c>
      <c r="S1250" s="6">
        <f t="shared" si="98"/>
        <v>41767.656863425924</v>
      </c>
      <c r="T1250" s="6">
        <f t="shared" si="99"/>
        <v>41803.290972222225</v>
      </c>
    </row>
    <row r="1251" spans="1:20" ht="48" hidden="1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tr">
        <f t="shared" si="97"/>
        <v>music</v>
      </c>
      <c r="R1251" t="str" cm="1">
        <f t="array" ref="R1251">_xlfn.IFS(ISNUMBER(SEARCH("film &amp; video/television", N1251)),"television",ISNUMBER(SEARCH("film &amp; video/animation", N1251)),"animation",ISNUMBER(SEARCH("film &amp; video/documentary", N1251)),"documentary",ISNUMBER(SEARCH("film &amp; video/drama", N1251)),"drama",ISNUMBER(SEARCH("film &amp; video/science fiction", N1251)),"science fiction",ISNUMBER(SEARCH("film &amp; video/shorts", N1251)),"shorts",ISNUMBER(SEARCH("food/food trucks", N1251)),"food trucks",ISNUMBER(SEARCH("food/restaurants", N1251)),"restaurants",ISNUMBER(SEARCH("food/small batch", N1251)),"small batch",ISNUMBER(SEARCH("games/mobile games", N1251)),"mobile games",ISNUMBER(SEARCH("games/tabletop games", N1251)),"tabletop games",ISNUMBER(SEARCH("games/video games", N1251)),"video games",ISNUMBER(SEARCH("music/classical music", N1251)),"classical music",ISNUMBER(SEARCH("music/electronic music", N1251)),"electronic music",ISNUMBER(SEARCH("music/faith", N1251)),"faith",ISNUMBER(SEARCH("music/indie rock", N1251)),"indie rock",ISNUMBER(SEARCH("music/jazz", N1251)),"jazz",ISNUMBER(SEARCH("music/metal", N1251)),"metal",ISNUMBER(SEARCH("music/pop", N1251)),"pop",ISNUMBER(SEARCH("music/rock", N1251)),"rock",ISNUMBER(SEARCH("music/world music", N1251)),"world music",ISNUMBER(SEARCH("journalism/audio", N1251)),"audio",ISNUMBER(SEARCH("photography/nature", N1251)),"nature",ISNUMBER(SEARCH("photography/people", N1251)),"people",ISNUMBER(SEARCH("photography/photobooks", N1251)),"photobooks",ISNUMBER(SEARCH("photography/places", N1251)),"places",ISNUMBER(SEARCH("publishing/art books", N1251)),"art books",ISNUMBER(SEARCH("publishing/children's books", N1251)),"children's books",ISNUMBER(SEARCH("publishing/fiction", N1251)),"fiction",ISNUMBER(SEARCH("publishing/nonfiction", N1251)),"nonfiction",ISNUMBER(SEARCH("publishing/radio &amp; podcasts", N1251)),"radio &amp; podcasts",ISNUMBER(SEARCH("publishing/translations", N1251)),"translations",ISNUMBER(SEARCH("technology/gadgets", N1251)),"gadgets",ISNUMBER(SEARCH("technology/hardware", N1251)),"hardware",ISNUMBER(SEARCH("technology/makerspaces", N1251)),"makerspaces",ISNUMBER(SEARCH("technology/space exploration", N1251)),"space exploration",ISNUMBER(SEARCH("technology/wearables", N1251)),"wearables",ISNUMBER(SEARCH("technology/web", N1251)),"web",ISNUMBER(SEARCH("theater/musical", N1251)),"musical",ISNUMBER(SEARCH("theater/plays", N1251)),"plays",ISNUMBER(SEARCH("theater/spaces", N1251)),"spaces")</f>
        <v>rock</v>
      </c>
      <c r="S1251" s="6">
        <f t="shared" si="98"/>
        <v>41067.74086805556</v>
      </c>
      <c r="T1251" s="6">
        <f t="shared" si="9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tr">
        <f t="shared" si="97"/>
        <v>music</v>
      </c>
      <c r="R1252" t="str" cm="1">
        <f t="array" ref="R1252">_xlfn.IFS(ISNUMBER(SEARCH("film &amp; video/television", N1252)),"television",ISNUMBER(SEARCH("film &amp; video/animation", N1252)),"animation",ISNUMBER(SEARCH("film &amp; video/documentary", N1252)),"documentary",ISNUMBER(SEARCH("film &amp; video/drama", N1252)),"drama",ISNUMBER(SEARCH("film &amp; video/science fiction", N1252)),"science fiction",ISNUMBER(SEARCH("film &amp; video/shorts", N1252)),"shorts",ISNUMBER(SEARCH("food/food trucks", N1252)),"food trucks",ISNUMBER(SEARCH("food/restaurants", N1252)),"restaurants",ISNUMBER(SEARCH("food/small batch", N1252)),"small batch",ISNUMBER(SEARCH("games/mobile games", N1252)),"mobile games",ISNUMBER(SEARCH("games/tabletop games", N1252)),"tabletop games",ISNUMBER(SEARCH("games/video games", N1252)),"video games",ISNUMBER(SEARCH("music/classical music", N1252)),"classical music",ISNUMBER(SEARCH("music/electronic music", N1252)),"electronic music",ISNUMBER(SEARCH("music/faith", N1252)),"faith",ISNUMBER(SEARCH("music/indie rock", N1252)),"indie rock",ISNUMBER(SEARCH("music/jazz", N1252)),"jazz",ISNUMBER(SEARCH("music/metal", N1252)),"metal",ISNUMBER(SEARCH("music/pop", N1252)),"pop",ISNUMBER(SEARCH("music/rock", N1252)),"rock",ISNUMBER(SEARCH("music/world music", N1252)),"world music",ISNUMBER(SEARCH("journalism/audio", N1252)),"audio",ISNUMBER(SEARCH("photography/nature", N1252)),"nature",ISNUMBER(SEARCH("photography/people", N1252)),"people",ISNUMBER(SEARCH("photography/photobooks", N1252)),"photobooks",ISNUMBER(SEARCH("photography/places", N1252)),"places",ISNUMBER(SEARCH("publishing/art books", N1252)),"art books",ISNUMBER(SEARCH("publishing/children's books", N1252)),"children's books",ISNUMBER(SEARCH("publishing/fiction", N1252)),"fiction",ISNUMBER(SEARCH("publishing/nonfiction", N1252)),"nonfiction",ISNUMBER(SEARCH("publishing/radio &amp; podcasts", N1252)),"radio &amp; podcasts",ISNUMBER(SEARCH("publishing/translations", N1252)),"translations",ISNUMBER(SEARCH("technology/gadgets", N1252)),"gadgets",ISNUMBER(SEARCH("technology/hardware", N1252)),"hardware",ISNUMBER(SEARCH("technology/makerspaces", N1252)),"makerspaces",ISNUMBER(SEARCH("technology/space exploration", N1252)),"space exploration",ISNUMBER(SEARCH("technology/wearables", N1252)),"wearables",ISNUMBER(SEARCH("technology/web", N1252)),"web",ISNUMBER(SEARCH("theater/musical", N1252)),"musical",ISNUMBER(SEARCH("theater/plays", N1252)),"plays",ISNUMBER(SEARCH("theater/spaces", N1252)),"spaces")</f>
        <v>rock</v>
      </c>
      <c r="S1252" s="6">
        <f t="shared" si="98"/>
        <v>41843.64271990741</v>
      </c>
      <c r="T1252" s="6">
        <f t="shared" si="99"/>
        <v>41888.64271990741</v>
      </c>
    </row>
    <row r="1253" spans="1:20" ht="32" hidden="1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tr">
        <f t="shared" si="97"/>
        <v>music</v>
      </c>
      <c r="R1253" t="str" cm="1">
        <f t="array" ref="R1253">_xlfn.IFS(ISNUMBER(SEARCH("film &amp; video/television", N1253)),"television",ISNUMBER(SEARCH("film &amp; video/animation", N1253)),"animation",ISNUMBER(SEARCH("film &amp; video/documentary", N1253)),"documentary",ISNUMBER(SEARCH("film &amp; video/drama", N1253)),"drama",ISNUMBER(SEARCH("film &amp; video/science fiction", N1253)),"science fiction",ISNUMBER(SEARCH("film &amp; video/shorts", N1253)),"shorts",ISNUMBER(SEARCH("food/food trucks", N1253)),"food trucks",ISNUMBER(SEARCH("food/restaurants", N1253)),"restaurants",ISNUMBER(SEARCH("food/small batch", N1253)),"small batch",ISNUMBER(SEARCH("games/mobile games", N1253)),"mobile games",ISNUMBER(SEARCH("games/tabletop games", N1253)),"tabletop games",ISNUMBER(SEARCH("games/video games", N1253)),"video games",ISNUMBER(SEARCH("music/classical music", N1253)),"classical music",ISNUMBER(SEARCH("music/electronic music", N1253)),"electronic music",ISNUMBER(SEARCH("music/faith", N1253)),"faith",ISNUMBER(SEARCH("music/indie rock", N1253)),"indie rock",ISNUMBER(SEARCH("music/jazz", N1253)),"jazz",ISNUMBER(SEARCH("music/metal", N1253)),"metal",ISNUMBER(SEARCH("music/pop", N1253)),"pop",ISNUMBER(SEARCH("music/rock", N1253)),"rock",ISNUMBER(SEARCH("music/world music", N1253)),"world music",ISNUMBER(SEARCH("journalism/audio", N1253)),"audio",ISNUMBER(SEARCH("photography/nature", N1253)),"nature",ISNUMBER(SEARCH("photography/people", N1253)),"people",ISNUMBER(SEARCH("photography/photobooks", N1253)),"photobooks",ISNUMBER(SEARCH("photography/places", N1253)),"places",ISNUMBER(SEARCH("publishing/art books", N1253)),"art books",ISNUMBER(SEARCH("publishing/children's books", N1253)),"children's books",ISNUMBER(SEARCH("publishing/fiction", N1253)),"fiction",ISNUMBER(SEARCH("publishing/nonfiction", N1253)),"nonfiction",ISNUMBER(SEARCH("publishing/radio &amp; podcasts", N1253)),"radio &amp; podcasts",ISNUMBER(SEARCH("publishing/translations", N1253)),"translations",ISNUMBER(SEARCH("technology/gadgets", N1253)),"gadgets",ISNUMBER(SEARCH("technology/hardware", N1253)),"hardware",ISNUMBER(SEARCH("technology/makerspaces", N1253)),"makerspaces",ISNUMBER(SEARCH("technology/space exploration", N1253)),"space exploration",ISNUMBER(SEARCH("technology/wearables", N1253)),"wearables",ISNUMBER(SEARCH("technology/web", N1253)),"web",ISNUMBER(SEARCH("theater/musical", N1253)),"musical",ISNUMBER(SEARCH("theater/plays", N1253)),"plays",ISNUMBER(SEARCH("theater/spaces", N1253)),"spaces")</f>
        <v>rock</v>
      </c>
      <c r="S1253" s="6">
        <f t="shared" si="98"/>
        <v>40751.814432870371</v>
      </c>
      <c r="T1253" s="6">
        <f t="shared" si="99"/>
        <v>40811.814432870371</v>
      </c>
    </row>
    <row r="1254" spans="1:20" ht="48" hidden="1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tr">
        <f t="shared" si="97"/>
        <v>music</v>
      </c>
      <c r="R1254" t="str" cm="1">
        <f t="array" ref="R1254">_xlfn.IFS(ISNUMBER(SEARCH("film &amp; video/television", N1254)),"television",ISNUMBER(SEARCH("film &amp; video/animation", N1254)),"animation",ISNUMBER(SEARCH("film &amp; video/documentary", N1254)),"documentary",ISNUMBER(SEARCH("film &amp; video/drama", N1254)),"drama",ISNUMBER(SEARCH("film &amp; video/science fiction", N1254)),"science fiction",ISNUMBER(SEARCH("film &amp; video/shorts", N1254)),"shorts",ISNUMBER(SEARCH("food/food trucks", N1254)),"food trucks",ISNUMBER(SEARCH("food/restaurants", N1254)),"restaurants",ISNUMBER(SEARCH("food/small batch", N1254)),"small batch",ISNUMBER(SEARCH("games/mobile games", N1254)),"mobile games",ISNUMBER(SEARCH("games/tabletop games", N1254)),"tabletop games",ISNUMBER(SEARCH("games/video games", N1254)),"video games",ISNUMBER(SEARCH("music/classical music", N1254)),"classical music",ISNUMBER(SEARCH("music/electronic music", N1254)),"electronic music",ISNUMBER(SEARCH("music/faith", N1254)),"faith",ISNUMBER(SEARCH("music/indie rock", N1254)),"indie rock",ISNUMBER(SEARCH("music/jazz", N1254)),"jazz",ISNUMBER(SEARCH("music/metal", N1254)),"metal",ISNUMBER(SEARCH("music/pop", N1254)),"pop",ISNUMBER(SEARCH("music/rock", N1254)),"rock",ISNUMBER(SEARCH("music/world music", N1254)),"world music",ISNUMBER(SEARCH("journalism/audio", N1254)),"audio",ISNUMBER(SEARCH("photography/nature", N1254)),"nature",ISNUMBER(SEARCH("photography/people", N1254)),"people",ISNUMBER(SEARCH("photography/photobooks", N1254)),"photobooks",ISNUMBER(SEARCH("photography/places", N1254)),"places",ISNUMBER(SEARCH("publishing/art books", N1254)),"art books",ISNUMBER(SEARCH("publishing/children's books", N1254)),"children's books",ISNUMBER(SEARCH("publishing/fiction", N1254)),"fiction",ISNUMBER(SEARCH("publishing/nonfiction", N1254)),"nonfiction",ISNUMBER(SEARCH("publishing/radio &amp; podcasts", N1254)),"radio &amp; podcasts",ISNUMBER(SEARCH("publishing/translations", N1254)),"translations",ISNUMBER(SEARCH("technology/gadgets", N1254)),"gadgets",ISNUMBER(SEARCH("technology/hardware", N1254)),"hardware",ISNUMBER(SEARCH("technology/makerspaces", N1254)),"makerspaces",ISNUMBER(SEARCH("technology/space exploration", N1254)),"space exploration",ISNUMBER(SEARCH("technology/wearables", N1254)),"wearables",ISNUMBER(SEARCH("technology/web", N1254)),"web",ISNUMBER(SEARCH("theater/musical", N1254)),"musical",ISNUMBER(SEARCH("theater/plays", N1254)),"plays",ISNUMBER(SEARCH("theater/spaces", N1254)),"spaces")</f>
        <v>rock</v>
      </c>
      <c r="S1254" s="6">
        <f t="shared" si="98"/>
        <v>41543.988067129627</v>
      </c>
      <c r="T1254" s="6">
        <f t="shared" si="99"/>
        <v>41571.988067129627</v>
      </c>
    </row>
    <row r="1255" spans="1:20" ht="48" hidden="1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tr">
        <f t="shared" si="97"/>
        <v>music</v>
      </c>
      <c r="R1255" t="str" cm="1">
        <f t="array" ref="R1255">_xlfn.IFS(ISNUMBER(SEARCH("film &amp; video/television", N1255)),"television",ISNUMBER(SEARCH("film &amp; video/animation", N1255)),"animation",ISNUMBER(SEARCH("film &amp; video/documentary", N1255)),"documentary",ISNUMBER(SEARCH("film &amp; video/drama", N1255)),"drama",ISNUMBER(SEARCH("film &amp; video/science fiction", N1255)),"science fiction",ISNUMBER(SEARCH("film &amp; video/shorts", N1255)),"shorts",ISNUMBER(SEARCH("food/food trucks", N1255)),"food trucks",ISNUMBER(SEARCH("food/restaurants", N1255)),"restaurants",ISNUMBER(SEARCH("food/small batch", N1255)),"small batch",ISNUMBER(SEARCH("games/mobile games", N1255)),"mobile games",ISNUMBER(SEARCH("games/tabletop games", N1255)),"tabletop games",ISNUMBER(SEARCH("games/video games", N1255)),"video games",ISNUMBER(SEARCH("music/classical music", N1255)),"classical music",ISNUMBER(SEARCH("music/electronic music", N1255)),"electronic music",ISNUMBER(SEARCH("music/faith", N1255)),"faith",ISNUMBER(SEARCH("music/indie rock", N1255)),"indie rock",ISNUMBER(SEARCH("music/jazz", N1255)),"jazz",ISNUMBER(SEARCH("music/metal", N1255)),"metal",ISNUMBER(SEARCH("music/pop", N1255)),"pop",ISNUMBER(SEARCH("music/rock", N1255)),"rock",ISNUMBER(SEARCH("music/world music", N1255)),"world music",ISNUMBER(SEARCH("journalism/audio", N1255)),"audio",ISNUMBER(SEARCH("photography/nature", N1255)),"nature",ISNUMBER(SEARCH("photography/people", N1255)),"people",ISNUMBER(SEARCH("photography/photobooks", N1255)),"photobooks",ISNUMBER(SEARCH("photography/places", N1255)),"places",ISNUMBER(SEARCH("publishing/art books", N1255)),"art books",ISNUMBER(SEARCH("publishing/children's books", N1255)),"children's books",ISNUMBER(SEARCH("publishing/fiction", N1255)),"fiction",ISNUMBER(SEARCH("publishing/nonfiction", N1255)),"nonfiction",ISNUMBER(SEARCH("publishing/radio &amp; podcasts", N1255)),"radio &amp; podcasts",ISNUMBER(SEARCH("publishing/translations", N1255)),"translations",ISNUMBER(SEARCH("technology/gadgets", N1255)),"gadgets",ISNUMBER(SEARCH("technology/hardware", N1255)),"hardware",ISNUMBER(SEARCH("technology/makerspaces", N1255)),"makerspaces",ISNUMBER(SEARCH("technology/space exploration", N1255)),"space exploration",ISNUMBER(SEARCH("technology/wearables", N1255)),"wearables",ISNUMBER(SEARCH("technology/web", N1255)),"web",ISNUMBER(SEARCH("theater/musical", N1255)),"musical",ISNUMBER(SEARCH("theater/plays", N1255)),"plays",ISNUMBER(SEARCH("theater/spaces", N1255)),"spaces")</f>
        <v>rock</v>
      </c>
      <c r="S1255" s="6">
        <f t="shared" si="98"/>
        <v>41855.783645833333</v>
      </c>
      <c r="T1255" s="6">
        <f t="shared" si="99"/>
        <v>41885.783645833333</v>
      </c>
    </row>
    <row r="1256" spans="1:20" ht="48" hidden="1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tr">
        <f t="shared" si="97"/>
        <v>music</v>
      </c>
      <c r="R1256" t="str" cm="1">
        <f t="array" ref="R1256">_xlfn.IFS(ISNUMBER(SEARCH("film &amp; video/television", N1256)),"television",ISNUMBER(SEARCH("film &amp; video/animation", N1256)),"animation",ISNUMBER(SEARCH("film &amp; video/documentary", N1256)),"documentary",ISNUMBER(SEARCH("film &amp; video/drama", N1256)),"drama",ISNUMBER(SEARCH("film &amp; video/science fiction", N1256)),"science fiction",ISNUMBER(SEARCH("film &amp; video/shorts", N1256)),"shorts",ISNUMBER(SEARCH("food/food trucks", N1256)),"food trucks",ISNUMBER(SEARCH("food/restaurants", N1256)),"restaurants",ISNUMBER(SEARCH("food/small batch", N1256)),"small batch",ISNUMBER(SEARCH("games/mobile games", N1256)),"mobile games",ISNUMBER(SEARCH("games/tabletop games", N1256)),"tabletop games",ISNUMBER(SEARCH("games/video games", N1256)),"video games",ISNUMBER(SEARCH("music/classical music", N1256)),"classical music",ISNUMBER(SEARCH("music/electronic music", N1256)),"electronic music",ISNUMBER(SEARCH("music/faith", N1256)),"faith",ISNUMBER(SEARCH("music/indie rock", N1256)),"indie rock",ISNUMBER(SEARCH("music/jazz", N1256)),"jazz",ISNUMBER(SEARCH("music/metal", N1256)),"metal",ISNUMBER(SEARCH("music/pop", N1256)),"pop",ISNUMBER(SEARCH("music/rock", N1256)),"rock",ISNUMBER(SEARCH("music/world music", N1256)),"world music",ISNUMBER(SEARCH("journalism/audio", N1256)),"audio",ISNUMBER(SEARCH("photography/nature", N1256)),"nature",ISNUMBER(SEARCH("photography/people", N1256)),"people",ISNUMBER(SEARCH("photography/photobooks", N1256)),"photobooks",ISNUMBER(SEARCH("photography/places", N1256)),"places",ISNUMBER(SEARCH("publishing/art books", N1256)),"art books",ISNUMBER(SEARCH("publishing/children's books", N1256)),"children's books",ISNUMBER(SEARCH("publishing/fiction", N1256)),"fiction",ISNUMBER(SEARCH("publishing/nonfiction", N1256)),"nonfiction",ISNUMBER(SEARCH("publishing/radio &amp; podcasts", N1256)),"radio &amp; podcasts",ISNUMBER(SEARCH("publishing/translations", N1256)),"translations",ISNUMBER(SEARCH("technology/gadgets", N1256)),"gadgets",ISNUMBER(SEARCH("technology/hardware", N1256)),"hardware",ISNUMBER(SEARCH("technology/makerspaces", N1256)),"makerspaces",ISNUMBER(SEARCH("technology/space exploration", N1256)),"space exploration",ISNUMBER(SEARCH("technology/wearables", N1256)),"wearables",ISNUMBER(SEARCH("technology/web", N1256)),"web",ISNUMBER(SEARCH("theater/musical", N1256)),"musical",ISNUMBER(SEARCH("theater/plays", N1256)),"plays",ISNUMBER(SEARCH("theater/spaces", N1256)),"spaces")</f>
        <v>rock</v>
      </c>
      <c r="S1256" s="6">
        <f t="shared" si="98"/>
        <v>40487.621365740742</v>
      </c>
      <c r="T1256" s="6">
        <f t="shared" si="99"/>
        <v>40544.207638888889</v>
      </c>
    </row>
    <row r="1257" spans="1:20" ht="48" hidden="1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tr">
        <f t="shared" si="97"/>
        <v>music</v>
      </c>
      <c r="R1257" t="str" cm="1">
        <f t="array" ref="R1257">_xlfn.IFS(ISNUMBER(SEARCH("film &amp; video/television", N1257)),"television",ISNUMBER(SEARCH("film &amp; video/animation", N1257)),"animation",ISNUMBER(SEARCH("film &amp; video/documentary", N1257)),"documentary",ISNUMBER(SEARCH("film &amp; video/drama", N1257)),"drama",ISNUMBER(SEARCH("film &amp; video/science fiction", N1257)),"science fiction",ISNUMBER(SEARCH("film &amp; video/shorts", N1257)),"shorts",ISNUMBER(SEARCH("food/food trucks", N1257)),"food trucks",ISNUMBER(SEARCH("food/restaurants", N1257)),"restaurants",ISNUMBER(SEARCH("food/small batch", N1257)),"small batch",ISNUMBER(SEARCH("games/mobile games", N1257)),"mobile games",ISNUMBER(SEARCH("games/tabletop games", N1257)),"tabletop games",ISNUMBER(SEARCH("games/video games", N1257)),"video games",ISNUMBER(SEARCH("music/classical music", N1257)),"classical music",ISNUMBER(SEARCH("music/electronic music", N1257)),"electronic music",ISNUMBER(SEARCH("music/faith", N1257)),"faith",ISNUMBER(SEARCH("music/indie rock", N1257)),"indie rock",ISNUMBER(SEARCH("music/jazz", N1257)),"jazz",ISNUMBER(SEARCH("music/metal", N1257)),"metal",ISNUMBER(SEARCH("music/pop", N1257)),"pop",ISNUMBER(SEARCH("music/rock", N1257)),"rock",ISNUMBER(SEARCH("music/world music", N1257)),"world music",ISNUMBER(SEARCH("journalism/audio", N1257)),"audio",ISNUMBER(SEARCH("photography/nature", N1257)),"nature",ISNUMBER(SEARCH("photography/people", N1257)),"people",ISNUMBER(SEARCH("photography/photobooks", N1257)),"photobooks",ISNUMBER(SEARCH("photography/places", N1257)),"places",ISNUMBER(SEARCH("publishing/art books", N1257)),"art books",ISNUMBER(SEARCH("publishing/children's books", N1257)),"children's books",ISNUMBER(SEARCH("publishing/fiction", N1257)),"fiction",ISNUMBER(SEARCH("publishing/nonfiction", N1257)),"nonfiction",ISNUMBER(SEARCH("publishing/radio &amp; podcasts", N1257)),"radio &amp; podcasts",ISNUMBER(SEARCH("publishing/translations", N1257)),"translations",ISNUMBER(SEARCH("technology/gadgets", N1257)),"gadgets",ISNUMBER(SEARCH("technology/hardware", N1257)),"hardware",ISNUMBER(SEARCH("technology/makerspaces", N1257)),"makerspaces",ISNUMBER(SEARCH("technology/space exploration", N1257)),"space exploration",ISNUMBER(SEARCH("technology/wearables", N1257)),"wearables",ISNUMBER(SEARCH("technology/web", N1257)),"web",ISNUMBER(SEARCH("theater/musical", N1257)),"musical",ISNUMBER(SEARCH("theater/plays", N1257)),"plays",ISNUMBER(SEARCH("theater/spaces", N1257)),"spaces")</f>
        <v>rock</v>
      </c>
      <c r="S1257" s="6">
        <f t="shared" si="98"/>
        <v>41579.845509259263</v>
      </c>
      <c r="T1257" s="6">
        <f t="shared" si="99"/>
        <v>41609.887175925927</v>
      </c>
    </row>
    <row r="1258" spans="1:20" ht="48" hidden="1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tr">
        <f t="shared" si="97"/>
        <v>music</v>
      </c>
      <c r="R1258" t="str" cm="1">
        <f t="array" ref="R1258">_xlfn.IFS(ISNUMBER(SEARCH("film &amp; video/television", N1258)),"television",ISNUMBER(SEARCH("film &amp; video/animation", N1258)),"animation",ISNUMBER(SEARCH("film &amp; video/documentary", N1258)),"documentary",ISNUMBER(SEARCH("film &amp; video/drama", N1258)),"drama",ISNUMBER(SEARCH("film &amp; video/science fiction", N1258)),"science fiction",ISNUMBER(SEARCH("film &amp; video/shorts", N1258)),"shorts",ISNUMBER(SEARCH("food/food trucks", N1258)),"food trucks",ISNUMBER(SEARCH("food/restaurants", N1258)),"restaurants",ISNUMBER(SEARCH("food/small batch", N1258)),"small batch",ISNUMBER(SEARCH("games/mobile games", N1258)),"mobile games",ISNUMBER(SEARCH("games/tabletop games", N1258)),"tabletop games",ISNUMBER(SEARCH("games/video games", N1258)),"video games",ISNUMBER(SEARCH("music/classical music", N1258)),"classical music",ISNUMBER(SEARCH("music/electronic music", N1258)),"electronic music",ISNUMBER(SEARCH("music/faith", N1258)),"faith",ISNUMBER(SEARCH("music/indie rock", N1258)),"indie rock",ISNUMBER(SEARCH("music/jazz", N1258)),"jazz",ISNUMBER(SEARCH("music/metal", N1258)),"metal",ISNUMBER(SEARCH("music/pop", N1258)),"pop",ISNUMBER(SEARCH("music/rock", N1258)),"rock",ISNUMBER(SEARCH("music/world music", N1258)),"world music",ISNUMBER(SEARCH("journalism/audio", N1258)),"audio",ISNUMBER(SEARCH("photography/nature", N1258)),"nature",ISNUMBER(SEARCH("photography/people", N1258)),"people",ISNUMBER(SEARCH("photography/photobooks", N1258)),"photobooks",ISNUMBER(SEARCH("photography/places", N1258)),"places",ISNUMBER(SEARCH("publishing/art books", N1258)),"art books",ISNUMBER(SEARCH("publishing/children's books", N1258)),"children's books",ISNUMBER(SEARCH("publishing/fiction", N1258)),"fiction",ISNUMBER(SEARCH("publishing/nonfiction", N1258)),"nonfiction",ISNUMBER(SEARCH("publishing/radio &amp; podcasts", N1258)),"radio &amp; podcasts",ISNUMBER(SEARCH("publishing/translations", N1258)),"translations",ISNUMBER(SEARCH("technology/gadgets", N1258)),"gadgets",ISNUMBER(SEARCH("technology/hardware", N1258)),"hardware",ISNUMBER(SEARCH("technology/makerspaces", N1258)),"makerspaces",ISNUMBER(SEARCH("technology/space exploration", N1258)),"space exploration",ISNUMBER(SEARCH("technology/wearables", N1258)),"wearables",ISNUMBER(SEARCH("technology/web", N1258)),"web",ISNUMBER(SEARCH("theater/musical", N1258)),"musical",ISNUMBER(SEARCH("theater/plays", N1258)),"plays",ISNUMBER(SEARCH("theater/spaces", N1258)),"spaces")</f>
        <v>rock</v>
      </c>
      <c r="S1258" s="6">
        <f t="shared" si="98"/>
        <v>40921.919340277782</v>
      </c>
      <c r="T1258" s="6">
        <f t="shared" si="99"/>
        <v>40951.919340277782</v>
      </c>
    </row>
    <row r="1259" spans="1:20" ht="48" hidden="1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tr">
        <f t="shared" si="97"/>
        <v>music</v>
      </c>
      <c r="R1259" t="str" cm="1">
        <f t="array" ref="R1259">_xlfn.IFS(ISNUMBER(SEARCH("film &amp; video/television", N1259)),"television",ISNUMBER(SEARCH("film &amp; video/animation", N1259)),"animation",ISNUMBER(SEARCH("film &amp; video/documentary", N1259)),"documentary",ISNUMBER(SEARCH("film &amp; video/drama", N1259)),"drama",ISNUMBER(SEARCH("film &amp; video/science fiction", N1259)),"science fiction",ISNUMBER(SEARCH("film &amp; video/shorts", N1259)),"shorts",ISNUMBER(SEARCH("food/food trucks", N1259)),"food trucks",ISNUMBER(SEARCH("food/restaurants", N1259)),"restaurants",ISNUMBER(SEARCH("food/small batch", N1259)),"small batch",ISNUMBER(SEARCH("games/mobile games", N1259)),"mobile games",ISNUMBER(SEARCH("games/tabletop games", N1259)),"tabletop games",ISNUMBER(SEARCH("games/video games", N1259)),"video games",ISNUMBER(SEARCH("music/classical music", N1259)),"classical music",ISNUMBER(SEARCH("music/electronic music", N1259)),"electronic music",ISNUMBER(SEARCH("music/faith", N1259)),"faith",ISNUMBER(SEARCH("music/indie rock", N1259)),"indie rock",ISNUMBER(SEARCH("music/jazz", N1259)),"jazz",ISNUMBER(SEARCH("music/metal", N1259)),"metal",ISNUMBER(SEARCH("music/pop", N1259)),"pop",ISNUMBER(SEARCH("music/rock", N1259)),"rock",ISNUMBER(SEARCH("music/world music", N1259)),"world music",ISNUMBER(SEARCH("journalism/audio", N1259)),"audio",ISNUMBER(SEARCH("photography/nature", N1259)),"nature",ISNUMBER(SEARCH("photography/people", N1259)),"people",ISNUMBER(SEARCH("photography/photobooks", N1259)),"photobooks",ISNUMBER(SEARCH("photography/places", N1259)),"places",ISNUMBER(SEARCH("publishing/art books", N1259)),"art books",ISNUMBER(SEARCH("publishing/children's books", N1259)),"children's books",ISNUMBER(SEARCH("publishing/fiction", N1259)),"fiction",ISNUMBER(SEARCH("publishing/nonfiction", N1259)),"nonfiction",ISNUMBER(SEARCH("publishing/radio &amp; podcasts", N1259)),"radio &amp; podcasts",ISNUMBER(SEARCH("publishing/translations", N1259)),"translations",ISNUMBER(SEARCH("technology/gadgets", N1259)),"gadgets",ISNUMBER(SEARCH("technology/hardware", N1259)),"hardware",ISNUMBER(SEARCH("technology/makerspaces", N1259)),"makerspaces",ISNUMBER(SEARCH("technology/space exploration", N1259)),"space exploration",ISNUMBER(SEARCH("technology/wearables", N1259)),"wearables",ISNUMBER(SEARCH("technology/web", N1259)),"web",ISNUMBER(SEARCH("theater/musical", N1259)),"musical",ISNUMBER(SEARCH("theater/plays", N1259)),"plays",ISNUMBER(SEARCH("theater/spaces", N1259)),"spaces")</f>
        <v>rock</v>
      </c>
      <c r="S1259" s="6">
        <f t="shared" si="98"/>
        <v>40587.085532407407</v>
      </c>
      <c r="T1259" s="6">
        <f t="shared" si="99"/>
        <v>40636.043865740743</v>
      </c>
    </row>
    <row r="1260" spans="1:20" ht="48" hidden="1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tr">
        <f t="shared" si="97"/>
        <v>music</v>
      </c>
      <c r="R1260" t="str" cm="1">
        <f t="array" ref="R1260">_xlfn.IFS(ISNUMBER(SEARCH("film &amp; video/television", N1260)),"television",ISNUMBER(SEARCH("film &amp; video/animation", N1260)),"animation",ISNUMBER(SEARCH("film &amp; video/documentary", N1260)),"documentary",ISNUMBER(SEARCH("film &amp; video/drama", N1260)),"drama",ISNUMBER(SEARCH("film &amp; video/science fiction", N1260)),"science fiction",ISNUMBER(SEARCH("film &amp; video/shorts", N1260)),"shorts",ISNUMBER(SEARCH("food/food trucks", N1260)),"food trucks",ISNUMBER(SEARCH("food/restaurants", N1260)),"restaurants",ISNUMBER(SEARCH("food/small batch", N1260)),"small batch",ISNUMBER(SEARCH("games/mobile games", N1260)),"mobile games",ISNUMBER(SEARCH("games/tabletop games", N1260)),"tabletop games",ISNUMBER(SEARCH("games/video games", N1260)),"video games",ISNUMBER(SEARCH("music/classical music", N1260)),"classical music",ISNUMBER(SEARCH("music/electronic music", N1260)),"electronic music",ISNUMBER(SEARCH("music/faith", N1260)),"faith",ISNUMBER(SEARCH("music/indie rock", N1260)),"indie rock",ISNUMBER(SEARCH("music/jazz", N1260)),"jazz",ISNUMBER(SEARCH("music/metal", N1260)),"metal",ISNUMBER(SEARCH("music/pop", N1260)),"pop",ISNUMBER(SEARCH("music/rock", N1260)),"rock",ISNUMBER(SEARCH("music/world music", N1260)),"world music",ISNUMBER(SEARCH("journalism/audio", N1260)),"audio",ISNUMBER(SEARCH("photography/nature", N1260)),"nature",ISNUMBER(SEARCH("photography/people", N1260)),"people",ISNUMBER(SEARCH("photography/photobooks", N1260)),"photobooks",ISNUMBER(SEARCH("photography/places", N1260)),"places",ISNUMBER(SEARCH("publishing/art books", N1260)),"art books",ISNUMBER(SEARCH("publishing/children's books", N1260)),"children's books",ISNUMBER(SEARCH("publishing/fiction", N1260)),"fiction",ISNUMBER(SEARCH("publishing/nonfiction", N1260)),"nonfiction",ISNUMBER(SEARCH("publishing/radio &amp; podcasts", N1260)),"radio &amp; podcasts",ISNUMBER(SEARCH("publishing/translations", N1260)),"translations",ISNUMBER(SEARCH("technology/gadgets", N1260)),"gadgets",ISNUMBER(SEARCH("technology/hardware", N1260)),"hardware",ISNUMBER(SEARCH("technology/makerspaces", N1260)),"makerspaces",ISNUMBER(SEARCH("technology/space exploration", N1260)),"space exploration",ISNUMBER(SEARCH("technology/wearables", N1260)),"wearables",ISNUMBER(SEARCH("technology/web", N1260)),"web",ISNUMBER(SEARCH("theater/musical", N1260)),"musical",ISNUMBER(SEARCH("theater/plays", N1260)),"plays",ISNUMBER(SEARCH("theater/spaces", N1260)),"spaces")</f>
        <v>rock</v>
      </c>
      <c r="S1260" s="6">
        <f t="shared" si="98"/>
        <v>41487.611250000002</v>
      </c>
      <c r="T1260" s="6">
        <f t="shared" si="99"/>
        <v>41517.611250000002</v>
      </c>
    </row>
    <row r="1261" spans="1:20" ht="32" hidden="1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tr">
        <f t="shared" si="97"/>
        <v>music</v>
      </c>
      <c r="R1261" t="str" cm="1">
        <f t="array" ref="R1261">_xlfn.IFS(ISNUMBER(SEARCH("film &amp; video/television", N1261)),"television",ISNUMBER(SEARCH("film &amp; video/animation", N1261)),"animation",ISNUMBER(SEARCH("film &amp; video/documentary", N1261)),"documentary",ISNUMBER(SEARCH("film &amp; video/drama", N1261)),"drama",ISNUMBER(SEARCH("film &amp; video/science fiction", N1261)),"science fiction",ISNUMBER(SEARCH("film &amp; video/shorts", N1261)),"shorts",ISNUMBER(SEARCH("food/food trucks", N1261)),"food trucks",ISNUMBER(SEARCH("food/restaurants", N1261)),"restaurants",ISNUMBER(SEARCH("food/small batch", N1261)),"small batch",ISNUMBER(SEARCH("games/mobile games", N1261)),"mobile games",ISNUMBER(SEARCH("games/tabletop games", N1261)),"tabletop games",ISNUMBER(SEARCH("games/video games", N1261)),"video games",ISNUMBER(SEARCH("music/classical music", N1261)),"classical music",ISNUMBER(SEARCH("music/electronic music", N1261)),"electronic music",ISNUMBER(SEARCH("music/faith", N1261)),"faith",ISNUMBER(SEARCH("music/indie rock", N1261)),"indie rock",ISNUMBER(SEARCH("music/jazz", N1261)),"jazz",ISNUMBER(SEARCH("music/metal", N1261)),"metal",ISNUMBER(SEARCH("music/pop", N1261)),"pop",ISNUMBER(SEARCH("music/rock", N1261)),"rock",ISNUMBER(SEARCH("music/world music", N1261)),"world music",ISNUMBER(SEARCH("journalism/audio", N1261)),"audio",ISNUMBER(SEARCH("photography/nature", N1261)),"nature",ISNUMBER(SEARCH("photography/people", N1261)),"people",ISNUMBER(SEARCH("photography/photobooks", N1261)),"photobooks",ISNUMBER(SEARCH("photography/places", N1261)),"places",ISNUMBER(SEARCH("publishing/art books", N1261)),"art books",ISNUMBER(SEARCH("publishing/children's books", N1261)),"children's books",ISNUMBER(SEARCH("publishing/fiction", N1261)),"fiction",ISNUMBER(SEARCH("publishing/nonfiction", N1261)),"nonfiction",ISNUMBER(SEARCH("publishing/radio &amp; podcasts", N1261)),"radio &amp; podcasts",ISNUMBER(SEARCH("publishing/translations", N1261)),"translations",ISNUMBER(SEARCH("technology/gadgets", N1261)),"gadgets",ISNUMBER(SEARCH("technology/hardware", N1261)),"hardware",ISNUMBER(SEARCH("technology/makerspaces", N1261)),"makerspaces",ISNUMBER(SEARCH("technology/space exploration", N1261)),"space exploration",ISNUMBER(SEARCH("technology/wearables", N1261)),"wearables",ISNUMBER(SEARCH("technology/web", N1261)),"web",ISNUMBER(SEARCH("theater/musical", N1261)),"musical",ISNUMBER(SEARCH("theater/plays", N1261)),"plays",ISNUMBER(SEARCH("theater/spaces", N1261)),"spaces")</f>
        <v>rock</v>
      </c>
      <c r="S1261" s="6">
        <f t="shared" si="98"/>
        <v>41766.970648148148</v>
      </c>
      <c r="T1261" s="6">
        <f t="shared" si="99"/>
        <v>41799.165972222225</v>
      </c>
    </row>
    <row r="1262" spans="1:20" ht="48" hidden="1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tr">
        <f t="shared" si="97"/>
        <v>music</v>
      </c>
      <c r="R1262" t="str" cm="1">
        <f t="array" ref="R1262">_xlfn.IFS(ISNUMBER(SEARCH("film &amp; video/television", N1262)),"television",ISNUMBER(SEARCH("film &amp; video/animation", N1262)),"animation",ISNUMBER(SEARCH("film &amp; video/documentary", N1262)),"documentary",ISNUMBER(SEARCH("film &amp; video/drama", N1262)),"drama",ISNUMBER(SEARCH("film &amp; video/science fiction", N1262)),"science fiction",ISNUMBER(SEARCH("film &amp; video/shorts", N1262)),"shorts",ISNUMBER(SEARCH("food/food trucks", N1262)),"food trucks",ISNUMBER(SEARCH("food/restaurants", N1262)),"restaurants",ISNUMBER(SEARCH("food/small batch", N1262)),"small batch",ISNUMBER(SEARCH("games/mobile games", N1262)),"mobile games",ISNUMBER(SEARCH("games/tabletop games", N1262)),"tabletop games",ISNUMBER(SEARCH("games/video games", N1262)),"video games",ISNUMBER(SEARCH("music/classical music", N1262)),"classical music",ISNUMBER(SEARCH("music/electronic music", N1262)),"electronic music",ISNUMBER(SEARCH("music/faith", N1262)),"faith",ISNUMBER(SEARCH("music/indie rock", N1262)),"indie rock",ISNUMBER(SEARCH("music/jazz", N1262)),"jazz",ISNUMBER(SEARCH("music/metal", N1262)),"metal",ISNUMBER(SEARCH("music/pop", N1262)),"pop",ISNUMBER(SEARCH("music/rock", N1262)),"rock",ISNUMBER(SEARCH("music/world music", N1262)),"world music",ISNUMBER(SEARCH("journalism/audio", N1262)),"audio",ISNUMBER(SEARCH("photography/nature", N1262)),"nature",ISNUMBER(SEARCH("photography/people", N1262)),"people",ISNUMBER(SEARCH("photography/photobooks", N1262)),"photobooks",ISNUMBER(SEARCH("photography/places", N1262)),"places",ISNUMBER(SEARCH("publishing/art books", N1262)),"art books",ISNUMBER(SEARCH("publishing/children's books", N1262)),"children's books",ISNUMBER(SEARCH("publishing/fiction", N1262)),"fiction",ISNUMBER(SEARCH("publishing/nonfiction", N1262)),"nonfiction",ISNUMBER(SEARCH("publishing/radio &amp; podcasts", N1262)),"radio &amp; podcasts",ISNUMBER(SEARCH("publishing/translations", N1262)),"translations",ISNUMBER(SEARCH("technology/gadgets", N1262)),"gadgets",ISNUMBER(SEARCH("technology/hardware", N1262)),"hardware",ISNUMBER(SEARCH("technology/makerspaces", N1262)),"makerspaces",ISNUMBER(SEARCH("technology/space exploration", N1262)),"space exploration",ISNUMBER(SEARCH("technology/wearables", N1262)),"wearables",ISNUMBER(SEARCH("technology/web", N1262)),"web",ISNUMBER(SEARCH("theater/musical", N1262)),"musical",ISNUMBER(SEARCH("theater/plays", N1262)),"plays",ISNUMBER(SEARCH("theater/spaces", N1262)),"spaces")</f>
        <v>rock</v>
      </c>
      <c r="S1262" s="6">
        <f t="shared" si="98"/>
        <v>41666.842824074076</v>
      </c>
      <c r="T1262" s="6">
        <f t="shared" si="99"/>
        <v>41696.842824074076</v>
      </c>
    </row>
    <row r="1263" spans="1:20" ht="32" hidden="1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tr">
        <f t="shared" si="97"/>
        <v>music</v>
      </c>
      <c r="R1263" t="str" cm="1">
        <f t="array" ref="R1263">_xlfn.IFS(ISNUMBER(SEARCH("film &amp; video/television", N1263)),"television",ISNUMBER(SEARCH("film &amp; video/animation", N1263)),"animation",ISNUMBER(SEARCH("film &amp; video/documentary", N1263)),"documentary",ISNUMBER(SEARCH("film &amp; video/drama", N1263)),"drama",ISNUMBER(SEARCH("film &amp; video/science fiction", N1263)),"science fiction",ISNUMBER(SEARCH("film &amp; video/shorts", N1263)),"shorts",ISNUMBER(SEARCH("food/food trucks", N1263)),"food trucks",ISNUMBER(SEARCH("food/restaurants", N1263)),"restaurants",ISNUMBER(SEARCH("food/small batch", N1263)),"small batch",ISNUMBER(SEARCH("games/mobile games", N1263)),"mobile games",ISNUMBER(SEARCH("games/tabletop games", N1263)),"tabletop games",ISNUMBER(SEARCH("games/video games", N1263)),"video games",ISNUMBER(SEARCH("music/classical music", N1263)),"classical music",ISNUMBER(SEARCH("music/electronic music", N1263)),"electronic music",ISNUMBER(SEARCH("music/faith", N1263)),"faith",ISNUMBER(SEARCH("music/indie rock", N1263)),"indie rock",ISNUMBER(SEARCH("music/jazz", N1263)),"jazz",ISNUMBER(SEARCH("music/metal", N1263)),"metal",ISNUMBER(SEARCH("music/pop", N1263)),"pop",ISNUMBER(SEARCH("music/rock", N1263)),"rock",ISNUMBER(SEARCH("music/world music", N1263)),"world music",ISNUMBER(SEARCH("journalism/audio", N1263)),"audio",ISNUMBER(SEARCH("photography/nature", N1263)),"nature",ISNUMBER(SEARCH("photography/people", N1263)),"people",ISNUMBER(SEARCH("photography/photobooks", N1263)),"photobooks",ISNUMBER(SEARCH("photography/places", N1263)),"places",ISNUMBER(SEARCH("publishing/art books", N1263)),"art books",ISNUMBER(SEARCH("publishing/children's books", N1263)),"children's books",ISNUMBER(SEARCH("publishing/fiction", N1263)),"fiction",ISNUMBER(SEARCH("publishing/nonfiction", N1263)),"nonfiction",ISNUMBER(SEARCH("publishing/radio &amp; podcasts", N1263)),"radio &amp; podcasts",ISNUMBER(SEARCH("publishing/translations", N1263)),"translations",ISNUMBER(SEARCH("technology/gadgets", N1263)),"gadgets",ISNUMBER(SEARCH("technology/hardware", N1263)),"hardware",ISNUMBER(SEARCH("technology/makerspaces", N1263)),"makerspaces",ISNUMBER(SEARCH("technology/space exploration", N1263)),"space exploration",ISNUMBER(SEARCH("technology/wearables", N1263)),"wearables",ISNUMBER(SEARCH("technology/web", N1263)),"web",ISNUMBER(SEARCH("theater/musical", N1263)),"musical",ISNUMBER(SEARCH("theater/plays", N1263)),"plays",ISNUMBER(SEARCH("theater/spaces", N1263)),"spaces")</f>
        <v>rock</v>
      </c>
      <c r="S1263" s="6">
        <f t="shared" si="98"/>
        <v>41638.342905092592</v>
      </c>
      <c r="T1263" s="6">
        <f t="shared" si="99"/>
        <v>41668.342905092592</v>
      </c>
    </row>
    <row r="1264" spans="1:20" ht="48" hidden="1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tr">
        <f t="shared" si="97"/>
        <v>music</v>
      </c>
      <c r="R1264" t="str" cm="1">
        <f t="array" ref="R1264">_xlfn.IFS(ISNUMBER(SEARCH("film &amp; video/television", N1264)),"television",ISNUMBER(SEARCH("film &amp; video/animation", N1264)),"animation",ISNUMBER(SEARCH("film &amp; video/documentary", N1264)),"documentary",ISNUMBER(SEARCH("film &amp; video/drama", N1264)),"drama",ISNUMBER(SEARCH("film &amp; video/science fiction", N1264)),"science fiction",ISNUMBER(SEARCH("film &amp; video/shorts", N1264)),"shorts",ISNUMBER(SEARCH("food/food trucks", N1264)),"food trucks",ISNUMBER(SEARCH("food/restaurants", N1264)),"restaurants",ISNUMBER(SEARCH("food/small batch", N1264)),"small batch",ISNUMBER(SEARCH("games/mobile games", N1264)),"mobile games",ISNUMBER(SEARCH("games/tabletop games", N1264)),"tabletop games",ISNUMBER(SEARCH("games/video games", N1264)),"video games",ISNUMBER(SEARCH("music/classical music", N1264)),"classical music",ISNUMBER(SEARCH("music/electronic music", N1264)),"electronic music",ISNUMBER(SEARCH("music/faith", N1264)),"faith",ISNUMBER(SEARCH("music/indie rock", N1264)),"indie rock",ISNUMBER(SEARCH("music/jazz", N1264)),"jazz",ISNUMBER(SEARCH("music/metal", N1264)),"metal",ISNUMBER(SEARCH("music/pop", N1264)),"pop",ISNUMBER(SEARCH("music/rock", N1264)),"rock",ISNUMBER(SEARCH("music/world music", N1264)),"world music",ISNUMBER(SEARCH("journalism/audio", N1264)),"audio",ISNUMBER(SEARCH("photography/nature", N1264)),"nature",ISNUMBER(SEARCH("photography/people", N1264)),"people",ISNUMBER(SEARCH("photography/photobooks", N1264)),"photobooks",ISNUMBER(SEARCH("photography/places", N1264)),"places",ISNUMBER(SEARCH("publishing/art books", N1264)),"art books",ISNUMBER(SEARCH("publishing/children's books", N1264)),"children's books",ISNUMBER(SEARCH("publishing/fiction", N1264)),"fiction",ISNUMBER(SEARCH("publishing/nonfiction", N1264)),"nonfiction",ISNUMBER(SEARCH("publishing/radio &amp; podcasts", N1264)),"radio &amp; podcasts",ISNUMBER(SEARCH("publishing/translations", N1264)),"translations",ISNUMBER(SEARCH("technology/gadgets", N1264)),"gadgets",ISNUMBER(SEARCH("technology/hardware", N1264)),"hardware",ISNUMBER(SEARCH("technology/makerspaces", N1264)),"makerspaces",ISNUMBER(SEARCH("technology/space exploration", N1264)),"space exploration",ISNUMBER(SEARCH("technology/wearables", N1264)),"wearables",ISNUMBER(SEARCH("technology/web", N1264)),"web",ISNUMBER(SEARCH("theater/musical", N1264)),"musical",ISNUMBER(SEARCH("theater/plays", N1264)),"plays",ISNUMBER(SEARCH("theater/spaces", N1264)),"spaces")</f>
        <v>rock</v>
      </c>
      <c r="S1264" s="6">
        <f t="shared" si="98"/>
        <v>41656.762638888889</v>
      </c>
      <c r="T1264" s="6">
        <f t="shared" si="99"/>
        <v>41686.762638888889</v>
      </c>
    </row>
    <row r="1265" spans="1:20" ht="32" hidden="1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tr">
        <f t="shared" si="97"/>
        <v>music</v>
      </c>
      <c r="R1265" t="str" cm="1">
        <f t="array" ref="R1265">_xlfn.IFS(ISNUMBER(SEARCH("film &amp; video/television", N1265)),"television",ISNUMBER(SEARCH("film &amp; video/animation", N1265)),"animation",ISNUMBER(SEARCH("film &amp; video/documentary", N1265)),"documentary",ISNUMBER(SEARCH("film &amp; video/drama", N1265)),"drama",ISNUMBER(SEARCH("film &amp; video/science fiction", N1265)),"science fiction",ISNUMBER(SEARCH("film &amp; video/shorts", N1265)),"shorts",ISNUMBER(SEARCH("food/food trucks", N1265)),"food trucks",ISNUMBER(SEARCH("food/restaurants", N1265)),"restaurants",ISNUMBER(SEARCH("food/small batch", N1265)),"small batch",ISNUMBER(SEARCH("games/mobile games", N1265)),"mobile games",ISNUMBER(SEARCH("games/tabletop games", N1265)),"tabletop games",ISNUMBER(SEARCH("games/video games", N1265)),"video games",ISNUMBER(SEARCH("music/classical music", N1265)),"classical music",ISNUMBER(SEARCH("music/electronic music", N1265)),"electronic music",ISNUMBER(SEARCH("music/faith", N1265)),"faith",ISNUMBER(SEARCH("music/indie rock", N1265)),"indie rock",ISNUMBER(SEARCH("music/jazz", N1265)),"jazz",ISNUMBER(SEARCH("music/metal", N1265)),"metal",ISNUMBER(SEARCH("music/pop", N1265)),"pop",ISNUMBER(SEARCH("music/rock", N1265)),"rock",ISNUMBER(SEARCH("music/world music", N1265)),"world music",ISNUMBER(SEARCH("journalism/audio", N1265)),"audio",ISNUMBER(SEARCH("photography/nature", N1265)),"nature",ISNUMBER(SEARCH("photography/people", N1265)),"people",ISNUMBER(SEARCH("photography/photobooks", N1265)),"photobooks",ISNUMBER(SEARCH("photography/places", N1265)),"places",ISNUMBER(SEARCH("publishing/art books", N1265)),"art books",ISNUMBER(SEARCH("publishing/children's books", N1265)),"children's books",ISNUMBER(SEARCH("publishing/fiction", N1265)),"fiction",ISNUMBER(SEARCH("publishing/nonfiction", N1265)),"nonfiction",ISNUMBER(SEARCH("publishing/radio &amp; podcasts", N1265)),"radio &amp; podcasts",ISNUMBER(SEARCH("publishing/translations", N1265)),"translations",ISNUMBER(SEARCH("technology/gadgets", N1265)),"gadgets",ISNUMBER(SEARCH("technology/hardware", N1265)),"hardware",ISNUMBER(SEARCH("technology/makerspaces", N1265)),"makerspaces",ISNUMBER(SEARCH("technology/space exploration", N1265)),"space exploration",ISNUMBER(SEARCH("technology/wearables", N1265)),"wearables",ISNUMBER(SEARCH("technology/web", N1265)),"web",ISNUMBER(SEARCH("theater/musical", N1265)),"musical",ISNUMBER(SEARCH("theater/plays", N1265)),"plays",ISNUMBER(SEARCH("theater/spaces", N1265)),"spaces")</f>
        <v>rock</v>
      </c>
      <c r="S1265" s="6">
        <f t="shared" si="98"/>
        <v>41692.084143518521</v>
      </c>
      <c r="T1265" s="6">
        <f t="shared" si="99"/>
        <v>41727.041666666664</v>
      </c>
    </row>
    <row r="1266" spans="1:20" ht="48" hidden="1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tr">
        <f t="shared" si="97"/>
        <v>music</v>
      </c>
      <c r="R1266" t="str" cm="1">
        <f t="array" ref="R1266">_xlfn.IFS(ISNUMBER(SEARCH("film &amp; video/television", N1266)),"television",ISNUMBER(SEARCH("film &amp; video/animation", N1266)),"animation",ISNUMBER(SEARCH("film &amp; video/documentary", N1266)),"documentary",ISNUMBER(SEARCH("film &amp; video/drama", N1266)),"drama",ISNUMBER(SEARCH("film &amp; video/science fiction", N1266)),"science fiction",ISNUMBER(SEARCH("film &amp; video/shorts", N1266)),"shorts",ISNUMBER(SEARCH("food/food trucks", N1266)),"food trucks",ISNUMBER(SEARCH("food/restaurants", N1266)),"restaurants",ISNUMBER(SEARCH("food/small batch", N1266)),"small batch",ISNUMBER(SEARCH("games/mobile games", N1266)),"mobile games",ISNUMBER(SEARCH("games/tabletop games", N1266)),"tabletop games",ISNUMBER(SEARCH("games/video games", N1266)),"video games",ISNUMBER(SEARCH("music/classical music", N1266)),"classical music",ISNUMBER(SEARCH("music/electronic music", N1266)),"electronic music",ISNUMBER(SEARCH("music/faith", N1266)),"faith",ISNUMBER(SEARCH("music/indie rock", N1266)),"indie rock",ISNUMBER(SEARCH("music/jazz", N1266)),"jazz",ISNUMBER(SEARCH("music/metal", N1266)),"metal",ISNUMBER(SEARCH("music/pop", N1266)),"pop",ISNUMBER(SEARCH("music/rock", N1266)),"rock",ISNUMBER(SEARCH("music/world music", N1266)),"world music",ISNUMBER(SEARCH("journalism/audio", N1266)),"audio",ISNUMBER(SEARCH("photography/nature", N1266)),"nature",ISNUMBER(SEARCH("photography/people", N1266)),"people",ISNUMBER(SEARCH("photography/photobooks", N1266)),"photobooks",ISNUMBER(SEARCH("photography/places", N1266)),"places",ISNUMBER(SEARCH("publishing/art books", N1266)),"art books",ISNUMBER(SEARCH("publishing/children's books", N1266)),"children's books",ISNUMBER(SEARCH("publishing/fiction", N1266)),"fiction",ISNUMBER(SEARCH("publishing/nonfiction", N1266)),"nonfiction",ISNUMBER(SEARCH("publishing/radio &amp; podcasts", N1266)),"radio &amp; podcasts",ISNUMBER(SEARCH("publishing/translations", N1266)),"translations",ISNUMBER(SEARCH("technology/gadgets", N1266)),"gadgets",ISNUMBER(SEARCH("technology/hardware", N1266)),"hardware",ISNUMBER(SEARCH("technology/makerspaces", N1266)),"makerspaces",ISNUMBER(SEARCH("technology/space exploration", N1266)),"space exploration",ISNUMBER(SEARCH("technology/wearables", N1266)),"wearables",ISNUMBER(SEARCH("technology/web", N1266)),"web",ISNUMBER(SEARCH("theater/musical", N1266)),"musical",ISNUMBER(SEARCH("theater/plays", N1266)),"plays",ISNUMBER(SEARCH("theater/spaces", N1266)),"spaces")</f>
        <v>rock</v>
      </c>
      <c r="S1266" s="6">
        <f t="shared" si="98"/>
        <v>41547.662997685184</v>
      </c>
      <c r="T1266" s="6">
        <f t="shared" si="99"/>
        <v>41576.662997685184</v>
      </c>
    </row>
    <row r="1267" spans="1:20" ht="64" hidden="1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tr">
        <f t="shared" si="97"/>
        <v>music</v>
      </c>
      <c r="R1267" t="str" cm="1">
        <f t="array" ref="R1267">_xlfn.IFS(ISNUMBER(SEARCH("film &amp; video/television", N1267)),"television",ISNUMBER(SEARCH("film &amp; video/animation", N1267)),"animation",ISNUMBER(SEARCH("film &amp; video/documentary", N1267)),"documentary",ISNUMBER(SEARCH("film &amp; video/drama", N1267)),"drama",ISNUMBER(SEARCH("film &amp; video/science fiction", N1267)),"science fiction",ISNUMBER(SEARCH("film &amp; video/shorts", N1267)),"shorts",ISNUMBER(SEARCH("food/food trucks", N1267)),"food trucks",ISNUMBER(SEARCH("food/restaurants", N1267)),"restaurants",ISNUMBER(SEARCH("food/small batch", N1267)),"small batch",ISNUMBER(SEARCH("games/mobile games", N1267)),"mobile games",ISNUMBER(SEARCH("games/tabletop games", N1267)),"tabletop games",ISNUMBER(SEARCH("games/video games", N1267)),"video games",ISNUMBER(SEARCH("music/classical music", N1267)),"classical music",ISNUMBER(SEARCH("music/electronic music", N1267)),"electronic music",ISNUMBER(SEARCH("music/faith", N1267)),"faith",ISNUMBER(SEARCH("music/indie rock", N1267)),"indie rock",ISNUMBER(SEARCH("music/jazz", N1267)),"jazz",ISNUMBER(SEARCH("music/metal", N1267)),"metal",ISNUMBER(SEARCH("music/pop", N1267)),"pop",ISNUMBER(SEARCH("music/rock", N1267)),"rock",ISNUMBER(SEARCH("music/world music", N1267)),"world music",ISNUMBER(SEARCH("journalism/audio", N1267)),"audio",ISNUMBER(SEARCH("photography/nature", N1267)),"nature",ISNUMBER(SEARCH("photography/people", N1267)),"people",ISNUMBER(SEARCH("photography/photobooks", N1267)),"photobooks",ISNUMBER(SEARCH("photography/places", N1267)),"places",ISNUMBER(SEARCH("publishing/art books", N1267)),"art books",ISNUMBER(SEARCH("publishing/children's books", N1267)),"children's books",ISNUMBER(SEARCH("publishing/fiction", N1267)),"fiction",ISNUMBER(SEARCH("publishing/nonfiction", N1267)),"nonfiction",ISNUMBER(SEARCH("publishing/radio &amp; podcasts", N1267)),"radio &amp; podcasts",ISNUMBER(SEARCH("publishing/translations", N1267)),"translations",ISNUMBER(SEARCH("technology/gadgets", N1267)),"gadgets",ISNUMBER(SEARCH("technology/hardware", N1267)),"hardware",ISNUMBER(SEARCH("technology/makerspaces", N1267)),"makerspaces",ISNUMBER(SEARCH("technology/space exploration", N1267)),"space exploration",ISNUMBER(SEARCH("technology/wearables", N1267)),"wearables",ISNUMBER(SEARCH("technology/web", N1267)),"web",ISNUMBER(SEARCH("theater/musical", N1267)),"musical",ISNUMBER(SEARCH("theater/plays", N1267)),"plays",ISNUMBER(SEARCH("theater/spaces", N1267)),"spaces")</f>
        <v>rock</v>
      </c>
      <c r="S1267" s="6">
        <f t="shared" si="98"/>
        <v>40465.655266203699</v>
      </c>
      <c r="T1267" s="6">
        <f t="shared" si="9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tr">
        <f t="shared" si="97"/>
        <v>music</v>
      </c>
      <c r="R1268" t="str" cm="1">
        <f t="array" ref="R1268">_xlfn.IFS(ISNUMBER(SEARCH("film &amp; video/television", N1268)),"television",ISNUMBER(SEARCH("film &amp; video/animation", N1268)),"animation",ISNUMBER(SEARCH("film &amp; video/documentary", N1268)),"documentary",ISNUMBER(SEARCH("film &amp; video/drama", N1268)),"drama",ISNUMBER(SEARCH("film &amp; video/science fiction", N1268)),"science fiction",ISNUMBER(SEARCH("film &amp; video/shorts", N1268)),"shorts",ISNUMBER(SEARCH("food/food trucks", N1268)),"food trucks",ISNUMBER(SEARCH("food/restaurants", N1268)),"restaurants",ISNUMBER(SEARCH("food/small batch", N1268)),"small batch",ISNUMBER(SEARCH("games/mobile games", N1268)),"mobile games",ISNUMBER(SEARCH("games/tabletop games", N1268)),"tabletop games",ISNUMBER(SEARCH("games/video games", N1268)),"video games",ISNUMBER(SEARCH("music/classical music", N1268)),"classical music",ISNUMBER(SEARCH("music/electronic music", N1268)),"electronic music",ISNUMBER(SEARCH("music/faith", N1268)),"faith",ISNUMBER(SEARCH("music/indie rock", N1268)),"indie rock",ISNUMBER(SEARCH("music/jazz", N1268)),"jazz",ISNUMBER(SEARCH("music/metal", N1268)),"metal",ISNUMBER(SEARCH("music/pop", N1268)),"pop",ISNUMBER(SEARCH("music/rock", N1268)),"rock",ISNUMBER(SEARCH("music/world music", N1268)),"world music",ISNUMBER(SEARCH("journalism/audio", N1268)),"audio",ISNUMBER(SEARCH("photography/nature", N1268)),"nature",ISNUMBER(SEARCH("photography/people", N1268)),"people",ISNUMBER(SEARCH("photography/photobooks", N1268)),"photobooks",ISNUMBER(SEARCH("photography/places", N1268)),"places",ISNUMBER(SEARCH("publishing/art books", N1268)),"art books",ISNUMBER(SEARCH("publishing/children's books", N1268)),"children's books",ISNUMBER(SEARCH("publishing/fiction", N1268)),"fiction",ISNUMBER(SEARCH("publishing/nonfiction", N1268)),"nonfiction",ISNUMBER(SEARCH("publishing/radio &amp; podcasts", N1268)),"radio &amp; podcasts",ISNUMBER(SEARCH("publishing/translations", N1268)),"translations",ISNUMBER(SEARCH("technology/gadgets", N1268)),"gadgets",ISNUMBER(SEARCH("technology/hardware", N1268)),"hardware",ISNUMBER(SEARCH("technology/makerspaces", N1268)),"makerspaces",ISNUMBER(SEARCH("technology/space exploration", N1268)),"space exploration",ISNUMBER(SEARCH("technology/wearables", N1268)),"wearables",ISNUMBER(SEARCH("technology/web", N1268)),"web",ISNUMBER(SEARCH("theater/musical", N1268)),"musical",ISNUMBER(SEARCH("theater/plays", N1268)),"plays",ISNUMBER(SEARCH("theater/spaces", N1268)),"spaces")</f>
        <v>rock</v>
      </c>
      <c r="S1268" s="6">
        <f t="shared" si="98"/>
        <v>41620.87667824074</v>
      </c>
      <c r="T1268" s="6">
        <f t="shared" si="9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tr">
        <f t="shared" si="97"/>
        <v>music</v>
      </c>
      <c r="R1269" t="str" cm="1">
        <f t="array" ref="R1269">_xlfn.IFS(ISNUMBER(SEARCH("film &amp; video/television", N1269)),"television",ISNUMBER(SEARCH("film &amp; video/animation", N1269)),"animation",ISNUMBER(SEARCH("film &amp; video/documentary", N1269)),"documentary",ISNUMBER(SEARCH("film &amp; video/drama", N1269)),"drama",ISNUMBER(SEARCH("film &amp; video/science fiction", N1269)),"science fiction",ISNUMBER(SEARCH("film &amp; video/shorts", N1269)),"shorts",ISNUMBER(SEARCH("food/food trucks", N1269)),"food trucks",ISNUMBER(SEARCH("food/restaurants", N1269)),"restaurants",ISNUMBER(SEARCH("food/small batch", N1269)),"small batch",ISNUMBER(SEARCH("games/mobile games", N1269)),"mobile games",ISNUMBER(SEARCH("games/tabletop games", N1269)),"tabletop games",ISNUMBER(SEARCH("games/video games", N1269)),"video games",ISNUMBER(SEARCH("music/classical music", N1269)),"classical music",ISNUMBER(SEARCH("music/electronic music", N1269)),"electronic music",ISNUMBER(SEARCH("music/faith", N1269)),"faith",ISNUMBER(SEARCH("music/indie rock", N1269)),"indie rock",ISNUMBER(SEARCH("music/jazz", N1269)),"jazz",ISNUMBER(SEARCH("music/metal", N1269)),"metal",ISNUMBER(SEARCH("music/pop", N1269)),"pop",ISNUMBER(SEARCH("music/rock", N1269)),"rock",ISNUMBER(SEARCH("music/world music", N1269)),"world music",ISNUMBER(SEARCH("journalism/audio", N1269)),"audio",ISNUMBER(SEARCH("photography/nature", N1269)),"nature",ISNUMBER(SEARCH("photography/people", N1269)),"people",ISNUMBER(SEARCH("photography/photobooks", N1269)),"photobooks",ISNUMBER(SEARCH("photography/places", N1269)),"places",ISNUMBER(SEARCH("publishing/art books", N1269)),"art books",ISNUMBER(SEARCH("publishing/children's books", N1269)),"children's books",ISNUMBER(SEARCH("publishing/fiction", N1269)),"fiction",ISNUMBER(SEARCH("publishing/nonfiction", N1269)),"nonfiction",ISNUMBER(SEARCH("publishing/radio &amp; podcasts", N1269)),"radio &amp; podcasts",ISNUMBER(SEARCH("publishing/translations", N1269)),"translations",ISNUMBER(SEARCH("technology/gadgets", N1269)),"gadgets",ISNUMBER(SEARCH("technology/hardware", N1269)),"hardware",ISNUMBER(SEARCH("technology/makerspaces", N1269)),"makerspaces",ISNUMBER(SEARCH("technology/space exploration", N1269)),"space exploration",ISNUMBER(SEARCH("technology/wearables", N1269)),"wearables",ISNUMBER(SEARCH("technology/web", N1269)),"web",ISNUMBER(SEARCH("theater/musical", N1269)),"musical",ISNUMBER(SEARCH("theater/plays", N1269)),"plays",ISNUMBER(SEARCH("theater/spaces", N1269)),"spaces")</f>
        <v>rock</v>
      </c>
      <c r="S1269" s="6">
        <f t="shared" si="98"/>
        <v>41449.585162037038</v>
      </c>
      <c r="T1269" s="6">
        <f t="shared" si="99"/>
        <v>41479.585162037038</v>
      </c>
    </row>
    <row r="1270" spans="1:20" ht="32" hidden="1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tr">
        <f t="shared" si="97"/>
        <v>music</v>
      </c>
      <c r="R1270" t="str" cm="1">
        <f t="array" ref="R1270">_xlfn.IFS(ISNUMBER(SEARCH("film &amp; video/television", N1270)),"television",ISNUMBER(SEARCH("film &amp; video/animation", N1270)),"animation",ISNUMBER(SEARCH("film &amp; video/documentary", N1270)),"documentary",ISNUMBER(SEARCH("film &amp; video/drama", N1270)),"drama",ISNUMBER(SEARCH("film &amp; video/science fiction", N1270)),"science fiction",ISNUMBER(SEARCH("film &amp; video/shorts", N1270)),"shorts",ISNUMBER(SEARCH("food/food trucks", N1270)),"food trucks",ISNUMBER(SEARCH("food/restaurants", N1270)),"restaurants",ISNUMBER(SEARCH("food/small batch", N1270)),"small batch",ISNUMBER(SEARCH("games/mobile games", N1270)),"mobile games",ISNUMBER(SEARCH("games/tabletop games", N1270)),"tabletop games",ISNUMBER(SEARCH("games/video games", N1270)),"video games",ISNUMBER(SEARCH("music/classical music", N1270)),"classical music",ISNUMBER(SEARCH("music/electronic music", N1270)),"electronic music",ISNUMBER(SEARCH("music/faith", N1270)),"faith",ISNUMBER(SEARCH("music/indie rock", N1270)),"indie rock",ISNUMBER(SEARCH("music/jazz", N1270)),"jazz",ISNUMBER(SEARCH("music/metal", N1270)),"metal",ISNUMBER(SEARCH("music/pop", N1270)),"pop",ISNUMBER(SEARCH("music/rock", N1270)),"rock",ISNUMBER(SEARCH("music/world music", N1270)),"world music",ISNUMBER(SEARCH("journalism/audio", N1270)),"audio",ISNUMBER(SEARCH("photography/nature", N1270)),"nature",ISNUMBER(SEARCH("photography/people", N1270)),"people",ISNUMBER(SEARCH("photography/photobooks", N1270)),"photobooks",ISNUMBER(SEARCH("photography/places", N1270)),"places",ISNUMBER(SEARCH("publishing/art books", N1270)),"art books",ISNUMBER(SEARCH("publishing/children's books", N1270)),"children's books",ISNUMBER(SEARCH("publishing/fiction", N1270)),"fiction",ISNUMBER(SEARCH("publishing/nonfiction", N1270)),"nonfiction",ISNUMBER(SEARCH("publishing/radio &amp; podcasts", N1270)),"radio &amp; podcasts",ISNUMBER(SEARCH("publishing/translations", N1270)),"translations",ISNUMBER(SEARCH("technology/gadgets", N1270)),"gadgets",ISNUMBER(SEARCH("technology/hardware", N1270)),"hardware",ISNUMBER(SEARCH("technology/makerspaces", N1270)),"makerspaces",ISNUMBER(SEARCH("technology/space exploration", N1270)),"space exploration",ISNUMBER(SEARCH("technology/wearables", N1270)),"wearables",ISNUMBER(SEARCH("technology/web", N1270)),"web",ISNUMBER(SEARCH("theater/musical", N1270)),"musical",ISNUMBER(SEARCH("theater/plays", N1270)),"plays",ISNUMBER(SEARCH("theater/spaces", N1270)),"spaces")</f>
        <v>rock</v>
      </c>
      <c r="S1270" s="6">
        <f t="shared" si="98"/>
        <v>41507.845451388886</v>
      </c>
      <c r="T1270" s="6">
        <f t="shared" si="99"/>
        <v>41537.845451388886</v>
      </c>
    </row>
    <row r="1271" spans="1:20" ht="48" hidden="1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tr">
        <f t="shared" si="97"/>
        <v>music</v>
      </c>
      <c r="R1271" t="str" cm="1">
        <f t="array" ref="R1271">_xlfn.IFS(ISNUMBER(SEARCH("film &amp; video/television", N1271)),"television",ISNUMBER(SEARCH("film &amp; video/animation", N1271)),"animation",ISNUMBER(SEARCH("film &amp; video/documentary", N1271)),"documentary",ISNUMBER(SEARCH("film &amp; video/drama", N1271)),"drama",ISNUMBER(SEARCH("film &amp; video/science fiction", N1271)),"science fiction",ISNUMBER(SEARCH("film &amp; video/shorts", N1271)),"shorts",ISNUMBER(SEARCH("food/food trucks", N1271)),"food trucks",ISNUMBER(SEARCH("food/restaurants", N1271)),"restaurants",ISNUMBER(SEARCH("food/small batch", N1271)),"small batch",ISNUMBER(SEARCH("games/mobile games", N1271)),"mobile games",ISNUMBER(SEARCH("games/tabletop games", N1271)),"tabletop games",ISNUMBER(SEARCH("games/video games", N1271)),"video games",ISNUMBER(SEARCH("music/classical music", N1271)),"classical music",ISNUMBER(SEARCH("music/electronic music", N1271)),"electronic music",ISNUMBER(SEARCH("music/faith", N1271)),"faith",ISNUMBER(SEARCH("music/indie rock", N1271)),"indie rock",ISNUMBER(SEARCH("music/jazz", N1271)),"jazz",ISNUMBER(SEARCH("music/metal", N1271)),"metal",ISNUMBER(SEARCH("music/pop", N1271)),"pop",ISNUMBER(SEARCH("music/rock", N1271)),"rock",ISNUMBER(SEARCH("music/world music", N1271)),"world music",ISNUMBER(SEARCH("journalism/audio", N1271)),"audio",ISNUMBER(SEARCH("photography/nature", N1271)),"nature",ISNUMBER(SEARCH("photography/people", N1271)),"people",ISNUMBER(SEARCH("photography/photobooks", N1271)),"photobooks",ISNUMBER(SEARCH("photography/places", N1271)),"places",ISNUMBER(SEARCH("publishing/art books", N1271)),"art books",ISNUMBER(SEARCH("publishing/children's books", N1271)),"children's books",ISNUMBER(SEARCH("publishing/fiction", N1271)),"fiction",ISNUMBER(SEARCH("publishing/nonfiction", N1271)),"nonfiction",ISNUMBER(SEARCH("publishing/radio &amp; podcasts", N1271)),"radio &amp; podcasts",ISNUMBER(SEARCH("publishing/translations", N1271)),"translations",ISNUMBER(SEARCH("technology/gadgets", N1271)),"gadgets",ISNUMBER(SEARCH("technology/hardware", N1271)),"hardware",ISNUMBER(SEARCH("technology/makerspaces", N1271)),"makerspaces",ISNUMBER(SEARCH("technology/space exploration", N1271)),"space exploration",ISNUMBER(SEARCH("technology/wearables", N1271)),"wearables",ISNUMBER(SEARCH("technology/web", N1271)),"web",ISNUMBER(SEARCH("theater/musical", N1271)),"musical",ISNUMBER(SEARCH("theater/plays", N1271)),"plays",ISNUMBER(SEARCH("theater/spaces", N1271)),"spaces")</f>
        <v>rock</v>
      </c>
      <c r="S1271" s="6">
        <f t="shared" si="98"/>
        <v>42445.823055555549</v>
      </c>
      <c r="T1271" s="6">
        <f t="shared" si="99"/>
        <v>42476</v>
      </c>
    </row>
    <row r="1272" spans="1:20" ht="32" hidden="1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tr">
        <f t="shared" si="97"/>
        <v>music</v>
      </c>
      <c r="R1272" t="str" cm="1">
        <f t="array" ref="R1272">_xlfn.IFS(ISNUMBER(SEARCH("film &amp; video/television", N1272)),"television",ISNUMBER(SEARCH("film &amp; video/animation", N1272)),"animation",ISNUMBER(SEARCH("film &amp; video/documentary", N1272)),"documentary",ISNUMBER(SEARCH("film &amp; video/drama", N1272)),"drama",ISNUMBER(SEARCH("film &amp; video/science fiction", N1272)),"science fiction",ISNUMBER(SEARCH("film &amp; video/shorts", N1272)),"shorts",ISNUMBER(SEARCH("food/food trucks", N1272)),"food trucks",ISNUMBER(SEARCH("food/restaurants", N1272)),"restaurants",ISNUMBER(SEARCH("food/small batch", N1272)),"small batch",ISNUMBER(SEARCH("games/mobile games", N1272)),"mobile games",ISNUMBER(SEARCH("games/tabletop games", N1272)),"tabletop games",ISNUMBER(SEARCH("games/video games", N1272)),"video games",ISNUMBER(SEARCH("music/classical music", N1272)),"classical music",ISNUMBER(SEARCH("music/electronic music", N1272)),"electronic music",ISNUMBER(SEARCH("music/faith", N1272)),"faith",ISNUMBER(SEARCH("music/indie rock", N1272)),"indie rock",ISNUMBER(SEARCH("music/jazz", N1272)),"jazz",ISNUMBER(SEARCH("music/metal", N1272)),"metal",ISNUMBER(SEARCH("music/pop", N1272)),"pop",ISNUMBER(SEARCH("music/rock", N1272)),"rock",ISNUMBER(SEARCH("music/world music", N1272)),"world music",ISNUMBER(SEARCH("journalism/audio", N1272)),"audio",ISNUMBER(SEARCH("photography/nature", N1272)),"nature",ISNUMBER(SEARCH("photography/people", N1272)),"people",ISNUMBER(SEARCH("photography/photobooks", N1272)),"photobooks",ISNUMBER(SEARCH("photography/places", N1272)),"places",ISNUMBER(SEARCH("publishing/art books", N1272)),"art books",ISNUMBER(SEARCH("publishing/children's books", N1272)),"children's books",ISNUMBER(SEARCH("publishing/fiction", N1272)),"fiction",ISNUMBER(SEARCH("publishing/nonfiction", N1272)),"nonfiction",ISNUMBER(SEARCH("publishing/radio &amp; podcasts", N1272)),"radio &amp; podcasts",ISNUMBER(SEARCH("publishing/translations", N1272)),"translations",ISNUMBER(SEARCH("technology/gadgets", N1272)),"gadgets",ISNUMBER(SEARCH("technology/hardware", N1272)),"hardware",ISNUMBER(SEARCH("technology/makerspaces", N1272)),"makerspaces",ISNUMBER(SEARCH("technology/space exploration", N1272)),"space exploration",ISNUMBER(SEARCH("technology/wearables", N1272)),"wearables",ISNUMBER(SEARCH("technology/web", N1272)),"web",ISNUMBER(SEARCH("theater/musical", N1272)),"musical",ISNUMBER(SEARCH("theater/plays", N1272)),"plays",ISNUMBER(SEARCH("theater/spaces", N1272)),"spaces")</f>
        <v>rock</v>
      </c>
      <c r="S1272" s="6">
        <f t="shared" si="98"/>
        <v>40933.856967592597</v>
      </c>
      <c r="T1272" s="6">
        <f t="shared" si="9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tr">
        <f t="shared" si="97"/>
        <v>music</v>
      </c>
      <c r="R1273" t="str" cm="1">
        <f t="array" ref="R1273">_xlfn.IFS(ISNUMBER(SEARCH("film &amp; video/television", N1273)),"television",ISNUMBER(SEARCH("film &amp; video/animation", N1273)),"animation",ISNUMBER(SEARCH("film &amp; video/documentary", N1273)),"documentary",ISNUMBER(SEARCH("film &amp; video/drama", N1273)),"drama",ISNUMBER(SEARCH("film &amp; video/science fiction", N1273)),"science fiction",ISNUMBER(SEARCH("film &amp; video/shorts", N1273)),"shorts",ISNUMBER(SEARCH("food/food trucks", N1273)),"food trucks",ISNUMBER(SEARCH("food/restaurants", N1273)),"restaurants",ISNUMBER(SEARCH("food/small batch", N1273)),"small batch",ISNUMBER(SEARCH("games/mobile games", N1273)),"mobile games",ISNUMBER(SEARCH("games/tabletop games", N1273)),"tabletop games",ISNUMBER(SEARCH("games/video games", N1273)),"video games",ISNUMBER(SEARCH("music/classical music", N1273)),"classical music",ISNUMBER(SEARCH("music/electronic music", N1273)),"electronic music",ISNUMBER(SEARCH("music/faith", N1273)),"faith",ISNUMBER(SEARCH("music/indie rock", N1273)),"indie rock",ISNUMBER(SEARCH("music/jazz", N1273)),"jazz",ISNUMBER(SEARCH("music/metal", N1273)),"metal",ISNUMBER(SEARCH("music/pop", N1273)),"pop",ISNUMBER(SEARCH("music/rock", N1273)),"rock",ISNUMBER(SEARCH("music/world music", N1273)),"world music",ISNUMBER(SEARCH("journalism/audio", N1273)),"audio",ISNUMBER(SEARCH("photography/nature", N1273)),"nature",ISNUMBER(SEARCH("photography/people", N1273)),"people",ISNUMBER(SEARCH("photography/photobooks", N1273)),"photobooks",ISNUMBER(SEARCH("photography/places", N1273)),"places",ISNUMBER(SEARCH("publishing/art books", N1273)),"art books",ISNUMBER(SEARCH("publishing/children's books", N1273)),"children's books",ISNUMBER(SEARCH("publishing/fiction", N1273)),"fiction",ISNUMBER(SEARCH("publishing/nonfiction", N1273)),"nonfiction",ISNUMBER(SEARCH("publishing/radio &amp; podcasts", N1273)),"radio &amp; podcasts",ISNUMBER(SEARCH("publishing/translations", N1273)),"translations",ISNUMBER(SEARCH("technology/gadgets", N1273)),"gadgets",ISNUMBER(SEARCH("technology/hardware", N1273)),"hardware",ISNUMBER(SEARCH("technology/makerspaces", N1273)),"makerspaces",ISNUMBER(SEARCH("technology/space exploration", N1273)),"space exploration",ISNUMBER(SEARCH("technology/wearables", N1273)),"wearables",ISNUMBER(SEARCH("technology/web", N1273)),"web",ISNUMBER(SEARCH("theater/musical", N1273)),"musical",ISNUMBER(SEARCH("theater/plays", N1273)),"plays",ISNUMBER(SEARCH("theater/spaces", N1273)),"spaces")</f>
        <v>rock</v>
      </c>
      <c r="S1273" s="6">
        <f t="shared" si="98"/>
        <v>41561.683553240742</v>
      </c>
      <c r="T1273" s="6">
        <f t="shared" si="9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tr">
        <f t="shared" si="97"/>
        <v>music</v>
      </c>
      <c r="R1274" t="str" cm="1">
        <f t="array" ref="R1274">_xlfn.IFS(ISNUMBER(SEARCH("film &amp; video/television", N1274)),"television",ISNUMBER(SEARCH("film &amp; video/animation", N1274)),"animation",ISNUMBER(SEARCH("film &amp; video/documentary", N1274)),"documentary",ISNUMBER(SEARCH("film &amp; video/drama", N1274)),"drama",ISNUMBER(SEARCH("film &amp; video/science fiction", N1274)),"science fiction",ISNUMBER(SEARCH("film &amp; video/shorts", N1274)),"shorts",ISNUMBER(SEARCH("food/food trucks", N1274)),"food trucks",ISNUMBER(SEARCH("food/restaurants", N1274)),"restaurants",ISNUMBER(SEARCH("food/small batch", N1274)),"small batch",ISNUMBER(SEARCH("games/mobile games", N1274)),"mobile games",ISNUMBER(SEARCH("games/tabletop games", N1274)),"tabletop games",ISNUMBER(SEARCH("games/video games", N1274)),"video games",ISNUMBER(SEARCH("music/classical music", N1274)),"classical music",ISNUMBER(SEARCH("music/electronic music", N1274)),"electronic music",ISNUMBER(SEARCH("music/faith", N1274)),"faith",ISNUMBER(SEARCH("music/indie rock", N1274)),"indie rock",ISNUMBER(SEARCH("music/jazz", N1274)),"jazz",ISNUMBER(SEARCH("music/metal", N1274)),"metal",ISNUMBER(SEARCH("music/pop", N1274)),"pop",ISNUMBER(SEARCH("music/rock", N1274)),"rock",ISNUMBER(SEARCH("music/world music", N1274)),"world music",ISNUMBER(SEARCH("journalism/audio", N1274)),"audio",ISNUMBER(SEARCH("photography/nature", N1274)),"nature",ISNUMBER(SEARCH("photography/people", N1274)),"people",ISNUMBER(SEARCH("photography/photobooks", N1274)),"photobooks",ISNUMBER(SEARCH("photography/places", N1274)),"places",ISNUMBER(SEARCH("publishing/art books", N1274)),"art books",ISNUMBER(SEARCH("publishing/children's books", N1274)),"children's books",ISNUMBER(SEARCH("publishing/fiction", N1274)),"fiction",ISNUMBER(SEARCH("publishing/nonfiction", N1274)),"nonfiction",ISNUMBER(SEARCH("publishing/radio &amp; podcasts", N1274)),"radio &amp; podcasts",ISNUMBER(SEARCH("publishing/translations", N1274)),"translations",ISNUMBER(SEARCH("technology/gadgets", N1274)),"gadgets",ISNUMBER(SEARCH("technology/hardware", N1274)),"hardware",ISNUMBER(SEARCH("technology/makerspaces", N1274)),"makerspaces",ISNUMBER(SEARCH("technology/space exploration", N1274)),"space exploration",ISNUMBER(SEARCH("technology/wearables", N1274)),"wearables",ISNUMBER(SEARCH("technology/web", N1274)),"web",ISNUMBER(SEARCH("theater/musical", N1274)),"musical",ISNUMBER(SEARCH("theater/plays", N1274)),"plays",ISNUMBER(SEARCH("theater/spaces", N1274)),"spaces")</f>
        <v>rock</v>
      </c>
      <c r="S1274" s="6">
        <f t="shared" si="98"/>
        <v>40274.745127314818</v>
      </c>
      <c r="T1274" s="6">
        <f t="shared" si="99"/>
        <v>40344.166666666664</v>
      </c>
    </row>
    <row r="1275" spans="1:20" ht="32" hidden="1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tr">
        <f t="shared" si="97"/>
        <v>music</v>
      </c>
      <c r="R1275" t="str" cm="1">
        <f t="array" ref="R1275">_xlfn.IFS(ISNUMBER(SEARCH("film &amp; video/television", N1275)),"television",ISNUMBER(SEARCH("film &amp; video/animation", N1275)),"animation",ISNUMBER(SEARCH("film &amp; video/documentary", N1275)),"documentary",ISNUMBER(SEARCH("film &amp; video/drama", N1275)),"drama",ISNUMBER(SEARCH("film &amp; video/science fiction", N1275)),"science fiction",ISNUMBER(SEARCH("film &amp; video/shorts", N1275)),"shorts",ISNUMBER(SEARCH("food/food trucks", N1275)),"food trucks",ISNUMBER(SEARCH("food/restaurants", N1275)),"restaurants",ISNUMBER(SEARCH("food/small batch", N1275)),"small batch",ISNUMBER(SEARCH("games/mobile games", N1275)),"mobile games",ISNUMBER(SEARCH("games/tabletop games", N1275)),"tabletop games",ISNUMBER(SEARCH("games/video games", N1275)),"video games",ISNUMBER(SEARCH("music/classical music", N1275)),"classical music",ISNUMBER(SEARCH("music/electronic music", N1275)),"electronic music",ISNUMBER(SEARCH("music/faith", N1275)),"faith",ISNUMBER(SEARCH("music/indie rock", N1275)),"indie rock",ISNUMBER(SEARCH("music/jazz", N1275)),"jazz",ISNUMBER(SEARCH("music/metal", N1275)),"metal",ISNUMBER(SEARCH("music/pop", N1275)),"pop",ISNUMBER(SEARCH("music/rock", N1275)),"rock",ISNUMBER(SEARCH("music/world music", N1275)),"world music",ISNUMBER(SEARCH("journalism/audio", N1275)),"audio",ISNUMBER(SEARCH("photography/nature", N1275)),"nature",ISNUMBER(SEARCH("photography/people", N1275)),"people",ISNUMBER(SEARCH("photography/photobooks", N1275)),"photobooks",ISNUMBER(SEARCH("photography/places", N1275)),"places",ISNUMBER(SEARCH("publishing/art books", N1275)),"art books",ISNUMBER(SEARCH("publishing/children's books", N1275)),"children's books",ISNUMBER(SEARCH("publishing/fiction", N1275)),"fiction",ISNUMBER(SEARCH("publishing/nonfiction", N1275)),"nonfiction",ISNUMBER(SEARCH("publishing/radio &amp; podcasts", N1275)),"radio &amp; podcasts",ISNUMBER(SEARCH("publishing/translations", N1275)),"translations",ISNUMBER(SEARCH("technology/gadgets", N1275)),"gadgets",ISNUMBER(SEARCH("technology/hardware", N1275)),"hardware",ISNUMBER(SEARCH("technology/makerspaces", N1275)),"makerspaces",ISNUMBER(SEARCH("technology/space exploration", N1275)),"space exploration",ISNUMBER(SEARCH("technology/wearables", N1275)),"wearables",ISNUMBER(SEARCH("technology/web", N1275)),"web",ISNUMBER(SEARCH("theater/musical", N1275)),"musical",ISNUMBER(SEARCH("theater/plays", N1275)),"plays",ISNUMBER(SEARCH("theater/spaces", N1275)),"spaces")</f>
        <v>rock</v>
      </c>
      <c r="S1275" s="6">
        <f t="shared" si="98"/>
        <v>41852.730219907404</v>
      </c>
      <c r="T1275" s="6">
        <f t="shared" si="99"/>
        <v>41882.730219907404</v>
      </c>
    </row>
    <row r="1276" spans="1:20" ht="48" hidden="1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tr">
        <f t="shared" si="97"/>
        <v>music</v>
      </c>
      <c r="R1276" t="str" cm="1">
        <f t="array" ref="R1276">_xlfn.IFS(ISNUMBER(SEARCH("film &amp; video/television", N1276)),"television",ISNUMBER(SEARCH("film &amp; video/animation", N1276)),"animation",ISNUMBER(SEARCH("film &amp; video/documentary", N1276)),"documentary",ISNUMBER(SEARCH("film &amp; video/drama", N1276)),"drama",ISNUMBER(SEARCH("film &amp; video/science fiction", N1276)),"science fiction",ISNUMBER(SEARCH("film &amp; video/shorts", N1276)),"shorts",ISNUMBER(SEARCH("food/food trucks", N1276)),"food trucks",ISNUMBER(SEARCH("food/restaurants", N1276)),"restaurants",ISNUMBER(SEARCH("food/small batch", N1276)),"small batch",ISNUMBER(SEARCH("games/mobile games", N1276)),"mobile games",ISNUMBER(SEARCH("games/tabletop games", N1276)),"tabletop games",ISNUMBER(SEARCH("games/video games", N1276)),"video games",ISNUMBER(SEARCH("music/classical music", N1276)),"classical music",ISNUMBER(SEARCH("music/electronic music", N1276)),"electronic music",ISNUMBER(SEARCH("music/faith", N1276)),"faith",ISNUMBER(SEARCH("music/indie rock", N1276)),"indie rock",ISNUMBER(SEARCH("music/jazz", N1276)),"jazz",ISNUMBER(SEARCH("music/metal", N1276)),"metal",ISNUMBER(SEARCH("music/pop", N1276)),"pop",ISNUMBER(SEARCH("music/rock", N1276)),"rock",ISNUMBER(SEARCH("music/world music", N1276)),"world music",ISNUMBER(SEARCH("journalism/audio", N1276)),"audio",ISNUMBER(SEARCH("photography/nature", N1276)),"nature",ISNUMBER(SEARCH("photography/people", N1276)),"people",ISNUMBER(SEARCH("photography/photobooks", N1276)),"photobooks",ISNUMBER(SEARCH("photography/places", N1276)),"places",ISNUMBER(SEARCH("publishing/art books", N1276)),"art books",ISNUMBER(SEARCH("publishing/children's books", N1276)),"children's books",ISNUMBER(SEARCH("publishing/fiction", N1276)),"fiction",ISNUMBER(SEARCH("publishing/nonfiction", N1276)),"nonfiction",ISNUMBER(SEARCH("publishing/radio &amp; podcasts", N1276)),"radio &amp; podcasts",ISNUMBER(SEARCH("publishing/translations", N1276)),"translations",ISNUMBER(SEARCH("technology/gadgets", N1276)),"gadgets",ISNUMBER(SEARCH("technology/hardware", N1276)),"hardware",ISNUMBER(SEARCH("technology/makerspaces", N1276)),"makerspaces",ISNUMBER(SEARCH("technology/space exploration", N1276)),"space exploration",ISNUMBER(SEARCH("technology/wearables", N1276)),"wearables",ISNUMBER(SEARCH("technology/web", N1276)),"web",ISNUMBER(SEARCH("theater/musical", N1276)),"musical",ISNUMBER(SEARCH("theater/plays", N1276)),"plays",ISNUMBER(SEARCH("theater/spaces", N1276)),"spaces")</f>
        <v>rock</v>
      </c>
      <c r="S1276" s="6">
        <f t="shared" si="98"/>
        <v>41116.690104166664</v>
      </c>
      <c r="T1276" s="6">
        <f t="shared" si="99"/>
        <v>41151.690104166664</v>
      </c>
    </row>
    <row r="1277" spans="1:20" ht="48" hidden="1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tr">
        <f t="shared" si="97"/>
        <v>music</v>
      </c>
      <c r="R1277" t="str" cm="1">
        <f t="array" ref="R1277">_xlfn.IFS(ISNUMBER(SEARCH("film &amp; video/television", N1277)),"television",ISNUMBER(SEARCH("film &amp; video/animation", N1277)),"animation",ISNUMBER(SEARCH("film &amp; video/documentary", N1277)),"documentary",ISNUMBER(SEARCH("film &amp; video/drama", N1277)),"drama",ISNUMBER(SEARCH("film &amp; video/science fiction", N1277)),"science fiction",ISNUMBER(SEARCH("film &amp; video/shorts", N1277)),"shorts",ISNUMBER(SEARCH("food/food trucks", N1277)),"food trucks",ISNUMBER(SEARCH("food/restaurants", N1277)),"restaurants",ISNUMBER(SEARCH("food/small batch", N1277)),"small batch",ISNUMBER(SEARCH("games/mobile games", N1277)),"mobile games",ISNUMBER(SEARCH("games/tabletop games", N1277)),"tabletop games",ISNUMBER(SEARCH("games/video games", N1277)),"video games",ISNUMBER(SEARCH("music/classical music", N1277)),"classical music",ISNUMBER(SEARCH("music/electronic music", N1277)),"electronic music",ISNUMBER(SEARCH("music/faith", N1277)),"faith",ISNUMBER(SEARCH("music/indie rock", N1277)),"indie rock",ISNUMBER(SEARCH("music/jazz", N1277)),"jazz",ISNUMBER(SEARCH("music/metal", N1277)),"metal",ISNUMBER(SEARCH("music/pop", N1277)),"pop",ISNUMBER(SEARCH("music/rock", N1277)),"rock",ISNUMBER(SEARCH("music/world music", N1277)),"world music",ISNUMBER(SEARCH("journalism/audio", N1277)),"audio",ISNUMBER(SEARCH("photography/nature", N1277)),"nature",ISNUMBER(SEARCH("photography/people", N1277)),"people",ISNUMBER(SEARCH("photography/photobooks", N1277)),"photobooks",ISNUMBER(SEARCH("photography/places", N1277)),"places",ISNUMBER(SEARCH("publishing/art books", N1277)),"art books",ISNUMBER(SEARCH("publishing/children's books", N1277)),"children's books",ISNUMBER(SEARCH("publishing/fiction", N1277)),"fiction",ISNUMBER(SEARCH("publishing/nonfiction", N1277)),"nonfiction",ISNUMBER(SEARCH("publishing/radio &amp; podcasts", N1277)),"radio &amp; podcasts",ISNUMBER(SEARCH("publishing/translations", N1277)),"translations",ISNUMBER(SEARCH("technology/gadgets", N1277)),"gadgets",ISNUMBER(SEARCH("technology/hardware", N1277)),"hardware",ISNUMBER(SEARCH("technology/makerspaces", N1277)),"makerspaces",ISNUMBER(SEARCH("technology/space exploration", N1277)),"space exploration",ISNUMBER(SEARCH("technology/wearables", N1277)),"wearables",ISNUMBER(SEARCH("technology/web", N1277)),"web",ISNUMBER(SEARCH("theater/musical", N1277)),"musical",ISNUMBER(SEARCH("theater/plays", N1277)),"plays",ISNUMBER(SEARCH("theater/spaces", N1277)),"spaces")</f>
        <v>rock</v>
      </c>
      <c r="S1277" s="6">
        <f t="shared" si="98"/>
        <v>41458.867905092593</v>
      </c>
      <c r="T1277" s="6">
        <f t="shared" si="99"/>
        <v>41493.867905092593</v>
      </c>
    </row>
    <row r="1278" spans="1:20" ht="32" hidden="1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tr">
        <f t="shared" si="97"/>
        <v>music</v>
      </c>
      <c r="R1278" t="str" cm="1">
        <f t="array" ref="R1278">_xlfn.IFS(ISNUMBER(SEARCH("film &amp; video/television", N1278)),"television",ISNUMBER(SEARCH("film &amp; video/animation", N1278)),"animation",ISNUMBER(SEARCH("film &amp; video/documentary", N1278)),"documentary",ISNUMBER(SEARCH("film &amp; video/drama", N1278)),"drama",ISNUMBER(SEARCH("film &amp; video/science fiction", N1278)),"science fiction",ISNUMBER(SEARCH("film &amp; video/shorts", N1278)),"shorts",ISNUMBER(SEARCH("food/food trucks", N1278)),"food trucks",ISNUMBER(SEARCH("food/restaurants", N1278)),"restaurants",ISNUMBER(SEARCH("food/small batch", N1278)),"small batch",ISNUMBER(SEARCH("games/mobile games", N1278)),"mobile games",ISNUMBER(SEARCH("games/tabletop games", N1278)),"tabletop games",ISNUMBER(SEARCH("games/video games", N1278)),"video games",ISNUMBER(SEARCH("music/classical music", N1278)),"classical music",ISNUMBER(SEARCH("music/electronic music", N1278)),"electronic music",ISNUMBER(SEARCH("music/faith", N1278)),"faith",ISNUMBER(SEARCH("music/indie rock", N1278)),"indie rock",ISNUMBER(SEARCH("music/jazz", N1278)),"jazz",ISNUMBER(SEARCH("music/metal", N1278)),"metal",ISNUMBER(SEARCH("music/pop", N1278)),"pop",ISNUMBER(SEARCH("music/rock", N1278)),"rock",ISNUMBER(SEARCH("music/world music", N1278)),"world music",ISNUMBER(SEARCH("journalism/audio", N1278)),"audio",ISNUMBER(SEARCH("photography/nature", N1278)),"nature",ISNUMBER(SEARCH("photography/people", N1278)),"people",ISNUMBER(SEARCH("photography/photobooks", N1278)),"photobooks",ISNUMBER(SEARCH("photography/places", N1278)),"places",ISNUMBER(SEARCH("publishing/art books", N1278)),"art books",ISNUMBER(SEARCH("publishing/children's books", N1278)),"children's books",ISNUMBER(SEARCH("publishing/fiction", N1278)),"fiction",ISNUMBER(SEARCH("publishing/nonfiction", N1278)),"nonfiction",ISNUMBER(SEARCH("publishing/radio &amp; podcasts", N1278)),"radio &amp; podcasts",ISNUMBER(SEARCH("publishing/translations", N1278)),"translations",ISNUMBER(SEARCH("technology/gadgets", N1278)),"gadgets",ISNUMBER(SEARCH("technology/hardware", N1278)),"hardware",ISNUMBER(SEARCH("technology/makerspaces", N1278)),"makerspaces",ISNUMBER(SEARCH("technology/space exploration", N1278)),"space exploration",ISNUMBER(SEARCH("technology/wearables", N1278)),"wearables",ISNUMBER(SEARCH("technology/web", N1278)),"web",ISNUMBER(SEARCH("theater/musical", N1278)),"musical",ISNUMBER(SEARCH("theater/plays", N1278)),"plays",ISNUMBER(SEARCH("theater/spaces", N1278)),"spaces")</f>
        <v>rock</v>
      </c>
      <c r="S1278" s="6">
        <f t="shared" si="98"/>
        <v>40007.704247685186</v>
      </c>
      <c r="T1278" s="6">
        <f t="shared" si="99"/>
        <v>40057.166666666664</v>
      </c>
    </row>
    <row r="1279" spans="1:20" ht="48" hidden="1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tr">
        <f t="shared" si="97"/>
        <v>music</v>
      </c>
      <c r="R1279" t="str" cm="1">
        <f t="array" ref="R1279">_xlfn.IFS(ISNUMBER(SEARCH("film &amp; video/television", N1279)),"television",ISNUMBER(SEARCH("film &amp; video/animation", N1279)),"animation",ISNUMBER(SEARCH("film &amp; video/documentary", N1279)),"documentary",ISNUMBER(SEARCH("film &amp; video/drama", N1279)),"drama",ISNUMBER(SEARCH("film &amp; video/science fiction", N1279)),"science fiction",ISNUMBER(SEARCH("film &amp; video/shorts", N1279)),"shorts",ISNUMBER(SEARCH("food/food trucks", N1279)),"food trucks",ISNUMBER(SEARCH("food/restaurants", N1279)),"restaurants",ISNUMBER(SEARCH("food/small batch", N1279)),"small batch",ISNUMBER(SEARCH("games/mobile games", N1279)),"mobile games",ISNUMBER(SEARCH("games/tabletop games", N1279)),"tabletop games",ISNUMBER(SEARCH("games/video games", N1279)),"video games",ISNUMBER(SEARCH("music/classical music", N1279)),"classical music",ISNUMBER(SEARCH("music/electronic music", N1279)),"electronic music",ISNUMBER(SEARCH("music/faith", N1279)),"faith",ISNUMBER(SEARCH("music/indie rock", N1279)),"indie rock",ISNUMBER(SEARCH("music/jazz", N1279)),"jazz",ISNUMBER(SEARCH("music/metal", N1279)),"metal",ISNUMBER(SEARCH("music/pop", N1279)),"pop",ISNUMBER(SEARCH("music/rock", N1279)),"rock",ISNUMBER(SEARCH("music/world music", N1279)),"world music",ISNUMBER(SEARCH("journalism/audio", N1279)),"audio",ISNUMBER(SEARCH("photography/nature", N1279)),"nature",ISNUMBER(SEARCH("photography/people", N1279)),"people",ISNUMBER(SEARCH("photography/photobooks", N1279)),"photobooks",ISNUMBER(SEARCH("photography/places", N1279)),"places",ISNUMBER(SEARCH("publishing/art books", N1279)),"art books",ISNUMBER(SEARCH("publishing/children's books", N1279)),"children's books",ISNUMBER(SEARCH("publishing/fiction", N1279)),"fiction",ISNUMBER(SEARCH("publishing/nonfiction", N1279)),"nonfiction",ISNUMBER(SEARCH("publishing/radio &amp; podcasts", N1279)),"radio &amp; podcasts",ISNUMBER(SEARCH("publishing/translations", N1279)),"translations",ISNUMBER(SEARCH("technology/gadgets", N1279)),"gadgets",ISNUMBER(SEARCH("technology/hardware", N1279)),"hardware",ISNUMBER(SEARCH("technology/makerspaces", N1279)),"makerspaces",ISNUMBER(SEARCH("technology/space exploration", N1279)),"space exploration",ISNUMBER(SEARCH("technology/wearables", N1279)),"wearables",ISNUMBER(SEARCH("technology/web", N1279)),"web",ISNUMBER(SEARCH("theater/musical", N1279)),"musical",ISNUMBER(SEARCH("theater/plays", N1279)),"plays",ISNUMBER(SEARCH("theater/spaces", N1279)),"spaces")</f>
        <v>rock</v>
      </c>
      <c r="S1279" s="6">
        <f t="shared" si="98"/>
        <v>41121.561886574076</v>
      </c>
      <c r="T1279" s="6">
        <f t="shared" si="99"/>
        <v>41156.561886574076</v>
      </c>
    </row>
    <row r="1280" spans="1:20" ht="48" hidden="1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tr">
        <f t="shared" si="97"/>
        <v>music</v>
      </c>
      <c r="R1280" t="str" cm="1">
        <f t="array" ref="R1280">_xlfn.IFS(ISNUMBER(SEARCH("film &amp; video/television", N1280)),"television",ISNUMBER(SEARCH("film &amp; video/animation", N1280)),"animation",ISNUMBER(SEARCH("film &amp; video/documentary", N1280)),"documentary",ISNUMBER(SEARCH("film &amp; video/drama", N1280)),"drama",ISNUMBER(SEARCH("film &amp; video/science fiction", N1280)),"science fiction",ISNUMBER(SEARCH("film &amp; video/shorts", N1280)),"shorts",ISNUMBER(SEARCH("food/food trucks", N1280)),"food trucks",ISNUMBER(SEARCH("food/restaurants", N1280)),"restaurants",ISNUMBER(SEARCH("food/small batch", N1280)),"small batch",ISNUMBER(SEARCH("games/mobile games", N1280)),"mobile games",ISNUMBER(SEARCH("games/tabletop games", N1280)),"tabletop games",ISNUMBER(SEARCH("games/video games", N1280)),"video games",ISNUMBER(SEARCH("music/classical music", N1280)),"classical music",ISNUMBER(SEARCH("music/electronic music", N1280)),"electronic music",ISNUMBER(SEARCH("music/faith", N1280)),"faith",ISNUMBER(SEARCH("music/indie rock", N1280)),"indie rock",ISNUMBER(SEARCH("music/jazz", N1280)),"jazz",ISNUMBER(SEARCH("music/metal", N1280)),"metal",ISNUMBER(SEARCH("music/pop", N1280)),"pop",ISNUMBER(SEARCH("music/rock", N1280)),"rock",ISNUMBER(SEARCH("music/world music", N1280)),"world music",ISNUMBER(SEARCH("journalism/audio", N1280)),"audio",ISNUMBER(SEARCH("photography/nature", N1280)),"nature",ISNUMBER(SEARCH("photography/people", N1280)),"people",ISNUMBER(SEARCH("photography/photobooks", N1280)),"photobooks",ISNUMBER(SEARCH("photography/places", N1280)),"places",ISNUMBER(SEARCH("publishing/art books", N1280)),"art books",ISNUMBER(SEARCH("publishing/children's books", N1280)),"children's books",ISNUMBER(SEARCH("publishing/fiction", N1280)),"fiction",ISNUMBER(SEARCH("publishing/nonfiction", N1280)),"nonfiction",ISNUMBER(SEARCH("publishing/radio &amp; podcasts", N1280)),"radio &amp; podcasts",ISNUMBER(SEARCH("publishing/translations", N1280)),"translations",ISNUMBER(SEARCH("technology/gadgets", N1280)),"gadgets",ISNUMBER(SEARCH("technology/hardware", N1280)),"hardware",ISNUMBER(SEARCH("technology/makerspaces", N1280)),"makerspaces",ISNUMBER(SEARCH("technology/space exploration", N1280)),"space exploration",ISNUMBER(SEARCH("technology/wearables", N1280)),"wearables",ISNUMBER(SEARCH("technology/web", N1280)),"web",ISNUMBER(SEARCH("theater/musical", N1280)),"musical",ISNUMBER(SEARCH("theater/plays", N1280)),"plays",ISNUMBER(SEARCH("theater/spaces", N1280)),"spaces")</f>
        <v>rock</v>
      </c>
      <c r="S1280" s="6">
        <f t="shared" si="98"/>
        <v>41786.555162037039</v>
      </c>
      <c r="T1280" s="6">
        <f t="shared" si="99"/>
        <v>41815.083333333336</v>
      </c>
    </row>
    <row r="1281" spans="1:20" ht="48" hidden="1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tr">
        <f t="shared" si="97"/>
        <v>music</v>
      </c>
      <c r="R1281" t="str" cm="1">
        <f t="array" ref="R1281">_xlfn.IFS(ISNUMBER(SEARCH("film &amp; video/television", N1281)),"television",ISNUMBER(SEARCH("film &amp; video/animation", N1281)),"animation",ISNUMBER(SEARCH("film &amp; video/documentary", N1281)),"documentary",ISNUMBER(SEARCH("film &amp; video/drama", N1281)),"drama",ISNUMBER(SEARCH("film &amp; video/science fiction", N1281)),"science fiction",ISNUMBER(SEARCH("film &amp; video/shorts", N1281)),"shorts",ISNUMBER(SEARCH("food/food trucks", N1281)),"food trucks",ISNUMBER(SEARCH("food/restaurants", N1281)),"restaurants",ISNUMBER(SEARCH("food/small batch", N1281)),"small batch",ISNUMBER(SEARCH("games/mobile games", N1281)),"mobile games",ISNUMBER(SEARCH("games/tabletop games", N1281)),"tabletop games",ISNUMBER(SEARCH("games/video games", N1281)),"video games",ISNUMBER(SEARCH("music/classical music", N1281)),"classical music",ISNUMBER(SEARCH("music/electronic music", N1281)),"electronic music",ISNUMBER(SEARCH("music/faith", N1281)),"faith",ISNUMBER(SEARCH("music/indie rock", N1281)),"indie rock",ISNUMBER(SEARCH("music/jazz", N1281)),"jazz",ISNUMBER(SEARCH("music/metal", N1281)),"metal",ISNUMBER(SEARCH("music/pop", N1281)),"pop",ISNUMBER(SEARCH("music/rock", N1281)),"rock",ISNUMBER(SEARCH("music/world music", N1281)),"world music",ISNUMBER(SEARCH("journalism/audio", N1281)),"audio",ISNUMBER(SEARCH("photography/nature", N1281)),"nature",ISNUMBER(SEARCH("photography/people", N1281)),"people",ISNUMBER(SEARCH("photography/photobooks", N1281)),"photobooks",ISNUMBER(SEARCH("photography/places", N1281)),"places",ISNUMBER(SEARCH("publishing/art books", N1281)),"art books",ISNUMBER(SEARCH("publishing/children's books", N1281)),"children's books",ISNUMBER(SEARCH("publishing/fiction", N1281)),"fiction",ISNUMBER(SEARCH("publishing/nonfiction", N1281)),"nonfiction",ISNUMBER(SEARCH("publishing/radio &amp; podcasts", N1281)),"radio &amp; podcasts",ISNUMBER(SEARCH("publishing/translations", N1281)),"translations",ISNUMBER(SEARCH("technology/gadgets", N1281)),"gadgets",ISNUMBER(SEARCH("technology/hardware", N1281)),"hardware",ISNUMBER(SEARCH("technology/makerspaces", N1281)),"makerspaces",ISNUMBER(SEARCH("technology/space exploration", N1281)),"space exploration",ISNUMBER(SEARCH("technology/wearables", N1281)),"wearables",ISNUMBER(SEARCH("technology/web", N1281)),"web",ISNUMBER(SEARCH("theater/musical", N1281)),"musical",ISNUMBER(SEARCH("theater/plays", N1281)),"plays",ISNUMBER(SEARCH("theater/spaces", N1281)),"spaces")</f>
        <v>rock</v>
      </c>
      <c r="S1281" s="6">
        <f t="shared" si="98"/>
        <v>41682.099189814813</v>
      </c>
      <c r="T1281" s="6">
        <f t="shared" si="9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tr">
        <f t="shared" si="97"/>
        <v>music</v>
      </c>
      <c r="R1282" t="str" cm="1">
        <f t="array" ref="R1282">_xlfn.IFS(ISNUMBER(SEARCH("film &amp; video/television", N1282)),"television",ISNUMBER(SEARCH("film &amp; video/animation", N1282)),"animation",ISNUMBER(SEARCH("film &amp; video/documentary", N1282)),"documentary",ISNUMBER(SEARCH("film &amp; video/drama", N1282)),"drama",ISNUMBER(SEARCH("film &amp; video/science fiction", N1282)),"science fiction",ISNUMBER(SEARCH("film &amp; video/shorts", N1282)),"shorts",ISNUMBER(SEARCH("food/food trucks", N1282)),"food trucks",ISNUMBER(SEARCH("food/restaurants", N1282)),"restaurants",ISNUMBER(SEARCH("food/small batch", N1282)),"small batch",ISNUMBER(SEARCH("games/mobile games", N1282)),"mobile games",ISNUMBER(SEARCH("games/tabletop games", N1282)),"tabletop games",ISNUMBER(SEARCH("games/video games", N1282)),"video games",ISNUMBER(SEARCH("music/classical music", N1282)),"classical music",ISNUMBER(SEARCH("music/electronic music", N1282)),"electronic music",ISNUMBER(SEARCH("music/faith", N1282)),"faith",ISNUMBER(SEARCH("music/indie rock", N1282)),"indie rock",ISNUMBER(SEARCH("music/jazz", N1282)),"jazz",ISNUMBER(SEARCH("music/metal", N1282)),"metal",ISNUMBER(SEARCH("music/pop", N1282)),"pop",ISNUMBER(SEARCH("music/rock", N1282)),"rock",ISNUMBER(SEARCH("music/world music", N1282)),"world music",ISNUMBER(SEARCH("journalism/audio", N1282)),"audio",ISNUMBER(SEARCH("photography/nature", N1282)),"nature",ISNUMBER(SEARCH("photography/people", N1282)),"people",ISNUMBER(SEARCH("photography/photobooks", N1282)),"photobooks",ISNUMBER(SEARCH("photography/places", N1282)),"places",ISNUMBER(SEARCH("publishing/art books", N1282)),"art books",ISNUMBER(SEARCH("publishing/children's books", N1282)),"children's books",ISNUMBER(SEARCH("publishing/fiction", N1282)),"fiction",ISNUMBER(SEARCH("publishing/nonfiction", N1282)),"nonfiction",ISNUMBER(SEARCH("publishing/radio &amp; podcasts", N1282)),"radio &amp; podcasts",ISNUMBER(SEARCH("publishing/translations", N1282)),"translations",ISNUMBER(SEARCH("technology/gadgets", N1282)),"gadgets",ISNUMBER(SEARCH("technology/hardware", N1282)),"hardware",ISNUMBER(SEARCH("technology/makerspaces", N1282)),"makerspaces",ISNUMBER(SEARCH("technology/space exploration", N1282)),"space exploration",ISNUMBER(SEARCH("technology/wearables", N1282)),"wearables",ISNUMBER(SEARCH("technology/web", N1282)),"web",ISNUMBER(SEARCH("theater/musical", N1282)),"musical",ISNUMBER(SEARCH("theater/plays", N1282)),"plays",ISNUMBER(SEARCH("theater/spaces", N1282)),"spaces")</f>
        <v>rock</v>
      </c>
      <c r="S1282" s="6">
        <f t="shared" si="98"/>
        <v>40513.757569444446</v>
      </c>
      <c r="T1282" s="6">
        <f t="shared" si="9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(E1283/D1283)*100</f>
        <v>110.71428571428572</v>
      </c>
      <c r="P1283">
        <f t="shared" ref="P1283:P1346" si="101">(E1283/L1283)</f>
        <v>104.72972972972973</v>
      </c>
      <c r="Q1283" t="str">
        <f t="shared" ref="Q1283:Q1346" si="102">_xlfn.IFS(ISNUMBER(SEARCH("film &amp; video", N1283)),"film &amp; video",ISNUMBER(SEARCH("food", N1283)),"food",ISNUMBER(SEARCH("games", N1283)),"games",ISNUMBER(SEARCH("journalism", N1283)),"journalism",ISNUMBER(SEARCH("music", N1283)),"music",ISNUMBER(SEARCH("photography", N1283)),"photography",ISNUMBER(SEARCH("publishing", N1283)),"publishing",ISNUMBER(SEARCH("technology", N1283)),"technology",ISNUMBER(SEARCH("theater", N1283)),"theater")</f>
        <v>music</v>
      </c>
      <c r="R1283" t="str" cm="1">
        <f t="array" ref="R1283">_xlfn.IFS(ISNUMBER(SEARCH("film &amp; video/television", N1283)),"television",ISNUMBER(SEARCH("film &amp; video/animation", N1283)),"animation",ISNUMBER(SEARCH("film &amp; video/documentary", N1283)),"documentary",ISNUMBER(SEARCH("film &amp; video/drama", N1283)),"drama",ISNUMBER(SEARCH("film &amp; video/science fiction", N1283)),"science fiction",ISNUMBER(SEARCH("film &amp; video/shorts", N1283)),"shorts",ISNUMBER(SEARCH("food/food trucks", N1283)),"food trucks",ISNUMBER(SEARCH("food/restaurants", N1283)),"restaurants",ISNUMBER(SEARCH("food/small batch", N1283)),"small batch",ISNUMBER(SEARCH("games/mobile games", N1283)),"mobile games",ISNUMBER(SEARCH("games/tabletop games", N1283)),"tabletop games",ISNUMBER(SEARCH("games/video games", N1283)),"video games",ISNUMBER(SEARCH("music/classical music", N1283)),"classical music",ISNUMBER(SEARCH("music/electronic music", N1283)),"electronic music",ISNUMBER(SEARCH("music/faith", N1283)),"faith",ISNUMBER(SEARCH("music/indie rock", N1283)),"indie rock",ISNUMBER(SEARCH("music/jazz", N1283)),"jazz",ISNUMBER(SEARCH("music/metal", N1283)),"metal",ISNUMBER(SEARCH("music/pop", N1283)),"pop",ISNUMBER(SEARCH("music/rock", N1283)),"rock",ISNUMBER(SEARCH("music/world music", N1283)),"world music",ISNUMBER(SEARCH("journalism/audio", N1283)),"audio",ISNUMBER(SEARCH("photography/nature", N1283)),"nature",ISNUMBER(SEARCH("photography/people", N1283)),"people",ISNUMBER(SEARCH("photography/photobooks", N1283)),"photobooks",ISNUMBER(SEARCH("photography/places", N1283)),"places",ISNUMBER(SEARCH("publishing/art books", N1283)),"art books",ISNUMBER(SEARCH("publishing/children's books", N1283)),"children's books",ISNUMBER(SEARCH("publishing/fiction", N1283)),"fiction",ISNUMBER(SEARCH("publishing/nonfiction", N1283)),"nonfiction",ISNUMBER(SEARCH("publishing/radio &amp; podcasts", N1283)),"radio &amp; podcasts",ISNUMBER(SEARCH("publishing/translations", N1283)),"translations",ISNUMBER(SEARCH("technology/gadgets", N1283)),"gadgets",ISNUMBER(SEARCH("technology/hardware", N1283)),"hardware",ISNUMBER(SEARCH("technology/makerspaces", N1283)),"makerspaces",ISNUMBER(SEARCH("technology/space exploration", N1283)),"space exploration",ISNUMBER(SEARCH("technology/wearables", N1283)),"wearables",ISNUMBER(SEARCH("technology/web", N1283)),"web",ISNUMBER(SEARCH("theater/musical", N1283)),"musical",ISNUMBER(SEARCH("theater/plays", N1283)),"plays",ISNUMBER(SEARCH("theater/spaces", N1283)),"spaces")</f>
        <v>rock</v>
      </c>
      <c r="S1283" s="6">
        <f t="shared" ref="S1283:S1346" si="103">(((J1283/60)/60)/24)+DATE(1970,1,1)</f>
        <v>41463.743472222224</v>
      </c>
      <c r="T1283" s="6">
        <f t="shared" ref="T1283:T1346" si="104">(((I1283/60)/60)/24)+DATE(1970,1,1)</f>
        <v>41483.743472222224</v>
      </c>
    </row>
    <row r="1284" spans="1:20" ht="48" hidden="1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tr">
        <f t="shared" si="102"/>
        <v>music</v>
      </c>
      <c r="R1284" t="str" cm="1">
        <f t="array" ref="R1284">_xlfn.IFS(ISNUMBER(SEARCH("film &amp; video/television", N1284)),"television",ISNUMBER(SEARCH("film &amp; video/animation", N1284)),"animation",ISNUMBER(SEARCH("film &amp; video/documentary", N1284)),"documentary",ISNUMBER(SEARCH("film &amp; video/drama", N1284)),"drama",ISNUMBER(SEARCH("film &amp; video/science fiction", N1284)),"science fiction",ISNUMBER(SEARCH("film &amp; video/shorts", N1284)),"shorts",ISNUMBER(SEARCH("food/food trucks", N1284)),"food trucks",ISNUMBER(SEARCH("food/restaurants", N1284)),"restaurants",ISNUMBER(SEARCH("food/small batch", N1284)),"small batch",ISNUMBER(SEARCH("games/mobile games", N1284)),"mobile games",ISNUMBER(SEARCH("games/tabletop games", N1284)),"tabletop games",ISNUMBER(SEARCH("games/video games", N1284)),"video games",ISNUMBER(SEARCH("music/classical music", N1284)),"classical music",ISNUMBER(SEARCH("music/electronic music", N1284)),"electronic music",ISNUMBER(SEARCH("music/faith", N1284)),"faith",ISNUMBER(SEARCH("music/indie rock", N1284)),"indie rock",ISNUMBER(SEARCH("music/jazz", N1284)),"jazz",ISNUMBER(SEARCH("music/metal", N1284)),"metal",ISNUMBER(SEARCH("music/pop", N1284)),"pop",ISNUMBER(SEARCH("music/rock", N1284)),"rock",ISNUMBER(SEARCH("music/world music", N1284)),"world music",ISNUMBER(SEARCH("journalism/audio", N1284)),"audio",ISNUMBER(SEARCH("photography/nature", N1284)),"nature",ISNUMBER(SEARCH("photography/people", N1284)),"people",ISNUMBER(SEARCH("photography/photobooks", N1284)),"photobooks",ISNUMBER(SEARCH("photography/places", N1284)),"places",ISNUMBER(SEARCH("publishing/art books", N1284)),"art books",ISNUMBER(SEARCH("publishing/children's books", N1284)),"children's books",ISNUMBER(SEARCH("publishing/fiction", N1284)),"fiction",ISNUMBER(SEARCH("publishing/nonfiction", N1284)),"nonfiction",ISNUMBER(SEARCH("publishing/radio &amp; podcasts", N1284)),"radio &amp; podcasts",ISNUMBER(SEARCH("publishing/translations", N1284)),"translations",ISNUMBER(SEARCH("technology/gadgets", N1284)),"gadgets",ISNUMBER(SEARCH("technology/hardware", N1284)),"hardware",ISNUMBER(SEARCH("technology/makerspaces", N1284)),"makerspaces",ISNUMBER(SEARCH("technology/space exploration", N1284)),"space exploration",ISNUMBER(SEARCH("technology/wearables", N1284)),"wearables",ISNUMBER(SEARCH("technology/web", N1284)),"web",ISNUMBER(SEARCH("theater/musical", N1284)),"musical",ISNUMBER(SEARCH("theater/plays", N1284)),"plays",ISNUMBER(SEARCH("theater/spaces", N1284)),"spaces")</f>
        <v>rock</v>
      </c>
      <c r="S1284" s="6">
        <f t="shared" si="103"/>
        <v>41586.475173611114</v>
      </c>
      <c r="T1284" s="6">
        <f t="shared" si="104"/>
        <v>41617.207638888889</v>
      </c>
    </row>
    <row r="1285" spans="1:20" ht="48" hidden="1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tr">
        <f t="shared" si="102"/>
        <v>music</v>
      </c>
      <c r="R1285" t="str" cm="1">
        <f t="array" ref="R1285">_xlfn.IFS(ISNUMBER(SEARCH("film &amp; video/television", N1285)),"television",ISNUMBER(SEARCH("film &amp; video/animation", N1285)),"animation",ISNUMBER(SEARCH("film &amp; video/documentary", N1285)),"documentary",ISNUMBER(SEARCH("film &amp; video/drama", N1285)),"drama",ISNUMBER(SEARCH("film &amp; video/science fiction", N1285)),"science fiction",ISNUMBER(SEARCH("film &amp; video/shorts", N1285)),"shorts",ISNUMBER(SEARCH("food/food trucks", N1285)),"food trucks",ISNUMBER(SEARCH("food/restaurants", N1285)),"restaurants",ISNUMBER(SEARCH("food/small batch", N1285)),"small batch",ISNUMBER(SEARCH("games/mobile games", N1285)),"mobile games",ISNUMBER(SEARCH("games/tabletop games", N1285)),"tabletop games",ISNUMBER(SEARCH("games/video games", N1285)),"video games",ISNUMBER(SEARCH("music/classical music", N1285)),"classical music",ISNUMBER(SEARCH("music/electronic music", N1285)),"electronic music",ISNUMBER(SEARCH("music/faith", N1285)),"faith",ISNUMBER(SEARCH("music/indie rock", N1285)),"indie rock",ISNUMBER(SEARCH("music/jazz", N1285)),"jazz",ISNUMBER(SEARCH("music/metal", N1285)),"metal",ISNUMBER(SEARCH("music/pop", N1285)),"pop",ISNUMBER(SEARCH("music/rock", N1285)),"rock",ISNUMBER(SEARCH("music/world music", N1285)),"world music",ISNUMBER(SEARCH("journalism/audio", N1285)),"audio",ISNUMBER(SEARCH("photography/nature", N1285)),"nature",ISNUMBER(SEARCH("photography/people", N1285)),"people",ISNUMBER(SEARCH("photography/photobooks", N1285)),"photobooks",ISNUMBER(SEARCH("photography/places", N1285)),"places",ISNUMBER(SEARCH("publishing/art books", N1285)),"art books",ISNUMBER(SEARCH("publishing/children's books", N1285)),"children's books",ISNUMBER(SEARCH("publishing/fiction", N1285)),"fiction",ISNUMBER(SEARCH("publishing/nonfiction", N1285)),"nonfiction",ISNUMBER(SEARCH("publishing/radio &amp; podcasts", N1285)),"radio &amp; podcasts",ISNUMBER(SEARCH("publishing/translations", N1285)),"translations",ISNUMBER(SEARCH("technology/gadgets", N1285)),"gadgets",ISNUMBER(SEARCH("technology/hardware", N1285)),"hardware",ISNUMBER(SEARCH("technology/makerspaces", N1285)),"makerspaces",ISNUMBER(SEARCH("technology/space exploration", N1285)),"space exploration",ISNUMBER(SEARCH("technology/wearables", N1285)),"wearables",ISNUMBER(SEARCH("technology/web", N1285)),"web",ISNUMBER(SEARCH("theater/musical", N1285)),"musical",ISNUMBER(SEARCH("theater/plays", N1285)),"plays",ISNUMBER(SEARCH("theater/spaces", N1285)),"spaces")</f>
        <v>rock</v>
      </c>
      <c r="S1285" s="6">
        <f t="shared" si="103"/>
        <v>41320.717465277776</v>
      </c>
      <c r="T1285" s="6">
        <f t="shared" si="104"/>
        <v>41344.166666666664</v>
      </c>
    </row>
    <row r="1286" spans="1:20" ht="48" hidden="1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tr">
        <f t="shared" si="102"/>
        <v>theater</v>
      </c>
      <c r="R1286" t="str" cm="1">
        <f t="array" ref="R1286">_xlfn.IFS(ISNUMBER(SEARCH("film &amp; video/television", N1286)),"television",ISNUMBER(SEARCH("film &amp; video/animation", N1286)),"animation",ISNUMBER(SEARCH("film &amp; video/documentary", N1286)),"documentary",ISNUMBER(SEARCH("film &amp; video/drama", N1286)),"drama",ISNUMBER(SEARCH("film &amp; video/science fiction", N1286)),"science fiction",ISNUMBER(SEARCH("film &amp; video/shorts", N1286)),"shorts",ISNUMBER(SEARCH("food/food trucks", N1286)),"food trucks",ISNUMBER(SEARCH("food/restaurants", N1286)),"restaurants",ISNUMBER(SEARCH("food/small batch", N1286)),"small batch",ISNUMBER(SEARCH("games/mobile games", N1286)),"mobile games",ISNUMBER(SEARCH("games/tabletop games", N1286)),"tabletop games",ISNUMBER(SEARCH("games/video games", N1286)),"video games",ISNUMBER(SEARCH("music/classical music", N1286)),"classical music",ISNUMBER(SEARCH("music/electronic music", N1286)),"electronic music",ISNUMBER(SEARCH("music/faith", N1286)),"faith",ISNUMBER(SEARCH("music/indie rock", N1286)),"indie rock",ISNUMBER(SEARCH("music/jazz", N1286)),"jazz",ISNUMBER(SEARCH("music/metal", N1286)),"metal",ISNUMBER(SEARCH("music/pop", N1286)),"pop",ISNUMBER(SEARCH("music/rock", N1286)),"rock",ISNUMBER(SEARCH("music/world music", N1286)),"world music",ISNUMBER(SEARCH("journalism/audio", N1286)),"audio",ISNUMBER(SEARCH("photography/nature", N1286)),"nature",ISNUMBER(SEARCH("photography/people", N1286)),"people",ISNUMBER(SEARCH("photography/photobooks", N1286)),"photobooks",ISNUMBER(SEARCH("photography/places", N1286)),"places",ISNUMBER(SEARCH("publishing/art books", N1286)),"art books",ISNUMBER(SEARCH("publishing/children's books", N1286)),"children's books",ISNUMBER(SEARCH("publishing/fiction", N1286)),"fiction",ISNUMBER(SEARCH("publishing/nonfiction", N1286)),"nonfiction",ISNUMBER(SEARCH("publishing/radio &amp; podcasts", N1286)),"radio &amp; podcasts",ISNUMBER(SEARCH("publishing/translations", N1286)),"translations",ISNUMBER(SEARCH("technology/gadgets", N1286)),"gadgets",ISNUMBER(SEARCH("technology/hardware", N1286)),"hardware",ISNUMBER(SEARCH("technology/makerspaces", N1286)),"makerspaces",ISNUMBER(SEARCH("technology/space exploration", N1286)),"space exploration",ISNUMBER(SEARCH("technology/wearables", N1286)),"wearables",ISNUMBER(SEARCH("technology/web", N1286)),"web",ISNUMBER(SEARCH("theater/musical", N1286)),"musical",ISNUMBER(SEARCH("theater/plays", N1286)),"plays",ISNUMBER(SEARCH("theater/spaces", N1286)),"spaces")</f>
        <v>plays</v>
      </c>
      <c r="S1286" s="6">
        <f t="shared" si="103"/>
        <v>42712.23474537037</v>
      </c>
      <c r="T1286" s="6">
        <f t="shared" si="104"/>
        <v>42735.707638888889</v>
      </c>
    </row>
    <row r="1287" spans="1:20" ht="48" hidden="1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tr">
        <f t="shared" si="102"/>
        <v>theater</v>
      </c>
      <c r="R1287" t="str" cm="1">
        <f t="array" ref="R1287">_xlfn.IFS(ISNUMBER(SEARCH("film &amp; video/television", N1287)),"television",ISNUMBER(SEARCH("film &amp; video/animation", N1287)),"animation",ISNUMBER(SEARCH("film &amp; video/documentary", N1287)),"documentary",ISNUMBER(SEARCH("film &amp; video/drama", N1287)),"drama",ISNUMBER(SEARCH("film &amp; video/science fiction", N1287)),"science fiction",ISNUMBER(SEARCH("film &amp; video/shorts", N1287)),"shorts",ISNUMBER(SEARCH("food/food trucks", N1287)),"food trucks",ISNUMBER(SEARCH("food/restaurants", N1287)),"restaurants",ISNUMBER(SEARCH("food/small batch", N1287)),"small batch",ISNUMBER(SEARCH("games/mobile games", N1287)),"mobile games",ISNUMBER(SEARCH("games/tabletop games", N1287)),"tabletop games",ISNUMBER(SEARCH("games/video games", N1287)),"video games",ISNUMBER(SEARCH("music/classical music", N1287)),"classical music",ISNUMBER(SEARCH("music/electronic music", N1287)),"electronic music",ISNUMBER(SEARCH("music/faith", N1287)),"faith",ISNUMBER(SEARCH("music/indie rock", N1287)),"indie rock",ISNUMBER(SEARCH("music/jazz", N1287)),"jazz",ISNUMBER(SEARCH("music/metal", N1287)),"metal",ISNUMBER(SEARCH("music/pop", N1287)),"pop",ISNUMBER(SEARCH("music/rock", N1287)),"rock",ISNUMBER(SEARCH("music/world music", N1287)),"world music",ISNUMBER(SEARCH("journalism/audio", N1287)),"audio",ISNUMBER(SEARCH("photography/nature", N1287)),"nature",ISNUMBER(SEARCH("photography/people", N1287)),"people",ISNUMBER(SEARCH("photography/photobooks", N1287)),"photobooks",ISNUMBER(SEARCH("photography/places", N1287)),"places",ISNUMBER(SEARCH("publishing/art books", N1287)),"art books",ISNUMBER(SEARCH("publishing/children's books", N1287)),"children's books",ISNUMBER(SEARCH("publishing/fiction", N1287)),"fiction",ISNUMBER(SEARCH("publishing/nonfiction", N1287)),"nonfiction",ISNUMBER(SEARCH("publishing/radio &amp; podcasts", N1287)),"radio &amp; podcasts",ISNUMBER(SEARCH("publishing/translations", N1287)),"translations",ISNUMBER(SEARCH("technology/gadgets", N1287)),"gadgets",ISNUMBER(SEARCH("technology/hardware", N1287)),"hardware",ISNUMBER(SEARCH("technology/makerspaces", N1287)),"makerspaces",ISNUMBER(SEARCH("technology/space exploration", N1287)),"space exploration",ISNUMBER(SEARCH("technology/wearables", N1287)),"wearables",ISNUMBER(SEARCH("technology/web", N1287)),"web",ISNUMBER(SEARCH("theater/musical", N1287)),"musical",ISNUMBER(SEARCH("theater/plays", N1287)),"plays",ISNUMBER(SEARCH("theater/spaces", N1287)),"spaces")</f>
        <v>plays</v>
      </c>
      <c r="S1287" s="6">
        <f t="shared" si="103"/>
        <v>42160.583043981482</v>
      </c>
      <c r="T1287" s="6">
        <f t="shared" si="104"/>
        <v>42175.583043981482</v>
      </c>
    </row>
    <row r="1288" spans="1:20" ht="48" hidden="1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tr">
        <f t="shared" si="102"/>
        <v>theater</v>
      </c>
      <c r="R1288" t="str" cm="1">
        <f t="array" ref="R1288">_xlfn.IFS(ISNUMBER(SEARCH("film &amp; video/television", N1288)),"television",ISNUMBER(SEARCH("film &amp; video/animation", N1288)),"animation",ISNUMBER(SEARCH("film &amp; video/documentary", N1288)),"documentary",ISNUMBER(SEARCH("film &amp; video/drama", N1288)),"drama",ISNUMBER(SEARCH("film &amp; video/science fiction", N1288)),"science fiction",ISNUMBER(SEARCH("film &amp; video/shorts", N1288)),"shorts",ISNUMBER(SEARCH("food/food trucks", N1288)),"food trucks",ISNUMBER(SEARCH("food/restaurants", N1288)),"restaurants",ISNUMBER(SEARCH("food/small batch", N1288)),"small batch",ISNUMBER(SEARCH("games/mobile games", N1288)),"mobile games",ISNUMBER(SEARCH("games/tabletop games", N1288)),"tabletop games",ISNUMBER(SEARCH("games/video games", N1288)),"video games",ISNUMBER(SEARCH("music/classical music", N1288)),"classical music",ISNUMBER(SEARCH("music/electronic music", N1288)),"electronic music",ISNUMBER(SEARCH("music/faith", N1288)),"faith",ISNUMBER(SEARCH("music/indie rock", N1288)),"indie rock",ISNUMBER(SEARCH("music/jazz", N1288)),"jazz",ISNUMBER(SEARCH("music/metal", N1288)),"metal",ISNUMBER(SEARCH("music/pop", N1288)),"pop",ISNUMBER(SEARCH("music/rock", N1288)),"rock",ISNUMBER(SEARCH("music/world music", N1288)),"world music",ISNUMBER(SEARCH("journalism/audio", N1288)),"audio",ISNUMBER(SEARCH("photography/nature", N1288)),"nature",ISNUMBER(SEARCH("photography/people", N1288)),"people",ISNUMBER(SEARCH("photography/photobooks", N1288)),"photobooks",ISNUMBER(SEARCH("photography/places", N1288)),"places",ISNUMBER(SEARCH("publishing/art books", N1288)),"art books",ISNUMBER(SEARCH("publishing/children's books", N1288)),"children's books",ISNUMBER(SEARCH("publishing/fiction", N1288)),"fiction",ISNUMBER(SEARCH("publishing/nonfiction", N1288)),"nonfiction",ISNUMBER(SEARCH("publishing/radio &amp; podcasts", N1288)),"radio &amp; podcasts",ISNUMBER(SEARCH("publishing/translations", N1288)),"translations",ISNUMBER(SEARCH("technology/gadgets", N1288)),"gadgets",ISNUMBER(SEARCH("technology/hardware", N1288)),"hardware",ISNUMBER(SEARCH("technology/makerspaces", N1288)),"makerspaces",ISNUMBER(SEARCH("technology/space exploration", N1288)),"space exploration",ISNUMBER(SEARCH("technology/wearables", N1288)),"wearables",ISNUMBER(SEARCH("technology/web", N1288)),"web",ISNUMBER(SEARCH("theater/musical", N1288)),"musical",ISNUMBER(SEARCH("theater/plays", N1288)),"plays",ISNUMBER(SEARCH("theater/spaces", N1288)),"spaces")</f>
        <v>plays</v>
      </c>
      <c r="S1288" s="6">
        <f t="shared" si="103"/>
        <v>42039.384571759263</v>
      </c>
      <c r="T1288" s="6">
        <f t="shared" si="104"/>
        <v>42052.583333333328</v>
      </c>
    </row>
    <row r="1289" spans="1:20" ht="64" hidden="1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tr">
        <f t="shared" si="102"/>
        <v>theater</v>
      </c>
      <c r="R1289" t="str" cm="1">
        <f t="array" ref="R1289">_xlfn.IFS(ISNUMBER(SEARCH("film &amp; video/television", N1289)),"television",ISNUMBER(SEARCH("film &amp; video/animation", N1289)),"animation",ISNUMBER(SEARCH("film &amp; video/documentary", N1289)),"documentary",ISNUMBER(SEARCH("film &amp; video/drama", N1289)),"drama",ISNUMBER(SEARCH("film &amp; video/science fiction", N1289)),"science fiction",ISNUMBER(SEARCH("film &amp; video/shorts", N1289)),"shorts",ISNUMBER(SEARCH("food/food trucks", N1289)),"food trucks",ISNUMBER(SEARCH("food/restaurants", N1289)),"restaurants",ISNUMBER(SEARCH("food/small batch", N1289)),"small batch",ISNUMBER(SEARCH("games/mobile games", N1289)),"mobile games",ISNUMBER(SEARCH("games/tabletop games", N1289)),"tabletop games",ISNUMBER(SEARCH("games/video games", N1289)),"video games",ISNUMBER(SEARCH("music/classical music", N1289)),"classical music",ISNUMBER(SEARCH("music/electronic music", N1289)),"electronic music",ISNUMBER(SEARCH("music/faith", N1289)),"faith",ISNUMBER(SEARCH("music/indie rock", N1289)),"indie rock",ISNUMBER(SEARCH("music/jazz", N1289)),"jazz",ISNUMBER(SEARCH("music/metal", N1289)),"metal",ISNUMBER(SEARCH("music/pop", N1289)),"pop",ISNUMBER(SEARCH("music/rock", N1289)),"rock",ISNUMBER(SEARCH("music/world music", N1289)),"world music",ISNUMBER(SEARCH("journalism/audio", N1289)),"audio",ISNUMBER(SEARCH("photography/nature", N1289)),"nature",ISNUMBER(SEARCH("photography/people", N1289)),"people",ISNUMBER(SEARCH("photography/photobooks", N1289)),"photobooks",ISNUMBER(SEARCH("photography/places", N1289)),"places",ISNUMBER(SEARCH("publishing/art books", N1289)),"art books",ISNUMBER(SEARCH("publishing/children's books", N1289)),"children's books",ISNUMBER(SEARCH("publishing/fiction", N1289)),"fiction",ISNUMBER(SEARCH("publishing/nonfiction", N1289)),"nonfiction",ISNUMBER(SEARCH("publishing/radio &amp; podcasts", N1289)),"radio &amp; podcasts",ISNUMBER(SEARCH("publishing/translations", N1289)),"translations",ISNUMBER(SEARCH("technology/gadgets", N1289)),"gadgets",ISNUMBER(SEARCH("technology/hardware", N1289)),"hardware",ISNUMBER(SEARCH("technology/makerspaces", N1289)),"makerspaces",ISNUMBER(SEARCH("technology/space exploration", N1289)),"space exploration",ISNUMBER(SEARCH("technology/wearables", N1289)),"wearables",ISNUMBER(SEARCH("technology/web", N1289)),"web",ISNUMBER(SEARCH("theater/musical", N1289)),"musical",ISNUMBER(SEARCH("theater/plays", N1289)),"plays",ISNUMBER(SEARCH("theater/spaces", N1289)),"spaces")</f>
        <v>plays</v>
      </c>
      <c r="S1289" s="6">
        <f t="shared" si="103"/>
        <v>42107.621018518519</v>
      </c>
      <c r="T1289" s="6">
        <f t="shared" si="104"/>
        <v>42167.621018518519</v>
      </c>
    </row>
    <row r="1290" spans="1:20" ht="48" hidden="1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tr">
        <f t="shared" si="102"/>
        <v>theater</v>
      </c>
      <c r="R1290" t="str" cm="1">
        <f t="array" ref="R1290">_xlfn.IFS(ISNUMBER(SEARCH("film &amp; video/television", N1290)),"television",ISNUMBER(SEARCH("film &amp; video/animation", N1290)),"animation",ISNUMBER(SEARCH("film &amp; video/documentary", N1290)),"documentary",ISNUMBER(SEARCH("film &amp; video/drama", N1290)),"drama",ISNUMBER(SEARCH("film &amp; video/science fiction", N1290)),"science fiction",ISNUMBER(SEARCH("film &amp; video/shorts", N1290)),"shorts",ISNUMBER(SEARCH("food/food trucks", N1290)),"food trucks",ISNUMBER(SEARCH("food/restaurants", N1290)),"restaurants",ISNUMBER(SEARCH("food/small batch", N1290)),"small batch",ISNUMBER(SEARCH("games/mobile games", N1290)),"mobile games",ISNUMBER(SEARCH("games/tabletop games", N1290)),"tabletop games",ISNUMBER(SEARCH("games/video games", N1290)),"video games",ISNUMBER(SEARCH("music/classical music", N1290)),"classical music",ISNUMBER(SEARCH("music/electronic music", N1290)),"electronic music",ISNUMBER(SEARCH("music/faith", N1290)),"faith",ISNUMBER(SEARCH("music/indie rock", N1290)),"indie rock",ISNUMBER(SEARCH("music/jazz", N1290)),"jazz",ISNUMBER(SEARCH("music/metal", N1290)),"metal",ISNUMBER(SEARCH("music/pop", N1290)),"pop",ISNUMBER(SEARCH("music/rock", N1290)),"rock",ISNUMBER(SEARCH("music/world music", N1290)),"world music",ISNUMBER(SEARCH("journalism/audio", N1290)),"audio",ISNUMBER(SEARCH("photography/nature", N1290)),"nature",ISNUMBER(SEARCH("photography/people", N1290)),"people",ISNUMBER(SEARCH("photography/photobooks", N1290)),"photobooks",ISNUMBER(SEARCH("photography/places", N1290)),"places",ISNUMBER(SEARCH("publishing/art books", N1290)),"art books",ISNUMBER(SEARCH("publishing/children's books", N1290)),"children's books",ISNUMBER(SEARCH("publishing/fiction", N1290)),"fiction",ISNUMBER(SEARCH("publishing/nonfiction", N1290)),"nonfiction",ISNUMBER(SEARCH("publishing/radio &amp; podcasts", N1290)),"radio &amp; podcasts",ISNUMBER(SEARCH("publishing/translations", N1290)),"translations",ISNUMBER(SEARCH("technology/gadgets", N1290)),"gadgets",ISNUMBER(SEARCH("technology/hardware", N1290)),"hardware",ISNUMBER(SEARCH("technology/makerspaces", N1290)),"makerspaces",ISNUMBER(SEARCH("technology/space exploration", N1290)),"space exploration",ISNUMBER(SEARCH("technology/wearables", N1290)),"wearables",ISNUMBER(SEARCH("technology/web", N1290)),"web",ISNUMBER(SEARCH("theater/musical", N1290)),"musical",ISNUMBER(SEARCH("theater/plays", N1290)),"plays",ISNUMBER(SEARCH("theater/spaces", N1290)),"spaces")</f>
        <v>plays</v>
      </c>
      <c r="S1290" s="6">
        <f t="shared" si="103"/>
        <v>42561.154664351852</v>
      </c>
      <c r="T1290" s="6">
        <f t="shared" si="104"/>
        <v>42592.166666666672</v>
      </c>
    </row>
    <row r="1291" spans="1:20" ht="48" hidden="1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tr">
        <f t="shared" si="102"/>
        <v>theater</v>
      </c>
      <c r="R1291" t="str" cm="1">
        <f t="array" ref="R1291">_xlfn.IFS(ISNUMBER(SEARCH("film &amp; video/television", N1291)),"television",ISNUMBER(SEARCH("film &amp; video/animation", N1291)),"animation",ISNUMBER(SEARCH("film &amp; video/documentary", N1291)),"documentary",ISNUMBER(SEARCH("film &amp; video/drama", N1291)),"drama",ISNUMBER(SEARCH("film &amp; video/science fiction", N1291)),"science fiction",ISNUMBER(SEARCH("film &amp; video/shorts", N1291)),"shorts",ISNUMBER(SEARCH("food/food trucks", N1291)),"food trucks",ISNUMBER(SEARCH("food/restaurants", N1291)),"restaurants",ISNUMBER(SEARCH("food/small batch", N1291)),"small batch",ISNUMBER(SEARCH("games/mobile games", N1291)),"mobile games",ISNUMBER(SEARCH("games/tabletop games", N1291)),"tabletop games",ISNUMBER(SEARCH("games/video games", N1291)),"video games",ISNUMBER(SEARCH("music/classical music", N1291)),"classical music",ISNUMBER(SEARCH("music/electronic music", N1291)),"electronic music",ISNUMBER(SEARCH("music/faith", N1291)),"faith",ISNUMBER(SEARCH("music/indie rock", N1291)),"indie rock",ISNUMBER(SEARCH("music/jazz", N1291)),"jazz",ISNUMBER(SEARCH("music/metal", N1291)),"metal",ISNUMBER(SEARCH("music/pop", N1291)),"pop",ISNUMBER(SEARCH("music/rock", N1291)),"rock",ISNUMBER(SEARCH("music/world music", N1291)),"world music",ISNUMBER(SEARCH("journalism/audio", N1291)),"audio",ISNUMBER(SEARCH("photography/nature", N1291)),"nature",ISNUMBER(SEARCH("photography/people", N1291)),"people",ISNUMBER(SEARCH("photography/photobooks", N1291)),"photobooks",ISNUMBER(SEARCH("photography/places", N1291)),"places",ISNUMBER(SEARCH("publishing/art books", N1291)),"art books",ISNUMBER(SEARCH("publishing/children's books", N1291)),"children's books",ISNUMBER(SEARCH("publishing/fiction", N1291)),"fiction",ISNUMBER(SEARCH("publishing/nonfiction", N1291)),"nonfiction",ISNUMBER(SEARCH("publishing/radio &amp; podcasts", N1291)),"radio &amp; podcasts",ISNUMBER(SEARCH("publishing/translations", N1291)),"translations",ISNUMBER(SEARCH("technology/gadgets", N1291)),"gadgets",ISNUMBER(SEARCH("technology/hardware", N1291)),"hardware",ISNUMBER(SEARCH("technology/makerspaces", N1291)),"makerspaces",ISNUMBER(SEARCH("technology/space exploration", N1291)),"space exploration",ISNUMBER(SEARCH("technology/wearables", N1291)),"wearables",ISNUMBER(SEARCH("technology/web", N1291)),"web",ISNUMBER(SEARCH("theater/musical", N1291)),"musical",ISNUMBER(SEARCH("theater/plays", N1291)),"plays",ISNUMBER(SEARCH("theater/spaces", N1291)),"spaces")</f>
        <v>plays</v>
      </c>
      <c r="S1291" s="6">
        <f t="shared" si="103"/>
        <v>42709.134780092587</v>
      </c>
      <c r="T1291" s="6">
        <f t="shared" si="104"/>
        <v>42739.134780092587</v>
      </c>
    </row>
    <row r="1292" spans="1:20" ht="32" hidden="1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tr">
        <f t="shared" si="102"/>
        <v>theater</v>
      </c>
      <c r="R1292" t="str" cm="1">
        <f t="array" ref="R1292">_xlfn.IFS(ISNUMBER(SEARCH("film &amp; video/television", N1292)),"television",ISNUMBER(SEARCH("film &amp; video/animation", N1292)),"animation",ISNUMBER(SEARCH("film &amp; video/documentary", N1292)),"documentary",ISNUMBER(SEARCH("film &amp; video/drama", N1292)),"drama",ISNUMBER(SEARCH("film &amp; video/science fiction", N1292)),"science fiction",ISNUMBER(SEARCH("film &amp; video/shorts", N1292)),"shorts",ISNUMBER(SEARCH("food/food trucks", N1292)),"food trucks",ISNUMBER(SEARCH("food/restaurants", N1292)),"restaurants",ISNUMBER(SEARCH("food/small batch", N1292)),"small batch",ISNUMBER(SEARCH("games/mobile games", N1292)),"mobile games",ISNUMBER(SEARCH("games/tabletop games", N1292)),"tabletop games",ISNUMBER(SEARCH("games/video games", N1292)),"video games",ISNUMBER(SEARCH("music/classical music", N1292)),"classical music",ISNUMBER(SEARCH("music/electronic music", N1292)),"electronic music",ISNUMBER(SEARCH("music/faith", N1292)),"faith",ISNUMBER(SEARCH("music/indie rock", N1292)),"indie rock",ISNUMBER(SEARCH("music/jazz", N1292)),"jazz",ISNUMBER(SEARCH("music/metal", N1292)),"metal",ISNUMBER(SEARCH("music/pop", N1292)),"pop",ISNUMBER(SEARCH("music/rock", N1292)),"rock",ISNUMBER(SEARCH("music/world music", N1292)),"world music",ISNUMBER(SEARCH("journalism/audio", N1292)),"audio",ISNUMBER(SEARCH("photography/nature", N1292)),"nature",ISNUMBER(SEARCH("photography/people", N1292)),"people",ISNUMBER(SEARCH("photography/photobooks", N1292)),"photobooks",ISNUMBER(SEARCH("photography/places", N1292)),"places",ISNUMBER(SEARCH("publishing/art books", N1292)),"art books",ISNUMBER(SEARCH("publishing/children's books", N1292)),"children's books",ISNUMBER(SEARCH("publishing/fiction", N1292)),"fiction",ISNUMBER(SEARCH("publishing/nonfiction", N1292)),"nonfiction",ISNUMBER(SEARCH("publishing/radio &amp; podcasts", N1292)),"radio &amp; podcasts",ISNUMBER(SEARCH("publishing/translations", N1292)),"translations",ISNUMBER(SEARCH("technology/gadgets", N1292)),"gadgets",ISNUMBER(SEARCH("technology/hardware", N1292)),"hardware",ISNUMBER(SEARCH("technology/makerspaces", N1292)),"makerspaces",ISNUMBER(SEARCH("technology/space exploration", N1292)),"space exploration",ISNUMBER(SEARCH("technology/wearables", N1292)),"wearables",ISNUMBER(SEARCH("technology/web", N1292)),"web",ISNUMBER(SEARCH("theater/musical", N1292)),"musical",ISNUMBER(SEARCH("theater/plays", N1292)),"plays",ISNUMBER(SEARCH("theater/spaces", N1292)),"spaces")</f>
        <v>plays</v>
      </c>
      <c r="S1292" s="6">
        <f t="shared" si="103"/>
        <v>42086.614942129629</v>
      </c>
      <c r="T1292" s="6">
        <f t="shared" si="104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tr">
        <f t="shared" si="102"/>
        <v>theater</v>
      </c>
      <c r="R1293" t="str" cm="1">
        <f t="array" ref="R1293">_xlfn.IFS(ISNUMBER(SEARCH("film &amp; video/television", N1293)),"television",ISNUMBER(SEARCH("film &amp; video/animation", N1293)),"animation",ISNUMBER(SEARCH("film &amp; video/documentary", N1293)),"documentary",ISNUMBER(SEARCH("film &amp; video/drama", N1293)),"drama",ISNUMBER(SEARCH("film &amp; video/science fiction", N1293)),"science fiction",ISNUMBER(SEARCH("film &amp; video/shorts", N1293)),"shorts",ISNUMBER(SEARCH("food/food trucks", N1293)),"food trucks",ISNUMBER(SEARCH("food/restaurants", N1293)),"restaurants",ISNUMBER(SEARCH("food/small batch", N1293)),"small batch",ISNUMBER(SEARCH("games/mobile games", N1293)),"mobile games",ISNUMBER(SEARCH("games/tabletop games", N1293)),"tabletop games",ISNUMBER(SEARCH("games/video games", N1293)),"video games",ISNUMBER(SEARCH("music/classical music", N1293)),"classical music",ISNUMBER(SEARCH("music/electronic music", N1293)),"electronic music",ISNUMBER(SEARCH("music/faith", N1293)),"faith",ISNUMBER(SEARCH("music/indie rock", N1293)),"indie rock",ISNUMBER(SEARCH("music/jazz", N1293)),"jazz",ISNUMBER(SEARCH("music/metal", N1293)),"metal",ISNUMBER(SEARCH("music/pop", N1293)),"pop",ISNUMBER(SEARCH("music/rock", N1293)),"rock",ISNUMBER(SEARCH("music/world music", N1293)),"world music",ISNUMBER(SEARCH("journalism/audio", N1293)),"audio",ISNUMBER(SEARCH("photography/nature", N1293)),"nature",ISNUMBER(SEARCH("photography/people", N1293)),"people",ISNUMBER(SEARCH("photography/photobooks", N1293)),"photobooks",ISNUMBER(SEARCH("photography/places", N1293)),"places",ISNUMBER(SEARCH("publishing/art books", N1293)),"art books",ISNUMBER(SEARCH("publishing/children's books", N1293)),"children's books",ISNUMBER(SEARCH("publishing/fiction", N1293)),"fiction",ISNUMBER(SEARCH("publishing/nonfiction", N1293)),"nonfiction",ISNUMBER(SEARCH("publishing/radio &amp; podcasts", N1293)),"radio &amp; podcasts",ISNUMBER(SEARCH("publishing/translations", N1293)),"translations",ISNUMBER(SEARCH("technology/gadgets", N1293)),"gadgets",ISNUMBER(SEARCH("technology/hardware", N1293)),"hardware",ISNUMBER(SEARCH("technology/makerspaces", N1293)),"makerspaces",ISNUMBER(SEARCH("technology/space exploration", N1293)),"space exploration",ISNUMBER(SEARCH("technology/wearables", N1293)),"wearables",ISNUMBER(SEARCH("technology/web", N1293)),"web",ISNUMBER(SEARCH("theater/musical", N1293)),"musical",ISNUMBER(SEARCH("theater/plays", N1293)),"plays",ISNUMBER(SEARCH("theater/spaces", N1293)),"spaces")</f>
        <v>plays</v>
      </c>
      <c r="S1293" s="6">
        <f t="shared" si="103"/>
        <v>42064.652673611112</v>
      </c>
      <c r="T1293" s="6">
        <f t="shared" si="104"/>
        <v>42101.291666666672</v>
      </c>
    </row>
    <row r="1294" spans="1:20" ht="48" hidden="1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tr">
        <f t="shared" si="102"/>
        <v>theater</v>
      </c>
      <c r="R1294" t="str" cm="1">
        <f t="array" ref="R1294">_xlfn.IFS(ISNUMBER(SEARCH("film &amp; video/television", N1294)),"television",ISNUMBER(SEARCH("film &amp; video/animation", N1294)),"animation",ISNUMBER(SEARCH("film &amp; video/documentary", N1294)),"documentary",ISNUMBER(SEARCH("film &amp; video/drama", N1294)),"drama",ISNUMBER(SEARCH("film &amp; video/science fiction", N1294)),"science fiction",ISNUMBER(SEARCH("film &amp; video/shorts", N1294)),"shorts",ISNUMBER(SEARCH("food/food trucks", N1294)),"food trucks",ISNUMBER(SEARCH("food/restaurants", N1294)),"restaurants",ISNUMBER(SEARCH("food/small batch", N1294)),"small batch",ISNUMBER(SEARCH("games/mobile games", N1294)),"mobile games",ISNUMBER(SEARCH("games/tabletop games", N1294)),"tabletop games",ISNUMBER(SEARCH("games/video games", N1294)),"video games",ISNUMBER(SEARCH("music/classical music", N1294)),"classical music",ISNUMBER(SEARCH("music/electronic music", N1294)),"electronic music",ISNUMBER(SEARCH("music/faith", N1294)),"faith",ISNUMBER(SEARCH("music/indie rock", N1294)),"indie rock",ISNUMBER(SEARCH("music/jazz", N1294)),"jazz",ISNUMBER(SEARCH("music/metal", N1294)),"metal",ISNUMBER(SEARCH("music/pop", N1294)),"pop",ISNUMBER(SEARCH("music/rock", N1294)),"rock",ISNUMBER(SEARCH("music/world music", N1294)),"world music",ISNUMBER(SEARCH("journalism/audio", N1294)),"audio",ISNUMBER(SEARCH("photography/nature", N1294)),"nature",ISNUMBER(SEARCH("photography/people", N1294)),"people",ISNUMBER(SEARCH("photography/photobooks", N1294)),"photobooks",ISNUMBER(SEARCH("photography/places", N1294)),"places",ISNUMBER(SEARCH("publishing/art books", N1294)),"art books",ISNUMBER(SEARCH("publishing/children's books", N1294)),"children's books",ISNUMBER(SEARCH("publishing/fiction", N1294)),"fiction",ISNUMBER(SEARCH("publishing/nonfiction", N1294)),"nonfiction",ISNUMBER(SEARCH("publishing/radio &amp; podcasts", N1294)),"radio &amp; podcasts",ISNUMBER(SEARCH("publishing/translations", N1294)),"translations",ISNUMBER(SEARCH("technology/gadgets", N1294)),"gadgets",ISNUMBER(SEARCH("technology/hardware", N1294)),"hardware",ISNUMBER(SEARCH("technology/makerspaces", N1294)),"makerspaces",ISNUMBER(SEARCH("technology/space exploration", N1294)),"space exploration",ISNUMBER(SEARCH("technology/wearables", N1294)),"wearables",ISNUMBER(SEARCH("technology/web", N1294)),"web",ISNUMBER(SEARCH("theater/musical", N1294)),"musical",ISNUMBER(SEARCH("theater/plays", N1294)),"plays",ISNUMBER(SEARCH("theater/spaces", N1294)),"spaces")</f>
        <v>plays</v>
      </c>
      <c r="S1294" s="6">
        <f t="shared" si="103"/>
        <v>42256.764212962968</v>
      </c>
      <c r="T1294" s="6">
        <f t="shared" si="104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tr">
        <f t="shared" si="102"/>
        <v>theater</v>
      </c>
      <c r="R1295" t="str" cm="1">
        <f t="array" ref="R1295">_xlfn.IFS(ISNUMBER(SEARCH("film &amp; video/television", N1295)),"television",ISNUMBER(SEARCH("film &amp; video/animation", N1295)),"animation",ISNUMBER(SEARCH("film &amp; video/documentary", N1295)),"documentary",ISNUMBER(SEARCH("film &amp; video/drama", N1295)),"drama",ISNUMBER(SEARCH("film &amp; video/science fiction", N1295)),"science fiction",ISNUMBER(SEARCH("film &amp; video/shorts", N1295)),"shorts",ISNUMBER(SEARCH("food/food trucks", N1295)),"food trucks",ISNUMBER(SEARCH("food/restaurants", N1295)),"restaurants",ISNUMBER(SEARCH("food/small batch", N1295)),"small batch",ISNUMBER(SEARCH("games/mobile games", N1295)),"mobile games",ISNUMBER(SEARCH("games/tabletop games", N1295)),"tabletop games",ISNUMBER(SEARCH("games/video games", N1295)),"video games",ISNUMBER(SEARCH("music/classical music", N1295)),"classical music",ISNUMBER(SEARCH("music/electronic music", N1295)),"electronic music",ISNUMBER(SEARCH("music/faith", N1295)),"faith",ISNUMBER(SEARCH("music/indie rock", N1295)),"indie rock",ISNUMBER(SEARCH("music/jazz", N1295)),"jazz",ISNUMBER(SEARCH("music/metal", N1295)),"metal",ISNUMBER(SEARCH("music/pop", N1295)),"pop",ISNUMBER(SEARCH("music/rock", N1295)),"rock",ISNUMBER(SEARCH("music/world music", N1295)),"world music",ISNUMBER(SEARCH("journalism/audio", N1295)),"audio",ISNUMBER(SEARCH("photography/nature", N1295)),"nature",ISNUMBER(SEARCH("photography/people", N1295)),"people",ISNUMBER(SEARCH("photography/photobooks", N1295)),"photobooks",ISNUMBER(SEARCH("photography/places", N1295)),"places",ISNUMBER(SEARCH("publishing/art books", N1295)),"art books",ISNUMBER(SEARCH("publishing/children's books", N1295)),"children's books",ISNUMBER(SEARCH("publishing/fiction", N1295)),"fiction",ISNUMBER(SEARCH("publishing/nonfiction", N1295)),"nonfiction",ISNUMBER(SEARCH("publishing/radio &amp; podcasts", N1295)),"radio &amp; podcasts",ISNUMBER(SEARCH("publishing/translations", N1295)),"translations",ISNUMBER(SEARCH("technology/gadgets", N1295)),"gadgets",ISNUMBER(SEARCH("technology/hardware", N1295)),"hardware",ISNUMBER(SEARCH("technology/makerspaces", N1295)),"makerspaces",ISNUMBER(SEARCH("technology/space exploration", N1295)),"space exploration",ISNUMBER(SEARCH("technology/wearables", N1295)),"wearables",ISNUMBER(SEARCH("technology/web", N1295)),"web",ISNUMBER(SEARCH("theater/musical", N1295)),"musical",ISNUMBER(SEARCH("theater/plays", N1295)),"plays",ISNUMBER(SEARCH("theater/spaces", N1295)),"spaces")</f>
        <v>plays</v>
      </c>
      <c r="S1295" s="6">
        <f t="shared" si="103"/>
        <v>42292.701053240744</v>
      </c>
      <c r="T1295" s="6">
        <f t="shared" si="104"/>
        <v>42322.742719907401</v>
      </c>
    </row>
    <row r="1296" spans="1:20" ht="48" hidden="1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tr">
        <f t="shared" si="102"/>
        <v>theater</v>
      </c>
      <c r="R1296" t="str" cm="1">
        <f t="array" ref="R1296">_xlfn.IFS(ISNUMBER(SEARCH("film &amp; video/television", N1296)),"television",ISNUMBER(SEARCH("film &amp; video/animation", N1296)),"animation",ISNUMBER(SEARCH("film &amp; video/documentary", N1296)),"documentary",ISNUMBER(SEARCH("film &amp; video/drama", N1296)),"drama",ISNUMBER(SEARCH("film &amp; video/science fiction", N1296)),"science fiction",ISNUMBER(SEARCH("film &amp; video/shorts", N1296)),"shorts",ISNUMBER(SEARCH("food/food trucks", N1296)),"food trucks",ISNUMBER(SEARCH("food/restaurants", N1296)),"restaurants",ISNUMBER(SEARCH("food/small batch", N1296)),"small batch",ISNUMBER(SEARCH("games/mobile games", N1296)),"mobile games",ISNUMBER(SEARCH("games/tabletop games", N1296)),"tabletop games",ISNUMBER(SEARCH("games/video games", N1296)),"video games",ISNUMBER(SEARCH("music/classical music", N1296)),"classical music",ISNUMBER(SEARCH("music/electronic music", N1296)),"electronic music",ISNUMBER(SEARCH("music/faith", N1296)),"faith",ISNUMBER(SEARCH("music/indie rock", N1296)),"indie rock",ISNUMBER(SEARCH("music/jazz", N1296)),"jazz",ISNUMBER(SEARCH("music/metal", N1296)),"metal",ISNUMBER(SEARCH("music/pop", N1296)),"pop",ISNUMBER(SEARCH("music/rock", N1296)),"rock",ISNUMBER(SEARCH("music/world music", N1296)),"world music",ISNUMBER(SEARCH("journalism/audio", N1296)),"audio",ISNUMBER(SEARCH("photography/nature", N1296)),"nature",ISNUMBER(SEARCH("photography/people", N1296)),"people",ISNUMBER(SEARCH("photography/photobooks", N1296)),"photobooks",ISNUMBER(SEARCH("photography/places", N1296)),"places",ISNUMBER(SEARCH("publishing/art books", N1296)),"art books",ISNUMBER(SEARCH("publishing/children's books", N1296)),"children's books",ISNUMBER(SEARCH("publishing/fiction", N1296)),"fiction",ISNUMBER(SEARCH("publishing/nonfiction", N1296)),"nonfiction",ISNUMBER(SEARCH("publishing/radio &amp; podcasts", N1296)),"radio &amp; podcasts",ISNUMBER(SEARCH("publishing/translations", N1296)),"translations",ISNUMBER(SEARCH("technology/gadgets", N1296)),"gadgets",ISNUMBER(SEARCH("technology/hardware", N1296)),"hardware",ISNUMBER(SEARCH("technology/makerspaces", N1296)),"makerspaces",ISNUMBER(SEARCH("technology/space exploration", N1296)),"space exploration",ISNUMBER(SEARCH("technology/wearables", N1296)),"wearables",ISNUMBER(SEARCH("technology/web", N1296)),"web",ISNUMBER(SEARCH("theater/musical", N1296)),"musical",ISNUMBER(SEARCH("theater/plays", N1296)),"plays",ISNUMBER(SEARCH("theater/spaces", N1296)),"spaces")</f>
        <v>plays</v>
      </c>
      <c r="S1296" s="6">
        <f t="shared" si="103"/>
        <v>42278.453668981485</v>
      </c>
      <c r="T1296" s="6">
        <f t="shared" si="104"/>
        <v>42296.458333333328</v>
      </c>
    </row>
    <row r="1297" spans="1:20" ht="48" hidden="1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tr">
        <f t="shared" si="102"/>
        <v>theater</v>
      </c>
      <c r="R1297" t="str" cm="1">
        <f t="array" ref="R1297">_xlfn.IFS(ISNUMBER(SEARCH("film &amp; video/television", N1297)),"television",ISNUMBER(SEARCH("film &amp; video/animation", N1297)),"animation",ISNUMBER(SEARCH("film &amp; video/documentary", N1297)),"documentary",ISNUMBER(SEARCH("film &amp; video/drama", N1297)),"drama",ISNUMBER(SEARCH("film &amp; video/science fiction", N1297)),"science fiction",ISNUMBER(SEARCH("film &amp; video/shorts", N1297)),"shorts",ISNUMBER(SEARCH("food/food trucks", N1297)),"food trucks",ISNUMBER(SEARCH("food/restaurants", N1297)),"restaurants",ISNUMBER(SEARCH("food/small batch", N1297)),"small batch",ISNUMBER(SEARCH("games/mobile games", N1297)),"mobile games",ISNUMBER(SEARCH("games/tabletop games", N1297)),"tabletop games",ISNUMBER(SEARCH("games/video games", N1297)),"video games",ISNUMBER(SEARCH("music/classical music", N1297)),"classical music",ISNUMBER(SEARCH("music/electronic music", N1297)),"electronic music",ISNUMBER(SEARCH("music/faith", N1297)),"faith",ISNUMBER(SEARCH("music/indie rock", N1297)),"indie rock",ISNUMBER(SEARCH("music/jazz", N1297)),"jazz",ISNUMBER(SEARCH("music/metal", N1297)),"metal",ISNUMBER(SEARCH("music/pop", N1297)),"pop",ISNUMBER(SEARCH("music/rock", N1297)),"rock",ISNUMBER(SEARCH("music/world music", N1297)),"world music",ISNUMBER(SEARCH("journalism/audio", N1297)),"audio",ISNUMBER(SEARCH("photography/nature", N1297)),"nature",ISNUMBER(SEARCH("photography/people", N1297)),"people",ISNUMBER(SEARCH("photography/photobooks", N1297)),"photobooks",ISNUMBER(SEARCH("photography/places", N1297)),"places",ISNUMBER(SEARCH("publishing/art books", N1297)),"art books",ISNUMBER(SEARCH("publishing/children's books", N1297)),"children's books",ISNUMBER(SEARCH("publishing/fiction", N1297)),"fiction",ISNUMBER(SEARCH("publishing/nonfiction", N1297)),"nonfiction",ISNUMBER(SEARCH("publishing/radio &amp; podcasts", N1297)),"radio &amp; podcasts",ISNUMBER(SEARCH("publishing/translations", N1297)),"translations",ISNUMBER(SEARCH("technology/gadgets", N1297)),"gadgets",ISNUMBER(SEARCH("technology/hardware", N1297)),"hardware",ISNUMBER(SEARCH("technology/makerspaces", N1297)),"makerspaces",ISNUMBER(SEARCH("technology/space exploration", N1297)),"space exploration",ISNUMBER(SEARCH("technology/wearables", N1297)),"wearables",ISNUMBER(SEARCH("technology/web", N1297)),"web",ISNUMBER(SEARCH("theater/musical", N1297)),"musical",ISNUMBER(SEARCH("theater/plays", N1297)),"plays",ISNUMBER(SEARCH("theater/spaces", N1297)),"spaces")</f>
        <v>plays</v>
      </c>
      <c r="S1297" s="6">
        <f t="shared" si="103"/>
        <v>42184.572881944448</v>
      </c>
      <c r="T1297" s="6">
        <f t="shared" si="104"/>
        <v>42214.708333333328</v>
      </c>
    </row>
    <row r="1298" spans="1:20" ht="48" hidden="1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tr">
        <f t="shared" si="102"/>
        <v>theater</v>
      </c>
      <c r="R1298" t="str" cm="1">
        <f t="array" ref="R1298">_xlfn.IFS(ISNUMBER(SEARCH("film &amp; video/television", N1298)),"television",ISNUMBER(SEARCH("film &amp; video/animation", N1298)),"animation",ISNUMBER(SEARCH("film &amp; video/documentary", N1298)),"documentary",ISNUMBER(SEARCH("film &amp; video/drama", N1298)),"drama",ISNUMBER(SEARCH("film &amp; video/science fiction", N1298)),"science fiction",ISNUMBER(SEARCH("film &amp; video/shorts", N1298)),"shorts",ISNUMBER(SEARCH("food/food trucks", N1298)),"food trucks",ISNUMBER(SEARCH("food/restaurants", N1298)),"restaurants",ISNUMBER(SEARCH("food/small batch", N1298)),"small batch",ISNUMBER(SEARCH("games/mobile games", N1298)),"mobile games",ISNUMBER(SEARCH("games/tabletop games", N1298)),"tabletop games",ISNUMBER(SEARCH("games/video games", N1298)),"video games",ISNUMBER(SEARCH("music/classical music", N1298)),"classical music",ISNUMBER(SEARCH("music/electronic music", N1298)),"electronic music",ISNUMBER(SEARCH("music/faith", N1298)),"faith",ISNUMBER(SEARCH("music/indie rock", N1298)),"indie rock",ISNUMBER(SEARCH("music/jazz", N1298)),"jazz",ISNUMBER(SEARCH("music/metal", N1298)),"metal",ISNUMBER(SEARCH("music/pop", N1298)),"pop",ISNUMBER(SEARCH("music/rock", N1298)),"rock",ISNUMBER(SEARCH("music/world music", N1298)),"world music",ISNUMBER(SEARCH("journalism/audio", N1298)),"audio",ISNUMBER(SEARCH("photography/nature", N1298)),"nature",ISNUMBER(SEARCH("photography/people", N1298)),"people",ISNUMBER(SEARCH("photography/photobooks", N1298)),"photobooks",ISNUMBER(SEARCH("photography/places", N1298)),"places",ISNUMBER(SEARCH("publishing/art books", N1298)),"art books",ISNUMBER(SEARCH("publishing/children's books", N1298)),"children's books",ISNUMBER(SEARCH("publishing/fiction", N1298)),"fiction",ISNUMBER(SEARCH("publishing/nonfiction", N1298)),"nonfiction",ISNUMBER(SEARCH("publishing/radio &amp; podcasts", N1298)),"radio &amp; podcasts",ISNUMBER(SEARCH("publishing/translations", N1298)),"translations",ISNUMBER(SEARCH("technology/gadgets", N1298)),"gadgets",ISNUMBER(SEARCH("technology/hardware", N1298)),"hardware",ISNUMBER(SEARCH("technology/makerspaces", N1298)),"makerspaces",ISNUMBER(SEARCH("technology/space exploration", N1298)),"space exploration",ISNUMBER(SEARCH("technology/wearables", N1298)),"wearables",ISNUMBER(SEARCH("technology/web", N1298)),"web",ISNUMBER(SEARCH("theater/musical", N1298)),"musical",ISNUMBER(SEARCH("theater/plays", N1298)),"plays",ISNUMBER(SEARCH("theater/spaces", N1298)),"spaces")</f>
        <v>plays</v>
      </c>
      <c r="S1298" s="6">
        <f t="shared" si="103"/>
        <v>42423.050613425927</v>
      </c>
      <c r="T1298" s="6">
        <f t="shared" si="104"/>
        <v>42443.008946759262</v>
      </c>
    </row>
    <row r="1299" spans="1:20" ht="48" hidden="1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tr">
        <f t="shared" si="102"/>
        <v>theater</v>
      </c>
      <c r="R1299" t="str" cm="1">
        <f t="array" ref="R1299">_xlfn.IFS(ISNUMBER(SEARCH("film &amp; video/television", N1299)),"television",ISNUMBER(SEARCH("film &amp; video/animation", N1299)),"animation",ISNUMBER(SEARCH("film &amp; video/documentary", N1299)),"documentary",ISNUMBER(SEARCH("film &amp; video/drama", N1299)),"drama",ISNUMBER(SEARCH("film &amp; video/science fiction", N1299)),"science fiction",ISNUMBER(SEARCH("film &amp; video/shorts", N1299)),"shorts",ISNUMBER(SEARCH("food/food trucks", N1299)),"food trucks",ISNUMBER(SEARCH("food/restaurants", N1299)),"restaurants",ISNUMBER(SEARCH("food/small batch", N1299)),"small batch",ISNUMBER(SEARCH("games/mobile games", N1299)),"mobile games",ISNUMBER(SEARCH("games/tabletop games", N1299)),"tabletop games",ISNUMBER(SEARCH("games/video games", N1299)),"video games",ISNUMBER(SEARCH("music/classical music", N1299)),"classical music",ISNUMBER(SEARCH("music/electronic music", N1299)),"electronic music",ISNUMBER(SEARCH("music/faith", N1299)),"faith",ISNUMBER(SEARCH("music/indie rock", N1299)),"indie rock",ISNUMBER(SEARCH("music/jazz", N1299)),"jazz",ISNUMBER(SEARCH("music/metal", N1299)),"metal",ISNUMBER(SEARCH("music/pop", N1299)),"pop",ISNUMBER(SEARCH("music/rock", N1299)),"rock",ISNUMBER(SEARCH("music/world music", N1299)),"world music",ISNUMBER(SEARCH("journalism/audio", N1299)),"audio",ISNUMBER(SEARCH("photography/nature", N1299)),"nature",ISNUMBER(SEARCH("photography/people", N1299)),"people",ISNUMBER(SEARCH("photography/photobooks", N1299)),"photobooks",ISNUMBER(SEARCH("photography/places", N1299)),"places",ISNUMBER(SEARCH("publishing/art books", N1299)),"art books",ISNUMBER(SEARCH("publishing/children's books", N1299)),"children's books",ISNUMBER(SEARCH("publishing/fiction", N1299)),"fiction",ISNUMBER(SEARCH("publishing/nonfiction", N1299)),"nonfiction",ISNUMBER(SEARCH("publishing/radio &amp; podcasts", N1299)),"radio &amp; podcasts",ISNUMBER(SEARCH("publishing/translations", N1299)),"translations",ISNUMBER(SEARCH("technology/gadgets", N1299)),"gadgets",ISNUMBER(SEARCH("technology/hardware", N1299)),"hardware",ISNUMBER(SEARCH("technology/makerspaces", N1299)),"makerspaces",ISNUMBER(SEARCH("technology/space exploration", N1299)),"space exploration",ISNUMBER(SEARCH("technology/wearables", N1299)),"wearables",ISNUMBER(SEARCH("technology/web", N1299)),"web",ISNUMBER(SEARCH("theater/musical", N1299)),"musical",ISNUMBER(SEARCH("theater/plays", N1299)),"plays",ISNUMBER(SEARCH("theater/spaces", N1299)),"spaces")</f>
        <v>plays</v>
      </c>
      <c r="S1299" s="6">
        <f t="shared" si="103"/>
        <v>42461.747199074074</v>
      </c>
      <c r="T1299" s="6">
        <f t="shared" si="104"/>
        <v>42491.747199074074</v>
      </c>
    </row>
    <row r="1300" spans="1:20" ht="48" hidden="1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tr">
        <f t="shared" si="102"/>
        <v>theater</v>
      </c>
      <c r="R1300" t="str" cm="1">
        <f t="array" ref="R1300">_xlfn.IFS(ISNUMBER(SEARCH("film &amp; video/television", N1300)),"television",ISNUMBER(SEARCH("film &amp; video/animation", N1300)),"animation",ISNUMBER(SEARCH("film &amp; video/documentary", N1300)),"documentary",ISNUMBER(SEARCH("film &amp; video/drama", N1300)),"drama",ISNUMBER(SEARCH("film &amp; video/science fiction", N1300)),"science fiction",ISNUMBER(SEARCH("film &amp; video/shorts", N1300)),"shorts",ISNUMBER(SEARCH("food/food trucks", N1300)),"food trucks",ISNUMBER(SEARCH("food/restaurants", N1300)),"restaurants",ISNUMBER(SEARCH("food/small batch", N1300)),"small batch",ISNUMBER(SEARCH("games/mobile games", N1300)),"mobile games",ISNUMBER(SEARCH("games/tabletop games", N1300)),"tabletop games",ISNUMBER(SEARCH("games/video games", N1300)),"video games",ISNUMBER(SEARCH("music/classical music", N1300)),"classical music",ISNUMBER(SEARCH("music/electronic music", N1300)),"electronic music",ISNUMBER(SEARCH("music/faith", N1300)),"faith",ISNUMBER(SEARCH("music/indie rock", N1300)),"indie rock",ISNUMBER(SEARCH("music/jazz", N1300)),"jazz",ISNUMBER(SEARCH("music/metal", N1300)),"metal",ISNUMBER(SEARCH("music/pop", N1300)),"pop",ISNUMBER(SEARCH("music/rock", N1300)),"rock",ISNUMBER(SEARCH("music/world music", N1300)),"world music",ISNUMBER(SEARCH("journalism/audio", N1300)),"audio",ISNUMBER(SEARCH("photography/nature", N1300)),"nature",ISNUMBER(SEARCH("photography/people", N1300)),"people",ISNUMBER(SEARCH("photography/photobooks", N1300)),"photobooks",ISNUMBER(SEARCH("photography/places", N1300)),"places",ISNUMBER(SEARCH("publishing/art books", N1300)),"art books",ISNUMBER(SEARCH("publishing/children's books", N1300)),"children's books",ISNUMBER(SEARCH("publishing/fiction", N1300)),"fiction",ISNUMBER(SEARCH("publishing/nonfiction", N1300)),"nonfiction",ISNUMBER(SEARCH("publishing/radio &amp; podcasts", N1300)),"radio &amp; podcasts",ISNUMBER(SEARCH("publishing/translations", N1300)),"translations",ISNUMBER(SEARCH("technology/gadgets", N1300)),"gadgets",ISNUMBER(SEARCH("technology/hardware", N1300)),"hardware",ISNUMBER(SEARCH("technology/makerspaces", N1300)),"makerspaces",ISNUMBER(SEARCH("technology/space exploration", N1300)),"space exploration",ISNUMBER(SEARCH("technology/wearables", N1300)),"wearables",ISNUMBER(SEARCH("technology/web", N1300)),"web",ISNUMBER(SEARCH("theater/musical", N1300)),"musical",ISNUMBER(SEARCH("theater/plays", N1300)),"plays",ISNUMBER(SEARCH("theater/spaces", N1300)),"spaces")</f>
        <v>plays</v>
      </c>
      <c r="S1300" s="6">
        <f t="shared" si="103"/>
        <v>42458.680925925932</v>
      </c>
      <c r="T1300" s="6">
        <f t="shared" si="104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tr">
        <f t="shared" si="102"/>
        <v>theater</v>
      </c>
      <c r="R1301" t="str" cm="1">
        <f t="array" ref="R1301">_xlfn.IFS(ISNUMBER(SEARCH("film &amp; video/television", N1301)),"television",ISNUMBER(SEARCH("film &amp; video/animation", N1301)),"animation",ISNUMBER(SEARCH("film &amp; video/documentary", N1301)),"documentary",ISNUMBER(SEARCH("film &amp; video/drama", N1301)),"drama",ISNUMBER(SEARCH("film &amp; video/science fiction", N1301)),"science fiction",ISNUMBER(SEARCH("film &amp; video/shorts", N1301)),"shorts",ISNUMBER(SEARCH("food/food trucks", N1301)),"food trucks",ISNUMBER(SEARCH("food/restaurants", N1301)),"restaurants",ISNUMBER(SEARCH("food/small batch", N1301)),"small batch",ISNUMBER(SEARCH("games/mobile games", N1301)),"mobile games",ISNUMBER(SEARCH("games/tabletop games", N1301)),"tabletop games",ISNUMBER(SEARCH("games/video games", N1301)),"video games",ISNUMBER(SEARCH("music/classical music", N1301)),"classical music",ISNUMBER(SEARCH("music/electronic music", N1301)),"electronic music",ISNUMBER(SEARCH("music/faith", N1301)),"faith",ISNUMBER(SEARCH("music/indie rock", N1301)),"indie rock",ISNUMBER(SEARCH("music/jazz", N1301)),"jazz",ISNUMBER(SEARCH("music/metal", N1301)),"metal",ISNUMBER(SEARCH("music/pop", N1301)),"pop",ISNUMBER(SEARCH("music/rock", N1301)),"rock",ISNUMBER(SEARCH("music/world music", N1301)),"world music",ISNUMBER(SEARCH("journalism/audio", N1301)),"audio",ISNUMBER(SEARCH("photography/nature", N1301)),"nature",ISNUMBER(SEARCH("photography/people", N1301)),"people",ISNUMBER(SEARCH("photography/photobooks", N1301)),"photobooks",ISNUMBER(SEARCH("photography/places", N1301)),"places",ISNUMBER(SEARCH("publishing/art books", N1301)),"art books",ISNUMBER(SEARCH("publishing/children's books", N1301)),"children's books",ISNUMBER(SEARCH("publishing/fiction", N1301)),"fiction",ISNUMBER(SEARCH("publishing/nonfiction", N1301)),"nonfiction",ISNUMBER(SEARCH("publishing/radio &amp; podcasts", N1301)),"radio &amp; podcasts",ISNUMBER(SEARCH("publishing/translations", N1301)),"translations",ISNUMBER(SEARCH("technology/gadgets", N1301)),"gadgets",ISNUMBER(SEARCH("technology/hardware", N1301)),"hardware",ISNUMBER(SEARCH("technology/makerspaces", N1301)),"makerspaces",ISNUMBER(SEARCH("technology/space exploration", N1301)),"space exploration",ISNUMBER(SEARCH("technology/wearables", N1301)),"wearables",ISNUMBER(SEARCH("technology/web", N1301)),"web",ISNUMBER(SEARCH("theater/musical", N1301)),"musical",ISNUMBER(SEARCH("theater/plays", N1301)),"plays",ISNUMBER(SEARCH("theater/spaces", N1301)),"spaces")</f>
        <v>plays</v>
      </c>
      <c r="S1301" s="6">
        <f t="shared" si="103"/>
        <v>42169.814340277779</v>
      </c>
      <c r="T1301" s="6">
        <f t="shared" si="104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tr">
        <f t="shared" si="102"/>
        <v>theater</v>
      </c>
      <c r="R1302" t="str" cm="1">
        <f t="array" ref="R1302">_xlfn.IFS(ISNUMBER(SEARCH("film &amp; video/television", N1302)),"television",ISNUMBER(SEARCH("film &amp; video/animation", N1302)),"animation",ISNUMBER(SEARCH("film &amp; video/documentary", N1302)),"documentary",ISNUMBER(SEARCH("film &amp; video/drama", N1302)),"drama",ISNUMBER(SEARCH("film &amp; video/science fiction", N1302)),"science fiction",ISNUMBER(SEARCH("film &amp; video/shorts", N1302)),"shorts",ISNUMBER(SEARCH("food/food trucks", N1302)),"food trucks",ISNUMBER(SEARCH("food/restaurants", N1302)),"restaurants",ISNUMBER(SEARCH("food/small batch", N1302)),"small batch",ISNUMBER(SEARCH("games/mobile games", N1302)),"mobile games",ISNUMBER(SEARCH("games/tabletop games", N1302)),"tabletop games",ISNUMBER(SEARCH("games/video games", N1302)),"video games",ISNUMBER(SEARCH("music/classical music", N1302)),"classical music",ISNUMBER(SEARCH("music/electronic music", N1302)),"electronic music",ISNUMBER(SEARCH("music/faith", N1302)),"faith",ISNUMBER(SEARCH("music/indie rock", N1302)),"indie rock",ISNUMBER(SEARCH("music/jazz", N1302)),"jazz",ISNUMBER(SEARCH("music/metal", N1302)),"metal",ISNUMBER(SEARCH("music/pop", N1302)),"pop",ISNUMBER(SEARCH("music/rock", N1302)),"rock",ISNUMBER(SEARCH("music/world music", N1302)),"world music",ISNUMBER(SEARCH("journalism/audio", N1302)),"audio",ISNUMBER(SEARCH("photography/nature", N1302)),"nature",ISNUMBER(SEARCH("photography/people", N1302)),"people",ISNUMBER(SEARCH("photography/photobooks", N1302)),"photobooks",ISNUMBER(SEARCH("photography/places", N1302)),"places",ISNUMBER(SEARCH("publishing/art books", N1302)),"art books",ISNUMBER(SEARCH("publishing/children's books", N1302)),"children's books",ISNUMBER(SEARCH("publishing/fiction", N1302)),"fiction",ISNUMBER(SEARCH("publishing/nonfiction", N1302)),"nonfiction",ISNUMBER(SEARCH("publishing/radio &amp; podcasts", N1302)),"radio &amp; podcasts",ISNUMBER(SEARCH("publishing/translations", N1302)),"translations",ISNUMBER(SEARCH("technology/gadgets", N1302)),"gadgets",ISNUMBER(SEARCH("technology/hardware", N1302)),"hardware",ISNUMBER(SEARCH("technology/makerspaces", N1302)),"makerspaces",ISNUMBER(SEARCH("technology/space exploration", N1302)),"space exploration",ISNUMBER(SEARCH("technology/wearables", N1302)),"wearables",ISNUMBER(SEARCH("technology/web", N1302)),"web",ISNUMBER(SEARCH("theater/musical", N1302)),"musical",ISNUMBER(SEARCH("theater/plays", N1302)),"plays",ISNUMBER(SEARCH("theater/spaces", N1302)),"spaces")</f>
        <v>plays</v>
      </c>
      <c r="S1302" s="6">
        <f t="shared" si="103"/>
        <v>42483.675208333334</v>
      </c>
      <c r="T1302" s="6">
        <f t="shared" si="104"/>
        <v>42522.789583333331</v>
      </c>
    </row>
    <row r="1303" spans="1:20" ht="48" hidden="1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tr">
        <f t="shared" si="102"/>
        <v>theater</v>
      </c>
      <c r="R1303" t="str" cm="1">
        <f t="array" ref="R1303">_xlfn.IFS(ISNUMBER(SEARCH("film &amp; video/television", N1303)),"television",ISNUMBER(SEARCH("film &amp; video/animation", N1303)),"animation",ISNUMBER(SEARCH("film &amp; video/documentary", N1303)),"documentary",ISNUMBER(SEARCH("film &amp; video/drama", N1303)),"drama",ISNUMBER(SEARCH("film &amp; video/science fiction", N1303)),"science fiction",ISNUMBER(SEARCH("film &amp; video/shorts", N1303)),"shorts",ISNUMBER(SEARCH("food/food trucks", N1303)),"food trucks",ISNUMBER(SEARCH("food/restaurants", N1303)),"restaurants",ISNUMBER(SEARCH("food/small batch", N1303)),"small batch",ISNUMBER(SEARCH("games/mobile games", N1303)),"mobile games",ISNUMBER(SEARCH("games/tabletop games", N1303)),"tabletop games",ISNUMBER(SEARCH("games/video games", N1303)),"video games",ISNUMBER(SEARCH("music/classical music", N1303)),"classical music",ISNUMBER(SEARCH("music/electronic music", N1303)),"electronic music",ISNUMBER(SEARCH("music/faith", N1303)),"faith",ISNUMBER(SEARCH("music/indie rock", N1303)),"indie rock",ISNUMBER(SEARCH("music/jazz", N1303)),"jazz",ISNUMBER(SEARCH("music/metal", N1303)),"metal",ISNUMBER(SEARCH("music/pop", N1303)),"pop",ISNUMBER(SEARCH("music/rock", N1303)),"rock",ISNUMBER(SEARCH("music/world music", N1303)),"world music",ISNUMBER(SEARCH("journalism/audio", N1303)),"audio",ISNUMBER(SEARCH("photography/nature", N1303)),"nature",ISNUMBER(SEARCH("photography/people", N1303)),"people",ISNUMBER(SEARCH("photography/photobooks", N1303)),"photobooks",ISNUMBER(SEARCH("photography/places", N1303)),"places",ISNUMBER(SEARCH("publishing/art books", N1303)),"art books",ISNUMBER(SEARCH("publishing/children's books", N1303)),"children's books",ISNUMBER(SEARCH("publishing/fiction", N1303)),"fiction",ISNUMBER(SEARCH("publishing/nonfiction", N1303)),"nonfiction",ISNUMBER(SEARCH("publishing/radio &amp; podcasts", N1303)),"radio &amp; podcasts",ISNUMBER(SEARCH("publishing/translations", N1303)),"translations",ISNUMBER(SEARCH("technology/gadgets", N1303)),"gadgets",ISNUMBER(SEARCH("technology/hardware", N1303)),"hardware",ISNUMBER(SEARCH("technology/makerspaces", N1303)),"makerspaces",ISNUMBER(SEARCH("technology/space exploration", N1303)),"space exploration",ISNUMBER(SEARCH("technology/wearables", N1303)),"wearables",ISNUMBER(SEARCH("technology/web", N1303)),"web",ISNUMBER(SEARCH("theater/musical", N1303)),"musical",ISNUMBER(SEARCH("theater/plays", N1303)),"plays",ISNUMBER(SEARCH("theater/spaces", N1303)),"spaces")</f>
        <v>plays</v>
      </c>
      <c r="S1303" s="6">
        <f t="shared" si="103"/>
        <v>42195.749745370369</v>
      </c>
      <c r="T1303" s="6">
        <f t="shared" si="104"/>
        <v>42206.125</v>
      </c>
    </row>
    <row r="1304" spans="1:20" ht="48" hidden="1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tr" cm="1">
        <f t="array" ref="R1304">_xlfn.IFS(ISNUMBER(SEARCH("film &amp; video/television", N1304)),"television",ISNUMBER(SEARCH("film &amp; video/animation", N1304)),"animation",ISNUMBER(SEARCH("film &amp; video/documentary", N1304)),"documentary",ISNUMBER(SEARCH("film &amp; video/drama", N1304)),"drama",ISNUMBER(SEARCH("film &amp; video/science fiction", N1304)),"science fiction",ISNUMBER(SEARCH("film &amp; video/shorts", N1304)),"shorts",ISNUMBER(SEARCH("food/food trucks", N1304)),"food trucks",ISNUMBER(SEARCH("food/restaurants", N1304)),"restaurants",ISNUMBER(SEARCH("food/small batch", N1304)),"small batch",ISNUMBER(SEARCH("games/mobile games", N1304)),"mobile games",ISNUMBER(SEARCH("games/tabletop games", N1304)),"tabletop games",ISNUMBER(SEARCH("games/video games", N1304)),"video games",ISNUMBER(SEARCH("music/classical music", N1304)),"classical music",ISNUMBER(SEARCH("music/electronic music", N1304)),"electronic music",ISNUMBER(SEARCH("music/faith", N1304)),"faith",ISNUMBER(SEARCH("music/indie rock", N1304)),"indie rock",ISNUMBER(SEARCH("music/jazz", N1304)),"jazz",ISNUMBER(SEARCH("music/metal", N1304)),"metal",ISNUMBER(SEARCH("music/pop", N1304)),"pop",ISNUMBER(SEARCH("music/rock", N1304)),"rock",ISNUMBER(SEARCH("music/world music", N1304)),"world music",ISNUMBER(SEARCH("journalism/audio", N1304)),"audio",ISNUMBER(SEARCH("photography/nature", N1304)),"nature",ISNUMBER(SEARCH("photography/people", N1304)),"people",ISNUMBER(SEARCH("photography/photobooks", N1304)),"photobooks",ISNUMBER(SEARCH("photography/places", N1304)),"places",ISNUMBER(SEARCH("publishing/art books", N1304)),"art books",ISNUMBER(SEARCH("publishing/children's books", N1304)),"children's books",ISNUMBER(SEARCH("publishing/fiction", N1304)),"fiction",ISNUMBER(SEARCH("publishing/nonfiction", N1304)),"nonfiction",ISNUMBER(SEARCH("publishing/radio &amp; podcasts", N1304)),"radio &amp; podcasts",ISNUMBER(SEARCH("publishing/translations", N1304)),"translations",ISNUMBER(SEARCH("technology/gadgets", N1304)),"gadgets",ISNUMBER(SEARCH("technology/hardware", N1304)),"hardware",ISNUMBER(SEARCH("technology/makerspaces", N1304)),"makerspaces",ISNUMBER(SEARCH("technology/space exploration", N1304)),"space exploration",ISNUMBER(SEARCH("technology/wearables", N1304)),"wearables",ISNUMBER(SEARCH("technology/web", N1304)),"web",ISNUMBER(SEARCH("theater/musical", N1304)),"musical",ISNUMBER(SEARCH("theater/plays", N1304)),"plays",ISNUMBER(SEARCH("theater/spaces", N1304)),"spaces")</f>
        <v>plays</v>
      </c>
      <c r="S1304" s="6">
        <f t="shared" si="103"/>
        <v>42675.057997685188</v>
      </c>
      <c r="T1304" s="6">
        <f t="shared" si="104"/>
        <v>42705.099664351852</v>
      </c>
    </row>
    <row r="1305" spans="1:20" ht="32" hidden="1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tr">
        <f t="shared" si="102"/>
        <v>theater</v>
      </c>
      <c r="R1305" t="str" cm="1">
        <f t="array" ref="R1305">_xlfn.IFS(ISNUMBER(SEARCH("film &amp; video/television", N1305)),"television",ISNUMBER(SEARCH("film &amp; video/animation", N1305)),"animation",ISNUMBER(SEARCH("film &amp; video/documentary", N1305)),"documentary",ISNUMBER(SEARCH("film &amp; video/drama", N1305)),"drama",ISNUMBER(SEARCH("film &amp; video/science fiction", N1305)),"science fiction",ISNUMBER(SEARCH("film &amp; video/shorts", N1305)),"shorts",ISNUMBER(SEARCH("food/food trucks", N1305)),"food trucks",ISNUMBER(SEARCH("food/restaurants", N1305)),"restaurants",ISNUMBER(SEARCH("food/small batch", N1305)),"small batch",ISNUMBER(SEARCH("games/mobile games", N1305)),"mobile games",ISNUMBER(SEARCH("games/tabletop games", N1305)),"tabletop games",ISNUMBER(SEARCH("games/video games", N1305)),"video games",ISNUMBER(SEARCH("music/classical music", N1305)),"classical music",ISNUMBER(SEARCH("music/electronic music", N1305)),"electronic music",ISNUMBER(SEARCH("music/faith", N1305)),"faith",ISNUMBER(SEARCH("music/indie rock", N1305)),"indie rock",ISNUMBER(SEARCH("music/jazz", N1305)),"jazz",ISNUMBER(SEARCH("music/metal", N1305)),"metal",ISNUMBER(SEARCH("music/pop", N1305)),"pop",ISNUMBER(SEARCH("music/rock", N1305)),"rock",ISNUMBER(SEARCH("music/world music", N1305)),"world music",ISNUMBER(SEARCH("journalism/audio", N1305)),"audio",ISNUMBER(SEARCH("photography/nature", N1305)),"nature",ISNUMBER(SEARCH("photography/people", N1305)),"people",ISNUMBER(SEARCH("photography/photobooks", N1305)),"photobooks",ISNUMBER(SEARCH("photography/places", N1305)),"places",ISNUMBER(SEARCH("publishing/art books", N1305)),"art books",ISNUMBER(SEARCH("publishing/children's books", N1305)),"children's books",ISNUMBER(SEARCH("publishing/fiction", N1305)),"fiction",ISNUMBER(SEARCH("publishing/nonfiction", N1305)),"nonfiction",ISNUMBER(SEARCH("publishing/radio &amp; podcasts", N1305)),"radio &amp; podcasts",ISNUMBER(SEARCH("publishing/translations", N1305)),"translations",ISNUMBER(SEARCH("technology/gadgets", N1305)),"gadgets",ISNUMBER(SEARCH("technology/hardware", N1305)),"hardware",ISNUMBER(SEARCH("technology/makerspaces", N1305)),"makerspaces",ISNUMBER(SEARCH("technology/space exploration", N1305)),"space exploration",ISNUMBER(SEARCH("technology/wearables", N1305)),"wearables",ISNUMBER(SEARCH("technology/web", N1305)),"web",ISNUMBER(SEARCH("theater/musical", N1305)),"musical",ISNUMBER(SEARCH("theater/plays", N1305)),"plays",ISNUMBER(SEARCH("theater/spaces", N1305)),"spaces")</f>
        <v>plays</v>
      </c>
      <c r="S1305" s="6">
        <f t="shared" si="103"/>
        <v>42566.441203703704</v>
      </c>
      <c r="T1305" s="6">
        <f t="shared" si="104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tr">
        <f t="shared" si="102"/>
        <v>technology</v>
      </c>
      <c r="R1306" t="str" cm="1">
        <f t="array" ref="R1306">_xlfn.IFS(ISNUMBER(SEARCH("film &amp; video/television", N1306)),"television",ISNUMBER(SEARCH("film &amp; video/animation", N1306)),"animation",ISNUMBER(SEARCH("film &amp; video/documentary", N1306)),"documentary",ISNUMBER(SEARCH("film &amp; video/drama", N1306)),"drama",ISNUMBER(SEARCH("film &amp; video/science fiction", N1306)),"science fiction",ISNUMBER(SEARCH("film &amp; video/shorts", N1306)),"shorts",ISNUMBER(SEARCH("food/food trucks", N1306)),"food trucks",ISNUMBER(SEARCH("food/restaurants", N1306)),"restaurants",ISNUMBER(SEARCH("food/small batch", N1306)),"small batch",ISNUMBER(SEARCH("games/mobile games", N1306)),"mobile games",ISNUMBER(SEARCH("games/tabletop games", N1306)),"tabletop games",ISNUMBER(SEARCH("games/video games", N1306)),"video games",ISNUMBER(SEARCH("music/classical music", N1306)),"classical music",ISNUMBER(SEARCH("music/electronic music", N1306)),"electronic music",ISNUMBER(SEARCH("music/faith", N1306)),"faith",ISNUMBER(SEARCH("music/indie rock", N1306)),"indie rock",ISNUMBER(SEARCH("music/jazz", N1306)),"jazz",ISNUMBER(SEARCH("music/metal", N1306)),"metal",ISNUMBER(SEARCH("music/pop", N1306)),"pop",ISNUMBER(SEARCH("music/rock", N1306)),"rock",ISNUMBER(SEARCH("music/world music", N1306)),"world music",ISNUMBER(SEARCH("journalism/audio", N1306)),"audio",ISNUMBER(SEARCH("photography/nature", N1306)),"nature",ISNUMBER(SEARCH("photography/people", N1306)),"people",ISNUMBER(SEARCH("photography/photobooks", N1306)),"photobooks",ISNUMBER(SEARCH("photography/places", N1306)),"places",ISNUMBER(SEARCH("publishing/art books", N1306)),"art books",ISNUMBER(SEARCH("publishing/children's books", N1306)),"children's books",ISNUMBER(SEARCH("publishing/fiction", N1306)),"fiction",ISNUMBER(SEARCH("publishing/nonfiction", N1306)),"nonfiction",ISNUMBER(SEARCH("publishing/radio &amp; podcasts", N1306)),"radio &amp; podcasts",ISNUMBER(SEARCH("publishing/translations", N1306)),"translations",ISNUMBER(SEARCH("technology/gadgets", N1306)),"gadgets",ISNUMBER(SEARCH("technology/hardware", N1306)),"hardware",ISNUMBER(SEARCH("technology/makerspaces", N1306)),"makerspaces",ISNUMBER(SEARCH("technology/space exploration", N1306)),"space exploration",ISNUMBER(SEARCH("technology/wearables", N1306)),"wearables",ISNUMBER(SEARCH("technology/web", N1306)),"web",ISNUMBER(SEARCH("theater/musical", N1306)),"musical",ISNUMBER(SEARCH("theater/plays", N1306)),"plays",ISNUMBER(SEARCH("theater/spaces", N1306)),"spaces")</f>
        <v>wearables</v>
      </c>
      <c r="S1306" s="6">
        <f t="shared" si="103"/>
        <v>42747.194502314815</v>
      </c>
      <c r="T1306" s="6">
        <f t="shared" si="104"/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tr">
        <f t="shared" si="102"/>
        <v>technology</v>
      </c>
      <c r="R1307" t="str" cm="1">
        <f t="array" ref="R1307">_xlfn.IFS(ISNUMBER(SEARCH("film &amp; video/television", N1307)),"television",ISNUMBER(SEARCH("film &amp; video/animation", N1307)),"animation",ISNUMBER(SEARCH("film &amp; video/documentary", N1307)),"documentary",ISNUMBER(SEARCH("film &amp; video/drama", N1307)),"drama",ISNUMBER(SEARCH("film &amp; video/science fiction", N1307)),"science fiction",ISNUMBER(SEARCH("film &amp; video/shorts", N1307)),"shorts",ISNUMBER(SEARCH("food/food trucks", N1307)),"food trucks",ISNUMBER(SEARCH("food/restaurants", N1307)),"restaurants",ISNUMBER(SEARCH("food/small batch", N1307)),"small batch",ISNUMBER(SEARCH("games/mobile games", N1307)),"mobile games",ISNUMBER(SEARCH("games/tabletop games", N1307)),"tabletop games",ISNUMBER(SEARCH("games/video games", N1307)),"video games",ISNUMBER(SEARCH("music/classical music", N1307)),"classical music",ISNUMBER(SEARCH("music/electronic music", N1307)),"electronic music",ISNUMBER(SEARCH("music/faith", N1307)),"faith",ISNUMBER(SEARCH("music/indie rock", N1307)),"indie rock",ISNUMBER(SEARCH("music/jazz", N1307)),"jazz",ISNUMBER(SEARCH("music/metal", N1307)),"metal",ISNUMBER(SEARCH("music/pop", N1307)),"pop",ISNUMBER(SEARCH("music/rock", N1307)),"rock",ISNUMBER(SEARCH("music/world music", N1307)),"world music",ISNUMBER(SEARCH("journalism/audio", N1307)),"audio",ISNUMBER(SEARCH("photography/nature", N1307)),"nature",ISNUMBER(SEARCH("photography/people", N1307)),"people",ISNUMBER(SEARCH("photography/photobooks", N1307)),"photobooks",ISNUMBER(SEARCH("photography/places", N1307)),"places",ISNUMBER(SEARCH("publishing/art books", N1307)),"art books",ISNUMBER(SEARCH("publishing/children's books", N1307)),"children's books",ISNUMBER(SEARCH("publishing/fiction", N1307)),"fiction",ISNUMBER(SEARCH("publishing/nonfiction", N1307)),"nonfiction",ISNUMBER(SEARCH("publishing/radio &amp; podcasts", N1307)),"radio &amp; podcasts",ISNUMBER(SEARCH("publishing/translations", N1307)),"translations",ISNUMBER(SEARCH("technology/gadgets", N1307)),"gadgets",ISNUMBER(SEARCH("technology/hardware", N1307)),"hardware",ISNUMBER(SEARCH("technology/makerspaces", N1307)),"makerspaces",ISNUMBER(SEARCH("technology/space exploration", N1307)),"space exploration",ISNUMBER(SEARCH("technology/wearables", N1307)),"wearables",ISNUMBER(SEARCH("technology/web", N1307)),"web",ISNUMBER(SEARCH("theater/musical", N1307)),"musical",ISNUMBER(SEARCH("theater/plays", N1307)),"plays",ISNUMBER(SEARCH("theater/spaces", N1307)),"spaces")</f>
        <v>wearables</v>
      </c>
      <c r="S1307" s="6">
        <f t="shared" si="103"/>
        <v>42543.665601851855</v>
      </c>
      <c r="T1307" s="6">
        <f t="shared" si="104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tr">
        <f t="shared" si="102"/>
        <v>technology</v>
      </c>
      <c r="R1308" t="str" cm="1">
        <f t="array" ref="R1308">_xlfn.IFS(ISNUMBER(SEARCH("film &amp; video/television", N1308)),"television",ISNUMBER(SEARCH("film &amp; video/animation", N1308)),"animation",ISNUMBER(SEARCH("film &amp; video/documentary", N1308)),"documentary",ISNUMBER(SEARCH("film &amp; video/drama", N1308)),"drama",ISNUMBER(SEARCH("film &amp; video/science fiction", N1308)),"science fiction",ISNUMBER(SEARCH("film &amp; video/shorts", N1308)),"shorts",ISNUMBER(SEARCH("food/food trucks", N1308)),"food trucks",ISNUMBER(SEARCH("food/restaurants", N1308)),"restaurants",ISNUMBER(SEARCH("food/small batch", N1308)),"small batch",ISNUMBER(SEARCH("games/mobile games", N1308)),"mobile games",ISNUMBER(SEARCH("games/tabletop games", N1308)),"tabletop games",ISNUMBER(SEARCH("games/video games", N1308)),"video games",ISNUMBER(SEARCH("music/classical music", N1308)),"classical music",ISNUMBER(SEARCH("music/electronic music", N1308)),"electronic music",ISNUMBER(SEARCH("music/faith", N1308)),"faith",ISNUMBER(SEARCH("music/indie rock", N1308)),"indie rock",ISNUMBER(SEARCH("music/jazz", N1308)),"jazz",ISNUMBER(SEARCH("music/metal", N1308)),"metal",ISNUMBER(SEARCH("music/pop", N1308)),"pop",ISNUMBER(SEARCH("music/rock", N1308)),"rock",ISNUMBER(SEARCH("music/world music", N1308)),"world music",ISNUMBER(SEARCH("journalism/audio", N1308)),"audio",ISNUMBER(SEARCH("photography/nature", N1308)),"nature",ISNUMBER(SEARCH("photography/people", N1308)),"people",ISNUMBER(SEARCH("photography/photobooks", N1308)),"photobooks",ISNUMBER(SEARCH("photography/places", N1308)),"places",ISNUMBER(SEARCH("publishing/art books", N1308)),"art books",ISNUMBER(SEARCH("publishing/children's books", N1308)),"children's books",ISNUMBER(SEARCH("publishing/fiction", N1308)),"fiction",ISNUMBER(SEARCH("publishing/nonfiction", N1308)),"nonfiction",ISNUMBER(SEARCH("publishing/radio &amp; podcasts", N1308)),"radio &amp; podcasts",ISNUMBER(SEARCH("publishing/translations", N1308)),"translations",ISNUMBER(SEARCH("technology/gadgets", N1308)),"gadgets",ISNUMBER(SEARCH("technology/hardware", N1308)),"hardware",ISNUMBER(SEARCH("technology/makerspaces", N1308)),"makerspaces",ISNUMBER(SEARCH("technology/space exploration", N1308)),"space exploration",ISNUMBER(SEARCH("technology/wearables", N1308)),"wearables",ISNUMBER(SEARCH("technology/web", N1308)),"web",ISNUMBER(SEARCH("theater/musical", N1308)),"musical",ISNUMBER(SEARCH("theater/plays", N1308)),"plays",ISNUMBER(SEARCH("theater/spaces", N1308)),"spaces")</f>
        <v>wearables</v>
      </c>
      <c r="S1308" s="6">
        <f t="shared" si="103"/>
        <v>41947.457569444443</v>
      </c>
      <c r="T1308" s="6">
        <f t="shared" si="104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tr">
        <f t="shared" si="102"/>
        <v>technology</v>
      </c>
      <c r="R1309" t="str" cm="1">
        <f t="array" ref="R1309">_xlfn.IFS(ISNUMBER(SEARCH("film &amp; video/television", N1309)),"television",ISNUMBER(SEARCH("film &amp; video/animation", N1309)),"animation",ISNUMBER(SEARCH("film &amp; video/documentary", N1309)),"documentary",ISNUMBER(SEARCH("film &amp; video/drama", N1309)),"drama",ISNUMBER(SEARCH("film &amp; video/science fiction", N1309)),"science fiction",ISNUMBER(SEARCH("film &amp; video/shorts", N1309)),"shorts",ISNUMBER(SEARCH("food/food trucks", N1309)),"food trucks",ISNUMBER(SEARCH("food/restaurants", N1309)),"restaurants",ISNUMBER(SEARCH("food/small batch", N1309)),"small batch",ISNUMBER(SEARCH("games/mobile games", N1309)),"mobile games",ISNUMBER(SEARCH("games/tabletop games", N1309)),"tabletop games",ISNUMBER(SEARCH("games/video games", N1309)),"video games",ISNUMBER(SEARCH("music/classical music", N1309)),"classical music",ISNUMBER(SEARCH("music/electronic music", N1309)),"electronic music",ISNUMBER(SEARCH("music/faith", N1309)),"faith",ISNUMBER(SEARCH("music/indie rock", N1309)),"indie rock",ISNUMBER(SEARCH("music/jazz", N1309)),"jazz",ISNUMBER(SEARCH("music/metal", N1309)),"metal",ISNUMBER(SEARCH("music/pop", N1309)),"pop",ISNUMBER(SEARCH("music/rock", N1309)),"rock",ISNUMBER(SEARCH("music/world music", N1309)),"world music",ISNUMBER(SEARCH("journalism/audio", N1309)),"audio",ISNUMBER(SEARCH("photography/nature", N1309)),"nature",ISNUMBER(SEARCH("photography/people", N1309)),"people",ISNUMBER(SEARCH("photography/photobooks", N1309)),"photobooks",ISNUMBER(SEARCH("photography/places", N1309)),"places",ISNUMBER(SEARCH("publishing/art books", N1309)),"art books",ISNUMBER(SEARCH("publishing/children's books", N1309)),"children's books",ISNUMBER(SEARCH("publishing/fiction", N1309)),"fiction",ISNUMBER(SEARCH("publishing/nonfiction", N1309)),"nonfiction",ISNUMBER(SEARCH("publishing/radio &amp; podcasts", N1309)),"radio &amp; podcasts",ISNUMBER(SEARCH("publishing/translations", N1309)),"translations",ISNUMBER(SEARCH("technology/gadgets", N1309)),"gadgets",ISNUMBER(SEARCH("technology/hardware", N1309)),"hardware",ISNUMBER(SEARCH("technology/makerspaces", N1309)),"makerspaces",ISNUMBER(SEARCH("technology/space exploration", N1309)),"space exploration",ISNUMBER(SEARCH("technology/wearables", N1309)),"wearables",ISNUMBER(SEARCH("technology/web", N1309)),"web",ISNUMBER(SEARCH("theater/musical", N1309)),"musical",ISNUMBER(SEARCH("theater/plays", N1309)),"plays",ISNUMBER(SEARCH("theater/spaces", N1309)),"spaces")</f>
        <v>wearables</v>
      </c>
      <c r="S1309" s="6">
        <f t="shared" si="103"/>
        <v>42387.503229166665</v>
      </c>
      <c r="T1309" s="6">
        <f t="shared" si="104"/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tr">
        <f t="shared" si="102"/>
        <v>technology</v>
      </c>
      <c r="R1310" t="str" cm="1">
        <f t="array" ref="R1310">_xlfn.IFS(ISNUMBER(SEARCH("film &amp; video/television", N1310)),"television",ISNUMBER(SEARCH("film &amp; video/animation", N1310)),"animation",ISNUMBER(SEARCH("film &amp; video/documentary", N1310)),"documentary",ISNUMBER(SEARCH("film &amp; video/drama", N1310)),"drama",ISNUMBER(SEARCH("film &amp; video/science fiction", N1310)),"science fiction",ISNUMBER(SEARCH("film &amp; video/shorts", N1310)),"shorts",ISNUMBER(SEARCH("food/food trucks", N1310)),"food trucks",ISNUMBER(SEARCH("food/restaurants", N1310)),"restaurants",ISNUMBER(SEARCH("food/small batch", N1310)),"small batch",ISNUMBER(SEARCH("games/mobile games", N1310)),"mobile games",ISNUMBER(SEARCH("games/tabletop games", N1310)),"tabletop games",ISNUMBER(SEARCH("games/video games", N1310)),"video games",ISNUMBER(SEARCH("music/classical music", N1310)),"classical music",ISNUMBER(SEARCH("music/electronic music", N1310)),"electronic music",ISNUMBER(SEARCH("music/faith", N1310)),"faith",ISNUMBER(SEARCH("music/indie rock", N1310)),"indie rock",ISNUMBER(SEARCH("music/jazz", N1310)),"jazz",ISNUMBER(SEARCH("music/metal", N1310)),"metal",ISNUMBER(SEARCH("music/pop", N1310)),"pop",ISNUMBER(SEARCH("music/rock", N1310)),"rock",ISNUMBER(SEARCH("music/world music", N1310)),"world music",ISNUMBER(SEARCH("journalism/audio", N1310)),"audio",ISNUMBER(SEARCH("photography/nature", N1310)),"nature",ISNUMBER(SEARCH("photography/people", N1310)),"people",ISNUMBER(SEARCH("photography/photobooks", N1310)),"photobooks",ISNUMBER(SEARCH("photography/places", N1310)),"places",ISNUMBER(SEARCH("publishing/art books", N1310)),"art books",ISNUMBER(SEARCH("publishing/children's books", N1310)),"children's books",ISNUMBER(SEARCH("publishing/fiction", N1310)),"fiction",ISNUMBER(SEARCH("publishing/nonfiction", N1310)),"nonfiction",ISNUMBER(SEARCH("publishing/radio &amp; podcasts", N1310)),"radio &amp; podcasts",ISNUMBER(SEARCH("publishing/translations", N1310)),"translations",ISNUMBER(SEARCH("technology/gadgets", N1310)),"gadgets",ISNUMBER(SEARCH("technology/hardware", N1310)),"hardware",ISNUMBER(SEARCH("technology/makerspaces", N1310)),"makerspaces",ISNUMBER(SEARCH("technology/space exploration", N1310)),"space exploration",ISNUMBER(SEARCH("technology/wearables", N1310)),"wearables",ISNUMBER(SEARCH("technology/web", N1310)),"web",ISNUMBER(SEARCH("theater/musical", N1310)),"musical",ISNUMBER(SEARCH("theater/plays", N1310)),"plays",ISNUMBER(SEARCH("theater/spaces", N1310)),"spaces")</f>
        <v>wearables</v>
      </c>
      <c r="S1310" s="6">
        <f t="shared" si="103"/>
        <v>42611.613564814819</v>
      </c>
      <c r="T1310" s="6">
        <f t="shared" si="104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tr">
        <f t="shared" si="102"/>
        <v>technology</v>
      </c>
      <c r="R1311" t="str" cm="1">
        <f t="array" ref="R1311">_xlfn.IFS(ISNUMBER(SEARCH("film &amp; video/television", N1311)),"television",ISNUMBER(SEARCH("film &amp; video/animation", N1311)),"animation",ISNUMBER(SEARCH("film &amp; video/documentary", N1311)),"documentary",ISNUMBER(SEARCH("film &amp; video/drama", N1311)),"drama",ISNUMBER(SEARCH("film &amp; video/science fiction", N1311)),"science fiction",ISNUMBER(SEARCH("film &amp; video/shorts", N1311)),"shorts",ISNUMBER(SEARCH("food/food trucks", N1311)),"food trucks",ISNUMBER(SEARCH("food/restaurants", N1311)),"restaurants",ISNUMBER(SEARCH("food/small batch", N1311)),"small batch",ISNUMBER(SEARCH("games/mobile games", N1311)),"mobile games",ISNUMBER(SEARCH("games/tabletop games", N1311)),"tabletop games",ISNUMBER(SEARCH("games/video games", N1311)),"video games",ISNUMBER(SEARCH("music/classical music", N1311)),"classical music",ISNUMBER(SEARCH("music/electronic music", N1311)),"electronic music",ISNUMBER(SEARCH("music/faith", N1311)),"faith",ISNUMBER(SEARCH("music/indie rock", N1311)),"indie rock",ISNUMBER(SEARCH("music/jazz", N1311)),"jazz",ISNUMBER(SEARCH("music/metal", N1311)),"metal",ISNUMBER(SEARCH("music/pop", N1311)),"pop",ISNUMBER(SEARCH("music/rock", N1311)),"rock",ISNUMBER(SEARCH("music/world music", N1311)),"world music",ISNUMBER(SEARCH("journalism/audio", N1311)),"audio",ISNUMBER(SEARCH("photography/nature", N1311)),"nature",ISNUMBER(SEARCH("photography/people", N1311)),"people",ISNUMBER(SEARCH("photography/photobooks", N1311)),"photobooks",ISNUMBER(SEARCH("photography/places", N1311)),"places",ISNUMBER(SEARCH("publishing/art books", N1311)),"art books",ISNUMBER(SEARCH("publishing/children's books", N1311)),"children's books",ISNUMBER(SEARCH("publishing/fiction", N1311)),"fiction",ISNUMBER(SEARCH("publishing/nonfiction", N1311)),"nonfiction",ISNUMBER(SEARCH("publishing/radio &amp; podcasts", N1311)),"radio &amp; podcasts",ISNUMBER(SEARCH("publishing/translations", N1311)),"translations",ISNUMBER(SEARCH("technology/gadgets", N1311)),"gadgets",ISNUMBER(SEARCH("technology/hardware", N1311)),"hardware",ISNUMBER(SEARCH("technology/makerspaces", N1311)),"makerspaces",ISNUMBER(SEARCH("technology/space exploration", N1311)),"space exploration",ISNUMBER(SEARCH("technology/wearables", N1311)),"wearables",ISNUMBER(SEARCH("technology/web", N1311)),"web",ISNUMBER(SEARCH("theater/musical", N1311)),"musical",ISNUMBER(SEARCH("theater/plays", N1311)),"plays",ISNUMBER(SEARCH("theater/spaces", N1311)),"spaces")</f>
        <v>wearables</v>
      </c>
      <c r="S1311" s="6">
        <f t="shared" si="103"/>
        <v>42257.882731481484</v>
      </c>
      <c r="T1311" s="6">
        <f t="shared" si="104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tr">
        <f t="shared" si="102"/>
        <v>technology</v>
      </c>
      <c r="R1312" t="str" cm="1">
        <f t="array" ref="R1312">_xlfn.IFS(ISNUMBER(SEARCH("film &amp; video/television", N1312)),"television",ISNUMBER(SEARCH("film &amp; video/animation", N1312)),"animation",ISNUMBER(SEARCH("film &amp; video/documentary", N1312)),"documentary",ISNUMBER(SEARCH("film &amp; video/drama", N1312)),"drama",ISNUMBER(SEARCH("film &amp; video/science fiction", N1312)),"science fiction",ISNUMBER(SEARCH("film &amp; video/shorts", N1312)),"shorts",ISNUMBER(SEARCH("food/food trucks", N1312)),"food trucks",ISNUMBER(SEARCH("food/restaurants", N1312)),"restaurants",ISNUMBER(SEARCH("food/small batch", N1312)),"small batch",ISNUMBER(SEARCH("games/mobile games", N1312)),"mobile games",ISNUMBER(SEARCH("games/tabletop games", N1312)),"tabletop games",ISNUMBER(SEARCH("games/video games", N1312)),"video games",ISNUMBER(SEARCH("music/classical music", N1312)),"classical music",ISNUMBER(SEARCH("music/electronic music", N1312)),"electronic music",ISNUMBER(SEARCH("music/faith", N1312)),"faith",ISNUMBER(SEARCH("music/indie rock", N1312)),"indie rock",ISNUMBER(SEARCH("music/jazz", N1312)),"jazz",ISNUMBER(SEARCH("music/metal", N1312)),"metal",ISNUMBER(SEARCH("music/pop", N1312)),"pop",ISNUMBER(SEARCH("music/rock", N1312)),"rock",ISNUMBER(SEARCH("music/world music", N1312)),"world music",ISNUMBER(SEARCH("journalism/audio", N1312)),"audio",ISNUMBER(SEARCH("photography/nature", N1312)),"nature",ISNUMBER(SEARCH("photography/people", N1312)),"people",ISNUMBER(SEARCH("photography/photobooks", N1312)),"photobooks",ISNUMBER(SEARCH("photography/places", N1312)),"places",ISNUMBER(SEARCH("publishing/art books", N1312)),"art books",ISNUMBER(SEARCH("publishing/children's books", N1312)),"children's books",ISNUMBER(SEARCH("publishing/fiction", N1312)),"fiction",ISNUMBER(SEARCH("publishing/nonfiction", N1312)),"nonfiction",ISNUMBER(SEARCH("publishing/radio &amp; podcasts", N1312)),"radio &amp; podcasts",ISNUMBER(SEARCH("publishing/translations", N1312)),"translations",ISNUMBER(SEARCH("technology/gadgets", N1312)),"gadgets",ISNUMBER(SEARCH("technology/hardware", N1312)),"hardware",ISNUMBER(SEARCH("technology/makerspaces", N1312)),"makerspaces",ISNUMBER(SEARCH("technology/space exploration", N1312)),"space exploration",ISNUMBER(SEARCH("technology/wearables", N1312)),"wearables",ISNUMBER(SEARCH("technology/web", N1312)),"web",ISNUMBER(SEARCH("theater/musical", N1312)),"musical",ISNUMBER(SEARCH("theater/plays", N1312)),"plays",ISNUMBER(SEARCH("theater/spaces", N1312)),"spaces")</f>
        <v>wearables</v>
      </c>
      <c r="S1312" s="6">
        <f t="shared" si="103"/>
        <v>42556.667245370365</v>
      </c>
      <c r="T1312" s="6">
        <f t="shared" si="104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tr">
        <f t="shared" si="102"/>
        <v>technology</v>
      </c>
      <c r="R1313" t="str" cm="1">
        <f t="array" ref="R1313">_xlfn.IFS(ISNUMBER(SEARCH("film &amp; video/television", N1313)),"television",ISNUMBER(SEARCH("film &amp; video/animation", N1313)),"animation",ISNUMBER(SEARCH("film &amp; video/documentary", N1313)),"documentary",ISNUMBER(SEARCH("film &amp; video/drama", N1313)),"drama",ISNUMBER(SEARCH("film &amp; video/science fiction", N1313)),"science fiction",ISNUMBER(SEARCH("film &amp; video/shorts", N1313)),"shorts",ISNUMBER(SEARCH("food/food trucks", N1313)),"food trucks",ISNUMBER(SEARCH("food/restaurants", N1313)),"restaurants",ISNUMBER(SEARCH("food/small batch", N1313)),"small batch",ISNUMBER(SEARCH("games/mobile games", N1313)),"mobile games",ISNUMBER(SEARCH("games/tabletop games", N1313)),"tabletop games",ISNUMBER(SEARCH("games/video games", N1313)),"video games",ISNUMBER(SEARCH("music/classical music", N1313)),"classical music",ISNUMBER(SEARCH("music/electronic music", N1313)),"electronic music",ISNUMBER(SEARCH("music/faith", N1313)),"faith",ISNUMBER(SEARCH("music/indie rock", N1313)),"indie rock",ISNUMBER(SEARCH("music/jazz", N1313)),"jazz",ISNUMBER(SEARCH("music/metal", N1313)),"metal",ISNUMBER(SEARCH("music/pop", N1313)),"pop",ISNUMBER(SEARCH("music/rock", N1313)),"rock",ISNUMBER(SEARCH("music/world music", N1313)),"world music",ISNUMBER(SEARCH("journalism/audio", N1313)),"audio",ISNUMBER(SEARCH("photography/nature", N1313)),"nature",ISNUMBER(SEARCH("photography/people", N1313)),"people",ISNUMBER(SEARCH("photography/photobooks", N1313)),"photobooks",ISNUMBER(SEARCH("photography/places", N1313)),"places",ISNUMBER(SEARCH("publishing/art books", N1313)),"art books",ISNUMBER(SEARCH("publishing/children's books", N1313)),"children's books",ISNUMBER(SEARCH("publishing/fiction", N1313)),"fiction",ISNUMBER(SEARCH("publishing/nonfiction", N1313)),"nonfiction",ISNUMBER(SEARCH("publishing/radio &amp; podcasts", N1313)),"radio &amp; podcasts",ISNUMBER(SEARCH("publishing/translations", N1313)),"translations",ISNUMBER(SEARCH("technology/gadgets", N1313)),"gadgets",ISNUMBER(SEARCH("technology/hardware", N1313)),"hardware",ISNUMBER(SEARCH("technology/makerspaces", N1313)),"makerspaces",ISNUMBER(SEARCH("technology/space exploration", N1313)),"space exploration",ISNUMBER(SEARCH("technology/wearables", N1313)),"wearables",ISNUMBER(SEARCH("technology/web", N1313)),"web",ISNUMBER(SEARCH("theater/musical", N1313)),"musical",ISNUMBER(SEARCH("theater/plays", N1313)),"plays",ISNUMBER(SEARCH("theater/spaces", N1313)),"spaces")</f>
        <v>wearables</v>
      </c>
      <c r="S1313" s="6">
        <f t="shared" si="103"/>
        <v>42669.802303240736</v>
      </c>
      <c r="T1313" s="6">
        <f t="shared" si="104"/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tr">
        <f t="shared" si="102"/>
        <v>technology</v>
      </c>
      <c r="R1314" t="str" cm="1">
        <f t="array" ref="R1314">_xlfn.IFS(ISNUMBER(SEARCH("film &amp; video/television", N1314)),"television",ISNUMBER(SEARCH("film &amp; video/animation", N1314)),"animation",ISNUMBER(SEARCH("film &amp; video/documentary", N1314)),"documentary",ISNUMBER(SEARCH("film &amp; video/drama", N1314)),"drama",ISNUMBER(SEARCH("film &amp; video/science fiction", N1314)),"science fiction",ISNUMBER(SEARCH("film &amp; video/shorts", N1314)),"shorts",ISNUMBER(SEARCH("food/food trucks", N1314)),"food trucks",ISNUMBER(SEARCH("food/restaurants", N1314)),"restaurants",ISNUMBER(SEARCH("food/small batch", N1314)),"small batch",ISNUMBER(SEARCH("games/mobile games", N1314)),"mobile games",ISNUMBER(SEARCH("games/tabletop games", N1314)),"tabletop games",ISNUMBER(SEARCH("games/video games", N1314)),"video games",ISNUMBER(SEARCH("music/classical music", N1314)),"classical music",ISNUMBER(SEARCH("music/electronic music", N1314)),"electronic music",ISNUMBER(SEARCH("music/faith", N1314)),"faith",ISNUMBER(SEARCH("music/indie rock", N1314)),"indie rock",ISNUMBER(SEARCH("music/jazz", N1314)),"jazz",ISNUMBER(SEARCH("music/metal", N1314)),"metal",ISNUMBER(SEARCH("music/pop", N1314)),"pop",ISNUMBER(SEARCH("music/rock", N1314)),"rock",ISNUMBER(SEARCH("music/world music", N1314)),"world music",ISNUMBER(SEARCH("journalism/audio", N1314)),"audio",ISNUMBER(SEARCH("photography/nature", N1314)),"nature",ISNUMBER(SEARCH("photography/people", N1314)),"people",ISNUMBER(SEARCH("photography/photobooks", N1314)),"photobooks",ISNUMBER(SEARCH("photography/places", N1314)),"places",ISNUMBER(SEARCH("publishing/art books", N1314)),"art books",ISNUMBER(SEARCH("publishing/children's books", N1314)),"children's books",ISNUMBER(SEARCH("publishing/fiction", N1314)),"fiction",ISNUMBER(SEARCH("publishing/nonfiction", N1314)),"nonfiction",ISNUMBER(SEARCH("publishing/radio &amp; podcasts", N1314)),"radio &amp; podcasts",ISNUMBER(SEARCH("publishing/translations", N1314)),"translations",ISNUMBER(SEARCH("technology/gadgets", N1314)),"gadgets",ISNUMBER(SEARCH("technology/hardware", N1314)),"hardware",ISNUMBER(SEARCH("technology/makerspaces", N1314)),"makerspaces",ISNUMBER(SEARCH("technology/space exploration", N1314)),"space exploration",ISNUMBER(SEARCH("technology/wearables", N1314)),"wearables",ISNUMBER(SEARCH("technology/web", N1314)),"web",ISNUMBER(SEARCH("theater/musical", N1314)),"musical",ISNUMBER(SEARCH("theater/plays", N1314)),"plays",ISNUMBER(SEARCH("theater/spaces", N1314)),"spaces")</f>
        <v>wearables</v>
      </c>
      <c r="S1314" s="6">
        <f t="shared" si="103"/>
        <v>42082.702800925923</v>
      </c>
      <c r="T1314" s="6">
        <f t="shared" si="104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tr">
        <f t="shared" si="102"/>
        <v>technology</v>
      </c>
      <c r="R1315" t="str" cm="1">
        <f t="array" ref="R1315">_xlfn.IFS(ISNUMBER(SEARCH("film &amp; video/television", N1315)),"television",ISNUMBER(SEARCH("film &amp; video/animation", N1315)),"animation",ISNUMBER(SEARCH("film &amp; video/documentary", N1315)),"documentary",ISNUMBER(SEARCH("film &amp; video/drama", N1315)),"drama",ISNUMBER(SEARCH("film &amp; video/science fiction", N1315)),"science fiction",ISNUMBER(SEARCH("film &amp; video/shorts", N1315)),"shorts",ISNUMBER(SEARCH("food/food trucks", N1315)),"food trucks",ISNUMBER(SEARCH("food/restaurants", N1315)),"restaurants",ISNUMBER(SEARCH("food/small batch", N1315)),"small batch",ISNUMBER(SEARCH("games/mobile games", N1315)),"mobile games",ISNUMBER(SEARCH("games/tabletop games", N1315)),"tabletop games",ISNUMBER(SEARCH("games/video games", N1315)),"video games",ISNUMBER(SEARCH("music/classical music", N1315)),"classical music",ISNUMBER(SEARCH("music/electronic music", N1315)),"electronic music",ISNUMBER(SEARCH("music/faith", N1315)),"faith",ISNUMBER(SEARCH("music/indie rock", N1315)),"indie rock",ISNUMBER(SEARCH("music/jazz", N1315)),"jazz",ISNUMBER(SEARCH("music/metal", N1315)),"metal",ISNUMBER(SEARCH("music/pop", N1315)),"pop",ISNUMBER(SEARCH("music/rock", N1315)),"rock",ISNUMBER(SEARCH("music/world music", N1315)),"world music",ISNUMBER(SEARCH("journalism/audio", N1315)),"audio",ISNUMBER(SEARCH("photography/nature", N1315)),"nature",ISNUMBER(SEARCH("photography/people", N1315)),"people",ISNUMBER(SEARCH("photography/photobooks", N1315)),"photobooks",ISNUMBER(SEARCH("photography/places", N1315)),"places",ISNUMBER(SEARCH("publishing/art books", N1315)),"art books",ISNUMBER(SEARCH("publishing/children's books", N1315)),"children's books",ISNUMBER(SEARCH("publishing/fiction", N1315)),"fiction",ISNUMBER(SEARCH("publishing/nonfiction", N1315)),"nonfiction",ISNUMBER(SEARCH("publishing/radio &amp; podcasts", N1315)),"radio &amp; podcasts",ISNUMBER(SEARCH("publishing/translations", N1315)),"translations",ISNUMBER(SEARCH("technology/gadgets", N1315)),"gadgets",ISNUMBER(SEARCH("technology/hardware", N1315)),"hardware",ISNUMBER(SEARCH("technology/makerspaces", N1315)),"makerspaces",ISNUMBER(SEARCH("technology/space exploration", N1315)),"space exploration",ISNUMBER(SEARCH("technology/wearables", N1315)),"wearables",ISNUMBER(SEARCH("technology/web", N1315)),"web",ISNUMBER(SEARCH("theater/musical", N1315)),"musical",ISNUMBER(SEARCH("theater/plays", N1315)),"plays",ISNUMBER(SEARCH("theater/spaces", N1315)),"spaces")</f>
        <v>wearables</v>
      </c>
      <c r="S1315" s="6">
        <f t="shared" si="103"/>
        <v>42402.709652777776</v>
      </c>
      <c r="T1315" s="6">
        <f t="shared" si="104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tr">
        <f t="shared" si="102"/>
        <v>technology</v>
      </c>
      <c r="R1316" t="str" cm="1">
        <f t="array" ref="R1316">_xlfn.IFS(ISNUMBER(SEARCH("film &amp; video/television", N1316)),"television",ISNUMBER(SEARCH("film &amp; video/animation", N1316)),"animation",ISNUMBER(SEARCH("film &amp; video/documentary", N1316)),"documentary",ISNUMBER(SEARCH("film &amp; video/drama", N1316)),"drama",ISNUMBER(SEARCH("film &amp; video/science fiction", N1316)),"science fiction",ISNUMBER(SEARCH("film &amp; video/shorts", N1316)),"shorts",ISNUMBER(SEARCH("food/food trucks", N1316)),"food trucks",ISNUMBER(SEARCH("food/restaurants", N1316)),"restaurants",ISNUMBER(SEARCH("food/small batch", N1316)),"small batch",ISNUMBER(SEARCH("games/mobile games", N1316)),"mobile games",ISNUMBER(SEARCH("games/tabletop games", N1316)),"tabletop games",ISNUMBER(SEARCH("games/video games", N1316)),"video games",ISNUMBER(SEARCH("music/classical music", N1316)),"classical music",ISNUMBER(SEARCH("music/electronic music", N1316)),"electronic music",ISNUMBER(SEARCH("music/faith", N1316)),"faith",ISNUMBER(SEARCH("music/indie rock", N1316)),"indie rock",ISNUMBER(SEARCH("music/jazz", N1316)),"jazz",ISNUMBER(SEARCH("music/metal", N1316)),"metal",ISNUMBER(SEARCH("music/pop", N1316)),"pop",ISNUMBER(SEARCH("music/rock", N1316)),"rock",ISNUMBER(SEARCH("music/world music", N1316)),"world music",ISNUMBER(SEARCH("journalism/audio", N1316)),"audio",ISNUMBER(SEARCH("photography/nature", N1316)),"nature",ISNUMBER(SEARCH("photography/people", N1316)),"people",ISNUMBER(SEARCH("photography/photobooks", N1316)),"photobooks",ISNUMBER(SEARCH("photography/places", N1316)),"places",ISNUMBER(SEARCH("publishing/art books", N1316)),"art books",ISNUMBER(SEARCH("publishing/children's books", N1316)),"children's books",ISNUMBER(SEARCH("publishing/fiction", N1316)),"fiction",ISNUMBER(SEARCH("publishing/nonfiction", N1316)),"nonfiction",ISNUMBER(SEARCH("publishing/radio &amp; podcasts", N1316)),"radio &amp; podcasts",ISNUMBER(SEARCH("publishing/translations", N1316)),"translations",ISNUMBER(SEARCH("technology/gadgets", N1316)),"gadgets",ISNUMBER(SEARCH("technology/hardware", N1316)),"hardware",ISNUMBER(SEARCH("technology/makerspaces", N1316)),"makerspaces",ISNUMBER(SEARCH("technology/space exploration", N1316)),"space exploration",ISNUMBER(SEARCH("technology/wearables", N1316)),"wearables",ISNUMBER(SEARCH("technology/web", N1316)),"web",ISNUMBER(SEARCH("theater/musical", N1316)),"musical",ISNUMBER(SEARCH("theater/plays", N1316)),"plays",ISNUMBER(SEARCH("theater/spaces", N1316)),"spaces")</f>
        <v>wearables</v>
      </c>
      <c r="S1316" s="6">
        <f t="shared" si="103"/>
        <v>42604.669675925921</v>
      </c>
      <c r="T1316" s="6">
        <f t="shared" si="104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tr">
        <f t="shared" si="102"/>
        <v>technology</v>
      </c>
      <c r="R1317" t="str" cm="1">
        <f t="array" ref="R1317">_xlfn.IFS(ISNUMBER(SEARCH("film &amp; video/television", N1317)),"television",ISNUMBER(SEARCH("film &amp; video/animation", N1317)),"animation",ISNUMBER(SEARCH("film &amp; video/documentary", N1317)),"documentary",ISNUMBER(SEARCH("film &amp; video/drama", N1317)),"drama",ISNUMBER(SEARCH("film &amp; video/science fiction", N1317)),"science fiction",ISNUMBER(SEARCH("film &amp; video/shorts", N1317)),"shorts",ISNUMBER(SEARCH("food/food trucks", N1317)),"food trucks",ISNUMBER(SEARCH("food/restaurants", N1317)),"restaurants",ISNUMBER(SEARCH("food/small batch", N1317)),"small batch",ISNUMBER(SEARCH("games/mobile games", N1317)),"mobile games",ISNUMBER(SEARCH("games/tabletop games", N1317)),"tabletop games",ISNUMBER(SEARCH("games/video games", N1317)),"video games",ISNUMBER(SEARCH("music/classical music", N1317)),"classical music",ISNUMBER(SEARCH("music/electronic music", N1317)),"electronic music",ISNUMBER(SEARCH("music/faith", N1317)),"faith",ISNUMBER(SEARCH("music/indie rock", N1317)),"indie rock",ISNUMBER(SEARCH("music/jazz", N1317)),"jazz",ISNUMBER(SEARCH("music/metal", N1317)),"metal",ISNUMBER(SEARCH("music/pop", N1317)),"pop",ISNUMBER(SEARCH("music/rock", N1317)),"rock",ISNUMBER(SEARCH("music/world music", N1317)),"world music",ISNUMBER(SEARCH("journalism/audio", N1317)),"audio",ISNUMBER(SEARCH("photography/nature", N1317)),"nature",ISNUMBER(SEARCH("photography/people", N1317)),"people",ISNUMBER(SEARCH("photography/photobooks", N1317)),"photobooks",ISNUMBER(SEARCH("photography/places", N1317)),"places",ISNUMBER(SEARCH("publishing/art books", N1317)),"art books",ISNUMBER(SEARCH("publishing/children's books", N1317)),"children's books",ISNUMBER(SEARCH("publishing/fiction", N1317)),"fiction",ISNUMBER(SEARCH("publishing/nonfiction", N1317)),"nonfiction",ISNUMBER(SEARCH("publishing/radio &amp; podcasts", N1317)),"radio &amp; podcasts",ISNUMBER(SEARCH("publishing/translations", N1317)),"translations",ISNUMBER(SEARCH("technology/gadgets", N1317)),"gadgets",ISNUMBER(SEARCH("technology/hardware", N1317)),"hardware",ISNUMBER(SEARCH("technology/makerspaces", N1317)),"makerspaces",ISNUMBER(SEARCH("technology/space exploration", N1317)),"space exploration",ISNUMBER(SEARCH("technology/wearables", N1317)),"wearables",ISNUMBER(SEARCH("technology/web", N1317)),"web",ISNUMBER(SEARCH("theater/musical", N1317)),"musical",ISNUMBER(SEARCH("theater/plays", N1317)),"plays",ISNUMBER(SEARCH("theater/spaces", N1317)),"spaces")</f>
        <v>wearables</v>
      </c>
      <c r="S1317" s="6">
        <f t="shared" si="103"/>
        <v>42278.498240740737</v>
      </c>
      <c r="T1317" s="6">
        <f t="shared" si="104"/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tr">
        <f t="shared" si="102"/>
        <v>technology</v>
      </c>
      <c r="R1318" t="str" cm="1">
        <f t="array" ref="R1318">_xlfn.IFS(ISNUMBER(SEARCH("film &amp; video/television", N1318)),"television",ISNUMBER(SEARCH("film &amp; video/animation", N1318)),"animation",ISNUMBER(SEARCH("film &amp; video/documentary", N1318)),"documentary",ISNUMBER(SEARCH("film &amp; video/drama", N1318)),"drama",ISNUMBER(SEARCH("film &amp; video/science fiction", N1318)),"science fiction",ISNUMBER(SEARCH("film &amp; video/shorts", N1318)),"shorts",ISNUMBER(SEARCH("food/food trucks", N1318)),"food trucks",ISNUMBER(SEARCH("food/restaurants", N1318)),"restaurants",ISNUMBER(SEARCH("food/small batch", N1318)),"small batch",ISNUMBER(SEARCH("games/mobile games", N1318)),"mobile games",ISNUMBER(SEARCH("games/tabletop games", N1318)),"tabletop games",ISNUMBER(SEARCH("games/video games", N1318)),"video games",ISNUMBER(SEARCH("music/classical music", N1318)),"classical music",ISNUMBER(SEARCH("music/electronic music", N1318)),"electronic music",ISNUMBER(SEARCH("music/faith", N1318)),"faith",ISNUMBER(SEARCH("music/indie rock", N1318)),"indie rock",ISNUMBER(SEARCH("music/jazz", N1318)),"jazz",ISNUMBER(SEARCH("music/metal", N1318)),"metal",ISNUMBER(SEARCH("music/pop", N1318)),"pop",ISNUMBER(SEARCH("music/rock", N1318)),"rock",ISNUMBER(SEARCH("music/world music", N1318)),"world music",ISNUMBER(SEARCH("journalism/audio", N1318)),"audio",ISNUMBER(SEARCH("photography/nature", N1318)),"nature",ISNUMBER(SEARCH("photography/people", N1318)),"people",ISNUMBER(SEARCH("photography/photobooks", N1318)),"photobooks",ISNUMBER(SEARCH("photography/places", N1318)),"places",ISNUMBER(SEARCH("publishing/art books", N1318)),"art books",ISNUMBER(SEARCH("publishing/children's books", N1318)),"children's books",ISNUMBER(SEARCH("publishing/fiction", N1318)),"fiction",ISNUMBER(SEARCH("publishing/nonfiction", N1318)),"nonfiction",ISNUMBER(SEARCH("publishing/radio &amp; podcasts", N1318)),"radio &amp; podcasts",ISNUMBER(SEARCH("publishing/translations", N1318)),"translations",ISNUMBER(SEARCH("technology/gadgets", N1318)),"gadgets",ISNUMBER(SEARCH("technology/hardware", N1318)),"hardware",ISNUMBER(SEARCH("technology/makerspaces", N1318)),"makerspaces",ISNUMBER(SEARCH("technology/space exploration", N1318)),"space exploration",ISNUMBER(SEARCH("technology/wearables", N1318)),"wearables",ISNUMBER(SEARCH("technology/web", N1318)),"web",ISNUMBER(SEARCH("theater/musical", N1318)),"musical",ISNUMBER(SEARCH("theater/plays", N1318)),"plays",ISNUMBER(SEARCH("theater/spaces", N1318)),"spaces")</f>
        <v>wearables</v>
      </c>
      <c r="S1318" s="6">
        <f t="shared" si="103"/>
        <v>42393.961909722217</v>
      </c>
      <c r="T1318" s="6">
        <f t="shared" si="104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tr">
        <f t="shared" si="102"/>
        <v>technology</v>
      </c>
      <c r="R1319" t="str" cm="1">
        <f t="array" ref="R1319">_xlfn.IFS(ISNUMBER(SEARCH("film &amp; video/television", N1319)),"television",ISNUMBER(SEARCH("film &amp; video/animation", N1319)),"animation",ISNUMBER(SEARCH("film &amp; video/documentary", N1319)),"documentary",ISNUMBER(SEARCH("film &amp; video/drama", N1319)),"drama",ISNUMBER(SEARCH("film &amp; video/science fiction", N1319)),"science fiction",ISNUMBER(SEARCH("film &amp; video/shorts", N1319)),"shorts",ISNUMBER(SEARCH("food/food trucks", N1319)),"food trucks",ISNUMBER(SEARCH("food/restaurants", N1319)),"restaurants",ISNUMBER(SEARCH("food/small batch", N1319)),"small batch",ISNUMBER(SEARCH("games/mobile games", N1319)),"mobile games",ISNUMBER(SEARCH("games/tabletop games", N1319)),"tabletop games",ISNUMBER(SEARCH("games/video games", N1319)),"video games",ISNUMBER(SEARCH("music/classical music", N1319)),"classical music",ISNUMBER(SEARCH("music/electronic music", N1319)),"electronic music",ISNUMBER(SEARCH("music/faith", N1319)),"faith",ISNUMBER(SEARCH("music/indie rock", N1319)),"indie rock",ISNUMBER(SEARCH("music/jazz", N1319)),"jazz",ISNUMBER(SEARCH("music/metal", N1319)),"metal",ISNUMBER(SEARCH("music/pop", N1319)),"pop",ISNUMBER(SEARCH("music/rock", N1319)),"rock",ISNUMBER(SEARCH("music/world music", N1319)),"world music",ISNUMBER(SEARCH("journalism/audio", N1319)),"audio",ISNUMBER(SEARCH("photography/nature", N1319)),"nature",ISNUMBER(SEARCH("photography/people", N1319)),"people",ISNUMBER(SEARCH("photography/photobooks", N1319)),"photobooks",ISNUMBER(SEARCH("photography/places", N1319)),"places",ISNUMBER(SEARCH("publishing/art books", N1319)),"art books",ISNUMBER(SEARCH("publishing/children's books", N1319)),"children's books",ISNUMBER(SEARCH("publishing/fiction", N1319)),"fiction",ISNUMBER(SEARCH("publishing/nonfiction", N1319)),"nonfiction",ISNUMBER(SEARCH("publishing/radio &amp; podcasts", N1319)),"radio &amp; podcasts",ISNUMBER(SEARCH("publishing/translations", N1319)),"translations",ISNUMBER(SEARCH("technology/gadgets", N1319)),"gadgets",ISNUMBER(SEARCH("technology/hardware", N1319)),"hardware",ISNUMBER(SEARCH("technology/makerspaces", N1319)),"makerspaces",ISNUMBER(SEARCH("technology/space exploration", N1319)),"space exploration",ISNUMBER(SEARCH("technology/wearables", N1319)),"wearables",ISNUMBER(SEARCH("technology/web", N1319)),"web",ISNUMBER(SEARCH("theater/musical", N1319)),"musical",ISNUMBER(SEARCH("theater/plays", N1319)),"plays",ISNUMBER(SEARCH("theater/spaces", N1319)),"spaces")</f>
        <v>wearables</v>
      </c>
      <c r="S1319" s="6">
        <f t="shared" si="103"/>
        <v>42520.235486111109</v>
      </c>
      <c r="T1319" s="6">
        <f t="shared" si="104"/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tr">
        <f t="shared" si="102"/>
        <v>technology</v>
      </c>
      <c r="R1320" t="str" cm="1">
        <f t="array" ref="R1320">_xlfn.IFS(ISNUMBER(SEARCH("film &amp; video/television", N1320)),"television",ISNUMBER(SEARCH("film &amp; video/animation", N1320)),"animation",ISNUMBER(SEARCH("film &amp; video/documentary", N1320)),"documentary",ISNUMBER(SEARCH("film &amp; video/drama", N1320)),"drama",ISNUMBER(SEARCH("film &amp; video/science fiction", N1320)),"science fiction",ISNUMBER(SEARCH("film &amp; video/shorts", N1320)),"shorts",ISNUMBER(SEARCH("food/food trucks", N1320)),"food trucks",ISNUMBER(SEARCH("food/restaurants", N1320)),"restaurants",ISNUMBER(SEARCH("food/small batch", N1320)),"small batch",ISNUMBER(SEARCH("games/mobile games", N1320)),"mobile games",ISNUMBER(SEARCH("games/tabletop games", N1320)),"tabletop games",ISNUMBER(SEARCH("games/video games", N1320)),"video games",ISNUMBER(SEARCH("music/classical music", N1320)),"classical music",ISNUMBER(SEARCH("music/electronic music", N1320)),"electronic music",ISNUMBER(SEARCH("music/faith", N1320)),"faith",ISNUMBER(SEARCH("music/indie rock", N1320)),"indie rock",ISNUMBER(SEARCH("music/jazz", N1320)),"jazz",ISNUMBER(SEARCH("music/metal", N1320)),"metal",ISNUMBER(SEARCH("music/pop", N1320)),"pop",ISNUMBER(SEARCH("music/rock", N1320)),"rock",ISNUMBER(SEARCH("music/world music", N1320)),"world music",ISNUMBER(SEARCH("journalism/audio", N1320)),"audio",ISNUMBER(SEARCH("photography/nature", N1320)),"nature",ISNUMBER(SEARCH("photography/people", N1320)),"people",ISNUMBER(SEARCH("photography/photobooks", N1320)),"photobooks",ISNUMBER(SEARCH("photography/places", N1320)),"places",ISNUMBER(SEARCH("publishing/art books", N1320)),"art books",ISNUMBER(SEARCH("publishing/children's books", N1320)),"children's books",ISNUMBER(SEARCH("publishing/fiction", N1320)),"fiction",ISNUMBER(SEARCH("publishing/nonfiction", N1320)),"nonfiction",ISNUMBER(SEARCH("publishing/radio &amp; podcasts", N1320)),"radio &amp; podcasts",ISNUMBER(SEARCH("publishing/translations", N1320)),"translations",ISNUMBER(SEARCH("technology/gadgets", N1320)),"gadgets",ISNUMBER(SEARCH("technology/hardware", N1320)),"hardware",ISNUMBER(SEARCH("technology/makerspaces", N1320)),"makerspaces",ISNUMBER(SEARCH("technology/space exploration", N1320)),"space exploration",ISNUMBER(SEARCH("technology/wearables", N1320)),"wearables",ISNUMBER(SEARCH("technology/web", N1320)),"web",ISNUMBER(SEARCH("theater/musical", N1320)),"musical",ISNUMBER(SEARCH("theater/plays", N1320)),"plays",ISNUMBER(SEARCH("theater/spaces", N1320)),"spaces")</f>
        <v>wearables</v>
      </c>
      <c r="S1320" s="6">
        <f t="shared" si="103"/>
        <v>41985.043657407412</v>
      </c>
      <c r="T1320" s="6">
        <f t="shared" si="104"/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tr">
        <f t="shared" si="102"/>
        <v>technology</v>
      </c>
      <c r="R1321" t="str" cm="1">
        <f t="array" ref="R1321">_xlfn.IFS(ISNUMBER(SEARCH("film &amp; video/television", N1321)),"television",ISNUMBER(SEARCH("film &amp; video/animation", N1321)),"animation",ISNUMBER(SEARCH("film &amp; video/documentary", N1321)),"documentary",ISNUMBER(SEARCH("film &amp; video/drama", N1321)),"drama",ISNUMBER(SEARCH("film &amp; video/science fiction", N1321)),"science fiction",ISNUMBER(SEARCH("film &amp; video/shorts", N1321)),"shorts",ISNUMBER(SEARCH("food/food trucks", N1321)),"food trucks",ISNUMBER(SEARCH("food/restaurants", N1321)),"restaurants",ISNUMBER(SEARCH("food/small batch", N1321)),"small batch",ISNUMBER(SEARCH("games/mobile games", N1321)),"mobile games",ISNUMBER(SEARCH("games/tabletop games", N1321)),"tabletop games",ISNUMBER(SEARCH("games/video games", N1321)),"video games",ISNUMBER(SEARCH("music/classical music", N1321)),"classical music",ISNUMBER(SEARCH("music/electronic music", N1321)),"electronic music",ISNUMBER(SEARCH("music/faith", N1321)),"faith",ISNUMBER(SEARCH("music/indie rock", N1321)),"indie rock",ISNUMBER(SEARCH("music/jazz", N1321)),"jazz",ISNUMBER(SEARCH("music/metal", N1321)),"metal",ISNUMBER(SEARCH("music/pop", N1321)),"pop",ISNUMBER(SEARCH("music/rock", N1321)),"rock",ISNUMBER(SEARCH("music/world music", N1321)),"world music",ISNUMBER(SEARCH("journalism/audio", N1321)),"audio",ISNUMBER(SEARCH("photography/nature", N1321)),"nature",ISNUMBER(SEARCH("photography/people", N1321)),"people",ISNUMBER(SEARCH("photography/photobooks", N1321)),"photobooks",ISNUMBER(SEARCH("photography/places", N1321)),"places",ISNUMBER(SEARCH("publishing/art books", N1321)),"art books",ISNUMBER(SEARCH("publishing/children's books", N1321)),"children's books",ISNUMBER(SEARCH("publishing/fiction", N1321)),"fiction",ISNUMBER(SEARCH("publishing/nonfiction", N1321)),"nonfiction",ISNUMBER(SEARCH("publishing/radio &amp; podcasts", N1321)),"radio &amp; podcasts",ISNUMBER(SEARCH("publishing/translations", N1321)),"translations",ISNUMBER(SEARCH("technology/gadgets", N1321)),"gadgets",ISNUMBER(SEARCH("technology/hardware", N1321)),"hardware",ISNUMBER(SEARCH("technology/makerspaces", N1321)),"makerspaces",ISNUMBER(SEARCH("technology/space exploration", N1321)),"space exploration",ISNUMBER(SEARCH("technology/wearables", N1321)),"wearables",ISNUMBER(SEARCH("technology/web", N1321)),"web",ISNUMBER(SEARCH("theater/musical", N1321)),"musical",ISNUMBER(SEARCH("theater/plays", N1321)),"plays",ISNUMBER(SEARCH("theater/spaces", N1321)),"spaces")</f>
        <v>wearables</v>
      </c>
      <c r="S1321" s="6">
        <f t="shared" si="103"/>
        <v>41816.812094907407</v>
      </c>
      <c r="T1321" s="6">
        <f t="shared" si="104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tr">
        <f t="shared" si="102"/>
        <v>technology</v>
      </c>
      <c r="R1322" t="str" cm="1">
        <f t="array" ref="R1322">_xlfn.IFS(ISNUMBER(SEARCH("film &amp; video/television", N1322)),"television",ISNUMBER(SEARCH("film &amp; video/animation", N1322)),"animation",ISNUMBER(SEARCH("film &amp; video/documentary", N1322)),"documentary",ISNUMBER(SEARCH("film &amp; video/drama", N1322)),"drama",ISNUMBER(SEARCH("film &amp; video/science fiction", N1322)),"science fiction",ISNUMBER(SEARCH("film &amp; video/shorts", N1322)),"shorts",ISNUMBER(SEARCH("food/food trucks", N1322)),"food trucks",ISNUMBER(SEARCH("food/restaurants", N1322)),"restaurants",ISNUMBER(SEARCH("food/small batch", N1322)),"small batch",ISNUMBER(SEARCH("games/mobile games", N1322)),"mobile games",ISNUMBER(SEARCH("games/tabletop games", N1322)),"tabletop games",ISNUMBER(SEARCH("games/video games", N1322)),"video games",ISNUMBER(SEARCH("music/classical music", N1322)),"classical music",ISNUMBER(SEARCH("music/electronic music", N1322)),"electronic music",ISNUMBER(SEARCH("music/faith", N1322)),"faith",ISNUMBER(SEARCH("music/indie rock", N1322)),"indie rock",ISNUMBER(SEARCH("music/jazz", N1322)),"jazz",ISNUMBER(SEARCH("music/metal", N1322)),"metal",ISNUMBER(SEARCH("music/pop", N1322)),"pop",ISNUMBER(SEARCH("music/rock", N1322)),"rock",ISNUMBER(SEARCH("music/world music", N1322)),"world music",ISNUMBER(SEARCH("journalism/audio", N1322)),"audio",ISNUMBER(SEARCH("photography/nature", N1322)),"nature",ISNUMBER(SEARCH("photography/people", N1322)),"people",ISNUMBER(SEARCH("photography/photobooks", N1322)),"photobooks",ISNUMBER(SEARCH("photography/places", N1322)),"places",ISNUMBER(SEARCH("publishing/art books", N1322)),"art books",ISNUMBER(SEARCH("publishing/children's books", N1322)),"children's books",ISNUMBER(SEARCH("publishing/fiction", N1322)),"fiction",ISNUMBER(SEARCH("publishing/nonfiction", N1322)),"nonfiction",ISNUMBER(SEARCH("publishing/radio &amp; podcasts", N1322)),"radio &amp; podcasts",ISNUMBER(SEARCH("publishing/translations", N1322)),"translations",ISNUMBER(SEARCH("technology/gadgets", N1322)),"gadgets",ISNUMBER(SEARCH("technology/hardware", N1322)),"hardware",ISNUMBER(SEARCH("technology/makerspaces", N1322)),"makerspaces",ISNUMBER(SEARCH("technology/space exploration", N1322)),"space exploration",ISNUMBER(SEARCH("technology/wearables", N1322)),"wearables",ISNUMBER(SEARCH("technology/web", N1322)),"web",ISNUMBER(SEARCH("theater/musical", N1322)),"musical",ISNUMBER(SEARCH("theater/plays", N1322)),"plays",ISNUMBER(SEARCH("theater/spaces", N1322)),"spaces")</f>
        <v>wearables</v>
      </c>
      <c r="S1322" s="6">
        <f t="shared" si="103"/>
        <v>42705.690347222218</v>
      </c>
      <c r="T1322" s="6">
        <f t="shared" si="104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tr">
        <f t="shared" si="102"/>
        <v>technology</v>
      </c>
      <c r="R1323" t="str" cm="1">
        <f t="array" ref="R1323">_xlfn.IFS(ISNUMBER(SEARCH("film &amp; video/television", N1323)),"television",ISNUMBER(SEARCH("film &amp; video/animation", N1323)),"animation",ISNUMBER(SEARCH("film &amp; video/documentary", N1323)),"documentary",ISNUMBER(SEARCH("film &amp; video/drama", N1323)),"drama",ISNUMBER(SEARCH("film &amp; video/science fiction", N1323)),"science fiction",ISNUMBER(SEARCH("film &amp; video/shorts", N1323)),"shorts",ISNUMBER(SEARCH("food/food trucks", N1323)),"food trucks",ISNUMBER(SEARCH("food/restaurants", N1323)),"restaurants",ISNUMBER(SEARCH("food/small batch", N1323)),"small batch",ISNUMBER(SEARCH("games/mobile games", N1323)),"mobile games",ISNUMBER(SEARCH("games/tabletop games", N1323)),"tabletop games",ISNUMBER(SEARCH("games/video games", N1323)),"video games",ISNUMBER(SEARCH("music/classical music", N1323)),"classical music",ISNUMBER(SEARCH("music/electronic music", N1323)),"electronic music",ISNUMBER(SEARCH("music/faith", N1323)),"faith",ISNUMBER(SEARCH("music/indie rock", N1323)),"indie rock",ISNUMBER(SEARCH("music/jazz", N1323)),"jazz",ISNUMBER(SEARCH("music/metal", N1323)),"metal",ISNUMBER(SEARCH("music/pop", N1323)),"pop",ISNUMBER(SEARCH("music/rock", N1323)),"rock",ISNUMBER(SEARCH("music/world music", N1323)),"world music",ISNUMBER(SEARCH("journalism/audio", N1323)),"audio",ISNUMBER(SEARCH("photography/nature", N1323)),"nature",ISNUMBER(SEARCH("photography/people", N1323)),"people",ISNUMBER(SEARCH("photography/photobooks", N1323)),"photobooks",ISNUMBER(SEARCH("photography/places", N1323)),"places",ISNUMBER(SEARCH("publishing/art books", N1323)),"art books",ISNUMBER(SEARCH("publishing/children's books", N1323)),"children's books",ISNUMBER(SEARCH("publishing/fiction", N1323)),"fiction",ISNUMBER(SEARCH("publishing/nonfiction", N1323)),"nonfiction",ISNUMBER(SEARCH("publishing/radio &amp; podcasts", N1323)),"radio &amp; podcasts",ISNUMBER(SEARCH("publishing/translations", N1323)),"translations",ISNUMBER(SEARCH("technology/gadgets", N1323)),"gadgets",ISNUMBER(SEARCH("technology/hardware", N1323)),"hardware",ISNUMBER(SEARCH("technology/makerspaces", N1323)),"makerspaces",ISNUMBER(SEARCH("technology/space exploration", N1323)),"space exploration",ISNUMBER(SEARCH("technology/wearables", N1323)),"wearables",ISNUMBER(SEARCH("technology/web", N1323)),"web",ISNUMBER(SEARCH("theater/musical", N1323)),"musical",ISNUMBER(SEARCH("theater/plays", N1323)),"plays",ISNUMBER(SEARCH("theater/spaces", N1323)),"spaces")</f>
        <v>wearables</v>
      </c>
      <c r="S1323" s="6">
        <f t="shared" si="103"/>
        <v>42697.74927083333</v>
      </c>
      <c r="T1323" s="6">
        <f t="shared" si="104"/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tr">
        <f t="shared" si="102"/>
        <v>technology</v>
      </c>
      <c r="R1324" t="str" cm="1">
        <f t="array" ref="R1324">_xlfn.IFS(ISNUMBER(SEARCH("film &amp; video/television", N1324)),"television",ISNUMBER(SEARCH("film &amp; video/animation", N1324)),"animation",ISNUMBER(SEARCH("film &amp; video/documentary", N1324)),"documentary",ISNUMBER(SEARCH("film &amp; video/drama", N1324)),"drama",ISNUMBER(SEARCH("film &amp; video/science fiction", N1324)),"science fiction",ISNUMBER(SEARCH("film &amp; video/shorts", N1324)),"shorts",ISNUMBER(SEARCH("food/food trucks", N1324)),"food trucks",ISNUMBER(SEARCH("food/restaurants", N1324)),"restaurants",ISNUMBER(SEARCH("food/small batch", N1324)),"small batch",ISNUMBER(SEARCH("games/mobile games", N1324)),"mobile games",ISNUMBER(SEARCH("games/tabletop games", N1324)),"tabletop games",ISNUMBER(SEARCH("games/video games", N1324)),"video games",ISNUMBER(SEARCH("music/classical music", N1324)),"classical music",ISNUMBER(SEARCH("music/electronic music", N1324)),"electronic music",ISNUMBER(SEARCH("music/faith", N1324)),"faith",ISNUMBER(SEARCH("music/indie rock", N1324)),"indie rock",ISNUMBER(SEARCH("music/jazz", N1324)),"jazz",ISNUMBER(SEARCH("music/metal", N1324)),"metal",ISNUMBER(SEARCH("music/pop", N1324)),"pop",ISNUMBER(SEARCH("music/rock", N1324)),"rock",ISNUMBER(SEARCH("music/world music", N1324)),"world music",ISNUMBER(SEARCH("journalism/audio", N1324)),"audio",ISNUMBER(SEARCH("photography/nature", N1324)),"nature",ISNUMBER(SEARCH("photography/people", N1324)),"people",ISNUMBER(SEARCH("photography/photobooks", N1324)),"photobooks",ISNUMBER(SEARCH("photography/places", N1324)),"places",ISNUMBER(SEARCH("publishing/art books", N1324)),"art books",ISNUMBER(SEARCH("publishing/children's books", N1324)),"children's books",ISNUMBER(SEARCH("publishing/fiction", N1324)),"fiction",ISNUMBER(SEARCH("publishing/nonfiction", N1324)),"nonfiction",ISNUMBER(SEARCH("publishing/radio &amp; podcasts", N1324)),"radio &amp; podcasts",ISNUMBER(SEARCH("publishing/translations", N1324)),"translations",ISNUMBER(SEARCH("technology/gadgets", N1324)),"gadgets",ISNUMBER(SEARCH("technology/hardware", N1324)),"hardware",ISNUMBER(SEARCH("technology/makerspaces", N1324)),"makerspaces",ISNUMBER(SEARCH("technology/space exploration", N1324)),"space exploration",ISNUMBER(SEARCH("technology/wearables", N1324)),"wearables",ISNUMBER(SEARCH("technology/web", N1324)),"web",ISNUMBER(SEARCH("theater/musical", N1324)),"musical",ISNUMBER(SEARCH("theater/plays", N1324)),"plays",ISNUMBER(SEARCH("theater/spaces", N1324)),"spaces")</f>
        <v>wearables</v>
      </c>
      <c r="S1324" s="6">
        <f t="shared" si="103"/>
        <v>42115.656539351854</v>
      </c>
      <c r="T1324" s="6">
        <f t="shared" si="104"/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tr">
        <f t="shared" si="102"/>
        <v>technology</v>
      </c>
      <c r="R1325" t="str" cm="1">
        <f t="array" ref="R1325">_xlfn.IFS(ISNUMBER(SEARCH("film &amp; video/television", N1325)),"television",ISNUMBER(SEARCH("film &amp; video/animation", N1325)),"animation",ISNUMBER(SEARCH("film &amp; video/documentary", N1325)),"documentary",ISNUMBER(SEARCH("film &amp; video/drama", N1325)),"drama",ISNUMBER(SEARCH("film &amp; video/science fiction", N1325)),"science fiction",ISNUMBER(SEARCH("film &amp; video/shorts", N1325)),"shorts",ISNUMBER(SEARCH("food/food trucks", N1325)),"food trucks",ISNUMBER(SEARCH("food/restaurants", N1325)),"restaurants",ISNUMBER(SEARCH("food/small batch", N1325)),"small batch",ISNUMBER(SEARCH("games/mobile games", N1325)),"mobile games",ISNUMBER(SEARCH("games/tabletop games", N1325)),"tabletop games",ISNUMBER(SEARCH("games/video games", N1325)),"video games",ISNUMBER(SEARCH("music/classical music", N1325)),"classical music",ISNUMBER(SEARCH("music/electronic music", N1325)),"electronic music",ISNUMBER(SEARCH("music/faith", N1325)),"faith",ISNUMBER(SEARCH("music/indie rock", N1325)),"indie rock",ISNUMBER(SEARCH("music/jazz", N1325)),"jazz",ISNUMBER(SEARCH("music/metal", N1325)),"metal",ISNUMBER(SEARCH("music/pop", N1325)),"pop",ISNUMBER(SEARCH("music/rock", N1325)),"rock",ISNUMBER(SEARCH("music/world music", N1325)),"world music",ISNUMBER(SEARCH("journalism/audio", N1325)),"audio",ISNUMBER(SEARCH("photography/nature", N1325)),"nature",ISNUMBER(SEARCH("photography/people", N1325)),"people",ISNUMBER(SEARCH("photography/photobooks", N1325)),"photobooks",ISNUMBER(SEARCH("photography/places", N1325)),"places",ISNUMBER(SEARCH("publishing/art books", N1325)),"art books",ISNUMBER(SEARCH("publishing/children's books", N1325)),"children's books",ISNUMBER(SEARCH("publishing/fiction", N1325)),"fiction",ISNUMBER(SEARCH("publishing/nonfiction", N1325)),"nonfiction",ISNUMBER(SEARCH("publishing/radio &amp; podcasts", N1325)),"radio &amp; podcasts",ISNUMBER(SEARCH("publishing/translations", N1325)),"translations",ISNUMBER(SEARCH("technology/gadgets", N1325)),"gadgets",ISNUMBER(SEARCH("technology/hardware", N1325)),"hardware",ISNUMBER(SEARCH("technology/makerspaces", N1325)),"makerspaces",ISNUMBER(SEARCH("technology/space exploration", N1325)),"space exploration",ISNUMBER(SEARCH("technology/wearables", N1325)),"wearables",ISNUMBER(SEARCH("technology/web", N1325)),"web",ISNUMBER(SEARCH("theater/musical", N1325)),"musical",ISNUMBER(SEARCH("theater/plays", N1325)),"plays",ISNUMBER(SEARCH("theater/spaces", N1325)),"spaces")</f>
        <v>wearables</v>
      </c>
      <c r="S1325" s="6">
        <f t="shared" si="103"/>
        <v>42451.698449074072</v>
      </c>
      <c r="T1325" s="6">
        <f t="shared" si="104"/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tr">
        <f t="shared" si="102"/>
        <v>technology</v>
      </c>
      <c r="R1326" t="str" cm="1">
        <f t="array" ref="R1326">_xlfn.IFS(ISNUMBER(SEARCH("film &amp; video/television", N1326)),"television",ISNUMBER(SEARCH("film &amp; video/animation", N1326)),"animation",ISNUMBER(SEARCH("film &amp; video/documentary", N1326)),"documentary",ISNUMBER(SEARCH("film &amp; video/drama", N1326)),"drama",ISNUMBER(SEARCH("film &amp; video/science fiction", N1326)),"science fiction",ISNUMBER(SEARCH("film &amp; video/shorts", N1326)),"shorts",ISNUMBER(SEARCH("food/food trucks", N1326)),"food trucks",ISNUMBER(SEARCH("food/restaurants", N1326)),"restaurants",ISNUMBER(SEARCH("food/small batch", N1326)),"small batch",ISNUMBER(SEARCH("games/mobile games", N1326)),"mobile games",ISNUMBER(SEARCH("games/tabletop games", N1326)),"tabletop games",ISNUMBER(SEARCH("games/video games", N1326)),"video games",ISNUMBER(SEARCH("music/classical music", N1326)),"classical music",ISNUMBER(SEARCH("music/electronic music", N1326)),"electronic music",ISNUMBER(SEARCH("music/faith", N1326)),"faith",ISNUMBER(SEARCH("music/indie rock", N1326)),"indie rock",ISNUMBER(SEARCH("music/jazz", N1326)),"jazz",ISNUMBER(SEARCH("music/metal", N1326)),"metal",ISNUMBER(SEARCH("music/pop", N1326)),"pop",ISNUMBER(SEARCH("music/rock", N1326)),"rock",ISNUMBER(SEARCH("music/world music", N1326)),"world music",ISNUMBER(SEARCH("journalism/audio", N1326)),"audio",ISNUMBER(SEARCH("photography/nature", N1326)),"nature",ISNUMBER(SEARCH("photography/people", N1326)),"people",ISNUMBER(SEARCH("photography/photobooks", N1326)),"photobooks",ISNUMBER(SEARCH("photography/places", N1326)),"places",ISNUMBER(SEARCH("publishing/art books", N1326)),"art books",ISNUMBER(SEARCH("publishing/children's books", N1326)),"children's books",ISNUMBER(SEARCH("publishing/fiction", N1326)),"fiction",ISNUMBER(SEARCH("publishing/nonfiction", N1326)),"nonfiction",ISNUMBER(SEARCH("publishing/radio &amp; podcasts", N1326)),"radio &amp; podcasts",ISNUMBER(SEARCH("publishing/translations", N1326)),"translations",ISNUMBER(SEARCH("technology/gadgets", N1326)),"gadgets",ISNUMBER(SEARCH("technology/hardware", N1326)),"hardware",ISNUMBER(SEARCH("technology/makerspaces", N1326)),"makerspaces",ISNUMBER(SEARCH("technology/space exploration", N1326)),"space exploration",ISNUMBER(SEARCH("technology/wearables", N1326)),"wearables",ISNUMBER(SEARCH("technology/web", N1326)),"web",ISNUMBER(SEARCH("theater/musical", N1326)),"musical",ISNUMBER(SEARCH("theater/plays", N1326)),"plays",ISNUMBER(SEARCH("theater/spaces", N1326)),"spaces")</f>
        <v>wearables</v>
      </c>
      <c r="S1326" s="6">
        <f t="shared" si="103"/>
        <v>42626.633703703701</v>
      </c>
      <c r="T1326" s="6">
        <f t="shared" si="104"/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tr">
        <f t="shared" si="102"/>
        <v>technology</v>
      </c>
      <c r="R1327" t="str" cm="1">
        <f t="array" ref="R1327">_xlfn.IFS(ISNUMBER(SEARCH("film &amp; video/television", N1327)),"television",ISNUMBER(SEARCH("film &amp; video/animation", N1327)),"animation",ISNUMBER(SEARCH("film &amp; video/documentary", N1327)),"documentary",ISNUMBER(SEARCH("film &amp; video/drama", N1327)),"drama",ISNUMBER(SEARCH("film &amp; video/science fiction", N1327)),"science fiction",ISNUMBER(SEARCH("film &amp; video/shorts", N1327)),"shorts",ISNUMBER(SEARCH("food/food trucks", N1327)),"food trucks",ISNUMBER(SEARCH("food/restaurants", N1327)),"restaurants",ISNUMBER(SEARCH("food/small batch", N1327)),"small batch",ISNUMBER(SEARCH("games/mobile games", N1327)),"mobile games",ISNUMBER(SEARCH("games/tabletop games", N1327)),"tabletop games",ISNUMBER(SEARCH("games/video games", N1327)),"video games",ISNUMBER(SEARCH("music/classical music", N1327)),"classical music",ISNUMBER(SEARCH("music/electronic music", N1327)),"electronic music",ISNUMBER(SEARCH("music/faith", N1327)),"faith",ISNUMBER(SEARCH("music/indie rock", N1327)),"indie rock",ISNUMBER(SEARCH("music/jazz", N1327)),"jazz",ISNUMBER(SEARCH("music/metal", N1327)),"metal",ISNUMBER(SEARCH("music/pop", N1327)),"pop",ISNUMBER(SEARCH("music/rock", N1327)),"rock",ISNUMBER(SEARCH("music/world music", N1327)),"world music",ISNUMBER(SEARCH("journalism/audio", N1327)),"audio",ISNUMBER(SEARCH("photography/nature", N1327)),"nature",ISNUMBER(SEARCH("photography/people", N1327)),"people",ISNUMBER(SEARCH("photography/photobooks", N1327)),"photobooks",ISNUMBER(SEARCH("photography/places", N1327)),"places",ISNUMBER(SEARCH("publishing/art books", N1327)),"art books",ISNUMBER(SEARCH("publishing/children's books", N1327)),"children's books",ISNUMBER(SEARCH("publishing/fiction", N1327)),"fiction",ISNUMBER(SEARCH("publishing/nonfiction", N1327)),"nonfiction",ISNUMBER(SEARCH("publishing/radio &amp; podcasts", N1327)),"radio &amp; podcasts",ISNUMBER(SEARCH("publishing/translations", N1327)),"translations",ISNUMBER(SEARCH("technology/gadgets", N1327)),"gadgets",ISNUMBER(SEARCH("technology/hardware", N1327)),"hardware",ISNUMBER(SEARCH("technology/makerspaces", N1327)),"makerspaces",ISNUMBER(SEARCH("technology/space exploration", N1327)),"space exploration",ISNUMBER(SEARCH("technology/wearables", N1327)),"wearables",ISNUMBER(SEARCH("technology/web", N1327)),"web",ISNUMBER(SEARCH("theater/musical", N1327)),"musical",ISNUMBER(SEARCH("theater/plays", N1327)),"plays",ISNUMBER(SEARCH("theater/spaces", N1327)),"spaces")</f>
        <v>wearables</v>
      </c>
      <c r="S1327" s="6">
        <f t="shared" si="103"/>
        <v>42704.086053240739</v>
      </c>
      <c r="T1327" s="6">
        <f t="shared" si="104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tr">
        <f t="shared" si="102"/>
        <v>technology</v>
      </c>
      <c r="R1328" t="str" cm="1">
        <f t="array" ref="R1328">_xlfn.IFS(ISNUMBER(SEARCH("film &amp; video/television", N1328)),"television",ISNUMBER(SEARCH("film &amp; video/animation", N1328)),"animation",ISNUMBER(SEARCH("film &amp; video/documentary", N1328)),"documentary",ISNUMBER(SEARCH("film &amp; video/drama", N1328)),"drama",ISNUMBER(SEARCH("film &amp; video/science fiction", N1328)),"science fiction",ISNUMBER(SEARCH("film &amp; video/shorts", N1328)),"shorts",ISNUMBER(SEARCH("food/food trucks", N1328)),"food trucks",ISNUMBER(SEARCH("food/restaurants", N1328)),"restaurants",ISNUMBER(SEARCH("food/small batch", N1328)),"small batch",ISNUMBER(SEARCH("games/mobile games", N1328)),"mobile games",ISNUMBER(SEARCH("games/tabletop games", N1328)),"tabletop games",ISNUMBER(SEARCH("games/video games", N1328)),"video games",ISNUMBER(SEARCH("music/classical music", N1328)),"classical music",ISNUMBER(SEARCH("music/electronic music", N1328)),"electronic music",ISNUMBER(SEARCH("music/faith", N1328)),"faith",ISNUMBER(SEARCH("music/indie rock", N1328)),"indie rock",ISNUMBER(SEARCH("music/jazz", N1328)),"jazz",ISNUMBER(SEARCH("music/metal", N1328)),"metal",ISNUMBER(SEARCH("music/pop", N1328)),"pop",ISNUMBER(SEARCH("music/rock", N1328)),"rock",ISNUMBER(SEARCH("music/world music", N1328)),"world music",ISNUMBER(SEARCH("journalism/audio", N1328)),"audio",ISNUMBER(SEARCH("photography/nature", N1328)),"nature",ISNUMBER(SEARCH("photography/people", N1328)),"people",ISNUMBER(SEARCH("photography/photobooks", N1328)),"photobooks",ISNUMBER(SEARCH("photography/places", N1328)),"places",ISNUMBER(SEARCH("publishing/art books", N1328)),"art books",ISNUMBER(SEARCH("publishing/children's books", N1328)),"children's books",ISNUMBER(SEARCH("publishing/fiction", N1328)),"fiction",ISNUMBER(SEARCH("publishing/nonfiction", N1328)),"nonfiction",ISNUMBER(SEARCH("publishing/radio &amp; podcasts", N1328)),"radio &amp; podcasts",ISNUMBER(SEARCH("publishing/translations", N1328)),"translations",ISNUMBER(SEARCH("technology/gadgets", N1328)),"gadgets",ISNUMBER(SEARCH("technology/hardware", N1328)),"hardware",ISNUMBER(SEARCH("technology/makerspaces", N1328)),"makerspaces",ISNUMBER(SEARCH("technology/space exploration", N1328)),"space exploration",ISNUMBER(SEARCH("technology/wearables", N1328)),"wearables",ISNUMBER(SEARCH("technology/web", N1328)),"web",ISNUMBER(SEARCH("theater/musical", N1328)),"musical",ISNUMBER(SEARCH("theater/plays", N1328)),"plays",ISNUMBER(SEARCH("theater/spaces", N1328)),"spaces")</f>
        <v>wearables</v>
      </c>
      <c r="S1328" s="6">
        <f t="shared" si="103"/>
        <v>41974.791990740734</v>
      </c>
      <c r="T1328" s="6">
        <f t="shared" si="104"/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tr">
        <f t="shared" si="102"/>
        <v>technology</v>
      </c>
      <c r="R1329" t="str" cm="1">
        <f t="array" ref="R1329">_xlfn.IFS(ISNUMBER(SEARCH("film &amp; video/television", N1329)),"television",ISNUMBER(SEARCH("film &amp; video/animation", N1329)),"animation",ISNUMBER(SEARCH("film &amp; video/documentary", N1329)),"documentary",ISNUMBER(SEARCH("film &amp; video/drama", N1329)),"drama",ISNUMBER(SEARCH("film &amp; video/science fiction", N1329)),"science fiction",ISNUMBER(SEARCH("film &amp; video/shorts", N1329)),"shorts",ISNUMBER(SEARCH("food/food trucks", N1329)),"food trucks",ISNUMBER(SEARCH("food/restaurants", N1329)),"restaurants",ISNUMBER(SEARCH("food/small batch", N1329)),"small batch",ISNUMBER(SEARCH("games/mobile games", N1329)),"mobile games",ISNUMBER(SEARCH("games/tabletop games", N1329)),"tabletop games",ISNUMBER(SEARCH("games/video games", N1329)),"video games",ISNUMBER(SEARCH("music/classical music", N1329)),"classical music",ISNUMBER(SEARCH("music/electronic music", N1329)),"electronic music",ISNUMBER(SEARCH("music/faith", N1329)),"faith",ISNUMBER(SEARCH("music/indie rock", N1329)),"indie rock",ISNUMBER(SEARCH("music/jazz", N1329)),"jazz",ISNUMBER(SEARCH("music/metal", N1329)),"metal",ISNUMBER(SEARCH("music/pop", N1329)),"pop",ISNUMBER(SEARCH("music/rock", N1329)),"rock",ISNUMBER(SEARCH("music/world music", N1329)),"world music",ISNUMBER(SEARCH("journalism/audio", N1329)),"audio",ISNUMBER(SEARCH("photography/nature", N1329)),"nature",ISNUMBER(SEARCH("photography/people", N1329)),"people",ISNUMBER(SEARCH("photography/photobooks", N1329)),"photobooks",ISNUMBER(SEARCH("photography/places", N1329)),"places",ISNUMBER(SEARCH("publishing/art books", N1329)),"art books",ISNUMBER(SEARCH("publishing/children's books", N1329)),"children's books",ISNUMBER(SEARCH("publishing/fiction", N1329)),"fiction",ISNUMBER(SEARCH("publishing/nonfiction", N1329)),"nonfiction",ISNUMBER(SEARCH("publishing/radio &amp; podcasts", N1329)),"radio &amp; podcasts",ISNUMBER(SEARCH("publishing/translations", N1329)),"translations",ISNUMBER(SEARCH("technology/gadgets", N1329)),"gadgets",ISNUMBER(SEARCH("technology/hardware", N1329)),"hardware",ISNUMBER(SEARCH("technology/makerspaces", N1329)),"makerspaces",ISNUMBER(SEARCH("technology/space exploration", N1329)),"space exploration",ISNUMBER(SEARCH("technology/wearables", N1329)),"wearables",ISNUMBER(SEARCH("technology/web", N1329)),"web",ISNUMBER(SEARCH("theater/musical", N1329)),"musical",ISNUMBER(SEARCH("theater/plays", N1329)),"plays",ISNUMBER(SEARCH("theater/spaces", N1329)),"spaces")</f>
        <v>wearables</v>
      </c>
      <c r="S1329" s="6">
        <f t="shared" si="103"/>
        <v>42123.678645833337</v>
      </c>
      <c r="T1329" s="6">
        <f t="shared" si="104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tr">
        <f t="shared" si="102"/>
        <v>technology</v>
      </c>
      <c r="R1330" t="str" cm="1">
        <f t="array" ref="R1330">_xlfn.IFS(ISNUMBER(SEARCH("film &amp; video/television", N1330)),"television",ISNUMBER(SEARCH("film &amp; video/animation", N1330)),"animation",ISNUMBER(SEARCH("film &amp; video/documentary", N1330)),"documentary",ISNUMBER(SEARCH("film &amp; video/drama", N1330)),"drama",ISNUMBER(SEARCH("film &amp; video/science fiction", N1330)),"science fiction",ISNUMBER(SEARCH("film &amp; video/shorts", N1330)),"shorts",ISNUMBER(SEARCH("food/food trucks", N1330)),"food trucks",ISNUMBER(SEARCH("food/restaurants", N1330)),"restaurants",ISNUMBER(SEARCH("food/small batch", N1330)),"small batch",ISNUMBER(SEARCH("games/mobile games", N1330)),"mobile games",ISNUMBER(SEARCH("games/tabletop games", N1330)),"tabletop games",ISNUMBER(SEARCH("games/video games", N1330)),"video games",ISNUMBER(SEARCH("music/classical music", N1330)),"classical music",ISNUMBER(SEARCH("music/electronic music", N1330)),"electronic music",ISNUMBER(SEARCH("music/faith", N1330)),"faith",ISNUMBER(SEARCH("music/indie rock", N1330)),"indie rock",ISNUMBER(SEARCH("music/jazz", N1330)),"jazz",ISNUMBER(SEARCH("music/metal", N1330)),"metal",ISNUMBER(SEARCH("music/pop", N1330)),"pop",ISNUMBER(SEARCH("music/rock", N1330)),"rock",ISNUMBER(SEARCH("music/world music", N1330)),"world music",ISNUMBER(SEARCH("journalism/audio", N1330)),"audio",ISNUMBER(SEARCH("photography/nature", N1330)),"nature",ISNUMBER(SEARCH("photography/people", N1330)),"people",ISNUMBER(SEARCH("photography/photobooks", N1330)),"photobooks",ISNUMBER(SEARCH("photography/places", N1330)),"places",ISNUMBER(SEARCH("publishing/art books", N1330)),"art books",ISNUMBER(SEARCH("publishing/children's books", N1330)),"children's books",ISNUMBER(SEARCH("publishing/fiction", N1330)),"fiction",ISNUMBER(SEARCH("publishing/nonfiction", N1330)),"nonfiction",ISNUMBER(SEARCH("publishing/radio &amp; podcasts", N1330)),"radio &amp; podcasts",ISNUMBER(SEARCH("publishing/translations", N1330)),"translations",ISNUMBER(SEARCH("technology/gadgets", N1330)),"gadgets",ISNUMBER(SEARCH("technology/hardware", N1330)),"hardware",ISNUMBER(SEARCH("technology/makerspaces", N1330)),"makerspaces",ISNUMBER(SEARCH("technology/space exploration", N1330)),"space exploration",ISNUMBER(SEARCH("technology/wearables", N1330)),"wearables",ISNUMBER(SEARCH("technology/web", N1330)),"web",ISNUMBER(SEARCH("theater/musical", N1330)),"musical",ISNUMBER(SEARCH("theater/plays", N1330)),"plays",ISNUMBER(SEARCH("theater/spaces", N1330)),"spaces")</f>
        <v>wearables</v>
      </c>
      <c r="S1330" s="6">
        <f t="shared" si="103"/>
        <v>42612.642754629633</v>
      </c>
      <c r="T1330" s="6">
        <f t="shared" si="104"/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tr">
        <f t="shared" si="102"/>
        <v>technology</v>
      </c>
      <c r="R1331" t="str" cm="1">
        <f t="array" ref="R1331">_xlfn.IFS(ISNUMBER(SEARCH("film &amp; video/television", N1331)),"television",ISNUMBER(SEARCH("film &amp; video/animation", N1331)),"animation",ISNUMBER(SEARCH("film &amp; video/documentary", N1331)),"documentary",ISNUMBER(SEARCH("film &amp; video/drama", N1331)),"drama",ISNUMBER(SEARCH("film &amp; video/science fiction", N1331)),"science fiction",ISNUMBER(SEARCH("film &amp; video/shorts", N1331)),"shorts",ISNUMBER(SEARCH("food/food trucks", N1331)),"food trucks",ISNUMBER(SEARCH("food/restaurants", N1331)),"restaurants",ISNUMBER(SEARCH("food/small batch", N1331)),"small batch",ISNUMBER(SEARCH("games/mobile games", N1331)),"mobile games",ISNUMBER(SEARCH("games/tabletop games", N1331)),"tabletop games",ISNUMBER(SEARCH("games/video games", N1331)),"video games",ISNUMBER(SEARCH("music/classical music", N1331)),"classical music",ISNUMBER(SEARCH("music/electronic music", N1331)),"electronic music",ISNUMBER(SEARCH("music/faith", N1331)),"faith",ISNUMBER(SEARCH("music/indie rock", N1331)),"indie rock",ISNUMBER(SEARCH("music/jazz", N1331)),"jazz",ISNUMBER(SEARCH("music/metal", N1331)),"metal",ISNUMBER(SEARCH("music/pop", N1331)),"pop",ISNUMBER(SEARCH("music/rock", N1331)),"rock",ISNUMBER(SEARCH("music/world music", N1331)),"world music",ISNUMBER(SEARCH("journalism/audio", N1331)),"audio",ISNUMBER(SEARCH("photography/nature", N1331)),"nature",ISNUMBER(SEARCH("photography/people", N1331)),"people",ISNUMBER(SEARCH("photography/photobooks", N1331)),"photobooks",ISNUMBER(SEARCH("photography/places", N1331)),"places",ISNUMBER(SEARCH("publishing/art books", N1331)),"art books",ISNUMBER(SEARCH("publishing/children's books", N1331)),"children's books",ISNUMBER(SEARCH("publishing/fiction", N1331)),"fiction",ISNUMBER(SEARCH("publishing/nonfiction", N1331)),"nonfiction",ISNUMBER(SEARCH("publishing/radio &amp; podcasts", N1331)),"radio &amp; podcasts",ISNUMBER(SEARCH("publishing/translations", N1331)),"translations",ISNUMBER(SEARCH("technology/gadgets", N1331)),"gadgets",ISNUMBER(SEARCH("technology/hardware", N1331)),"hardware",ISNUMBER(SEARCH("technology/makerspaces", N1331)),"makerspaces",ISNUMBER(SEARCH("technology/space exploration", N1331)),"space exploration",ISNUMBER(SEARCH("technology/wearables", N1331)),"wearables",ISNUMBER(SEARCH("technology/web", N1331)),"web",ISNUMBER(SEARCH("theater/musical", N1331)),"musical",ISNUMBER(SEARCH("theater/plays", N1331)),"plays",ISNUMBER(SEARCH("theater/spaces", N1331)),"spaces")</f>
        <v>wearables</v>
      </c>
      <c r="S1331" s="6">
        <f t="shared" si="103"/>
        <v>41935.221585648149</v>
      </c>
      <c r="T1331" s="6">
        <f t="shared" si="104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tr">
        <f t="shared" si="102"/>
        <v>technology</v>
      </c>
      <c r="R1332" t="str" cm="1">
        <f t="array" ref="R1332">_xlfn.IFS(ISNUMBER(SEARCH("film &amp; video/television", N1332)),"television",ISNUMBER(SEARCH("film &amp; video/animation", N1332)),"animation",ISNUMBER(SEARCH("film &amp; video/documentary", N1332)),"documentary",ISNUMBER(SEARCH("film &amp; video/drama", N1332)),"drama",ISNUMBER(SEARCH("film &amp; video/science fiction", N1332)),"science fiction",ISNUMBER(SEARCH("film &amp; video/shorts", N1332)),"shorts",ISNUMBER(SEARCH("food/food trucks", N1332)),"food trucks",ISNUMBER(SEARCH("food/restaurants", N1332)),"restaurants",ISNUMBER(SEARCH("food/small batch", N1332)),"small batch",ISNUMBER(SEARCH("games/mobile games", N1332)),"mobile games",ISNUMBER(SEARCH("games/tabletop games", N1332)),"tabletop games",ISNUMBER(SEARCH("games/video games", N1332)),"video games",ISNUMBER(SEARCH("music/classical music", N1332)),"classical music",ISNUMBER(SEARCH("music/electronic music", N1332)),"electronic music",ISNUMBER(SEARCH("music/faith", N1332)),"faith",ISNUMBER(SEARCH("music/indie rock", N1332)),"indie rock",ISNUMBER(SEARCH("music/jazz", N1332)),"jazz",ISNUMBER(SEARCH("music/metal", N1332)),"metal",ISNUMBER(SEARCH("music/pop", N1332)),"pop",ISNUMBER(SEARCH("music/rock", N1332)),"rock",ISNUMBER(SEARCH("music/world music", N1332)),"world music",ISNUMBER(SEARCH("journalism/audio", N1332)),"audio",ISNUMBER(SEARCH("photography/nature", N1332)),"nature",ISNUMBER(SEARCH("photography/people", N1332)),"people",ISNUMBER(SEARCH("photography/photobooks", N1332)),"photobooks",ISNUMBER(SEARCH("photography/places", N1332)),"places",ISNUMBER(SEARCH("publishing/art books", N1332)),"art books",ISNUMBER(SEARCH("publishing/children's books", N1332)),"children's books",ISNUMBER(SEARCH("publishing/fiction", N1332)),"fiction",ISNUMBER(SEARCH("publishing/nonfiction", N1332)),"nonfiction",ISNUMBER(SEARCH("publishing/radio &amp; podcasts", N1332)),"radio &amp; podcasts",ISNUMBER(SEARCH("publishing/translations", N1332)),"translations",ISNUMBER(SEARCH("technology/gadgets", N1332)),"gadgets",ISNUMBER(SEARCH("technology/hardware", N1332)),"hardware",ISNUMBER(SEARCH("technology/makerspaces", N1332)),"makerspaces",ISNUMBER(SEARCH("technology/space exploration", N1332)),"space exploration",ISNUMBER(SEARCH("technology/wearables", N1332)),"wearables",ISNUMBER(SEARCH("technology/web", N1332)),"web",ISNUMBER(SEARCH("theater/musical", N1332)),"musical",ISNUMBER(SEARCH("theater/plays", N1332)),"plays",ISNUMBER(SEARCH("theater/spaces", N1332)),"spaces")</f>
        <v>wearables</v>
      </c>
      <c r="S1332" s="6">
        <f t="shared" si="103"/>
        <v>42522.276724537034</v>
      </c>
      <c r="T1332" s="6">
        <f t="shared" si="104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tr">
        <f t="shared" si="102"/>
        <v>technology</v>
      </c>
      <c r="R1333" t="str" cm="1">
        <f t="array" ref="R1333">_xlfn.IFS(ISNUMBER(SEARCH("film &amp; video/television", N1333)),"television",ISNUMBER(SEARCH("film &amp; video/animation", N1333)),"animation",ISNUMBER(SEARCH("film &amp; video/documentary", N1333)),"documentary",ISNUMBER(SEARCH("film &amp; video/drama", N1333)),"drama",ISNUMBER(SEARCH("film &amp; video/science fiction", N1333)),"science fiction",ISNUMBER(SEARCH("film &amp; video/shorts", N1333)),"shorts",ISNUMBER(SEARCH("food/food trucks", N1333)),"food trucks",ISNUMBER(SEARCH("food/restaurants", N1333)),"restaurants",ISNUMBER(SEARCH("food/small batch", N1333)),"small batch",ISNUMBER(SEARCH("games/mobile games", N1333)),"mobile games",ISNUMBER(SEARCH("games/tabletop games", N1333)),"tabletop games",ISNUMBER(SEARCH("games/video games", N1333)),"video games",ISNUMBER(SEARCH("music/classical music", N1333)),"classical music",ISNUMBER(SEARCH("music/electronic music", N1333)),"electronic music",ISNUMBER(SEARCH("music/faith", N1333)),"faith",ISNUMBER(SEARCH("music/indie rock", N1333)),"indie rock",ISNUMBER(SEARCH("music/jazz", N1333)),"jazz",ISNUMBER(SEARCH("music/metal", N1333)),"metal",ISNUMBER(SEARCH("music/pop", N1333)),"pop",ISNUMBER(SEARCH("music/rock", N1333)),"rock",ISNUMBER(SEARCH("music/world music", N1333)),"world music",ISNUMBER(SEARCH("journalism/audio", N1333)),"audio",ISNUMBER(SEARCH("photography/nature", N1333)),"nature",ISNUMBER(SEARCH("photography/people", N1333)),"people",ISNUMBER(SEARCH("photography/photobooks", N1333)),"photobooks",ISNUMBER(SEARCH("photography/places", N1333)),"places",ISNUMBER(SEARCH("publishing/art books", N1333)),"art books",ISNUMBER(SEARCH("publishing/children's books", N1333)),"children's books",ISNUMBER(SEARCH("publishing/fiction", N1333)),"fiction",ISNUMBER(SEARCH("publishing/nonfiction", N1333)),"nonfiction",ISNUMBER(SEARCH("publishing/radio &amp; podcasts", N1333)),"radio &amp; podcasts",ISNUMBER(SEARCH("publishing/translations", N1333)),"translations",ISNUMBER(SEARCH("technology/gadgets", N1333)),"gadgets",ISNUMBER(SEARCH("technology/hardware", N1333)),"hardware",ISNUMBER(SEARCH("technology/makerspaces", N1333)),"makerspaces",ISNUMBER(SEARCH("technology/space exploration", N1333)),"space exploration",ISNUMBER(SEARCH("technology/wearables", N1333)),"wearables",ISNUMBER(SEARCH("technology/web", N1333)),"web",ISNUMBER(SEARCH("theater/musical", N1333)),"musical",ISNUMBER(SEARCH("theater/plays", N1333)),"plays",ISNUMBER(SEARCH("theater/spaces", N1333)),"spaces")</f>
        <v>wearables</v>
      </c>
      <c r="S1333" s="6">
        <f t="shared" si="103"/>
        <v>42569.50409722222</v>
      </c>
      <c r="T1333" s="6">
        <f t="shared" si="104"/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v>0</v>
      </c>
      <c r="Q1334" t="str">
        <f t="shared" si="102"/>
        <v>technology</v>
      </c>
      <c r="R1334" t="str" cm="1">
        <f t="array" ref="R1334">_xlfn.IFS(ISNUMBER(SEARCH("film &amp; video/television", N1334)),"television",ISNUMBER(SEARCH("film &amp; video/animation", N1334)),"animation",ISNUMBER(SEARCH("film &amp; video/documentary", N1334)),"documentary",ISNUMBER(SEARCH("film &amp; video/drama", N1334)),"drama",ISNUMBER(SEARCH("film &amp; video/science fiction", N1334)),"science fiction",ISNUMBER(SEARCH("film &amp; video/shorts", N1334)),"shorts",ISNUMBER(SEARCH("food/food trucks", N1334)),"food trucks",ISNUMBER(SEARCH("food/restaurants", N1334)),"restaurants",ISNUMBER(SEARCH("food/small batch", N1334)),"small batch",ISNUMBER(SEARCH("games/mobile games", N1334)),"mobile games",ISNUMBER(SEARCH("games/tabletop games", N1334)),"tabletop games",ISNUMBER(SEARCH("games/video games", N1334)),"video games",ISNUMBER(SEARCH("music/classical music", N1334)),"classical music",ISNUMBER(SEARCH("music/electronic music", N1334)),"electronic music",ISNUMBER(SEARCH("music/faith", N1334)),"faith",ISNUMBER(SEARCH("music/indie rock", N1334)),"indie rock",ISNUMBER(SEARCH("music/jazz", N1334)),"jazz",ISNUMBER(SEARCH("music/metal", N1334)),"metal",ISNUMBER(SEARCH("music/pop", N1334)),"pop",ISNUMBER(SEARCH("music/rock", N1334)),"rock",ISNUMBER(SEARCH("music/world music", N1334)),"world music",ISNUMBER(SEARCH("journalism/audio", N1334)),"audio",ISNUMBER(SEARCH("photography/nature", N1334)),"nature",ISNUMBER(SEARCH("photography/people", N1334)),"people",ISNUMBER(SEARCH("photography/photobooks", N1334)),"photobooks",ISNUMBER(SEARCH("photography/places", N1334)),"places",ISNUMBER(SEARCH("publishing/art books", N1334)),"art books",ISNUMBER(SEARCH("publishing/children's books", N1334)),"children's books",ISNUMBER(SEARCH("publishing/fiction", N1334)),"fiction",ISNUMBER(SEARCH("publishing/nonfiction", N1334)),"nonfiction",ISNUMBER(SEARCH("publishing/radio &amp; podcasts", N1334)),"radio &amp; podcasts",ISNUMBER(SEARCH("publishing/translations", N1334)),"translations",ISNUMBER(SEARCH("technology/gadgets", N1334)),"gadgets",ISNUMBER(SEARCH("technology/hardware", N1334)),"hardware",ISNUMBER(SEARCH("technology/makerspaces", N1334)),"makerspaces",ISNUMBER(SEARCH("technology/space exploration", N1334)),"space exploration",ISNUMBER(SEARCH("technology/wearables", N1334)),"wearables",ISNUMBER(SEARCH("technology/web", N1334)),"web",ISNUMBER(SEARCH("theater/musical", N1334)),"musical",ISNUMBER(SEARCH("theater/plays", N1334)),"plays",ISNUMBER(SEARCH("theater/spaces", N1334)),"spaces")</f>
        <v>wearables</v>
      </c>
      <c r="S1334" s="6">
        <f t="shared" si="103"/>
        <v>42732.060277777782</v>
      </c>
      <c r="T1334" s="6">
        <f t="shared" si="104"/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v>0</v>
      </c>
      <c r="Q1335" t="str">
        <f t="shared" si="102"/>
        <v>technology</v>
      </c>
      <c r="R1335" t="str" cm="1">
        <f t="array" ref="R1335">_xlfn.IFS(ISNUMBER(SEARCH("film &amp; video/television", N1335)),"television",ISNUMBER(SEARCH("film &amp; video/animation", N1335)),"animation",ISNUMBER(SEARCH("film &amp; video/documentary", N1335)),"documentary",ISNUMBER(SEARCH("film &amp; video/drama", N1335)),"drama",ISNUMBER(SEARCH("film &amp; video/science fiction", N1335)),"science fiction",ISNUMBER(SEARCH("film &amp; video/shorts", N1335)),"shorts",ISNUMBER(SEARCH("food/food trucks", N1335)),"food trucks",ISNUMBER(SEARCH("food/restaurants", N1335)),"restaurants",ISNUMBER(SEARCH("food/small batch", N1335)),"small batch",ISNUMBER(SEARCH("games/mobile games", N1335)),"mobile games",ISNUMBER(SEARCH("games/tabletop games", N1335)),"tabletop games",ISNUMBER(SEARCH("games/video games", N1335)),"video games",ISNUMBER(SEARCH("music/classical music", N1335)),"classical music",ISNUMBER(SEARCH("music/electronic music", N1335)),"electronic music",ISNUMBER(SEARCH("music/faith", N1335)),"faith",ISNUMBER(SEARCH("music/indie rock", N1335)),"indie rock",ISNUMBER(SEARCH("music/jazz", N1335)),"jazz",ISNUMBER(SEARCH("music/metal", N1335)),"metal",ISNUMBER(SEARCH("music/pop", N1335)),"pop",ISNUMBER(SEARCH("music/rock", N1335)),"rock",ISNUMBER(SEARCH("music/world music", N1335)),"world music",ISNUMBER(SEARCH("journalism/audio", N1335)),"audio",ISNUMBER(SEARCH("photography/nature", N1335)),"nature",ISNUMBER(SEARCH("photography/people", N1335)),"people",ISNUMBER(SEARCH("photography/photobooks", N1335)),"photobooks",ISNUMBER(SEARCH("photography/places", N1335)),"places",ISNUMBER(SEARCH("publishing/art books", N1335)),"art books",ISNUMBER(SEARCH("publishing/children's books", N1335)),"children's books",ISNUMBER(SEARCH("publishing/fiction", N1335)),"fiction",ISNUMBER(SEARCH("publishing/nonfiction", N1335)),"nonfiction",ISNUMBER(SEARCH("publishing/radio &amp; podcasts", N1335)),"radio &amp; podcasts",ISNUMBER(SEARCH("publishing/translations", N1335)),"translations",ISNUMBER(SEARCH("technology/gadgets", N1335)),"gadgets",ISNUMBER(SEARCH("technology/hardware", N1335)),"hardware",ISNUMBER(SEARCH("technology/makerspaces", N1335)),"makerspaces",ISNUMBER(SEARCH("technology/space exploration", N1335)),"space exploration",ISNUMBER(SEARCH("technology/wearables", N1335)),"wearables",ISNUMBER(SEARCH("technology/web", N1335)),"web",ISNUMBER(SEARCH("theater/musical", N1335)),"musical",ISNUMBER(SEARCH("theater/plays", N1335)),"plays",ISNUMBER(SEARCH("theater/spaces", N1335)),"spaces")</f>
        <v>wearables</v>
      </c>
      <c r="S1335" s="6">
        <f t="shared" si="103"/>
        <v>41806.106770833336</v>
      </c>
      <c r="T1335" s="6">
        <f t="shared" si="104"/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tr">
        <f t="shared" si="102"/>
        <v>technology</v>
      </c>
      <c r="R1336" t="str" cm="1">
        <f t="array" ref="R1336">_xlfn.IFS(ISNUMBER(SEARCH("film &amp; video/television", N1336)),"television",ISNUMBER(SEARCH("film &amp; video/animation", N1336)),"animation",ISNUMBER(SEARCH("film &amp; video/documentary", N1336)),"documentary",ISNUMBER(SEARCH("film &amp; video/drama", N1336)),"drama",ISNUMBER(SEARCH("film &amp; video/science fiction", N1336)),"science fiction",ISNUMBER(SEARCH("film &amp; video/shorts", N1336)),"shorts",ISNUMBER(SEARCH("food/food trucks", N1336)),"food trucks",ISNUMBER(SEARCH("food/restaurants", N1336)),"restaurants",ISNUMBER(SEARCH("food/small batch", N1336)),"small batch",ISNUMBER(SEARCH("games/mobile games", N1336)),"mobile games",ISNUMBER(SEARCH("games/tabletop games", N1336)),"tabletop games",ISNUMBER(SEARCH("games/video games", N1336)),"video games",ISNUMBER(SEARCH("music/classical music", N1336)),"classical music",ISNUMBER(SEARCH("music/electronic music", N1336)),"electronic music",ISNUMBER(SEARCH("music/faith", N1336)),"faith",ISNUMBER(SEARCH("music/indie rock", N1336)),"indie rock",ISNUMBER(SEARCH("music/jazz", N1336)),"jazz",ISNUMBER(SEARCH("music/metal", N1336)),"metal",ISNUMBER(SEARCH("music/pop", N1336)),"pop",ISNUMBER(SEARCH("music/rock", N1336)),"rock",ISNUMBER(SEARCH("music/world music", N1336)),"world music",ISNUMBER(SEARCH("journalism/audio", N1336)),"audio",ISNUMBER(SEARCH("photography/nature", N1336)),"nature",ISNUMBER(SEARCH("photography/people", N1336)),"people",ISNUMBER(SEARCH("photography/photobooks", N1336)),"photobooks",ISNUMBER(SEARCH("photography/places", N1336)),"places",ISNUMBER(SEARCH("publishing/art books", N1336)),"art books",ISNUMBER(SEARCH("publishing/children's books", N1336)),"children's books",ISNUMBER(SEARCH("publishing/fiction", N1336)),"fiction",ISNUMBER(SEARCH("publishing/nonfiction", N1336)),"nonfiction",ISNUMBER(SEARCH("publishing/radio &amp; podcasts", N1336)),"radio &amp; podcasts",ISNUMBER(SEARCH("publishing/translations", N1336)),"translations",ISNUMBER(SEARCH("technology/gadgets", N1336)),"gadgets",ISNUMBER(SEARCH("technology/hardware", N1336)),"hardware",ISNUMBER(SEARCH("technology/makerspaces", N1336)),"makerspaces",ISNUMBER(SEARCH("technology/space exploration", N1336)),"space exploration",ISNUMBER(SEARCH("technology/wearables", N1336)),"wearables",ISNUMBER(SEARCH("technology/web", N1336)),"web",ISNUMBER(SEARCH("theater/musical", N1336)),"musical",ISNUMBER(SEARCH("theater/plays", N1336)),"plays",ISNUMBER(SEARCH("theater/spaces", N1336)),"spaces")</f>
        <v>wearables</v>
      </c>
      <c r="S1336" s="6">
        <f t="shared" si="103"/>
        <v>42410.774155092593</v>
      </c>
      <c r="T1336" s="6">
        <f t="shared" si="104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tr">
        <f t="shared" si="102"/>
        <v>technology</v>
      </c>
      <c r="R1337" t="str" cm="1">
        <f t="array" ref="R1337">_xlfn.IFS(ISNUMBER(SEARCH("film &amp; video/television", N1337)),"television",ISNUMBER(SEARCH("film &amp; video/animation", N1337)),"animation",ISNUMBER(SEARCH("film &amp; video/documentary", N1337)),"documentary",ISNUMBER(SEARCH("film &amp; video/drama", N1337)),"drama",ISNUMBER(SEARCH("film &amp; video/science fiction", N1337)),"science fiction",ISNUMBER(SEARCH("film &amp; video/shorts", N1337)),"shorts",ISNUMBER(SEARCH("food/food trucks", N1337)),"food trucks",ISNUMBER(SEARCH("food/restaurants", N1337)),"restaurants",ISNUMBER(SEARCH("food/small batch", N1337)),"small batch",ISNUMBER(SEARCH("games/mobile games", N1337)),"mobile games",ISNUMBER(SEARCH("games/tabletop games", N1337)),"tabletop games",ISNUMBER(SEARCH("games/video games", N1337)),"video games",ISNUMBER(SEARCH("music/classical music", N1337)),"classical music",ISNUMBER(SEARCH("music/electronic music", N1337)),"electronic music",ISNUMBER(SEARCH("music/faith", N1337)),"faith",ISNUMBER(SEARCH("music/indie rock", N1337)),"indie rock",ISNUMBER(SEARCH("music/jazz", N1337)),"jazz",ISNUMBER(SEARCH("music/metal", N1337)),"metal",ISNUMBER(SEARCH("music/pop", N1337)),"pop",ISNUMBER(SEARCH("music/rock", N1337)),"rock",ISNUMBER(SEARCH("music/world music", N1337)),"world music",ISNUMBER(SEARCH("journalism/audio", N1337)),"audio",ISNUMBER(SEARCH("photography/nature", N1337)),"nature",ISNUMBER(SEARCH("photography/people", N1337)),"people",ISNUMBER(SEARCH("photography/photobooks", N1337)),"photobooks",ISNUMBER(SEARCH("photography/places", N1337)),"places",ISNUMBER(SEARCH("publishing/art books", N1337)),"art books",ISNUMBER(SEARCH("publishing/children's books", N1337)),"children's books",ISNUMBER(SEARCH("publishing/fiction", N1337)),"fiction",ISNUMBER(SEARCH("publishing/nonfiction", N1337)),"nonfiction",ISNUMBER(SEARCH("publishing/radio &amp; podcasts", N1337)),"radio &amp; podcasts",ISNUMBER(SEARCH("publishing/translations", N1337)),"translations",ISNUMBER(SEARCH("technology/gadgets", N1337)),"gadgets",ISNUMBER(SEARCH("technology/hardware", N1337)),"hardware",ISNUMBER(SEARCH("technology/makerspaces", N1337)),"makerspaces",ISNUMBER(SEARCH("technology/space exploration", N1337)),"space exploration",ISNUMBER(SEARCH("technology/wearables", N1337)),"wearables",ISNUMBER(SEARCH("technology/web", N1337)),"web",ISNUMBER(SEARCH("theater/musical", N1337)),"musical",ISNUMBER(SEARCH("theater/plays", N1337)),"plays",ISNUMBER(SEARCH("theater/spaces", N1337)),"spaces")</f>
        <v>wearables</v>
      </c>
      <c r="S1337" s="6">
        <f t="shared" si="103"/>
        <v>42313.936365740738</v>
      </c>
      <c r="T1337" s="6">
        <f t="shared" si="104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tr">
        <f t="shared" si="102"/>
        <v>technology</v>
      </c>
      <c r="R1338" t="str" cm="1">
        <f t="array" ref="R1338">_xlfn.IFS(ISNUMBER(SEARCH("film &amp; video/television", N1338)),"television",ISNUMBER(SEARCH("film &amp; video/animation", N1338)),"animation",ISNUMBER(SEARCH("film &amp; video/documentary", N1338)),"documentary",ISNUMBER(SEARCH("film &amp; video/drama", N1338)),"drama",ISNUMBER(SEARCH("film &amp; video/science fiction", N1338)),"science fiction",ISNUMBER(SEARCH("film &amp; video/shorts", N1338)),"shorts",ISNUMBER(SEARCH("food/food trucks", N1338)),"food trucks",ISNUMBER(SEARCH("food/restaurants", N1338)),"restaurants",ISNUMBER(SEARCH("food/small batch", N1338)),"small batch",ISNUMBER(SEARCH("games/mobile games", N1338)),"mobile games",ISNUMBER(SEARCH("games/tabletop games", N1338)),"tabletop games",ISNUMBER(SEARCH("games/video games", N1338)),"video games",ISNUMBER(SEARCH("music/classical music", N1338)),"classical music",ISNUMBER(SEARCH("music/electronic music", N1338)),"electronic music",ISNUMBER(SEARCH("music/faith", N1338)),"faith",ISNUMBER(SEARCH("music/indie rock", N1338)),"indie rock",ISNUMBER(SEARCH("music/jazz", N1338)),"jazz",ISNUMBER(SEARCH("music/metal", N1338)),"metal",ISNUMBER(SEARCH("music/pop", N1338)),"pop",ISNUMBER(SEARCH("music/rock", N1338)),"rock",ISNUMBER(SEARCH("music/world music", N1338)),"world music",ISNUMBER(SEARCH("journalism/audio", N1338)),"audio",ISNUMBER(SEARCH("photography/nature", N1338)),"nature",ISNUMBER(SEARCH("photography/people", N1338)),"people",ISNUMBER(SEARCH("photography/photobooks", N1338)),"photobooks",ISNUMBER(SEARCH("photography/places", N1338)),"places",ISNUMBER(SEARCH("publishing/art books", N1338)),"art books",ISNUMBER(SEARCH("publishing/children's books", N1338)),"children's books",ISNUMBER(SEARCH("publishing/fiction", N1338)),"fiction",ISNUMBER(SEARCH("publishing/nonfiction", N1338)),"nonfiction",ISNUMBER(SEARCH("publishing/radio &amp; podcasts", N1338)),"radio &amp; podcasts",ISNUMBER(SEARCH("publishing/translations", N1338)),"translations",ISNUMBER(SEARCH("technology/gadgets", N1338)),"gadgets",ISNUMBER(SEARCH("technology/hardware", N1338)),"hardware",ISNUMBER(SEARCH("technology/makerspaces", N1338)),"makerspaces",ISNUMBER(SEARCH("technology/space exploration", N1338)),"space exploration",ISNUMBER(SEARCH("technology/wearables", N1338)),"wearables",ISNUMBER(SEARCH("technology/web", N1338)),"web",ISNUMBER(SEARCH("theater/musical", N1338)),"musical",ISNUMBER(SEARCH("theater/plays", N1338)),"plays",ISNUMBER(SEARCH("theater/spaces", N1338)),"spaces")</f>
        <v>wearables</v>
      </c>
      <c r="S1338" s="6">
        <f t="shared" si="103"/>
        <v>41955.863750000004</v>
      </c>
      <c r="T1338" s="6">
        <f t="shared" si="104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tr">
        <f t="shared" si="102"/>
        <v>technology</v>
      </c>
      <c r="R1339" t="str" cm="1">
        <f t="array" ref="R1339">_xlfn.IFS(ISNUMBER(SEARCH("film &amp; video/television", N1339)),"television",ISNUMBER(SEARCH("film &amp; video/animation", N1339)),"animation",ISNUMBER(SEARCH("film &amp; video/documentary", N1339)),"documentary",ISNUMBER(SEARCH("film &amp; video/drama", N1339)),"drama",ISNUMBER(SEARCH("film &amp; video/science fiction", N1339)),"science fiction",ISNUMBER(SEARCH("film &amp; video/shorts", N1339)),"shorts",ISNUMBER(SEARCH("food/food trucks", N1339)),"food trucks",ISNUMBER(SEARCH("food/restaurants", N1339)),"restaurants",ISNUMBER(SEARCH("food/small batch", N1339)),"small batch",ISNUMBER(SEARCH("games/mobile games", N1339)),"mobile games",ISNUMBER(SEARCH("games/tabletop games", N1339)),"tabletop games",ISNUMBER(SEARCH("games/video games", N1339)),"video games",ISNUMBER(SEARCH("music/classical music", N1339)),"classical music",ISNUMBER(SEARCH("music/electronic music", N1339)),"electronic music",ISNUMBER(SEARCH("music/faith", N1339)),"faith",ISNUMBER(SEARCH("music/indie rock", N1339)),"indie rock",ISNUMBER(SEARCH("music/jazz", N1339)),"jazz",ISNUMBER(SEARCH("music/metal", N1339)),"metal",ISNUMBER(SEARCH("music/pop", N1339)),"pop",ISNUMBER(SEARCH("music/rock", N1339)),"rock",ISNUMBER(SEARCH("music/world music", N1339)),"world music",ISNUMBER(SEARCH("journalism/audio", N1339)),"audio",ISNUMBER(SEARCH("photography/nature", N1339)),"nature",ISNUMBER(SEARCH("photography/people", N1339)),"people",ISNUMBER(SEARCH("photography/photobooks", N1339)),"photobooks",ISNUMBER(SEARCH("photography/places", N1339)),"places",ISNUMBER(SEARCH("publishing/art books", N1339)),"art books",ISNUMBER(SEARCH("publishing/children's books", N1339)),"children's books",ISNUMBER(SEARCH("publishing/fiction", N1339)),"fiction",ISNUMBER(SEARCH("publishing/nonfiction", N1339)),"nonfiction",ISNUMBER(SEARCH("publishing/radio &amp; podcasts", N1339)),"radio &amp; podcasts",ISNUMBER(SEARCH("publishing/translations", N1339)),"translations",ISNUMBER(SEARCH("technology/gadgets", N1339)),"gadgets",ISNUMBER(SEARCH("technology/hardware", N1339)),"hardware",ISNUMBER(SEARCH("technology/makerspaces", N1339)),"makerspaces",ISNUMBER(SEARCH("technology/space exploration", N1339)),"space exploration",ISNUMBER(SEARCH("technology/wearables", N1339)),"wearables",ISNUMBER(SEARCH("technology/web", N1339)),"web",ISNUMBER(SEARCH("theater/musical", N1339)),"musical",ISNUMBER(SEARCH("theater/plays", N1339)),"plays",ISNUMBER(SEARCH("theater/spaces", N1339)),"spaces")</f>
        <v>wearables</v>
      </c>
      <c r="S1339" s="6">
        <f t="shared" si="103"/>
        <v>42767.577303240745</v>
      </c>
      <c r="T1339" s="6">
        <f t="shared" si="104"/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tr">
        <f t="shared" si="102"/>
        <v>technology</v>
      </c>
      <c r="R1340" t="str" cm="1">
        <f t="array" ref="R1340">_xlfn.IFS(ISNUMBER(SEARCH("film &amp; video/television", N1340)),"television",ISNUMBER(SEARCH("film &amp; video/animation", N1340)),"animation",ISNUMBER(SEARCH("film &amp; video/documentary", N1340)),"documentary",ISNUMBER(SEARCH("film &amp; video/drama", N1340)),"drama",ISNUMBER(SEARCH("film &amp; video/science fiction", N1340)),"science fiction",ISNUMBER(SEARCH("film &amp; video/shorts", N1340)),"shorts",ISNUMBER(SEARCH("food/food trucks", N1340)),"food trucks",ISNUMBER(SEARCH("food/restaurants", N1340)),"restaurants",ISNUMBER(SEARCH("food/small batch", N1340)),"small batch",ISNUMBER(SEARCH("games/mobile games", N1340)),"mobile games",ISNUMBER(SEARCH("games/tabletop games", N1340)),"tabletop games",ISNUMBER(SEARCH("games/video games", N1340)),"video games",ISNUMBER(SEARCH("music/classical music", N1340)),"classical music",ISNUMBER(SEARCH("music/electronic music", N1340)),"electronic music",ISNUMBER(SEARCH("music/faith", N1340)),"faith",ISNUMBER(SEARCH("music/indie rock", N1340)),"indie rock",ISNUMBER(SEARCH("music/jazz", N1340)),"jazz",ISNUMBER(SEARCH("music/metal", N1340)),"metal",ISNUMBER(SEARCH("music/pop", N1340)),"pop",ISNUMBER(SEARCH("music/rock", N1340)),"rock",ISNUMBER(SEARCH("music/world music", N1340)),"world music",ISNUMBER(SEARCH("journalism/audio", N1340)),"audio",ISNUMBER(SEARCH("photography/nature", N1340)),"nature",ISNUMBER(SEARCH("photography/people", N1340)),"people",ISNUMBER(SEARCH("photography/photobooks", N1340)),"photobooks",ISNUMBER(SEARCH("photography/places", N1340)),"places",ISNUMBER(SEARCH("publishing/art books", N1340)),"art books",ISNUMBER(SEARCH("publishing/children's books", N1340)),"children's books",ISNUMBER(SEARCH("publishing/fiction", N1340)),"fiction",ISNUMBER(SEARCH("publishing/nonfiction", N1340)),"nonfiction",ISNUMBER(SEARCH("publishing/radio &amp; podcasts", N1340)),"radio &amp; podcasts",ISNUMBER(SEARCH("publishing/translations", N1340)),"translations",ISNUMBER(SEARCH("technology/gadgets", N1340)),"gadgets",ISNUMBER(SEARCH("technology/hardware", N1340)),"hardware",ISNUMBER(SEARCH("technology/makerspaces", N1340)),"makerspaces",ISNUMBER(SEARCH("technology/space exploration", N1340)),"space exploration",ISNUMBER(SEARCH("technology/wearables", N1340)),"wearables",ISNUMBER(SEARCH("technology/web", N1340)),"web",ISNUMBER(SEARCH("theater/musical", N1340)),"musical",ISNUMBER(SEARCH("theater/plays", N1340)),"plays",ISNUMBER(SEARCH("theater/spaces", N1340)),"spaces")</f>
        <v>wearables</v>
      </c>
      <c r="S1340" s="6">
        <f t="shared" si="103"/>
        <v>42188.803622685184</v>
      </c>
      <c r="T1340" s="6">
        <f t="shared" si="104"/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tr">
        <f t="shared" si="102"/>
        <v>technology</v>
      </c>
      <c r="R1341" t="str" cm="1">
        <f t="array" ref="R1341">_xlfn.IFS(ISNUMBER(SEARCH("film &amp; video/television", N1341)),"television",ISNUMBER(SEARCH("film &amp; video/animation", N1341)),"animation",ISNUMBER(SEARCH("film &amp; video/documentary", N1341)),"documentary",ISNUMBER(SEARCH("film &amp; video/drama", N1341)),"drama",ISNUMBER(SEARCH("film &amp; video/science fiction", N1341)),"science fiction",ISNUMBER(SEARCH("film &amp; video/shorts", N1341)),"shorts",ISNUMBER(SEARCH("food/food trucks", N1341)),"food trucks",ISNUMBER(SEARCH("food/restaurants", N1341)),"restaurants",ISNUMBER(SEARCH("food/small batch", N1341)),"small batch",ISNUMBER(SEARCH("games/mobile games", N1341)),"mobile games",ISNUMBER(SEARCH("games/tabletop games", N1341)),"tabletop games",ISNUMBER(SEARCH("games/video games", N1341)),"video games",ISNUMBER(SEARCH("music/classical music", N1341)),"classical music",ISNUMBER(SEARCH("music/electronic music", N1341)),"electronic music",ISNUMBER(SEARCH("music/faith", N1341)),"faith",ISNUMBER(SEARCH("music/indie rock", N1341)),"indie rock",ISNUMBER(SEARCH("music/jazz", N1341)),"jazz",ISNUMBER(SEARCH("music/metal", N1341)),"metal",ISNUMBER(SEARCH("music/pop", N1341)),"pop",ISNUMBER(SEARCH("music/rock", N1341)),"rock",ISNUMBER(SEARCH("music/world music", N1341)),"world music",ISNUMBER(SEARCH("journalism/audio", N1341)),"audio",ISNUMBER(SEARCH("photography/nature", N1341)),"nature",ISNUMBER(SEARCH("photography/people", N1341)),"people",ISNUMBER(SEARCH("photography/photobooks", N1341)),"photobooks",ISNUMBER(SEARCH("photography/places", N1341)),"places",ISNUMBER(SEARCH("publishing/art books", N1341)),"art books",ISNUMBER(SEARCH("publishing/children's books", N1341)),"children's books",ISNUMBER(SEARCH("publishing/fiction", N1341)),"fiction",ISNUMBER(SEARCH("publishing/nonfiction", N1341)),"nonfiction",ISNUMBER(SEARCH("publishing/radio &amp; podcasts", N1341)),"radio &amp; podcasts",ISNUMBER(SEARCH("publishing/translations", N1341)),"translations",ISNUMBER(SEARCH("technology/gadgets", N1341)),"gadgets",ISNUMBER(SEARCH("technology/hardware", N1341)),"hardware",ISNUMBER(SEARCH("technology/makerspaces", N1341)),"makerspaces",ISNUMBER(SEARCH("technology/space exploration", N1341)),"space exploration",ISNUMBER(SEARCH("technology/wearables", N1341)),"wearables",ISNUMBER(SEARCH("technology/web", N1341)),"web",ISNUMBER(SEARCH("theater/musical", N1341)),"musical",ISNUMBER(SEARCH("theater/plays", N1341)),"plays",ISNUMBER(SEARCH("theater/spaces", N1341)),"spaces")</f>
        <v>wearables</v>
      </c>
      <c r="S1341" s="6">
        <f t="shared" si="103"/>
        <v>41936.647164351853</v>
      </c>
      <c r="T1341" s="6">
        <f t="shared" si="104"/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v>0</v>
      </c>
      <c r="Q1342" t="str">
        <f t="shared" si="102"/>
        <v>technology</v>
      </c>
      <c r="R1342" t="str" cm="1">
        <f t="array" ref="R1342">_xlfn.IFS(ISNUMBER(SEARCH("film &amp; video/television", N1342)),"television",ISNUMBER(SEARCH("film &amp; video/animation", N1342)),"animation",ISNUMBER(SEARCH("film &amp; video/documentary", N1342)),"documentary",ISNUMBER(SEARCH("film &amp; video/drama", N1342)),"drama",ISNUMBER(SEARCH("film &amp; video/science fiction", N1342)),"science fiction",ISNUMBER(SEARCH("film &amp; video/shorts", N1342)),"shorts",ISNUMBER(SEARCH("food/food trucks", N1342)),"food trucks",ISNUMBER(SEARCH("food/restaurants", N1342)),"restaurants",ISNUMBER(SEARCH("food/small batch", N1342)),"small batch",ISNUMBER(SEARCH("games/mobile games", N1342)),"mobile games",ISNUMBER(SEARCH("games/tabletop games", N1342)),"tabletop games",ISNUMBER(SEARCH("games/video games", N1342)),"video games",ISNUMBER(SEARCH("music/classical music", N1342)),"classical music",ISNUMBER(SEARCH("music/electronic music", N1342)),"electronic music",ISNUMBER(SEARCH("music/faith", N1342)),"faith",ISNUMBER(SEARCH("music/indie rock", N1342)),"indie rock",ISNUMBER(SEARCH("music/jazz", N1342)),"jazz",ISNUMBER(SEARCH("music/metal", N1342)),"metal",ISNUMBER(SEARCH("music/pop", N1342)),"pop",ISNUMBER(SEARCH("music/rock", N1342)),"rock",ISNUMBER(SEARCH("music/world music", N1342)),"world music",ISNUMBER(SEARCH("journalism/audio", N1342)),"audio",ISNUMBER(SEARCH("photography/nature", N1342)),"nature",ISNUMBER(SEARCH("photography/people", N1342)),"people",ISNUMBER(SEARCH("photography/photobooks", N1342)),"photobooks",ISNUMBER(SEARCH("photography/places", N1342)),"places",ISNUMBER(SEARCH("publishing/art books", N1342)),"art books",ISNUMBER(SEARCH("publishing/children's books", N1342)),"children's books",ISNUMBER(SEARCH("publishing/fiction", N1342)),"fiction",ISNUMBER(SEARCH("publishing/nonfiction", N1342)),"nonfiction",ISNUMBER(SEARCH("publishing/radio &amp; podcasts", N1342)),"radio &amp; podcasts",ISNUMBER(SEARCH("publishing/translations", N1342)),"translations",ISNUMBER(SEARCH("technology/gadgets", N1342)),"gadgets",ISNUMBER(SEARCH("technology/hardware", N1342)),"hardware",ISNUMBER(SEARCH("technology/makerspaces", N1342)),"makerspaces",ISNUMBER(SEARCH("technology/space exploration", N1342)),"space exploration",ISNUMBER(SEARCH("technology/wearables", N1342)),"wearables",ISNUMBER(SEARCH("technology/web", N1342)),"web",ISNUMBER(SEARCH("theater/musical", N1342)),"musical",ISNUMBER(SEARCH("theater/plays", N1342)),"plays",ISNUMBER(SEARCH("theater/spaces", N1342)),"spaces")</f>
        <v>wearables</v>
      </c>
      <c r="S1342" s="6">
        <f t="shared" si="103"/>
        <v>41836.595520833333</v>
      </c>
      <c r="T1342" s="6">
        <f t="shared" si="104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tr">
        <f t="shared" si="102"/>
        <v>technology</v>
      </c>
      <c r="R1343" t="str" cm="1">
        <f t="array" ref="R1343">_xlfn.IFS(ISNUMBER(SEARCH("film &amp; video/television", N1343)),"television",ISNUMBER(SEARCH("film &amp; video/animation", N1343)),"animation",ISNUMBER(SEARCH("film &amp; video/documentary", N1343)),"documentary",ISNUMBER(SEARCH("film &amp; video/drama", N1343)),"drama",ISNUMBER(SEARCH("film &amp; video/science fiction", N1343)),"science fiction",ISNUMBER(SEARCH("film &amp; video/shorts", N1343)),"shorts",ISNUMBER(SEARCH("food/food trucks", N1343)),"food trucks",ISNUMBER(SEARCH("food/restaurants", N1343)),"restaurants",ISNUMBER(SEARCH("food/small batch", N1343)),"small batch",ISNUMBER(SEARCH("games/mobile games", N1343)),"mobile games",ISNUMBER(SEARCH("games/tabletop games", N1343)),"tabletop games",ISNUMBER(SEARCH("games/video games", N1343)),"video games",ISNUMBER(SEARCH("music/classical music", N1343)),"classical music",ISNUMBER(SEARCH("music/electronic music", N1343)),"electronic music",ISNUMBER(SEARCH("music/faith", N1343)),"faith",ISNUMBER(SEARCH("music/indie rock", N1343)),"indie rock",ISNUMBER(SEARCH("music/jazz", N1343)),"jazz",ISNUMBER(SEARCH("music/metal", N1343)),"metal",ISNUMBER(SEARCH("music/pop", N1343)),"pop",ISNUMBER(SEARCH("music/rock", N1343)),"rock",ISNUMBER(SEARCH("music/world music", N1343)),"world music",ISNUMBER(SEARCH("journalism/audio", N1343)),"audio",ISNUMBER(SEARCH("photography/nature", N1343)),"nature",ISNUMBER(SEARCH("photography/people", N1343)),"people",ISNUMBER(SEARCH("photography/photobooks", N1343)),"photobooks",ISNUMBER(SEARCH("photography/places", N1343)),"places",ISNUMBER(SEARCH("publishing/art books", N1343)),"art books",ISNUMBER(SEARCH("publishing/children's books", N1343)),"children's books",ISNUMBER(SEARCH("publishing/fiction", N1343)),"fiction",ISNUMBER(SEARCH("publishing/nonfiction", N1343)),"nonfiction",ISNUMBER(SEARCH("publishing/radio &amp; podcasts", N1343)),"radio &amp; podcasts",ISNUMBER(SEARCH("publishing/translations", N1343)),"translations",ISNUMBER(SEARCH("technology/gadgets", N1343)),"gadgets",ISNUMBER(SEARCH("technology/hardware", N1343)),"hardware",ISNUMBER(SEARCH("technology/makerspaces", N1343)),"makerspaces",ISNUMBER(SEARCH("technology/space exploration", N1343)),"space exploration",ISNUMBER(SEARCH("technology/wearables", N1343)),"wearables",ISNUMBER(SEARCH("technology/web", N1343)),"web",ISNUMBER(SEARCH("theater/musical", N1343)),"musical",ISNUMBER(SEARCH("theater/plays", N1343)),"plays",ISNUMBER(SEARCH("theater/spaces", N1343)),"spaces")</f>
        <v>wearables</v>
      </c>
      <c r="S1343" s="6">
        <f t="shared" si="103"/>
        <v>42612.624039351853</v>
      </c>
      <c r="T1343" s="6">
        <f t="shared" si="104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tr">
        <f t="shared" si="102"/>
        <v>technology</v>
      </c>
      <c r="R1344" t="str" cm="1">
        <f t="array" ref="R1344">_xlfn.IFS(ISNUMBER(SEARCH("film &amp; video/television", N1344)),"television",ISNUMBER(SEARCH("film &amp; video/animation", N1344)),"animation",ISNUMBER(SEARCH("film &amp; video/documentary", N1344)),"documentary",ISNUMBER(SEARCH("film &amp; video/drama", N1344)),"drama",ISNUMBER(SEARCH("film &amp; video/science fiction", N1344)),"science fiction",ISNUMBER(SEARCH("film &amp; video/shorts", N1344)),"shorts",ISNUMBER(SEARCH("food/food trucks", N1344)),"food trucks",ISNUMBER(SEARCH("food/restaurants", N1344)),"restaurants",ISNUMBER(SEARCH("food/small batch", N1344)),"small batch",ISNUMBER(SEARCH("games/mobile games", N1344)),"mobile games",ISNUMBER(SEARCH("games/tabletop games", N1344)),"tabletop games",ISNUMBER(SEARCH("games/video games", N1344)),"video games",ISNUMBER(SEARCH("music/classical music", N1344)),"classical music",ISNUMBER(SEARCH("music/electronic music", N1344)),"electronic music",ISNUMBER(SEARCH("music/faith", N1344)),"faith",ISNUMBER(SEARCH("music/indie rock", N1344)),"indie rock",ISNUMBER(SEARCH("music/jazz", N1344)),"jazz",ISNUMBER(SEARCH("music/metal", N1344)),"metal",ISNUMBER(SEARCH("music/pop", N1344)),"pop",ISNUMBER(SEARCH("music/rock", N1344)),"rock",ISNUMBER(SEARCH("music/world music", N1344)),"world music",ISNUMBER(SEARCH("journalism/audio", N1344)),"audio",ISNUMBER(SEARCH("photography/nature", N1344)),"nature",ISNUMBER(SEARCH("photography/people", N1344)),"people",ISNUMBER(SEARCH("photography/photobooks", N1344)),"photobooks",ISNUMBER(SEARCH("photography/places", N1344)),"places",ISNUMBER(SEARCH("publishing/art books", N1344)),"art books",ISNUMBER(SEARCH("publishing/children's books", N1344)),"children's books",ISNUMBER(SEARCH("publishing/fiction", N1344)),"fiction",ISNUMBER(SEARCH("publishing/nonfiction", N1344)),"nonfiction",ISNUMBER(SEARCH("publishing/radio &amp; podcasts", N1344)),"radio &amp; podcasts",ISNUMBER(SEARCH("publishing/translations", N1344)),"translations",ISNUMBER(SEARCH("technology/gadgets", N1344)),"gadgets",ISNUMBER(SEARCH("technology/hardware", N1344)),"hardware",ISNUMBER(SEARCH("technology/makerspaces", N1344)),"makerspaces",ISNUMBER(SEARCH("technology/space exploration", N1344)),"space exploration",ISNUMBER(SEARCH("technology/wearables", N1344)),"wearables",ISNUMBER(SEARCH("technology/web", N1344)),"web",ISNUMBER(SEARCH("theater/musical", N1344)),"musical",ISNUMBER(SEARCH("theater/plays", N1344)),"plays",ISNUMBER(SEARCH("theater/spaces", N1344)),"spaces")</f>
        <v>wearables</v>
      </c>
      <c r="S1344" s="6">
        <f t="shared" si="103"/>
        <v>42172.816423611104</v>
      </c>
      <c r="T1344" s="6">
        <f t="shared" si="104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tr">
        <f t="shared" si="102"/>
        <v>technology</v>
      </c>
      <c r="R1345" t="str" cm="1">
        <f t="array" ref="R1345">_xlfn.IFS(ISNUMBER(SEARCH("film &amp; video/television", N1345)),"television",ISNUMBER(SEARCH("film &amp; video/animation", N1345)),"animation",ISNUMBER(SEARCH("film &amp; video/documentary", N1345)),"documentary",ISNUMBER(SEARCH("film &amp; video/drama", N1345)),"drama",ISNUMBER(SEARCH("film &amp; video/science fiction", N1345)),"science fiction",ISNUMBER(SEARCH("film &amp; video/shorts", N1345)),"shorts",ISNUMBER(SEARCH("food/food trucks", N1345)),"food trucks",ISNUMBER(SEARCH("food/restaurants", N1345)),"restaurants",ISNUMBER(SEARCH("food/small batch", N1345)),"small batch",ISNUMBER(SEARCH("games/mobile games", N1345)),"mobile games",ISNUMBER(SEARCH("games/tabletop games", N1345)),"tabletop games",ISNUMBER(SEARCH("games/video games", N1345)),"video games",ISNUMBER(SEARCH("music/classical music", N1345)),"classical music",ISNUMBER(SEARCH("music/electronic music", N1345)),"electronic music",ISNUMBER(SEARCH("music/faith", N1345)),"faith",ISNUMBER(SEARCH("music/indie rock", N1345)),"indie rock",ISNUMBER(SEARCH("music/jazz", N1345)),"jazz",ISNUMBER(SEARCH("music/metal", N1345)),"metal",ISNUMBER(SEARCH("music/pop", N1345)),"pop",ISNUMBER(SEARCH("music/rock", N1345)),"rock",ISNUMBER(SEARCH("music/world music", N1345)),"world music",ISNUMBER(SEARCH("journalism/audio", N1345)),"audio",ISNUMBER(SEARCH("photography/nature", N1345)),"nature",ISNUMBER(SEARCH("photography/people", N1345)),"people",ISNUMBER(SEARCH("photography/photobooks", N1345)),"photobooks",ISNUMBER(SEARCH("photography/places", N1345)),"places",ISNUMBER(SEARCH("publishing/art books", N1345)),"art books",ISNUMBER(SEARCH("publishing/children's books", N1345)),"children's books",ISNUMBER(SEARCH("publishing/fiction", N1345)),"fiction",ISNUMBER(SEARCH("publishing/nonfiction", N1345)),"nonfiction",ISNUMBER(SEARCH("publishing/radio &amp; podcasts", N1345)),"radio &amp; podcasts",ISNUMBER(SEARCH("publishing/translations", N1345)),"translations",ISNUMBER(SEARCH("technology/gadgets", N1345)),"gadgets",ISNUMBER(SEARCH("technology/hardware", N1345)),"hardware",ISNUMBER(SEARCH("technology/makerspaces", N1345)),"makerspaces",ISNUMBER(SEARCH("technology/space exploration", N1345)),"space exploration",ISNUMBER(SEARCH("technology/wearables", N1345)),"wearables",ISNUMBER(SEARCH("technology/web", N1345)),"web",ISNUMBER(SEARCH("theater/musical", N1345)),"musical",ISNUMBER(SEARCH("theater/plays", N1345)),"plays",ISNUMBER(SEARCH("theater/spaces", N1345)),"spaces")</f>
        <v>wearables</v>
      </c>
      <c r="S1345" s="6">
        <f t="shared" si="103"/>
        <v>42542.526423611111</v>
      </c>
      <c r="T1345" s="6">
        <f t="shared" si="104"/>
        <v>42601.165972222225</v>
      </c>
    </row>
    <row r="1346" spans="1:20" ht="48" hidden="1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tr">
        <f t="shared" si="102"/>
        <v>publishing</v>
      </c>
      <c r="R1346" t="str" cm="1">
        <f t="array" ref="R1346">_xlfn.IFS(ISNUMBER(SEARCH("film &amp; video/television", N1346)),"television",ISNUMBER(SEARCH("film &amp; video/animation", N1346)),"animation",ISNUMBER(SEARCH("film &amp; video/documentary", N1346)),"documentary",ISNUMBER(SEARCH("film &amp; video/drama", N1346)),"drama",ISNUMBER(SEARCH("film &amp; video/science fiction", N1346)),"science fiction",ISNUMBER(SEARCH("film &amp; video/shorts", N1346)),"shorts",ISNUMBER(SEARCH("food/food trucks", N1346)),"food trucks",ISNUMBER(SEARCH("food/restaurants", N1346)),"restaurants",ISNUMBER(SEARCH("food/small batch", N1346)),"small batch",ISNUMBER(SEARCH("games/mobile games", N1346)),"mobile games",ISNUMBER(SEARCH("games/tabletop games", N1346)),"tabletop games",ISNUMBER(SEARCH("games/video games", N1346)),"video games",ISNUMBER(SEARCH("music/classical music", N1346)),"classical music",ISNUMBER(SEARCH("music/electronic music", N1346)),"electronic music",ISNUMBER(SEARCH("music/faith", N1346)),"faith",ISNUMBER(SEARCH("music/indie rock", N1346)),"indie rock",ISNUMBER(SEARCH("music/jazz", N1346)),"jazz",ISNUMBER(SEARCH("music/metal", N1346)),"metal",ISNUMBER(SEARCH("music/pop", N1346)),"pop",ISNUMBER(SEARCH("music/rock", N1346)),"rock",ISNUMBER(SEARCH("music/world music", N1346)),"world music",ISNUMBER(SEARCH("journalism/audio", N1346)),"audio",ISNUMBER(SEARCH("photography/nature", N1346)),"nature",ISNUMBER(SEARCH("photography/people", N1346)),"people",ISNUMBER(SEARCH("photography/photobooks", N1346)),"photobooks",ISNUMBER(SEARCH("photography/places", N1346)),"places",ISNUMBER(SEARCH("publishing/art books", N1346)),"art books",ISNUMBER(SEARCH("publishing/children's books", N1346)),"children's books",ISNUMBER(SEARCH("publishing/fiction", N1346)),"fiction",ISNUMBER(SEARCH("publishing/nonfiction", N1346)),"nonfiction",ISNUMBER(SEARCH("publishing/radio &amp; podcasts", N1346)),"radio &amp; podcasts",ISNUMBER(SEARCH("publishing/translations", N1346)),"translations",ISNUMBER(SEARCH("technology/gadgets", N1346)),"gadgets",ISNUMBER(SEARCH("technology/hardware", N1346)),"hardware",ISNUMBER(SEARCH("technology/makerspaces", N1346)),"makerspaces",ISNUMBER(SEARCH("technology/space exploration", N1346)),"space exploration",ISNUMBER(SEARCH("technology/wearables", N1346)),"wearables",ISNUMBER(SEARCH("technology/web", N1346)),"web",ISNUMBER(SEARCH("theater/musical", N1346)),"musical",ISNUMBER(SEARCH("theater/plays", N1346)),"plays",ISNUMBER(SEARCH("theater/spaces", N1346)),"spaces")</f>
        <v>nonfiction</v>
      </c>
      <c r="S1346" s="6">
        <f t="shared" si="103"/>
        <v>42522.789803240739</v>
      </c>
      <c r="T1346" s="6">
        <f t="shared" si="104"/>
        <v>42551.789803240739</v>
      </c>
    </row>
    <row r="1347" spans="1:20" ht="48" hidden="1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(E1347/D1347)*100</f>
        <v>125</v>
      </c>
      <c r="P1347">
        <f t="shared" ref="P1347:P1410" si="106">(E1347/L1347)</f>
        <v>53.571428571428569</v>
      </c>
      <c r="Q1347" t="str">
        <f t="shared" ref="Q1347:Q1410" si="107">_xlfn.IFS(ISNUMBER(SEARCH("film &amp; video", N1347)),"film &amp; video",ISNUMBER(SEARCH("food", N1347)),"food",ISNUMBER(SEARCH("games", N1347)),"games",ISNUMBER(SEARCH("journalism", N1347)),"journalism",ISNUMBER(SEARCH("music", N1347)),"music",ISNUMBER(SEARCH("photography", N1347)),"photography",ISNUMBER(SEARCH("publishing", N1347)),"publishing",ISNUMBER(SEARCH("technology", N1347)),"technology",ISNUMBER(SEARCH("theater", N1347)),"theater")</f>
        <v>publishing</v>
      </c>
      <c r="R1347" t="str" cm="1">
        <f t="array" ref="R1347">_xlfn.IFS(ISNUMBER(SEARCH("film &amp; video/television", N1347)),"television",ISNUMBER(SEARCH("film &amp; video/animation", N1347)),"animation",ISNUMBER(SEARCH("film &amp; video/documentary", N1347)),"documentary",ISNUMBER(SEARCH("film &amp; video/drama", N1347)),"drama",ISNUMBER(SEARCH("film &amp; video/science fiction", N1347)),"science fiction",ISNUMBER(SEARCH("film &amp; video/shorts", N1347)),"shorts",ISNUMBER(SEARCH("food/food trucks", N1347)),"food trucks",ISNUMBER(SEARCH("food/restaurants", N1347)),"restaurants",ISNUMBER(SEARCH("food/small batch", N1347)),"small batch",ISNUMBER(SEARCH("games/mobile games", N1347)),"mobile games",ISNUMBER(SEARCH("games/tabletop games", N1347)),"tabletop games",ISNUMBER(SEARCH("games/video games", N1347)),"video games",ISNUMBER(SEARCH("music/classical music", N1347)),"classical music",ISNUMBER(SEARCH("music/electronic music", N1347)),"electronic music",ISNUMBER(SEARCH("music/faith", N1347)),"faith",ISNUMBER(SEARCH("music/indie rock", N1347)),"indie rock",ISNUMBER(SEARCH("music/jazz", N1347)),"jazz",ISNUMBER(SEARCH("music/metal", N1347)),"metal",ISNUMBER(SEARCH("music/pop", N1347)),"pop",ISNUMBER(SEARCH("music/rock", N1347)),"rock",ISNUMBER(SEARCH("music/world music", N1347)),"world music",ISNUMBER(SEARCH("journalism/audio", N1347)),"audio",ISNUMBER(SEARCH("photography/nature", N1347)),"nature",ISNUMBER(SEARCH("photography/people", N1347)),"people",ISNUMBER(SEARCH("photography/photobooks", N1347)),"photobooks",ISNUMBER(SEARCH("photography/places", N1347)),"places",ISNUMBER(SEARCH("publishing/art books", N1347)),"art books",ISNUMBER(SEARCH("publishing/children's books", N1347)),"children's books",ISNUMBER(SEARCH("publishing/fiction", N1347)),"fiction",ISNUMBER(SEARCH("publishing/nonfiction", N1347)),"nonfiction",ISNUMBER(SEARCH("publishing/radio &amp; podcasts", N1347)),"radio &amp; podcasts",ISNUMBER(SEARCH("publishing/translations", N1347)),"translations",ISNUMBER(SEARCH("technology/gadgets", N1347)),"gadgets",ISNUMBER(SEARCH("technology/hardware", N1347)),"hardware",ISNUMBER(SEARCH("technology/makerspaces", N1347)),"makerspaces",ISNUMBER(SEARCH("technology/space exploration", N1347)),"space exploration",ISNUMBER(SEARCH("technology/wearables", N1347)),"wearables",ISNUMBER(SEARCH("technology/web", N1347)),"web",ISNUMBER(SEARCH("theater/musical", N1347)),"musical",ISNUMBER(SEARCH("theater/plays", N1347)),"plays",ISNUMBER(SEARCH("theater/spaces", N1347)),"spaces")</f>
        <v>nonfiction</v>
      </c>
      <c r="S1347" s="6">
        <f t="shared" ref="S1347:S1410" si="108">(((J1347/60)/60)/24)+DATE(1970,1,1)</f>
        <v>41799.814340277779</v>
      </c>
      <c r="T1347" s="6">
        <f t="shared" ref="T1347:T1410" si="109">(((I1347/60)/60)/24)+DATE(1970,1,1)</f>
        <v>41834.814340277779</v>
      </c>
    </row>
    <row r="1348" spans="1:20" ht="48" hidden="1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tr">
        <f t="shared" si="107"/>
        <v>publishing</v>
      </c>
      <c r="R1348" t="str" cm="1">
        <f t="array" ref="R1348">_xlfn.IFS(ISNUMBER(SEARCH("film &amp; video/television", N1348)),"television",ISNUMBER(SEARCH("film &amp; video/animation", N1348)),"animation",ISNUMBER(SEARCH("film &amp; video/documentary", N1348)),"documentary",ISNUMBER(SEARCH("film &amp; video/drama", N1348)),"drama",ISNUMBER(SEARCH("film &amp; video/science fiction", N1348)),"science fiction",ISNUMBER(SEARCH("film &amp; video/shorts", N1348)),"shorts",ISNUMBER(SEARCH("food/food trucks", N1348)),"food trucks",ISNUMBER(SEARCH("food/restaurants", N1348)),"restaurants",ISNUMBER(SEARCH("food/small batch", N1348)),"small batch",ISNUMBER(SEARCH("games/mobile games", N1348)),"mobile games",ISNUMBER(SEARCH("games/tabletop games", N1348)),"tabletop games",ISNUMBER(SEARCH("games/video games", N1348)),"video games",ISNUMBER(SEARCH("music/classical music", N1348)),"classical music",ISNUMBER(SEARCH("music/electronic music", N1348)),"electronic music",ISNUMBER(SEARCH("music/faith", N1348)),"faith",ISNUMBER(SEARCH("music/indie rock", N1348)),"indie rock",ISNUMBER(SEARCH("music/jazz", N1348)),"jazz",ISNUMBER(SEARCH("music/metal", N1348)),"metal",ISNUMBER(SEARCH("music/pop", N1348)),"pop",ISNUMBER(SEARCH("music/rock", N1348)),"rock",ISNUMBER(SEARCH("music/world music", N1348)),"world music",ISNUMBER(SEARCH("journalism/audio", N1348)),"audio",ISNUMBER(SEARCH("photography/nature", N1348)),"nature",ISNUMBER(SEARCH("photography/people", N1348)),"people",ISNUMBER(SEARCH("photography/photobooks", N1348)),"photobooks",ISNUMBER(SEARCH("photography/places", N1348)),"places",ISNUMBER(SEARCH("publishing/art books", N1348)),"art books",ISNUMBER(SEARCH("publishing/children's books", N1348)),"children's books",ISNUMBER(SEARCH("publishing/fiction", N1348)),"fiction",ISNUMBER(SEARCH("publishing/nonfiction", N1348)),"nonfiction",ISNUMBER(SEARCH("publishing/radio &amp; podcasts", N1348)),"radio &amp; podcasts",ISNUMBER(SEARCH("publishing/translations", N1348)),"translations",ISNUMBER(SEARCH("technology/gadgets", N1348)),"gadgets",ISNUMBER(SEARCH("technology/hardware", N1348)),"hardware",ISNUMBER(SEARCH("technology/makerspaces", N1348)),"makerspaces",ISNUMBER(SEARCH("technology/space exploration", N1348)),"space exploration",ISNUMBER(SEARCH("technology/wearables", N1348)),"wearables",ISNUMBER(SEARCH("technology/web", N1348)),"web",ISNUMBER(SEARCH("theater/musical", N1348)),"musical",ISNUMBER(SEARCH("theater/plays", N1348)),"plays",ISNUMBER(SEARCH("theater/spaces", N1348)),"spaces")</f>
        <v>nonfiction</v>
      </c>
      <c r="S1348" s="6">
        <f t="shared" si="108"/>
        <v>41422.075821759259</v>
      </c>
      <c r="T1348" s="6">
        <f t="shared" si="109"/>
        <v>41452.075821759259</v>
      </c>
    </row>
    <row r="1349" spans="1:20" ht="48" hidden="1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tr">
        <f t="shared" si="107"/>
        <v>publishing</v>
      </c>
      <c r="R1349" t="str" cm="1">
        <f t="array" ref="R1349">_xlfn.IFS(ISNUMBER(SEARCH("film &amp; video/television", N1349)),"television",ISNUMBER(SEARCH("film &amp; video/animation", N1349)),"animation",ISNUMBER(SEARCH("film &amp; video/documentary", N1349)),"documentary",ISNUMBER(SEARCH("film &amp; video/drama", N1349)),"drama",ISNUMBER(SEARCH("film &amp; video/science fiction", N1349)),"science fiction",ISNUMBER(SEARCH("film &amp; video/shorts", N1349)),"shorts",ISNUMBER(SEARCH("food/food trucks", N1349)),"food trucks",ISNUMBER(SEARCH("food/restaurants", N1349)),"restaurants",ISNUMBER(SEARCH("food/small batch", N1349)),"small batch",ISNUMBER(SEARCH("games/mobile games", N1349)),"mobile games",ISNUMBER(SEARCH("games/tabletop games", N1349)),"tabletop games",ISNUMBER(SEARCH("games/video games", N1349)),"video games",ISNUMBER(SEARCH("music/classical music", N1349)),"classical music",ISNUMBER(SEARCH("music/electronic music", N1349)),"electronic music",ISNUMBER(SEARCH("music/faith", N1349)),"faith",ISNUMBER(SEARCH("music/indie rock", N1349)),"indie rock",ISNUMBER(SEARCH("music/jazz", N1349)),"jazz",ISNUMBER(SEARCH("music/metal", N1349)),"metal",ISNUMBER(SEARCH("music/pop", N1349)),"pop",ISNUMBER(SEARCH("music/rock", N1349)),"rock",ISNUMBER(SEARCH("music/world music", N1349)),"world music",ISNUMBER(SEARCH("journalism/audio", N1349)),"audio",ISNUMBER(SEARCH("photography/nature", N1349)),"nature",ISNUMBER(SEARCH("photography/people", N1349)),"people",ISNUMBER(SEARCH("photography/photobooks", N1349)),"photobooks",ISNUMBER(SEARCH("photography/places", N1349)),"places",ISNUMBER(SEARCH("publishing/art books", N1349)),"art books",ISNUMBER(SEARCH("publishing/children's books", N1349)),"children's books",ISNUMBER(SEARCH("publishing/fiction", N1349)),"fiction",ISNUMBER(SEARCH("publishing/nonfiction", N1349)),"nonfiction",ISNUMBER(SEARCH("publishing/radio &amp; podcasts", N1349)),"radio &amp; podcasts",ISNUMBER(SEARCH("publishing/translations", N1349)),"translations",ISNUMBER(SEARCH("technology/gadgets", N1349)),"gadgets",ISNUMBER(SEARCH("technology/hardware", N1349)),"hardware",ISNUMBER(SEARCH("technology/makerspaces", N1349)),"makerspaces",ISNUMBER(SEARCH("technology/space exploration", N1349)),"space exploration",ISNUMBER(SEARCH("technology/wearables", N1349)),"wearables",ISNUMBER(SEARCH("technology/web", N1349)),"web",ISNUMBER(SEARCH("theater/musical", N1349)),"musical",ISNUMBER(SEARCH("theater/plays", N1349)),"plays",ISNUMBER(SEARCH("theater/spaces", N1349)),"spaces")</f>
        <v>nonfiction</v>
      </c>
      <c r="S1349" s="6">
        <f t="shared" si="108"/>
        <v>42040.638020833328</v>
      </c>
      <c r="T1349" s="6">
        <f t="shared" si="109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tr">
        <f t="shared" si="107"/>
        <v>publishing</v>
      </c>
      <c r="R1350" t="str" cm="1">
        <f t="array" ref="R1350">_xlfn.IFS(ISNUMBER(SEARCH("film &amp; video/television", N1350)),"television",ISNUMBER(SEARCH("film &amp; video/animation", N1350)),"animation",ISNUMBER(SEARCH("film &amp; video/documentary", N1350)),"documentary",ISNUMBER(SEARCH("film &amp; video/drama", N1350)),"drama",ISNUMBER(SEARCH("film &amp; video/science fiction", N1350)),"science fiction",ISNUMBER(SEARCH("film &amp; video/shorts", N1350)),"shorts",ISNUMBER(SEARCH("food/food trucks", N1350)),"food trucks",ISNUMBER(SEARCH("food/restaurants", N1350)),"restaurants",ISNUMBER(SEARCH("food/small batch", N1350)),"small batch",ISNUMBER(SEARCH("games/mobile games", N1350)),"mobile games",ISNUMBER(SEARCH("games/tabletop games", N1350)),"tabletop games",ISNUMBER(SEARCH("games/video games", N1350)),"video games",ISNUMBER(SEARCH("music/classical music", N1350)),"classical music",ISNUMBER(SEARCH("music/electronic music", N1350)),"electronic music",ISNUMBER(SEARCH("music/faith", N1350)),"faith",ISNUMBER(SEARCH("music/indie rock", N1350)),"indie rock",ISNUMBER(SEARCH("music/jazz", N1350)),"jazz",ISNUMBER(SEARCH("music/metal", N1350)),"metal",ISNUMBER(SEARCH("music/pop", N1350)),"pop",ISNUMBER(SEARCH("music/rock", N1350)),"rock",ISNUMBER(SEARCH("music/world music", N1350)),"world music",ISNUMBER(SEARCH("journalism/audio", N1350)),"audio",ISNUMBER(SEARCH("photography/nature", N1350)),"nature",ISNUMBER(SEARCH("photography/people", N1350)),"people",ISNUMBER(SEARCH("photography/photobooks", N1350)),"photobooks",ISNUMBER(SEARCH("photography/places", N1350)),"places",ISNUMBER(SEARCH("publishing/art books", N1350)),"art books",ISNUMBER(SEARCH("publishing/children's books", N1350)),"children's books",ISNUMBER(SEARCH("publishing/fiction", N1350)),"fiction",ISNUMBER(SEARCH("publishing/nonfiction", N1350)),"nonfiction",ISNUMBER(SEARCH("publishing/radio &amp; podcasts", N1350)),"radio &amp; podcasts",ISNUMBER(SEARCH("publishing/translations", N1350)),"translations",ISNUMBER(SEARCH("technology/gadgets", N1350)),"gadgets",ISNUMBER(SEARCH("technology/hardware", N1350)),"hardware",ISNUMBER(SEARCH("technology/makerspaces", N1350)),"makerspaces",ISNUMBER(SEARCH("technology/space exploration", N1350)),"space exploration",ISNUMBER(SEARCH("technology/wearables", N1350)),"wearables",ISNUMBER(SEARCH("technology/web", N1350)),"web",ISNUMBER(SEARCH("theater/musical", N1350)),"musical",ISNUMBER(SEARCH("theater/plays", N1350)),"plays",ISNUMBER(SEARCH("theater/spaces", N1350)),"spaces")</f>
        <v>nonfiction</v>
      </c>
      <c r="S1350" s="6">
        <f t="shared" si="108"/>
        <v>41963.506168981476</v>
      </c>
      <c r="T1350" s="6">
        <f t="shared" si="109"/>
        <v>41991.506168981476</v>
      </c>
    </row>
    <row r="1351" spans="1:20" ht="48" hidden="1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tr">
        <f t="shared" si="107"/>
        <v>publishing</v>
      </c>
      <c r="R1351" t="str" cm="1">
        <f t="array" ref="R1351">_xlfn.IFS(ISNUMBER(SEARCH("film &amp; video/television", N1351)),"television",ISNUMBER(SEARCH("film &amp; video/animation", N1351)),"animation",ISNUMBER(SEARCH("film &amp; video/documentary", N1351)),"documentary",ISNUMBER(SEARCH("film &amp; video/drama", N1351)),"drama",ISNUMBER(SEARCH("film &amp; video/science fiction", N1351)),"science fiction",ISNUMBER(SEARCH("film &amp; video/shorts", N1351)),"shorts",ISNUMBER(SEARCH("food/food trucks", N1351)),"food trucks",ISNUMBER(SEARCH("food/restaurants", N1351)),"restaurants",ISNUMBER(SEARCH("food/small batch", N1351)),"small batch",ISNUMBER(SEARCH("games/mobile games", N1351)),"mobile games",ISNUMBER(SEARCH("games/tabletop games", N1351)),"tabletop games",ISNUMBER(SEARCH("games/video games", N1351)),"video games",ISNUMBER(SEARCH("music/classical music", N1351)),"classical music",ISNUMBER(SEARCH("music/electronic music", N1351)),"electronic music",ISNUMBER(SEARCH("music/faith", N1351)),"faith",ISNUMBER(SEARCH("music/indie rock", N1351)),"indie rock",ISNUMBER(SEARCH("music/jazz", N1351)),"jazz",ISNUMBER(SEARCH("music/metal", N1351)),"metal",ISNUMBER(SEARCH("music/pop", N1351)),"pop",ISNUMBER(SEARCH("music/rock", N1351)),"rock",ISNUMBER(SEARCH("music/world music", N1351)),"world music",ISNUMBER(SEARCH("journalism/audio", N1351)),"audio",ISNUMBER(SEARCH("photography/nature", N1351)),"nature",ISNUMBER(SEARCH("photography/people", N1351)),"people",ISNUMBER(SEARCH("photography/photobooks", N1351)),"photobooks",ISNUMBER(SEARCH("photography/places", N1351)),"places",ISNUMBER(SEARCH("publishing/art books", N1351)),"art books",ISNUMBER(SEARCH("publishing/children's books", N1351)),"children's books",ISNUMBER(SEARCH("publishing/fiction", N1351)),"fiction",ISNUMBER(SEARCH("publishing/nonfiction", N1351)),"nonfiction",ISNUMBER(SEARCH("publishing/radio &amp; podcasts", N1351)),"radio &amp; podcasts",ISNUMBER(SEARCH("publishing/translations", N1351)),"translations",ISNUMBER(SEARCH("technology/gadgets", N1351)),"gadgets",ISNUMBER(SEARCH("technology/hardware", N1351)),"hardware",ISNUMBER(SEARCH("technology/makerspaces", N1351)),"makerspaces",ISNUMBER(SEARCH("technology/space exploration", N1351)),"space exploration",ISNUMBER(SEARCH("technology/wearables", N1351)),"wearables",ISNUMBER(SEARCH("technology/web", N1351)),"web",ISNUMBER(SEARCH("theater/musical", N1351)),"musical",ISNUMBER(SEARCH("theater/plays", N1351)),"plays",ISNUMBER(SEARCH("theater/spaces", N1351)),"spaces")</f>
        <v>nonfiction</v>
      </c>
      <c r="S1351" s="6">
        <f t="shared" si="108"/>
        <v>42317.33258101852</v>
      </c>
      <c r="T1351" s="6">
        <f t="shared" si="109"/>
        <v>42354.290972222225</v>
      </c>
    </row>
    <row r="1352" spans="1:20" ht="48" hidden="1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tr">
        <f t="shared" si="107"/>
        <v>publishing</v>
      </c>
      <c r="R1352" t="str" cm="1">
        <f t="array" ref="R1352">_xlfn.IFS(ISNUMBER(SEARCH("film &amp; video/television", N1352)),"television",ISNUMBER(SEARCH("film &amp; video/animation", N1352)),"animation",ISNUMBER(SEARCH("film &amp; video/documentary", N1352)),"documentary",ISNUMBER(SEARCH("film &amp; video/drama", N1352)),"drama",ISNUMBER(SEARCH("film &amp; video/science fiction", N1352)),"science fiction",ISNUMBER(SEARCH("film &amp; video/shorts", N1352)),"shorts",ISNUMBER(SEARCH("food/food trucks", N1352)),"food trucks",ISNUMBER(SEARCH("food/restaurants", N1352)),"restaurants",ISNUMBER(SEARCH("food/small batch", N1352)),"small batch",ISNUMBER(SEARCH("games/mobile games", N1352)),"mobile games",ISNUMBER(SEARCH("games/tabletop games", N1352)),"tabletop games",ISNUMBER(SEARCH("games/video games", N1352)),"video games",ISNUMBER(SEARCH("music/classical music", N1352)),"classical music",ISNUMBER(SEARCH("music/electronic music", N1352)),"electronic music",ISNUMBER(SEARCH("music/faith", N1352)),"faith",ISNUMBER(SEARCH("music/indie rock", N1352)),"indie rock",ISNUMBER(SEARCH("music/jazz", N1352)),"jazz",ISNUMBER(SEARCH("music/metal", N1352)),"metal",ISNUMBER(SEARCH("music/pop", N1352)),"pop",ISNUMBER(SEARCH("music/rock", N1352)),"rock",ISNUMBER(SEARCH("music/world music", N1352)),"world music",ISNUMBER(SEARCH("journalism/audio", N1352)),"audio",ISNUMBER(SEARCH("photography/nature", N1352)),"nature",ISNUMBER(SEARCH("photography/people", N1352)),"people",ISNUMBER(SEARCH("photography/photobooks", N1352)),"photobooks",ISNUMBER(SEARCH("photography/places", N1352)),"places",ISNUMBER(SEARCH("publishing/art books", N1352)),"art books",ISNUMBER(SEARCH("publishing/children's books", N1352)),"children's books",ISNUMBER(SEARCH("publishing/fiction", N1352)),"fiction",ISNUMBER(SEARCH("publishing/nonfiction", N1352)),"nonfiction",ISNUMBER(SEARCH("publishing/radio &amp; podcasts", N1352)),"radio &amp; podcasts",ISNUMBER(SEARCH("publishing/translations", N1352)),"translations",ISNUMBER(SEARCH("technology/gadgets", N1352)),"gadgets",ISNUMBER(SEARCH("technology/hardware", N1352)),"hardware",ISNUMBER(SEARCH("technology/makerspaces", N1352)),"makerspaces",ISNUMBER(SEARCH("technology/space exploration", N1352)),"space exploration",ISNUMBER(SEARCH("technology/wearables", N1352)),"wearables",ISNUMBER(SEARCH("technology/web", N1352)),"web",ISNUMBER(SEARCH("theater/musical", N1352)),"musical",ISNUMBER(SEARCH("theater/plays", N1352)),"plays",ISNUMBER(SEARCH("theater/spaces", N1352)),"spaces")</f>
        <v>nonfiction</v>
      </c>
      <c r="S1352" s="6">
        <f t="shared" si="108"/>
        <v>42334.013124999998</v>
      </c>
      <c r="T1352" s="6">
        <f t="shared" si="109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tr">
        <f t="shared" si="107"/>
        <v>publishing</v>
      </c>
      <c r="R1353" t="str" cm="1">
        <f t="array" ref="R1353">_xlfn.IFS(ISNUMBER(SEARCH("film &amp; video/television", N1353)),"television",ISNUMBER(SEARCH("film &amp; video/animation", N1353)),"animation",ISNUMBER(SEARCH("film &amp; video/documentary", N1353)),"documentary",ISNUMBER(SEARCH("film &amp; video/drama", N1353)),"drama",ISNUMBER(SEARCH("film &amp; video/science fiction", N1353)),"science fiction",ISNUMBER(SEARCH("film &amp; video/shorts", N1353)),"shorts",ISNUMBER(SEARCH("food/food trucks", N1353)),"food trucks",ISNUMBER(SEARCH("food/restaurants", N1353)),"restaurants",ISNUMBER(SEARCH("food/small batch", N1353)),"small batch",ISNUMBER(SEARCH("games/mobile games", N1353)),"mobile games",ISNUMBER(SEARCH("games/tabletop games", N1353)),"tabletop games",ISNUMBER(SEARCH("games/video games", N1353)),"video games",ISNUMBER(SEARCH("music/classical music", N1353)),"classical music",ISNUMBER(SEARCH("music/electronic music", N1353)),"electronic music",ISNUMBER(SEARCH("music/faith", N1353)),"faith",ISNUMBER(SEARCH("music/indie rock", N1353)),"indie rock",ISNUMBER(SEARCH("music/jazz", N1353)),"jazz",ISNUMBER(SEARCH("music/metal", N1353)),"metal",ISNUMBER(SEARCH("music/pop", N1353)),"pop",ISNUMBER(SEARCH("music/rock", N1353)),"rock",ISNUMBER(SEARCH("music/world music", N1353)),"world music",ISNUMBER(SEARCH("journalism/audio", N1353)),"audio",ISNUMBER(SEARCH("photography/nature", N1353)),"nature",ISNUMBER(SEARCH("photography/people", N1353)),"people",ISNUMBER(SEARCH("photography/photobooks", N1353)),"photobooks",ISNUMBER(SEARCH("photography/places", N1353)),"places",ISNUMBER(SEARCH("publishing/art books", N1353)),"art books",ISNUMBER(SEARCH("publishing/children's books", N1353)),"children's books",ISNUMBER(SEARCH("publishing/fiction", N1353)),"fiction",ISNUMBER(SEARCH("publishing/nonfiction", N1353)),"nonfiction",ISNUMBER(SEARCH("publishing/radio &amp; podcasts", N1353)),"radio &amp; podcasts",ISNUMBER(SEARCH("publishing/translations", N1353)),"translations",ISNUMBER(SEARCH("technology/gadgets", N1353)),"gadgets",ISNUMBER(SEARCH("technology/hardware", N1353)),"hardware",ISNUMBER(SEARCH("technology/makerspaces", N1353)),"makerspaces",ISNUMBER(SEARCH("technology/space exploration", N1353)),"space exploration",ISNUMBER(SEARCH("technology/wearables", N1353)),"wearables",ISNUMBER(SEARCH("technology/web", N1353)),"web",ISNUMBER(SEARCH("theater/musical", N1353)),"musical",ISNUMBER(SEARCH("theater/plays", N1353)),"plays",ISNUMBER(SEARCH("theater/spaces", N1353)),"spaces")</f>
        <v>nonfiction</v>
      </c>
      <c r="S1353" s="6">
        <f t="shared" si="108"/>
        <v>42382.74009259259</v>
      </c>
      <c r="T1353" s="6">
        <f t="shared" si="109"/>
        <v>42412.74009259259</v>
      </c>
    </row>
    <row r="1354" spans="1:20" ht="48" hidden="1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tr">
        <f t="shared" si="107"/>
        <v>publishing</v>
      </c>
      <c r="R1354" t="str" cm="1">
        <f t="array" ref="R1354">_xlfn.IFS(ISNUMBER(SEARCH("film &amp; video/television", N1354)),"television",ISNUMBER(SEARCH("film &amp; video/animation", N1354)),"animation",ISNUMBER(SEARCH("film &amp; video/documentary", N1354)),"documentary",ISNUMBER(SEARCH("film &amp; video/drama", N1354)),"drama",ISNUMBER(SEARCH("film &amp; video/science fiction", N1354)),"science fiction",ISNUMBER(SEARCH("film &amp; video/shorts", N1354)),"shorts",ISNUMBER(SEARCH("food/food trucks", N1354)),"food trucks",ISNUMBER(SEARCH("food/restaurants", N1354)),"restaurants",ISNUMBER(SEARCH("food/small batch", N1354)),"small batch",ISNUMBER(SEARCH("games/mobile games", N1354)),"mobile games",ISNUMBER(SEARCH("games/tabletop games", N1354)),"tabletop games",ISNUMBER(SEARCH("games/video games", N1354)),"video games",ISNUMBER(SEARCH("music/classical music", N1354)),"classical music",ISNUMBER(SEARCH("music/electronic music", N1354)),"electronic music",ISNUMBER(SEARCH("music/faith", N1354)),"faith",ISNUMBER(SEARCH("music/indie rock", N1354)),"indie rock",ISNUMBER(SEARCH("music/jazz", N1354)),"jazz",ISNUMBER(SEARCH("music/metal", N1354)),"metal",ISNUMBER(SEARCH("music/pop", N1354)),"pop",ISNUMBER(SEARCH("music/rock", N1354)),"rock",ISNUMBER(SEARCH("music/world music", N1354)),"world music",ISNUMBER(SEARCH("journalism/audio", N1354)),"audio",ISNUMBER(SEARCH("photography/nature", N1354)),"nature",ISNUMBER(SEARCH("photography/people", N1354)),"people",ISNUMBER(SEARCH("photography/photobooks", N1354)),"photobooks",ISNUMBER(SEARCH("photography/places", N1354)),"places",ISNUMBER(SEARCH("publishing/art books", N1354)),"art books",ISNUMBER(SEARCH("publishing/children's books", N1354)),"children's books",ISNUMBER(SEARCH("publishing/fiction", N1354)),"fiction",ISNUMBER(SEARCH("publishing/nonfiction", N1354)),"nonfiction",ISNUMBER(SEARCH("publishing/radio &amp; podcasts", N1354)),"radio &amp; podcasts",ISNUMBER(SEARCH("publishing/translations", N1354)),"translations",ISNUMBER(SEARCH("technology/gadgets", N1354)),"gadgets",ISNUMBER(SEARCH("technology/hardware", N1354)),"hardware",ISNUMBER(SEARCH("technology/makerspaces", N1354)),"makerspaces",ISNUMBER(SEARCH("technology/space exploration", N1354)),"space exploration",ISNUMBER(SEARCH("technology/wearables", N1354)),"wearables",ISNUMBER(SEARCH("technology/web", N1354)),"web",ISNUMBER(SEARCH("theater/musical", N1354)),"musical",ISNUMBER(SEARCH("theater/plays", N1354)),"plays",ISNUMBER(SEARCH("theater/spaces", N1354)),"spaces")</f>
        <v>nonfiction</v>
      </c>
      <c r="S1354" s="6">
        <f t="shared" si="108"/>
        <v>42200.578310185185</v>
      </c>
      <c r="T1354" s="6">
        <f t="shared" si="109"/>
        <v>42252.165972222225</v>
      </c>
    </row>
    <row r="1355" spans="1:20" ht="32" hidden="1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tr">
        <f t="shared" si="107"/>
        <v>publishing</v>
      </c>
      <c r="R1355" t="str" cm="1">
        <f t="array" ref="R1355">_xlfn.IFS(ISNUMBER(SEARCH("film &amp; video/television", N1355)),"television",ISNUMBER(SEARCH("film &amp; video/animation", N1355)),"animation",ISNUMBER(SEARCH("film &amp; video/documentary", N1355)),"documentary",ISNUMBER(SEARCH("film &amp; video/drama", N1355)),"drama",ISNUMBER(SEARCH("film &amp; video/science fiction", N1355)),"science fiction",ISNUMBER(SEARCH("film &amp; video/shorts", N1355)),"shorts",ISNUMBER(SEARCH("food/food trucks", N1355)),"food trucks",ISNUMBER(SEARCH("food/restaurants", N1355)),"restaurants",ISNUMBER(SEARCH("food/small batch", N1355)),"small batch",ISNUMBER(SEARCH("games/mobile games", N1355)),"mobile games",ISNUMBER(SEARCH("games/tabletop games", N1355)),"tabletop games",ISNUMBER(SEARCH("games/video games", N1355)),"video games",ISNUMBER(SEARCH("music/classical music", N1355)),"classical music",ISNUMBER(SEARCH("music/electronic music", N1355)),"electronic music",ISNUMBER(SEARCH("music/faith", N1355)),"faith",ISNUMBER(SEARCH("music/indie rock", N1355)),"indie rock",ISNUMBER(SEARCH("music/jazz", N1355)),"jazz",ISNUMBER(SEARCH("music/metal", N1355)),"metal",ISNUMBER(SEARCH("music/pop", N1355)),"pop",ISNUMBER(SEARCH("music/rock", N1355)),"rock",ISNUMBER(SEARCH("music/world music", N1355)),"world music",ISNUMBER(SEARCH("journalism/audio", N1355)),"audio",ISNUMBER(SEARCH("photography/nature", N1355)),"nature",ISNUMBER(SEARCH("photography/people", N1355)),"people",ISNUMBER(SEARCH("photography/photobooks", N1355)),"photobooks",ISNUMBER(SEARCH("photography/places", N1355)),"places",ISNUMBER(SEARCH("publishing/art books", N1355)),"art books",ISNUMBER(SEARCH("publishing/children's books", N1355)),"children's books",ISNUMBER(SEARCH("publishing/fiction", N1355)),"fiction",ISNUMBER(SEARCH("publishing/nonfiction", N1355)),"nonfiction",ISNUMBER(SEARCH("publishing/radio &amp; podcasts", N1355)),"radio &amp; podcasts",ISNUMBER(SEARCH("publishing/translations", N1355)),"translations",ISNUMBER(SEARCH("technology/gadgets", N1355)),"gadgets",ISNUMBER(SEARCH("technology/hardware", N1355)),"hardware",ISNUMBER(SEARCH("technology/makerspaces", N1355)),"makerspaces",ISNUMBER(SEARCH("technology/space exploration", N1355)),"space exploration",ISNUMBER(SEARCH("technology/wearables", N1355)),"wearables",ISNUMBER(SEARCH("technology/web", N1355)),"web",ISNUMBER(SEARCH("theater/musical", N1355)),"musical",ISNUMBER(SEARCH("theater/plays", N1355)),"plays",ISNUMBER(SEARCH("theater/spaces", N1355)),"spaces")</f>
        <v>nonfiction</v>
      </c>
      <c r="S1355" s="6">
        <f t="shared" si="108"/>
        <v>41309.11791666667</v>
      </c>
      <c r="T1355" s="6">
        <f t="shared" si="109"/>
        <v>41344</v>
      </c>
    </row>
    <row r="1356" spans="1:20" ht="48" hidden="1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tr">
        <f t="shared" si="107"/>
        <v>publishing</v>
      </c>
      <c r="R1356" t="str" cm="1">
        <f t="array" ref="R1356">_xlfn.IFS(ISNUMBER(SEARCH("film &amp; video/television", N1356)),"television",ISNUMBER(SEARCH("film &amp; video/animation", N1356)),"animation",ISNUMBER(SEARCH("film &amp; video/documentary", N1356)),"documentary",ISNUMBER(SEARCH("film &amp; video/drama", N1356)),"drama",ISNUMBER(SEARCH("film &amp; video/science fiction", N1356)),"science fiction",ISNUMBER(SEARCH("film &amp; video/shorts", N1356)),"shorts",ISNUMBER(SEARCH("food/food trucks", N1356)),"food trucks",ISNUMBER(SEARCH("food/restaurants", N1356)),"restaurants",ISNUMBER(SEARCH("food/small batch", N1356)),"small batch",ISNUMBER(SEARCH("games/mobile games", N1356)),"mobile games",ISNUMBER(SEARCH("games/tabletop games", N1356)),"tabletop games",ISNUMBER(SEARCH("games/video games", N1356)),"video games",ISNUMBER(SEARCH("music/classical music", N1356)),"classical music",ISNUMBER(SEARCH("music/electronic music", N1356)),"electronic music",ISNUMBER(SEARCH("music/faith", N1356)),"faith",ISNUMBER(SEARCH("music/indie rock", N1356)),"indie rock",ISNUMBER(SEARCH("music/jazz", N1356)),"jazz",ISNUMBER(SEARCH("music/metal", N1356)),"metal",ISNUMBER(SEARCH("music/pop", N1356)),"pop",ISNUMBER(SEARCH("music/rock", N1356)),"rock",ISNUMBER(SEARCH("music/world music", N1356)),"world music",ISNUMBER(SEARCH("journalism/audio", N1356)),"audio",ISNUMBER(SEARCH("photography/nature", N1356)),"nature",ISNUMBER(SEARCH("photography/people", N1356)),"people",ISNUMBER(SEARCH("photography/photobooks", N1356)),"photobooks",ISNUMBER(SEARCH("photography/places", N1356)),"places",ISNUMBER(SEARCH("publishing/art books", N1356)),"art books",ISNUMBER(SEARCH("publishing/children's books", N1356)),"children's books",ISNUMBER(SEARCH("publishing/fiction", N1356)),"fiction",ISNUMBER(SEARCH("publishing/nonfiction", N1356)),"nonfiction",ISNUMBER(SEARCH("publishing/radio &amp; podcasts", N1356)),"radio &amp; podcasts",ISNUMBER(SEARCH("publishing/translations", N1356)),"translations",ISNUMBER(SEARCH("technology/gadgets", N1356)),"gadgets",ISNUMBER(SEARCH("technology/hardware", N1356)),"hardware",ISNUMBER(SEARCH("technology/makerspaces", N1356)),"makerspaces",ISNUMBER(SEARCH("technology/space exploration", N1356)),"space exploration",ISNUMBER(SEARCH("technology/wearables", N1356)),"wearables",ISNUMBER(SEARCH("technology/web", N1356)),"web",ISNUMBER(SEARCH("theater/musical", N1356)),"musical",ISNUMBER(SEARCH("theater/plays", N1356)),"plays",ISNUMBER(SEARCH("theater/spaces", N1356)),"spaces")</f>
        <v>nonfiction</v>
      </c>
      <c r="S1356" s="6">
        <f t="shared" si="108"/>
        <v>42502.807627314818</v>
      </c>
      <c r="T1356" s="6">
        <f t="shared" si="109"/>
        <v>42532.807627314818</v>
      </c>
    </row>
    <row r="1357" spans="1:20" ht="48" hidden="1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tr">
        <f t="shared" si="107"/>
        <v>publishing</v>
      </c>
      <c r="R1357" t="str" cm="1">
        <f t="array" ref="R1357">_xlfn.IFS(ISNUMBER(SEARCH("film &amp; video/television", N1357)),"television",ISNUMBER(SEARCH("film &amp; video/animation", N1357)),"animation",ISNUMBER(SEARCH("film &amp; video/documentary", N1357)),"documentary",ISNUMBER(SEARCH("film &amp; video/drama", N1357)),"drama",ISNUMBER(SEARCH("film &amp; video/science fiction", N1357)),"science fiction",ISNUMBER(SEARCH("film &amp; video/shorts", N1357)),"shorts",ISNUMBER(SEARCH("food/food trucks", N1357)),"food trucks",ISNUMBER(SEARCH("food/restaurants", N1357)),"restaurants",ISNUMBER(SEARCH("food/small batch", N1357)),"small batch",ISNUMBER(SEARCH("games/mobile games", N1357)),"mobile games",ISNUMBER(SEARCH("games/tabletop games", N1357)),"tabletop games",ISNUMBER(SEARCH("games/video games", N1357)),"video games",ISNUMBER(SEARCH("music/classical music", N1357)),"classical music",ISNUMBER(SEARCH("music/electronic music", N1357)),"electronic music",ISNUMBER(SEARCH("music/faith", N1357)),"faith",ISNUMBER(SEARCH("music/indie rock", N1357)),"indie rock",ISNUMBER(SEARCH("music/jazz", N1357)),"jazz",ISNUMBER(SEARCH("music/metal", N1357)),"metal",ISNUMBER(SEARCH("music/pop", N1357)),"pop",ISNUMBER(SEARCH("music/rock", N1357)),"rock",ISNUMBER(SEARCH("music/world music", N1357)),"world music",ISNUMBER(SEARCH("journalism/audio", N1357)),"audio",ISNUMBER(SEARCH("photography/nature", N1357)),"nature",ISNUMBER(SEARCH("photography/people", N1357)),"people",ISNUMBER(SEARCH("photography/photobooks", N1357)),"photobooks",ISNUMBER(SEARCH("photography/places", N1357)),"places",ISNUMBER(SEARCH("publishing/art books", N1357)),"art books",ISNUMBER(SEARCH("publishing/children's books", N1357)),"children's books",ISNUMBER(SEARCH("publishing/fiction", N1357)),"fiction",ISNUMBER(SEARCH("publishing/nonfiction", N1357)),"nonfiction",ISNUMBER(SEARCH("publishing/radio &amp; podcasts", N1357)),"radio &amp; podcasts",ISNUMBER(SEARCH("publishing/translations", N1357)),"translations",ISNUMBER(SEARCH("technology/gadgets", N1357)),"gadgets",ISNUMBER(SEARCH("technology/hardware", N1357)),"hardware",ISNUMBER(SEARCH("technology/makerspaces", N1357)),"makerspaces",ISNUMBER(SEARCH("technology/space exploration", N1357)),"space exploration",ISNUMBER(SEARCH("technology/wearables", N1357)),"wearables",ISNUMBER(SEARCH("technology/web", N1357)),"web",ISNUMBER(SEARCH("theater/musical", N1357)),"musical",ISNUMBER(SEARCH("theater/plays", N1357)),"plays",ISNUMBER(SEARCH("theater/spaces", N1357)),"spaces")</f>
        <v>nonfiction</v>
      </c>
      <c r="S1357" s="6">
        <f t="shared" si="108"/>
        <v>41213.254687499997</v>
      </c>
      <c r="T1357" s="6">
        <f t="shared" si="109"/>
        <v>41243.416666666664</v>
      </c>
    </row>
    <row r="1358" spans="1:20" ht="48" hidden="1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tr">
        <f t="shared" si="107"/>
        <v>publishing</v>
      </c>
      <c r="R1358" t="str" cm="1">
        <f t="array" ref="R1358">_xlfn.IFS(ISNUMBER(SEARCH("film &amp; video/television", N1358)),"television",ISNUMBER(SEARCH("film &amp; video/animation", N1358)),"animation",ISNUMBER(SEARCH("film &amp; video/documentary", N1358)),"documentary",ISNUMBER(SEARCH("film &amp; video/drama", N1358)),"drama",ISNUMBER(SEARCH("film &amp; video/science fiction", N1358)),"science fiction",ISNUMBER(SEARCH("film &amp; video/shorts", N1358)),"shorts",ISNUMBER(SEARCH("food/food trucks", N1358)),"food trucks",ISNUMBER(SEARCH("food/restaurants", N1358)),"restaurants",ISNUMBER(SEARCH("food/small batch", N1358)),"small batch",ISNUMBER(SEARCH("games/mobile games", N1358)),"mobile games",ISNUMBER(SEARCH("games/tabletop games", N1358)),"tabletop games",ISNUMBER(SEARCH("games/video games", N1358)),"video games",ISNUMBER(SEARCH("music/classical music", N1358)),"classical music",ISNUMBER(SEARCH("music/electronic music", N1358)),"electronic music",ISNUMBER(SEARCH("music/faith", N1358)),"faith",ISNUMBER(SEARCH("music/indie rock", N1358)),"indie rock",ISNUMBER(SEARCH("music/jazz", N1358)),"jazz",ISNUMBER(SEARCH("music/metal", N1358)),"metal",ISNUMBER(SEARCH("music/pop", N1358)),"pop",ISNUMBER(SEARCH("music/rock", N1358)),"rock",ISNUMBER(SEARCH("music/world music", N1358)),"world music",ISNUMBER(SEARCH("journalism/audio", N1358)),"audio",ISNUMBER(SEARCH("photography/nature", N1358)),"nature",ISNUMBER(SEARCH("photography/people", N1358)),"people",ISNUMBER(SEARCH("photography/photobooks", N1358)),"photobooks",ISNUMBER(SEARCH("photography/places", N1358)),"places",ISNUMBER(SEARCH("publishing/art books", N1358)),"art books",ISNUMBER(SEARCH("publishing/children's books", N1358)),"children's books",ISNUMBER(SEARCH("publishing/fiction", N1358)),"fiction",ISNUMBER(SEARCH("publishing/nonfiction", N1358)),"nonfiction",ISNUMBER(SEARCH("publishing/radio &amp; podcasts", N1358)),"radio &amp; podcasts",ISNUMBER(SEARCH("publishing/translations", N1358)),"translations",ISNUMBER(SEARCH("technology/gadgets", N1358)),"gadgets",ISNUMBER(SEARCH("technology/hardware", N1358)),"hardware",ISNUMBER(SEARCH("technology/makerspaces", N1358)),"makerspaces",ISNUMBER(SEARCH("technology/space exploration", N1358)),"space exploration",ISNUMBER(SEARCH("technology/wearables", N1358)),"wearables",ISNUMBER(SEARCH("technology/web", N1358)),"web",ISNUMBER(SEARCH("theater/musical", N1358)),"musical",ISNUMBER(SEARCH("theater/plays", N1358)),"plays",ISNUMBER(SEARCH("theater/spaces", N1358)),"spaces")</f>
        <v>nonfiction</v>
      </c>
      <c r="S1358" s="6">
        <f t="shared" si="108"/>
        <v>41430.038888888892</v>
      </c>
      <c r="T1358" s="6">
        <f t="shared" si="109"/>
        <v>41460.038888888892</v>
      </c>
    </row>
    <row r="1359" spans="1:20" ht="48" hidden="1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tr">
        <f t="shared" si="107"/>
        <v>publishing</v>
      </c>
      <c r="R1359" t="str" cm="1">
        <f t="array" ref="R1359">_xlfn.IFS(ISNUMBER(SEARCH("film &amp; video/television", N1359)),"television",ISNUMBER(SEARCH("film &amp; video/animation", N1359)),"animation",ISNUMBER(SEARCH("film &amp; video/documentary", N1359)),"documentary",ISNUMBER(SEARCH("film &amp; video/drama", N1359)),"drama",ISNUMBER(SEARCH("film &amp; video/science fiction", N1359)),"science fiction",ISNUMBER(SEARCH("film &amp; video/shorts", N1359)),"shorts",ISNUMBER(SEARCH("food/food trucks", N1359)),"food trucks",ISNUMBER(SEARCH("food/restaurants", N1359)),"restaurants",ISNUMBER(SEARCH("food/small batch", N1359)),"small batch",ISNUMBER(SEARCH("games/mobile games", N1359)),"mobile games",ISNUMBER(SEARCH("games/tabletop games", N1359)),"tabletop games",ISNUMBER(SEARCH("games/video games", N1359)),"video games",ISNUMBER(SEARCH("music/classical music", N1359)),"classical music",ISNUMBER(SEARCH("music/electronic music", N1359)),"electronic music",ISNUMBER(SEARCH("music/faith", N1359)),"faith",ISNUMBER(SEARCH("music/indie rock", N1359)),"indie rock",ISNUMBER(SEARCH("music/jazz", N1359)),"jazz",ISNUMBER(SEARCH("music/metal", N1359)),"metal",ISNUMBER(SEARCH("music/pop", N1359)),"pop",ISNUMBER(SEARCH("music/rock", N1359)),"rock",ISNUMBER(SEARCH("music/world music", N1359)),"world music",ISNUMBER(SEARCH("journalism/audio", N1359)),"audio",ISNUMBER(SEARCH("photography/nature", N1359)),"nature",ISNUMBER(SEARCH("photography/people", N1359)),"people",ISNUMBER(SEARCH("photography/photobooks", N1359)),"photobooks",ISNUMBER(SEARCH("photography/places", N1359)),"places",ISNUMBER(SEARCH("publishing/art books", N1359)),"art books",ISNUMBER(SEARCH("publishing/children's books", N1359)),"children's books",ISNUMBER(SEARCH("publishing/fiction", N1359)),"fiction",ISNUMBER(SEARCH("publishing/nonfiction", N1359)),"nonfiction",ISNUMBER(SEARCH("publishing/radio &amp; podcasts", N1359)),"radio &amp; podcasts",ISNUMBER(SEARCH("publishing/translations", N1359)),"translations",ISNUMBER(SEARCH("technology/gadgets", N1359)),"gadgets",ISNUMBER(SEARCH("technology/hardware", N1359)),"hardware",ISNUMBER(SEARCH("technology/makerspaces", N1359)),"makerspaces",ISNUMBER(SEARCH("technology/space exploration", N1359)),"space exploration",ISNUMBER(SEARCH("technology/wearables", N1359)),"wearables",ISNUMBER(SEARCH("technology/web", N1359)),"web",ISNUMBER(SEARCH("theater/musical", N1359)),"musical",ISNUMBER(SEARCH("theater/plays", N1359)),"plays",ISNUMBER(SEARCH("theater/spaces", N1359)),"spaces")</f>
        <v>nonfiction</v>
      </c>
      <c r="S1359" s="6">
        <f t="shared" si="108"/>
        <v>41304.962233796294</v>
      </c>
      <c r="T1359" s="6">
        <f t="shared" si="109"/>
        <v>41334.249305555553</v>
      </c>
    </row>
    <row r="1360" spans="1:20" ht="48" hidden="1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tr">
        <f t="shared" si="107"/>
        <v>publishing</v>
      </c>
      <c r="R1360" t="str" cm="1">
        <f t="array" ref="R1360">_xlfn.IFS(ISNUMBER(SEARCH("film &amp; video/television", N1360)),"television",ISNUMBER(SEARCH("film &amp; video/animation", N1360)),"animation",ISNUMBER(SEARCH("film &amp; video/documentary", N1360)),"documentary",ISNUMBER(SEARCH("film &amp; video/drama", N1360)),"drama",ISNUMBER(SEARCH("film &amp; video/science fiction", N1360)),"science fiction",ISNUMBER(SEARCH("film &amp; video/shorts", N1360)),"shorts",ISNUMBER(SEARCH("food/food trucks", N1360)),"food trucks",ISNUMBER(SEARCH("food/restaurants", N1360)),"restaurants",ISNUMBER(SEARCH("food/small batch", N1360)),"small batch",ISNUMBER(SEARCH("games/mobile games", N1360)),"mobile games",ISNUMBER(SEARCH("games/tabletop games", N1360)),"tabletop games",ISNUMBER(SEARCH("games/video games", N1360)),"video games",ISNUMBER(SEARCH("music/classical music", N1360)),"classical music",ISNUMBER(SEARCH("music/electronic music", N1360)),"electronic music",ISNUMBER(SEARCH("music/faith", N1360)),"faith",ISNUMBER(SEARCH("music/indie rock", N1360)),"indie rock",ISNUMBER(SEARCH("music/jazz", N1360)),"jazz",ISNUMBER(SEARCH("music/metal", N1360)),"metal",ISNUMBER(SEARCH("music/pop", N1360)),"pop",ISNUMBER(SEARCH("music/rock", N1360)),"rock",ISNUMBER(SEARCH("music/world music", N1360)),"world music",ISNUMBER(SEARCH("journalism/audio", N1360)),"audio",ISNUMBER(SEARCH("photography/nature", N1360)),"nature",ISNUMBER(SEARCH("photography/people", N1360)),"people",ISNUMBER(SEARCH("photography/photobooks", N1360)),"photobooks",ISNUMBER(SEARCH("photography/places", N1360)),"places",ISNUMBER(SEARCH("publishing/art books", N1360)),"art books",ISNUMBER(SEARCH("publishing/children's books", N1360)),"children's books",ISNUMBER(SEARCH("publishing/fiction", N1360)),"fiction",ISNUMBER(SEARCH("publishing/nonfiction", N1360)),"nonfiction",ISNUMBER(SEARCH("publishing/radio &amp; podcasts", N1360)),"radio &amp; podcasts",ISNUMBER(SEARCH("publishing/translations", N1360)),"translations",ISNUMBER(SEARCH("technology/gadgets", N1360)),"gadgets",ISNUMBER(SEARCH("technology/hardware", N1360)),"hardware",ISNUMBER(SEARCH("technology/makerspaces", N1360)),"makerspaces",ISNUMBER(SEARCH("technology/space exploration", N1360)),"space exploration",ISNUMBER(SEARCH("technology/wearables", N1360)),"wearables",ISNUMBER(SEARCH("technology/web", N1360)),"web",ISNUMBER(SEARCH("theater/musical", N1360)),"musical",ISNUMBER(SEARCH("theater/plays", N1360)),"plays",ISNUMBER(SEARCH("theater/spaces", N1360)),"spaces")</f>
        <v>nonfiction</v>
      </c>
      <c r="S1360" s="6">
        <f t="shared" si="108"/>
        <v>40689.570868055554</v>
      </c>
      <c r="T1360" s="6">
        <f t="shared" si="109"/>
        <v>40719.570868055554</v>
      </c>
    </row>
    <row r="1361" spans="1:20" ht="48" hidden="1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tr">
        <f t="shared" si="107"/>
        <v>publishing</v>
      </c>
      <c r="R1361" t="str" cm="1">
        <f t="array" ref="R1361">_xlfn.IFS(ISNUMBER(SEARCH("film &amp; video/television", N1361)),"television",ISNUMBER(SEARCH("film &amp; video/animation", N1361)),"animation",ISNUMBER(SEARCH("film &amp; video/documentary", N1361)),"documentary",ISNUMBER(SEARCH("film &amp; video/drama", N1361)),"drama",ISNUMBER(SEARCH("film &amp; video/science fiction", N1361)),"science fiction",ISNUMBER(SEARCH("film &amp; video/shorts", N1361)),"shorts",ISNUMBER(SEARCH("food/food trucks", N1361)),"food trucks",ISNUMBER(SEARCH("food/restaurants", N1361)),"restaurants",ISNUMBER(SEARCH("food/small batch", N1361)),"small batch",ISNUMBER(SEARCH("games/mobile games", N1361)),"mobile games",ISNUMBER(SEARCH("games/tabletop games", N1361)),"tabletop games",ISNUMBER(SEARCH("games/video games", N1361)),"video games",ISNUMBER(SEARCH("music/classical music", N1361)),"classical music",ISNUMBER(SEARCH("music/electronic music", N1361)),"electronic music",ISNUMBER(SEARCH("music/faith", N1361)),"faith",ISNUMBER(SEARCH("music/indie rock", N1361)),"indie rock",ISNUMBER(SEARCH("music/jazz", N1361)),"jazz",ISNUMBER(SEARCH("music/metal", N1361)),"metal",ISNUMBER(SEARCH("music/pop", N1361)),"pop",ISNUMBER(SEARCH("music/rock", N1361)),"rock",ISNUMBER(SEARCH("music/world music", N1361)),"world music",ISNUMBER(SEARCH("journalism/audio", N1361)),"audio",ISNUMBER(SEARCH("photography/nature", N1361)),"nature",ISNUMBER(SEARCH("photography/people", N1361)),"people",ISNUMBER(SEARCH("photography/photobooks", N1361)),"photobooks",ISNUMBER(SEARCH("photography/places", N1361)),"places",ISNUMBER(SEARCH("publishing/art books", N1361)),"art books",ISNUMBER(SEARCH("publishing/children's books", N1361)),"children's books",ISNUMBER(SEARCH("publishing/fiction", N1361)),"fiction",ISNUMBER(SEARCH("publishing/nonfiction", N1361)),"nonfiction",ISNUMBER(SEARCH("publishing/radio &amp; podcasts", N1361)),"radio &amp; podcasts",ISNUMBER(SEARCH("publishing/translations", N1361)),"translations",ISNUMBER(SEARCH("technology/gadgets", N1361)),"gadgets",ISNUMBER(SEARCH("technology/hardware", N1361)),"hardware",ISNUMBER(SEARCH("technology/makerspaces", N1361)),"makerspaces",ISNUMBER(SEARCH("technology/space exploration", N1361)),"space exploration",ISNUMBER(SEARCH("technology/wearables", N1361)),"wearables",ISNUMBER(SEARCH("technology/web", N1361)),"web",ISNUMBER(SEARCH("theater/musical", N1361)),"musical",ISNUMBER(SEARCH("theater/plays", N1361)),"plays",ISNUMBER(SEARCH("theater/spaces", N1361)),"spaces")</f>
        <v>nonfiction</v>
      </c>
      <c r="S1361" s="6">
        <f t="shared" si="108"/>
        <v>40668.814699074072</v>
      </c>
      <c r="T1361" s="6">
        <f t="shared" si="109"/>
        <v>40730.814699074072</v>
      </c>
    </row>
    <row r="1362" spans="1:20" ht="32" hidden="1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tr">
        <f t="shared" si="107"/>
        <v>publishing</v>
      </c>
      <c r="R1362" t="str" cm="1">
        <f t="array" ref="R1362">_xlfn.IFS(ISNUMBER(SEARCH("film &amp; video/television", N1362)),"television",ISNUMBER(SEARCH("film &amp; video/animation", N1362)),"animation",ISNUMBER(SEARCH("film &amp; video/documentary", N1362)),"documentary",ISNUMBER(SEARCH("film &amp; video/drama", N1362)),"drama",ISNUMBER(SEARCH("film &amp; video/science fiction", N1362)),"science fiction",ISNUMBER(SEARCH("film &amp; video/shorts", N1362)),"shorts",ISNUMBER(SEARCH("food/food trucks", N1362)),"food trucks",ISNUMBER(SEARCH("food/restaurants", N1362)),"restaurants",ISNUMBER(SEARCH("food/small batch", N1362)),"small batch",ISNUMBER(SEARCH("games/mobile games", N1362)),"mobile games",ISNUMBER(SEARCH("games/tabletop games", N1362)),"tabletop games",ISNUMBER(SEARCH("games/video games", N1362)),"video games",ISNUMBER(SEARCH("music/classical music", N1362)),"classical music",ISNUMBER(SEARCH("music/electronic music", N1362)),"electronic music",ISNUMBER(SEARCH("music/faith", N1362)),"faith",ISNUMBER(SEARCH("music/indie rock", N1362)),"indie rock",ISNUMBER(SEARCH("music/jazz", N1362)),"jazz",ISNUMBER(SEARCH("music/metal", N1362)),"metal",ISNUMBER(SEARCH("music/pop", N1362)),"pop",ISNUMBER(SEARCH("music/rock", N1362)),"rock",ISNUMBER(SEARCH("music/world music", N1362)),"world music",ISNUMBER(SEARCH("journalism/audio", N1362)),"audio",ISNUMBER(SEARCH("photography/nature", N1362)),"nature",ISNUMBER(SEARCH("photography/people", N1362)),"people",ISNUMBER(SEARCH("photography/photobooks", N1362)),"photobooks",ISNUMBER(SEARCH("photography/places", N1362)),"places",ISNUMBER(SEARCH("publishing/art books", N1362)),"art books",ISNUMBER(SEARCH("publishing/children's books", N1362)),"children's books",ISNUMBER(SEARCH("publishing/fiction", N1362)),"fiction",ISNUMBER(SEARCH("publishing/nonfiction", N1362)),"nonfiction",ISNUMBER(SEARCH("publishing/radio &amp; podcasts", N1362)),"radio &amp; podcasts",ISNUMBER(SEARCH("publishing/translations", N1362)),"translations",ISNUMBER(SEARCH("technology/gadgets", N1362)),"gadgets",ISNUMBER(SEARCH("technology/hardware", N1362)),"hardware",ISNUMBER(SEARCH("technology/makerspaces", N1362)),"makerspaces",ISNUMBER(SEARCH("technology/space exploration", N1362)),"space exploration",ISNUMBER(SEARCH("technology/wearables", N1362)),"wearables",ISNUMBER(SEARCH("technology/web", N1362)),"web",ISNUMBER(SEARCH("theater/musical", N1362)),"musical",ISNUMBER(SEARCH("theater/plays", N1362)),"plays",ISNUMBER(SEARCH("theater/spaces", N1362)),"spaces")</f>
        <v>nonfiction</v>
      </c>
      <c r="S1362" s="6">
        <f t="shared" si="108"/>
        <v>41095.900694444441</v>
      </c>
      <c r="T1362" s="6">
        <f t="shared" si="109"/>
        <v>41123.900694444441</v>
      </c>
    </row>
    <row r="1363" spans="1:20" ht="48" hidden="1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tr">
        <f t="shared" si="107"/>
        <v>publishing</v>
      </c>
      <c r="R1363" t="str" cm="1">
        <f t="array" ref="R1363">_xlfn.IFS(ISNUMBER(SEARCH("film &amp; video/television", N1363)),"television",ISNUMBER(SEARCH("film &amp; video/animation", N1363)),"animation",ISNUMBER(SEARCH("film &amp; video/documentary", N1363)),"documentary",ISNUMBER(SEARCH("film &amp; video/drama", N1363)),"drama",ISNUMBER(SEARCH("film &amp; video/science fiction", N1363)),"science fiction",ISNUMBER(SEARCH("film &amp; video/shorts", N1363)),"shorts",ISNUMBER(SEARCH("food/food trucks", N1363)),"food trucks",ISNUMBER(SEARCH("food/restaurants", N1363)),"restaurants",ISNUMBER(SEARCH("food/small batch", N1363)),"small batch",ISNUMBER(SEARCH("games/mobile games", N1363)),"mobile games",ISNUMBER(SEARCH("games/tabletop games", N1363)),"tabletop games",ISNUMBER(SEARCH("games/video games", N1363)),"video games",ISNUMBER(SEARCH("music/classical music", N1363)),"classical music",ISNUMBER(SEARCH("music/electronic music", N1363)),"electronic music",ISNUMBER(SEARCH("music/faith", N1363)),"faith",ISNUMBER(SEARCH("music/indie rock", N1363)),"indie rock",ISNUMBER(SEARCH("music/jazz", N1363)),"jazz",ISNUMBER(SEARCH("music/metal", N1363)),"metal",ISNUMBER(SEARCH("music/pop", N1363)),"pop",ISNUMBER(SEARCH("music/rock", N1363)),"rock",ISNUMBER(SEARCH("music/world music", N1363)),"world music",ISNUMBER(SEARCH("journalism/audio", N1363)),"audio",ISNUMBER(SEARCH("photography/nature", N1363)),"nature",ISNUMBER(SEARCH("photography/people", N1363)),"people",ISNUMBER(SEARCH("photography/photobooks", N1363)),"photobooks",ISNUMBER(SEARCH("photography/places", N1363)),"places",ISNUMBER(SEARCH("publishing/art books", N1363)),"art books",ISNUMBER(SEARCH("publishing/children's books", N1363)),"children's books",ISNUMBER(SEARCH("publishing/fiction", N1363)),"fiction",ISNUMBER(SEARCH("publishing/nonfiction", N1363)),"nonfiction",ISNUMBER(SEARCH("publishing/radio &amp; podcasts", N1363)),"radio &amp; podcasts",ISNUMBER(SEARCH("publishing/translations", N1363)),"translations",ISNUMBER(SEARCH("technology/gadgets", N1363)),"gadgets",ISNUMBER(SEARCH("technology/hardware", N1363)),"hardware",ISNUMBER(SEARCH("technology/makerspaces", N1363)),"makerspaces",ISNUMBER(SEARCH("technology/space exploration", N1363)),"space exploration",ISNUMBER(SEARCH("technology/wearables", N1363)),"wearables",ISNUMBER(SEARCH("technology/web", N1363)),"web",ISNUMBER(SEARCH("theater/musical", N1363)),"musical",ISNUMBER(SEARCH("theater/plays", N1363)),"plays",ISNUMBER(SEARCH("theater/spaces", N1363)),"spaces")</f>
        <v>nonfiction</v>
      </c>
      <c r="S1363" s="6">
        <f t="shared" si="108"/>
        <v>41781.717268518521</v>
      </c>
      <c r="T1363" s="6">
        <f t="shared" si="109"/>
        <v>41811.717268518521</v>
      </c>
    </row>
    <row r="1364" spans="1:20" ht="32" hidden="1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tr">
        <f t="shared" si="107"/>
        <v>publishing</v>
      </c>
      <c r="R1364" t="str" cm="1">
        <f t="array" ref="R1364">_xlfn.IFS(ISNUMBER(SEARCH("film &amp; video/television", N1364)),"television",ISNUMBER(SEARCH("film &amp; video/animation", N1364)),"animation",ISNUMBER(SEARCH("film &amp; video/documentary", N1364)),"documentary",ISNUMBER(SEARCH("film &amp; video/drama", N1364)),"drama",ISNUMBER(SEARCH("film &amp; video/science fiction", N1364)),"science fiction",ISNUMBER(SEARCH("film &amp; video/shorts", N1364)),"shorts",ISNUMBER(SEARCH("food/food trucks", N1364)),"food trucks",ISNUMBER(SEARCH("food/restaurants", N1364)),"restaurants",ISNUMBER(SEARCH("food/small batch", N1364)),"small batch",ISNUMBER(SEARCH("games/mobile games", N1364)),"mobile games",ISNUMBER(SEARCH("games/tabletop games", N1364)),"tabletop games",ISNUMBER(SEARCH("games/video games", N1364)),"video games",ISNUMBER(SEARCH("music/classical music", N1364)),"classical music",ISNUMBER(SEARCH("music/electronic music", N1364)),"electronic music",ISNUMBER(SEARCH("music/faith", N1364)),"faith",ISNUMBER(SEARCH("music/indie rock", N1364)),"indie rock",ISNUMBER(SEARCH("music/jazz", N1364)),"jazz",ISNUMBER(SEARCH("music/metal", N1364)),"metal",ISNUMBER(SEARCH("music/pop", N1364)),"pop",ISNUMBER(SEARCH("music/rock", N1364)),"rock",ISNUMBER(SEARCH("music/world music", N1364)),"world music",ISNUMBER(SEARCH("journalism/audio", N1364)),"audio",ISNUMBER(SEARCH("photography/nature", N1364)),"nature",ISNUMBER(SEARCH("photography/people", N1364)),"people",ISNUMBER(SEARCH("photography/photobooks", N1364)),"photobooks",ISNUMBER(SEARCH("photography/places", N1364)),"places",ISNUMBER(SEARCH("publishing/art books", N1364)),"art books",ISNUMBER(SEARCH("publishing/children's books", N1364)),"children's books",ISNUMBER(SEARCH("publishing/fiction", N1364)),"fiction",ISNUMBER(SEARCH("publishing/nonfiction", N1364)),"nonfiction",ISNUMBER(SEARCH("publishing/radio &amp; podcasts", N1364)),"radio &amp; podcasts",ISNUMBER(SEARCH("publishing/translations", N1364)),"translations",ISNUMBER(SEARCH("technology/gadgets", N1364)),"gadgets",ISNUMBER(SEARCH("technology/hardware", N1364)),"hardware",ISNUMBER(SEARCH("technology/makerspaces", N1364)),"makerspaces",ISNUMBER(SEARCH("technology/space exploration", N1364)),"space exploration",ISNUMBER(SEARCH("technology/wearables", N1364)),"wearables",ISNUMBER(SEARCH("technology/web", N1364)),"web",ISNUMBER(SEARCH("theater/musical", N1364)),"musical",ISNUMBER(SEARCH("theater/plays", N1364)),"plays",ISNUMBER(SEARCH("theater/spaces", N1364)),"spaces")</f>
        <v>nonfiction</v>
      </c>
      <c r="S1364" s="6">
        <f t="shared" si="108"/>
        <v>41464.934386574074</v>
      </c>
      <c r="T1364" s="6">
        <f t="shared" si="109"/>
        <v>41524.934386574074</v>
      </c>
    </row>
    <row r="1365" spans="1:20" ht="48" hidden="1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tr" cm="1">
        <f t="array" ref="R1365">_xlfn.IFS(ISNUMBER(SEARCH("film &amp; video/television", N1365)),"television",ISNUMBER(SEARCH("film &amp; video/animation", N1365)),"animation",ISNUMBER(SEARCH("film &amp; video/documentary", N1365)),"documentary",ISNUMBER(SEARCH("film &amp; video/drama", N1365)),"drama",ISNUMBER(SEARCH("film &amp; video/science fiction", N1365)),"science fiction",ISNUMBER(SEARCH("film &amp; video/shorts", N1365)),"shorts",ISNUMBER(SEARCH("food/food trucks", N1365)),"food trucks",ISNUMBER(SEARCH("food/restaurants", N1365)),"restaurants",ISNUMBER(SEARCH("food/small batch", N1365)),"small batch",ISNUMBER(SEARCH("games/mobile games", N1365)),"mobile games",ISNUMBER(SEARCH("games/tabletop games", N1365)),"tabletop games",ISNUMBER(SEARCH("games/video games", N1365)),"video games",ISNUMBER(SEARCH("music/classical music", N1365)),"classical music",ISNUMBER(SEARCH("music/electronic music", N1365)),"electronic music",ISNUMBER(SEARCH("music/faith", N1365)),"faith",ISNUMBER(SEARCH("music/indie rock", N1365)),"indie rock",ISNUMBER(SEARCH("music/jazz", N1365)),"jazz",ISNUMBER(SEARCH("music/metal", N1365)),"metal",ISNUMBER(SEARCH("music/pop", N1365)),"pop",ISNUMBER(SEARCH("music/rock", N1365)),"rock",ISNUMBER(SEARCH("music/world music", N1365)),"world music",ISNUMBER(SEARCH("journalism/audio", N1365)),"audio",ISNUMBER(SEARCH("photography/nature", N1365)),"nature",ISNUMBER(SEARCH("photography/people", N1365)),"people",ISNUMBER(SEARCH("photography/photobooks", N1365)),"photobooks",ISNUMBER(SEARCH("photography/places", N1365)),"places",ISNUMBER(SEARCH("publishing/art books", N1365)),"art books",ISNUMBER(SEARCH("publishing/children's books", N1365)),"children's books",ISNUMBER(SEARCH("publishing/fiction", N1365)),"fiction",ISNUMBER(SEARCH("publishing/nonfiction", N1365)),"nonfiction",ISNUMBER(SEARCH("publishing/radio &amp; podcasts", N1365)),"radio &amp; podcasts",ISNUMBER(SEARCH("publishing/translations", N1365)),"translations",ISNUMBER(SEARCH("technology/gadgets", N1365)),"gadgets",ISNUMBER(SEARCH("technology/hardware", N1365)),"hardware",ISNUMBER(SEARCH("technology/makerspaces", N1365)),"makerspaces",ISNUMBER(SEARCH("technology/space exploration", N1365)),"space exploration",ISNUMBER(SEARCH("technology/wearables", N1365)),"wearables",ISNUMBER(SEARCH("technology/web", N1365)),"web",ISNUMBER(SEARCH("theater/musical", N1365)),"musical",ISNUMBER(SEARCH("theater/plays", N1365)),"plays",ISNUMBER(SEARCH("theater/spaces", N1365)),"spaces")</f>
        <v>nonfiction</v>
      </c>
      <c r="S1365" s="6">
        <f t="shared" si="108"/>
        <v>42396.8440625</v>
      </c>
      <c r="T1365" s="6">
        <f t="shared" si="109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tr">
        <f t="shared" si="107"/>
        <v>music</v>
      </c>
      <c r="R1366" t="str" cm="1">
        <f t="array" ref="R1366">_xlfn.IFS(ISNUMBER(SEARCH("film &amp; video/television", N1366)),"television",ISNUMBER(SEARCH("film &amp; video/animation", N1366)),"animation",ISNUMBER(SEARCH("film &amp; video/documentary", N1366)),"documentary",ISNUMBER(SEARCH("film &amp; video/drama", N1366)),"drama",ISNUMBER(SEARCH("film &amp; video/science fiction", N1366)),"science fiction",ISNUMBER(SEARCH("film &amp; video/shorts", N1366)),"shorts",ISNUMBER(SEARCH("food/food trucks", N1366)),"food trucks",ISNUMBER(SEARCH("food/restaurants", N1366)),"restaurants",ISNUMBER(SEARCH("food/small batch", N1366)),"small batch",ISNUMBER(SEARCH("games/mobile games", N1366)),"mobile games",ISNUMBER(SEARCH("games/tabletop games", N1366)),"tabletop games",ISNUMBER(SEARCH("games/video games", N1366)),"video games",ISNUMBER(SEARCH("music/classical music", N1366)),"classical music",ISNUMBER(SEARCH("music/electronic music", N1366)),"electronic music",ISNUMBER(SEARCH("music/faith", N1366)),"faith",ISNUMBER(SEARCH("music/indie rock", N1366)),"indie rock",ISNUMBER(SEARCH("music/jazz", N1366)),"jazz",ISNUMBER(SEARCH("music/metal", N1366)),"metal",ISNUMBER(SEARCH("music/pop", N1366)),"pop",ISNUMBER(SEARCH("music/rock", N1366)),"rock",ISNUMBER(SEARCH("music/world music", N1366)),"world music",ISNUMBER(SEARCH("journalism/audio", N1366)),"audio",ISNUMBER(SEARCH("photography/nature", N1366)),"nature",ISNUMBER(SEARCH("photography/people", N1366)),"people",ISNUMBER(SEARCH("photography/photobooks", N1366)),"photobooks",ISNUMBER(SEARCH("photography/places", N1366)),"places",ISNUMBER(SEARCH("publishing/art books", N1366)),"art books",ISNUMBER(SEARCH("publishing/children's books", N1366)),"children's books",ISNUMBER(SEARCH("publishing/fiction", N1366)),"fiction",ISNUMBER(SEARCH("publishing/nonfiction", N1366)),"nonfiction",ISNUMBER(SEARCH("publishing/radio &amp; podcasts", N1366)),"radio &amp; podcasts",ISNUMBER(SEARCH("publishing/translations", N1366)),"translations",ISNUMBER(SEARCH("technology/gadgets", N1366)),"gadgets",ISNUMBER(SEARCH("technology/hardware", N1366)),"hardware",ISNUMBER(SEARCH("technology/makerspaces", N1366)),"makerspaces",ISNUMBER(SEARCH("technology/space exploration", N1366)),"space exploration",ISNUMBER(SEARCH("technology/wearables", N1366)),"wearables",ISNUMBER(SEARCH("technology/web", N1366)),"web",ISNUMBER(SEARCH("theater/musical", N1366)),"musical",ISNUMBER(SEARCH("theater/plays", N1366)),"plays",ISNUMBER(SEARCH("theater/spaces", N1366)),"spaces")</f>
        <v>rock</v>
      </c>
      <c r="S1366" s="6">
        <f t="shared" si="108"/>
        <v>41951.695671296293</v>
      </c>
      <c r="T1366" s="6">
        <f t="shared" si="109"/>
        <v>42011.6956712963</v>
      </c>
    </row>
    <row r="1367" spans="1:20" ht="48" hidden="1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tr">
        <f t="shared" si="107"/>
        <v>music</v>
      </c>
      <c r="R1367" t="str" cm="1">
        <f t="array" ref="R1367">_xlfn.IFS(ISNUMBER(SEARCH("film &amp; video/television", N1367)),"television",ISNUMBER(SEARCH("film &amp; video/animation", N1367)),"animation",ISNUMBER(SEARCH("film &amp; video/documentary", N1367)),"documentary",ISNUMBER(SEARCH("film &amp; video/drama", N1367)),"drama",ISNUMBER(SEARCH("film &amp; video/science fiction", N1367)),"science fiction",ISNUMBER(SEARCH("film &amp; video/shorts", N1367)),"shorts",ISNUMBER(SEARCH("food/food trucks", N1367)),"food trucks",ISNUMBER(SEARCH("food/restaurants", N1367)),"restaurants",ISNUMBER(SEARCH("food/small batch", N1367)),"small batch",ISNUMBER(SEARCH("games/mobile games", N1367)),"mobile games",ISNUMBER(SEARCH("games/tabletop games", N1367)),"tabletop games",ISNUMBER(SEARCH("games/video games", N1367)),"video games",ISNUMBER(SEARCH("music/classical music", N1367)),"classical music",ISNUMBER(SEARCH("music/electronic music", N1367)),"electronic music",ISNUMBER(SEARCH("music/faith", N1367)),"faith",ISNUMBER(SEARCH("music/indie rock", N1367)),"indie rock",ISNUMBER(SEARCH("music/jazz", N1367)),"jazz",ISNUMBER(SEARCH("music/metal", N1367)),"metal",ISNUMBER(SEARCH("music/pop", N1367)),"pop",ISNUMBER(SEARCH("music/rock", N1367)),"rock",ISNUMBER(SEARCH("music/world music", N1367)),"world music",ISNUMBER(SEARCH("journalism/audio", N1367)),"audio",ISNUMBER(SEARCH("photography/nature", N1367)),"nature",ISNUMBER(SEARCH("photography/people", N1367)),"people",ISNUMBER(SEARCH("photography/photobooks", N1367)),"photobooks",ISNUMBER(SEARCH("photography/places", N1367)),"places",ISNUMBER(SEARCH("publishing/art books", N1367)),"art books",ISNUMBER(SEARCH("publishing/children's books", N1367)),"children's books",ISNUMBER(SEARCH("publishing/fiction", N1367)),"fiction",ISNUMBER(SEARCH("publishing/nonfiction", N1367)),"nonfiction",ISNUMBER(SEARCH("publishing/radio &amp; podcasts", N1367)),"radio &amp; podcasts",ISNUMBER(SEARCH("publishing/translations", N1367)),"translations",ISNUMBER(SEARCH("technology/gadgets", N1367)),"gadgets",ISNUMBER(SEARCH("technology/hardware", N1367)),"hardware",ISNUMBER(SEARCH("technology/makerspaces", N1367)),"makerspaces",ISNUMBER(SEARCH("technology/space exploration", N1367)),"space exploration",ISNUMBER(SEARCH("technology/wearables", N1367)),"wearables",ISNUMBER(SEARCH("technology/web", N1367)),"web",ISNUMBER(SEARCH("theater/musical", N1367)),"musical",ISNUMBER(SEARCH("theater/plays", N1367)),"plays",ISNUMBER(SEARCH("theater/spaces", N1367)),"spaces")</f>
        <v>rock</v>
      </c>
      <c r="S1367" s="6">
        <f t="shared" si="108"/>
        <v>42049.733240740738</v>
      </c>
      <c r="T1367" s="6">
        <f t="shared" si="109"/>
        <v>42079.691574074073</v>
      </c>
    </row>
    <row r="1368" spans="1:20" ht="16" hidden="1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tr">
        <f t="shared" si="107"/>
        <v>music</v>
      </c>
      <c r="R1368" t="str" cm="1">
        <f t="array" ref="R1368">_xlfn.IFS(ISNUMBER(SEARCH("film &amp; video/television", N1368)),"television",ISNUMBER(SEARCH("film &amp; video/animation", N1368)),"animation",ISNUMBER(SEARCH("film &amp; video/documentary", N1368)),"documentary",ISNUMBER(SEARCH("film &amp; video/drama", N1368)),"drama",ISNUMBER(SEARCH("film &amp; video/science fiction", N1368)),"science fiction",ISNUMBER(SEARCH("film &amp; video/shorts", N1368)),"shorts",ISNUMBER(SEARCH("food/food trucks", N1368)),"food trucks",ISNUMBER(SEARCH("food/restaurants", N1368)),"restaurants",ISNUMBER(SEARCH("food/small batch", N1368)),"small batch",ISNUMBER(SEARCH("games/mobile games", N1368)),"mobile games",ISNUMBER(SEARCH("games/tabletop games", N1368)),"tabletop games",ISNUMBER(SEARCH("games/video games", N1368)),"video games",ISNUMBER(SEARCH("music/classical music", N1368)),"classical music",ISNUMBER(SEARCH("music/electronic music", N1368)),"electronic music",ISNUMBER(SEARCH("music/faith", N1368)),"faith",ISNUMBER(SEARCH("music/indie rock", N1368)),"indie rock",ISNUMBER(SEARCH("music/jazz", N1368)),"jazz",ISNUMBER(SEARCH("music/metal", N1368)),"metal",ISNUMBER(SEARCH("music/pop", N1368)),"pop",ISNUMBER(SEARCH("music/rock", N1368)),"rock",ISNUMBER(SEARCH("music/world music", N1368)),"world music",ISNUMBER(SEARCH("journalism/audio", N1368)),"audio",ISNUMBER(SEARCH("photography/nature", N1368)),"nature",ISNUMBER(SEARCH("photography/people", N1368)),"people",ISNUMBER(SEARCH("photography/photobooks", N1368)),"photobooks",ISNUMBER(SEARCH("photography/places", N1368)),"places",ISNUMBER(SEARCH("publishing/art books", N1368)),"art books",ISNUMBER(SEARCH("publishing/children's books", N1368)),"children's books",ISNUMBER(SEARCH("publishing/fiction", N1368)),"fiction",ISNUMBER(SEARCH("publishing/nonfiction", N1368)),"nonfiction",ISNUMBER(SEARCH("publishing/radio &amp; podcasts", N1368)),"radio &amp; podcasts",ISNUMBER(SEARCH("publishing/translations", N1368)),"translations",ISNUMBER(SEARCH("technology/gadgets", N1368)),"gadgets",ISNUMBER(SEARCH("technology/hardware", N1368)),"hardware",ISNUMBER(SEARCH("technology/makerspaces", N1368)),"makerspaces",ISNUMBER(SEARCH("technology/space exploration", N1368)),"space exploration",ISNUMBER(SEARCH("technology/wearables", N1368)),"wearables",ISNUMBER(SEARCH("technology/web", N1368)),"web",ISNUMBER(SEARCH("theater/musical", N1368)),"musical",ISNUMBER(SEARCH("theater/plays", N1368)),"plays",ISNUMBER(SEARCH("theater/spaces", N1368)),"spaces")</f>
        <v>rock</v>
      </c>
      <c r="S1368" s="6">
        <f t="shared" si="108"/>
        <v>41924.996099537035</v>
      </c>
      <c r="T1368" s="6">
        <f t="shared" si="109"/>
        <v>41970.037766203706</v>
      </c>
    </row>
    <row r="1369" spans="1:20" ht="48" hidden="1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tr">
        <f t="shared" si="107"/>
        <v>music</v>
      </c>
      <c r="R1369" t="str" cm="1">
        <f t="array" ref="R1369">_xlfn.IFS(ISNUMBER(SEARCH("film &amp; video/television", N1369)),"television",ISNUMBER(SEARCH("film &amp; video/animation", N1369)),"animation",ISNUMBER(SEARCH("film &amp; video/documentary", N1369)),"documentary",ISNUMBER(SEARCH("film &amp; video/drama", N1369)),"drama",ISNUMBER(SEARCH("film &amp; video/science fiction", N1369)),"science fiction",ISNUMBER(SEARCH("film &amp; video/shorts", N1369)),"shorts",ISNUMBER(SEARCH("food/food trucks", N1369)),"food trucks",ISNUMBER(SEARCH("food/restaurants", N1369)),"restaurants",ISNUMBER(SEARCH("food/small batch", N1369)),"small batch",ISNUMBER(SEARCH("games/mobile games", N1369)),"mobile games",ISNUMBER(SEARCH("games/tabletop games", N1369)),"tabletop games",ISNUMBER(SEARCH("games/video games", N1369)),"video games",ISNUMBER(SEARCH("music/classical music", N1369)),"classical music",ISNUMBER(SEARCH("music/electronic music", N1369)),"electronic music",ISNUMBER(SEARCH("music/faith", N1369)),"faith",ISNUMBER(SEARCH("music/indie rock", N1369)),"indie rock",ISNUMBER(SEARCH("music/jazz", N1369)),"jazz",ISNUMBER(SEARCH("music/metal", N1369)),"metal",ISNUMBER(SEARCH("music/pop", N1369)),"pop",ISNUMBER(SEARCH("music/rock", N1369)),"rock",ISNUMBER(SEARCH("music/world music", N1369)),"world music",ISNUMBER(SEARCH("journalism/audio", N1369)),"audio",ISNUMBER(SEARCH("photography/nature", N1369)),"nature",ISNUMBER(SEARCH("photography/people", N1369)),"people",ISNUMBER(SEARCH("photography/photobooks", N1369)),"photobooks",ISNUMBER(SEARCH("photography/places", N1369)),"places",ISNUMBER(SEARCH("publishing/art books", N1369)),"art books",ISNUMBER(SEARCH("publishing/children's books", N1369)),"children's books",ISNUMBER(SEARCH("publishing/fiction", N1369)),"fiction",ISNUMBER(SEARCH("publishing/nonfiction", N1369)),"nonfiction",ISNUMBER(SEARCH("publishing/radio &amp; podcasts", N1369)),"radio &amp; podcasts",ISNUMBER(SEARCH("publishing/translations", N1369)),"translations",ISNUMBER(SEARCH("technology/gadgets", N1369)),"gadgets",ISNUMBER(SEARCH("technology/hardware", N1369)),"hardware",ISNUMBER(SEARCH("technology/makerspaces", N1369)),"makerspaces",ISNUMBER(SEARCH("technology/space exploration", N1369)),"space exploration",ISNUMBER(SEARCH("technology/wearables", N1369)),"wearables",ISNUMBER(SEARCH("technology/web", N1369)),"web",ISNUMBER(SEARCH("theater/musical", N1369)),"musical",ISNUMBER(SEARCH("theater/plays", N1369)),"plays",ISNUMBER(SEARCH("theater/spaces", N1369)),"spaces")</f>
        <v>rock</v>
      </c>
      <c r="S1369" s="6">
        <f t="shared" si="108"/>
        <v>42292.002893518518</v>
      </c>
      <c r="T1369" s="6">
        <f t="shared" si="109"/>
        <v>42322.044560185182</v>
      </c>
    </row>
    <row r="1370" spans="1:20" ht="48" hidden="1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tr">
        <f t="shared" si="107"/>
        <v>music</v>
      </c>
      <c r="R1370" t="str" cm="1">
        <f t="array" ref="R1370">_xlfn.IFS(ISNUMBER(SEARCH("film &amp; video/television", N1370)),"television",ISNUMBER(SEARCH("film &amp; video/animation", N1370)),"animation",ISNUMBER(SEARCH("film &amp; video/documentary", N1370)),"documentary",ISNUMBER(SEARCH("film &amp; video/drama", N1370)),"drama",ISNUMBER(SEARCH("film &amp; video/science fiction", N1370)),"science fiction",ISNUMBER(SEARCH("film &amp; video/shorts", N1370)),"shorts",ISNUMBER(SEARCH("food/food trucks", N1370)),"food trucks",ISNUMBER(SEARCH("food/restaurants", N1370)),"restaurants",ISNUMBER(SEARCH("food/small batch", N1370)),"small batch",ISNUMBER(SEARCH("games/mobile games", N1370)),"mobile games",ISNUMBER(SEARCH("games/tabletop games", N1370)),"tabletop games",ISNUMBER(SEARCH("games/video games", N1370)),"video games",ISNUMBER(SEARCH("music/classical music", N1370)),"classical music",ISNUMBER(SEARCH("music/electronic music", N1370)),"electronic music",ISNUMBER(SEARCH("music/faith", N1370)),"faith",ISNUMBER(SEARCH("music/indie rock", N1370)),"indie rock",ISNUMBER(SEARCH("music/jazz", N1370)),"jazz",ISNUMBER(SEARCH("music/metal", N1370)),"metal",ISNUMBER(SEARCH("music/pop", N1370)),"pop",ISNUMBER(SEARCH("music/rock", N1370)),"rock",ISNUMBER(SEARCH("music/world music", N1370)),"world music",ISNUMBER(SEARCH("journalism/audio", N1370)),"audio",ISNUMBER(SEARCH("photography/nature", N1370)),"nature",ISNUMBER(SEARCH("photography/people", N1370)),"people",ISNUMBER(SEARCH("photography/photobooks", N1370)),"photobooks",ISNUMBER(SEARCH("photography/places", N1370)),"places",ISNUMBER(SEARCH("publishing/art books", N1370)),"art books",ISNUMBER(SEARCH("publishing/children's books", N1370)),"children's books",ISNUMBER(SEARCH("publishing/fiction", N1370)),"fiction",ISNUMBER(SEARCH("publishing/nonfiction", N1370)),"nonfiction",ISNUMBER(SEARCH("publishing/radio &amp; podcasts", N1370)),"radio &amp; podcasts",ISNUMBER(SEARCH("publishing/translations", N1370)),"translations",ISNUMBER(SEARCH("technology/gadgets", N1370)),"gadgets",ISNUMBER(SEARCH("technology/hardware", N1370)),"hardware",ISNUMBER(SEARCH("technology/makerspaces", N1370)),"makerspaces",ISNUMBER(SEARCH("technology/space exploration", N1370)),"space exploration",ISNUMBER(SEARCH("technology/wearables", N1370)),"wearables",ISNUMBER(SEARCH("technology/web", N1370)),"web",ISNUMBER(SEARCH("theater/musical", N1370)),"musical",ISNUMBER(SEARCH("theater/plays", N1370)),"plays",ISNUMBER(SEARCH("theater/spaces", N1370)),"spaces")</f>
        <v>rock</v>
      </c>
      <c r="S1370" s="6">
        <f t="shared" si="108"/>
        <v>42146.190902777773</v>
      </c>
      <c r="T1370" s="6">
        <f t="shared" si="109"/>
        <v>42170.190902777773</v>
      </c>
    </row>
    <row r="1371" spans="1:20" ht="48" hidden="1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tr">
        <f t="shared" si="107"/>
        <v>music</v>
      </c>
      <c r="R1371" t="str" cm="1">
        <f t="array" ref="R1371">_xlfn.IFS(ISNUMBER(SEARCH("film &amp; video/television", N1371)),"television",ISNUMBER(SEARCH("film &amp; video/animation", N1371)),"animation",ISNUMBER(SEARCH("film &amp; video/documentary", N1371)),"documentary",ISNUMBER(SEARCH("film &amp; video/drama", N1371)),"drama",ISNUMBER(SEARCH("film &amp; video/science fiction", N1371)),"science fiction",ISNUMBER(SEARCH("film &amp; video/shorts", N1371)),"shorts",ISNUMBER(SEARCH("food/food trucks", N1371)),"food trucks",ISNUMBER(SEARCH("food/restaurants", N1371)),"restaurants",ISNUMBER(SEARCH("food/small batch", N1371)),"small batch",ISNUMBER(SEARCH("games/mobile games", N1371)),"mobile games",ISNUMBER(SEARCH("games/tabletop games", N1371)),"tabletop games",ISNUMBER(SEARCH("games/video games", N1371)),"video games",ISNUMBER(SEARCH("music/classical music", N1371)),"classical music",ISNUMBER(SEARCH("music/electronic music", N1371)),"electronic music",ISNUMBER(SEARCH("music/faith", N1371)),"faith",ISNUMBER(SEARCH("music/indie rock", N1371)),"indie rock",ISNUMBER(SEARCH("music/jazz", N1371)),"jazz",ISNUMBER(SEARCH("music/metal", N1371)),"metal",ISNUMBER(SEARCH("music/pop", N1371)),"pop",ISNUMBER(SEARCH("music/rock", N1371)),"rock",ISNUMBER(SEARCH("music/world music", N1371)),"world music",ISNUMBER(SEARCH("journalism/audio", N1371)),"audio",ISNUMBER(SEARCH("photography/nature", N1371)),"nature",ISNUMBER(SEARCH("photography/people", N1371)),"people",ISNUMBER(SEARCH("photography/photobooks", N1371)),"photobooks",ISNUMBER(SEARCH("photography/places", N1371)),"places",ISNUMBER(SEARCH("publishing/art books", N1371)),"art books",ISNUMBER(SEARCH("publishing/children's books", N1371)),"children's books",ISNUMBER(SEARCH("publishing/fiction", N1371)),"fiction",ISNUMBER(SEARCH("publishing/nonfiction", N1371)),"nonfiction",ISNUMBER(SEARCH("publishing/radio &amp; podcasts", N1371)),"radio &amp; podcasts",ISNUMBER(SEARCH("publishing/translations", N1371)),"translations",ISNUMBER(SEARCH("technology/gadgets", N1371)),"gadgets",ISNUMBER(SEARCH("technology/hardware", N1371)),"hardware",ISNUMBER(SEARCH("technology/makerspaces", N1371)),"makerspaces",ISNUMBER(SEARCH("technology/space exploration", N1371)),"space exploration",ISNUMBER(SEARCH("technology/wearables", N1371)),"wearables",ISNUMBER(SEARCH("technology/web", N1371)),"web",ISNUMBER(SEARCH("theater/musical", N1371)),"musical",ISNUMBER(SEARCH("theater/plays", N1371)),"plays",ISNUMBER(SEARCH("theater/spaces", N1371)),"spaces")</f>
        <v>rock</v>
      </c>
      <c r="S1371" s="6">
        <f t="shared" si="108"/>
        <v>41710.594282407408</v>
      </c>
      <c r="T1371" s="6">
        <f t="shared" si="109"/>
        <v>41740.594282407408</v>
      </c>
    </row>
    <row r="1372" spans="1:20" ht="32" hidden="1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tr">
        <f t="shared" si="107"/>
        <v>music</v>
      </c>
      <c r="R1372" t="str" cm="1">
        <f t="array" ref="R1372">_xlfn.IFS(ISNUMBER(SEARCH("film &amp; video/television", N1372)),"television",ISNUMBER(SEARCH("film &amp; video/animation", N1372)),"animation",ISNUMBER(SEARCH("film &amp; video/documentary", N1372)),"documentary",ISNUMBER(SEARCH("film &amp; video/drama", N1372)),"drama",ISNUMBER(SEARCH("film &amp; video/science fiction", N1372)),"science fiction",ISNUMBER(SEARCH("film &amp; video/shorts", N1372)),"shorts",ISNUMBER(SEARCH("food/food trucks", N1372)),"food trucks",ISNUMBER(SEARCH("food/restaurants", N1372)),"restaurants",ISNUMBER(SEARCH("food/small batch", N1372)),"small batch",ISNUMBER(SEARCH("games/mobile games", N1372)),"mobile games",ISNUMBER(SEARCH("games/tabletop games", N1372)),"tabletop games",ISNUMBER(SEARCH("games/video games", N1372)),"video games",ISNUMBER(SEARCH("music/classical music", N1372)),"classical music",ISNUMBER(SEARCH("music/electronic music", N1372)),"electronic music",ISNUMBER(SEARCH("music/faith", N1372)),"faith",ISNUMBER(SEARCH("music/indie rock", N1372)),"indie rock",ISNUMBER(SEARCH("music/jazz", N1372)),"jazz",ISNUMBER(SEARCH("music/metal", N1372)),"metal",ISNUMBER(SEARCH("music/pop", N1372)),"pop",ISNUMBER(SEARCH("music/rock", N1372)),"rock",ISNUMBER(SEARCH("music/world music", N1372)),"world music",ISNUMBER(SEARCH("journalism/audio", N1372)),"audio",ISNUMBER(SEARCH("photography/nature", N1372)),"nature",ISNUMBER(SEARCH("photography/people", N1372)),"people",ISNUMBER(SEARCH("photography/photobooks", N1372)),"photobooks",ISNUMBER(SEARCH("photography/places", N1372)),"places",ISNUMBER(SEARCH("publishing/art books", N1372)),"art books",ISNUMBER(SEARCH("publishing/children's books", N1372)),"children's books",ISNUMBER(SEARCH("publishing/fiction", N1372)),"fiction",ISNUMBER(SEARCH("publishing/nonfiction", N1372)),"nonfiction",ISNUMBER(SEARCH("publishing/radio &amp; podcasts", N1372)),"radio &amp; podcasts",ISNUMBER(SEARCH("publishing/translations", N1372)),"translations",ISNUMBER(SEARCH("technology/gadgets", N1372)),"gadgets",ISNUMBER(SEARCH("technology/hardware", N1372)),"hardware",ISNUMBER(SEARCH("technology/makerspaces", N1372)),"makerspaces",ISNUMBER(SEARCH("technology/space exploration", N1372)),"space exploration",ISNUMBER(SEARCH("technology/wearables", N1372)),"wearables",ISNUMBER(SEARCH("technology/web", N1372)),"web",ISNUMBER(SEARCH("theater/musical", N1372)),"musical",ISNUMBER(SEARCH("theater/plays", N1372)),"plays",ISNUMBER(SEARCH("theater/spaces", N1372)),"spaces")</f>
        <v>rock</v>
      </c>
      <c r="S1372" s="6">
        <f t="shared" si="108"/>
        <v>41548.00335648148</v>
      </c>
      <c r="T1372" s="6">
        <f t="shared" si="109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tr">
        <f t="shared" si="107"/>
        <v>music</v>
      </c>
      <c r="R1373" t="str" cm="1">
        <f t="array" ref="R1373">_xlfn.IFS(ISNUMBER(SEARCH("film &amp; video/television", N1373)),"television",ISNUMBER(SEARCH("film &amp; video/animation", N1373)),"animation",ISNUMBER(SEARCH("film &amp; video/documentary", N1373)),"documentary",ISNUMBER(SEARCH("film &amp; video/drama", N1373)),"drama",ISNUMBER(SEARCH("film &amp; video/science fiction", N1373)),"science fiction",ISNUMBER(SEARCH("film &amp; video/shorts", N1373)),"shorts",ISNUMBER(SEARCH("food/food trucks", N1373)),"food trucks",ISNUMBER(SEARCH("food/restaurants", N1373)),"restaurants",ISNUMBER(SEARCH("food/small batch", N1373)),"small batch",ISNUMBER(SEARCH("games/mobile games", N1373)),"mobile games",ISNUMBER(SEARCH("games/tabletop games", N1373)),"tabletop games",ISNUMBER(SEARCH("games/video games", N1373)),"video games",ISNUMBER(SEARCH("music/classical music", N1373)),"classical music",ISNUMBER(SEARCH("music/electronic music", N1373)),"electronic music",ISNUMBER(SEARCH("music/faith", N1373)),"faith",ISNUMBER(SEARCH("music/indie rock", N1373)),"indie rock",ISNUMBER(SEARCH("music/jazz", N1373)),"jazz",ISNUMBER(SEARCH("music/metal", N1373)),"metal",ISNUMBER(SEARCH("music/pop", N1373)),"pop",ISNUMBER(SEARCH("music/rock", N1373)),"rock",ISNUMBER(SEARCH("music/world music", N1373)),"world music",ISNUMBER(SEARCH("journalism/audio", N1373)),"audio",ISNUMBER(SEARCH("photography/nature", N1373)),"nature",ISNUMBER(SEARCH("photography/people", N1373)),"people",ISNUMBER(SEARCH("photography/photobooks", N1373)),"photobooks",ISNUMBER(SEARCH("photography/places", N1373)),"places",ISNUMBER(SEARCH("publishing/art books", N1373)),"art books",ISNUMBER(SEARCH("publishing/children's books", N1373)),"children's books",ISNUMBER(SEARCH("publishing/fiction", N1373)),"fiction",ISNUMBER(SEARCH("publishing/nonfiction", N1373)),"nonfiction",ISNUMBER(SEARCH("publishing/radio &amp; podcasts", N1373)),"radio &amp; podcasts",ISNUMBER(SEARCH("publishing/translations", N1373)),"translations",ISNUMBER(SEARCH("technology/gadgets", N1373)),"gadgets",ISNUMBER(SEARCH("technology/hardware", N1373)),"hardware",ISNUMBER(SEARCH("technology/makerspaces", N1373)),"makerspaces",ISNUMBER(SEARCH("technology/space exploration", N1373)),"space exploration",ISNUMBER(SEARCH("technology/wearables", N1373)),"wearables",ISNUMBER(SEARCH("technology/web", N1373)),"web",ISNUMBER(SEARCH("theater/musical", N1373)),"musical",ISNUMBER(SEARCH("theater/plays", N1373)),"plays",ISNUMBER(SEARCH("theater/spaces", N1373)),"spaces")</f>
        <v>rock</v>
      </c>
      <c r="S1373" s="6">
        <f t="shared" si="108"/>
        <v>42101.758587962962</v>
      </c>
      <c r="T1373" s="6">
        <f t="shared" si="109"/>
        <v>42131.758587962962</v>
      </c>
    </row>
    <row r="1374" spans="1:20" ht="16" hidden="1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tr">
        <f t="shared" si="107"/>
        <v>music</v>
      </c>
      <c r="R1374" t="str" cm="1">
        <f t="array" ref="R1374">_xlfn.IFS(ISNUMBER(SEARCH("film &amp; video/television", N1374)),"television",ISNUMBER(SEARCH("film &amp; video/animation", N1374)),"animation",ISNUMBER(SEARCH("film &amp; video/documentary", N1374)),"documentary",ISNUMBER(SEARCH("film &amp; video/drama", N1374)),"drama",ISNUMBER(SEARCH("film &amp; video/science fiction", N1374)),"science fiction",ISNUMBER(SEARCH("film &amp; video/shorts", N1374)),"shorts",ISNUMBER(SEARCH("food/food trucks", N1374)),"food trucks",ISNUMBER(SEARCH("food/restaurants", N1374)),"restaurants",ISNUMBER(SEARCH("food/small batch", N1374)),"small batch",ISNUMBER(SEARCH("games/mobile games", N1374)),"mobile games",ISNUMBER(SEARCH("games/tabletop games", N1374)),"tabletop games",ISNUMBER(SEARCH("games/video games", N1374)),"video games",ISNUMBER(SEARCH("music/classical music", N1374)),"classical music",ISNUMBER(SEARCH("music/electronic music", N1374)),"electronic music",ISNUMBER(SEARCH("music/faith", N1374)),"faith",ISNUMBER(SEARCH("music/indie rock", N1374)),"indie rock",ISNUMBER(SEARCH("music/jazz", N1374)),"jazz",ISNUMBER(SEARCH("music/metal", N1374)),"metal",ISNUMBER(SEARCH("music/pop", N1374)),"pop",ISNUMBER(SEARCH("music/rock", N1374)),"rock",ISNUMBER(SEARCH("music/world music", N1374)),"world music",ISNUMBER(SEARCH("journalism/audio", N1374)),"audio",ISNUMBER(SEARCH("photography/nature", N1374)),"nature",ISNUMBER(SEARCH("photography/people", N1374)),"people",ISNUMBER(SEARCH("photography/photobooks", N1374)),"photobooks",ISNUMBER(SEARCH("photography/places", N1374)),"places",ISNUMBER(SEARCH("publishing/art books", N1374)),"art books",ISNUMBER(SEARCH("publishing/children's books", N1374)),"children's books",ISNUMBER(SEARCH("publishing/fiction", N1374)),"fiction",ISNUMBER(SEARCH("publishing/nonfiction", N1374)),"nonfiction",ISNUMBER(SEARCH("publishing/radio &amp; podcasts", N1374)),"radio &amp; podcasts",ISNUMBER(SEARCH("publishing/translations", N1374)),"translations",ISNUMBER(SEARCH("technology/gadgets", N1374)),"gadgets",ISNUMBER(SEARCH("technology/hardware", N1374)),"hardware",ISNUMBER(SEARCH("technology/makerspaces", N1374)),"makerspaces",ISNUMBER(SEARCH("technology/space exploration", N1374)),"space exploration",ISNUMBER(SEARCH("technology/wearables", N1374)),"wearables",ISNUMBER(SEARCH("technology/web", N1374)),"web",ISNUMBER(SEARCH("theater/musical", N1374)),"musical",ISNUMBER(SEARCH("theater/plays", N1374)),"plays",ISNUMBER(SEARCH("theater/spaces", N1374)),"spaces")</f>
        <v>rock</v>
      </c>
      <c r="S1374" s="6">
        <f t="shared" si="108"/>
        <v>41072.739953703705</v>
      </c>
      <c r="T1374" s="6">
        <f t="shared" si="109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tr">
        <f t="shared" si="107"/>
        <v>music</v>
      </c>
      <c r="R1375" t="str" cm="1">
        <f t="array" ref="R1375">_xlfn.IFS(ISNUMBER(SEARCH("film &amp; video/television", N1375)),"television",ISNUMBER(SEARCH("film &amp; video/animation", N1375)),"animation",ISNUMBER(SEARCH("film &amp; video/documentary", N1375)),"documentary",ISNUMBER(SEARCH("film &amp; video/drama", N1375)),"drama",ISNUMBER(SEARCH("film &amp; video/science fiction", N1375)),"science fiction",ISNUMBER(SEARCH("film &amp; video/shorts", N1375)),"shorts",ISNUMBER(SEARCH("food/food trucks", N1375)),"food trucks",ISNUMBER(SEARCH("food/restaurants", N1375)),"restaurants",ISNUMBER(SEARCH("food/small batch", N1375)),"small batch",ISNUMBER(SEARCH("games/mobile games", N1375)),"mobile games",ISNUMBER(SEARCH("games/tabletop games", N1375)),"tabletop games",ISNUMBER(SEARCH("games/video games", N1375)),"video games",ISNUMBER(SEARCH("music/classical music", N1375)),"classical music",ISNUMBER(SEARCH("music/electronic music", N1375)),"electronic music",ISNUMBER(SEARCH("music/faith", N1375)),"faith",ISNUMBER(SEARCH("music/indie rock", N1375)),"indie rock",ISNUMBER(SEARCH("music/jazz", N1375)),"jazz",ISNUMBER(SEARCH("music/metal", N1375)),"metal",ISNUMBER(SEARCH("music/pop", N1375)),"pop",ISNUMBER(SEARCH("music/rock", N1375)),"rock",ISNUMBER(SEARCH("music/world music", N1375)),"world music",ISNUMBER(SEARCH("journalism/audio", N1375)),"audio",ISNUMBER(SEARCH("photography/nature", N1375)),"nature",ISNUMBER(SEARCH("photography/people", N1375)),"people",ISNUMBER(SEARCH("photography/photobooks", N1375)),"photobooks",ISNUMBER(SEARCH("photography/places", N1375)),"places",ISNUMBER(SEARCH("publishing/art books", N1375)),"art books",ISNUMBER(SEARCH("publishing/children's books", N1375)),"children's books",ISNUMBER(SEARCH("publishing/fiction", N1375)),"fiction",ISNUMBER(SEARCH("publishing/nonfiction", N1375)),"nonfiction",ISNUMBER(SEARCH("publishing/radio &amp; podcasts", N1375)),"radio &amp; podcasts",ISNUMBER(SEARCH("publishing/translations", N1375)),"translations",ISNUMBER(SEARCH("technology/gadgets", N1375)),"gadgets",ISNUMBER(SEARCH("technology/hardware", N1375)),"hardware",ISNUMBER(SEARCH("technology/makerspaces", N1375)),"makerspaces",ISNUMBER(SEARCH("technology/space exploration", N1375)),"space exploration",ISNUMBER(SEARCH("technology/wearables", N1375)),"wearables",ISNUMBER(SEARCH("technology/web", N1375)),"web",ISNUMBER(SEARCH("theater/musical", N1375)),"musical",ISNUMBER(SEARCH("theater/plays", N1375)),"plays",ISNUMBER(SEARCH("theater/spaces", N1375)),"spaces")</f>
        <v>rock</v>
      </c>
      <c r="S1375" s="6">
        <f t="shared" si="108"/>
        <v>42704.95177083333</v>
      </c>
      <c r="T1375" s="6">
        <f t="shared" si="109"/>
        <v>42734.95177083333</v>
      </c>
    </row>
    <row r="1376" spans="1:20" ht="48" hidden="1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tr">
        <f t="shared" si="107"/>
        <v>music</v>
      </c>
      <c r="R1376" t="str" cm="1">
        <f t="array" ref="R1376">_xlfn.IFS(ISNUMBER(SEARCH("film &amp; video/television", N1376)),"television",ISNUMBER(SEARCH("film &amp; video/animation", N1376)),"animation",ISNUMBER(SEARCH("film &amp; video/documentary", N1376)),"documentary",ISNUMBER(SEARCH("film &amp; video/drama", N1376)),"drama",ISNUMBER(SEARCH("film &amp; video/science fiction", N1376)),"science fiction",ISNUMBER(SEARCH("film &amp; video/shorts", N1376)),"shorts",ISNUMBER(SEARCH("food/food trucks", N1376)),"food trucks",ISNUMBER(SEARCH("food/restaurants", N1376)),"restaurants",ISNUMBER(SEARCH("food/small batch", N1376)),"small batch",ISNUMBER(SEARCH("games/mobile games", N1376)),"mobile games",ISNUMBER(SEARCH("games/tabletop games", N1376)),"tabletop games",ISNUMBER(SEARCH("games/video games", N1376)),"video games",ISNUMBER(SEARCH("music/classical music", N1376)),"classical music",ISNUMBER(SEARCH("music/electronic music", N1376)),"electronic music",ISNUMBER(SEARCH("music/faith", N1376)),"faith",ISNUMBER(SEARCH("music/indie rock", N1376)),"indie rock",ISNUMBER(SEARCH("music/jazz", N1376)),"jazz",ISNUMBER(SEARCH("music/metal", N1376)),"metal",ISNUMBER(SEARCH("music/pop", N1376)),"pop",ISNUMBER(SEARCH("music/rock", N1376)),"rock",ISNUMBER(SEARCH("music/world music", N1376)),"world music",ISNUMBER(SEARCH("journalism/audio", N1376)),"audio",ISNUMBER(SEARCH("photography/nature", N1376)),"nature",ISNUMBER(SEARCH("photography/people", N1376)),"people",ISNUMBER(SEARCH("photography/photobooks", N1376)),"photobooks",ISNUMBER(SEARCH("photography/places", N1376)),"places",ISNUMBER(SEARCH("publishing/art books", N1376)),"art books",ISNUMBER(SEARCH("publishing/children's books", N1376)),"children's books",ISNUMBER(SEARCH("publishing/fiction", N1376)),"fiction",ISNUMBER(SEARCH("publishing/nonfiction", N1376)),"nonfiction",ISNUMBER(SEARCH("publishing/radio &amp; podcasts", N1376)),"radio &amp; podcasts",ISNUMBER(SEARCH("publishing/translations", N1376)),"translations",ISNUMBER(SEARCH("technology/gadgets", N1376)),"gadgets",ISNUMBER(SEARCH("technology/hardware", N1376)),"hardware",ISNUMBER(SEARCH("technology/makerspaces", N1376)),"makerspaces",ISNUMBER(SEARCH("technology/space exploration", N1376)),"space exploration",ISNUMBER(SEARCH("technology/wearables", N1376)),"wearables",ISNUMBER(SEARCH("technology/web", N1376)),"web",ISNUMBER(SEARCH("theater/musical", N1376)),"musical",ISNUMBER(SEARCH("theater/plays", N1376)),"plays",ISNUMBER(SEARCH("theater/spaces", N1376)),"spaces")</f>
        <v>rock</v>
      </c>
      <c r="S1376" s="6">
        <f t="shared" si="108"/>
        <v>42424.161898148144</v>
      </c>
      <c r="T1376" s="6">
        <f t="shared" si="109"/>
        <v>42454.12023148148</v>
      </c>
    </row>
    <row r="1377" spans="1:20" ht="48" hidden="1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tr">
        <f t="shared" si="107"/>
        <v>music</v>
      </c>
      <c r="R1377" t="str" cm="1">
        <f t="array" ref="R1377">_xlfn.IFS(ISNUMBER(SEARCH("film &amp; video/television", N1377)),"television",ISNUMBER(SEARCH("film &amp; video/animation", N1377)),"animation",ISNUMBER(SEARCH("film &amp; video/documentary", N1377)),"documentary",ISNUMBER(SEARCH("film &amp; video/drama", N1377)),"drama",ISNUMBER(SEARCH("film &amp; video/science fiction", N1377)),"science fiction",ISNUMBER(SEARCH("film &amp; video/shorts", N1377)),"shorts",ISNUMBER(SEARCH("food/food trucks", N1377)),"food trucks",ISNUMBER(SEARCH("food/restaurants", N1377)),"restaurants",ISNUMBER(SEARCH("food/small batch", N1377)),"small batch",ISNUMBER(SEARCH("games/mobile games", N1377)),"mobile games",ISNUMBER(SEARCH("games/tabletop games", N1377)),"tabletop games",ISNUMBER(SEARCH("games/video games", N1377)),"video games",ISNUMBER(SEARCH("music/classical music", N1377)),"classical music",ISNUMBER(SEARCH("music/electronic music", N1377)),"electronic music",ISNUMBER(SEARCH("music/faith", N1377)),"faith",ISNUMBER(SEARCH("music/indie rock", N1377)),"indie rock",ISNUMBER(SEARCH("music/jazz", N1377)),"jazz",ISNUMBER(SEARCH("music/metal", N1377)),"metal",ISNUMBER(SEARCH("music/pop", N1377)),"pop",ISNUMBER(SEARCH("music/rock", N1377)),"rock",ISNUMBER(SEARCH("music/world music", N1377)),"world music",ISNUMBER(SEARCH("journalism/audio", N1377)),"audio",ISNUMBER(SEARCH("photography/nature", N1377)),"nature",ISNUMBER(SEARCH("photography/people", N1377)),"people",ISNUMBER(SEARCH("photography/photobooks", N1377)),"photobooks",ISNUMBER(SEARCH("photography/places", N1377)),"places",ISNUMBER(SEARCH("publishing/art books", N1377)),"art books",ISNUMBER(SEARCH("publishing/children's books", N1377)),"children's books",ISNUMBER(SEARCH("publishing/fiction", N1377)),"fiction",ISNUMBER(SEARCH("publishing/nonfiction", N1377)),"nonfiction",ISNUMBER(SEARCH("publishing/radio &amp; podcasts", N1377)),"radio &amp; podcasts",ISNUMBER(SEARCH("publishing/translations", N1377)),"translations",ISNUMBER(SEARCH("technology/gadgets", N1377)),"gadgets",ISNUMBER(SEARCH("technology/hardware", N1377)),"hardware",ISNUMBER(SEARCH("technology/makerspaces", N1377)),"makerspaces",ISNUMBER(SEARCH("technology/space exploration", N1377)),"space exploration",ISNUMBER(SEARCH("technology/wearables", N1377)),"wearables",ISNUMBER(SEARCH("technology/web", N1377)),"web",ISNUMBER(SEARCH("theater/musical", N1377)),"musical",ISNUMBER(SEARCH("theater/plays", N1377)),"plays",ISNUMBER(SEARCH("theater/spaces", N1377)),"spaces")</f>
        <v>rock</v>
      </c>
      <c r="S1377" s="6">
        <f t="shared" si="108"/>
        <v>42720.066192129627</v>
      </c>
      <c r="T1377" s="6">
        <f t="shared" si="109"/>
        <v>42750.066192129627</v>
      </c>
    </row>
    <row r="1378" spans="1:20" ht="32" hidden="1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tr">
        <f t="shared" si="107"/>
        <v>music</v>
      </c>
      <c r="R1378" t="str" cm="1">
        <f t="array" ref="R1378">_xlfn.IFS(ISNUMBER(SEARCH("film &amp; video/television", N1378)),"television",ISNUMBER(SEARCH("film &amp; video/animation", N1378)),"animation",ISNUMBER(SEARCH("film &amp; video/documentary", N1378)),"documentary",ISNUMBER(SEARCH("film &amp; video/drama", N1378)),"drama",ISNUMBER(SEARCH("film &amp; video/science fiction", N1378)),"science fiction",ISNUMBER(SEARCH("film &amp; video/shorts", N1378)),"shorts",ISNUMBER(SEARCH("food/food trucks", N1378)),"food trucks",ISNUMBER(SEARCH("food/restaurants", N1378)),"restaurants",ISNUMBER(SEARCH("food/small batch", N1378)),"small batch",ISNUMBER(SEARCH("games/mobile games", N1378)),"mobile games",ISNUMBER(SEARCH("games/tabletop games", N1378)),"tabletop games",ISNUMBER(SEARCH("games/video games", N1378)),"video games",ISNUMBER(SEARCH("music/classical music", N1378)),"classical music",ISNUMBER(SEARCH("music/electronic music", N1378)),"electronic music",ISNUMBER(SEARCH("music/faith", N1378)),"faith",ISNUMBER(SEARCH("music/indie rock", N1378)),"indie rock",ISNUMBER(SEARCH("music/jazz", N1378)),"jazz",ISNUMBER(SEARCH("music/metal", N1378)),"metal",ISNUMBER(SEARCH("music/pop", N1378)),"pop",ISNUMBER(SEARCH("music/rock", N1378)),"rock",ISNUMBER(SEARCH("music/world music", N1378)),"world music",ISNUMBER(SEARCH("journalism/audio", N1378)),"audio",ISNUMBER(SEARCH("photography/nature", N1378)),"nature",ISNUMBER(SEARCH("photography/people", N1378)),"people",ISNUMBER(SEARCH("photography/photobooks", N1378)),"photobooks",ISNUMBER(SEARCH("photography/places", N1378)),"places",ISNUMBER(SEARCH("publishing/art books", N1378)),"art books",ISNUMBER(SEARCH("publishing/children's books", N1378)),"children's books",ISNUMBER(SEARCH("publishing/fiction", N1378)),"fiction",ISNUMBER(SEARCH("publishing/nonfiction", N1378)),"nonfiction",ISNUMBER(SEARCH("publishing/radio &amp; podcasts", N1378)),"radio &amp; podcasts",ISNUMBER(SEARCH("publishing/translations", N1378)),"translations",ISNUMBER(SEARCH("technology/gadgets", N1378)),"gadgets",ISNUMBER(SEARCH("technology/hardware", N1378)),"hardware",ISNUMBER(SEARCH("technology/makerspaces", N1378)),"makerspaces",ISNUMBER(SEARCH("technology/space exploration", N1378)),"space exploration",ISNUMBER(SEARCH("technology/wearables", N1378)),"wearables",ISNUMBER(SEARCH("technology/web", N1378)),"web",ISNUMBER(SEARCH("theater/musical", N1378)),"musical",ISNUMBER(SEARCH("theater/plays", N1378)),"plays",ISNUMBER(SEARCH("theater/spaces", N1378)),"spaces")</f>
        <v>rock</v>
      </c>
      <c r="S1378" s="6">
        <f t="shared" si="108"/>
        <v>42677.669050925921</v>
      </c>
      <c r="T1378" s="6">
        <f t="shared" si="109"/>
        <v>42707.710717592592</v>
      </c>
    </row>
    <row r="1379" spans="1:20" ht="48" hidden="1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tr">
        <f t="shared" si="107"/>
        <v>music</v>
      </c>
      <c r="R1379" t="str" cm="1">
        <f t="array" ref="R1379">_xlfn.IFS(ISNUMBER(SEARCH("film &amp; video/television", N1379)),"television",ISNUMBER(SEARCH("film &amp; video/animation", N1379)),"animation",ISNUMBER(SEARCH("film &amp; video/documentary", N1379)),"documentary",ISNUMBER(SEARCH("film &amp; video/drama", N1379)),"drama",ISNUMBER(SEARCH("film &amp; video/science fiction", N1379)),"science fiction",ISNUMBER(SEARCH("film &amp; video/shorts", N1379)),"shorts",ISNUMBER(SEARCH("food/food trucks", N1379)),"food trucks",ISNUMBER(SEARCH("food/restaurants", N1379)),"restaurants",ISNUMBER(SEARCH("food/small batch", N1379)),"small batch",ISNUMBER(SEARCH("games/mobile games", N1379)),"mobile games",ISNUMBER(SEARCH("games/tabletop games", N1379)),"tabletop games",ISNUMBER(SEARCH("games/video games", N1379)),"video games",ISNUMBER(SEARCH("music/classical music", N1379)),"classical music",ISNUMBER(SEARCH("music/electronic music", N1379)),"electronic music",ISNUMBER(SEARCH("music/faith", N1379)),"faith",ISNUMBER(SEARCH("music/indie rock", N1379)),"indie rock",ISNUMBER(SEARCH("music/jazz", N1379)),"jazz",ISNUMBER(SEARCH("music/metal", N1379)),"metal",ISNUMBER(SEARCH("music/pop", N1379)),"pop",ISNUMBER(SEARCH("music/rock", N1379)),"rock",ISNUMBER(SEARCH("music/world music", N1379)),"world music",ISNUMBER(SEARCH("journalism/audio", N1379)),"audio",ISNUMBER(SEARCH("photography/nature", N1379)),"nature",ISNUMBER(SEARCH("photography/people", N1379)),"people",ISNUMBER(SEARCH("photography/photobooks", N1379)),"photobooks",ISNUMBER(SEARCH("photography/places", N1379)),"places",ISNUMBER(SEARCH("publishing/art books", N1379)),"art books",ISNUMBER(SEARCH("publishing/children's books", N1379)),"children's books",ISNUMBER(SEARCH("publishing/fiction", N1379)),"fiction",ISNUMBER(SEARCH("publishing/nonfiction", N1379)),"nonfiction",ISNUMBER(SEARCH("publishing/radio &amp; podcasts", N1379)),"radio &amp; podcasts",ISNUMBER(SEARCH("publishing/translations", N1379)),"translations",ISNUMBER(SEARCH("technology/gadgets", N1379)),"gadgets",ISNUMBER(SEARCH("technology/hardware", N1379)),"hardware",ISNUMBER(SEARCH("technology/makerspaces", N1379)),"makerspaces",ISNUMBER(SEARCH("technology/space exploration", N1379)),"space exploration",ISNUMBER(SEARCH("technology/wearables", N1379)),"wearables",ISNUMBER(SEARCH("technology/web", N1379)),"web",ISNUMBER(SEARCH("theater/musical", N1379)),"musical",ISNUMBER(SEARCH("theater/plays", N1379)),"plays",ISNUMBER(SEARCH("theater/spaces", N1379)),"spaces")</f>
        <v>rock</v>
      </c>
      <c r="S1379" s="6">
        <f t="shared" si="108"/>
        <v>42747.219560185185</v>
      </c>
      <c r="T1379" s="6">
        <f t="shared" si="109"/>
        <v>42769.174305555556</v>
      </c>
    </row>
    <row r="1380" spans="1:20" ht="16" hidden="1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tr">
        <f t="shared" si="107"/>
        <v>music</v>
      </c>
      <c r="R1380" t="str" cm="1">
        <f t="array" ref="R1380">_xlfn.IFS(ISNUMBER(SEARCH("film &amp; video/television", N1380)),"television",ISNUMBER(SEARCH("film &amp; video/animation", N1380)),"animation",ISNUMBER(SEARCH("film &amp; video/documentary", N1380)),"documentary",ISNUMBER(SEARCH("film &amp; video/drama", N1380)),"drama",ISNUMBER(SEARCH("film &amp; video/science fiction", N1380)),"science fiction",ISNUMBER(SEARCH("film &amp; video/shorts", N1380)),"shorts",ISNUMBER(SEARCH("food/food trucks", N1380)),"food trucks",ISNUMBER(SEARCH("food/restaurants", N1380)),"restaurants",ISNUMBER(SEARCH("food/small batch", N1380)),"small batch",ISNUMBER(SEARCH("games/mobile games", N1380)),"mobile games",ISNUMBER(SEARCH("games/tabletop games", N1380)),"tabletop games",ISNUMBER(SEARCH("games/video games", N1380)),"video games",ISNUMBER(SEARCH("music/classical music", N1380)),"classical music",ISNUMBER(SEARCH("music/electronic music", N1380)),"electronic music",ISNUMBER(SEARCH("music/faith", N1380)),"faith",ISNUMBER(SEARCH("music/indie rock", N1380)),"indie rock",ISNUMBER(SEARCH("music/jazz", N1380)),"jazz",ISNUMBER(SEARCH("music/metal", N1380)),"metal",ISNUMBER(SEARCH("music/pop", N1380)),"pop",ISNUMBER(SEARCH("music/rock", N1380)),"rock",ISNUMBER(SEARCH("music/world music", N1380)),"world music",ISNUMBER(SEARCH("journalism/audio", N1380)),"audio",ISNUMBER(SEARCH("photography/nature", N1380)),"nature",ISNUMBER(SEARCH("photography/people", N1380)),"people",ISNUMBER(SEARCH("photography/photobooks", N1380)),"photobooks",ISNUMBER(SEARCH("photography/places", N1380)),"places",ISNUMBER(SEARCH("publishing/art books", N1380)),"art books",ISNUMBER(SEARCH("publishing/children's books", N1380)),"children's books",ISNUMBER(SEARCH("publishing/fiction", N1380)),"fiction",ISNUMBER(SEARCH("publishing/nonfiction", N1380)),"nonfiction",ISNUMBER(SEARCH("publishing/radio &amp; podcasts", N1380)),"radio &amp; podcasts",ISNUMBER(SEARCH("publishing/translations", N1380)),"translations",ISNUMBER(SEARCH("technology/gadgets", N1380)),"gadgets",ISNUMBER(SEARCH("technology/hardware", N1380)),"hardware",ISNUMBER(SEARCH("technology/makerspaces", N1380)),"makerspaces",ISNUMBER(SEARCH("technology/space exploration", N1380)),"space exploration",ISNUMBER(SEARCH("technology/wearables", N1380)),"wearables",ISNUMBER(SEARCH("technology/web", N1380)),"web",ISNUMBER(SEARCH("theater/musical", N1380)),"musical",ISNUMBER(SEARCH("theater/plays", N1380)),"plays",ISNUMBER(SEARCH("theater/spaces", N1380)),"spaces")</f>
        <v>rock</v>
      </c>
      <c r="S1380" s="6">
        <f t="shared" si="108"/>
        <v>42568.759374999994</v>
      </c>
      <c r="T1380" s="6">
        <f t="shared" si="109"/>
        <v>42583.759374999994</v>
      </c>
    </row>
    <row r="1381" spans="1:20" ht="32" hidden="1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tr">
        <f t="shared" si="107"/>
        <v>music</v>
      </c>
      <c r="R1381" t="str" cm="1">
        <f t="array" ref="R1381">_xlfn.IFS(ISNUMBER(SEARCH("film &amp; video/television", N1381)),"television",ISNUMBER(SEARCH("film &amp; video/animation", N1381)),"animation",ISNUMBER(SEARCH("film &amp; video/documentary", N1381)),"documentary",ISNUMBER(SEARCH("film &amp; video/drama", N1381)),"drama",ISNUMBER(SEARCH("film &amp; video/science fiction", N1381)),"science fiction",ISNUMBER(SEARCH("film &amp; video/shorts", N1381)),"shorts",ISNUMBER(SEARCH("food/food trucks", N1381)),"food trucks",ISNUMBER(SEARCH("food/restaurants", N1381)),"restaurants",ISNUMBER(SEARCH("food/small batch", N1381)),"small batch",ISNUMBER(SEARCH("games/mobile games", N1381)),"mobile games",ISNUMBER(SEARCH("games/tabletop games", N1381)),"tabletop games",ISNUMBER(SEARCH("games/video games", N1381)),"video games",ISNUMBER(SEARCH("music/classical music", N1381)),"classical music",ISNUMBER(SEARCH("music/electronic music", N1381)),"electronic music",ISNUMBER(SEARCH("music/faith", N1381)),"faith",ISNUMBER(SEARCH("music/indie rock", N1381)),"indie rock",ISNUMBER(SEARCH("music/jazz", N1381)),"jazz",ISNUMBER(SEARCH("music/metal", N1381)),"metal",ISNUMBER(SEARCH("music/pop", N1381)),"pop",ISNUMBER(SEARCH("music/rock", N1381)),"rock",ISNUMBER(SEARCH("music/world music", N1381)),"world music",ISNUMBER(SEARCH("journalism/audio", N1381)),"audio",ISNUMBER(SEARCH("photography/nature", N1381)),"nature",ISNUMBER(SEARCH("photography/people", N1381)),"people",ISNUMBER(SEARCH("photography/photobooks", N1381)),"photobooks",ISNUMBER(SEARCH("photography/places", N1381)),"places",ISNUMBER(SEARCH("publishing/art books", N1381)),"art books",ISNUMBER(SEARCH("publishing/children's books", N1381)),"children's books",ISNUMBER(SEARCH("publishing/fiction", N1381)),"fiction",ISNUMBER(SEARCH("publishing/nonfiction", N1381)),"nonfiction",ISNUMBER(SEARCH("publishing/radio &amp; podcasts", N1381)),"radio &amp; podcasts",ISNUMBER(SEARCH("publishing/translations", N1381)),"translations",ISNUMBER(SEARCH("technology/gadgets", N1381)),"gadgets",ISNUMBER(SEARCH("technology/hardware", N1381)),"hardware",ISNUMBER(SEARCH("technology/makerspaces", N1381)),"makerspaces",ISNUMBER(SEARCH("technology/space exploration", N1381)),"space exploration",ISNUMBER(SEARCH("technology/wearables", N1381)),"wearables",ISNUMBER(SEARCH("technology/web", N1381)),"web",ISNUMBER(SEARCH("theater/musical", N1381)),"musical",ISNUMBER(SEARCH("theater/plays", N1381)),"plays",ISNUMBER(SEARCH("theater/spaces", N1381)),"spaces")</f>
        <v>rock</v>
      </c>
      <c r="S1381" s="6">
        <f t="shared" si="108"/>
        <v>42130.491620370376</v>
      </c>
      <c r="T1381" s="6">
        <f t="shared" si="109"/>
        <v>42160.491620370376</v>
      </c>
    </row>
    <row r="1382" spans="1:20" ht="32" hidden="1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tr">
        <f t="shared" si="107"/>
        <v>music</v>
      </c>
      <c r="R1382" t="str" cm="1">
        <f t="array" ref="R1382">_xlfn.IFS(ISNUMBER(SEARCH("film &amp; video/television", N1382)),"television",ISNUMBER(SEARCH("film &amp; video/animation", N1382)),"animation",ISNUMBER(SEARCH("film &amp; video/documentary", N1382)),"documentary",ISNUMBER(SEARCH("film &amp; video/drama", N1382)),"drama",ISNUMBER(SEARCH("film &amp; video/science fiction", N1382)),"science fiction",ISNUMBER(SEARCH("film &amp; video/shorts", N1382)),"shorts",ISNUMBER(SEARCH("food/food trucks", N1382)),"food trucks",ISNUMBER(SEARCH("food/restaurants", N1382)),"restaurants",ISNUMBER(SEARCH("food/small batch", N1382)),"small batch",ISNUMBER(SEARCH("games/mobile games", N1382)),"mobile games",ISNUMBER(SEARCH("games/tabletop games", N1382)),"tabletop games",ISNUMBER(SEARCH("games/video games", N1382)),"video games",ISNUMBER(SEARCH("music/classical music", N1382)),"classical music",ISNUMBER(SEARCH("music/electronic music", N1382)),"electronic music",ISNUMBER(SEARCH("music/faith", N1382)),"faith",ISNUMBER(SEARCH("music/indie rock", N1382)),"indie rock",ISNUMBER(SEARCH("music/jazz", N1382)),"jazz",ISNUMBER(SEARCH("music/metal", N1382)),"metal",ISNUMBER(SEARCH("music/pop", N1382)),"pop",ISNUMBER(SEARCH("music/rock", N1382)),"rock",ISNUMBER(SEARCH("music/world music", N1382)),"world music",ISNUMBER(SEARCH("journalism/audio", N1382)),"audio",ISNUMBER(SEARCH("photography/nature", N1382)),"nature",ISNUMBER(SEARCH("photography/people", N1382)),"people",ISNUMBER(SEARCH("photography/photobooks", N1382)),"photobooks",ISNUMBER(SEARCH("photography/places", N1382)),"places",ISNUMBER(SEARCH("publishing/art books", N1382)),"art books",ISNUMBER(SEARCH("publishing/children's books", N1382)),"children's books",ISNUMBER(SEARCH("publishing/fiction", N1382)),"fiction",ISNUMBER(SEARCH("publishing/nonfiction", N1382)),"nonfiction",ISNUMBER(SEARCH("publishing/radio &amp; podcasts", N1382)),"radio &amp; podcasts",ISNUMBER(SEARCH("publishing/translations", N1382)),"translations",ISNUMBER(SEARCH("technology/gadgets", N1382)),"gadgets",ISNUMBER(SEARCH("technology/hardware", N1382)),"hardware",ISNUMBER(SEARCH("technology/makerspaces", N1382)),"makerspaces",ISNUMBER(SEARCH("technology/space exploration", N1382)),"space exploration",ISNUMBER(SEARCH("technology/wearables", N1382)),"wearables",ISNUMBER(SEARCH("technology/web", N1382)),"web",ISNUMBER(SEARCH("theater/musical", N1382)),"musical",ISNUMBER(SEARCH("theater/plays", N1382)),"plays",ISNUMBER(SEARCH("theater/spaces", N1382)),"spaces")</f>
        <v>rock</v>
      </c>
      <c r="S1382" s="6">
        <f t="shared" si="108"/>
        <v>42141.762800925921</v>
      </c>
      <c r="T1382" s="6">
        <f t="shared" si="109"/>
        <v>42164.083333333328</v>
      </c>
    </row>
    <row r="1383" spans="1:20" ht="48" hidden="1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tr">
        <f t="shared" si="107"/>
        <v>music</v>
      </c>
      <c r="R1383" t="str" cm="1">
        <f t="array" ref="R1383">_xlfn.IFS(ISNUMBER(SEARCH("film &amp; video/television", N1383)),"television",ISNUMBER(SEARCH("film &amp; video/animation", N1383)),"animation",ISNUMBER(SEARCH("film &amp; video/documentary", N1383)),"documentary",ISNUMBER(SEARCH("film &amp; video/drama", N1383)),"drama",ISNUMBER(SEARCH("film &amp; video/science fiction", N1383)),"science fiction",ISNUMBER(SEARCH("film &amp; video/shorts", N1383)),"shorts",ISNUMBER(SEARCH("food/food trucks", N1383)),"food trucks",ISNUMBER(SEARCH("food/restaurants", N1383)),"restaurants",ISNUMBER(SEARCH("food/small batch", N1383)),"small batch",ISNUMBER(SEARCH("games/mobile games", N1383)),"mobile games",ISNUMBER(SEARCH("games/tabletop games", N1383)),"tabletop games",ISNUMBER(SEARCH("games/video games", N1383)),"video games",ISNUMBER(SEARCH("music/classical music", N1383)),"classical music",ISNUMBER(SEARCH("music/electronic music", N1383)),"electronic music",ISNUMBER(SEARCH("music/faith", N1383)),"faith",ISNUMBER(SEARCH("music/indie rock", N1383)),"indie rock",ISNUMBER(SEARCH("music/jazz", N1383)),"jazz",ISNUMBER(SEARCH("music/metal", N1383)),"metal",ISNUMBER(SEARCH("music/pop", N1383)),"pop",ISNUMBER(SEARCH("music/rock", N1383)),"rock",ISNUMBER(SEARCH("music/world music", N1383)),"world music",ISNUMBER(SEARCH("journalism/audio", N1383)),"audio",ISNUMBER(SEARCH("photography/nature", N1383)),"nature",ISNUMBER(SEARCH("photography/people", N1383)),"people",ISNUMBER(SEARCH("photography/photobooks", N1383)),"photobooks",ISNUMBER(SEARCH("photography/places", N1383)),"places",ISNUMBER(SEARCH("publishing/art books", N1383)),"art books",ISNUMBER(SEARCH("publishing/children's books", N1383)),"children's books",ISNUMBER(SEARCH("publishing/fiction", N1383)),"fiction",ISNUMBER(SEARCH("publishing/nonfiction", N1383)),"nonfiction",ISNUMBER(SEARCH("publishing/radio &amp; podcasts", N1383)),"radio &amp; podcasts",ISNUMBER(SEARCH("publishing/translations", N1383)),"translations",ISNUMBER(SEARCH("technology/gadgets", N1383)),"gadgets",ISNUMBER(SEARCH("technology/hardware", N1383)),"hardware",ISNUMBER(SEARCH("technology/makerspaces", N1383)),"makerspaces",ISNUMBER(SEARCH("technology/space exploration", N1383)),"space exploration",ISNUMBER(SEARCH("technology/wearables", N1383)),"wearables",ISNUMBER(SEARCH("technology/web", N1383)),"web",ISNUMBER(SEARCH("theater/musical", N1383)),"musical",ISNUMBER(SEARCH("theater/plays", N1383)),"plays",ISNUMBER(SEARCH("theater/spaces", N1383)),"spaces")</f>
        <v>rock</v>
      </c>
      <c r="S1383" s="6">
        <f t="shared" si="108"/>
        <v>42703.214409722219</v>
      </c>
      <c r="T1383" s="6">
        <f t="shared" si="109"/>
        <v>42733.214409722219</v>
      </c>
    </row>
    <row r="1384" spans="1:20" ht="48" hidden="1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tr">
        <f t="shared" si="107"/>
        <v>music</v>
      </c>
      <c r="R1384" t="str" cm="1">
        <f t="array" ref="R1384">_xlfn.IFS(ISNUMBER(SEARCH("film &amp; video/television", N1384)),"television",ISNUMBER(SEARCH("film &amp; video/animation", N1384)),"animation",ISNUMBER(SEARCH("film &amp; video/documentary", N1384)),"documentary",ISNUMBER(SEARCH("film &amp; video/drama", N1384)),"drama",ISNUMBER(SEARCH("film &amp; video/science fiction", N1384)),"science fiction",ISNUMBER(SEARCH("film &amp; video/shorts", N1384)),"shorts",ISNUMBER(SEARCH("food/food trucks", N1384)),"food trucks",ISNUMBER(SEARCH("food/restaurants", N1384)),"restaurants",ISNUMBER(SEARCH("food/small batch", N1384)),"small batch",ISNUMBER(SEARCH("games/mobile games", N1384)),"mobile games",ISNUMBER(SEARCH("games/tabletop games", N1384)),"tabletop games",ISNUMBER(SEARCH("games/video games", N1384)),"video games",ISNUMBER(SEARCH("music/classical music", N1384)),"classical music",ISNUMBER(SEARCH("music/electronic music", N1384)),"electronic music",ISNUMBER(SEARCH("music/faith", N1384)),"faith",ISNUMBER(SEARCH("music/indie rock", N1384)),"indie rock",ISNUMBER(SEARCH("music/jazz", N1384)),"jazz",ISNUMBER(SEARCH("music/metal", N1384)),"metal",ISNUMBER(SEARCH("music/pop", N1384)),"pop",ISNUMBER(SEARCH("music/rock", N1384)),"rock",ISNUMBER(SEARCH("music/world music", N1384)),"world music",ISNUMBER(SEARCH("journalism/audio", N1384)),"audio",ISNUMBER(SEARCH("photography/nature", N1384)),"nature",ISNUMBER(SEARCH("photography/people", N1384)),"people",ISNUMBER(SEARCH("photography/photobooks", N1384)),"photobooks",ISNUMBER(SEARCH("photography/places", N1384)),"places",ISNUMBER(SEARCH("publishing/art books", N1384)),"art books",ISNUMBER(SEARCH("publishing/children's books", N1384)),"children's books",ISNUMBER(SEARCH("publishing/fiction", N1384)),"fiction",ISNUMBER(SEARCH("publishing/nonfiction", N1384)),"nonfiction",ISNUMBER(SEARCH("publishing/radio &amp; podcasts", N1384)),"radio &amp; podcasts",ISNUMBER(SEARCH("publishing/translations", N1384)),"translations",ISNUMBER(SEARCH("technology/gadgets", N1384)),"gadgets",ISNUMBER(SEARCH("technology/hardware", N1384)),"hardware",ISNUMBER(SEARCH("technology/makerspaces", N1384)),"makerspaces",ISNUMBER(SEARCH("technology/space exploration", N1384)),"space exploration",ISNUMBER(SEARCH("technology/wearables", N1384)),"wearables",ISNUMBER(SEARCH("technology/web", N1384)),"web",ISNUMBER(SEARCH("theater/musical", N1384)),"musical",ISNUMBER(SEARCH("theater/plays", N1384)),"plays",ISNUMBER(SEARCH("theater/spaces", N1384)),"spaces")</f>
        <v>rock</v>
      </c>
      <c r="S1384" s="6">
        <f t="shared" si="108"/>
        <v>41370.800185185188</v>
      </c>
      <c r="T1384" s="6">
        <f t="shared" si="109"/>
        <v>41400.800185185188</v>
      </c>
    </row>
    <row r="1385" spans="1:20" ht="48" hidden="1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tr">
        <f t="shared" si="107"/>
        <v>music</v>
      </c>
      <c r="R1385" t="str" cm="1">
        <f t="array" ref="R1385">_xlfn.IFS(ISNUMBER(SEARCH("film &amp; video/television", N1385)),"television",ISNUMBER(SEARCH("film &amp; video/animation", N1385)),"animation",ISNUMBER(SEARCH("film &amp; video/documentary", N1385)),"documentary",ISNUMBER(SEARCH("film &amp; video/drama", N1385)),"drama",ISNUMBER(SEARCH("film &amp; video/science fiction", N1385)),"science fiction",ISNUMBER(SEARCH("film &amp; video/shorts", N1385)),"shorts",ISNUMBER(SEARCH("food/food trucks", N1385)),"food trucks",ISNUMBER(SEARCH("food/restaurants", N1385)),"restaurants",ISNUMBER(SEARCH("food/small batch", N1385)),"small batch",ISNUMBER(SEARCH("games/mobile games", N1385)),"mobile games",ISNUMBER(SEARCH("games/tabletop games", N1385)),"tabletop games",ISNUMBER(SEARCH("games/video games", N1385)),"video games",ISNUMBER(SEARCH("music/classical music", N1385)),"classical music",ISNUMBER(SEARCH("music/electronic music", N1385)),"electronic music",ISNUMBER(SEARCH("music/faith", N1385)),"faith",ISNUMBER(SEARCH("music/indie rock", N1385)),"indie rock",ISNUMBER(SEARCH("music/jazz", N1385)),"jazz",ISNUMBER(SEARCH("music/metal", N1385)),"metal",ISNUMBER(SEARCH("music/pop", N1385)),"pop",ISNUMBER(SEARCH("music/rock", N1385)),"rock",ISNUMBER(SEARCH("music/world music", N1385)),"world music",ISNUMBER(SEARCH("journalism/audio", N1385)),"audio",ISNUMBER(SEARCH("photography/nature", N1385)),"nature",ISNUMBER(SEARCH("photography/people", N1385)),"people",ISNUMBER(SEARCH("photography/photobooks", N1385)),"photobooks",ISNUMBER(SEARCH("photography/places", N1385)),"places",ISNUMBER(SEARCH("publishing/art books", N1385)),"art books",ISNUMBER(SEARCH("publishing/children's books", N1385)),"children's books",ISNUMBER(SEARCH("publishing/fiction", N1385)),"fiction",ISNUMBER(SEARCH("publishing/nonfiction", N1385)),"nonfiction",ISNUMBER(SEARCH("publishing/radio &amp; podcasts", N1385)),"radio &amp; podcasts",ISNUMBER(SEARCH("publishing/translations", N1385)),"translations",ISNUMBER(SEARCH("technology/gadgets", N1385)),"gadgets",ISNUMBER(SEARCH("technology/hardware", N1385)),"hardware",ISNUMBER(SEARCH("technology/makerspaces", N1385)),"makerspaces",ISNUMBER(SEARCH("technology/space exploration", N1385)),"space exploration",ISNUMBER(SEARCH("technology/wearables", N1385)),"wearables",ISNUMBER(SEARCH("technology/web", N1385)),"web",ISNUMBER(SEARCH("theater/musical", N1385)),"musical",ISNUMBER(SEARCH("theater/plays", N1385)),"plays",ISNUMBER(SEARCH("theater/spaces", N1385)),"spaces")</f>
        <v>rock</v>
      </c>
      <c r="S1385" s="6">
        <f t="shared" si="108"/>
        <v>42707.074976851851</v>
      </c>
      <c r="T1385" s="6">
        <f t="shared" si="109"/>
        <v>42727.074976851851</v>
      </c>
    </row>
    <row r="1386" spans="1:20" ht="48" hidden="1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tr">
        <f t="shared" si="107"/>
        <v>music</v>
      </c>
      <c r="R1386" t="str" cm="1">
        <f t="array" ref="R1386">_xlfn.IFS(ISNUMBER(SEARCH("film &amp; video/television", N1386)),"television",ISNUMBER(SEARCH("film &amp; video/animation", N1386)),"animation",ISNUMBER(SEARCH("film &amp; video/documentary", N1386)),"documentary",ISNUMBER(SEARCH("film &amp; video/drama", N1386)),"drama",ISNUMBER(SEARCH("film &amp; video/science fiction", N1386)),"science fiction",ISNUMBER(SEARCH("film &amp; video/shorts", N1386)),"shorts",ISNUMBER(SEARCH("food/food trucks", N1386)),"food trucks",ISNUMBER(SEARCH("food/restaurants", N1386)),"restaurants",ISNUMBER(SEARCH("food/small batch", N1386)),"small batch",ISNUMBER(SEARCH("games/mobile games", N1386)),"mobile games",ISNUMBER(SEARCH("games/tabletop games", N1386)),"tabletop games",ISNUMBER(SEARCH("games/video games", N1386)),"video games",ISNUMBER(SEARCH("music/classical music", N1386)),"classical music",ISNUMBER(SEARCH("music/electronic music", N1386)),"electronic music",ISNUMBER(SEARCH("music/faith", N1386)),"faith",ISNUMBER(SEARCH("music/indie rock", N1386)),"indie rock",ISNUMBER(SEARCH("music/jazz", N1386)),"jazz",ISNUMBER(SEARCH("music/metal", N1386)),"metal",ISNUMBER(SEARCH("music/pop", N1386)),"pop",ISNUMBER(SEARCH("music/rock", N1386)),"rock",ISNUMBER(SEARCH("music/world music", N1386)),"world music",ISNUMBER(SEARCH("journalism/audio", N1386)),"audio",ISNUMBER(SEARCH("photography/nature", N1386)),"nature",ISNUMBER(SEARCH("photography/people", N1386)),"people",ISNUMBER(SEARCH("photography/photobooks", N1386)),"photobooks",ISNUMBER(SEARCH("photography/places", N1386)),"places",ISNUMBER(SEARCH("publishing/art books", N1386)),"art books",ISNUMBER(SEARCH("publishing/children's books", N1386)),"children's books",ISNUMBER(SEARCH("publishing/fiction", N1386)),"fiction",ISNUMBER(SEARCH("publishing/nonfiction", N1386)),"nonfiction",ISNUMBER(SEARCH("publishing/radio &amp; podcasts", N1386)),"radio &amp; podcasts",ISNUMBER(SEARCH("publishing/translations", N1386)),"translations",ISNUMBER(SEARCH("technology/gadgets", N1386)),"gadgets",ISNUMBER(SEARCH("technology/hardware", N1386)),"hardware",ISNUMBER(SEARCH("technology/makerspaces", N1386)),"makerspaces",ISNUMBER(SEARCH("technology/space exploration", N1386)),"space exploration",ISNUMBER(SEARCH("technology/wearables", N1386)),"wearables",ISNUMBER(SEARCH("technology/web", N1386)),"web",ISNUMBER(SEARCH("theater/musical", N1386)),"musical",ISNUMBER(SEARCH("theater/plays", N1386)),"plays",ISNUMBER(SEARCH("theater/spaces", N1386)),"spaces")</f>
        <v>rock</v>
      </c>
      <c r="S1386" s="6">
        <f t="shared" si="108"/>
        <v>42160.735208333332</v>
      </c>
      <c r="T1386" s="6">
        <f t="shared" si="109"/>
        <v>42190.735208333332</v>
      </c>
    </row>
    <row r="1387" spans="1:20" ht="48" hidden="1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tr">
        <f t="shared" si="107"/>
        <v>music</v>
      </c>
      <c r="R1387" t="str" cm="1">
        <f t="array" ref="R1387">_xlfn.IFS(ISNUMBER(SEARCH("film &amp; video/television", N1387)),"television",ISNUMBER(SEARCH("film &amp; video/animation", N1387)),"animation",ISNUMBER(SEARCH("film &amp; video/documentary", N1387)),"documentary",ISNUMBER(SEARCH("film &amp; video/drama", N1387)),"drama",ISNUMBER(SEARCH("film &amp; video/science fiction", N1387)),"science fiction",ISNUMBER(SEARCH("film &amp; video/shorts", N1387)),"shorts",ISNUMBER(SEARCH("food/food trucks", N1387)),"food trucks",ISNUMBER(SEARCH("food/restaurants", N1387)),"restaurants",ISNUMBER(SEARCH("food/small batch", N1387)),"small batch",ISNUMBER(SEARCH("games/mobile games", N1387)),"mobile games",ISNUMBER(SEARCH("games/tabletop games", N1387)),"tabletop games",ISNUMBER(SEARCH("games/video games", N1387)),"video games",ISNUMBER(SEARCH("music/classical music", N1387)),"classical music",ISNUMBER(SEARCH("music/electronic music", N1387)),"electronic music",ISNUMBER(SEARCH("music/faith", N1387)),"faith",ISNUMBER(SEARCH("music/indie rock", N1387)),"indie rock",ISNUMBER(SEARCH("music/jazz", N1387)),"jazz",ISNUMBER(SEARCH("music/metal", N1387)),"metal",ISNUMBER(SEARCH("music/pop", N1387)),"pop",ISNUMBER(SEARCH("music/rock", N1387)),"rock",ISNUMBER(SEARCH("music/world music", N1387)),"world music",ISNUMBER(SEARCH("journalism/audio", N1387)),"audio",ISNUMBER(SEARCH("photography/nature", N1387)),"nature",ISNUMBER(SEARCH("photography/people", N1387)),"people",ISNUMBER(SEARCH("photography/photobooks", N1387)),"photobooks",ISNUMBER(SEARCH("photography/places", N1387)),"places",ISNUMBER(SEARCH("publishing/art books", N1387)),"art books",ISNUMBER(SEARCH("publishing/children's books", N1387)),"children's books",ISNUMBER(SEARCH("publishing/fiction", N1387)),"fiction",ISNUMBER(SEARCH("publishing/nonfiction", N1387)),"nonfiction",ISNUMBER(SEARCH("publishing/radio &amp; podcasts", N1387)),"radio &amp; podcasts",ISNUMBER(SEARCH("publishing/translations", N1387)),"translations",ISNUMBER(SEARCH("technology/gadgets", N1387)),"gadgets",ISNUMBER(SEARCH("technology/hardware", N1387)),"hardware",ISNUMBER(SEARCH("technology/makerspaces", N1387)),"makerspaces",ISNUMBER(SEARCH("technology/space exploration", N1387)),"space exploration",ISNUMBER(SEARCH("technology/wearables", N1387)),"wearables",ISNUMBER(SEARCH("technology/web", N1387)),"web",ISNUMBER(SEARCH("theater/musical", N1387)),"musical",ISNUMBER(SEARCH("theater/plays", N1387)),"plays",ISNUMBER(SEARCH("theater/spaces", N1387)),"spaces")</f>
        <v>rock</v>
      </c>
      <c r="S1387" s="6">
        <f t="shared" si="108"/>
        <v>42433.688900462963</v>
      </c>
      <c r="T1387" s="6">
        <f t="shared" si="109"/>
        <v>42489.507638888885</v>
      </c>
    </row>
    <row r="1388" spans="1:20" ht="32" hidden="1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tr">
        <f t="shared" si="107"/>
        <v>music</v>
      </c>
      <c r="R1388" t="str" cm="1">
        <f t="array" ref="R1388">_xlfn.IFS(ISNUMBER(SEARCH("film &amp; video/television", N1388)),"television",ISNUMBER(SEARCH("film &amp; video/animation", N1388)),"animation",ISNUMBER(SEARCH("film &amp; video/documentary", N1388)),"documentary",ISNUMBER(SEARCH("film &amp; video/drama", N1388)),"drama",ISNUMBER(SEARCH("film &amp; video/science fiction", N1388)),"science fiction",ISNUMBER(SEARCH("film &amp; video/shorts", N1388)),"shorts",ISNUMBER(SEARCH("food/food trucks", N1388)),"food trucks",ISNUMBER(SEARCH("food/restaurants", N1388)),"restaurants",ISNUMBER(SEARCH("food/small batch", N1388)),"small batch",ISNUMBER(SEARCH("games/mobile games", N1388)),"mobile games",ISNUMBER(SEARCH("games/tabletop games", N1388)),"tabletop games",ISNUMBER(SEARCH("games/video games", N1388)),"video games",ISNUMBER(SEARCH("music/classical music", N1388)),"classical music",ISNUMBER(SEARCH("music/electronic music", N1388)),"electronic music",ISNUMBER(SEARCH("music/faith", N1388)),"faith",ISNUMBER(SEARCH("music/indie rock", N1388)),"indie rock",ISNUMBER(SEARCH("music/jazz", N1388)),"jazz",ISNUMBER(SEARCH("music/metal", N1388)),"metal",ISNUMBER(SEARCH("music/pop", N1388)),"pop",ISNUMBER(SEARCH("music/rock", N1388)),"rock",ISNUMBER(SEARCH("music/world music", N1388)),"world music",ISNUMBER(SEARCH("journalism/audio", N1388)),"audio",ISNUMBER(SEARCH("photography/nature", N1388)),"nature",ISNUMBER(SEARCH("photography/people", N1388)),"people",ISNUMBER(SEARCH("photography/photobooks", N1388)),"photobooks",ISNUMBER(SEARCH("photography/places", N1388)),"places",ISNUMBER(SEARCH("publishing/art books", N1388)),"art books",ISNUMBER(SEARCH("publishing/children's books", N1388)),"children's books",ISNUMBER(SEARCH("publishing/fiction", N1388)),"fiction",ISNUMBER(SEARCH("publishing/nonfiction", N1388)),"nonfiction",ISNUMBER(SEARCH("publishing/radio &amp; podcasts", N1388)),"radio &amp; podcasts",ISNUMBER(SEARCH("publishing/translations", N1388)),"translations",ISNUMBER(SEARCH("technology/gadgets", N1388)),"gadgets",ISNUMBER(SEARCH("technology/hardware", N1388)),"hardware",ISNUMBER(SEARCH("technology/makerspaces", N1388)),"makerspaces",ISNUMBER(SEARCH("technology/space exploration", N1388)),"space exploration",ISNUMBER(SEARCH("technology/wearables", N1388)),"wearables",ISNUMBER(SEARCH("technology/web", N1388)),"web",ISNUMBER(SEARCH("theater/musical", N1388)),"musical",ISNUMBER(SEARCH("theater/plays", N1388)),"plays",ISNUMBER(SEARCH("theater/spaces", N1388)),"spaces")</f>
        <v>rock</v>
      </c>
      <c r="S1388" s="6">
        <f t="shared" si="108"/>
        <v>42184.646863425922</v>
      </c>
      <c r="T1388" s="6">
        <f t="shared" si="109"/>
        <v>42214.646863425922</v>
      </c>
    </row>
    <row r="1389" spans="1:20" ht="48" hidden="1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tr">
        <f t="shared" si="107"/>
        <v>music</v>
      </c>
      <c r="R1389" t="str" cm="1">
        <f t="array" ref="R1389">_xlfn.IFS(ISNUMBER(SEARCH("film &amp; video/television", N1389)),"television",ISNUMBER(SEARCH("film &amp; video/animation", N1389)),"animation",ISNUMBER(SEARCH("film &amp; video/documentary", N1389)),"documentary",ISNUMBER(SEARCH("film &amp; video/drama", N1389)),"drama",ISNUMBER(SEARCH("film &amp; video/science fiction", N1389)),"science fiction",ISNUMBER(SEARCH("film &amp; video/shorts", N1389)),"shorts",ISNUMBER(SEARCH("food/food trucks", N1389)),"food trucks",ISNUMBER(SEARCH("food/restaurants", N1389)),"restaurants",ISNUMBER(SEARCH("food/small batch", N1389)),"small batch",ISNUMBER(SEARCH("games/mobile games", N1389)),"mobile games",ISNUMBER(SEARCH("games/tabletop games", N1389)),"tabletop games",ISNUMBER(SEARCH("games/video games", N1389)),"video games",ISNUMBER(SEARCH("music/classical music", N1389)),"classical music",ISNUMBER(SEARCH("music/electronic music", N1389)),"electronic music",ISNUMBER(SEARCH("music/faith", N1389)),"faith",ISNUMBER(SEARCH("music/indie rock", N1389)),"indie rock",ISNUMBER(SEARCH("music/jazz", N1389)),"jazz",ISNUMBER(SEARCH("music/metal", N1389)),"metal",ISNUMBER(SEARCH("music/pop", N1389)),"pop",ISNUMBER(SEARCH("music/rock", N1389)),"rock",ISNUMBER(SEARCH("music/world music", N1389)),"world music",ISNUMBER(SEARCH("journalism/audio", N1389)),"audio",ISNUMBER(SEARCH("photography/nature", N1389)),"nature",ISNUMBER(SEARCH("photography/people", N1389)),"people",ISNUMBER(SEARCH("photography/photobooks", N1389)),"photobooks",ISNUMBER(SEARCH("photography/places", N1389)),"places",ISNUMBER(SEARCH("publishing/art books", N1389)),"art books",ISNUMBER(SEARCH("publishing/children's books", N1389)),"children's books",ISNUMBER(SEARCH("publishing/fiction", N1389)),"fiction",ISNUMBER(SEARCH("publishing/nonfiction", N1389)),"nonfiction",ISNUMBER(SEARCH("publishing/radio &amp; podcasts", N1389)),"radio &amp; podcasts",ISNUMBER(SEARCH("publishing/translations", N1389)),"translations",ISNUMBER(SEARCH("technology/gadgets", N1389)),"gadgets",ISNUMBER(SEARCH("technology/hardware", N1389)),"hardware",ISNUMBER(SEARCH("technology/makerspaces", N1389)),"makerspaces",ISNUMBER(SEARCH("technology/space exploration", N1389)),"space exploration",ISNUMBER(SEARCH("technology/wearables", N1389)),"wearables",ISNUMBER(SEARCH("technology/web", N1389)),"web",ISNUMBER(SEARCH("theater/musical", N1389)),"musical",ISNUMBER(SEARCH("theater/plays", N1389)),"plays",ISNUMBER(SEARCH("theater/spaces", N1389)),"spaces")</f>
        <v>rock</v>
      </c>
      <c r="S1389" s="6">
        <f t="shared" si="108"/>
        <v>42126.92123842593</v>
      </c>
      <c r="T1389" s="6">
        <f t="shared" si="109"/>
        <v>42158.1875</v>
      </c>
    </row>
    <row r="1390" spans="1:20" ht="48" hidden="1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tr">
        <f t="shared" si="107"/>
        <v>music</v>
      </c>
      <c r="R1390" t="str" cm="1">
        <f t="array" ref="R1390">_xlfn.IFS(ISNUMBER(SEARCH("film &amp; video/television", N1390)),"television",ISNUMBER(SEARCH("film &amp; video/animation", N1390)),"animation",ISNUMBER(SEARCH("film &amp; video/documentary", N1390)),"documentary",ISNUMBER(SEARCH("film &amp; video/drama", N1390)),"drama",ISNUMBER(SEARCH("film &amp; video/science fiction", N1390)),"science fiction",ISNUMBER(SEARCH("film &amp; video/shorts", N1390)),"shorts",ISNUMBER(SEARCH("food/food trucks", N1390)),"food trucks",ISNUMBER(SEARCH("food/restaurants", N1390)),"restaurants",ISNUMBER(SEARCH("food/small batch", N1390)),"small batch",ISNUMBER(SEARCH("games/mobile games", N1390)),"mobile games",ISNUMBER(SEARCH("games/tabletop games", N1390)),"tabletop games",ISNUMBER(SEARCH("games/video games", N1390)),"video games",ISNUMBER(SEARCH("music/classical music", N1390)),"classical music",ISNUMBER(SEARCH("music/electronic music", N1390)),"electronic music",ISNUMBER(SEARCH("music/faith", N1390)),"faith",ISNUMBER(SEARCH("music/indie rock", N1390)),"indie rock",ISNUMBER(SEARCH("music/jazz", N1390)),"jazz",ISNUMBER(SEARCH("music/metal", N1390)),"metal",ISNUMBER(SEARCH("music/pop", N1390)),"pop",ISNUMBER(SEARCH("music/rock", N1390)),"rock",ISNUMBER(SEARCH("music/world music", N1390)),"world music",ISNUMBER(SEARCH("journalism/audio", N1390)),"audio",ISNUMBER(SEARCH("photography/nature", N1390)),"nature",ISNUMBER(SEARCH("photography/people", N1390)),"people",ISNUMBER(SEARCH("photography/photobooks", N1390)),"photobooks",ISNUMBER(SEARCH("photography/places", N1390)),"places",ISNUMBER(SEARCH("publishing/art books", N1390)),"art books",ISNUMBER(SEARCH("publishing/children's books", N1390)),"children's books",ISNUMBER(SEARCH("publishing/fiction", N1390)),"fiction",ISNUMBER(SEARCH("publishing/nonfiction", N1390)),"nonfiction",ISNUMBER(SEARCH("publishing/radio &amp; podcasts", N1390)),"radio &amp; podcasts",ISNUMBER(SEARCH("publishing/translations", N1390)),"translations",ISNUMBER(SEARCH("technology/gadgets", N1390)),"gadgets",ISNUMBER(SEARCH("technology/hardware", N1390)),"hardware",ISNUMBER(SEARCH("technology/makerspaces", N1390)),"makerspaces",ISNUMBER(SEARCH("technology/space exploration", N1390)),"space exploration",ISNUMBER(SEARCH("technology/wearables", N1390)),"wearables",ISNUMBER(SEARCH("technology/web", N1390)),"web",ISNUMBER(SEARCH("theater/musical", N1390)),"musical",ISNUMBER(SEARCH("theater/plays", N1390)),"plays",ISNUMBER(SEARCH("theater/spaces", N1390)),"spaces")</f>
        <v>rock</v>
      </c>
      <c r="S1390" s="6">
        <f t="shared" si="108"/>
        <v>42634.614780092597</v>
      </c>
      <c r="T1390" s="6">
        <f t="shared" si="109"/>
        <v>42660.676388888889</v>
      </c>
    </row>
    <row r="1391" spans="1:20" ht="32" hidden="1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tr">
        <f t="shared" si="107"/>
        <v>music</v>
      </c>
      <c r="R1391" t="str" cm="1">
        <f t="array" ref="R1391">_xlfn.IFS(ISNUMBER(SEARCH("film &amp; video/television", N1391)),"television",ISNUMBER(SEARCH("film &amp; video/animation", N1391)),"animation",ISNUMBER(SEARCH("film &amp; video/documentary", N1391)),"documentary",ISNUMBER(SEARCH("film &amp; video/drama", N1391)),"drama",ISNUMBER(SEARCH("film &amp; video/science fiction", N1391)),"science fiction",ISNUMBER(SEARCH("film &amp; video/shorts", N1391)),"shorts",ISNUMBER(SEARCH("food/food trucks", N1391)),"food trucks",ISNUMBER(SEARCH("food/restaurants", N1391)),"restaurants",ISNUMBER(SEARCH("food/small batch", N1391)),"small batch",ISNUMBER(SEARCH("games/mobile games", N1391)),"mobile games",ISNUMBER(SEARCH("games/tabletop games", N1391)),"tabletop games",ISNUMBER(SEARCH("games/video games", N1391)),"video games",ISNUMBER(SEARCH("music/classical music", N1391)),"classical music",ISNUMBER(SEARCH("music/electronic music", N1391)),"electronic music",ISNUMBER(SEARCH("music/faith", N1391)),"faith",ISNUMBER(SEARCH("music/indie rock", N1391)),"indie rock",ISNUMBER(SEARCH("music/jazz", N1391)),"jazz",ISNUMBER(SEARCH("music/metal", N1391)),"metal",ISNUMBER(SEARCH("music/pop", N1391)),"pop",ISNUMBER(SEARCH("music/rock", N1391)),"rock",ISNUMBER(SEARCH("music/world music", N1391)),"world music",ISNUMBER(SEARCH("journalism/audio", N1391)),"audio",ISNUMBER(SEARCH("photography/nature", N1391)),"nature",ISNUMBER(SEARCH("photography/people", N1391)),"people",ISNUMBER(SEARCH("photography/photobooks", N1391)),"photobooks",ISNUMBER(SEARCH("photography/places", N1391)),"places",ISNUMBER(SEARCH("publishing/art books", N1391)),"art books",ISNUMBER(SEARCH("publishing/children's books", N1391)),"children's books",ISNUMBER(SEARCH("publishing/fiction", N1391)),"fiction",ISNUMBER(SEARCH("publishing/nonfiction", N1391)),"nonfiction",ISNUMBER(SEARCH("publishing/radio &amp; podcasts", N1391)),"radio &amp; podcasts",ISNUMBER(SEARCH("publishing/translations", N1391)),"translations",ISNUMBER(SEARCH("technology/gadgets", N1391)),"gadgets",ISNUMBER(SEARCH("technology/hardware", N1391)),"hardware",ISNUMBER(SEARCH("technology/makerspaces", N1391)),"makerspaces",ISNUMBER(SEARCH("technology/space exploration", N1391)),"space exploration",ISNUMBER(SEARCH("technology/wearables", N1391)),"wearables",ISNUMBER(SEARCH("technology/web", N1391)),"web",ISNUMBER(SEARCH("theater/musical", N1391)),"musical",ISNUMBER(SEARCH("theater/plays", N1391)),"plays",ISNUMBER(SEARCH("theater/spaces", N1391)),"spaces")</f>
        <v>rock</v>
      </c>
      <c r="S1391" s="6">
        <f t="shared" si="108"/>
        <v>42565.480983796297</v>
      </c>
      <c r="T1391" s="6">
        <f t="shared" si="109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tr">
        <f t="shared" si="107"/>
        <v>music</v>
      </c>
      <c r="R1392" t="str" cm="1">
        <f t="array" ref="R1392">_xlfn.IFS(ISNUMBER(SEARCH("film &amp; video/television", N1392)),"television",ISNUMBER(SEARCH("film &amp; video/animation", N1392)),"animation",ISNUMBER(SEARCH("film &amp; video/documentary", N1392)),"documentary",ISNUMBER(SEARCH("film &amp; video/drama", N1392)),"drama",ISNUMBER(SEARCH("film &amp; video/science fiction", N1392)),"science fiction",ISNUMBER(SEARCH("film &amp; video/shorts", N1392)),"shorts",ISNUMBER(SEARCH("food/food trucks", N1392)),"food trucks",ISNUMBER(SEARCH("food/restaurants", N1392)),"restaurants",ISNUMBER(SEARCH("food/small batch", N1392)),"small batch",ISNUMBER(SEARCH("games/mobile games", N1392)),"mobile games",ISNUMBER(SEARCH("games/tabletop games", N1392)),"tabletop games",ISNUMBER(SEARCH("games/video games", N1392)),"video games",ISNUMBER(SEARCH("music/classical music", N1392)),"classical music",ISNUMBER(SEARCH("music/electronic music", N1392)),"electronic music",ISNUMBER(SEARCH("music/faith", N1392)),"faith",ISNUMBER(SEARCH("music/indie rock", N1392)),"indie rock",ISNUMBER(SEARCH("music/jazz", N1392)),"jazz",ISNUMBER(SEARCH("music/metal", N1392)),"metal",ISNUMBER(SEARCH("music/pop", N1392)),"pop",ISNUMBER(SEARCH("music/rock", N1392)),"rock",ISNUMBER(SEARCH("music/world music", N1392)),"world music",ISNUMBER(SEARCH("journalism/audio", N1392)),"audio",ISNUMBER(SEARCH("photography/nature", N1392)),"nature",ISNUMBER(SEARCH("photography/people", N1392)),"people",ISNUMBER(SEARCH("photography/photobooks", N1392)),"photobooks",ISNUMBER(SEARCH("photography/places", N1392)),"places",ISNUMBER(SEARCH("publishing/art books", N1392)),"art books",ISNUMBER(SEARCH("publishing/children's books", N1392)),"children's books",ISNUMBER(SEARCH("publishing/fiction", N1392)),"fiction",ISNUMBER(SEARCH("publishing/nonfiction", N1392)),"nonfiction",ISNUMBER(SEARCH("publishing/radio &amp; podcasts", N1392)),"radio &amp; podcasts",ISNUMBER(SEARCH("publishing/translations", N1392)),"translations",ISNUMBER(SEARCH("technology/gadgets", N1392)),"gadgets",ISNUMBER(SEARCH("technology/hardware", N1392)),"hardware",ISNUMBER(SEARCH("technology/makerspaces", N1392)),"makerspaces",ISNUMBER(SEARCH("technology/space exploration", N1392)),"space exploration",ISNUMBER(SEARCH("technology/wearables", N1392)),"wearables",ISNUMBER(SEARCH("technology/web", N1392)),"web",ISNUMBER(SEARCH("theater/musical", N1392)),"musical",ISNUMBER(SEARCH("theater/plays", N1392)),"plays",ISNUMBER(SEARCH("theater/spaces", N1392)),"spaces")</f>
        <v>rock</v>
      </c>
      <c r="S1392" s="6">
        <f t="shared" si="108"/>
        <v>42087.803310185183</v>
      </c>
      <c r="T1392" s="6">
        <f t="shared" si="109"/>
        <v>42121.716666666667</v>
      </c>
    </row>
    <row r="1393" spans="1:20" ht="48" hidden="1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tr">
        <f t="shared" si="107"/>
        <v>music</v>
      </c>
      <c r="R1393" t="str" cm="1">
        <f t="array" ref="R1393">_xlfn.IFS(ISNUMBER(SEARCH("film &amp; video/television", N1393)),"television",ISNUMBER(SEARCH("film &amp; video/animation", N1393)),"animation",ISNUMBER(SEARCH("film &amp; video/documentary", N1393)),"documentary",ISNUMBER(SEARCH("film &amp; video/drama", N1393)),"drama",ISNUMBER(SEARCH("film &amp; video/science fiction", N1393)),"science fiction",ISNUMBER(SEARCH("film &amp; video/shorts", N1393)),"shorts",ISNUMBER(SEARCH("food/food trucks", N1393)),"food trucks",ISNUMBER(SEARCH("food/restaurants", N1393)),"restaurants",ISNUMBER(SEARCH("food/small batch", N1393)),"small batch",ISNUMBER(SEARCH("games/mobile games", N1393)),"mobile games",ISNUMBER(SEARCH("games/tabletop games", N1393)),"tabletop games",ISNUMBER(SEARCH("games/video games", N1393)),"video games",ISNUMBER(SEARCH("music/classical music", N1393)),"classical music",ISNUMBER(SEARCH("music/electronic music", N1393)),"electronic music",ISNUMBER(SEARCH("music/faith", N1393)),"faith",ISNUMBER(SEARCH("music/indie rock", N1393)),"indie rock",ISNUMBER(SEARCH("music/jazz", N1393)),"jazz",ISNUMBER(SEARCH("music/metal", N1393)),"metal",ISNUMBER(SEARCH("music/pop", N1393)),"pop",ISNUMBER(SEARCH("music/rock", N1393)),"rock",ISNUMBER(SEARCH("music/world music", N1393)),"world music",ISNUMBER(SEARCH("journalism/audio", N1393)),"audio",ISNUMBER(SEARCH("photography/nature", N1393)),"nature",ISNUMBER(SEARCH("photography/people", N1393)),"people",ISNUMBER(SEARCH("photography/photobooks", N1393)),"photobooks",ISNUMBER(SEARCH("photography/places", N1393)),"places",ISNUMBER(SEARCH("publishing/art books", N1393)),"art books",ISNUMBER(SEARCH("publishing/children's books", N1393)),"children's books",ISNUMBER(SEARCH("publishing/fiction", N1393)),"fiction",ISNUMBER(SEARCH("publishing/nonfiction", N1393)),"nonfiction",ISNUMBER(SEARCH("publishing/radio &amp; podcasts", N1393)),"radio &amp; podcasts",ISNUMBER(SEARCH("publishing/translations", N1393)),"translations",ISNUMBER(SEARCH("technology/gadgets", N1393)),"gadgets",ISNUMBER(SEARCH("technology/hardware", N1393)),"hardware",ISNUMBER(SEARCH("technology/makerspaces", N1393)),"makerspaces",ISNUMBER(SEARCH("technology/space exploration", N1393)),"space exploration",ISNUMBER(SEARCH("technology/wearables", N1393)),"wearables",ISNUMBER(SEARCH("technology/web", N1393)),"web",ISNUMBER(SEARCH("theater/musical", N1393)),"musical",ISNUMBER(SEARCH("theater/plays", N1393)),"plays",ISNUMBER(SEARCH("theater/spaces", N1393)),"spaces")</f>
        <v>rock</v>
      </c>
      <c r="S1393" s="6">
        <f t="shared" si="108"/>
        <v>42193.650671296295</v>
      </c>
      <c r="T1393" s="6">
        <f t="shared" si="109"/>
        <v>42238.207638888889</v>
      </c>
    </row>
    <row r="1394" spans="1:20" ht="32" hidden="1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tr">
        <f t="shared" si="107"/>
        <v>music</v>
      </c>
      <c r="R1394" t="str" cm="1">
        <f t="array" ref="R1394">_xlfn.IFS(ISNUMBER(SEARCH("film &amp; video/television", N1394)),"television",ISNUMBER(SEARCH("film &amp; video/animation", N1394)),"animation",ISNUMBER(SEARCH("film &amp; video/documentary", N1394)),"documentary",ISNUMBER(SEARCH("film &amp; video/drama", N1394)),"drama",ISNUMBER(SEARCH("film &amp; video/science fiction", N1394)),"science fiction",ISNUMBER(SEARCH("film &amp; video/shorts", N1394)),"shorts",ISNUMBER(SEARCH("food/food trucks", N1394)),"food trucks",ISNUMBER(SEARCH("food/restaurants", N1394)),"restaurants",ISNUMBER(SEARCH("food/small batch", N1394)),"small batch",ISNUMBER(SEARCH("games/mobile games", N1394)),"mobile games",ISNUMBER(SEARCH("games/tabletop games", N1394)),"tabletop games",ISNUMBER(SEARCH("games/video games", N1394)),"video games",ISNUMBER(SEARCH("music/classical music", N1394)),"classical music",ISNUMBER(SEARCH("music/electronic music", N1394)),"electronic music",ISNUMBER(SEARCH("music/faith", N1394)),"faith",ISNUMBER(SEARCH("music/indie rock", N1394)),"indie rock",ISNUMBER(SEARCH("music/jazz", N1394)),"jazz",ISNUMBER(SEARCH("music/metal", N1394)),"metal",ISNUMBER(SEARCH("music/pop", N1394)),"pop",ISNUMBER(SEARCH("music/rock", N1394)),"rock",ISNUMBER(SEARCH("music/world music", N1394)),"world music",ISNUMBER(SEARCH("journalism/audio", N1394)),"audio",ISNUMBER(SEARCH("photography/nature", N1394)),"nature",ISNUMBER(SEARCH("photography/people", N1394)),"people",ISNUMBER(SEARCH("photography/photobooks", N1394)),"photobooks",ISNUMBER(SEARCH("photography/places", N1394)),"places",ISNUMBER(SEARCH("publishing/art books", N1394)),"art books",ISNUMBER(SEARCH("publishing/children's books", N1394)),"children's books",ISNUMBER(SEARCH("publishing/fiction", N1394)),"fiction",ISNUMBER(SEARCH("publishing/nonfiction", N1394)),"nonfiction",ISNUMBER(SEARCH("publishing/radio &amp; podcasts", N1394)),"radio &amp; podcasts",ISNUMBER(SEARCH("publishing/translations", N1394)),"translations",ISNUMBER(SEARCH("technology/gadgets", N1394)),"gadgets",ISNUMBER(SEARCH("technology/hardware", N1394)),"hardware",ISNUMBER(SEARCH("technology/makerspaces", N1394)),"makerspaces",ISNUMBER(SEARCH("technology/space exploration", N1394)),"space exploration",ISNUMBER(SEARCH("technology/wearables", N1394)),"wearables",ISNUMBER(SEARCH("technology/web", N1394)),"web",ISNUMBER(SEARCH("theater/musical", N1394)),"musical",ISNUMBER(SEARCH("theater/plays", N1394)),"plays",ISNUMBER(SEARCH("theater/spaces", N1394)),"spaces")</f>
        <v>rock</v>
      </c>
      <c r="S1394" s="6">
        <f t="shared" si="108"/>
        <v>42401.154930555553</v>
      </c>
      <c r="T1394" s="6">
        <f t="shared" si="109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tr">
        <f t="shared" si="107"/>
        <v>music</v>
      </c>
      <c r="R1395" t="str" cm="1">
        <f t="array" ref="R1395">_xlfn.IFS(ISNUMBER(SEARCH("film &amp; video/television", N1395)),"television",ISNUMBER(SEARCH("film &amp; video/animation", N1395)),"animation",ISNUMBER(SEARCH("film &amp; video/documentary", N1395)),"documentary",ISNUMBER(SEARCH("film &amp; video/drama", N1395)),"drama",ISNUMBER(SEARCH("film &amp; video/science fiction", N1395)),"science fiction",ISNUMBER(SEARCH("film &amp; video/shorts", N1395)),"shorts",ISNUMBER(SEARCH("food/food trucks", N1395)),"food trucks",ISNUMBER(SEARCH("food/restaurants", N1395)),"restaurants",ISNUMBER(SEARCH("food/small batch", N1395)),"small batch",ISNUMBER(SEARCH("games/mobile games", N1395)),"mobile games",ISNUMBER(SEARCH("games/tabletop games", N1395)),"tabletop games",ISNUMBER(SEARCH("games/video games", N1395)),"video games",ISNUMBER(SEARCH("music/classical music", N1395)),"classical music",ISNUMBER(SEARCH("music/electronic music", N1395)),"electronic music",ISNUMBER(SEARCH("music/faith", N1395)),"faith",ISNUMBER(SEARCH("music/indie rock", N1395)),"indie rock",ISNUMBER(SEARCH("music/jazz", N1395)),"jazz",ISNUMBER(SEARCH("music/metal", N1395)),"metal",ISNUMBER(SEARCH("music/pop", N1395)),"pop",ISNUMBER(SEARCH("music/rock", N1395)),"rock",ISNUMBER(SEARCH("music/world music", N1395)),"world music",ISNUMBER(SEARCH("journalism/audio", N1395)),"audio",ISNUMBER(SEARCH("photography/nature", N1395)),"nature",ISNUMBER(SEARCH("photography/people", N1395)),"people",ISNUMBER(SEARCH("photography/photobooks", N1395)),"photobooks",ISNUMBER(SEARCH("photography/places", N1395)),"places",ISNUMBER(SEARCH("publishing/art books", N1395)),"art books",ISNUMBER(SEARCH("publishing/children's books", N1395)),"children's books",ISNUMBER(SEARCH("publishing/fiction", N1395)),"fiction",ISNUMBER(SEARCH("publishing/nonfiction", N1395)),"nonfiction",ISNUMBER(SEARCH("publishing/radio &amp; podcasts", N1395)),"radio &amp; podcasts",ISNUMBER(SEARCH("publishing/translations", N1395)),"translations",ISNUMBER(SEARCH("technology/gadgets", N1395)),"gadgets",ISNUMBER(SEARCH("technology/hardware", N1395)),"hardware",ISNUMBER(SEARCH("technology/makerspaces", N1395)),"makerspaces",ISNUMBER(SEARCH("technology/space exploration", N1395)),"space exploration",ISNUMBER(SEARCH("technology/wearables", N1395)),"wearables",ISNUMBER(SEARCH("technology/web", N1395)),"web",ISNUMBER(SEARCH("theater/musical", N1395)),"musical",ISNUMBER(SEARCH("theater/plays", N1395)),"plays",ISNUMBER(SEARCH("theater/spaces", N1395)),"spaces")</f>
        <v>rock</v>
      </c>
      <c r="S1395" s="6">
        <f t="shared" si="108"/>
        <v>42553.681979166664</v>
      </c>
      <c r="T1395" s="6">
        <f t="shared" si="109"/>
        <v>42583.681979166664</v>
      </c>
    </row>
    <row r="1396" spans="1:20" ht="48" hidden="1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tr">
        <f t="shared" si="107"/>
        <v>music</v>
      </c>
      <c r="R1396" t="str" cm="1">
        <f t="array" ref="R1396">_xlfn.IFS(ISNUMBER(SEARCH("film &amp; video/television", N1396)),"television",ISNUMBER(SEARCH("film &amp; video/animation", N1396)),"animation",ISNUMBER(SEARCH("film &amp; video/documentary", N1396)),"documentary",ISNUMBER(SEARCH("film &amp; video/drama", N1396)),"drama",ISNUMBER(SEARCH("film &amp; video/science fiction", N1396)),"science fiction",ISNUMBER(SEARCH("film &amp; video/shorts", N1396)),"shorts",ISNUMBER(SEARCH("food/food trucks", N1396)),"food trucks",ISNUMBER(SEARCH("food/restaurants", N1396)),"restaurants",ISNUMBER(SEARCH("food/small batch", N1396)),"small batch",ISNUMBER(SEARCH("games/mobile games", N1396)),"mobile games",ISNUMBER(SEARCH("games/tabletop games", N1396)),"tabletop games",ISNUMBER(SEARCH("games/video games", N1396)),"video games",ISNUMBER(SEARCH("music/classical music", N1396)),"classical music",ISNUMBER(SEARCH("music/electronic music", N1396)),"electronic music",ISNUMBER(SEARCH("music/faith", N1396)),"faith",ISNUMBER(SEARCH("music/indie rock", N1396)),"indie rock",ISNUMBER(SEARCH("music/jazz", N1396)),"jazz",ISNUMBER(SEARCH("music/metal", N1396)),"metal",ISNUMBER(SEARCH("music/pop", N1396)),"pop",ISNUMBER(SEARCH("music/rock", N1396)),"rock",ISNUMBER(SEARCH("music/world music", N1396)),"world music",ISNUMBER(SEARCH("journalism/audio", N1396)),"audio",ISNUMBER(SEARCH("photography/nature", N1396)),"nature",ISNUMBER(SEARCH("photography/people", N1396)),"people",ISNUMBER(SEARCH("photography/photobooks", N1396)),"photobooks",ISNUMBER(SEARCH("photography/places", N1396)),"places",ISNUMBER(SEARCH("publishing/art books", N1396)),"art books",ISNUMBER(SEARCH("publishing/children's books", N1396)),"children's books",ISNUMBER(SEARCH("publishing/fiction", N1396)),"fiction",ISNUMBER(SEARCH("publishing/nonfiction", N1396)),"nonfiction",ISNUMBER(SEARCH("publishing/radio &amp; podcasts", N1396)),"radio &amp; podcasts",ISNUMBER(SEARCH("publishing/translations", N1396)),"translations",ISNUMBER(SEARCH("technology/gadgets", N1396)),"gadgets",ISNUMBER(SEARCH("technology/hardware", N1396)),"hardware",ISNUMBER(SEARCH("technology/makerspaces", N1396)),"makerspaces",ISNUMBER(SEARCH("technology/space exploration", N1396)),"space exploration",ISNUMBER(SEARCH("technology/wearables", N1396)),"wearables",ISNUMBER(SEARCH("technology/web", N1396)),"web",ISNUMBER(SEARCH("theater/musical", N1396)),"musical",ISNUMBER(SEARCH("theater/plays", N1396)),"plays",ISNUMBER(SEARCH("theater/spaces", N1396)),"spaces")</f>
        <v>rock</v>
      </c>
      <c r="S1396" s="6">
        <f t="shared" si="108"/>
        <v>42752.144976851851</v>
      </c>
      <c r="T1396" s="6">
        <f t="shared" si="109"/>
        <v>42795.125</v>
      </c>
    </row>
    <row r="1397" spans="1:20" ht="16" hidden="1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tr">
        <f t="shared" si="107"/>
        <v>music</v>
      </c>
      <c r="R1397" t="str" cm="1">
        <f t="array" ref="R1397">_xlfn.IFS(ISNUMBER(SEARCH("film &amp; video/television", N1397)),"television",ISNUMBER(SEARCH("film &amp; video/animation", N1397)),"animation",ISNUMBER(SEARCH("film &amp; video/documentary", N1397)),"documentary",ISNUMBER(SEARCH("film &amp; video/drama", N1397)),"drama",ISNUMBER(SEARCH("film &amp; video/science fiction", N1397)),"science fiction",ISNUMBER(SEARCH("film &amp; video/shorts", N1397)),"shorts",ISNUMBER(SEARCH("food/food trucks", N1397)),"food trucks",ISNUMBER(SEARCH("food/restaurants", N1397)),"restaurants",ISNUMBER(SEARCH("food/small batch", N1397)),"small batch",ISNUMBER(SEARCH("games/mobile games", N1397)),"mobile games",ISNUMBER(SEARCH("games/tabletop games", N1397)),"tabletop games",ISNUMBER(SEARCH("games/video games", N1397)),"video games",ISNUMBER(SEARCH("music/classical music", N1397)),"classical music",ISNUMBER(SEARCH("music/electronic music", N1397)),"electronic music",ISNUMBER(SEARCH("music/faith", N1397)),"faith",ISNUMBER(SEARCH("music/indie rock", N1397)),"indie rock",ISNUMBER(SEARCH("music/jazz", N1397)),"jazz",ISNUMBER(SEARCH("music/metal", N1397)),"metal",ISNUMBER(SEARCH("music/pop", N1397)),"pop",ISNUMBER(SEARCH("music/rock", N1397)),"rock",ISNUMBER(SEARCH("music/world music", N1397)),"world music",ISNUMBER(SEARCH("journalism/audio", N1397)),"audio",ISNUMBER(SEARCH("photography/nature", N1397)),"nature",ISNUMBER(SEARCH("photography/people", N1397)),"people",ISNUMBER(SEARCH("photography/photobooks", N1397)),"photobooks",ISNUMBER(SEARCH("photography/places", N1397)),"places",ISNUMBER(SEARCH("publishing/art books", N1397)),"art books",ISNUMBER(SEARCH("publishing/children's books", N1397)),"children's books",ISNUMBER(SEARCH("publishing/fiction", N1397)),"fiction",ISNUMBER(SEARCH("publishing/nonfiction", N1397)),"nonfiction",ISNUMBER(SEARCH("publishing/radio &amp; podcasts", N1397)),"radio &amp; podcasts",ISNUMBER(SEARCH("publishing/translations", N1397)),"translations",ISNUMBER(SEARCH("technology/gadgets", N1397)),"gadgets",ISNUMBER(SEARCH("technology/hardware", N1397)),"hardware",ISNUMBER(SEARCH("technology/makerspaces", N1397)),"makerspaces",ISNUMBER(SEARCH("technology/space exploration", N1397)),"space exploration",ISNUMBER(SEARCH("technology/wearables", N1397)),"wearables",ISNUMBER(SEARCH("technology/web", N1397)),"web",ISNUMBER(SEARCH("theater/musical", N1397)),"musical",ISNUMBER(SEARCH("theater/plays", N1397)),"plays",ISNUMBER(SEARCH("theater/spaces", N1397)),"spaces")</f>
        <v>rock</v>
      </c>
      <c r="S1397" s="6">
        <f t="shared" si="108"/>
        <v>42719.90834490741</v>
      </c>
      <c r="T1397" s="6">
        <f t="shared" si="109"/>
        <v>42749.90834490741</v>
      </c>
    </row>
    <row r="1398" spans="1:20" ht="48" hidden="1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tr">
        <f t="shared" si="107"/>
        <v>music</v>
      </c>
      <c r="R1398" t="str" cm="1">
        <f t="array" ref="R1398">_xlfn.IFS(ISNUMBER(SEARCH("film &amp; video/television", N1398)),"television",ISNUMBER(SEARCH("film &amp; video/animation", N1398)),"animation",ISNUMBER(SEARCH("film &amp; video/documentary", N1398)),"documentary",ISNUMBER(SEARCH("film &amp; video/drama", N1398)),"drama",ISNUMBER(SEARCH("film &amp; video/science fiction", N1398)),"science fiction",ISNUMBER(SEARCH("film &amp; video/shorts", N1398)),"shorts",ISNUMBER(SEARCH("food/food trucks", N1398)),"food trucks",ISNUMBER(SEARCH("food/restaurants", N1398)),"restaurants",ISNUMBER(SEARCH("food/small batch", N1398)),"small batch",ISNUMBER(SEARCH("games/mobile games", N1398)),"mobile games",ISNUMBER(SEARCH("games/tabletop games", N1398)),"tabletop games",ISNUMBER(SEARCH("games/video games", N1398)),"video games",ISNUMBER(SEARCH("music/classical music", N1398)),"classical music",ISNUMBER(SEARCH("music/electronic music", N1398)),"electronic music",ISNUMBER(SEARCH("music/faith", N1398)),"faith",ISNUMBER(SEARCH("music/indie rock", N1398)),"indie rock",ISNUMBER(SEARCH("music/jazz", N1398)),"jazz",ISNUMBER(SEARCH("music/metal", N1398)),"metal",ISNUMBER(SEARCH("music/pop", N1398)),"pop",ISNUMBER(SEARCH("music/rock", N1398)),"rock",ISNUMBER(SEARCH("music/world music", N1398)),"world music",ISNUMBER(SEARCH("journalism/audio", N1398)),"audio",ISNUMBER(SEARCH("photography/nature", N1398)),"nature",ISNUMBER(SEARCH("photography/people", N1398)),"people",ISNUMBER(SEARCH("photography/photobooks", N1398)),"photobooks",ISNUMBER(SEARCH("photography/places", N1398)),"places",ISNUMBER(SEARCH("publishing/art books", N1398)),"art books",ISNUMBER(SEARCH("publishing/children's books", N1398)),"children's books",ISNUMBER(SEARCH("publishing/fiction", N1398)),"fiction",ISNUMBER(SEARCH("publishing/nonfiction", N1398)),"nonfiction",ISNUMBER(SEARCH("publishing/radio &amp; podcasts", N1398)),"radio &amp; podcasts",ISNUMBER(SEARCH("publishing/translations", N1398)),"translations",ISNUMBER(SEARCH("technology/gadgets", N1398)),"gadgets",ISNUMBER(SEARCH("technology/hardware", N1398)),"hardware",ISNUMBER(SEARCH("technology/makerspaces", N1398)),"makerspaces",ISNUMBER(SEARCH("technology/space exploration", N1398)),"space exploration",ISNUMBER(SEARCH("technology/wearables", N1398)),"wearables",ISNUMBER(SEARCH("technology/web", N1398)),"web",ISNUMBER(SEARCH("theater/musical", N1398)),"musical",ISNUMBER(SEARCH("theater/plays", N1398)),"plays",ISNUMBER(SEARCH("theater/spaces", N1398)),"spaces")</f>
        <v>rock</v>
      </c>
      <c r="S1398" s="6">
        <f t="shared" si="108"/>
        <v>42018.99863425926</v>
      </c>
      <c r="T1398" s="6">
        <f t="shared" si="109"/>
        <v>42048.99863425926</v>
      </c>
    </row>
    <row r="1399" spans="1:20" ht="48" hidden="1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tr">
        <f t="shared" si="107"/>
        <v>music</v>
      </c>
      <c r="R1399" t="str" cm="1">
        <f t="array" ref="R1399">_xlfn.IFS(ISNUMBER(SEARCH("film &amp; video/television", N1399)),"television",ISNUMBER(SEARCH("film &amp; video/animation", N1399)),"animation",ISNUMBER(SEARCH("film &amp; video/documentary", N1399)),"documentary",ISNUMBER(SEARCH("film &amp; video/drama", N1399)),"drama",ISNUMBER(SEARCH("film &amp; video/science fiction", N1399)),"science fiction",ISNUMBER(SEARCH("film &amp; video/shorts", N1399)),"shorts",ISNUMBER(SEARCH("food/food trucks", N1399)),"food trucks",ISNUMBER(SEARCH("food/restaurants", N1399)),"restaurants",ISNUMBER(SEARCH("food/small batch", N1399)),"small batch",ISNUMBER(SEARCH("games/mobile games", N1399)),"mobile games",ISNUMBER(SEARCH("games/tabletop games", N1399)),"tabletop games",ISNUMBER(SEARCH("games/video games", N1399)),"video games",ISNUMBER(SEARCH("music/classical music", N1399)),"classical music",ISNUMBER(SEARCH("music/electronic music", N1399)),"electronic music",ISNUMBER(SEARCH("music/faith", N1399)),"faith",ISNUMBER(SEARCH("music/indie rock", N1399)),"indie rock",ISNUMBER(SEARCH("music/jazz", N1399)),"jazz",ISNUMBER(SEARCH("music/metal", N1399)),"metal",ISNUMBER(SEARCH("music/pop", N1399)),"pop",ISNUMBER(SEARCH("music/rock", N1399)),"rock",ISNUMBER(SEARCH("music/world music", N1399)),"world music",ISNUMBER(SEARCH("journalism/audio", N1399)),"audio",ISNUMBER(SEARCH("photography/nature", N1399)),"nature",ISNUMBER(SEARCH("photography/people", N1399)),"people",ISNUMBER(SEARCH("photography/photobooks", N1399)),"photobooks",ISNUMBER(SEARCH("photography/places", N1399)),"places",ISNUMBER(SEARCH("publishing/art books", N1399)),"art books",ISNUMBER(SEARCH("publishing/children's books", N1399)),"children's books",ISNUMBER(SEARCH("publishing/fiction", N1399)),"fiction",ISNUMBER(SEARCH("publishing/nonfiction", N1399)),"nonfiction",ISNUMBER(SEARCH("publishing/radio &amp; podcasts", N1399)),"radio &amp; podcasts",ISNUMBER(SEARCH("publishing/translations", N1399)),"translations",ISNUMBER(SEARCH("technology/gadgets", N1399)),"gadgets",ISNUMBER(SEARCH("technology/hardware", N1399)),"hardware",ISNUMBER(SEARCH("technology/makerspaces", N1399)),"makerspaces",ISNUMBER(SEARCH("technology/space exploration", N1399)),"space exploration",ISNUMBER(SEARCH("technology/wearables", N1399)),"wearables",ISNUMBER(SEARCH("technology/web", N1399)),"web",ISNUMBER(SEARCH("theater/musical", N1399)),"musical",ISNUMBER(SEARCH("theater/plays", N1399)),"plays",ISNUMBER(SEARCH("theater/spaces", N1399)),"spaces")</f>
        <v>rock</v>
      </c>
      <c r="S1399" s="6">
        <f t="shared" si="108"/>
        <v>42640.917939814812</v>
      </c>
      <c r="T1399" s="6">
        <f t="shared" si="109"/>
        <v>42670.888194444444</v>
      </c>
    </row>
    <row r="1400" spans="1:20" ht="48" hidden="1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tr">
        <f t="shared" si="107"/>
        <v>music</v>
      </c>
      <c r="R1400" t="str" cm="1">
        <f t="array" ref="R1400">_xlfn.IFS(ISNUMBER(SEARCH("film &amp; video/television", N1400)),"television",ISNUMBER(SEARCH("film &amp; video/animation", N1400)),"animation",ISNUMBER(SEARCH("film &amp; video/documentary", N1400)),"documentary",ISNUMBER(SEARCH("film &amp; video/drama", N1400)),"drama",ISNUMBER(SEARCH("film &amp; video/science fiction", N1400)),"science fiction",ISNUMBER(SEARCH("film &amp; video/shorts", N1400)),"shorts",ISNUMBER(SEARCH("food/food trucks", N1400)),"food trucks",ISNUMBER(SEARCH("food/restaurants", N1400)),"restaurants",ISNUMBER(SEARCH("food/small batch", N1400)),"small batch",ISNUMBER(SEARCH("games/mobile games", N1400)),"mobile games",ISNUMBER(SEARCH("games/tabletop games", N1400)),"tabletop games",ISNUMBER(SEARCH("games/video games", N1400)),"video games",ISNUMBER(SEARCH("music/classical music", N1400)),"classical music",ISNUMBER(SEARCH("music/electronic music", N1400)),"electronic music",ISNUMBER(SEARCH("music/faith", N1400)),"faith",ISNUMBER(SEARCH("music/indie rock", N1400)),"indie rock",ISNUMBER(SEARCH("music/jazz", N1400)),"jazz",ISNUMBER(SEARCH("music/metal", N1400)),"metal",ISNUMBER(SEARCH("music/pop", N1400)),"pop",ISNUMBER(SEARCH("music/rock", N1400)),"rock",ISNUMBER(SEARCH("music/world music", N1400)),"world music",ISNUMBER(SEARCH("journalism/audio", N1400)),"audio",ISNUMBER(SEARCH("photography/nature", N1400)),"nature",ISNUMBER(SEARCH("photography/people", N1400)),"people",ISNUMBER(SEARCH("photography/photobooks", N1400)),"photobooks",ISNUMBER(SEARCH("photography/places", N1400)),"places",ISNUMBER(SEARCH("publishing/art books", N1400)),"art books",ISNUMBER(SEARCH("publishing/children's books", N1400)),"children's books",ISNUMBER(SEARCH("publishing/fiction", N1400)),"fiction",ISNUMBER(SEARCH("publishing/nonfiction", N1400)),"nonfiction",ISNUMBER(SEARCH("publishing/radio &amp; podcasts", N1400)),"radio &amp; podcasts",ISNUMBER(SEARCH("publishing/translations", N1400)),"translations",ISNUMBER(SEARCH("technology/gadgets", N1400)),"gadgets",ISNUMBER(SEARCH("technology/hardware", N1400)),"hardware",ISNUMBER(SEARCH("technology/makerspaces", N1400)),"makerspaces",ISNUMBER(SEARCH("technology/space exploration", N1400)),"space exploration",ISNUMBER(SEARCH("technology/wearables", N1400)),"wearables",ISNUMBER(SEARCH("technology/web", N1400)),"web",ISNUMBER(SEARCH("theater/musical", N1400)),"musical",ISNUMBER(SEARCH("theater/plays", N1400)),"plays",ISNUMBER(SEARCH("theater/spaces", N1400)),"spaces")</f>
        <v>rock</v>
      </c>
      <c r="S1400" s="6">
        <f t="shared" si="108"/>
        <v>42526.874236111107</v>
      </c>
      <c r="T1400" s="6">
        <f t="shared" si="109"/>
        <v>42556.874236111107</v>
      </c>
    </row>
    <row r="1401" spans="1:20" ht="48" hidden="1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tr">
        <f t="shared" si="107"/>
        <v>music</v>
      </c>
      <c r="R1401" t="str" cm="1">
        <f t="array" ref="R1401">_xlfn.IFS(ISNUMBER(SEARCH("film &amp; video/television", N1401)),"television",ISNUMBER(SEARCH("film &amp; video/animation", N1401)),"animation",ISNUMBER(SEARCH("film &amp; video/documentary", N1401)),"documentary",ISNUMBER(SEARCH("film &amp; video/drama", N1401)),"drama",ISNUMBER(SEARCH("film &amp; video/science fiction", N1401)),"science fiction",ISNUMBER(SEARCH("film &amp; video/shorts", N1401)),"shorts",ISNUMBER(SEARCH("food/food trucks", N1401)),"food trucks",ISNUMBER(SEARCH("food/restaurants", N1401)),"restaurants",ISNUMBER(SEARCH("food/small batch", N1401)),"small batch",ISNUMBER(SEARCH("games/mobile games", N1401)),"mobile games",ISNUMBER(SEARCH("games/tabletop games", N1401)),"tabletop games",ISNUMBER(SEARCH("games/video games", N1401)),"video games",ISNUMBER(SEARCH("music/classical music", N1401)),"classical music",ISNUMBER(SEARCH("music/electronic music", N1401)),"electronic music",ISNUMBER(SEARCH("music/faith", N1401)),"faith",ISNUMBER(SEARCH("music/indie rock", N1401)),"indie rock",ISNUMBER(SEARCH("music/jazz", N1401)),"jazz",ISNUMBER(SEARCH("music/metal", N1401)),"metal",ISNUMBER(SEARCH("music/pop", N1401)),"pop",ISNUMBER(SEARCH("music/rock", N1401)),"rock",ISNUMBER(SEARCH("music/world music", N1401)),"world music",ISNUMBER(SEARCH("journalism/audio", N1401)),"audio",ISNUMBER(SEARCH("photography/nature", N1401)),"nature",ISNUMBER(SEARCH("photography/people", N1401)),"people",ISNUMBER(SEARCH("photography/photobooks", N1401)),"photobooks",ISNUMBER(SEARCH("photography/places", N1401)),"places",ISNUMBER(SEARCH("publishing/art books", N1401)),"art books",ISNUMBER(SEARCH("publishing/children's books", N1401)),"children's books",ISNUMBER(SEARCH("publishing/fiction", N1401)),"fiction",ISNUMBER(SEARCH("publishing/nonfiction", N1401)),"nonfiction",ISNUMBER(SEARCH("publishing/radio &amp; podcasts", N1401)),"radio &amp; podcasts",ISNUMBER(SEARCH("publishing/translations", N1401)),"translations",ISNUMBER(SEARCH("technology/gadgets", N1401)),"gadgets",ISNUMBER(SEARCH("technology/hardware", N1401)),"hardware",ISNUMBER(SEARCH("technology/makerspaces", N1401)),"makerspaces",ISNUMBER(SEARCH("technology/space exploration", N1401)),"space exploration",ISNUMBER(SEARCH("technology/wearables", N1401)),"wearables",ISNUMBER(SEARCH("technology/web", N1401)),"web",ISNUMBER(SEARCH("theater/musical", N1401)),"musical",ISNUMBER(SEARCH("theater/plays", N1401)),"plays",ISNUMBER(SEARCH("theater/spaces", N1401)),"spaces")</f>
        <v>rock</v>
      </c>
      <c r="S1401" s="6">
        <f t="shared" si="108"/>
        <v>41889.004317129627</v>
      </c>
      <c r="T1401" s="6">
        <f t="shared" si="109"/>
        <v>41919.004317129627</v>
      </c>
    </row>
    <row r="1402" spans="1:20" ht="48" hidden="1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tr">
        <f t="shared" si="107"/>
        <v>music</v>
      </c>
      <c r="R1402" t="str" cm="1">
        <f t="array" ref="R1402">_xlfn.IFS(ISNUMBER(SEARCH("film &amp; video/television", N1402)),"television",ISNUMBER(SEARCH("film &amp; video/animation", N1402)),"animation",ISNUMBER(SEARCH("film &amp; video/documentary", N1402)),"documentary",ISNUMBER(SEARCH("film &amp; video/drama", N1402)),"drama",ISNUMBER(SEARCH("film &amp; video/science fiction", N1402)),"science fiction",ISNUMBER(SEARCH("film &amp; video/shorts", N1402)),"shorts",ISNUMBER(SEARCH("food/food trucks", N1402)),"food trucks",ISNUMBER(SEARCH("food/restaurants", N1402)),"restaurants",ISNUMBER(SEARCH("food/small batch", N1402)),"small batch",ISNUMBER(SEARCH("games/mobile games", N1402)),"mobile games",ISNUMBER(SEARCH("games/tabletop games", N1402)),"tabletop games",ISNUMBER(SEARCH("games/video games", N1402)),"video games",ISNUMBER(SEARCH("music/classical music", N1402)),"classical music",ISNUMBER(SEARCH("music/electronic music", N1402)),"electronic music",ISNUMBER(SEARCH("music/faith", N1402)),"faith",ISNUMBER(SEARCH("music/indie rock", N1402)),"indie rock",ISNUMBER(SEARCH("music/jazz", N1402)),"jazz",ISNUMBER(SEARCH("music/metal", N1402)),"metal",ISNUMBER(SEARCH("music/pop", N1402)),"pop",ISNUMBER(SEARCH("music/rock", N1402)),"rock",ISNUMBER(SEARCH("music/world music", N1402)),"world music",ISNUMBER(SEARCH("journalism/audio", N1402)),"audio",ISNUMBER(SEARCH("photography/nature", N1402)),"nature",ISNUMBER(SEARCH("photography/people", N1402)),"people",ISNUMBER(SEARCH("photography/photobooks", N1402)),"photobooks",ISNUMBER(SEARCH("photography/places", N1402)),"places",ISNUMBER(SEARCH("publishing/art books", N1402)),"art books",ISNUMBER(SEARCH("publishing/children's books", N1402)),"children's books",ISNUMBER(SEARCH("publishing/fiction", N1402)),"fiction",ISNUMBER(SEARCH("publishing/nonfiction", N1402)),"nonfiction",ISNUMBER(SEARCH("publishing/radio &amp; podcasts", N1402)),"radio &amp; podcasts",ISNUMBER(SEARCH("publishing/translations", N1402)),"translations",ISNUMBER(SEARCH("technology/gadgets", N1402)),"gadgets",ISNUMBER(SEARCH("technology/hardware", N1402)),"hardware",ISNUMBER(SEARCH("technology/makerspaces", N1402)),"makerspaces",ISNUMBER(SEARCH("technology/space exploration", N1402)),"space exploration",ISNUMBER(SEARCH("technology/wearables", N1402)),"wearables",ISNUMBER(SEARCH("technology/web", N1402)),"web",ISNUMBER(SEARCH("theater/musical", N1402)),"musical",ISNUMBER(SEARCH("theater/plays", N1402)),"plays",ISNUMBER(SEARCH("theater/spaces", N1402)),"spaces")</f>
        <v>rock</v>
      </c>
      <c r="S1402" s="6">
        <f t="shared" si="108"/>
        <v>42498.341122685189</v>
      </c>
      <c r="T1402" s="6">
        <f t="shared" si="109"/>
        <v>42533.229166666672</v>
      </c>
    </row>
    <row r="1403" spans="1:20" ht="48" hidden="1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tr">
        <f t="shared" si="107"/>
        <v>music</v>
      </c>
      <c r="R1403" t="str" cm="1">
        <f t="array" ref="R1403">_xlfn.IFS(ISNUMBER(SEARCH("film &amp; video/television", N1403)),"television",ISNUMBER(SEARCH("film &amp; video/animation", N1403)),"animation",ISNUMBER(SEARCH("film &amp; video/documentary", N1403)),"documentary",ISNUMBER(SEARCH("film &amp; video/drama", N1403)),"drama",ISNUMBER(SEARCH("film &amp; video/science fiction", N1403)),"science fiction",ISNUMBER(SEARCH("film &amp; video/shorts", N1403)),"shorts",ISNUMBER(SEARCH("food/food trucks", N1403)),"food trucks",ISNUMBER(SEARCH("food/restaurants", N1403)),"restaurants",ISNUMBER(SEARCH("food/small batch", N1403)),"small batch",ISNUMBER(SEARCH("games/mobile games", N1403)),"mobile games",ISNUMBER(SEARCH("games/tabletop games", N1403)),"tabletop games",ISNUMBER(SEARCH("games/video games", N1403)),"video games",ISNUMBER(SEARCH("music/classical music", N1403)),"classical music",ISNUMBER(SEARCH("music/electronic music", N1403)),"electronic music",ISNUMBER(SEARCH("music/faith", N1403)),"faith",ISNUMBER(SEARCH("music/indie rock", N1403)),"indie rock",ISNUMBER(SEARCH("music/jazz", N1403)),"jazz",ISNUMBER(SEARCH("music/metal", N1403)),"metal",ISNUMBER(SEARCH("music/pop", N1403)),"pop",ISNUMBER(SEARCH("music/rock", N1403)),"rock",ISNUMBER(SEARCH("music/world music", N1403)),"world music",ISNUMBER(SEARCH("journalism/audio", N1403)),"audio",ISNUMBER(SEARCH("photography/nature", N1403)),"nature",ISNUMBER(SEARCH("photography/people", N1403)),"people",ISNUMBER(SEARCH("photography/photobooks", N1403)),"photobooks",ISNUMBER(SEARCH("photography/places", N1403)),"places",ISNUMBER(SEARCH("publishing/art books", N1403)),"art books",ISNUMBER(SEARCH("publishing/children's books", N1403)),"children's books",ISNUMBER(SEARCH("publishing/fiction", N1403)),"fiction",ISNUMBER(SEARCH("publishing/nonfiction", N1403)),"nonfiction",ISNUMBER(SEARCH("publishing/radio &amp; podcasts", N1403)),"radio &amp; podcasts",ISNUMBER(SEARCH("publishing/translations", N1403)),"translations",ISNUMBER(SEARCH("technology/gadgets", N1403)),"gadgets",ISNUMBER(SEARCH("technology/hardware", N1403)),"hardware",ISNUMBER(SEARCH("technology/makerspaces", N1403)),"makerspaces",ISNUMBER(SEARCH("technology/space exploration", N1403)),"space exploration",ISNUMBER(SEARCH("technology/wearables", N1403)),"wearables",ISNUMBER(SEARCH("technology/web", N1403)),"web",ISNUMBER(SEARCH("theater/musical", N1403)),"musical",ISNUMBER(SEARCH("theater/plays", N1403)),"plays",ISNUMBER(SEARCH("theater/spaces", N1403)),"spaces")</f>
        <v>rock</v>
      </c>
      <c r="S1403" s="6">
        <f t="shared" si="108"/>
        <v>41399.99622685185</v>
      </c>
      <c r="T1403" s="6">
        <f t="shared" si="109"/>
        <v>41420.99622685185</v>
      </c>
    </row>
    <row r="1404" spans="1:20" ht="48" hidden="1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tr">
        <f t="shared" si="107"/>
        <v>music</v>
      </c>
      <c r="R1404" t="str" cm="1">
        <f t="array" ref="R1404">_xlfn.IFS(ISNUMBER(SEARCH("film &amp; video/television", N1404)),"television",ISNUMBER(SEARCH("film &amp; video/animation", N1404)),"animation",ISNUMBER(SEARCH("film &amp; video/documentary", N1404)),"documentary",ISNUMBER(SEARCH("film &amp; video/drama", N1404)),"drama",ISNUMBER(SEARCH("film &amp; video/science fiction", N1404)),"science fiction",ISNUMBER(SEARCH("film &amp; video/shorts", N1404)),"shorts",ISNUMBER(SEARCH("food/food trucks", N1404)),"food trucks",ISNUMBER(SEARCH("food/restaurants", N1404)),"restaurants",ISNUMBER(SEARCH("food/small batch", N1404)),"small batch",ISNUMBER(SEARCH("games/mobile games", N1404)),"mobile games",ISNUMBER(SEARCH("games/tabletop games", N1404)),"tabletop games",ISNUMBER(SEARCH("games/video games", N1404)),"video games",ISNUMBER(SEARCH("music/classical music", N1404)),"classical music",ISNUMBER(SEARCH("music/electronic music", N1404)),"electronic music",ISNUMBER(SEARCH("music/faith", N1404)),"faith",ISNUMBER(SEARCH("music/indie rock", N1404)),"indie rock",ISNUMBER(SEARCH("music/jazz", N1404)),"jazz",ISNUMBER(SEARCH("music/metal", N1404)),"metal",ISNUMBER(SEARCH("music/pop", N1404)),"pop",ISNUMBER(SEARCH("music/rock", N1404)),"rock",ISNUMBER(SEARCH("music/world music", N1404)),"world music",ISNUMBER(SEARCH("journalism/audio", N1404)),"audio",ISNUMBER(SEARCH("photography/nature", N1404)),"nature",ISNUMBER(SEARCH("photography/people", N1404)),"people",ISNUMBER(SEARCH("photography/photobooks", N1404)),"photobooks",ISNUMBER(SEARCH("photography/places", N1404)),"places",ISNUMBER(SEARCH("publishing/art books", N1404)),"art books",ISNUMBER(SEARCH("publishing/children's books", N1404)),"children's books",ISNUMBER(SEARCH("publishing/fiction", N1404)),"fiction",ISNUMBER(SEARCH("publishing/nonfiction", N1404)),"nonfiction",ISNUMBER(SEARCH("publishing/radio &amp; podcasts", N1404)),"radio &amp; podcasts",ISNUMBER(SEARCH("publishing/translations", N1404)),"translations",ISNUMBER(SEARCH("technology/gadgets", N1404)),"gadgets",ISNUMBER(SEARCH("technology/hardware", N1404)),"hardware",ISNUMBER(SEARCH("technology/makerspaces", N1404)),"makerspaces",ISNUMBER(SEARCH("technology/space exploration", N1404)),"space exploration",ISNUMBER(SEARCH("technology/wearables", N1404)),"wearables",ISNUMBER(SEARCH("technology/web", N1404)),"web",ISNUMBER(SEARCH("theater/musical", N1404)),"musical",ISNUMBER(SEARCH("theater/plays", N1404)),"plays",ISNUMBER(SEARCH("theater/spaces", N1404)),"spaces")</f>
        <v>rock</v>
      </c>
      <c r="S1404" s="6">
        <f t="shared" si="108"/>
        <v>42065.053368055553</v>
      </c>
      <c r="T1404" s="6">
        <f t="shared" si="109"/>
        <v>42125.011701388896</v>
      </c>
    </row>
    <row r="1405" spans="1:20" ht="48" hidden="1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tr">
        <f t="shared" si="107"/>
        <v>music</v>
      </c>
      <c r="R1405" t="str" cm="1">
        <f t="array" ref="R1405">_xlfn.IFS(ISNUMBER(SEARCH("film &amp; video/television", N1405)),"television",ISNUMBER(SEARCH("film &amp; video/animation", N1405)),"animation",ISNUMBER(SEARCH("film &amp; video/documentary", N1405)),"documentary",ISNUMBER(SEARCH("film &amp; video/drama", N1405)),"drama",ISNUMBER(SEARCH("film &amp; video/science fiction", N1405)),"science fiction",ISNUMBER(SEARCH("film &amp; video/shorts", N1405)),"shorts",ISNUMBER(SEARCH("food/food trucks", N1405)),"food trucks",ISNUMBER(SEARCH("food/restaurants", N1405)),"restaurants",ISNUMBER(SEARCH("food/small batch", N1405)),"small batch",ISNUMBER(SEARCH("games/mobile games", N1405)),"mobile games",ISNUMBER(SEARCH("games/tabletop games", N1405)),"tabletop games",ISNUMBER(SEARCH("games/video games", N1405)),"video games",ISNUMBER(SEARCH("music/classical music", N1405)),"classical music",ISNUMBER(SEARCH("music/electronic music", N1405)),"electronic music",ISNUMBER(SEARCH("music/faith", N1405)),"faith",ISNUMBER(SEARCH("music/indie rock", N1405)),"indie rock",ISNUMBER(SEARCH("music/jazz", N1405)),"jazz",ISNUMBER(SEARCH("music/metal", N1405)),"metal",ISNUMBER(SEARCH("music/pop", N1405)),"pop",ISNUMBER(SEARCH("music/rock", N1405)),"rock",ISNUMBER(SEARCH("music/world music", N1405)),"world music",ISNUMBER(SEARCH("journalism/audio", N1405)),"audio",ISNUMBER(SEARCH("photography/nature", N1405)),"nature",ISNUMBER(SEARCH("photography/people", N1405)),"people",ISNUMBER(SEARCH("photography/photobooks", N1405)),"photobooks",ISNUMBER(SEARCH("photography/places", N1405)),"places",ISNUMBER(SEARCH("publishing/art books", N1405)),"art books",ISNUMBER(SEARCH("publishing/children's books", N1405)),"children's books",ISNUMBER(SEARCH("publishing/fiction", N1405)),"fiction",ISNUMBER(SEARCH("publishing/nonfiction", N1405)),"nonfiction",ISNUMBER(SEARCH("publishing/radio &amp; podcasts", N1405)),"radio &amp; podcasts",ISNUMBER(SEARCH("publishing/translations", N1405)),"translations",ISNUMBER(SEARCH("technology/gadgets", N1405)),"gadgets",ISNUMBER(SEARCH("technology/hardware", N1405)),"hardware",ISNUMBER(SEARCH("technology/makerspaces", N1405)),"makerspaces",ISNUMBER(SEARCH("technology/space exploration", N1405)),"space exploration",ISNUMBER(SEARCH("technology/wearables", N1405)),"wearables",ISNUMBER(SEARCH("technology/web", N1405)),"web",ISNUMBER(SEARCH("theater/musical", N1405)),"musical",ISNUMBER(SEARCH("theater/plays", N1405)),"plays",ISNUMBER(SEARCH("theater/spaces", N1405)),"spaces")</f>
        <v>rock</v>
      </c>
      <c r="S1405" s="6">
        <f t="shared" si="108"/>
        <v>41451.062905092593</v>
      </c>
      <c r="T1405" s="6">
        <f t="shared" si="109"/>
        <v>41481.062905092593</v>
      </c>
    </row>
    <row r="1406" spans="1:20" ht="48" hidden="1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tr">
        <f t="shared" si="107"/>
        <v>publishing</v>
      </c>
      <c r="R1406" t="str" cm="1">
        <f t="array" ref="R1406">_xlfn.IFS(ISNUMBER(SEARCH("film &amp; video/television", N1406)),"television",ISNUMBER(SEARCH("film &amp; video/animation", N1406)),"animation",ISNUMBER(SEARCH("film &amp; video/documentary", N1406)),"documentary",ISNUMBER(SEARCH("film &amp; video/drama", N1406)),"drama",ISNUMBER(SEARCH("film &amp; video/science fiction", N1406)),"science fiction",ISNUMBER(SEARCH("film &amp; video/shorts", N1406)),"shorts",ISNUMBER(SEARCH("food/food trucks", N1406)),"food trucks",ISNUMBER(SEARCH("food/restaurants", N1406)),"restaurants",ISNUMBER(SEARCH("food/small batch", N1406)),"small batch",ISNUMBER(SEARCH("games/mobile games", N1406)),"mobile games",ISNUMBER(SEARCH("games/tabletop games", N1406)),"tabletop games",ISNUMBER(SEARCH("games/video games", N1406)),"video games",ISNUMBER(SEARCH("music/classical music", N1406)),"classical music",ISNUMBER(SEARCH("music/electronic music", N1406)),"electronic music",ISNUMBER(SEARCH("music/faith", N1406)),"faith",ISNUMBER(SEARCH("music/indie rock", N1406)),"indie rock",ISNUMBER(SEARCH("music/jazz", N1406)),"jazz",ISNUMBER(SEARCH("music/metal", N1406)),"metal",ISNUMBER(SEARCH("music/pop", N1406)),"pop",ISNUMBER(SEARCH("music/rock", N1406)),"rock",ISNUMBER(SEARCH("music/world music", N1406)),"world music",ISNUMBER(SEARCH("journalism/audio", N1406)),"audio",ISNUMBER(SEARCH("photography/nature", N1406)),"nature",ISNUMBER(SEARCH("photography/people", N1406)),"people",ISNUMBER(SEARCH("photography/photobooks", N1406)),"photobooks",ISNUMBER(SEARCH("photography/places", N1406)),"places",ISNUMBER(SEARCH("publishing/art books", N1406)),"art books",ISNUMBER(SEARCH("publishing/children's books", N1406)),"children's books",ISNUMBER(SEARCH("publishing/fiction", N1406)),"fiction",ISNUMBER(SEARCH("publishing/nonfiction", N1406)),"nonfiction",ISNUMBER(SEARCH("publishing/radio &amp; podcasts", N1406)),"radio &amp; podcasts",ISNUMBER(SEARCH("publishing/translations", N1406)),"translations",ISNUMBER(SEARCH("technology/gadgets", N1406)),"gadgets",ISNUMBER(SEARCH("technology/hardware", N1406)),"hardware",ISNUMBER(SEARCH("technology/makerspaces", N1406)),"makerspaces",ISNUMBER(SEARCH("technology/space exploration", N1406)),"space exploration",ISNUMBER(SEARCH("technology/wearables", N1406)),"wearables",ISNUMBER(SEARCH("technology/web", N1406)),"web",ISNUMBER(SEARCH("theater/musical", N1406)),"musical",ISNUMBER(SEARCH("theater/plays", N1406)),"plays",ISNUMBER(SEARCH("theater/spaces", N1406)),"spaces")</f>
        <v>translations</v>
      </c>
      <c r="S1406" s="6">
        <f t="shared" si="108"/>
        <v>42032.510243055556</v>
      </c>
      <c r="T1406" s="6">
        <f t="shared" si="109"/>
        <v>42057.510243055556</v>
      </c>
    </row>
    <row r="1407" spans="1:20" ht="32" hidden="1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tr">
        <f t="shared" si="107"/>
        <v>publishing</v>
      </c>
      <c r="R1407" t="str" cm="1">
        <f t="array" ref="R1407">_xlfn.IFS(ISNUMBER(SEARCH("film &amp; video/television", N1407)),"television",ISNUMBER(SEARCH("film &amp; video/animation", N1407)),"animation",ISNUMBER(SEARCH("film &amp; video/documentary", N1407)),"documentary",ISNUMBER(SEARCH("film &amp; video/drama", N1407)),"drama",ISNUMBER(SEARCH("film &amp; video/science fiction", N1407)),"science fiction",ISNUMBER(SEARCH("film &amp; video/shorts", N1407)),"shorts",ISNUMBER(SEARCH("food/food trucks", N1407)),"food trucks",ISNUMBER(SEARCH("food/restaurants", N1407)),"restaurants",ISNUMBER(SEARCH("food/small batch", N1407)),"small batch",ISNUMBER(SEARCH("games/mobile games", N1407)),"mobile games",ISNUMBER(SEARCH("games/tabletop games", N1407)),"tabletop games",ISNUMBER(SEARCH("games/video games", N1407)),"video games",ISNUMBER(SEARCH("music/classical music", N1407)),"classical music",ISNUMBER(SEARCH("music/electronic music", N1407)),"electronic music",ISNUMBER(SEARCH("music/faith", N1407)),"faith",ISNUMBER(SEARCH("music/indie rock", N1407)),"indie rock",ISNUMBER(SEARCH("music/jazz", N1407)),"jazz",ISNUMBER(SEARCH("music/metal", N1407)),"metal",ISNUMBER(SEARCH("music/pop", N1407)),"pop",ISNUMBER(SEARCH("music/rock", N1407)),"rock",ISNUMBER(SEARCH("music/world music", N1407)),"world music",ISNUMBER(SEARCH("journalism/audio", N1407)),"audio",ISNUMBER(SEARCH("photography/nature", N1407)),"nature",ISNUMBER(SEARCH("photography/people", N1407)),"people",ISNUMBER(SEARCH("photography/photobooks", N1407)),"photobooks",ISNUMBER(SEARCH("photography/places", N1407)),"places",ISNUMBER(SEARCH("publishing/art books", N1407)),"art books",ISNUMBER(SEARCH("publishing/children's books", N1407)),"children's books",ISNUMBER(SEARCH("publishing/fiction", N1407)),"fiction",ISNUMBER(SEARCH("publishing/nonfiction", N1407)),"nonfiction",ISNUMBER(SEARCH("publishing/radio &amp; podcasts", N1407)),"radio &amp; podcasts",ISNUMBER(SEARCH("publishing/translations", N1407)),"translations",ISNUMBER(SEARCH("technology/gadgets", N1407)),"gadgets",ISNUMBER(SEARCH("technology/hardware", N1407)),"hardware",ISNUMBER(SEARCH("technology/makerspaces", N1407)),"makerspaces",ISNUMBER(SEARCH("technology/space exploration", N1407)),"space exploration",ISNUMBER(SEARCH("technology/wearables", N1407)),"wearables",ISNUMBER(SEARCH("technology/web", N1407)),"web",ISNUMBER(SEARCH("theater/musical", N1407)),"musical",ISNUMBER(SEARCH("theater/plays", N1407)),"plays",ISNUMBER(SEARCH("theater/spaces", N1407)),"spaces")</f>
        <v>translations</v>
      </c>
      <c r="S1407" s="6">
        <f t="shared" si="108"/>
        <v>41941.680567129632</v>
      </c>
      <c r="T1407" s="6">
        <f t="shared" si="109"/>
        <v>41971.722233796296</v>
      </c>
    </row>
    <row r="1408" spans="1:20" ht="16" hidden="1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tr">
        <f t="shared" si="107"/>
        <v>publishing</v>
      </c>
      <c r="R1408" t="str" cm="1">
        <f t="array" ref="R1408">_xlfn.IFS(ISNUMBER(SEARCH("film &amp; video/television", N1408)),"television",ISNUMBER(SEARCH("film &amp; video/animation", N1408)),"animation",ISNUMBER(SEARCH("film &amp; video/documentary", N1408)),"documentary",ISNUMBER(SEARCH("film &amp; video/drama", N1408)),"drama",ISNUMBER(SEARCH("film &amp; video/science fiction", N1408)),"science fiction",ISNUMBER(SEARCH("film &amp; video/shorts", N1408)),"shorts",ISNUMBER(SEARCH("food/food trucks", N1408)),"food trucks",ISNUMBER(SEARCH("food/restaurants", N1408)),"restaurants",ISNUMBER(SEARCH("food/small batch", N1408)),"small batch",ISNUMBER(SEARCH("games/mobile games", N1408)),"mobile games",ISNUMBER(SEARCH("games/tabletop games", N1408)),"tabletop games",ISNUMBER(SEARCH("games/video games", N1408)),"video games",ISNUMBER(SEARCH("music/classical music", N1408)),"classical music",ISNUMBER(SEARCH("music/electronic music", N1408)),"electronic music",ISNUMBER(SEARCH("music/faith", N1408)),"faith",ISNUMBER(SEARCH("music/indie rock", N1408)),"indie rock",ISNUMBER(SEARCH("music/jazz", N1408)),"jazz",ISNUMBER(SEARCH("music/metal", N1408)),"metal",ISNUMBER(SEARCH("music/pop", N1408)),"pop",ISNUMBER(SEARCH("music/rock", N1408)),"rock",ISNUMBER(SEARCH("music/world music", N1408)),"world music",ISNUMBER(SEARCH("journalism/audio", N1408)),"audio",ISNUMBER(SEARCH("photography/nature", N1408)),"nature",ISNUMBER(SEARCH("photography/people", N1408)),"people",ISNUMBER(SEARCH("photography/photobooks", N1408)),"photobooks",ISNUMBER(SEARCH("photography/places", N1408)),"places",ISNUMBER(SEARCH("publishing/art books", N1408)),"art books",ISNUMBER(SEARCH("publishing/children's books", N1408)),"children's books",ISNUMBER(SEARCH("publishing/fiction", N1408)),"fiction",ISNUMBER(SEARCH("publishing/nonfiction", N1408)),"nonfiction",ISNUMBER(SEARCH("publishing/radio &amp; podcasts", N1408)),"radio &amp; podcasts",ISNUMBER(SEARCH("publishing/translations", N1408)),"translations",ISNUMBER(SEARCH("technology/gadgets", N1408)),"gadgets",ISNUMBER(SEARCH("technology/hardware", N1408)),"hardware",ISNUMBER(SEARCH("technology/makerspaces", N1408)),"makerspaces",ISNUMBER(SEARCH("technology/space exploration", N1408)),"space exploration",ISNUMBER(SEARCH("technology/wearables", N1408)),"wearables",ISNUMBER(SEARCH("technology/web", N1408)),"web",ISNUMBER(SEARCH("theater/musical", N1408)),"musical",ISNUMBER(SEARCH("theater/plays", N1408)),"plays",ISNUMBER(SEARCH("theater/spaces", N1408)),"spaces")</f>
        <v>translations</v>
      </c>
      <c r="S1408" s="6">
        <f t="shared" si="108"/>
        <v>42297.432951388888</v>
      </c>
      <c r="T1408" s="6">
        <f t="shared" si="109"/>
        <v>42350.416666666672</v>
      </c>
    </row>
    <row r="1409" spans="1:20" ht="48" hidden="1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tr">
        <f t="shared" si="107"/>
        <v>publishing</v>
      </c>
      <c r="R1409" t="str" cm="1">
        <f t="array" ref="R1409">_xlfn.IFS(ISNUMBER(SEARCH("film &amp; video/television", N1409)),"television",ISNUMBER(SEARCH("film &amp; video/animation", N1409)),"animation",ISNUMBER(SEARCH("film &amp; video/documentary", N1409)),"documentary",ISNUMBER(SEARCH("film &amp; video/drama", N1409)),"drama",ISNUMBER(SEARCH("film &amp; video/science fiction", N1409)),"science fiction",ISNUMBER(SEARCH("film &amp; video/shorts", N1409)),"shorts",ISNUMBER(SEARCH("food/food trucks", N1409)),"food trucks",ISNUMBER(SEARCH("food/restaurants", N1409)),"restaurants",ISNUMBER(SEARCH("food/small batch", N1409)),"small batch",ISNUMBER(SEARCH("games/mobile games", N1409)),"mobile games",ISNUMBER(SEARCH("games/tabletop games", N1409)),"tabletop games",ISNUMBER(SEARCH("games/video games", N1409)),"video games",ISNUMBER(SEARCH("music/classical music", N1409)),"classical music",ISNUMBER(SEARCH("music/electronic music", N1409)),"electronic music",ISNUMBER(SEARCH("music/faith", N1409)),"faith",ISNUMBER(SEARCH("music/indie rock", N1409)),"indie rock",ISNUMBER(SEARCH("music/jazz", N1409)),"jazz",ISNUMBER(SEARCH("music/metal", N1409)),"metal",ISNUMBER(SEARCH("music/pop", N1409)),"pop",ISNUMBER(SEARCH("music/rock", N1409)),"rock",ISNUMBER(SEARCH("music/world music", N1409)),"world music",ISNUMBER(SEARCH("journalism/audio", N1409)),"audio",ISNUMBER(SEARCH("photography/nature", N1409)),"nature",ISNUMBER(SEARCH("photography/people", N1409)),"people",ISNUMBER(SEARCH("photography/photobooks", N1409)),"photobooks",ISNUMBER(SEARCH("photography/places", N1409)),"places",ISNUMBER(SEARCH("publishing/art books", N1409)),"art books",ISNUMBER(SEARCH("publishing/children's books", N1409)),"children's books",ISNUMBER(SEARCH("publishing/fiction", N1409)),"fiction",ISNUMBER(SEARCH("publishing/nonfiction", N1409)),"nonfiction",ISNUMBER(SEARCH("publishing/radio &amp; podcasts", N1409)),"radio &amp; podcasts",ISNUMBER(SEARCH("publishing/translations", N1409)),"translations",ISNUMBER(SEARCH("technology/gadgets", N1409)),"gadgets",ISNUMBER(SEARCH("technology/hardware", N1409)),"hardware",ISNUMBER(SEARCH("technology/makerspaces", N1409)),"makerspaces",ISNUMBER(SEARCH("technology/space exploration", N1409)),"space exploration",ISNUMBER(SEARCH("technology/wearables", N1409)),"wearables",ISNUMBER(SEARCH("technology/web", N1409)),"web",ISNUMBER(SEARCH("theater/musical", N1409)),"musical",ISNUMBER(SEARCH("theater/plays", N1409)),"plays",ISNUMBER(SEARCH("theater/spaces", N1409)),"spaces")</f>
        <v>translations</v>
      </c>
      <c r="S1409" s="6">
        <f t="shared" si="108"/>
        <v>41838.536782407406</v>
      </c>
      <c r="T1409" s="6">
        <f t="shared" si="109"/>
        <v>41863.536782407406</v>
      </c>
    </row>
    <row r="1410" spans="1:20" ht="48" hidden="1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>
        <f t="shared" si="106"/>
        <v>12</v>
      </c>
      <c r="Q1410" t="str">
        <f t="shared" si="107"/>
        <v>publishing</v>
      </c>
      <c r="R1410" t="str" cm="1">
        <f t="array" ref="R1410">_xlfn.IFS(ISNUMBER(SEARCH("film &amp; video/television", N1410)),"television",ISNUMBER(SEARCH("film &amp; video/animation", N1410)),"animation",ISNUMBER(SEARCH("film &amp; video/documentary", N1410)),"documentary",ISNUMBER(SEARCH("film &amp; video/drama", N1410)),"drama",ISNUMBER(SEARCH("film &amp; video/science fiction", N1410)),"science fiction",ISNUMBER(SEARCH("film &amp; video/shorts", N1410)),"shorts",ISNUMBER(SEARCH("food/food trucks", N1410)),"food trucks",ISNUMBER(SEARCH("food/restaurants", N1410)),"restaurants",ISNUMBER(SEARCH("food/small batch", N1410)),"small batch",ISNUMBER(SEARCH("games/mobile games", N1410)),"mobile games",ISNUMBER(SEARCH("games/tabletop games", N1410)),"tabletop games",ISNUMBER(SEARCH("games/video games", N1410)),"video games",ISNUMBER(SEARCH("music/classical music", N1410)),"classical music",ISNUMBER(SEARCH("music/electronic music", N1410)),"electronic music",ISNUMBER(SEARCH("music/faith", N1410)),"faith",ISNUMBER(SEARCH("music/indie rock", N1410)),"indie rock",ISNUMBER(SEARCH("music/jazz", N1410)),"jazz",ISNUMBER(SEARCH("music/metal", N1410)),"metal",ISNUMBER(SEARCH("music/pop", N1410)),"pop",ISNUMBER(SEARCH("music/rock", N1410)),"rock",ISNUMBER(SEARCH("music/world music", N1410)),"world music",ISNUMBER(SEARCH("journalism/audio", N1410)),"audio",ISNUMBER(SEARCH("photography/nature", N1410)),"nature",ISNUMBER(SEARCH("photography/people", N1410)),"people",ISNUMBER(SEARCH("photography/photobooks", N1410)),"photobooks",ISNUMBER(SEARCH("photography/places", N1410)),"places",ISNUMBER(SEARCH("publishing/art books", N1410)),"art books",ISNUMBER(SEARCH("publishing/children's books", N1410)),"children's books",ISNUMBER(SEARCH("publishing/fiction", N1410)),"fiction",ISNUMBER(SEARCH("publishing/nonfiction", N1410)),"nonfiction",ISNUMBER(SEARCH("publishing/radio &amp; podcasts", N1410)),"radio &amp; podcasts",ISNUMBER(SEARCH("publishing/translations", N1410)),"translations",ISNUMBER(SEARCH("technology/gadgets", N1410)),"gadgets",ISNUMBER(SEARCH("technology/hardware", N1410)),"hardware",ISNUMBER(SEARCH("technology/makerspaces", N1410)),"makerspaces",ISNUMBER(SEARCH("technology/space exploration", N1410)),"space exploration",ISNUMBER(SEARCH("technology/wearables", N1410)),"wearables",ISNUMBER(SEARCH("technology/web", N1410)),"web",ISNUMBER(SEARCH("theater/musical", N1410)),"musical",ISNUMBER(SEARCH("theater/plays", N1410)),"plays",ISNUMBER(SEARCH("theater/spaces", N1410)),"spaces")</f>
        <v>translations</v>
      </c>
      <c r="S1410" s="6">
        <f t="shared" si="108"/>
        <v>42291.872175925921</v>
      </c>
      <c r="T1410" s="6">
        <f t="shared" si="109"/>
        <v>42321.913842592592</v>
      </c>
    </row>
    <row r="1411" spans="1:20" ht="48" hidden="1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(E1411/D1411)*100</f>
        <v>0</v>
      </c>
      <c r="P1411">
        <v>0</v>
      </c>
      <c r="Q1411" t="str">
        <f t="shared" ref="Q1411:Q1474" si="111">_xlfn.IFS(ISNUMBER(SEARCH("film &amp; video", N1411)),"film &amp; video",ISNUMBER(SEARCH("food", N1411)),"food",ISNUMBER(SEARCH("games", N1411)),"games",ISNUMBER(SEARCH("journalism", N1411)),"journalism",ISNUMBER(SEARCH("music", N1411)),"music",ISNUMBER(SEARCH("photography", N1411)),"photography",ISNUMBER(SEARCH("publishing", N1411)),"publishing",ISNUMBER(SEARCH("technology", N1411)),"technology",ISNUMBER(SEARCH("theater", N1411)),"theater")</f>
        <v>publishing</v>
      </c>
      <c r="R1411" t="str" cm="1">
        <f t="array" ref="R1411">_xlfn.IFS(ISNUMBER(SEARCH("film &amp; video/television", N1411)),"television",ISNUMBER(SEARCH("film &amp; video/animation", N1411)),"animation",ISNUMBER(SEARCH("film &amp; video/documentary", N1411)),"documentary",ISNUMBER(SEARCH("film &amp; video/drama", N1411)),"drama",ISNUMBER(SEARCH("film &amp; video/science fiction", N1411)),"science fiction",ISNUMBER(SEARCH("film &amp; video/shorts", N1411)),"shorts",ISNUMBER(SEARCH("food/food trucks", N1411)),"food trucks",ISNUMBER(SEARCH("food/restaurants", N1411)),"restaurants",ISNUMBER(SEARCH("food/small batch", N1411)),"small batch",ISNUMBER(SEARCH("games/mobile games", N1411)),"mobile games",ISNUMBER(SEARCH("games/tabletop games", N1411)),"tabletop games",ISNUMBER(SEARCH("games/video games", N1411)),"video games",ISNUMBER(SEARCH("music/classical music", N1411)),"classical music",ISNUMBER(SEARCH("music/electronic music", N1411)),"electronic music",ISNUMBER(SEARCH("music/faith", N1411)),"faith",ISNUMBER(SEARCH("music/indie rock", N1411)),"indie rock",ISNUMBER(SEARCH("music/jazz", N1411)),"jazz",ISNUMBER(SEARCH("music/metal", N1411)),"metal",ISNUMBER(SEARCH("music/pop", N1411)),"pop",ISNUMBER(SEARCH("music/rock", N1411)),"rock",ISNUMBER(SEARCH("music/world music", N1411)),"world music",ISNUMBER(SEARCH("journalism/audio", N1411)),"audio",ISNUMBER(SEARCH("photography/nature", N1411)),"nature",ISNUMBER(SEARCH("photography/people", N1411)),"people",ISNUMBER(SEARCH("photography/photobooks", N1411)),"photobooks",ISNUMBER(SEARCH("photography/places", N1411)),"places",ISNUMBER(SEARCH("publishing/art books", N1411)),"art books",ISNUMBER(SEARCH("publishing/children's books", N1411)),"children's books",ISNUMBER(SEARCH("publishing/fiction", N1411)),"fiction",ISNUMBER(SEARCH("publishing/nonfiction", N1411)),"nonfiction",ISNUMBER(SEARCH("publishing/radio &amp; podcasts", N1411)),"radio &amp; podcasts",ISNUMBER(SEARCH("publishing/translations", N1411)),"translations",ISNUMBER(SEARCH("technology/gadgets", N1411)),"gadgets",ISNUMBER(SEARCH("technology/hardware", N1411)),"hardware",ISNUMBER(SEARCH("technology/makerspaces", N1411)),"makerspaces",ISNUMBER(SEARCH("technology/space exploration", N1411)),"space exploration",ISNUMBER(SEARCH("technology/wearables", N1411)),"wearables",ISNUMBER(SEARCH("technology/web", N1411)),"web",ISNUMBER(SEARCH("theater/musical", N1411)),"musical",ISNUMBER(SEARCH("theater/plays", N1411)),"plays",ISNUMBER(SEARCH("theater/spaces", N1411)),"spaces")</f>
        <v>translations</v>
      </c>
      <c r="S1411" s="6">
        <f t="shared" ref="S1411:S1474" si="112">(((J1411/60)/60)/24)+DATE(1970,1,1)</f>
        <v>41945.133506944447</v>
      </c>
      <c r="T1411" s="6">
        <f t="shared" ref="T1411:T1474" si="113">(((I1411/60)/60)/24)+DATE(1970,1,1)</f>
        <v>42005.175173611111</v>
      </c>
    </row>
    <row r="1412" spans="1:20" ht="48" hidden="1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ref="P1412:P1474" si="114">(E1412/L1412)</f>
        <v>1</v>
      </c>
      <c r="Q1412" t="str">
        <f t="shared" si="111"/>
        <v>publishing</v>
      </c>
      <c r="R1412" t="str" cm="1">
        <f t="array" ref="R1412">_xlfn.IFS(ISNUMBER(SEARCH("film &amp; video/television", N1412)),"television",ISNUMBER(SEARCH("film &amp; video/animation", N1412)),"animation",ISNUMBER(SEARCH("film &amp; video/documentary", N1412)),"documentary",ISNUMBER(SEARCH("film &amp; video/drama", N1412)),"drama",ISNUMBER(SEARCH("film &amp; video/science fiction", N1412)),"science fiction",ISNUMBER(SEARCH("film &amp; video/shorts", N1412)),"shorts",ISNUMBER(SEARCH("food/food trucks", N1412)),"food trucks",ISNUMBER(SEARCH("food/restaurants", N1412)),"restaurants",ISNUMBER(SEARCH("food/small batch", N1412)),"small batch",ISNUMBER(SEARCH("games/mobile games", N1412)),"mobile games",ISNUMBER(SEARCH("games/tabletop games", N1412)),"tabletop games",ISNUMBER(SEARCH("games/video games", N1412)),"video games",ISNUMBER(SEARCH("music/classical music", N1412)),"classical music",ISNUMBER(SEARCH("music/electronic music", N1412)),"electronic music",ISNUMBER(SEARCH("music/faith", N1412)),"faith",ISNUMBER(SEARCH("music/indie rock", N1412)),"indie rock",ISNUMBER(SEARCH("music/jazz", N1412)),"jazz",ISNUMBER(SEARCH("music/metal", N1412)),"metal",ISNUMBER(SEARCH("music/pop", N1412)),"pop",ISNUMBER(SEARCH("music/rock", N1412)),"rock",ISNUMBER(SEARCH("music/world music", N1412)),"world music",ISNUMBER(SEARCH("journalism/audio", N1412)),"audio",ISNUMBER(SEARCH("photography/nature", N1412)),"nature",ISNUMBER(SEARCH("photography/people", N1412)),"people",ISNUMBER(SEARCH("photography/photobooks", N1412)),"photobooks",ISNUMBER(SEARCH("photography/places", N1412)),"places",ISNUMBER(SEARCH("publishing/art books", N1412)),"art books",ISNUMBER(SEARCH("publishing/children's books", N1412)),"children's books",ISNUMBER(SEARCH("publishing/fiction", N1412)),"fiction",ISNUMBER(SEARCH("publishing/nonfiction", N1412)),"nonfiction",ISNUMBER(SEARCH("publishing/radio &amp; podcasts", N1412)),"radio &amp; podcasts",ISNUMBER(SEARCH("publishing/translations", N1412)),"translations",ISNUMBER(SEARCH("technology/gadgets", N1412)),"gadgets",ISNUMBER(SEARCH("technology/hardware", N1412)),"hardware",ISNUMBER(SEARCH("technology/makerspaces", N1412)),"makerspaces",ISNUMBER(SEARCH("technology/space exploration", N1412)),"space exploration",ISNUMBER(SEARCH("technology/wearables", N1412)),"wearables",ISNUMBER(SEARCH("technology/web", N1412)),"web",ISNUMBER(SEARCH("theater/musical", N1412)),"musical",ISNUMBER(SEARCH("theater/plays", N1412)),"plays",ISNUMBER(SEARCH("theater/spaces", N1412)),"spaces")</f>
        <v>translations</v>
      </c>
      <c r="S1412" s="6">
        <f t="shared" si="112"/>
        <v>42479.318518518514</v>
      </c>
      <c r="T1412" s="6">
        <f t="shared" si="113"/>
        <v>42524.318518518514</v>
      </c>
    </row>
    <row r="1413" spans="1:20" ht="48" hidden="1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4"/>
        <v>2.3333333333333335</v>
      </c>
      <c r="Q1413" t="str">
        <f t="shared" si="111"/>
        <v>publishing</v>
      </c>
      <c r="R1413" t="str" cm="1">
        <f t="array" ref="R1413">_xlfn.IFS(ISNUMBER(SEARCH("film &amp; video/television", N1413)),"television",ISNUMBER(SEARCH("film &amp; video/animation", N1413)),"animation",ISNUMBER(SEARCH("film &amp; video/documentary", N1413)),"documentary",ISNUMBER(SEARCH("film &amp; video/drama", N1413)),"drama",ISNUMBER(SEARCH("film &amp; video/science fiction", N1413)),"science fiction",ISNUMBER(SEARCH("film &amp; video/shorts", N1413)),"shorts",ISNUMBER(SEARCH("food/food trucks", N1413)),"food trucks",ISNUMBER(SEARCH("food/restaurants", N1413)),"restaurants",ISNUMBER(SEARCH("food/small batch", N1413)),"small batch",ISNUMBER(SEARCH("games/mobile games", N1413)),"mobile games",ISNUMBER(SEARCH("games/tabletop games", N1413)),"tabletop games",ISNUMBER(SEARCH("games/video games", N1413)),"video games",ISNUMBER(SEARCH("music/classical music", N1413)),"classical music",ISNUMBER(SEARCH("music/electronic music", N1413)),"electronic music",ISNUMBER(SEARCH("music/faith", N1413)),"faith",ISNUMBER(SEARCH("music/indie rock", N1413)),"indie rock",ISNUMBER(SEARCH("music/jazz", N1413)),"jazz",ISNUMBER(SEARCH("music/metal", N1413)),"metal",ISNUMBER(SEARCH("music/pop", N1413)),"pop",ISNUMBER(SEARCH("music/rock", N1413)),"rock",ISNUMBER(SEARCH("music/world music", N1413)),"world music",ISNUMBER(SEARCH("journalism/audio", N1413)),"audio",ISNUMBER(SEARCH("photography/nature", N1413)),"nature",ISNUMBER(SEARCH("photography/people", N1413)),"people",ISNUMBER(SEARCH("photography/photobooks", N1413)),"photobooks",ISNUMBER(SEARCH("photography/places", N1413)),"places",ISNUMBER(SEARCH("publishing/art books", N1413)),"art books",ISNUMBER(SEARCH("publishing/children's books", N1413)),"children's books",ISNUMBER(SEARCH("publishing/fiction", N1413)),"fiction",ISNUMBER(SEARCH("publishing/nonfiction", N1413)),"nonfiction",ISNUMBER(SEARCH("publishing/radio &amp; podcasts", N1413)),"radio &amp; podcasts",ISNUMBER(SEARCH("publishing/translations", N1413)),"translations",ISNUMBER(SEARCH("technology/gadgets", N1413)),"gadgets",ISNUMBER(SEARCH("technology/hardware", N1413)),"hardware",ISNUMBER(SEARCH("technology/makerspaces", N1413)),"makerspaces",ISNUMBER(SEARCH("technology/space exploration", N1413)),"space exploration",ISNUMBER(SEARCH("technology/wearables", N1413)),"wearables",ISNUMBER(SEARCH("technology/web", N1413)),"web",ISNUMBER(SEARCH("theater/musical", N1413)),"musical",ISNUMBER(SEARCH("theater/plays", N1413)),"plays",ISNUMBER(SEARCH("theater/spaces", N1413)),"spaces")</f>
        <v>translations</v>
      </c>
      <c r="S1413" s="6">
        <f t="shared" si="112"/>
        <v>42013.059027777781</v>
      </c>
      <c r="T1413" s="6">
        <f t="shared" si="113"/>
        <v>42041.059027777781</v>
      </c>
    </row>
    <row r="1414" spans="1:20" ht="32" hidden="1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4"/>
        <v>24.615384615384617</v>
      </c>
      <c r="Q1414" t="str">
        <f t="shared" si="111"/>
        <v>publishing</v>
      </c>
      <c r="R1414" t="str" cm="1">
        <f t="array" ref="R1414">_xlfn.IFS(ISNUMBER(SEARCH("film &amp; video/television", N1414)),"television",ISNUMBER(SEARCH("film &amp; video/animation", N1414)),"animation",ISNUMBER(SEARCH("film &amp; video/documentary", N1414)),"documentary",ISNUMBER(SEARCH("film &amp; video/drama", N1414)),"drama",ISNUMBER(SEARCH("film &amp; video/science fiction", N1414)),"science fiction",ISNUMBER(SEARCH("film &amp; video/shorts", N1414)),"shorts",ISNUMBER(SEARCH("food/food trucks", N1414)),"food trucks",ISNUMBER(SEARCH("food/restaurants", N1414)),"restaurants",ISNUMBER(SEARCH("food/small batch", N1414)),"small batch",ISNUMBER(SEARCH("games/mobile games", N1414)),"mobile games",ISNUMBER(SEARCH("games/tabletop games", N1414)),"tabletop games",ISNUMBER(SEARCH("games/video games", N1414)),"video games",ISNUMBER(SEARCH("music/classical music", N1414)),"classical music",ISNUMBER(SEARCH("music/electronic music", N1414)),"electronic music",ISNUMBER(SEARCH("music/faith", N1414)),"faith",ISNUMBER(SEARCH("music/indie rock", N1414)),"indie rock",ISNUMBER(SEARCH("music/jazz", N1414)),"jazz",ISNUMBER(SEARCH("music/metal", N1414)),"metal",ISNUMBER(SEARCH("music/pop", N1414)),"pop",ISNUMBER(SEARCH("music/rock", N1414)),"rock",ISNUMBER(SEARCH("music/world music", N1414)),"world music",ISNUMBER(SEARCH("journalism/audio", N1414)),"audio",ISNUMBER(SEARCH("photography/nature", N1414)),"nature",ISNUMBER(SEARCH("photography/people", N1414)),"people",ISNUMBER(SEARCH("photography/photobooks", N1414)),"photobooks",ISNUMBER(SEARCH("photography/places", N1414)),"places",ISNUMBER(SEARCH("publishing/art books", N1414)),"art books",ISNUMBER(SEARCH("publishing/children's books", N1414)),"children's books",ISNUMBER(SEARCH("publishing/fiction", N1414)),"fiction",ISNUMBER(SEARCH("publishing/nonfiction", N1414)),"nonfiction",ISNUMBER(SEARCH("publishing/radio &amp; podcasts", N1414)),"radio &amp; podcasts",ISNUMBER(SEARCH("publishing/translations", N1414)),"translations",ISNUMBER(SEARCH("technology/gadgets", N1414)),"gadgets",ISNUMBER(SEARCH("technology/hardware", N1414)),"hardware",ISNUMBER(SEARCH("technology/makerspaces", N1414)),"makerspaces",ISNUMBER(SEARCH("technology/space exploration", N1414)),"space exploration",ISNUMBER(SEARCH("technology/wearables", N1414)),"wearables",ISNUMBER(SEARCH("technology/web", N1414)),"web",ISNUMBER(SEARCH("theater/musical", N1414)),"musical",ISNUMBER(SEARCH("theater/plays", N1414)),"plays",ISNUMBER(SEARCH("theater/spaces", N1414)),"spaces")</f>
        <v>translations</v>
      </c>
      <c r="S1414" s="6">
        <f t="shared" si="112"/>
        <v>41947.063645833332</v>
      </c>
      <c r="T1414" s="6">
        <f t="shared" si="113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4"/>
        <v>100</v>
      </c>
      <c r="Q1415" t="str">
        <f t="shared" si="111"/>
        <v>publishing</v>
      </c>
      <c r="R1415" t="str" cm="1">
        <f t="array" ref="R1415">_xlfn.IFS(ISNUMBER(SEARCH("film &amp; video/television", N1415)),"television",ISNUMBER(SEARCH("film &amp; video/animation", N1415)),"animation",ISNUMBER(SEARCH("film &amp; video/documentary", N1415)),"documentary",ISNUMBER(SEARCH("film &amp; video/drama", N1415)),"drama",ISNUMBER(SEARCH("film &amp; video/science fiction", N1415)),"science fiction",ISNUMBER(SEARCH("film &amp; video/shorts", N1415)),"shorts",ISNUMBER(SEARCH("food/food trucks", N1415)),"food trucks",ISNUMBER(SEARCH("food/restaurants", N1415)),"restaurants",ISNUMBER(SEARCH("food/small batch", N1415)),"small batch",ISNUMBER(SEARCH("games/mobile games", N1415)),"mobile games",ISNUMBER(SEARCH("games/tabletop games", N1415)),"tabletop games",ISNUMBER(SEARCH("games/video games", N1415)),"video games",ISNUMBER(SEARCH("music/classical music", N1415)),"classical music",ISNUMBER(SEARCH("music/electronic music", N1415)),"electronic music",ISNUMBER(SEARCH("music/faith", N1415)),"faith",ISNUMBER(SEARCH("music/indie rock", N1415)),"indie rock",ISNUMBER(SEARCH("music/jazz", N1415)),"jazz",ISNUMBER(SEARCH("music/metal", N1415)),"metal",ISNUMBER(SEARCH("music/pop", N1415)),"pop",ISNUMBER(SEARCH("music/rock", N1415)),"rock",ISNUMBER(SEARCH("music/world music", N1415)),"world music",ISNUMBER(SEARCH("journalism/audio", N1415)),"audio",ISNUMBER(SEARCH("photography/nature", N1415)),"nature",ISNUMBER(SEARCH("photography/people", N1415)),"people",ISNUMBER(SEARCH("photography/photobooks", N1415)),"photobooks",ISNUMBER(SEARCH("photography/places", N1415)),"places",ISNUMBER(SEARCH("publishing/art books", N1415)),"art books",ISNUMBER(SEARCH("publishing/children's books", N1415)),"children's books",ISNUMBER(SEARCH("publishing/fiction", N1415)),"fiction",ISNUMBER(SEARCH("publishing/nonfiction", N1415)),"nonfiction",ISNUMBER(SEARCH("publishing/radio &amp; podcasts", N1415)),"radio &amp; podcasts",ISNUMBER(SEARCH("publishing/translations", N1415)),"translations",ISNUMBER(SEARCH("technology/gadgets", N1415)),"gadgets",ISNUMBER(SEARCH("technology/hardware", N1415)),"hardware",ISNUMBER(SEARCH("technology/makerspaces", N1415)),"makerspaces",ISNUMBER(SEARCH("technology/space exploration", N1415)),"space exploration",ISNUMBER(SEARCH("technology/wearables", N1415)),"wearables",ISNUMBER(SEARCH("technology/web", N1415)),"web",ISNUMBER(SEARCH("theater/musical", N1415)),"musical",ISNUMBER(SEARCH("theater/plays", N1415)),"plays",ISNUMBER(SEARCH("theater/spaces", N1415)),"spaces")</f>
        <v>translations</v>
      </c>
      <c r="S1415" s="6">
        <f t="shared" si="112"/>
        <v>42360.437152777777</v>
      </c>
      <c r="T1415" s="6">
        <f t="shared" si="113"/>
        <v>42420.437152777777</v>
      </c>
    </row>
    <row r="1416" spans="1:20" ht="48" hidden="1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4"/>
        <v>1</v>
      </c>
      <c r="Q1416" t="str">
        <f t="shared" si="111"/>
        <v>publishing</v>
      </c>
      <c r="R1416" t="str" cm="1">
        <f t="array" ref="R1416">_xlfn.IFS(ISNUMBER(SEARCH("film &amp; video/television", N1416)),"television",ISNUMBER(SEARCH("film &amp; video/animation", N1416)),"animation",ISNUMBER(SEARCH("film &amp; video/documentary", N1416)),"documentary",ISNUMBER(SEARCH("film &amp; video/drama", N1416)),"drama",ISNUMBER(SEARCH("film &amp; video/science fiction", N1416)),"science fiction",ISNUMBER(SEARCH("film &amp; video/shorts", N1416)),"shorts",ISNUMBER(SEARCH("food/food trucks", N1416)),"food trucks",ISNUMBER(SEARCH("food/restaurants", N1416)),"restaurants",ISNUMBER(SEARCH("food/small batch", N1416)),"small batch",ISNUMBER(SEARCH("games/mobile games", N1416)),"mobile games",ISNUMBER(SEARCH("games/tabletop games", N1416)),"tabletop games",ISNUMBER(SEARCH("games/video games", N1416)),"video games",ISNUMBER(SEARCH("music/classical music", N1416)),"classical music",ISNUMBER(SEARCH("music/electronic music", N1416)),"electronic music",ISNUMBER(SEARCH("music/faith", N1416)),"faith",ISNUMBER(SEARCH("music/indie rock", N1416)),"indie rock",ISNUMBER(SEARCH("music/jazz", N1416)),"jazz",ISNUMBER(SEARCH("music/metal", N1416)),"metal",ISNUMBER(SEARCH("music/pop", N1416)),"pop",ISNUMBER(SEARCH("music/rock", N1416)),"rock",ISNUMBER(SEARCH("music/world music", N1416)),"world music",ISNUMBER(SEARCH("journalism/audio", N1416)),"audio",ISNUMBER(SEARCH("photography/nature", N1416)),"nature",ISNUMBER(SEARCH("photography/people", N1416)),"people",ISNUMBER(SEARCH("photography/photobooks", N1416)),"photobooks",ISNUMBER(SEARCH("photography/places", N1416)),"places",ISNUMBER(SEARCH("publishing/art books", N1416)),"art books",ISNUMBER(SEARCH("publishing/children's books", N1416)),"children's books",ISNUMBER(SEARCH("publishing/fiction", N1416)),"fiction",ISNUMBER(SEARCH("publishing/nonfiction", N1416)),"nonfiction",ISNUMBER(SEARCH("publishing/radio &amp; podcasts", N1416)),"radio &amp; podcasts",ISNUMBER(SEARCH("publishing/translations", N1416)),"translations",ISNUMBER(SEARCH("technology/gadgets", N1416)),"gadgets",ISNUMBER(SEARCH("technology/hardware", N1416)),"hardware",ISNUMBER(SEARCH("technology/makerspaces", N1416)),"makerspaces",ISNUMBER(SEARCH("technology/space exploration", N1416)),"space exploration",ISNUMBER(SEARCH("technology/wearables", N1416)),"wearables",ISNUMBER(SEARCH("technology/web", N1416)),"web",ISNUMBER(SEARCH("theater/musical", N1416)),"musical",ISNUMBER(SEARCH("theater/plays", N1416)),"plays",ISNUMBER(SEARCH("theater/spaces", N1416)),"spaces")</f>
        <v>translations</v>
      </c>
      <c r="S1416" s="6">
        <f t="shared" si="112"/>
        <v>42708.25309027778</v>
      </c>
      <c r="T1416" s="6">
        <f t="shared" si="113"/>
        <v>42738.25309027778</v>
      </c>
    </row>
    <row r="1417" spans="1:20" ht="48" hidden="1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4"/>
        <v>88.888888888888886</v>
      </c>
      <c r="Q1417" t="str">
        <f t="shared" si="111"/>
        <v>publishing</v>
      </c>
      <c r="R1417" t="str" cm="1">
        <f t="array" ref="R1417">_xlfn.IFS(ISNUMBER(SEARCH("film &amp; video/television", N1417)),"television",ISNUMBER(SEARCH("film &amp; video/animation", N1417)),"animation",ISNUMBER(SEARCH("film &amp; video/documentary", N1417)),"documentary",ISNUMBER(SEARCH("film &amp; video/drama", N1417)),"drama",ISNUMBER(SEARCH("film &amp; video/science fiction", N1417)),"science fiction",ISNUMBER(SEARCH("film &amp; video/shorts", N1417)),"shorts",ISNUMBER(SEARCH("food/food trucks", N1417)),"food trucks",ISNUMBER(SEARCH("food/restaurants", N1417)),"restaurants",ISNUMBER(SEARCH("food/small batch", N1417)),"small batch",ISNUMBER(SEARCH("games/mobile games", N1417)),"mobile games",ISNUMBER(SEARCH("games/tabletop games", N1417)),"tabletop games",ISNUMBER(SEARCH("games/video games", N1417)),"video games",ISNUMBER(SEARCH("music/classical music", N1417)),"classical music",ISNUMBER(SEARCH("music/electronic music", N1417)),"electronic music",ISNUMBER(SEARCH("music/faith", N1417)),"faith",ISNUMBER(SEARCH("music/indie rock", N1417)),"indie rock",ISNUMBER(SEARCH("music/jazz", N1417)),"jazz",ISNUMBER(SEARCH("music/metal", N1417)),"metal",ISNUMBER(SEARCH("music/pop", N1417)),"pop",ISNUMBER(SEARCH("music/rock", N1417)),"rock",ISNUMBER(SEARCH("music/world music", N1417)),"world music",ISNUMBER(SEARCH("journalism/audio", N1417)),"audio",ISNUMBER(SEARCH("photography/nature", N1417)),"nature",ISNUMBER(SEARCH("photography/people", N1417)),"people",ISNUMBER(SEARCH("photography/photobooks", N1417)),"photobooks",ISNUMBER(SEARCH("photography/places", N1417)),"places",ISNUMBER(SEARCH("publishing/art books", N1417)),"art books",ISNUMBER(SEARCH("publishing/children's books", N1417)),"children's books",ISNUMBER(SEARCH("publishing/fiction", N1417)),"fiction",ISNUMBER(SEARCH("publishing/nonfiction", N1417)),"nonfiction",ISNUMBER(SEARCH("publishing/radio &amp; podcasts", N1417)),"radio &amp; podcasts",ISNUMBER(SEARCH("publishing/translations", N1417)),"translations",ISNUMBER(SEARCH("technology/gadgets", N1417)),"gadgets",ISNUMBER(SEARCH("technology/hardware", N1417)),"hardware",ISNUMBER(SEARCH("technology/makerspaces", N1417)),"makerspaces",ISNUMBER(SEARCH("technology/space exploration", N1417)),"space exploration",ISNUMBER(SEARCH("technology/wearables", N1417)),"wearables",ISNUMBER(SEARCH("technology/web", N1417)),"web",ISNUMBER(SEARCH("theater/musical", N1417)),"musical",ISNUMBER(SEARCH("theater/plays", N1417)),"plays",ISNUMBER(SEARCH("theater/spaces", N1417)),"spaces")</f>
        <v>translations</v>
      </c>
      <c r="S1417" s="6">
        <f t="shared" si="112"/>
        <v>42192.675821759258</v>
      </c>
      <c r="T1417" s="6">
        <f t="shared" si="113"/>
        <v>42232.675821759258</v>
      </c>
    </row>
    <row r="1418" spans="1:20" ht="48" hidden="1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v>0</v>
      </c>
      <c r="Q1418" t="str">
        <f t="shared" si="111"/>
        <v>publishing</v>
      </c>
      <c r="R1418" t="str" cm="1">
        <f t="array" ref="R1418">_xlfn.IFS(ISNUMBER(SEARCH("film &amp; video/television", N1418)),"television",ISNUMBER(SEARCH("film &amp; video/animation", N1418)),"animation",ISNUMBER(SEARCH("film &amp; video/documentary", N1418)),"documentary",ISNUMBER(SEARCH("film &amp; video/drama", N1418)),"drama",ISNUMBER(SEARCH("film &amp; video/science fiction", N1418)),"science fiction",ISNUMBER(SEARCH("film &amp; video/shorts", N1418)),"shorts",ISNUMBER(SEARCH("food/food trucks", N1418)),"food trucks",ISNUMBER(SEARCH("food/restaurants", N1418)),"restaurants",ISNUMBER(SEARCH("food/small batch", N1418)),"small batch",ISNUMBER(SEARCH("games/mobile games", N1418)),"mobile games",ISNUMBER(SEARCH("games/tabletop games", N1418)),"tabletop games",ISNUMBER(SEARCH("games/video games", N1418)),"video games",ISNUMBER(SEARCH("music/classical music", N1418)),"classical music",ISNUMBER(SEARCH("music/electronic music", N1418)),"electronic music",ISNUMBER(SEARCH("music/faith", N1418)),"faith",ISNUMBER(SEARCH("music/indie rock", N1418)),"indie rock",ISNUMBER(SEARCH("music/jazz", N1418)),"jazz",ISNUMBER(SEARCH("music/metal", N1418)),"metal",ISNUMBER(SEARCH("music/pop", N1418)),"pop",ISNUMBER(SEARCH("music/rock", N1418)),"rock",ISNUMBER(SEARCH("music/world music", N1418)),"world music",ISNUMBER(SEARCH("journalism/audio", N1418)),"audio",ISNUMBER(SEARCH("photography/nature", N1418)),"nature",ISNUMBER(SEARCH("photography/people", N1418)),"people",ISNUMBER(SEARCH("photography/photobooks", N1418)),"photobooks",ISNUMBER(SEARCH("photography/places", N1418)),"places",ISNUMBER(SEARCH("publishing/art books", N1418)),"art books",ISNUMBER(SEARCH("publishing/children's books", N1418)),"children's books",ISNUMBER(SEARCH("publishing/fiction", N1418)),"fiction",ISNUMBER(SEARCH("publishing/nonfiction", N1418)),"nonfiction",ISNUMBER(SEARCH("publishing/radio &amp; podcasts", N1418)),"radio &amp; podcasts",ISNUMBER(SEARCH("publishing/translations", N1418)),"translations",ISNUMBER(SEARCH("technology/gadgets", N1418)),"gadgets",ISNUMBER(SEARCH("technology/hardware", N1418)),"hardware",ISNUMBER(SEARCH("technology/makerspaces", N1418)),"makerspaces",ISNUMBER(SEARCH("technology/space exploration", N1418)),"space exploration",ISNUMBER(SEARCH("technology/wearables", N1418)),"wearables",ISNUMBER(SEARCH("technology/web", N1418)),"web",ISNUMBER(SEARCH("theater/musical", N1418)),"musical",ISNUMBER(SEARCH("theater/plays", N1418)),"plays",ISNUMBER(SEARCH("theater/spaces", N1418)),"spaces")</f>
        <v>translations</v>
      </c>
      <c r="S1418" s="6">
        <f t="shared" si="112"/>
        <v>42299.926145833335</v>
      </c>
      <c r="T1418" s="6">
        <f t="shared" si="113"/>
        <v>42329.967812499999</v>
      </c>
    </row>
    <row r="1419" spans="1:20" ht="48" hidden="1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4"/>
        <v>27.5</v>
      </c>
      <c r="Q1419" t="str">
        <f t="shared" si="111"/>
        <v>publishing</v>
      </c>
      <c r="R1419" t="str" cm="1">
        <f t="array" ref="R1419">_xlfn.IFS(ISNUMBER(SEARCH("film &amp; video/television", N1419)),"television",ISNUMBER(SEARCH("film &amp; video/animation", N1419)),"animation",ISNUMBER(SEARCH("film &amp; video/documentary", N1419)),"documentary",ISNUMBER(SEARCH("film &amp; video/drama", N1419)),"drama",ISNUMBER(SEARCH("film &amp; video/science fiction", N1419)),"science fiction",ISNUMBER(SEARCH("film &amp; video/shorts", N1419)),"shorts",ISNUMBER(SEARCH("food/food trucks", N1419)),"food trucks",ISNUMBER(SEARCH("food/restaurants", N1419)),"restaurants",ISNUMBER(SEARCH("food/small batch", N1419)),"small batch",ISNUMBER(SEARCH("games/mobile games", N1419)),"mobile games",ISNUMBER(SEARCH("games/tabletop games", N1419)),"tabletop games",ISNUMBER(SEARCH("games/video games", N1419)),"video games",ISNUMBER(SEARCH("music/classical music", N1419)),"classical music",ISNUMBER(SEARCH("music/electronic music", N1419)),"electronic music",ISNUMBER(SEARCH("music/faith", N1419)),"faith",ISNUMBER(SEARCH("music/indie rock", N1419)),"indie rock",ISNUMBER(SEARCH("music/jazz", N1419)),"jazz",ISNUMBER(SEARCH("music/metal", N1419)),"metal",ISNUMBER(SEARCH("music/pop", N1419)),"pop",ISNUMBER(SEARCH("music/rock", N1419)),"rock",ISNUMBER(SEARCH("music/world music", N1419)),"world music",ISNUMBER(SEARCH("journalism/audio", N1419)),"audio",ISNUMBER(SEARCH("photography/nature", N1419)),"nature",ISNUMBER(SEARCH("photography/people", N1419)),"people",ISNUMBER(SEARCH("photography/photobooks", N1419)),"photobooks",ISNUMBER(SEARCH("photography/places", N1419)),"places",ISNUMBER(SEARCH("publishing/art books", N1419)),"art books",ISNUMBER(SEARCH("publishing/children's books", N1419)),"children's books",ISNUMBER(SEARCH("publishing/fiction", N1419)),"fiction",ISNUMBER(SEARCH("publishing/nonfiction", N1419)),"nonfiction",ISNUMBER(SEARCH("publishing/radio &amp; podcasts", N1419)),"radio &amp; podcasts",ISNUMBER(SEARCH("publishing/translations", N1419)),"translations",ISNUMBER(SEARCH("technology/gadgets", N1419)),"gadgets",ISNUMBER(SEARCH("technology/hardware", N1419)),"hardware",ISNUMBER(SEARCH("technology/makerspaces", N1419)),"makerspaces",ISNUMBER(SEARCH("technology/space exploration", N1419)),"space exploration",ISNUMBER(SEARCH("technology/wearables", N1419)),"wearables",ISNUMBER(SEARCH("technology/web", N1419)),"web",ISNUMBER(SEARCH("theater/musical", N1419)),"musical",ISNUMBER(SEARCH("theater/plays", N1419)),"plays",ISNUMBER(SEARCH("theater/spaces", N1419)),"spaces")</f>
        <v>translations</v>
      </c>
      <c r="S1419" s="6">
        <f t="shared" si="112"/>
        <v>42232.15016203704</v>
      </c>
      <c r="T1419" s="6">
        <f t="shared" si="113"/>
        <v>42262.465972222228</v>
      </c>
    </row>
    <row r="1420" spans="1:20" ht="64" hidden="1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4"/>
        <v>6</v>
      </c>
      <c r="Q1420" t="str">
        <f t="shared" si="111"/>
        <v>publishing</v>
      </c>
      <c r="R1420" t="str" cm="1">
        <f t="array" ref="R1420">_xlfn.IFS(ISNUMBER(SEARCH("film &amp; video/television", N1420)),"television",ISNUMBER(SEARCH("film &amp; video/animation", N1420)),"animation",ISNUMBER(SEARCH("film &amp; video/documentary", N1420)),"documentary",ISNUMBER(SEARCH("film &amp; video/drama", N1420)),"drama",ISNUMBER(SEARCH("film &amp; video/science fiction", N1420)),"science fiction",ISNUMBER(SEARCH("film &amp; video/shorts", N1420)),"shorts",ISNUMBER(SEARCH("food/food trucks", N1420)),"food trucks",ISNUMBER(SEARCH("food/restaurants", N1420)),"restaurants",ISNUMBER(SEARCH("food/small batch", N1420)),"small batch",ISNUMBER(SEARCH("games/mobile games", N1420)),"mobile games",ISNUMBER(SEARCH("games/tabletop games", N1420)),"tabletop games",ISNUMBER(SEARCH("games/video games", N1420)),"video games",ISNUMBER(SEARCH("music/classical music", N1420)),"classical music",ISNUMBER(SEARCH("music/electronic music", N1420)),"electronic music",ISNUMBER(SEARCH("music/faith", N1420)),"faith",ISNUMBER(SEARCH("music/indie rock", N1420)),"indie rock",ISNUMBER(SEARCH("music/jazz", N1420)),"jazz",ISNUMBER(SEARCH("music/metal", N1420)),"metal",ISNUMBER(SEARCH("music/pop", N1420)),"pop",ISNUMBER(SEARCH("music/rock", N1420)),"rock",ISNUMBER(SEARCH("music/world music", N1420)),"world music",ISNUMBER(SEARCH("journalism/audio", N1420)),"audio",ISNUMBER(SEARCH("photography/nature", N1420)),"nature",ISNUMBER(SEARCH("photography/people", N1420)),"people",ISNUMBER(SEARCH("photography/photobooks", N1420)),"photobooks",ISNUMBER(SEARCH("photography/places", N1420)),"places",ISNUMBER(SEARCH("publishing/art books", N1420)),"art books",ISNUMBER(SEARCH("publishing/children's books", N1420)),"children's books",ISNUMBER(SEARCH("publishing/fiction", N1420)),"fiction",ISNUMBER(SEARCH("publishing/nonfiction", N1420)),"nonfiction",ISNUMBER(SEARCH("publishing/radio &amp; podcasts", N1420)),"radio &amp; podcasts",ISNUMBER(SEARCH("publishing/translations", N1420)),"translations",ISNUMBER(SEARCH("technology/gadgets", N1420)),"gadgets",ISNUMBER(SEARCH("technology/hardware", N1420)),"hardware",ISNUMBER(SEARCH("technology/makerspaces", N1420)),"makerspaces",ISNUMBER(SEARCH("technology/space exploration", N1420)),"space exploration",ISNUMBER(SEARCH("technology/wearables", N1420)),"wearables",ISNUMBER(SEARCH("technology/web", N1420)),"web",ISNUMBER(SEARCH("theater/musical", N1420)),"musical",ISNUMBER(SEARCH("theater/plays", N1420)),"plays",ISNUMBER(SEARCH("theater/spaces", N1420)),"spaces")</f>
        <v>translations</v>
      </c>
      <c r="S1420" s="6">
        <f t="shared" si="112"/>
        <v>42395.456412037034</v>
      </c>
      <c r="T1420" s="6">
        <f t="shared" si="113"/>
        <v>42425.456412037034</v>
      </c>
    </row>
    <row r="1421" spans="1:20" ht="48" hidden="1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4"/>
        <v>44.5</v>
      </c>
      <c r="Q1421" t="str">
        <f t="shared" si="111"/>
        <v>publishing</v>
      </c>
      <c r="R1421" t="str" cm="1">
        <f t="array" ref="R1421">_xlfn.IFS(ISNUMBER(SEARCH("film &amp; video/television", N1421)),"television",ISNUMBER(SEARCH("film &amp; video/animation", N1421)),"animation",ISNUMBER(SEARCH("film &amp; video/documentary", N1421)),"documentary",ISNUMBER(SEARCH("film &amp; video/drama", N1421)),"drama",ISNUMBER(SEARCH("film &amp; video/science fiction", N1421)),"science fiction",ISNUMBER(SEARCH("film &amp; video/shorts", N1421)),"shorts",ISNUMBER(SEARCH("food/food trucks", N1421)),"food trucks",ISNUMBER(SEARCH("food/restaurants", N1421)),"restaurants",ISNUMBER(SEARCH("food/small batch", N1421)),"small batch",ISNUMBER(SEARCH("games/mobile games", N1421)),"mobile games",ISNUMBER(SEARCH("games/tabletop games", N1421)),"tabletop games",ISNUMBER(SEARCH("games/video games", N1421)),"video games",ISNUMBER(SEARCH("music/classical music", N1421)),"classical music",ISNUMBER(SEARCH("music/electronic music", N1421)),"electronic music",ISNUMBER(SEARCH("music/faith", N1421)),"faith",ISNUMBER(SEARCH("music/indie rock", N1421)),"indie rock",ISNUMBER(SEARCH("music/jazz", N1421)),"jazz",ISNUMBER(SEARCH("music/metal", N1421)),"metal",ISNUMBER(SEARCH("music/pop", N1421)),"pop",ISNUMBER(SEARCH("music/rock", N1421)),"rock",ISNUMBER(SEARCH("music/world music", N1421)),"world music",ISNUMBER(SEARCH("journalism/audio", N1421)),"audio",ISNUMBER(SEARCH("photography/nature", N1421)),"nature",ISNUMBER(SEARCH("photography/people", N1421)),"people",ISNUMBER(SEARCH("photography/photobooks", N1421)),"photobooks",ISNUMBER(SEARCH("photography/places", N1421)),"places",ISNUMBER(SEARCH("publishing/art books", N1421)),"art books",ISNUMBER(SEARCH("publishing/children's books", N1421)),"children's books",ISNUMBER(SEARCH("publishing/fiction", N1421)),"fiction",ISNUMBER(SEARCH("publishing/nonfiction", N1421)),"nonfiction",ISNUMBER(SEARCH("publishing/radio &amp; podcasts", N1421)),"radio &amp; podcasts",ISNUMBER(SEARCH("publishing/translations", N1421)),"translations",ISNUMBER(SEARCH("technology/gadgets", N1421)),"gadgets",ISNUMBER(SEARCH("technology/hardware", N1421)),"hardware",ISNUMBER(SEARCH("technology/makerspaces", N1421)),"makerspaces",ISNUMBER(SEARCH("technology/space exploration", N1421)),"space exploration",ISNUMBER(SEARCH("technology/wearables", N1421)),"wearables",ISNUMBER(SEARCH("technology/web", N1421)),"web",ISNUMBER(SEARCH("theater/musical", N1421)),"musical",ISNUMBER(SEARCH("theater/plays", N1421)),"plays",ISNUMBER(SEARCH("theater/spaces", N1421)),"spaces")</f>
        <v>translations</v>
      </c>
      <c r="S1421" s="6">
        <f t="shared" si="112"/>
        <v>42622.456238425926</v>
      </c>
      <c r="T1421" s="6">
        <f t="shared" si="113"/>
        <v>42652.456238425926</v>
      </c>
    </row>
    <row r="1422" spans="1:20" ht="16" hidden="1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4"/>
        <v>1</v>
      </c>
      <c r="Q1422" t="str">
        <f t="shared" si="111"/>
        <v>publishing</v>
      </c>
      <c r="R1422" t="str" cm="1">
        <f t="array" ref="R1422">_xlfn.IFS(ISNUMBER(SEARCH("film &amp; video/television", N1422)),"television",ISNUMBER(SEARCH("film &amp; video/animation", N1422)),"animation",ISNUMBER(SEARCH("film &amp; video/documentary", N1422)),"documentary",ISNUMBER(SEARCH("film &amp; video/drama", N1422)),"drama",ISNUMBER(SEARCH("film &amp; video/science fiction", N1422)),"science fiction",ISNUMBER(SEARCH("film &amp; video/shorts", N1422)),"shorts",ISNUMBER(SEARCH("food/food trucks", N1422)),"food trucks",ISNUMBER(SEARCH("food/restaurants", N1422)),"restaurants",ISNUMBER(SEARCH("food/small batch", N1422)),"small batch",ISNUMBER(SEARCH("games/mobile games", N1422)),"mobile games",ISNUMBER(SEARCH("games/tabletop games", N1422)),"tabletop games",ISNUMBER(SEARCH("games/video games", N1422)),"video games",ISNUMBER(SEARCH("music/classical music", N1422)),"classical music",ISNUMBER(SEARCH("music/electronic music", N1422)),"electronic music",ISNUMBER(SEARCH("music/faith", N1422)),"faith",ISNUMBER(SEARCH("music/indie rock", N1422)),"indie rock",ISNUMBER(SEARCH("music/jazz", N1422)),"jazz",ISNUMBER(SEARCH("music/metal", N1422)),"metal",ISNUMBER(SEARCH("music/pop", N1422)),"pop",ISNUMBER(SEARCH("music/rock", N1422)),"rock",ISNUMBER(SEARCH("music/world music", N1422)),"world music",ISNUMBER(SEARCH("journalism/audio", N1422)),"audio",ISNUMBER(SEARCH("photography/nature", N1422)),"nature",ISNUMBER(SEARCH("photography/people", N1422)),"people",ISNUMBER(SEARCH("photography/photobooks", N1422)),"photobooks",ISNUMBER(SEARCH("photography/places", N1422)),"places",ISNUMBER(SEARCH("publishing/art books", N1422)),"art books",ISNUMBER(SEARCH("publishing/children's books", N1422)),"children's books",ISNUMBER(SEARCH("publishing/fiction", N1422)),"fiction",ISNUMBER(SEARCH("publishing/nonfiction", N1422)),"nonfiction",ISNUMBER(SEARCH("publishing/radio &amp; podcasts", N1422)),"radio &amp; podcasts",ISNUMBER(SEARCH("publishing/translations", N1422)),"translations",ISNUMBER(SEARCH("technology/gadgets", N1422)),"gadgets",ISNUMBER(SEARCH("technology/hardware", N1422)),"hardware",ISNUMBER(SEARCH("technology/makerspaces", N1422)),"makerspaces",ISNUMBER(SEARCH("technology/space exploration", N1422)),"space exploration",ISNUMBER(SEARCH("technology/wearables", N1422)),"wearables",ISNUMBER(SEARCH("technology/web", N1422)),"web",ISNUMBER(SEARCH("theater/musical", N1422)),"musical",ISNUMBER(SEARCH("theater/plays", N1422)),"plays",ISNUMBER(SEARCH("theater/spaces", N1422)),"spaces")</f>
        <v>translations</v>
      </c>
      <c r="S1422" s="6">
        <f t="shared" si="112"/>
        <v>42524.667662037042</v>
      </c>
      <c r="T1422" s="6">
        <f t="shared" si="113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4"/>
        <v>100</v>
      </c>
      <c r="Q1423" t="str">
        <f t="shared" si="111"/>
        <v>publishing</v>
      </c>
      <c r="R1423" t="str" cm="1">
        <f t="array" ref="R1423">_xlfn.IFS(ISNUMBER(SEARCH("film &amp; video/television", N1423)),"television",ISNUMBER(SEARCH("film &amp; video/animation", N1423)),"animation",ISNUMBER(SEARCH("film &amp; video/documentary", N1423)),"documentary",ISNUMBER(SEARCH("film &amp; video/drama", N1423)),"drama",ISNUMBER(SEARCH("film &amp; video/science fiction", N1423)),"science fiction",ISNUMBER(SEARCH("film &amp; video/shorts", N1423)),"shorts",ISNUMBER(SEARCH("food/food trucks", N1423)),"food trucks",ISNUMBER(SEARCH("food/restaurants", N1423)),"restaurants",ISNUMBER(SEARCH("food/small batch", N1423)),"small batch",ISNUMBER(SEARCH("games/mobile games", N1423)),"mobile games",ISNUMBER(SEARCH("games/tabletop games", N1423)),"tabletop games",ISNUMBER(SEARCH("games/video games", N1423)),"video games",ISNUMBER(SEARCH("music/classical music", N1423)),"classical music",ISNUMBER(SEARCH("music/electronic music", N1423)),"electronic music",ISNUMBER(SEARCH("music/faith", N1423)),"faith",ISNUMBER(SEARCH("music/indie rock", N1423)),"indie rock",ISNUMBER(SEARCH("music/jazz", N1423)),"jazz",ISNUMBER(SEARCH("music/metal", N1423)),"metal",ISNUMBER(SEARCH("music/pop", N1423)),"pop",ISNUMBER(SEARCH("music/rock", N1423)),"rock",ISNUMBER(SEARCH("music/world music", N1423)),"world music",ISNUMBER(SEARCH("journalism/audio", N1423)),"audio",ISNUMBER(SEARCH("photography/nature", N1423)),"nature",ISNUMBER(SEARCH("photography/people", N1423)),"people",ISNUMBER(SEARCH("photography/photobooks", N1423)),"photobooks",ISNUMBER(SEARCH("photography/places", N1423)),"places",ISNUMBER(SEARCH("publishing/art books", N1423)),"art books",ISNUMBER(SEARCH("publishing/children's books", N1423)),"children's books",ISNUMBER(SEARCH("publishing/fiction", N1423)),"fiction",ISNUMBER(SEARCH("publishing/nonfiction", N1423)),"nonfiction",ISNUMBER(SEARCH("publishing/radio &amp; podcasts", N1423)),"radio &amp; podcasts",ISNUMBER(SEARCH("publishing/translations", N1423)),"translations",ISNUMBER(SEARCH("technology/gadgets", N1423)),"gadgets",ISNUMBER(SEARCH("technology/hardware", N1423)),"hardware",ISNUMBER(SEARCH("technology/makerspaces", N1423)),"makerspaces",ISNUMBER(SEARCH("technology/space exploration", N1423)),"space exploration",ISNUMBER(SEARCH("technology/wearables", N1423)),"wearables",ISNUMBER(SEARCH("technology/web", N1423)),"web",ISNUMBER(SEARCH("theater/musical", N1423)),"musical",ISNUMBER(SEARCH("theater/plays", N1423)),"plays",ISNUMBER(SEARCH("theater/spaces", N1423)),"spaces")</f>
        <v>translations</v>
      </c>
      <c r="S1423" s="6">
        <f t="shared" si="112"/>
        <v>42013.915613425925</v>
      </c>
      <c r="T1423" s="6">
        <f t="shared" si="113"/>
        <v>42043.915613425925</v>
      </c>
    </row>
    <row r="1424" spans="1:20" ht="48" hidden="1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4"/>
        <v>13</v>
      </c>
      <c r="Q1424" t="str">
        <f t="shared" si="111"/>
        <v>publishing</v>
      </c>
      <c r="R1424" t="str" cm="1">
        <f t="array" ref="R1424">_xlfn.IFS(ISNUMBER(SEARCH("film &amp; video/television", N1424)),"television",ISNUMBER(SEARCH("film &amp; video/animation", N1424)),"animation",ISNUMBER(SEARCH("film &amp; video/documentary", N1424)),"documentary",ISNUMBER(SEARCH("film &amp; video/drama", N1424)),"drama",ISNUMBER(SEARCH("film &amp; video/science fiction", N1424)),"science fiction",ISNUMBER(SEARCH("film &amp; video/shorts", N1424)),"shorts",ISNUMBER(SEARCH("food/food trucks", N1424)),"food trucks",ISNUMBER(SEARCH("food/restaurants", N1424)),"restaurants",ISNUMBER(SEARCH("food/small batch", N1424)),"small batch",ISNUMBER(SEARCH("games/mobile games", N1424)),"mobile games",ISNUMBER(SEARCH("games/tabletop games", N1424)),"tabletop games",ISNUMBER(SEARCH("games/video games", N1424)),"video games",ISNUMBER(SEARCH("music/classical music", N1424)),"classical music",ISNUMBER(SEARCH("music/electronic music", N1424)),"electronic music",ISNUMBER(SEARCH("music/faith", N1424)),"faith",ISNUMBER(SEARCH("music/indie rock", N1424)),"indie rock",ISNUMBER(SEARCH("music/jazz", N1424)),"jazz",ISNUMBER(SEARCH("music/metal", N1424)),"metal",ISNUMBER(SEARCH("music/pop", N1424)),"pop",ISNUMBER(SEARCH("music/rock", N1424)),"rock",ISNUMBER(SEARCH("music/world music", N1424)),"world music",ISNUMBER(SEARCH("journalism/audio", N1424)),"audio",ISNUMBER(SEARCH("photography/nature", N1424)),"nature",ISNUMBER(SEARCH("photography/people", N1424)),"people",ISNUMBER(SEARCH("photography/photobooks", N1424)),"photobooks",ISNUMBER(SEARCH("photography/places", N1424)),"places",ISNUMBER(SEARCH("publishing/art books", N1424)),"art books",ISNUMBER(SEARCH("publishing/children's books", N1424)),"children's books",ISNUMBER(SEARCH("publishing/fiction", N1424)),"fiction",ISNUMBER(SEARCH("publishing/nonfiction", N1424)),"nonfiction",ISNUMBER(SEARCH("publishing/radio &amp; podcasts", N1424)),"radio &amp; podcasts",ISNUMBER(SEARCH("publishing/translations", N1424)),"translations",ISNUMBER(SEARCH("technology/gadgets", N1424)),"gadgets",ISNUMBER(SEARCH("technology/hardware", N1424)),"hardware",ISNUMBER(SEARCH("technology/makerspaces", N1424)),"makerspaces",ISNUMBER(SEARCH("technology/space exploration", N1424)),"space exploration",ISNUMBER(SEARCH("technology/wearables", N1424)),"wearables",ISNUMBER(SEARCH("technology/web", N1424)),"web",ISNUMBER(SEARCH("theater/musical", N1424)),"musical",ISNUMBER(SEARCH("theater/plays", N1424)),"plays",ISNUMBER(SEARCH("theater/spaces", N1424)),"spaces")</f>
        <v>translations</v>
      </c>
      <c r="S1424" s="6">
        <f t="shared" si="112"/>
        <v>42604.239629629628</v>
      </c>
      <c r="T1424" s="6">
        <f t="shared" si="113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4"/>
        <v>100</v>
      </c>
      <c r="Q1425" t="str">
        <f t="shared" si="111"/>
        <v>publishing</v>
      </c>
      <c r="R1425" t="str" cm="1">
        <f t="array" ref="R1425">_xlfn.IFS(ISNUMBER(SEARCH("film &amp; video/television", N1425)),"television",ISNUMBER(SEARCH("film &amp; video/animation", N1425)),"animation",ISNUMBER(SEARCH("film &amp; video/documentary", N1425)),"documentary",ISNUMBER(SEARCH("film &amp; video/drama", N1425)),"drama",ISNUMBER(SEARCH("film &amp; video/science fiction", N1425)),"science fiction",ISNUMBER(SEARCH("film &amp; video/shorts", N1425)),"shorts",ISNUMBER(SEARCH("food/food trucks", N1425)),"food trucks",ISNUMBER(SEARCH("food/restaurants", N1425)),"restaurants",ISNUMBER(SEARCH("food/small batch", N1425)),"small batch",ISNUMBER(SEARCH("games/mobile games", N1425)),"mobile games",ISNUMBER(SEARCH("games/tabletop games", N1425)),"tabletop games",ISNUMBER(SEARCH("games/video games", N1425)),"video games",ISNUMBER(SEARCH("music/classical music", N1425)),"classical music",ISNUMBER(SEARCH("music/electronic music", N1425)),"electronic music",ISNUMBER(SEARCH("music/faith", N1425)),"faith",ISNUMBER(SEARCH("music/indie rock", N1425)),"indie rock",ISNUMBER(SEARCH("music/jazz", N1425)),"jazz",ISNUMBER(SEARCH("music/metal", N1425)),"metal",ISNUMBER(SEARCH("music/pop", N1425)),"pop",ISNUMBER(SEARCH("music/rock", N1425)),"rock",ISNUMBER(SEARCH("music/world music", N1425)),"world music",ISNUMBER(SEARCH("journalism/audio", N1425)),"audio",ISNUMBER(SEARCH("photography/nature", N1425)),"nature",ISNUMBER(SEARCH("photography/people", N1425)),"people",ISNUMBER(SEARCH("photography/photobooks", N1425)),"photobooks",ISNUMBER(SEARCH("photography/places", N1425)),"places",ISNUMBER(SEARCH("publishing/art books", N1425)),"art books",ISNUMBER(SEARCH("publishing/children's books", N1425)),"children's books",ISNUMBER(SEARCH("publishing/fiction", N1425)),"fiction",ISNUMBER(SEARCH("publishing/nonfiction", N1425)),"nonfiction",ISNUMBER(SEARCH("publishing/radio &amp; podcasts", N1425)),"radio &amp; podcasts",ISNUMBER(SEARCH("publishing/translations", N1425)),"translations",ISNUMBER(SEARCH("technology/gadgets", N1425)),"gadgets",ISNUMBER(SEARCH("technology/hardware", N1425)),"hardware",ISNUMBER(SEARCH("technology/makerspaces", N1425)),"makerspaces",ISNUMBER(SEARCH("technology/space exploration", N1425)),"space exploration",ISNUMBER(SEARCH("technology/wearables", N1425)),"wearables",ISNUMBER(SEARCH("technology/web", N1425)),"web",ISNUMBER(SEARCH("theater/musical", N1425)),"musical",ISNUMBER(SEARCH("theater/plays", N1425)),"plays",ISNUMBER(SEARCH("theater/spaces", N1425)),"spaces")</f>
        <v>translations</v>
      </c>
      <c r="S1425" s="6">
        <f t="shared" si="112"/>
        <v>42340.360312500001</v>
      </c>
      <c r="T1425" s="6">
        <f t="shared" si="113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4"/>
        <v>109.07142857142857</v>
      </c>
      <c r="Q1426" t="str">
        <f t="shared" si="111"/>
        <v>publishing</v>
      </c>
      <c r="R1426" t="str" cm="1">
        <f t="array" ref="R1426">_xlfn.IFS(ISNUMBER(SEARCH("film &amp; video/television", N1426)),"television",ISNUMBER(SEARCH("film &amp; video/animation", N1426)),"animation",ISNUMBER(SEARCH("film &amp; video/documentary", N1426)),"documentary",ISNUMBER(SEARCH("film &amp; video/drama", N1426)),"drama",ISNUMBER(SEARCH("film &amp; video/science fiction", N1426)),"science fiction",ISNUMBER(SEARCH("film &amp; video/shorts", N1426)),"shorts",ISNUMBER(SEARCH("food/food trucks", N1426)),"food trucks",ISNUMBER(SEARCH("food/restaurants", N1426)),"restaurants",ISNUMBER(SEARCH("food/small batch", N1426)),"small batch",ISNUMBER(SEARCH("games/mobile games", N1426)),"mobile games",ISNUMBER(SEARCH("games/tabletop games", N1426)),"tabletop games",ISNUMBER(SEARCH("games/video games", N1426)),"video games",ISNUMBER(SEARCH("music/classical music", N1426)),"classical music",ISNUMBER(SEARCH("music/electronic music", N1426)),"electronic music",ISNUMBER(SEARCH("music/faith", N1426)),"faith",ISNUMBER(SEARCH("music/indie rock", N1426)),"indie rock",ISNUMBER(SEARCH("music/jazz", N1426)),"jazz",ISNUMBER(SEARCH("music/metal", N1426)),"metal",ISNUMBER(SEARCH("music/pop", N1426)),"pop",ISNUMBER(SEARCH("music/rock", N1426)),"rock",ISNUMBER(SEARCH("music/world music", N1426)),"world music",ISNUMBER(SEARCH("journalism/audio", N1426)),"audio",ISNUMBER(SEARCH("photography/nature", N1426)),"nature",ISNUMBER(SEARCH("photography/people", N1426)),"people",ISNUMBER(SEARCH("photography/photobooks", N1426)),"photobooks",ISNUMBER(SEARCH("photography/places", N1426)),"places",ISNUMBER(SEARCH("publishing/art books", N1426)),"art books",ISNUMBER(SEARCH("publishing/children's books", N1426)),"children's books",ISNUMBER(SEARCH("publishing/fiction", N1426)),"fiction",ISNUMBER(SEARCH("publishing/nonfiction", N1426)),"nonfiction",ISNUMBER(SEARCH("publishing/radio &amp; podcasts", N1426)),"radio &amp; podcasts",ISNUMBER(SEARCH("publishing/translations", N1426)),"translations",ISNUMBER(SEARCH("technology/gadgets", N1426)),"gadgets",ISNUMBER(SEARCH("technology/hardware", N1426)),"hardware",ISNUMBER(SEARCH("technology/makerspaces", N1426)),"makerspaces",ISNUMBER(SEARCH("technology/space exploration", N1426)),"space exploration",ISNUMBER(SEARCH("technology/wearables", N1426)),"wearables",ISNUMBER(SEARCH("technology/web", N1426)),"web",ISNUMBER(SEARCH("theater/musical", N1426)),"musical",ISNUMBER(SEARCH("theater/plays", N1426)),"plays",ISNUMBER(SEARCH("theater/spaces", N1426)),"spaces")</f>
        <v>translations</v>
      </c>
      <c r="S1426" s="6">
        <f t="shared" si="112"/>
        <v>42676.717615740738</v>
      </c>
      <c r="T1426" s="6">
        <f t="shared" si="113"/>
        <v>42689.759282407409</v>
      </c>
    </row>
    <row r="1427" spans="1:20" ht="48" hidden="1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v>0</v>
      </c>
      <c r="Q1427" t="str">
        <f t="shared" si="111"/>
        <v>publishing</v>
      </c>
      <c r="R1427" t="str" cm="1">
        <f t="array" ref="R1427">_xlfn.IFS(ISNUMBER(SEARCH("film &amp; video/television", N1427)),"television",ISNUMBER(SEARCH("film &amp; video/animation", N1427)),"animation",ISNUMBER(SEARCH("film &amp; video/documentary", N1427)),"documentary",ISNUMBER(SEARCH("film &amp; video/drama", N1427)),"drama",ISNUMBER(SEARCH("film &amp; video/science fiction", N1427)),"science fiction",ISNUMBER(SEARCH("film &amp; video/shorts", N1427)),"shorts",ISNUMBER(SEARCH("food/food trucks", N1427)),"food trucks",ISNUMBER(SEARCH("food/restaurants", N1427)),"restaurants",ISNUMBER(SEARCH("food/small batch", N1427)),"small batch",ISNUMBER(SEARCH("games/mobile games", N1427)),"mobile games",ISNUMBER(SEARCH("games/tabletop games", N1427)),"tabletop games",ISNUMBER(SEARCH("games/video games", N1427)),"video games",ISNUMBER(SEARCH("music/classical music", N1427)),"classical music",ISNUMBER(SEARCH("music/electronic music", N1427)),"electronic music",ISNUMBER(SEARCH("music/faith", N1427)),"faith",ISNUMBER(SEARCH("music/indie rock", N1427)),"indie rock",ISNUMBER(SEARCH("music/jazz", N1427)),"jazz",ISNUMBER(SEARCH("music/metal", N1427)),"metal",ISNUMBER(SEARCH("music/pop", N1427)),"pop",ISNUMBER(SEARCH("music/rock", N1427)),"rock",ISNUMBER(SEARCH("music/world music", N1427)),"world music",ISNUMBER(SEARCH("journalism/audio", N1427)),"audio",ISNUMBER(SEARCH("photography/nature", N1427)),"nature",ISNUMBER(SEARCH("photography/people", N1427)),"people",ISNUMBER(SEARCH("photography/photobooks", N1427)),"photobooks",ISNUMBER(SEARCH("photography/places", N1427)),"places",ISNUMBER(SEARCH("publishing/art books", N1427)),"art books",ISNUMBER(SEARCH("publishing/children's books", N1427)),"children's books",ISNUMBER(SEARCH("publishing/fiction", N1427)),"fiction",ISNUMBER(SEARCH("publishing/nonfiction", N1427)),"nonfiction",ISNUMBER(SEARCH("publishing/radio &amp; podcasts", N1427)),"radio &amp; podcasts",ISNUMBER(SEARCH("publishing/translations", N1427)),"translations",ISNUMBER(SEARCH("technology/gadgets", N1427)),"gadgets",ISNUMBER(SEARCH("technology/hardware", N1427)),"hardware",ISNUMBER(SEARCH("technology/makerspaces", N1427)),"makerspaces",ISNUMBER(SEARCH("technology/space exploration", N1427)),"space exploration",ISNUMBER(SEARCH("technology/wearables", N1427)),"wearables",ISNUMBER(SEARCH("technology/web", N1427)),"web",ISNUMBER(SEARCH("theater/musical", N1427)),"musical",ISNUMBER(SEARCH("theater/plays", N1427)),"plays",ISNUMBER(SEARCH("theater/spaces", N1427)),"spaces")</f>
        <v>translations</v>
      </c>
      <c r="S1427" s="6">
        <f t="shared" si="112"/>
        <v>42093.131469907406</v>
      </c>
      <c r="T1427" s="6">
        <f t="shared" si="113"/>
        <v>42123.131469907406</v>
      </c>
    </row>
    <row r="1428" spans="1:20" ht="48" hidden="1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v>0</v>
      </c>
      <c r="Q1428" t="str">
        <f t="shared" si="111"/>
        <v>publishing</v>
      </c>
      <c r="R1428" t="str" cm="1">
        <f t="array" ref="R1428">_xlfn.IFS(ISNUMBER(SEARCH("film &amp; video/television", N1428)),"television",ISNUMBER(SEARCH("film &amp; video/animation", N1428)),"animation",ISNUMBER(SEARCH("film &amp; video/documentary", N1428)),"documentary",ISNUMBER(SEARCH("film &amp; video/drama", N1428)),"drama",ISNUMBER(SEARCH("film &amp; video/science fiction", N1428)),"science fiction",ISNUMBER(SEARCH("film &amp; video/shorts", N1428)),"shorts",ISNUMBER(SEARCH("food/food trucks", N1428)),"food trucks",ISNUMBER(SEARCH("food/restaurants", N1428)),"restaurants",ISNUMBER(SEARCH("food/small batch", N1428)),"small batch",ISNUMBER(SEARCH("games/mobile games", N1428)),"mobile games",ISNUMBER(SEARCH("games/tabletop games", N1428)),"tabletop games",ISNUMBER(SEARCH("games/video games", N1428)),"video games",ISNUMBER(SEARCH("music/classical music", N1428)),"classical music",ISNUMBER(SEARCH("music/electronic music", N1428)),"electronic music",ISNUMBER(SEARCH("music/faith", N1428)),"faith",ISNUMBER(SEARCH("music/indie rock", N1428)),"indie rock",ISNUMBER(SEARCH("music/jazz", N1428)),"jazz",ISNUMBER(SEARCH("music/metal", N1428)),"metal",ISNUMBER(SEARCH("music/pop", N1428)),"pop",ISNUMBER(SEARCH("music/rock", N1428)),"rock",ISNUMBER(SEARCH("music/world music", N1428)),"world music",ISNUMBER(SEARCH("journalism/audio", N1428)),"audio",ISNUMBER(SEARCH("photography/nature", N1428)),"nature",ISNUMBER(SEARCH("photography/people", N1428)),"people",ISNUMBER(SEARCH("photography/photobooks", N1428)),"photobooks",ISNUMBER(SEARCH("photography/places", N1428)),"places",ISNUMBER(SEARCH("publishing/art books", N1428)),"art books",ISNUMBER(SEARCH("publishing/children's books", N1428)),"children's books",ISNUMBER(SEARCH("publishing/fiction", N1428)),"fiction",ISNUMBER(SEARCH("publishing/nonfiction", N1428)),"nonfiction",ISNUMBER(SEARCH("publishing/radio &amp; podcasts", N1428)),"radio &amp; podcasts",ISNUMBER(SEARCH("publishing/translations", N1428)),"translations",ISNUMBER(SEARCH("technology/gadgets", N1428)),"gadgets",ISNUMBER(SEARCH("technology/hardware", N1428)),"hardware",ISNUMBER(SEARCH("technology/makerspaces", N1428)),"makerspaces",ISNUMBER(SEARCH("technology/space exploration", N1428)),"space exploration",ISNUMBER(SEARCH("technology/wearables", N1428)),"wearables",ISNUMBER(SEARCH("technology/web", N1428)),"web",ISNUMBER(SEARCH("theater/musical", N1428)),"musical",ISNUMBER(SEARCH("theater/plays", N1428)),"plays",ISNUMBER(SEARCH("theater/spaces", N1428)),"spaces")</f>
        <v>translations</v>
      </c>
      <c r="S1428" s="6">
        <f t="shared" si="112"/>
        <v>42180.390277777777</v>
      </c>
      <c r="T1428" s="6">
        <f t="shared" si="113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4"/>
        <v>104.75</v>
      </c>
      <c r="Q1429" t="str">
        <f t="shared" si="111"/>
        <v>publishing</v>
      </c>
      <c r="R1429" t="str" cm="1">
        <f t="array" ref="R1429">_xlfn.IFS(ISNUMBER(SEARCH("film &amp; video/television", N1429)),"television",ISNUMBER(SEARCH("film &amp; video/animation", N1429)),"animation",ISNUMBER(SEARCH("film &amp; video/documentary", N1429)),"documentary",ISNUMBER(SEARCH("film &amp; video/drama", N1429)),"drama",ISNUMBER(SEARCH("film &amp; video/science fiction", N1429)),"science fiction",ISNUMBER(SEARCH("film &amp; video/shorts", N1429)),"shorts",ISNUMBER(SEARCH("food/food trucks", N1429)),"food trucks",ISNUMBER(SEARCH("food/restaurants", N1429)),"restaurants",ISNUMBER(SEARCH("food/small batch", N1429)),"small batch",ISNUMBER(SEARCH("games/mobile games", N1429)),"mobile games",ISNUMBER(SEARCH("games/tabletop games", N1429)),"tabletop games",ISNUMBER(SEARCH("games/video games", N1429)),"video games",ISNUMBER(SEARCH("music/classical music", N1429)),"classical music",ISNUMBER(SEARCH("music/electronic music", N1429)),"electronic music",ISNUMBER(SEARCH("music/faith", N1429)),"faith",ISNUMBER(SEARCH("music/indie rock", N1429)),"indie rock",ISNUMBER(SEARCH("music/jazz", N1429)),"jazz",ISNUMBER(SEARCH("music/metal", N1429)),"metal",ISNUMBER(SEARCH("music/pop", N1429)),"pop",ISNUMBER(SEARCH("music/rock", N1429)),"rock",ISNUMBER(SEARCH("music/world music", N1429)),"world music",ISNUMBER(SEARCH("journalism/audio", N1429)),"audio",ISNUMBER(SEARCH("photography/nature", N1429)),"nature",ISNUMBER(SEARCH("photography/people", N1429)),"people",ISNUMBER(SEARCH("photography/photobooks", N1429)),"photobooks",ISNUMBER(SEARCH("photography/places", N1429)),"places",ISNUMBER(SEARCH("publishing/art books", N1429)),"art books",ISNUMBER(SEARCH("publishing/children's books", N1429)),"children's books",ISNUMBER(SEARCH("publishing/fiction", N1429)),"fiction",ISNUMBER(SEARCH("publishing/nonfiction", N1429)),"nonfiction",ISNUMBER(SEARCH("publishing/radio &amp; podcasts", N1429)),"radio &amp; podcasts",ISNUMBER(SEARCH("publishing/translations", N1429)),"translations",ISNUMBER(SEARCH("technology/gadgets", N1429)),"gadgets",ISNUMBER(SEARCH("technology/hardware", N1429)),"hardware",ISNUMBER(SEARCH("technology/makerspaces", N1429)),"makerspaces",ISNUMBER(SEARCH("technology/space exploration", N1429)),"space exploration",ISNUMBER(SEARCH("technology/wearables", N1429)),"wearables",ISNUMBER(SEARCH("technology/web", N1429)),"web",ISNUMBER(SEARCH("theater/musical", N1429)),"musical",ISNUMBER(SEARCH("theater/plays", N1429)),"plays",ISNUMBER(SEARCH("theater/spaces", N1429)),"spaces")</f>
        <v>translations</v>
      </c>
      <c r="S1429" s="6">
        <f t="shared" si="112"/>
        <v>42601.851678240739</v>
      </c>
      <c r="T1429" s="6">
        <f t="shared" si="113"/>
        <v>42631.851678240739</v>
      </c>
    </row>
    <row r="1430" spans="1:20" ht="48" hidden="1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4"/>
        <v>15</v>
      </c>
      <c r="Q1430" t="str">
        <f t="shared" si="111"/>
        <v>publishing</v>
      </c>
      <c r="R1430" t="str" cm="1">
        <f t="array" ref="R1430">_xlfn.IFS(ISNUMBER(SEARCH("film &amp; video/television", N1430)),"television",ISNUMBER(SEARCH("film &amp; video/animation", N1430)),"animation",ISNUMBER(SEARCH("film &amp; video/documentary", N1430)),"documentary",ISNUMBER(SEARCH("film &amp; video/drama", N1430)),"drama",ISNUMBER(SEARCH("film &amp; video/science fiction", N1430)),"science fiction",ISNUMBER(SEARCH("film &amp; video/shorts", N1430)),"shorts",ISNUMBER(SEARCH("food/food trucks", N1430)),"food trucks",ISNUMBER(SEARCH("food/restaurants", N1430)),"restaurants",ISNUMBER(SEARCH("food/small batch", N1430)),"small batch",ISNUMBER(SEARCH("games/mobile games", N1430)),"mobile games",ISNUMBER(SEARCH("games/tabletop games", N1430)),"tabletop games",ISNUMBER(SEARCH("games/video games", N1430)),"video games",ISNUMBER(SEARCH("music/classical music", N1430)),"classical music",ISNUMBER(SEARCH("music/electronic music", N1430)),"electronic music",ISNUMBER(SEARCH("music/faith", N1430)),"faith",ISNUMBER(SEARCH("music/indie rock", N1430)),"indie rock",ISNUMBER(SEARCH("music/jazz", N1430)),"jazz",ISNUMBER(SEARCH("music/metal", N1430)),"metal",ISNUMBER(SEARCH("music/pop", N1430)),"pop",ISNUMBER(SEARCH("music/rock", N1430)),"rock",ISNUMBER(SEARCH("music/world music", N1430)),"world music",ISNUMBER(SEARCH("journalism/audio", N1430)),"audio",ISNUMBER(SEARCH("photography/nature", N1430)),"nature",ISNUMBER(SEARCH("photography/people", N1430)),"people",ISNUMBER(SEARCH("photography/photobooks", N1430)),"photobooks",ISNUMBER(SEARCH("photography/places", N1430)),"places",ISNUMBER(SEARCH("publishing/art books", N1430)),"art books",ISNUMBER(SEARCH("publishing/children's books", N1430)),"children's books",ISNUMBER(SEARCH("publishing/fiction", N1430)),"fiction",ISNUMBER(SEARCH("publishing/nonfiction", N1430)),"nonfiction",ISNUMBER(SEARCH("publishing/radio &amp; podcasts", N1430)),"radio &amp; podcasts",ISNUMBER(SEARCH("publishing/translations", N1430)),"translations",ISNUMBER(SEARCH("technology/gadgets", N1430)),"gadgets",ISNUMBER(SEARCH("technology/hardware", N1430)),"hardware",ISNUMBER(SEARCH("technology/makerspaces", N1430)),"makerspaces",ISNUMBER(SEARCH("technology/space exploration", N1430)),"space exploration",ISNUMBER(SEARCH("technology/wearables", N1430)),"wearables",ISNUMBER(SEARCH("technology/web", N1430)),"web",ISNUMBER(SEARCH("theater/musical", N1430)),"musical",ISNUMBER(SEARCH("theater/plays", N1430)),"plays",ISNUMBER(SEARCH("theater/spaces", N1430)),"spaces")</f>
        <v>translations</v>
      </c>
      <c r="S1430" s="6">
        <f t="shared" si="112"/>
        <v>42432.379826388889</v>
      </c>
      <c r="T1430" s="6">
        <f t="shared" si="113"/>
        <v>42462.338159722218</v>
      </c>
    </row>
    <row r="1431" spans="1:20" ht="32" hidden="1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v>0</v>
      </c>
      <c r="Q1431" t="str">
        <f t="shared" si="111"/>
        <v>publishing</v>
      </c>
      <c r="R1431" t="str" cm="1">
        <f t="array" ref="R1431">_xlfn.IFS(ISNUMBER(SEARCH("film &amp; video/television", N1431)),"television",ISNUMBER(SEARCH("film &amp; video/animation", N1431)),"animation",ISNUMBER(SEARCH("film &amp; video/documentary", N1431)),"documentary",ISNUMBER(SEARCH("film &amp; video/drama", N1431)),"drama",ISNUMBER(SEARCH("film &amp; video/science fiction", N1431)),"science fiction",ISNUMBER(SEARCH("film &amp; video/shorts", N1431)),"shorts",ISNUMBER(SEARCH("food/food trucks", N1431)),"food trucks",ISNUMBER(SEARCH("food/restaurants", N1431)),"restaurants",ISNUMBER(SEARCH("food/small batch", N1431)),"small batch",ISNUMBER(SEARCH("games/mobile games", N1431)),"mobile games",ISNUMBER(SEARCH("games/tabletop games", N1431)),"tabletop games",ISNUMBER(SEARCH("games/video games", N1431)),"video games",ISNUMBER(SEARCH("music/classical music", N1431)),"classical music",ISNUMBER(SEARCH("music/electronic music", N1431)),"electronic music",ISNUMBER(SEARCH("music/faith", N1431)),"faith",ISNUMBER(SEARCH("music/indie rock", N1431)),"indie rock",ISNUMBER(SEARCH("music/jazz", N1431)),"jazz",ISNUMBER(SEARCH("music/metal", N1431)),"metal",ISNUMBER(SEARCH("music/pop", N1431)),"pop",ISNUMBER(SEARCH("music/rock", N1431)),"rock",ISNUMBER(SEARCH("music/world music", N1431)),"world music",ISNUMBER(SEARCH("journalism/audio", N1431)),"audio",ISNUMBER(SEARCH("photography/nature", N1431)),"nature",ISNUMBER(SEARCH("photography/people", N1431)),"people",ISNUMBER(SEARCH("photography/photobooks", N1431)),"photobooks",ISNUMBER(SEARCH("photography/places", N1431)),"places",ISNUMBER(SEARCH("publishing/art books", N1431)),"art books",ISNUMBER(SEARCH("publishing/children's books", N1431)),"children's books",ISNUMBER(SEARCH("publishing/fiction", N1431)),"fiction",ISNUMBER(SEARCH("publishing/nonfiction", N1431)),"nonfiction",ISNUMBER(SEARCH("publishing/radio &amp; podcasts", N1431)),"radio &amp; podcasts",ISNUMBER(SEARCH("publishing/translations", N1431)),"translations",ISNUMBER(SEARCH("technology/gadgets", N1431)),"gadgets",ISNUMBER(SEARCH("technology/hardware", N1431)),"hardware",ISNUMBER(SEARCH("technology/makerspaces", N1431)),"makerspaces",ISNUMBER(SEARCH("technology/space exploration", N1431)),"space exploration",ISNUMBER(SEARCH("technology/wearables", N1431)),"wearables",ISNUMBER(SEARCH("technology/web", N1431)),"web",ISNUMBER(SEARCH("theater/musical", N1431)),"musical",ISNUMBER(SEARCH("theater/plays", N1431)),"plays",ISNUMBER(SEARCH("theater/spaces", N1431)),"spaces")</f>
        <v>translations</v>
      </c>
      <c r="S1431" s="6">
        <f t="shared" si="112"/>
        <v>42074.060671296291</v>
      </c>
      <c r="T1431" s="6">
        <f t="shared" si="113"/>
        <v>42104.060671296291</v>
      </c>
    </row>
    <row r="1432" spans="1:20" ht="48" hidden="1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4"/>
        <v>80.599999999999994</v>
      </c>
      <c r="Q1432" t="str">
        <f t="shared" si="111"/>
        <v>publishing</v>
      </c>
      <c r="R1432" t="str" cm="1">
        <f t="array" ref="R1432">_xlfn.IFS(ISNUMBER(SEARCH("film &amp; video/television", N1432)),"television",ISNUMBER(SEARCH("film &amp; video/animation", N1432)),"animation",ISNUMBER(SEARCH("film &amp; video/documentary", N1432)),"documentary",ISNUMBER(SEARCH("film &amp; video/drama", N1432)),"drama",ISNUMBER(SEARCH("film &amp; video/science fiction", N1432)),"science fiction",ISNUMBER(SEARCH("film &amp; video/shorts", N1432)),"shorts",ISNUMBER(SEARCH("food/food trucks", N1432)),"food trucks",ISNUMBER(SEARCH("food/restaurants", N1432)),"restaurants",ISNUMBER(SEARCH("food/small batch", N1432)),"small batch",ISNUMBER(SEARCH("games/mobile games", N1432)),"mobile games",ISNUMBER(SEARCH("games/tabletop games", N1432)),"tabletop games",ISNUMBER(SEARCH("games/video games", N1432)),"video games",ISNUMBER(SEARCH("music/classical music", N1432)),"classical music",ISNUMBER(SEARCH("music/electronic music", N1432)),"electronic music",ISNUMBER(SEARCH("music/faith", N1432)),"faith",ISNUMBER(SEARCH("music/indie rock", N1432)),"indie rock",ISNUMBER(SEARCH("music/jazz", N1432)),"jazz",ISNUMBER(SEARCH("music/metal", N1432)),"metal",ISNUMBER(SEARCH("music/pop", N1432)),"pop",ISNUMBER(SEARCH("music/rock", N1432)),"rock",ISNUMBER(SEARCH("music/world music", N1432)),"world music",ISNUMBER(SEARCH("journalism/audio", N1432)),"audio",ISNUMBER(SEARCH("photography/nature", N1432)),"nature",ISNUMBER(SEARCH("photography/people", N1432)),"people",ISNUMBER(SEARCH("photography/photobooks", N1432)),"photobooks",ISNUMBER(SEARCH("photography/places", N1432)),"places",ISNUMBER(SEARCH("publishing/art books", N1432)),"art books",ISNUMBER(SEARCH("publishing/children's books", N1432)),"children's books",ISNUMBER(SEARCH("publishing/fiction", N1432)),"fiction",ISNUMBER(SEARCH("publishing/nonfiction", N1432)),"nonfiction",ISNUMBER(SEARCH("publishing/radio &amp; podcasts", N1432)),"radio &amp; podcasts",ISNUMBER(SEARCH("publishing/translations", N1432)),"translations",ISNUMBER(SEARCH("technology/gadgets", N1432)),"gadgets",ISNUMBER(SEARCH("technology/hardware", N1432)),"hardware",ISNUMBER(SEARCH("technology/makerspaces", N1432)),"makerspaces",ISNUMBER(SEARCH("technology/space exploration", N1432)),"space exploration",ISNUMBER(SEARCH("technology/wearables", N1432)),"wearables",ISNUMBER(SEARCH("technology/web", N1432)),"web",ISNUMBER(SEARCH("theater/musical", N1432)),"musical",ISNUMBER(SEARCH("theater/plays", N1432)),"plays",ISNUMBER(SEARCH("theater/spaces", N1432)),"spaces")</f>
        <v>translations</v>
      </c>
      <c r="S1432" s="6">
        <f t="shared" si="112"/>
        <v>41961.813518518517</v>
      </c>
      <c r="T1432" s="6">
        <f t="shared" si="113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4"/>
        <v>115.55319148936171</v>
      </c>
      <c r="Q1433" t="str">
        <f t="shared" si="111"/>
        <v>publishing</v>
      </c>
      <c r="R1433" t="str" cm="1">
        <f t="array" ref="R1433">_xlfn.IFS(ISNUMBER(SEARCH("film &amp; video/television", N1433)),"television",ISNUMBER(SEARCH("film &amp; video/animation", N1433)),"animation",ISNUMBER(SEARCH("film &amp; video/documentary", N1433)),"documentary",ISNUMBER(SEARCH("film &amp; video/drama", N1433)),"drama",ISNUMBER(SEARCH("film &amp; video/science fiction", N1433)),"science fiction",ISNUMBER(SEARCH("film &amp; video/shorts", N1433)),"shorts",ISNUMBER(SEARCH("food/food trucks", N1433)),"food trucks",ISNUMBER(SEARCH("food/restaurants", N1433)),"restaurants",ISNUMBER(SEARCH("food/small batch", N1433)),"small batch",ISNUMBER(SEARCH("games/mobile games", N1433)),"mobile games",ISNUMBER(SEARCH("games/tabletop games", N1433)),"tabletop games",ISNUMBER(SEARCH("games/video games", N1433)),"video games",ISNUMBER(SEARCH("music/classical music", N1433)),"classical music",ISNUMBER(SEARCH("music/electronic music", N1433)),"electronic music",ISNUMBER(SEARCH("music/faith", N1433)),"faith",ISNUMBER(SEARCH("music/indie rock", N1433)),"indie rock",ISNUMBER(SEARCH("music/jazz", N1433)),"jazz",ISNUMBER(SEARCH("music/metal", N1433)),"metal",ISNUMBER(SEARCH("music/pop", N1433)),"pop",ISNUMBER(SEARCH("music/rock", N1433)),"rock",ISNUMBER(SEARCH("music/world music", N1433)),"world music",ISNUMBER(SEARCH("journalism/audio", N1433)),"audio",ISNUMBER(SEARCH("photography/nature", N1433)),"nature",ISNUMBER(SEARCH("photography/people", N1433)),"people",ISNUMBER(SEARCH("photography/photobooks", N1433)),"photobooks",ISNUMBER(SEARCH("photography/places", N1433)),"places",ISNUMBER(SEARCH("publishing/art books", N1433)),"art books",ISNUMBER(SEARCH("publishing/children's books", N1433)),"children's books",ISNUMBER(SEARCH("publishing/fiction", N1433)),"fiction",ISNUMBER(SEARCH("publishing/nonfiction", N1433)),"nonfiction",ISNUMBER(SEARCH("publishing/radio &amp; podcasts", N1433)),"radio &amp; podcasts",ISNUMBER(SEARCH("publishing/translations", N1433)),"translations",ISNUMBER(SEARCH("technology/gadgets", N1433)),"gadgets",ISNUMBER(SEARCH("technology/hardware", N1433)),"hardware",ISNUMBER(SEARCH("technology/makerspaces", N1433)),"makerspaces",ISNUMBER(SEARCH("technology/space exploration", N1433)),"space exploration",ISNUMBER(SEARCH("technology/wearables", N1433)),"wearables",ISNUMBER(SEARCH("technology/web", N1433)),"web",ISNUMBER(SEARCH("theater/musical", N1433)),"musical",ISNUMBER(SEARCH("theater/plays", N1433)),"plays",ISNUMBER(SEARCH("theater/spaces", N1433)),"spaces")</f>
        <v>translations</v>
      </c>
      <c r="S1433" s="6">
        <f t="shared" si="112"/>
        <v>42304.210833333331</v>
      </c>
      <c r="T1433" s="6">
        <f t="shared" si="113"/>
        <v>42334.252500000002</v>
      </c>
    </row>
    <row r="1434" spans="1:20" ht="48" hidden="1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v>0</v>
      </c>
      <c r="Q1434" t="str">
        <f t="shared" si="111"/>
        <v>publishing</v>
      </c>
      <c r="R1434" t="str" cm="1">
        <f t="array" ref="R1434">_xlfn.IFS(ISNUMBER(SEARCH("film &amp; video/television", N1434)),"television",ISNUMBER(SEARCH("film &amp; video/animation", N1434)),"animation",ISNUMBER(SEARCH("film &amp; video/documentary", N1434)),"documentary",ISNUMBER(SEARCH("film &amp; video/drama", N1434)),"drama",ISNUMBER(SEARCH("film &amp; video/science fiction", N1434)),"science fiction",ISNUMBER(SEARCH("film &amp; video/shorts", N1434)),"shorts",ISNUMBER(SEARCH("food/food trucks", N1434)),"food trucks",ISNUMBER(SEARCH("food/restaurants", N1434)),"restaurants",ISNUMBER(SEARCH("food/small batch", N1434)),"small batch",ISNUMBER(SEARCH("games/mobile games", N1434)),"mobile games",ISNUMBER(SEARCH("games/tabletop games", N1434)),"tabletop games",ISNUMBER(SEARCH("games/video games", N1434)),"video games",ISNUMBER(SEARCH("music/classical music", N1434)),"classical music",ISNUMBER(SEARCH("music/electronic music", N1434)),"electronic music",ISNUMBER(SEARCH("music/faith", N1434)),"faith",ISNUMBER(SEARCH("music/indie rock", N1434)),"indie rock",ISNUMBER(SEARCH("music/jazz", N1434)),"jazz",ISNUMBER(SEARCH("music/metal", N1434)),"metal",ISNUMBER(SEARCH("music/pop", N1434)),"pop",ISNUMBER(SEARCH("music/rock", N1434)),"rock",ISNUMBER(SEARCH("music/world music", N1434)),"world music",ISNUMBER(SEARCH("journalism/audio", N1434)),"audio",ISNUMBER(SEARCH("photography/nature", N1434)),"nature",ISNUMBER(SEARCH("photography/people", N1434)),"people",ISNUMBER(SEARCH("photography/photobooks", N1434)),"photobooks",ISNUMBER(SEARCH("photography/places", N1434)),"places",ISNUMBER(SEARCH("publishing/art books", N1434)),"art books",ISNUMBER(SEARCH("publishing/children's books", N1434)),"children's books",ISNUMBER(SEARCH("publishing/fiction", N1434)),"fiction",ISNUMBER(SEARCH("publishing/nonfiction", N1434)),"nonfiction",ISNUMBER(SEARCH("publishing/radio &amp; podcasts", N1434)),"radio &amp; podcasts",ISNUMBER(SEARCH("publishing/translations", N1434)),"translations",ISNUMBER(SEARCH("technology/gadgets", N1434)),"gadgets",ISNUMBER(SEARCH("technology/hardware", N1434)),"hardware",ISNUMBER(SEARCH("technology/makerspaces", N1434)),"makerspaces",ISNUMBER(SEARCH("technology/space exploration", N1434)),"space exploration",ISNUMBER(SEARCH("technology/wearables", N1434)),"wearables",ISNUMBER(SEARCH("technology/web", N1434)),"web",ISNUMBER(SEARCH("theater/musical", N1434)),"musical",ISNUMBER(SEARCH("theater/plays", N1434)),"plays",ISNUMBER(SEARCH("theater/spaces", N1434)),"spaces")</f>
        <v>translations</v>
      </c>
      <c r="S1434" s="6">
        <f t="shared" si="112"/>
        <v>42175.780416666668</v>
      </c>
      <c r="T1434" s="6">
        <f t="shared" si="113"/>
        <v>42205.780416666668</v>
      </c>
    </row>
    <row r="1435" spans="1:20" ht="48" hidden="1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4"/>
        <v>80.5</v>
      </c>
      <c r="Q1435" t="str">
        <f t="shared" si="111"/>
        <v>publishing</v>
      </c>
      <c r="R1435" t="str" cm="1">
        <f t="array" ref="R1435">_xlfn.IFS(ISNUMBER(SEARCH("film &amp; video/television", N1435)),"television",ISNUMBER(SEARCH("film &amp; video/animation", N1435)),"animation",ISNUMBER(SEARCH("film &amp; video/documentary", N1435)),"documentary",ISNUMBER(SEARCH("film &amp; video/drama", N1435)),"drama",ISNUMBER(SEARCH("film &amp; video/science fiction", N1435)),"science fiction",ISNUMBER(SEARCH("film &amp; video/shorts", N1435)),"shorts",ISNUMBER(SEARCH("food/food trucks", N1435)),"food trucks",ISNUMBER(SEARCH("food/restaurants", N1435)),"restaurants",ISNUMBER(SEARCH("food/small batch", N1435)),"small batch",ISNUMBER(SEARCH("games/mobile games", N1435)),"mobile games",ISNUMBER(SEARCH("games/tabletop games", N1435)),"tabletop games",ISNUMBER(SEARCH("games/video games", N1435)),"video games",ISNUMBER(SEARCH("music/classical music", N1435)),"classical music",ISNUMBER(SEARCH("music/electronic music", N1435)),"electronic music",ISNUMBER(SEARCH("music/faith", N1435)),"faith",ISNUMBER(SEARCH("music/indie rock", N1435)),"indie rock",ISNUMBER(SEARCH("music/jazz", N1435)),"jazz",ISNUMBER(SEARCH("music/metal", N1435)),"metal",ISNUMBER(SEARCH("music/pop", N1435)),"pop",ISNUMBER(SEARCH("music/rock", N1435)),"rock",ISNUMBER(SEARCH("music/world music", N1435)),"world music",ISNUMBER(SEARCH("journalism/audio", N1435)),"audio",ISNUMBER(SEARCH("photography/nature", N1435)),"nature",ISNUMBER(SEARCH("photography/people", N1435)),"people",ISNUMBER(SEARCH("photography/photobooks", N1435)),"photobooks",ISNUMBER(SEARCH("photography/places", N1435)),"places",ISNUMBER(SEARCH("publishing/art books", N1435)),"art books",ISNUMBER(SEARCH("publishing/children's books", N1435)),"children's books",ISNUMBER(SEARCH("publishing/fiction", N1435)),"fiction",ISNUMBER(SEARCH("publishing/nonfiction", N1435)),"nonfiction",ISNUMBER(SEARCH("publishing/radio &amp; podcasts", N1435)),"radio &amp; podcasts",ISNUMBER(SEARCH("publishing/translations", N1435)),"translations",ISNUMBER(SEARCH("technology/gadgets", N1435)),"gadgets",ISNUMBER(SEARCH("technology/hardware", N1435)),"hardware",ISNUMBER(SEARCH("technology/makerspaces", N1435)),"makerspaces",ISNUMBER(SEARCH("technology/space exploration", N1435)),"space exploration",ISNUMBER(SEARCH("technology/wearables", N1435)),"wearables",ISNUMBER(SEARCH("technology/web", N1435)),"web",ISNUMBER(SEARCH("theater/musical", N1435)),"musical",ISNUMBER(SEARCH("theater/plays", N1435)),"plays",ISNUMBER(SEARCH("theater/spaces", N1435)),"spaces")</f>
        <v>translations</v>
      </c>
      <c r="S1435" s="6">
        <f t="shared" si="112"/>
        <v>42673.625868055555</v>
      </c>
      <c r="T1435" s="6">
        <f t="shared" si="113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4"/>
        <v>744.5454545454545</v>
      </c>
      <c r="Q1436" t="str">
        <f t="shared" si="111"/>
        <v>publishing</v>
      </c>
      <c r="R1436" t="str" cm="1">
        <f t="array" ref="R1436">_xlfn.IFS(ISNUMBER(SEARCH("film &amp; video/television", N1436)),"television",ISNUMBER(SEARCH("film &amp; video/animation", N1436)),"animation",ISNUMBER(SEARCH("film &amp; video/documentary", N1436)),"documentary",ISNUMBER(SEARCH("film &amp; video/drama", N1436)),"drama",ISNUMBER(SEARCH("film &amp; video/science fiction", N1436)),"science fiction",ISNUMBER(SEARCH("film &amp; video/shorts", N1436)),"shorts",ISNUMBER(SEARCH("food/food trucks", N1436)),"food trucks",ISNUMBER(SEARCH("food/restaurants", N1436)),"restaurants",ISNUMBER(SEARCH("food/small batch", N1436)),"small batch",ISNUMBER(SEARCH("games/mobile games", N1436)),"mobile games",ISNUMBER(SEARCH("games/tabletop games", N1436)),"tabletop games",ISNUMBER(SEARCH("games/video games", N1436)),"video games",ISNUMBER(SEARCH("music/classical music", N1436)),"classical music",ISNUMBER(SEARCH("music/electronic music", N1436)),"electronic music",ISNUMBER(SEARCH("music/faith", N1436)),"faith",ISNUMBER(SEARCH("music/indie rock", N1436)),"indie rock",ISNUMBER(SEARCH("music/jazz", N1436)),"jazz",ISNUMBER(SEARCH("music/metal", N1436)),"metal",ISNUMBER(SEARCH("music/pop", N1436)),"pop",ISNUMBER(SEARCH("music/rock", N1436)),"rock",ISNUMBER(SEARCH("music/world music", N1436)),"world music",ISNUMBER(SEARCH("journalism/audio", N1436)),"audio",ISNUMBER(SEARCH("photography/nature", N1436)),"nature",ISNUMBER(SEARCH("photography/people", N1436)),"people",ISNUMBER(SEARCH("photography/photobooks", N1436)),"photobooks",ISNUMBER(SEARCH("photography/places", N1436)),"places",ISNUMBER(SEARCH("publishing/art books", N1436)),"art books",ISNUMBER(SEARCH("publishing/children's books", N1436)),"children's books",ISNUMBER(SEARCH("publishing/fiction", N1436)),"fiction",ISNUMBER(SEARCH("publishing/nonfiction", N1436)),"nonfiction",ISNUMBER(SEARCH("publishing/radio &amp; podcasts", N1436)),"radio &amp; podcasts",ISNUMBER(SEARCH("publishing/translations", N1436)),"translations",ISNUMBER(SEARCH("technology/gadgets", N1436)),"gadgets",ISNUMBER(SEARCH("technology/hardware", N1436)),"hardware",ISNUMBER(SEARCH("technology/makerspaces", N1436)),"makerspaces",ISNUMBER(SEARCH("technology/space exploration", N1436)),"space exploration",ISNUMBER(SEARCH("technology/wearables", N1436)),"wearables",ISNUMBER(SEARCH("technology/web", N1436)),"web",ISNUMBER(SEARCH("theater/musical", N1436)),"musical",ISNUMBER(SEARCH("theater/plays", N1436)),"plays",ISNUMBER(SEARCH("theater/spaces", N1436)),"spaces")</f>
        <v>translations</v>
      </c>
      <c r="S1436" s="6">
        <f t="shared" si="112"/>
        <v>42142.767106481479</v>
      </c>
      <c r="T1436" s="6">
        <f t="shared" si="113"/>
        <v>42163.625</v>
      </c>
    </row>
    <row r="1437" spans="1:20" ht="32" hidden="1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4"/>
        <v>7.5</v>
      </c>
      <c r="Q1437" t="str">
        <f t="shared" si="111"/>
        <v>publishing</v>
      </c>
      <c r="R1437" t="str" cm="1">
        <f t="array" ref="R1437">_xlfn.IFS(ISNUMBER(SEARCH("film &amp; video/television", N1437)),"television",ISNUMBER(SEARCH("film &amp; video/animation", N1437)),"animation",ISNUMBER(SEARCH("film &amp; video/documentary", N1437)),"documentary",ISNUMBER(SEARCH("film &amp; video/drama", N1437)),"drama",ISNUMBER(SEARCH("film &amp; video/science fiction", N1437)),"science fiction",ISNUMBER(SEARCH("film &amp; video/shorts", N1437)),"shorts",ISNUMBER(SEARCH("food/food trucks", N1437)),"food trucks",ISNUMBER(SEARCH("food/restaurants", N1437)),"restaurants",ISNUMBER(SEARCH("food/small batch", N1437)),"small batch",ISNUMBER(SEARCH("games/mobile games", N1437)),"mobile games",ISNUMBER(SEARCH("games/tabletop games", N1437)),"tabletop games",ISNUMBER(SEARCH("games/video games", N1437)),"video games",ISNUMBER(SEARCH("music/classical music", N1437)),"classical music",ISNUMBER(SEARCH("music/electronic music", N1437)),"electronic music",ISNUMBER(SEARCH("music/faith", N1437)),"faith",ISNUMBER(SEARCH("music/indie rock", N1437)),"indie rock",ISNUMBER(SEARCH("music/jazz", N1437)),"jazz",ISNUMBER(SEARCH("music/metal", N1437)),"metal",ISNUMBER(SEARCH("music/pop", N1437)),"pop",ISNUMBER(SEARCH("music/rock", N1437)),"rock",ISNUMBER(SEARCH("music/world music", N1437)),"world music",ISNUMBER(SEARCH("journalism/audio", N1437)),"audio",ISNUMBER(SEARCH("photography/nature", N1437)),"nature",ISNUMBER(SEARCH("photography/people", N1437)),"people",ISNUMBER(SEARCH("photography/photobooks", N1437)),"photobooks",ISNUMBER(SEARCH("photography/places", N1437)),"places",ISNUMBER(SEARCH("publishing/art books", N1437)),"art books",ISNUMBER(SEARCH("publishing/children's books", N1437)),"children's books",ISNUMBER(SEARCH("publishing/fiction", N1437)),"fiction",ISNUMBER(SEARCH("publishing/nonfiction", N1437)),"nonfiction",ISNUMBER(SEARCH("publishing/radio &amp; podcasts", N1437)),"radio &amp; podcasts",ISNUMBER(SEARCH("publishing/translations", N1437)),"translations",ISNUMBER(SEARCH("technology/gadgets", N1437)),"gadgets",ISNUMBER(SEARCH("technology/hardware", N1437)),"hardware",ISNUMBER(SEARCH("technology/makerspaces", N1437)),"makerspaces",ISNUMBER(SEARCH("technology/space exploration", N1437)),"space exploration",ISNUMBER(SEARCH("technology/wearables", N1437)),"wearables",ISNUMBER(SEARCH("technology/web", N1437)),"web",ISNUMBER(SEARCH("theater/musical", N1437)),"musical",ISNUMBER(SEARCH("theater/plays", N1437)),"plays",ISNUMBER(SEARCH("theater/spaces", N1437)),"spaces")</f>
        <v>translations</v>
      </c>
      <c r="S1437" s="6">
        <f t="shared" si="112"/>
        <v>42258.780324074076</v>
      </c>
      <c r="T1437" s="6">
        <f t="shared" si="113"/>
        <v>42288.780324074076</v>
      </c>
    </row>
    <row r="1438" spans="1:20" ht="48" hidden="1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4"/>
        <v>38.5</v>
      </c>
      <c r="Q1438" t="str">
        <f t="shared" si="111"/>
        <v>publishing</v>
      </c>
      <c r="R1438" t="str" cm="1">
        <f t="array" ref="R1438">_xlfn.IFS(ISNUMBER(SEARCH("film &amp; video/television", N1438)),"television",ISNUMBER(SEARCH("film &amp; video/animation", N1438)),"animation",ISNUMBER(SEARCH("film &amp; video/documentary", N1438)),"documentary",ISNUMBER(SEARCH("film &amp; video/drama", N1438)),"drama",ISNUMBER(SEARCH("film &amp; video/science fiction", N1438)),"science fiction",ISNUMBER(SEARCH("film &amp; video/shorts", N1438)),"shorts",ISNUMBER(SEARCH("food/food trucks", N1438)),"food trucks",ISNUMBER(SEARCH("food/restaurants", N1438)),"restaurants",ISNUMBER(SEARCH("food/small batch", N1438)),"small batch",ISNUMBER(SEARCH("games/mobile games", N1438)),"mobile games",ISNUMBER(SEARCH("games/tabletop games", N1438)),"tabletop games",ISNUMBER(SEARCH("games/video games", N1438)),"video games",ISNUMBER(SEARCH("music/classical music", N1438)),"classical music",ISNUMBER(SEARCH("music/electronic music", N1438)),"electronic music",ISNUMBER(SEARCH("music/faith", N1438)),"faith",ISNUMBER(SEARCH("music/indie rock", N1438)),"indie rock",ISNUMBER(SEARCH("music/jazz", N1438)),"jazz",ISNUMBER(SEARCH("music/metal", N1438)),"metal",ISNUMBER(SEARCH("music/pop", N1438)),"pop",ISNUMBER(SEARCH("music/rock", N1438)),"rock",ISNUMBER(SEARCH("music/world music", N1438)),"world music",ISNUMBER(SEARCH("journalism/audio", N1438)),"audio",ISNUMBER(SEARCH("photography/nature", N1438)),"nature",ISNUMBER(SEARCH("photography/people", N1438)),"people",ISNUMBER(SEARCH("photography/photobooks", N1438)),"photobooks",ISNUMBER(SEARCH("photography/places", N1438)),"places",ISNUMBER(SEARCH("publishing/art books", N1438)),"art books",ISNUMBER(SEARCH("publishing/children's books", N1438)),"children's books",ISNUMBER(SEARCH("publishing/fiction", N1438)),"fiction",ISNUMBER(SEARCH("publishing/nonfiction", N1438)),"nonfiction",ISNUMBER(SEARCH("publishing/radio &amp; podcasts", N1438)),"radio &amp; podcasts",ISNUMBER(SEARCH("publishing/translations", N1438)),"translations",ISNUMBER(SEARCH("technology/gadgets", N1438)),"gadgets",ISNUMBER(SEARCH("technology/hardware", N1438)),"hardware",ISNUMBER(SEARCH("technology/makerspaces", N1438)),"makerspaces",ISNUMBER(SEARCH("technology/space exploration", N1438)),"space exploration",ISNUMBER(SEARCH("technology/wearables", N1438)),"wearables",ISNUMBER(SEARCH("technology/web", N1438)),"web",ISNUMBER(SEARCH("theater/musical", N1438)),"musical",ISNUMBER(SEARCH("theater/plays", N1438)),"plays",ISNUMBER(SEARCH("theater/spaces", N1438)),"spaces")</f>
        <v>translations</v>
      </c>
      <c r="S1438" s="6">
        <f t="shared" si="112"/>
        <v>42391.35019675926</v>
      </c>
      <c r="T1438" s="6">
        <f t="shared" si="113"/>
        <v>42421.35019675926</v>
      </c>
    </row>
    <row r="1439" spans="1:20" ht="48" hidden="1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4"/>
        <v>36.68181818181818</v>
      </c>
      <c r="Q1439" t="str">
        <f t="shared" si="111"/>
        <v>publishing</v>
      </c>
      <c r="R1439" t="str" cm="1">
        <f t="array" ref="R1439">_xlfn.IFS(ISNUMBER(SEARCH("film &amp; video/television", N1439)),"television",ISNUMBER(SEARCH("film &amp; video/animation", N1439)),"animation",ISNUMBER(SEARCH("film &amp; video/documentary", N1439)),"documentary",ISNUMBER(SEARCH("film &amp; video/drama", N1439)),"drama",ISNUMBER(SEARCH("film &amp; video/science fiction", N1439)),"science fiction",ISNUMBER(SEARCH("film &amp; video/shorts", N1439)),"shorts",ISNUMBER(SEARCH("food/food trucks", N1439)),"food trucks",ISNUMBER(SEARCH("food/restaurants", N1439)),"restaurants",ISNUMBER(SEARCH("food/small batch", N1439)),"small batch",ISNUMBER(SEARCH("games/mobile games", N1439)),"mobile games",ISNUMBER(SEARCH("games/tabletop games", N1439)),"tabletop games",ISNUMBER(SEARCH("games/video games", N1439)),"video games",ISNUMBER(SEARCH("music/classical music", N1439)),"classical music",ISNUMBER(SEARCH("music/electronic music", N1439)),"electronic music",ISNUMBER(SEARCH("music/faith", N1439)),"faith",ISNUMBER(SEARCH("music/indie rock", N1439)),"indie rock",ISNUMBER(SEARCH("music/jazz", N1439)),"jazz",ISNUMBER(SEARCH("music/metal", N1439)),"metal",ISNUMBER(SEARCH("music/pop", N1439)),"pop",ISNUMBER(SEARCH("music/rock", N1439)),"rock",ISNUMBER(SEARCH("music/world music", N1439)),"world music",ISNUMBER(SEARCH("journalism/audio", N1439)),"audio",ISNUMBER(SEARCH("photography/nature", N1439)),"nature",ISNUMBER(SEARCH("photography/people", N1439)),"people",ISNUMBER(SEARCH("photography/photobooks", N1439)),"photobooks",ISNUMBER(SEARCH("photography/places", N1439)),"places",ISNUMBER(SEARCH("publishing/art books", N1439)),"art books",ISNUMBER(SEARCH("publishing/children's books", N1439)),"children's books",ISNUMBER(SEARCH("publishing/fiction", N1439)),"fiction",ISNUMBER(SEARCH("publishing/nonfiction", N1439)),"nonfiction",ISNUMBER(SEARCH("publishing/radio &amp; podcasts", N1439)),"radio &amp; podcasts",ISNUMBER(SEARCH("publishing/translations", N1439)),"translations",ISNUMBER(SEARCH("technology/gadgets", N1439)),"gadgets",ISNUMBER(SEARCH("technology/hardware", N1439)),"hardware",ISNUMBER(SEARCH("technology/makerspaces", N1439)),"makerspaces",ISNUMBER(SEARCH("technology/space exploration", N1439)),"space exploration",ISNUMBER(SEARCH("technology/wearables", N1439)),"wearables",ISNUMBER(SEARCH("technology/web", N1439)),"web",ISNUMBER(SEARCH("theater/musical", N1439)),"musical",ISNUMBER(SEARCH("theater/plays", N1439)),"plays",ISNUMBER(SEARCH("theater/spaces", N1439)),"spaces")</f>
        <v>translations</v>
      </c>
      <c r="S1439" s="6">
        <f t="shared" si="112"/>
        <v>41796.531701388885</v>
      </c>
      <c r="T1439" s="6">
        <f t="shared" si="113"/>
        <v>41833.207638888889</v>
      </c>
    </row>
    <row r="1440" spans="1:20" ht="48" hidden="1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4"/>
        <v>75</v>
      </c>
      <c r="Q1440" t="str">
        <f t="shared" si="111"/>
        <v>publishing</v>
      </c>
      <c r="R1440" t="str" cm="1">
        <f t="array" ref="R1440">_xlfn.IFS(ISNUMBER(SEARCH("film &amp; video/television", N1440)),"television",ISNUMBER(SEARCH("film &amp; video/animation", N1440)),"animation",ISNUMBER(SEARCH("film &amp; video/documentary", N1440)),"documentary",ISNUMBER(SEARCH("film &amp; video/drama", N1440)),"drama",ISNUMBER(SEARCH("film &amp; video/science fiction", N1440)),"science fiction",ISNUMBER(SEARCH("film &amp; video/shorts", N1440)),"shorts",ISNUMBER(SEARCH("food/food trucks", N1440)),"food trucks",ISNUMBER(SEARCH("food/restaurants", N1440)),"restaurants",ISNUMBER(SEARCH("food/small batch", N1440)),"small batch",ISNUMBER(SEARCH("games/mobile games", N1440)),"mobile games",ISNUMBER(SEARCH("games/tabletop games", N1440)),"tabletop games",ISNUMBER(SEARCH("games/video games", N1440)),"video games",ISNUMBER(SEARCH("music/classical music", N1440)),"classical music",ISNUMBER(SEARCH("music/electronic music", N1440)),"electronic music",ISNUMBER(SEARCH("music/faith", N1440)),"faith",ISNUMBER(SEARCH("music/indie rock", N1440)),"indie rock",ISNUMBER(SEARCH("music/jazz", N1440)),"jazz",ISNUMBER(SEARCH("music/metal", N1440)),"metal",ISNUMBER(SEARCH("music/pop", N1440)),"pop",ISNUMBER(SEARCH("music/rock", N1440)),"rock",ISNUMBER(SEARCH("music/world music", N1440)),"world music",ISNUMBER(SEARCH("journalism/audio", N1440)),"audio",ISNUMBER(SEARCH("photography/nature", N1440)),"nature",ISNUMBER(SEARCH("photography/people", N1440)),"people",ISNUMBER(SEARCH("photography/photobooks", N1440)),"photobooks",ISNUMBER(SEARCH("photography/places", N1440)),"places",ISNUMBER(SEARCH("publishing/art books", N1440)),"art books",ISNUMBER(SEARCH("publishing/children's books", N1440)),"children's books",ISNUMBER(SEARCH("publishing/fiction", N1440)),"fiction",ISNUMBER(SEARCH("publishing/nonfiction", N1440)),"nonfiction",ISNUMBER(SEARCH("publishing/radio &amp; podcasts", N1440)),"radio &amp; podcasts",ISNUMBER(SEARCH("publishing/translations", N1440)),"translations",ISNUMBER(SEARCH("technology/gadgets", N1440)),"gadgets",ISNUMBER(SEARCH("technology/hardware", N1440)),"hardware",ISNUMBER(SEARCH("technology/makerspaces", N1440)),"makerspaces",ISNUMBER(SEARCH("technology/space exploration", N1440)),"space exploration",ISNUMBER(SEARCH("technology/wearables", N1440)),"wearables",ISNUMBER(SEARCH("technology/web", N1440)),"web",ISNUMBER(SEARCH("theater/musical", N1440)),"musical",ISNUMBER(SEARCH("theater/plays", N1440)),"plays",ISNUMBER(SEARCH("theater/spaces", N1440)),"spaces")</f>
        <v>translations</v>
      </c>
      <c r="S1440" s="6">
        <f t="shared" si="112"/>
        <v>42457.871516203704</v>
      </c>
      <c r="T1440" s="6">
        <f t="shared" si="113"/>
        <v>42487.579861111109</v>
      </c>
    </row>
    <row r="1441" spans="1:20" ht="48" hidden="1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4"/>
        <v>30</v>
      </c>
      <c r="Q1441" t="str">
        <f t="shared" si="111"/>
        <v>publishing</v>
      </c>
      <c r="R1441" t="str" cm="1">
        <f t="array" ref="R1441">_xlfn.IFS(ISNUMBER(SEARCH("film &amp; video/television", N1441)),"television",ISNUMBER(SEARCH("film &amp; video/animation", N1441)),"animation",ISNUMBER(SEARCH("film &amp; video/documentary", N1441)),"documentary",ISNUMBER(SEARCH("film &amp; video/drama", N1441)),"drama",ISNUMBER(SEARCH("film &amp; video/science fiction", N1441)),"science fiction",ISNUMBER(SEARCH("film &amp; video/shorts", N1441)),"shorts",ISNUMBER(SEARCH("food/food trucks", N1441)),"food trucks",ISNUMBER(SEARCH("food/restaurants", N1441)),"restaurants",ISNUMBER(SEARCH("food/small batch", N1441)),"small batch",ISNUMBER(SEARCH("games/mobile games", N1441)),"mobile games",ISNUMBER(SEARCH("games/tabletop games", N1441)),"tabletop games",ISNUMBER(SEARCH("games/video games", N1441)),"video games",ISNUMBER(SEARCH("music/classical music", N1441)),"classical music",ISNUMBER(SEARCH("music/electronic music", N1441)),"electronic music",ISNUMBER(SEARCH("music/faith", N1441)),"faith",ISNUMBER(SEARCH("music/indie rock", N1441)),"indie rock",ISNUMBER(SEARCH("music/jazz", N1441)),"jazz",ISNUMBER(SEARCH("music/metal", N1441)),"metal",ISNUMBER(SEARCH("music/pop", N1441)),"pop",ISNUMBER(SEARCH("music/rock", N1441)),"rock",ISNUMBER(SEARCH("music/world music", N1441)),"world music",ISNUMBER(SEARCH("journalism/audio", N1441)),"audio",ISNUMBER(SEARCH("photography/nature", N1441)),"nature",ISNUMBER(SEARCH("photography/people", N1441)),"people",ISNUMBER(SEARCH("photography/photobooks", N1441)),"photobooks",ISNUMBER(SEARCH("photography/places", N1441)),"places",ISNUMBER(SEARCH("publishing/art books", N1441)),"art books",ISNUMBER(SEARCH("publishing/children's books", N1441)),"children's books",ISNUMBER(SEARCH("publishing/fiction", N1441)),"fiction",ISNUMBER(SEARCH("publishing/nonfiction", N1441)),"nonfiction",ISNUMBER(SEARCH("publishing/radio &amp; podcasts", N1441)),"radio &amp; podcasts",ISNUMBER(SEARCH("publishing/translations", N1441)),"translations",ISNUMBER(SEARCH("technology/gadgets", N1441)),"gadgets",ISNUMBER(SEARCH("technology/hardware", N1441)),"hardware",ISNUMBER(SEARCH("technology/makerspaces", N1441)),"makerspaces",ISNUMBER(SEARCH("technology/space exploration", N1441)),"space exploration",ISNUMBER(SEARCH("technology/wearables", N1441)),"wearables",ISNUMBER(SEARCH("technology/web", N1441)),"web",ISNUMBER(SEARCH("theater/musical", N1441)),"musical",ISNUMBER(SEARCH("theater/plays", N1441)),"plays",ISNUMBER(SEARCH("theater/spaces", N1441)),"spaces")</f>
        <v>translations</v>
      </c>
      <c r="S1441" s="6">
        <f t="shared" si="112"/>
        <v>42040.829872685179</v>
      </c>
      <c r="T1441" s="6">
        <f t="shared" si="113"/>
        <v>42070.829872685179</v>
      </c>
    </row>
    <row r="1442" spans="1:20" ht="48" hidden="1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4"/>
        <v>1</v>
      </c>
      <c r="Q1442" t="str">
        <f t="shared" si="111"/>
        <v>publishing</v>
      </c>
      <c r="R1442" t="str" cm="1">
        <f t="array" ref="R1442">_xlfn.IFS(ISNUMBER(SEARCH("film &amp; video/television", N1442)),"television",ISNUMBER(SEARCH("film &amp; video/animation", N1442)),"animation",ISNUMBER(SEARCH("film &amp; video/documentary", N1442)),"documentary",ISNUMBER(SEARCH("film &amp; video/drama", N1442)),"drama",ISNUMBER(SEARCH("film &amp; video/science fiction", N1442)),"science fiction",ISNUMBER(SEARCH("film &amp; video/shorts", N1442)),"shorts",ISNUMBER(SEARCH("food/food trucks", N1442)),"food trucks",ISNUMBER(SEARCH("food/restaurants", N1442)),"restaurants",ISNUMBER(SEARCH("food/small batch", N1442)),"small batch",ISNUMBER(SEARCH("games/mobile games", N1442)),"mobile games",ISNUMBER(SEARCH("games/tabletop games", N1442)),"tabletop games",ISNUMBER(SEARCH("games/video games", N1442)),"video games",ISNUMBER(SEARCH("music/classical music", N1442)),"classical music",ISNUMBER(SEARCH("music/electronic music", N1442)),"electronic music",ISNUMBER(SEARCH("music/faith", N1442)),"faith",ISNUMBER(SEARCH("music/indie rock", N1442)),"indie rock",ISNUMBER(SEARCH("music/jazz", N1442)),"jazz",ISNUMBER(SEARCH("music/metal", N1442)),"metal",ISNUMBER(SEARCH("music/pop", N1442)),"pop",ISNUMBER(SEARCH("music/rock", N1442)),"rock",ISNUMBER(SEARCH("music/world music", N1442)),"world music",ISNUMBER(SEARCH("journalism/audio", N1442)),"audio",ISNUMBER(SEARCH("photography/nature", N1442)),"nature",ISNUMBER(SEARCH("photography/people", N1442)),"people",ISNUMBER(SEARCH("photography/photobooks", N1442)),"photobooks",ISNUMBER(SEARCH("photography/places", N1442)),"places",ISNUMBER(SEARCH("publishing/art books", N1442)),"art books",ISNUMBER(SEARCH("publishing/children's books", N1442)),"children's books",ISNUMBER(SEARCH("publishing/fiction", N1442)),"fiction",ISNUMBER(SEARCH("publishing/nonfiction", N1442)),"nonfiction",ISNUMBER(SEARCH("publishing/radio &amp; podcasts", N1442)),"radio &amp; podcasts",ISNUMBER(SEARCH("publishing/translations", N1442)),"translations",ISNUMBER(SEARCH("technology/gadgets", N1442)),"gadgets",ISNUMBER(SEARCH("technology/hardware", N1442)),"hardware",ISNUMBER(SEARCH("technology/makerspaces", N1442)),"makerspaces",ISNUMBER(SEARCH("technology/space exploration", N1442)),"space exploration",ISNUMBER(SEARCH("technology/wearables", N1442)),"wearables",ISNUMBER(SEARCH("technology/web", N1442)),"web",ISNUMBER(SEARCH("theater/musical", N1442)),"musical",ISNUMBER(SEARCH("theater/plays", N1442)),"plays",ISNUMBER(SEARCH("theater/spaces", N1442)),"spaces")</f>
        <v>translations</v>
      </c>
      <c r="S1442" s="6">
        <f t="shared" si="112"/>
        <v>42486.748414351852</v>
      </c>
      <c r="T1442" s="6">
        <f t="shared" si="113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4"/>
        <v>673.33333333333337</v>
      </c>
      <c r="Q1443" t="str">
        <f t="shared" si="111"/>
        <v>publishing</v>
      </c>
      <c r="R1443" t="str" cm="1">
        <f t="array" ref="R1443">_xlfn.IFS(ISNUMBER(SEARCH("film &amp; video/television", N1443)),"television",ISNUMBER(SEARCH("film &amp; video/animation", N1443)),"animation",ISNUMBER(SEARCH("film &amp; video/documentary", N1443)),"documentary",ISNUMBER(SEARCH("film &amp; video/drama", N1443)),"drama",ISNUMBER(SEARCH("film &amp; video/science fiction", N1443)),"science fiction",ISNUMBER(SEARCH("film &amp; video/shorts", N1443)),"shorts",ISNUMBER(SEARCH("food/food trucks", N1443)),"food trucks",ISNUMBER(SEARCH("food/restaurants", N1443)),"restaurants",ISNUMBER(SEARCH("food/small batch", N1443)),"small batch",ISNUMBER(SEARCH("games/mobile games", N1443)),"mobile games",ISNUMBER(SEARCH("games/tabletop games", N1443)),"tabletop games",ISNUMBER(SEARCH("games/video games", N1443)),"video games",ISNUMBER(SEARCH("music/classical music", N1443)),"classical music",ISNUMBER(SEARCH("music/electronic music", N1443)),"electronic music",ISNUMBER(SEARCH("music/faith", N1443)),"faith",ISNUMBER(SEARCH("music/indie rock", N1443)),"indie rock",ISNUMBER(SEARCH("music/jazz", N1443)),"jazz",ISNUMBER(SEARCH("music/metal", N1443)),"metal",ISNUMBER(SEARCH("music/pop", N1443)),"pop",ISNUMBER(SEARCH("music/rock", N1443)),"rock",ISNUMBER(SEARCH("music/world music", N1443)),"world music",ISNUMBER(SEARCH("journalism/audio", N1443)),"audio",ISNUMBER(SEARCH("photography/nature", N1443)),"nature",ISNUMBER(SEARCH("photography/people", N1443)),"people",ISNUMBER(SEARCH("photography/photobooks", N1443)),"photobooks",ISNUMBER(SEARCH("photography/places", N1443)),"places",ISNUMBER(SEARCH("publishing/art books", N1443)),"art books",ISNUMBER(SEARCH("publishing/children's books", N1443)),"children's books",ISNUMBER(SEARCH("publishing/fiction", N1443)),"fiction",ISNUMBER(SEARCH("publishing/nonfiction", N1443)),"nonfiction",ISNUMBER(SEARCH("publishing/radio &amp; podcasts", N1443)),"radio &amp; podcasts",ISNUMBER(SEARCH("publishing/translations", N1443)),"translations",ISNUMBER(SEARCH("technology/gadgets", N1443)),"gadgets",ISNUMBER(SEARCH("technology/hardware", N1443)),"hardware",ISNUMBER(SEARCH("technology/makerspaces", N1443)),"makerspaces",ISNUMBER(SEARCH("technology/space exploration", N1443)),"space exploration",ISNUMBER(SEARCH("technology/wearables", N1443)),"wearables",ISNUMBER(SEARCH("technology/web", N1443)),"web",ISNUMBER(SEARCH("theater/musical", N1443)),"musical",ISNUMBER(SEARCH("theater/plays", N1443)),"plays",ISNUMBER(SEARCH("theater/spaces", N1443)),"spaces")</f>
        <v>translations</v>
      </c>
      <c r="S1443" s="6">
        <f t="shared" si="112"/>
        <v>42198.765844907408</v>
      </c>
      <c r="T1443" s="6">
        <f t="shared" si="113"/>
        <v>42258.765844907408</v>
      </c>
    </row>
    <row r="1444" spans="1:20" ht="48" hidden="1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v>0</v>
      </c>
      <c r="Q1444" t="str">
        <f t="shared" si="111"/>
        <v>publishing</v>
      </c>
      <c r="R1444" t="str" cm="1">
        <f t="array" ref="R1444">_xlfn.IFS(ISNUMBER(SEARCH("film &amp; video/television", N1444)),"television",ISNUMBER(SEARCH("film &amp; video/animation", N1444)),"animation",ISNUMBER(SEARCH("film &amp; video/documentary", N1444)),"documentary",ISNUMBER(SEARCH("film &amp; video/drama", N1444)),"drama",ISNUMBER(SEARCH("film &amp; video/science fiction", N1444)),"science fiction",ISNUMBER(SEARCH("film &amp; video/shorts", N1444)),"shorts",ISNUMBER(SEARCH("food/food trucks", N1444)),"food trucks",ISNUMBER(SEARCH("food/restaurants", N1444)),"restaurants",ISNUMBER(SEARCH("food/small batch", N1444)),"small batch",ISNUMBER(SEARCH("games/mobile games", N1444)),"mobile games",ISNUMBER(SEARCH("games/tabletop games", N1444)),"tabletop games",ISNUMBER(SEARCH("games/video games", N1444)),"video games",ISNUMBER(SEARCH("music/classical music", N1444)),"classical music",ISNUMBER(SEARCH("music/electronic music", N1444)),"electronic music",ISNUMBER(SEARCH("music/faith", N1444)),"faith",ISNUMBER(SEARCH("music/indie rock", N1444)),"indie rock",ISNUMBER(SEARCH("music/jazz", N1444)),"jazz",ISNUMBER(SEARCH("music/metal", N1444)),"metal",ISNUMBER(SEARCH("music/pop", N1444)),"pop",ISNUMBER(SEARCH("music/rock", N1444)),"rock",ISNUMBER(SEARCH("music/world music", N1444)),"world music",ISNUMBER(SEARCH("journalism/audio", N1444)),"audio",ISNUMBER(SEARCH("photography/nature", N1444)),"nature",ISNUMBER(SEARCH("photography/people", N1444)),"people",ISNUMBER(SEARCH("photography/photobooks", N1444)),"photobooks",ISNUMBER(SEARCH("photography/places", N1444)),"places",ISNUMBER(SEARCH("publishing/art books", N1444)),"art books",ISNUMBER(SEARCH("publishing/children's books", N1444)),"children's books",ISNUMBER(SEARCH("publishing/fiction", N1444)),"fiction",ISNUMBER(SEARCH("publishing/nonfiction", N1444)),"nonfiction",ISNUMBER(SEARCH("publishing/radio &amp; podcasts", N1444)),"radio &amp; podcasts",ISNUMBER(SEARCH("publishing/translations", N1444)),"translations",ISNUMBER(SEARCH("technology/gadgets", N1444)),"gadgets",ISNUMBER(SEARCH("technology/hardware", N1444)),"hardware",ISNUMBER(SEARCH("technology/makerspaces", N1444)),"makerspaces",ISNUMBER(SEARCH("technology/space exploration", N1444)),"space exploration",ISNUMBER(SEARCH("technology/wearables", N1444)),"wearables",ISNUMBER(SEARCH("technology/web", N1444)),"web",ISNUMBER(SEARCH("theater/musical", N1444)),"musical",ISNUMBER(SEARCH("theater/plays", N1444)),"plays",ISNUMBER(SEARCH("theater/spaces", N1444)),"spaces")</f>
        <v>translations</v>
      </c>
      <c r="S1444" s="6">
        <f t="shared" si="112"/>
        <v>42485.64534722222</v>
      </c>
      <c r="T1444" s="6">
        <f t="shared" si="113"/>
        <v>42515.64534722222</v>
      </c>
    </row>
    <row r="1445" spans="1:20" ht="48" hidden="1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v>0</v>
      </c>
      <c r="Q1445" t="str">
        <f t="shared" si="111"/>
        <v>publishing</v>
      </c>
      <c r="R1445" t="str" cm="1">
        <f t="array" ref="R1445">_xlfn.IFS(ISNUMBER(SEARCH("film &amp; video/television", N1445)),"television",ISNUMBER(SEARCH("film &amp; video/animation", N1445)),"animation",ISNUMBER(SEARCH("film &amp; video/documentary", N1445)),"documentary",ISNUMBER(SEARCH("film &amp; video/drama", N1445)),"drama",ISNUMBER(SEARCH("film &amp; video/science fiction", N1445)),"science fiction",ISNUMBER(SEARCH("film &amp; video/shorts", N1445)),"shorts",ISNUMBER(SEARCH("food/food trucks", N1445)),"food trucks",ISNUMBER(SEARCH("food/restaurants", N1445)),"restaurants",ISNUMBER(SEARCH("food/small batch", N1445)),"small batch",ISNUMBER(SEARCH("games/mobile games", N1445)),"mobile games",ISNUMBER(SEARCH("games/tabletop games", N1445)),"tabletop games",ISNUMBER(SEARCH("games/video games", N1445)),"video games",ISNUMBER(SEARCH("music/classical music", N1445)),"classical music",ISNUMBER(SEARCH("music/electronic music", N1445)),"electronic music",ISNUMBER(SEARCH("music/faith", N1445)),"faith",ISNUMBER(SEARCH("music/indie rock", N1445)),"indie rock",ISNUMBER(SEARCH("music/jazz", N1445)),"jazz",ISNUMBER(SEARCH("music/metal", N1445)),"metal",ISNUMBER(SEARCH("music/pop", N1445)),"pop",ISNUMBER(SEARCH("music/rock", N1445)),"rock",ISNUMBER(SEARCH("music/world music", N1445)),"world music",ISNUMBER(SEARCH("journalism/audio", N1445)),"audio",ISNUMBER(SEARCH("photography/nature", N1445)),"nature",ISNUMBER(SEARCH("photography/people", N1445)),"people",ISNUMBER(SEARCH("photography/photobooks", N1445)),"photobooks",ISNUMBER(SEARCH("photography/places", N1445)),"places",ISNUMBER(SEARCH("publishing/art books", N1445)),"art books",ISNUMBER(SEARCH("publishing/children's books", N1445)),"children's books",ISNUMBER(SEARCH("publishing/fiction", N1445)),"fiction",ISNUMBER(SEARCH("publishing/nonfiction", N1445)),"nonfiction",ISNUMBER(SEARCH("publishing/radio &amp; podcasts", N1445)),"radio &amp; podcasts",ISNUMBER(SEARCH("publishing/translations", N1445)),"translations",ISNUMBER(SEARCH("technology/gadgets", N1445)),"gadgets",ISNUMBER(SEARCH("technology/hardware", N1445)),"hardware",ISNUMBER(SEARCH("technology/makerspaces", N1445)),"makerspaces",ISNUMBER(SEARCH("technology/space exploration", N1445)),"space exploration",ISNUMBER(SEARCH("technology/wearables", N1445)),"wearables",ISNUMBER(SEARCH("technology/web", N1445)),"web",ISNUMBER(SEARCH("theater/musical", N1445)),"musical",ISNUMBER(SEARCH("theater/plays", N1445)),"plays",ISNUMBER(SEARCH("theater/spaces", N1445)),"spaces")</f>
        <v>translations</v>
      </c>
      <c r="S1445" s="6">
        <f t="shared" si="112"/>
        <v>42707.926030092596</v>
      </c>
      <c r="T1445" s="6">
        <f t="shared" si="113"/>
        <v>42737.926030092596</v>
      </c>
    </row>
    <row r="1446" spans="1:20" ht="32" hidden="1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v>0</v>
      </c>
      <c r="Q1446" t="str">
        <f t="shared" si="111"/>
        <v>publishing</v>
      </c>
      <c r="R1446" t="str" cm="1">
        <f t="array" ref="R1446">_xlfn.IFS(ISNUMBER(SEARCH("film &amp; video/television", N1446)),"television",ISNUMBER(SEARCH("film &amp; video/animation", N1446)),"animation",ISNUMBER(SEARCH("film &amp; video/documentary", N1446)),"documentary",ISNUMBER(SEARCH("film &amp; video/drama", N1446)),"drama",ISNUMBER(SEARCH("film &amp; video/science fiction", N1446)),"science fiction",ISNUMBER(SEARCH("film &amp; video/shorts", N1446)),"shorts",ISNUMBER(SEARCH("food/food trucks", N1446)),"food trucks",ISNUMBER(SEARCH("food/restaurants", N1446)),"restaurants",ISNUMBER(SEARCH("food/small batch", N1446)),"small batch",ISNUMBER(SEARCH("games/mobile games", N1446)),"mobile games",ISNUMBER(SEARCH("games/tabletop games", N1446)),"tabletop games",ISNUMBER(SEARCH("games/video games", N1446)),"video games",ISNUMBER(SEARCH("music/classical music", N1446)),"classical music",ISNUMBER(SEARCH("music/electronic music", N1446)),"electronic music",ISNUMBER(SEARCH("music/faith", N1446)),"faith",ISNUMBER(SEARCH("music/indie rock", N1446)),"indie rock",ISNUMBER(SEARCH("music/jazz", N1446)),"jazz",ISNUMBER(SEARCH("music/metal", N1446)),"metal",ISNUMBER(SEARCH("music/pop", N1446)),"pop",ISNUMBER(SEARCH("music/rock", N1446)),"rock",ISNUMBER(SEARCH("music/world music", N1446)),"world music",ISNUMBER(SEARCH("journalism/audio", N1446)),"audio",ISNUMBER(SEARCH("photography/nature", N1446)),"nature",ISNUMBER(SEARCH("photography/people", N1446)),"people",ISNUMBER(SEARCH("photography/photobooks", N1446)),"photobooks",ISNUMBER(SEARCH("photography/places", N1446)),"places",ISNUMBER(SEARCH("publishing/art books", N1446)),"art books",ISNUMBER(SEARCH("publishing/children's books", N1446)),"children's books",ISNUMBER(SEARCH("publishing/fiction", N1446)),"fiction",ISNUMBER(SEARCH("publishing/nonfiction", N1446)),"nonfiction",ISNUMBER(SEARCH("publishing/radio &amp; podcasts", N1446)),"radio &amp; podcasts",ISNUMBER(SEARCH("publishing/translations", N1446)),"translations",ISNUMBER(SEARCH("technology/gadgets", N1446)),"gadgets",ISNUMBER(SEARCH("technology/hardware", N1446)),"hardware",ISNUMBER(SEARCH("technology/makerspaces", N1446)),"makerspaces",ISNUMBER(SEARCH("technology/space exploration", N1446)),"space exploration",ISNUMBER(SEARCH("technology/wearables", N1446)),"wearables",ISNUMBER(SEARCH("technology/web", N1446)),"web",ISNUMBER(SEARCH("theater/musical", N1446)),"musical",ISNUMBER(SEARCH("theater/plays", N1446)),"plays",ISNUMBER(SEARCH("theater/spaces", N1446)),"spaces")</f>
        <v>translations</v>
      </c>
      <c r="S1446" s="6">
        <f t="shared" si="112"/>
        <v>42199.873402777783</v>
      </c>
      <c r="T1446" s="6">
        <f t="shared" si="113"/>
        <v>42259.873402777783</v>
      </c>
    </row>
    <row r="1447" spans="1:20" ht="48" hidden="1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v>0</v>
      </c>
      <c r="Q1447" t="str">
        <f t="shared" si="111"/>
        <v>publishing</v>
      </c>
      <c r="R1447" t="str" cm="1">
        <f t="array" ref="R1447">_xlfn.IFS(ISNUMBER(SEARCH("film &amp; video/television", N1447)),"television",ISNUMBER(SEARCH("film &amp; video/animation", N1447)),"animation",ISNUMBER(SEARCH("film &amp; video/documentary", N1447)),"documentary",ISNUMBER(SEARCH("film &amp; video/drama", N1447)),"drama",ISNUMBER(SEARCH("film &amp; video/science fiction", N1447)),"science fiction",ISNUMBER(SEARCH("film &amp; video/shorts", N1447)),"shorts",ISNUMBER(SEARCH("food/food trucks", N1447)),"food trucks",ISNUMBER(SEARCH("food/restaurants", N1447)),"restaurants",ISNUMBER(SEARCH("food/small batch", N1447)),"small batch",ISNUMBER(SEARCH("games/mobile games", N1447)),"mobile games",ISNUMBER(SEARCH("games/tabletop games", N1447)),"tabletop games",ISNUMBER(SEARCH("games/video games", N1447)),"video games",ISNUMBER(SEARCH("music/classical music", N1447)),"classical music",ISNUMBER(SEARCH("music/electronic music", N1447)),"electronic music",ISNUMBER(SEARCH("music/faith", N1447)),"faith",ISNUMBER(SEARCH("music/indie rock", N1447)),"indie rock",ISNUMBER(SEARCH("music/jazz", N1447)),"jazz",ISNUMBER(SEARCH("music/metal", N1447)),"metal",ISNUMBER(SEARCH("music/pop", N1447)),"pop",ISNUMBER(SEARCH("music/rock", N1447)),"rock",ISNUMBER(SEARCH("music/world music", N1447)),"world music",ISNUMBER(SEARCH("journalism/audio", N1447)),"audio",ISNUMBER(SEARCH("photography/nature", N1447)),"nature",ISNUMBER(SEARCH("photography/people", N1447)),"people",ISNUMBER(SEARCH("photography/photobooks", N1447)),"photobooks",ISNUMBER(SEARCH("photography/places", N1447)),"places",ISNUMBER(SEARCH("publishing/art books", N1447)),"art books",ISNUMBER(SEARCH("publishing/children's books", N1447)),"children's books",ISNUMBER(SEARCH("publishing/fiction", N1447)),"fiction",ISNUMBER(SEARCH("publishing/nonfiction", N1447)),"nonfiction",ISNUMBER(SEARCH("publishing/radio &amp; podcasts", N1447)),"radio &amp; podcasts",ISNUMBER(SEARCH("publishing/translations", N1447)),"translations",ISNUMBER(SEARCH("technology/gadgets", N1447)),"gadgets",ISNUMBER(SEARCH("technology/hardware", N1447)),"hardware",ISNUMBER(SEARCH("technology/makerspaces", N1447)),"makerspaces",ISNUMBER(SEARCH("technology/space exploration", N1447)),"space exploration",ISNUMBER(SEARCH("technology/wearables", N1447)),"wearables",ISNUMBER(SEARCH("technology/web", N1447)),"web",ISNUMBER(SEARCH("theater/musical", N1447)),"musical",ISNUMBER(SEARCH("theater/plays", N1447)),"plays",ISNUMBER(SEARCH("theater/spaces", N1447)),"spaces")</f>
        <v>translations</v>
      </c>
      <c r="S1447" s="6">
        <f t="shared" si="112"/>
        <v>42139.542303240742</v>
      </c>
      <c r="T1447" s="6">
        <f t="shared" si="113"/>
        <v>42169.542303240742</v>
      </c>
    </row>
    <row r="1448" spans="1:20" ht="48" hidden="1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v>0</v>
      </c>
      <c r="Q1448" t="str">
        <f t="shared" si="111"/>
        <v>publishing</v>
      </c>
      <c r="R1448" t="str" cm="1">
        <f t="array" ref="R1448">_xlfn.IFS(ISNUMBER(SEARCH("film &amp; video/television", N1448)),"television",ISNUMBER(SEARCH("film &amp; video/animation", N1448)),"animation",ISNUMBER(SEARCH("film &amp; video/documentary", N1448)),"documentary",ISNUMBER(SEARCH("film &amp; video/drama", N1448)),"drama",ISNUMBER(SEARCH("film &amp; video/science fiction", N1448)),"science fiction",ISNUMBER(SEARCH("film &amp; video/shorts", N1448)),"shorts",ISNUMBER(SEARCH("food/food trucks", N1448)),"food trucks",ISNUMBER(SEARCH("food/restaurants", N1448)),"restaurants",ISNUMBER(SEARCH("food/small batch", N1448)),"small batch",ISNUMBER(SEARCH("games/mobile games", N1448)),"mobile games",ISNUMBER(SEARCH("games/tabletop games", N1448)),"tabletop games",ISNUMBER(SEARCH("games/video games", N1448)),"video games",ISNUMBER(SEARCH("music/classical music", N1448)),"classical music",ISNUMBER(SEARCH("music/electronic music", N1448)),"electronic music",ISNUMBER(SEARCH("music/faith", N1448)),"faith",ISNUMBER(SEARCH("music/indie rock", N1448)),"indie rock",ISNUMBER(SEARCH("music/jazz", N1448)),"jazz",ISNUMBER(SEARCH("music/metal", N1448)),"metal",ISNUMBER(SEARCH("music/pop", N1448)),"pop",ISNUMBER(SEARCH("music/rock", N1448)),"rock",ISNUMBER(SEARCH("music/world music", N1448)),"world music",ISNUMBER(SEARCH("journalism/audio", N1448)),"audio",ISNUMBER(SEARCH("photography/nature", N1448)),"nature",ISNUMBER(SEARCH("photography/people", N1448)),"people",ISNUMBER(SEARCH("photography/photobooks", N1448)),"photobooks",ISNUMBER(SEARCH("photography/places", N1448)),"places",ISNUMBER(SEARCH("publishing/art books", N1448)),"art books",ISNUMBER(SEARCH("publishing/children's books", N1448)),"children's books",ISNUMBER(SEARCH("publishing/fiction", N1448)),"fiction",ISNUMBER(SEARCH("publishing/nonfiction", N1448)),"nonfiction",ISNUMBER(SEARCH("publishing/radio &amp; podcasts", N1448)),"radio &amp; podcasts",ISNUMBER(SEARCH("publishing/translations", N1448)),"translations",ISNUMBER(SEARCH("technology/gadgets", N1448)),"gadgets",ISNUMBER(SEARCH("technology/hardware", N1448)),"hardware",ISNUMBER(SEARCH("technology/makerspaces", N1448)),"makerspaces",ISNUMBER(SEARCH("technology/space exploration", N1448)),"space exploration",ISNUMBER(SEARCH("technology/wearables", N1448)),"wearables",ISNUMBER(SEARCH("technology/web", N1448)),"web",ISNUMBER(SEARCH("theater/musical", N1448)),"musical",ISNUMBER(SEARCH("theater/plays", N1448)),"plays",ISNUMBER(SEARCH("theater/spaces", N1448)),"spaces")</f>
        <v>translations</v>
      </c>
      <c r="S1448" s="6">
        <f t="shared" si="112"/>
        <v>42461.447662037041</v>
      </c>
      <c r="T1448" s="6">
        <f t="shared" si="113"/>
        <v>42481.447662037041</v>
      </c>
    </row>
    <row r="1449" spans="1:20" ht="32" hidden="1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4"/>
        <v>25</v>
      </c>
      <c r="Q1449" t="str">
        <f t="shared" si="111"/>
        <v>publishing</v>
      </c>
      <c r="R1449" t="str" cm="1">
        <f t="array" ref="R1449">_xlfn.IFS(ISNUMBER(SEARCH("film &amp; video/television", N1449)),"television",ISNUMBER(SEARCH("film &amp; video/animation", N1449)),"animation",ISNUMBER(SEARCH("film &amp; video/documentary", N1449)),"documentary",ISNUMBER(SEARCH("film &amp; video/drama", N1449)),"drama",ISNUMBER(SEARCH("film &amp; video/science fiction", N1449)),"science fiction",ISNUMBER(SEARCH("film &amp; video/shorts", N1449)),"shorts",ISNUMBER(SEARCH("food/food trucks", N1449)),"food trucks",ISNUMBER(SEARCH("food/restaurants", N1449)),"restaurants",ISNUMBER(SEARCH("food/small batch", N1449)),"small batch",ISNUMBER(SEARCH("games/mobile games", N1449)),"mobile games",ISNUMBER(SEARCH("games/tabletop games", N1449)),"tabletop games",ISNUMBER(SEARCH("games/video games", N1449)),"video games",ISNUMBER(SEARCH("music/classical music", N1449)),"classical music",ISNUMBER(SEARCH("music/electronic music", N1449)),"electronic music",ISNUMBER(SEARCH("music/faith", N1449)),"faith",ISNUMBER(SEARCH("music/indie rock", N1449)),"indie rock",ISNUMBER(SEARCH("music/jazz", N1449)),"jazz",ISNUMBER(SEARCH("music/metal", N1449)),"metal",ISNUMBER(SEARCH("music/pop", N1449)),"pop",ISNUMBER(SEARCH("music/rock", N1449)),"rock",ISNUMBER(SEARCH("music/world music", N1449)),"world music",ISNUMBER(SEARCH("journalism/audio", N1449)),"audio",ISNUMBER(SEARCH("photography/nature", N1449)),"nature",ISNUMBER(SEARCH("photography/people", N1449)),"people",ISNUMBER(SEARCH("photography/photobooks", N1449)),"photobooks",ISNUMBER(SEARCH("photography/places", N1449)),"places",ISNUMBER(SEARCH("publishing/art books", N1449)),"art books",ISNUMBER(SEARCH("publishing/children's books", N1449)),"children's books",ISNUMBER(SEARCH("publishing/fiction", N1449)),"fiction",ISNUMBER(SEARCH("publishing/nonfiction", N1449)),"nonfiction",ISNUMBER(SEARCH("publishing/radio &amp; podcasts", N1449)),"radio &amp; podcasts",ISNUMBER(SEARCH("publishing/translations", N1449)),"translations",ISNUMBER(SEARCH("technology/gadgets", N1449)),"gadgets",ISNUMBER(SEARCH("technology/hardware", N1449)),"hardware",ISNUMBER(SEARCH("technology/makerspaces", N1449)),"makerspaces",ISNUMBER(SEARCH("technology/space exploration", N1449)),"space exploration",ISNUMBER(SEARCH("technology/wearables", N1449)),"wearables",ISNUMBER(SEARCH("technology/web", N1449)),"web",ISNUMBER(SEARCH("theater/musical", N1449)),"musical",ISNUMBER(SEARCH("theater/plays", N1449)),"plays",ISNUMBER(SEARCH("theater/spaces", N1449)),"spaces")</f>
        <v>translations</v>
      </c>
      <c r="S1449" s="6">
        <f t="shared" si="112"/>
        <v>42529.730717592596</v>
      </c>
      <c r="T1449" s="6">
        <f t="shared" si="113"/>
        <v>42559.730717592596</v>
      </c>
    </row>
    <row r="1450" spans="1:20" ht="48" hidden="1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v>0</v>
      </c>
      <c r="Q1450" t="str">
        <f t="shared" si="111"/>
        <v>publishing</v>
      </c>
      <c r="R1450" t="str" cm="1">
        <f t="array" ref="R1450">_xlfn.IFS(ISNUMBER(SEARCH("film &amp; video/television", N1450)),"television",ISNUMBER(SEARCH("film &amp; video/animation", N1450)),"animation",ISNUMBER(SEARCH("film &amp; video/documentary", N1450)),"documentary",ISNUMBER(SEARCH("film &amp; video/drama", N1450)),"drama",ISNUMBER(SEARCH("film &amp; video/science fiction", N1450)),"science fiction",ISNUMBER(SEARCH("film &amp; video/shorts", N1450)),"shorts",ISNUMBER(SEARCH("food/food trucks", N1450)),"food trucks",ISNUMBER(SEARCH("food/restaurants", N1450)),"restaurants",ISNUMBER(SEARCH("food/small batch", N1450)),"small batch",ISNUMBER(SEARCH("games/mobile games", N1450)),"mobile games",ISNUMBER(SEARCH("games/tabletop games", N1450)),"tabletop games",ISNUMBER(SEARCH("games/video games", N1450)),"video games",ISNUMBER(SEARCH("music/classical music", N1450)),"classical music",ISNUMBER(SEARCH("music/electronic music", N1450)),"electronic music",ISNUMBER(SEARCH("music/faith", N1450)),"faith",ISNUMBER(SEARCH("music/indie rock", N1450)),"indie rock",ISNUMBER(SEARCH("music/jazz", N1450)),"jazz",ISNUMBER(SEARCH("music/metal", N1450)),"metal",ISNUMBER(SEARCH("music/pop", N1450)),"pop",ISNUMBER(SEARCH("music/rock", N1450)),"rock",ISNUMBER(SEARCH("music/world music", N1450)),"world music",ISNUMBER(SEARCH("journalism/audio", N1450)),"audio",ISNUMBER(SEARCH("photography/nature", N1450)),"nature",ISNUMBER(SEARCH("photography/people", N1450)),"people",ISNUMBER(SEARCH("photography/photobooks", N1450)),"photobooks",ISNUMBER(SEARCH("photography/places", N1450)),"places",ISNUMBER(SEARCH("publishing/art books", N1450)),"art books",ISNUMBER(SEARCH("publishing/children's books", N1450)),"children's books",ISNUMBER(SEARCH("publishing/fiction", N1450)),"fiction",ISNUMBER(SEARCH("publishing/nonfiction", N1450)),"nonfiction",ISNUMBER(SEARCH("publishing/radio &amp; podcasts", N1450)),"radio &amp; podcasts",ISNUMBER(SEARCH("publishing/translations", N1450)),"translations",ISNUMBER(SEARCH("technology/gadgets", N1450)),"gadgets",ISNUMBER(SEARCH("technology/hardware", N1450)),"hardware",ISNUMBER(SEARCH("technology/makerspaces", N1450)),"makerspaces",ISNUMBER(SEARCH("technology/space exploration", N1450)),"space exploration",ISNUMBER(SEARCH("technology/wearables", N1450)),"wearables",ISNUMBER(SEARCH("technology/web", N1450)),"web",ISNUMBER(SEARCH("theater/musical", N1450)),"musical",ISNUMBER(SEARCH("theater/plays", N1450)),"plays",ISNUMBER(SEARCH("theater/spaces", N1450)),"spaces")</f>
        <v>translations</v>
      </c>
      <c r="S1450" s="6">
        <f t="shared" si="112"/>
        <v>42115.936550925922</v>
      </c>
      <c r="T1450" s="6">
        <f t="shared" si="113"/>
        <v>42146.225694444445</v>
      </c>
    </row>
    <row r="1451" spans="1:20" ht="48" hidden="1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v>0</v>
      </c>
      <c r="Q1451" t="str">
        <f t="shared" si="111"/>
        <v>publishing</v>
      </c>
      <c r="R1451" t="str" cm="1">
        <f t="array" ref="R1451">_xlfn.IFS(ISNUMBER(SEARCH("film &amp; video/television", N1451)),"television",ISNUMBER(SEARCH("film &amp; video/animation", N1451)),"animation",ISNUMBER(SEARCH("film &amp; video/documentary", N1451)),"documentary",ISNUMBER(SEARCH("film &amp; video/drama", N1451)),"drama",ISNUMBER(SEARCH("film &amp; video/science fiction", N1451)),"science fiction",ISNUMBER(SEARCH("film &amp; video/shorts", N1451)),"shorts",ISNUMBER(SEARCH("food/food trucks", N1451)),"food trucks",ISNUMBER(SEARCH("food/restaurants", N1451)),"restaurants",ISNUMBER(SEARCH("food/small batch", N1451)),"small batch",ISNUMBER(SEARCH("games/mobile games", N1451)),"mobile games",ISNUMBER(SEARCH("games/tabletop games", N1451)),"tabletop games",ISNUMBER(SEARCH("games/video games", N1451)),"video games",ISNUMBER(SEARCH("music/classical music", N1451)),"classical music",ISNUMBER(SEARCH("music/electronic music", N1451)),"electronic music",ISNUMBER(SEARCH("music/faith", N1451)),"faith",ISNUMBER(SEARCH("music/indie rock", N1451)),"indie rock",ISNUMBER(SEARCH("music/jazz", N1451)),"jazz",ISNUMBER(SEARCH("music/metal", N1451)),"metal",ISNUMBER(SEARCH("music/pop", N1451)),"pop",ISNUMBER(SEARCH("music/rock", N1451)),"rock",ISNUMBER(SEARCH("music/world music", N1451)),"world music",ISNUMBER(SEARCH("journalism/audio", N1451)),"audio",ISNUMBER(SEARCH("photography/nature", N1451)),"nature",ISNUMBER(SEARCH("photography/people", N1451)),"people",ISNUMBER(SEARCH("photography/photobooks", N1451)),"photobooks",ISNUMBER(SEARCH("photography/places", N1451)),"places",ISNUMBER(SEARCH("publishing/art books", N1451)),"art books",ISNUMBER(SEARCH("publishing/children's books", N1451)),"children's books",ISNUMBER(SEARCH("publishing/fiction", N1451)),"fiction",ISNUMBER(SEARCH("publishing/nonfiction", N1451)),"nonfiction",ISNUMBER(SEARCH("publishing/radio &amp; podcasts", N1451)),"radio &amp; podcasts",ISNUMBER(SEARCH("publishing/translations", N1451)),"translations",ISNUMBER(SEARCH("technology/gadgets", N1451)),"gadgets",ISNUMBER(SEARCH("technology/hardware", N1451)),"hardware",ISNUMBER(SEARCH("technology/makerspaces", N1451)),"makerspaces",ISNUMBER(SEARCH("technology/space exploration", N1451)),"space exploration",ISNUMBER(SEARCH("technology/wearables", N1451)),"wearables",ISNUMBER(SEARCH("technology/web", N1451)),"web",ISNUMBER(SEARCH("theater/musical", N1451)),"musical",ISNUMBER(SEARCH("theater/plays", N1451)),"plays",ISNUMBER(SEARCH("theater/spaces", N1451)),"spaces")</f>
        <v>translations</v>
      </c>
      <c r="S1451" s="6">
        <f t="shared" si="112"/>
        <v>42086.811400462961</v>
      </c>
      <c r="T1451" s="6">
        <f t="shared" si="113"/>
        <v>42134.811400462961</v>
      </c>
    </row>
    <row r="1452" spans="1:20" ht="48" hidden="1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4"/>
        <v>1</v>
      </c>
      <c r="Q1452" t="str">
        <f t="shared" si="111"/>
        <v>publishing</v>
      </c>
      <c r="R1452" t="str" cm="1">
        <f t="array" ref="R1452">_xlfn.IFS(ISNUMBER(SEARCH("film &amp; video/television", N1452)),"television",ISNUMBER(SEARCH("film &amp; video/animation", N1452)),"animation",ISNUMBER(SEARCH("film &amp; video/documentary", N1452)),"documentary",ISNUMBER(SEARCH("film &amp; video/drama", N1452)),"drama",ISNUMBER(SEARCH("film &amp; video/science fiction", N1452)),"science fiction",ISNUMBER(SEARCH("film &amp; video/shorts", N1452)),"shorts",ISNUMBER(SEARCH("food/food trucks", N1452)),"food trucks",ISNUMBER(SEARCH("food/restaurants", N1452)),"restaurants",ISNUMBER(SEARCH("food/small batch", N1452)),"small batch",ISNUMBER(SEARCH("games/mobile games", N1452)),"mobile games",ISNUMBER(SEARCH("games/tabletop games", N1452)),"tabletop games",ISNUMBER(SEARCH("games/video games", N1452)),"video games",ISNUMBER(SEARCH("music/classical music", N1452)),"classical music",ISNUMBER(SEARCH("music/electronic music", N1452)),"electronic music",ISNUMBER(SEARCH("music/faith", N1452)),"faith",ISNUMBER(SEARCH("music/indie rock", N1452)),"indie rock",ISNUMBER(SEARCH("music/jazz", N1452)),"jazz",ISNUMBER(SEARCH("music/metal", N1452)),"metal",ISNUMBER(SEARCH("music/pop", N1452)),"pop",ISNUMBER(SEARCH("music/rock", N1452)),"rock",ISNUMBER(SEARCH("music/world music", N1452)),"world music",ISNUMBER(SEARCH("journalism/audio", N1452)),"audio",ISNUMBER(SEARCH("photography/nature", N1452)),"nature",ISNUMBER(SEARCH("photography/people", N1452)),"people",ISNUMBER(SEARCH("photography/photobooks", N1452)),"photobooks",ISNUMBER(SEARCH("photography/places", N1452)),"places",ISNUMBER(SEARCH("publishing/art books", N1452)),"art books",ISNUMBER(SEARCH("publishing/children's books", N1452)),"children's books",ISNUMBER(SEARCH("publishing/fiction", N1452)),"fiction",ISNUMBER(SEARCH("publishing/nonfiction", N1452)),"nonfiction",ISNUMBER(SEARCH("publishing/radio &amp; podcasts", N1452)),"radio &amp; podcasts",ISNUMBER(SEARCH("publishing/translations", N1452)),"translations",ISNUMBER(SEARCH("technology/gadgets", N1452)),"gadgets",ISNUMBER(SEARCH("technology/hardware", N1452)),"hardware",ISNUMBER(SEARCH("technology/makerspaces", N1452)),"makerspaces",ISNUMBER(SEARCH("technology/space exploration", N1452)),"space exploration",ISNUMBER(SEARCH("technology/wearables", N1452)),"wearables",ISNUMBER(SEARCH("technology/web", N1452)),"web",ISNUMBER(SEARCH("theater/musical", N1452)),"musical",ISNUMBER(SEARCH("theater/plays", N1452)),"plays",ISNUMBER(SEARCH("theater/spaces", N1452)),"spaces")</f>
        <v>translations</v>
      </c>
      <c r="S1452" s="6">
        <f t="shared" si="112"/>
        <v>42390.171261574069</v>
      </c>
      <c r="T1452" s="6">
        <f t="shared" si="113"/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4"/>
        <v>1</v>
      </c>
      <c r="Q1453" t="str">
        <f t="shared" si="111"/>
        <v>publishing</v>
      </c>
      <c r="R1453" t="str" cm="1">
        <f t="array" ref="R1453">_xlfn.IFS(ISNUMBER(SEARCH("film &amp; video/television", N1453)),"television",ISNUMBER(SEARCH("film &amp; video/animation", N1453)),"animation",ISNUMBER(SEARCH("film &amp; video/documentary", N1453)),"documentary",ISNUMBER(SEARCH("film &amp; video/drama", N1453)),"drama",ISNUMBER(SEARCH("film &amp; video/science fiction", N1453)),"science fiction",ISNUMBER(SEARCH("film &amp; video/shorts", N1453)),"shorts",ISNUMBER(SEARCH("food/food trucks", N1453)),"food trucks",ISNUMBER(SEARCH("food/restaurants", N1453)),"restaurants",ISNUMBER(SEARCH("food/small batch", N1453)),"small batch",ISNUMBER(SEARCH("games/mobile games", N1453)),"mobile games",ISNUMBER(SEARCH("games/tabletop games", N1453)),"tabletop games",ISNUMBER(SEARCH("games/video games", N1453)),"video games",ISNUMBER(SEARCH("music/classical music", N1453)),"classical music",ISNUMBER(SEARCH("music/electronic music", N1453)),"electronic music",ISNUMBER(SEARCH("music/faith", N1453)),"faith",ISNUMBER(SEARCH("music/indie rock", N1453)),"indie rock",ISNUMBER(SEARCH("music/jazz", N1453)),"jazz",ISNUMBER(SEARCH("music/metal", N1453)),"metal",ISNUMBER(SEARCH("music/pop", N1453)),"pop",ISNUMBER(SEARCH("music/rock", N1453)),"rock",ISNUMBER(SEARCH("music/world music", N1453)),"world music",ISNUMBER(SEARCH("journalism/audio", N1453)),"audio",ISNUMBER(SEARCH("photography/nature", N1453)),"nature",ISNUMBER(SEARCH("photography/people", N1453)),"people",ISNUMBER(SEARCH("photography/photobooks", N1453)),"photobooks",ISNUMBER(SEARCH("photography/places", N1453)),"places",ISNUMBER(SEARCH("publishing/art books", N1453)),"art books",ISNUMBER(SEARCH("publishing/children's books", N1453)),"children's books",ISNUMBER(SEARCH("publishing/fiction", N1453)),"fiction",ISNUMBER(SEARCH("publishing/nonfiction", N1453)),"nonfiction",ISNUMBER(SEARCH("publishing/radio &amp; podcasts", N1453)),"radio &amp; podcasts",ISNUMBER(SEARCH("publishing/translations", N1453)),"translations",ISNUMBER(SEARCH("technology/gadgets", N1453)),"gadgets",ISNUMBER(SEARCH("technology/hardware", N1453)),"hardware",ISNUMBER(SEARCH("technology/makerspaces", N1453)),"makerspaces",ISNUMBER(SEARCH("technology/space exploration", N1453)),"space exploration",ISNUMBER(SEARCH("technology/wearables", N1453)),"wearables",ISNUMBER(SEARCH("technology/web", N1453)),"web",ISNUMBER(SEARCH("theater/musical", N1453)),"musical",ISNUMBER(SEARCH("theater/plays", N1453)),"plays",ISNUMBER(SEARCH("theater/spaces", N1453)),"spaces")</f>
        <v>translations</v>
      </c>
      <c r="S1453" s="6">
        <f t="shared" si="112"/>
        <v>41931.959016203706</v>
      </c>
      <c r="T1453" s="6">
        <f t="shared" si="113"/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v>0</v>
      </c>
      <c r="Q1454" t="str">
        <f t="shared" si="111"/>
        <v>publishing</v>
      </c>
      <c r="R1454" t="str" cm="1">
        <f t="array" ref="R1454">_xlfn.IFS(ISNUMBER(SEARCH("film &amp; video/television", N1454)),"television",ISNUMBER(SEARCH("film &amp; video/animation", N1454)),"animation",ISNUMBER(SEARCH("film &amp; video/documentary", N1454)),"documentary",ISNUMBER(SEARCH("film &amp; video/drama", N1454)),"drama",ISNUMBER(SEARCH("film &amp; video/science fiction", N1454)),"science fiction",ISNUMBER(SEARCH("film &amp; video/shorts", N1454)),"shorts",ISNUMBER(SEARCH("food/food trucks", N1454)),"food trucks",ISNUMBER(SEARCH("food/restaurants", N1454)),"restaurants",ISNUMBER(SEARCH("food/small batch", N1454)),"small batch",ISNUMBER(SEARCH("games/mobile games", N1454)),"mobile games",ISNUMBER(SEARCH("games/tabletop games", N1454)),"tabletop games",ISNUMBER(SEARCH("games/video games", N1454)),"video games",ISNUMBER(SEARCH("music/classical music", N1454)),"classical music",ISNUMBER(SEARCH("music/electronic music", N1454)),"electronic music",ISNUMBER(SEARCH("music/faith", N1454)),"faith",ISNUMBER(SEARCH("music/indie rock", N1454)),"indie rock",ISNUMBER(SEARCH("music/jazz", N1454)),"jazz",ISNUMBER(SEARCH("music/metal", N1454)),"metal",ISNUMBER(SEARCH("music/pop", N1454)),"pop",ISNUMBER(SEARCH("music/rock", N1454)),"rock",ISNUMBER(SEARCH("music/world music", N1454)),"world music",ISNUMBER(SEARCH("journalism/audio", N1454)),"audio",ISNUMBER(SEARCH("photography/nature", N1454)),"nature",ISNUMBER(SEARCH("photography/people", N1454)),"people",ISNUMBER(SEARCH("photography/photobooks", N1454)),"photobooks",ISNUMBER(SEARCH("photography/places", N1454)),"places",ISNUMBER(SEARCH("publishing/art books", N1454)),"art books",ISNUMBER(SEARCH("publishing/children's books", N1454)),"children's books",ISNUMBER(SEARCH("publishing/fiction", N1454)),"fiction",ISNUMBER(SEARCH("publishing/nonfiction", N1454)),"nonfiction",ISNUMBER(SEARCH("publishing/radio &amp; podcasts", N1454)),"radio &amp; podcasts",ISNUMBER(SEARCH("publishing/translations", N1454)),"translations",ISNUMBER(SEARCH("technology/gadgets", N1454)),"gadgets",ISNUMBER(SEARCH("technology/hardware", N1454)),"hardware",ISNUMBER(SEARCH("technology/makerspaces", N1454)),"makerspaces",ISNUMBER(SEARCH("technology/space exploration", N1454)),"space exploration",ISNUMBER(SEARCH("technology/wearables", N1454)),"wearables",ISNUMBER(SEARCH("technology/web", N1454)),"web",ISNUMBER(SEARCH("theater/musical", N1454)),"musical",ISNUMBER(SEARCH("theater/plays", N1454)),"plays",ISNUMBER(SEARCH("theater/spaces", N1454)),"spaces")</f>
        <v>translations</v>
      </c>
      <c r="S1454" s="6">
        <f t="shared" si="112"/>
        <v>41818.703275462962</v>
      </c>
      <c r="T1454" s="6">
        <f t="shared" si="113"/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v>0</v>
      </c>
      <c r="Q1455" t="str">
        <f t="shared" si="111"/>
        <v>publishing</v>
      </c>
      <c r="R1455" t="str" cm="1">
        <f t="array" ref="R1455">_xlfn.IFS(ISNUMBER(SEARCH("film &amp; video/television", N1455)),"television",ISNUMBER(SEARCH("film &amp; video/animation", N1455)),"animation",ISNUMBER(SEARCH("film &amp; video/documentary", N1455)),"documentary",ISNUMBER(SEARCH("film &amp; video/drama", N1455)),"drama",ISNUMBER(SEARCH("film &amp; video/science fiction", N1455)),"science fiction",ISNUMBER(SEARCH("film &amp; video/shorts", N1455)),"shorts",ISNUMBER(SEARCH("food/food trucks", N1455)),"food trucks",ISNUMBER(SEARCH("food/restaurants", N1455)),"restaurants",ISNUMBER(SEARCH("food/small batch", N1455)),"small batch",ISNUMBER(SEARCH("games/mobile games", N1455)),"mobile games",ISNUMBER(SEARCH("games/tabletop games", N1455)),"tabletop games",ISNUMBER(SEARCH("games/video games", N1455)),"video games",ISNUMBER(SEARCH("music/classical music", N1455)),"classical music",ISNUMBER(SEARCH("music/electronic music", N1455)),"electronic music",ISNUMBER(SEARCH("music/faith", N1455)),"faith",ISNUMBER(SEARCH("music/indie rock", N1455)),"indie rock",ISNUMBER(SEARCH("music/jazz", N1455)),"jazz",ISNUMBER(SEARCH("music/metal", N1455)),"metal",ISNUMBER(SEARCH("music/pop", N1455)),"pop",ISNUMBER(SEARCH("music/rock", N1455)),"rock",ISNUMBER(SEARCH("music/world music", N1455)),"world music",ISNUMBER(SEARCH("journalism/audio", N1455)),"audio",ISNUMBER(SEARCH("photography/nature", N1455)),"nature",ISNUMBER(SEARCH("photography/people", N1455)),"people",ISNUMBER(SEARCH("photography/photobooks", N1455)),"photobooks",ISNUMBER(SEARCH("photography/places", N1455)),"places",ISNUMBER(SEARCH("publishing/art books", N1455)),"art books",ISNUMBER(SEARCH("publishing/children's books", N1455)),"children's books",ISNUMBER(SEARCH("publishing/fiction", N1455)),"fiction",ISNUMBER(SEARCH("publishing/nonfiction", N1455)),"nonfiction",ISNUMBER(SEARCH("publishing/radio &amp; podcasts", N1455)),"radio &amp; podcasts",ISNUMBER(SEARCH("publishing/translations", N1455)),"translations",ISNUMBER(SEARCH("technology/gadgets", N1455)),"gadgets",ISNUMBER(SEARCH("technology/hardware", N1455)),"hardware",ISNUMBER(SEARCH("technology/makerspaces", N1455)),"makerspaces",ISNUMBER(SEARCH("technology/space exploration", N1455)),"space exploration",ISNUMBER(SEARCH("technology/wearables", N1455)),"wearables",ISNUMBER(SEARCH("technology/web", N1455)),"web",ISNUMBER(SEARCH("theater/musical", N1455)),"musical",ISNUMBER(SEARCH("theater/plays", N1455)),"plays",ISNUMBER(SEARCH("theater/spaces", N1455)),"spaces")</f>
        <v>translations</v>
      </c>
      <c r="S1455" s="6">
        <f t="shared" si="112"/>
        <v>42795.696145833332</v>
      </c>
      <c r="T1455" s="6">
        <f t="shared" si="113"/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4"/>
        <v>15</v>
      </c>
      <c r="Q1456" t="str">
        <f t="shared" si="111"/>
        <v>publishing</v>
      </c>
      <c r="R1456" t="str" cm="1">
        <f t="array" ref="R1456">_xlfn.IFS(ISNUMBER(SEARCH("film &amp; video/television", N1456)),"television",ISNUMBER(SEARCH("film &amp; video/animation", N1456)),"animation",ISNUMBER(SEARCH("film &amp; video/documentary", N1456)),"documentary",ISNUMBER(SEARCH("film &amp; video/drama", N1456)),"drama",ISNUMBER(SEARCH("film &amp; video/science fiction", N1456)),"science fiction",ISNUMBER(SEARCH("film &amp; video/shorts", N1456)),"shorts",ISNUMBER(SEARCH("food/food trucks", N1456)),"food trucks",ISNUMBER(SEARCH("food/restaurants", N1456)),"restaurants",ISNUMBER(SEARCH("food/small batch", N1456)),"small batch",ISNUMBER(SEARCH("games/mobile games", N1456)),"mobile games",ISNUMBER(SEARCH("games/tabletop games", N1456)),"tabletop games",ISNUMBER(SEARCH("games/video games", N1456)),"video games",ISNUMBER(SEARCH("music/classical music", N1456)),"classical music",ISNUMBER(SEARCH("music/electronic music", N1456)),"electronic music",ISNUMBER(SEARCH("music/faith", N1456)),"faith",ISNUMBER(SEARCH("music/indie rock", N1456)),"indie rock",ISNUMBER(SEARCH("music/jazz", N1456)),"jazz",ISNUMBER(SEARCH("music/metal", N1456)),"metal",ISNUMBER(SEARCH("music/pop", N1456)),"pop",ISNUMBER(SEARCH("music/rock", N1456)),"rock",ISNUMBER(SEARCH("music/world music", N1456)),"world music",ISNUMBER(SEARCH("journalism/audio", N1456)),"audio",ISNUMBER(SEARCH("photography/nature", N1456)),"nature",ISNUMBER(SEARCH("photography/people", N1456)),"people",ISNUMBER(SEARCH("photography/photobooks", N1456)),"photobooks",ISNUMBER(SEARCH("photography/places", N1456)),"places",ISNUMBER(SEARCH("publishing/art books", N1456)),"art books",ISNUMBER(SEARCH("publishing/children's books", N1456)),"children's books",ISNUMBER(SEARCH("publishing/fiction", N1456)),"fiction",ISNUMBER(SEARCH("publishing/nonfiction", N1456)),"nonfiction",ISNUMBER(SEARCH("publishing/radio &amp; podcasts", N1456)),"radio &amp; podcasts",ISNUMBER(SEARCH("publishing/translations", N1456)),"translations",ISNUMBER(SEARCH("technology/gadgets", N1456)),"gadgets",ISNUMBER(SEARCH("technology/hardware", N1456)),"hardware",ISNUMBER(SEARCH("technology/makerspaces", N1456)),"makerspaces",ISNUMBER(SEARCH("technology/space exploration", N1456)),"space exploration",ISNUMBER(SEARCH("technology/wearables", N1456)),"wearables",ISNUMBER(SEARCH("technology/web", N1456)),"web",ISNUMBER(SEARCH("theater/musical", N1456)),"musical",ISNUMBER(SEARCH("theater/plays", N1456)),"plays",ISNUMBER(SEARCH("theater/spaces", N1456)),"spaces")</f>
        <v>translations</v>
      </c>
      <c r="S1456" s="6">
        <f t="shared" si="112"/>
        <v>42463.866666666669</v>
      </c>
      <c r="T1456" s="6">
        <f t="shared" si="113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4"/>
        <v>225</v>
      </c>
      <c r="Q1457" t="str">
        <f t="shared" si="111"/>
        <v>publishing</v>
      </c>
      <c r="R1457" t="str" cm="1">
        <f t="array" ref="R1457">_xlfn.IFS(ISNUMBER(SEARCH("film &amp; video/television", N1457)),"television",ISNUMBER(SEARCH("film &amp; video/animation", N1457)),"animation",ISNUMBER(SEARCH("film &amp; video/documentary", N1457)),"documentary",ISNUMBER(SEARCH("film &amp; video/drama", N1457)),"drama",ISNUMBER(SEARCH("film &amp; video/science fiction", N1457)),"science fiction",ISNUMBER(SEARCH("film &amp; video/shorts", N1457)),"shorts",ISNUMBER(SEARCH("food/food trucks", N1457)),"food trucks",ISNUMBER(SEARCH("food/restaurants", N1457)),"restaurants",ISNUMBER(SEARCH("food/small batch", N1457)),"small batch",ISNUMBER(SEARCH("games/mobile games", N1457)),"mobile games",ISNUMBER(SEARCH("games/tabletop games", N1457)),"tabletop games",ISNUMBER(SEARCH("games/video games", N1457)),"video games",ISNUMBER(SEARCH("music/classical music", N1457)),"classical music",ISNUMBER(SEARCH("music/electronic music", N1457)),"electronic music",ISNUMBER(SEARCH("music/faith", N1457)),"faith",ISNUMBER(SEARCH("music/indie rock", N1457)),"indie rock",ISNUMBER(SEARCH("music/jazz", N1457)),"jazz",ISNUMBER(SEARCH("music/metal", N1457)),"metal",ISNUMBER(SEARCH("music/pop", N1457)),"pop",ISNUMBER(SEARCH("music/rock", N1457)),"rock",ISNUMBER(SEARCH("music/world music", N1457)),"world music",ISNUMBER(SEARCH("journalism/audio", N1457)),"audio",ISNUMBER(SEARCH("photography/nature", N1457)),"nature",ISNUMBER(SEARCH("photography/people", N1457)),"people",ISNUMBER(SEARCH("photography/photobooks", N1457)),"photobooks",ISNUMBER(SEARCH("photography/places", N1457)),"places",ISNUMBER(SEARCH("publishing/art books", N1457)),"art books",ISNUMBER(SEARCH("publishing/children's books", N1457)),"children's books",ISNUMBER(SEARCH("publishing/fiction", N1457)),"fiction",ISNUMBER(SEARCH("publishing/nonfiction", N1457)),"nonfiction",ISNUMBER(SEARCH("publishing/radio &amp; podcasts", N1457)),"radio &amp; podcasts",ISNUMBER(SEARCH("publishing/translations", N1457)),"translations",ISNUMBER(SEARCH("technology/gadgets", N1457)),"gadgets",ISNUMBER(SEARCH("technology/hardware", N1457)),"hardware",ISNUMBER(SEARCH("technology/makerspaces", N1457)),"makerspaces",ISNUMBER(SEARCH("technology/space exploration", N1457)),"space exploration",ISNUMBER(SEARCH("technology/wearables", N1457)),"wearables",ISNUMBER(SEARCH("technology/web", N1457)),"web",ISNUMBER(SEARCH("theater/musical", N1457)),"musical",ISNUMBER(SEARCH("theater/plays", N1457)),"plays",ISNUMBER(SEARCH("theater/spaces", N1457)),"spaces")</f>
        <v>translations</v>
      </c>
      <c r="S1457" s="6">
        <f t="shared" si="112"/>
        <v>41832.672685185185</v>
      </c>
      <c r="T1457" s="6">
        <f t="shared" si="113"/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4"/>
        <v>48.333333333333336</v>
      </c>
      <c r="Q1458" t="str">
        <f t="shared" si="111"/>
        <v>publishing</v>
      </c>
      <c r="R1458" t="str" cm="1">
        <f t="array" ref="R1458">_xlfn.IFS(ISNUMBER(SEARCH("film &amp; video/television", N1458)),"television",ISNUMBER(SEARCH("film &amp; video/animation", N1458)),"animation",ISNUMBER(SEARCH("film &amp; video/documentary", N1458)),"documentary",ISNUMBER(SEARCH("film &amp; video/drama", N1458)),"drama",ISNUMBER(SEARCH("film &amp; video/science fiction", N1458)),"science fiction",ISNUMBER(SEARCH("film &amp; video/shorts", N1458)),"shorts",ISNUMBER(SEARCH("food/food trucks", N1458)),"food trucks",ISNUMBER(SEARCH("food/restaurants", N1458)),"restaurants",ISNUMBER(SEARCH("food/small batch", N1458)),"small batch",ISNUMBER(SEARCH("games/mobile games", N1458)),"mobile games",ISNUMBER(SEARCH("games/tabletop games", N1458)),"tabletop games",ISNUMBER(SEARCH("games/video games", N1458)),"video games",ISNUMBER(SEARCH("music/classical music", N1458)),"classical music",ISNUMBER(SEARCH("music/electronic music", N1458)),"electronic music",ISNUMBER(SEARCH("music/faith", N1458)),"faith",ISNUMBER(SEARCH("music/indie rock", N1458)),"indie rock",ISNUMBER(SEARCH("music/jazz", N1458)),"jazz",ISNUMBER(SEARCH("music/metal", N1458)),"metal",ISNUMBER(SEARCH("music/pop", N1458)),"pop",ISNUMBER(SEARCH("music/rock", N1458)),"rock",ISNUMBER(SEARCH("music/world music", N1458)),"world music",ISNUMBER(SEARCH("journalism/audio", N1458)),"audio",ISNUMBER(SEARCH("photography/nature", N1458)),"nature",ISNUMBER(SEARCH("photography/people", N1458)),"people",ISNUMBER(SEARCH("photography/photobooks", N1458)),"photobooks",ISNUMBER(SEARCH("photography/places", N1458)),"places",ISNUMBER(SEARCH("publishing/art books", N1458)),"art books",ISNUMBER(SEARCH("publishing/children's books", N1458)),"children's books",ISNUMBER(SEARCH("publishing/fiction", N1458)),"fiction",ISNUMBER(SEARCH("publishing/nonfiction", N1458)),"nonfiction",ISNUMBER(SEARCH("publishing/radio &amp; podcasts", N1458)),"radio &amp; podcasts",ISNUMBER(SEARCH("publishing/translations", N1458)),"translations",ISNUMBER(SEARCH("technology/gadgets", N1458)),"gadgets",ISNUMBER(SEARCH("technology/hardware", N1458)),"hardware",ISNUMBER(SEARCH("technology/makerspaces", N1458)),"makerspaces",ISNUMBER(SEARCH("technology/space exploration", N1458)),"space exploration",ISNUMBER(SEARCH("technology/wearables", N1458)),"wearables",ISNUMBER(SEARCH("technology/web", N1458)),"web",ISNUMBER(SEARCH("theater/musical", N1458)),"musical",ISNUMBER(SEARCH("theater/plays", N1458)),"plays",ISNUMBER(SEARCH("theater/spaces", N1458)),"spaces")</f>
        <v>translations</v>
      </c>
      <c r="S1458" s="6">
        <f t="shared" si="112"/>
        <v>42708.668576388889</v>
      </c>
      <c r="T1458" s="6">
        <f t="shared" si="113"/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v>0</v>
      </c>
      <c r="Q1459" t="str">
        <f t="shared" si="111"/>
        <v>publishing</v>
      </c>
      <c r="R1459" t="str" cm="1">
        <f t="array" ref="R1459">_xlfn.IFS(ISNUMBER(SEARCH("film &amp; video/television", N1459)),"television",ISNUMBER(SEARCH("film &amp; video/animation", N1459)),"animation",ISNUMBER(SEARCH("film &amp; video/documentary", N1459)),"documentary",ISNUMBER(SEARCH("film &amp; video/drama", N1459)),"drama",ISNUMBER(SEARCH("film &amp; video/science fiction", N1459)),"science fiction",ISNUMBER(SEARCH("film &amp; video/shorts", N1459)),"shorts",ISNUMBER(SEARCH("food/food trucks", N1459)),"food trucks",ISNUMBER(SEARCH("food/restaurants", N1459)),"restaurants",ISNUMBER(SEARCH("food/small batch", N1459)),"small batch",ISNUMBER(SEARCH("games/mobile games", N1459)),"mobile games",ISNUMBER(SEARCH("games/tabletop games", N1459)),"tabletop games",ISNUMBER(SEARCH("games/video games", N1459)),"video games",ISNUMBER(SEARCH("music/classical music", N1459)),"classical music",ISNUMBER(SEARCH("music/electronic music", N1459)),"electronic music",ISNUMBER(SEARCH("music/faith", N1459)),"faith",ISNUMBER(SEARCH("music/indie rock", N1459)),"indie rock",ISNUMBER(SEARCH("music/jazz", N1459)),"jazz",ISNUMBER(SEARCH("music/metal", N1459)),"metal",ISNUMBER(SEARCH("music/pop", N1459)),"pop",ISNUMBER(SEARCH("music/rock", N1459)),"rock",ISNUMBER(SEARCH("music/world music", N1459)),"world music",ISNUMBER(SEARCH("journalism/audio", N1459)),"audio",ISNUMBER(SEARCH("photography/nature", N1459)),"nature",ISNUMBER(SEARCH("photography/people", N1459)),"people",ISNUMBER(SEARCH("photography/photobooks", N1459)),"photobooks",ISNUMBER(SEARCH("photography/places", N1459)),"places",ISNUMBER(SEARCH("publishing/art books", N1459)),"art books",ISNUMBER(SEARCH("publishing/children's books", N1459)),"children's books",ISNUMBER(SEARCH("publishing/fiction", N1459)),"fiction",ISNUMBER(SEARCH("publishing/nonfiction", N1459)),"nonfiction",ISNUMBER(SEARCH("publishing/radio &amp; podcasts", N1459)),"radio &amp; podcasts",ISNUMBER(SEARCH("publishing/translations", N1459)),"translations",ISNUMBER(SEARCH("technology/gadgets", N1459)),"gadgets",ISNUMBER(SEARCH("technology/hardware", N1459)),"hardware",ISNUMBER(SEARCH("technology/makerspaces", N1459)),"makerspaces",ISNUMBER(SEARCH("technology/space exploration", N1459)),"space exploration",ISNUMBER(SEARCH("technology/wearables", N1459)),"wearables",ISNUMBER(SEARCH("technology/web", N1459)),"web",ISNUMBER(SEARCH("theater/musical", N1459)),"musical",ISNUMBER(SEARCH("theater/plays", N1459)),"plays",ISNUMBER(SEARCH("theater/spaces", N1459)),"spaces")</f>
        <v>translations</v>
      </c>
      <c r="S1459" s="6">
        <f t="shared" si="112"/>
        <v>42289.89634259259</v>
      </c>
      <c r="T1459" s="6">
        <f t="shared" si="113"/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v>0</v>
      </c>
      <c r="Q1460" t="str">
        <f t="shared" si="111"/>
        <v>publishing</v>
      </c>
      <c r="R1460" t="str" cm="1">
        <f t="array" ref="R1460">_xlfn.IFS(ISNUMBER(SEARCH("film &amp; video/television", N1460)),"television",ISNUMBER(SEARCH("film &amp; video/animation", N1460)),"animation",ISNUMBER(SEARCH("film &amp; video/documentary", N1460)),"documentary",ISNUMBER(SEARCH("film &amp; video/drama", N1460)),"drama",ISNUMBER(SEARCH("film &amp; video/science fiction", N1460)),"science fiction",ISNUMBER(SEARCH("film &amp; video/shorts", N1460)),"shorts",ISNUMBER(SEARCH("food/food trucks", N1460)),"food trucks",ISNUMBER(SEARCH("food/restaurants", N1460)),"restaurants",ISNUMBER(SEARCH("food/small batch", N1460)),"small batch",ISNUMBER(SEARCH("games/mobile games", N1460)),"mobile games",ISNUMBER(SEARCH("games/tabletop games", N1460)),"tabletop games",ISNUMBER(SEARCH("games/video games", N1460)),"video games",ISNUMBER(SEARCH("music/classical music", N1460)),"classical music",ISNUMBER(SEARCH("music/electronic music", N1460)),"electronic music",ISNUMBER(SEARCH("music/faith", N1460)),"faith",ISNUMBER(SEARCH("music/indie rock", N1460)),"indie rock",ISNUMBER(SEARCH("music/jazz", N1460)),"jazz",ISNUMBER(SEARCH("music/metal", N1460)),"metal",ISNUMBER(SEARCH("music/pop", N1460)),"pop",ISNUMBER(SEARCH("music/rock", N1460)),"rock",ISNUMBER(SEARCH("music/world music", N1460)),"world music",ISNUMBER(SEARCH("journalism/audio", N1460)),"audio",ISNUMBER(SEARCH("photography/nature", N1460)),"nature",ISNUMBER(SEARCH("photography/people", N1460)),"people",ISNUMBER(SEARCH("photography/photobooks", N1460)),"photobooks",ISNUMBER(SEARCH("photography/places", N1460)),"places",ISNUMBER(SEARCH("publishing/art books", N1460)),"art books",ISNUMBER(SEARCH("publishing/children's books", N1460)),"children's books",ISNUMBER(SEARCH("publishing/fiction", N1460)),"fiction",ISNUMBER(SEARCH("publishing/nonfiction", N1460)),"nonfiction",ISNUMBER(SEARCH("publishing/radio &amp; podcasts", N1460)),"radio &amp; podcasts",ISNUMBER(SEARCH("publishing/translations", N1460)),"translations",ISNUMBER(SEARCH("technology/gadgets", N1460)),"gadgets",ISNUMBER(SEARCH("technology/hardware", N1460)),"hardware",ISNUMBER(SEARCH("technology/makerspaces", N1460)),"makerspaces",ISNUMBER(SEARCH("technology/space exploration", N1460)),"space exploration",ISNUMBER(SEARCH("technology/wearables", N1460)),"wearables",ISNUMBER(SEARCH("technology/web", N1460)),"web",ISNUMBER(SEARCH("theater/musical", N1460)),"musical",ISNUMBER(SEARCH("theater/plays", N1460)),"plays",ISNUMBER(SEARCH("theater/spaces", N1460)),"spaces")</f>
        <v>translations</v>
      </c>
      <c r="S1460" s="6">
        <f t="shared" si="112"/>
        <v>41831.705555555556</v>
      </c>
      <c r="T1460" s="6">
        <f t="shared" si="113"/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v>0</v>
      </c>
      <c r="Q1461" t="str">
        <f t="shared" si="111"/>
        <v>publishing</v>
      </c>
      <c r="R1461" t="str" cm="1">
        <f t="array" ref="R1461">_xlfn.IFS(ISNUMBER(SEARCH("film &amp; video/television", N1461)),"television",ISNUMBER(SEARCH("film &amp; video/animation", N1461)),"animation",ISNUMBER(SEARCH("film &amp; video/documentary", N1461)),"documentary",ISNUMBER(SEARCH("film &amp; video/drama", N1461)),"drama",ISNUMBER(SEARCH("film &amp; video/science fiction", N1461)),"science fiction",ISNUMBER(SEARCH("film &amp; video/shorts", N1461)),"shorts",ISNUMBER(SEARCH("food/food trucks", N1461)),"food trucks",ISNUMBER(SEARCH("food/restaurants", N1461)),"restaurants",ISNUMBER(SEARCH("food/small batch", N1461)),"small batch",ISNUMBER(SEARCH("games/mobile games", N1461)),"mobile games",ISNUMBER(SEARCH("games/tabletop games", N1461)),"tabletop games",ISNUMBER(SEARCH("games/video games", N1461)),"video games",ISNUMBER(SEARCH("music/classical music", N1461)),"classical music",ISNUMBER(SEARCH("music/electronic music", N1461)),"electronic music",ISNUMBER(SEARCH("music/faith", N1461)),"faith",ISNUMBER(SEARCH("music/indie rock", N1461)),"indie rock",ISNUMBER(SEARCH("music/jazz", N1461)),"jazz",ISNUMBER(SEARCH("music/metal", N1461)),"metal",ISNUMBER(SEARCH("music/pop", N1461)),"pop",ISNUMBER(SEARCH("music/rock", N1461)),"rock",ISNUMBER(SEARCH("music/world music", N1461)),"world music",ISNUMBER(SEARCH("journalism/audio", N1461)),"audio",ISNUMBER(SEARCH("photography/nature", N1461)),"nature",ISNUMBER(SEARCH("photography/people", N1461)),"people",ISNUMBER(SEARCH("photography/photobooks", N1461)),"photobooks",ISNUMBER(SEARCH("photography/places", N1461)),"places",ISNUMBER(SEARCH("publishing/art books", N1461)),"art books",ISNUMBER(SEARCH("publishing/children's books", N1461)),"children's books",ISNUMBER(SEARCH("publishing/fiction", N1461)),"fiction",ISNUMBER(SEARCH("publishing/nonfiction", N1461)),"nonfiction",ISNUMBER(SEARCH("publishing/radio &amp; podcasts", N1461)),"radio &amp; podcasts",ISNUMBER(SEARCH("publishing/translations", N1461)),"translations",ISNUMBER(SEARCH("technology/gadgets", N1461)),"gadgets",ISNUMBER(SEARCH("technology/hardware", N1461)),"hardware",ISNUMBER(SEARCH("technology/makerspaces", N1461)),"makerspaces",ISNUMBER(SEARCH("technology/space exploration", N1461)),"space exploration",ISNUMBER(SEARCH("technology/wearables", N1461)),"wearables",ISNUMBER(SEARCH("technology/web", N1461)),"web",ISNUMBER(SEARCH("theater/musical", N1461)),"musical",ISNUMBER(SEARCH("theater/plays", N1461)),"plays",ISNUMBER(SEARCH("theater/spaces", N1461)),"spaces")</f>
        <v>translations</v>
      </c>
      <c r="S1461" s="6">
        <f t="shared" si="112"/>
        <v>42312.204814814817</v>
      </c>
      <c r="T1461" s="6">
        <f t="shared" si="113"/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v>0</v>
      </c>
      <c r="Q1462" t="str">
        <f t="shared" si="111"/>
        <v>publishing</v>
      </c>
      <c r="R1462" t="str" cm="1">
        <f t="array" ref="R1462">_xlfn.IFS(ISNUMBER(SEARCH("film &amp; video/television", N1462)),"television",ISNUMBER(SEARCH("film &amp; video/animation", N1462)),"animation",ISNUMBER(SEARCH("film &amp; video/documentary", N1462)),"documentary",ISNUMBER(SEARCH("film &amp; video/drama", N1462)),"drama",ISNUMBER(SEARCH("film &amp; video/science fiction", N1462)),"science fiction",ISNUMBER(SEARCH("film &amp; video/shorts", N1462)),"shorts",ISNUMBER(SEARCH("food/food trucks", N1462)),"food trucks",ISNUMBER(SEARCH("food/restaurants", N1462)),"restaurants",ISNUMBER(SEARCH("food/small batch", N1462)),"small batch",ISNUMBER(SEARCH("games/mobile games", N1462)),"mobile games",ISNUMBER(SEARCH("games/tabletop games", N1462)),"tabletop games",ISNUMBER(SEARCH("games/video games", N1462)),"video games",ISNUMBER(SEARCH("music/classical music", N1462)),"classical music",ISNUMBER(SEARCH("music/electronic music", N1462)),"electronic music",ISNUMBER(SEARCH("music/faith", N1462)),"faith",ISNUMBER(SEARCH("music/indie rock", N1462)),"indie rock",ISNUMBER(SEARCH("music/jazz", N1462)),"jazz",ISNUMBER(SEARCH("music/metal", N1462)),"metal",ISNUMBER(SEARCH("music/pop", N1462)),"pop",ISNUMBER(SEARCH("music/rock", N1462)),"rock",ISNUMBER(SEARCH("music/world music", N1462)),"world music",ISNUMBER(SEARCH("journalism/audio", N1462)),"audio",ISNUMBER(SEARCH("photography/nature", N1462)),"nature",ISNUMBER(SEARCH("photography/people", N1462)),"people",ISNUMBER(SEARCH("photography/photobooks", N1462)),"photobooks",ISNUMBER(SEARCH("photography/places", N1462)),"places",ISNUMBER(SEARCH("publishing/art books", N1462)),"art books",ISNUMBER(SEARCH("publishing/children's books", N1462)),"children's books",ISNUMBER(SEARCH("publishing/fiction", N1462)),"fiction",ISNUMBER(SEARCH("publishing/nonfiction", N1462)),"nonfiction",ISNUMBER(SEARCH("publishing/radio &amp; podcasts", N1462)),"radio &amp; podcasts",ISNUMBER(SEARCH("publishing/translations", N1462)),"translations",ISNUMBER(SEARCH("technology/gadgets", N1462)),"gadgets",ISNUMBER(SEARCH("technology/hardware", N1462)),"hardware",ISNUMBER(SEARCH("technology/makerspaces", N1462)),"makerspaces",ISNUMBER(SEARCH("technology/space exploration", N1462)),"space exploration",ISNUMBER(SEARCH("technology/wearables", N1462)),"wearables",ISNUMBER(SEARCH("technology/web", N1462)),"web",ISNUMBER(SEARCH("theater/musical", N1462)),"musical",ISNUMBER(SEARCH("theater/plays", N1462)),"plays",ISNUMBER(SEARCH("theater/spaces", N1462)),"spaces")</f>
        <v>translations</v>
      </c>
      <c r="S1462" s="6">
        <f t="shared" si="112"/>
        <v>41915.896967592591</v>
      </c>
      <c r="T1462" s="6">
        <f t="shared" si="113"/>
        <v>41973.989583333328</v>
      </c>
    </row>
    <row r="1463" spans="1:20" ht="32" hidden="1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4"/>
        <v>44.66673529411765</v>
      </c>
      <c r="Q1463" t="str">
        <f t="shared" si="111"/>
        <v>publishing</v>
      </c>
      <c r="R1463" t="str" cm="1">
        <f t="array" ref="R1463">_xlfn.IFS(ISNUMBER(SEARCH("film &amp; video/television", N1463)),"television",ISNUMBER(SEARCH("film &amp; video/animation", N1463)),"animation",ISNUMBER(SEARCH("film &amp; video/documentary", N1463)),"documentary",ISNUMBER(SEARCH("film &amp; video/drama", N1463)),"drama",ISNUMBER(SEARCH("film &amp; video/science fiction", N1463)),"science fiction",ISNUMBER(SEARCH("film &amp; video/shorts", N1463)),"shorts",ISNUMBER(SEARCH("food/food trucks", N1463)),"food trucks",ISNUMBER(SEARCH("food/restaurants", N1463)),"restaurants",ISNUMBER(SEARCH("food/small batch", N1463)),"small batch",ISNUMBER(SEARCH("games/mobile games", N1463)),"mobile games",ISNUMBER(SEARCH("games/tabletop games", N1463)),"tabletop games",ISNUMBER(SEARCH("games/video games", N1463)),"video games",ISNUMBER(SEARCH("music/classical music", N1463)),"classical music",ISNUMBER(SEARCH("music/electronic music", N1463)),"electronic music",ISNUMBER(SEARCH("music/faith", N1463)),"faith",ISNUMBER(SEARCH("music/indie rock", N1463)),"indie rock",ISNUMBER(SEARCH("music/jazz", N1463)),"jazz",ISNUMBER(SEARCH("music/metal", N1463)),"metal",ISNUMBER(SEARCH("music/pop", N1463)),"pop",ISNUMBER(SEARCH("music/rock", N1463)),"rock",ISNUMBER(SEARCH("music/world music", N1463)),"world music",ISNUMBER(SEARCH("journalism/audio", N1463)),"audio",ISNUMBER(SEARCH("photography/nature", N1463)),"nature",ISNUMBER(SEARCH("photography/people", N1463)),"people",ISNUMBER(SEARCH("photography/photobooks", N1463)),"photobooks",ISNUMBER(SEARCH("photography/places", N1463)),"places",ISNUMBER(SEARCH("publishing/art books", N1463)),"art books",ISNUMBER(SEARCH("publishing/children's books", N1463)),"children's books",ISNUMBER(SEARCH("publishing/fiction", N1463)),"fiction",ISNUMBER(SEARCH("publishing/nonfiction", N1463)),"nonfiction",ISNUMBER(SEARCH("publishing/radio &amp; podcasts", N1463)),"radio &amp; podcasts",ISNUMBER(SEARCH("publishing/translations", N1463)),"translations",ISNUMBER(SEARCH("technology/gadgets", N1463)),"gadgets",ISNUMBER(SEARCH("technology/hardware", N1463)),"hardware",ISNUMBER(SEARCH("technology/makerspaces", N1463)),"makerspaces",ISNUMBER(SEARCH("technology/space exploration", N1463)),"space exploration",ISNUMBER(SEARCH("technology/wearables", N1463)),"wearables",ISNUMBER(SEARCH("technology/web", N1463)),"web",ISNUMBER(SEARCH("theater/musical", N1463)),"musical",ISNUMBER(SEARCH("theater/plays", N1463)),"plays",ISNUMBER(SEARCH("theater/spaces", N1463)),"spaces")</f>
        <v>radio &amp; podcasts</v>
      </c>
      <c r="S1463" s="6">
        <f t="shared" si="112"/>
        <v>41899.645300925928</v>
      </c>
      <c r="T1463" s="6">
        <f t="shared" si="113"/>
        <v>41933</v>
      </c>
    </row>
    <row r="1464" spans="1:20" ht="32" hidden="1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4"/>
        <v>28.937999999999999</v>
      </c>
      <c r="Q1464" t="str">
        <f t="shared" si="111"/>
        <v>publishing</v>
      </c>
      <c r="R1464" t="str" cm="1">
        <f t="array" ref="R1464">_xlfn.IFS(ISNUMBER(SEARCH("film &amp; video/television", N1464)),"television",ISNUMBER(SEARCH("film &amp; video/animation", N1464)),"animation",ISNUMBER(SEARCH("film &amp; video/documentary", N1464)),"documentary",ISNUMBER(SEARCH("film &amp; video/drama", N1464)),"drama",ISNUMBER(SEARCH("film &amp; video/science fiction", N1464)),"science fiction",ISNUMBER(SEARCH("film &amp; video/shorts", N1464)),"shorts",ISNUMBER(SEARCH("food/food trucks", N1464)),"food trucks",ISNUMBER(SEARCH("food/restaurants", N1464)),"restaurants",ISNUMBER(SEARCH("food/small batch", N1464)),"small batch",ISNUMBER(SEARCH("games/mobile games", N1464)),"mobile games",ISNUMBER(SEARCH("games/tabletop games", N1464)),"tabletop games",ISNUMBER(SEARCH("games/video games", N1464)),"video games",ISNUMBER(SEARCH("music/classical music", N1464)),"classical music",ISNUMBER(SEARCH("music/electronic music", N1464)),"electronic music",ISNUMBER(SEARCH("music/faith", N1464)),"faith",ISNUMBER(SEARCH("music/indie rock", N1464)),"indie rock",ISNUMBER(SEARCH("music/jazz", N1464)),"jazz",ISNUMBER(SEARCH("music/metal", N1464)),"metal",ISNUMBER(SEARCH("music/pop", N1464)),"pop",ISNUMBER(SEARCH("music/rock", N1464)),"rock",ISNUMBER(SEARCH("music/world music", N1464)),"world music",ISNUMBER(SEARCH("journalism/audio", N1464)),"audio",ISNUMBER(SEARCH("photography/nature", N1464)),"nature",ISNUMBER(SEARCH("photography/people", N1464)),"people",ISNUMBER(SEARCH("photography/photobooks", N1464)),"photobooks",ISNUMBER(SEARCH("photography/places", N1464)),"places",ISNUMBER(SEARCH("publishing/art books", N1464)),"art books",ISNUMBER(SEARCH("publishing/children's books", N1464)),"children's books",ISNUMBER(SEARCH("publishing/fiction", N1464)),"fiction",ISNUMBER(SEARCH("publishing/nonfiction", N1464)),"nonfiction",ISNUMBER(SEARCH("publishing/radio &amp; podcasts", N1464)),"radio &amp; podcasts",ISNUMBER(SEARCH("publishing/translations", N1464)),"translations",ISNUMBER(SEARCH("technology/gadgets", N1464)),"gadgets",ISNUMBER(SEARCH("technology/hardware", N1464)),"hardware",ISNUMBER(SEARCH("technology/makerspaces", N1464)),"makerspaces",ISNUMBER(SEARCH("technology/space exploration", N1464)),"space exploration",ISNUMBER(SEARCH("technology/wearables", N1464)),"wearables",ISNUMBER(SEARCH("technology/web", N1464)),"web",ISNUMBER(SEARCH("theater/musical", N1464)),"musical",ISNUMBER(SEARCH("theater/plays", N1464)),"plays",ISNUMBER(SEARCH("theater/spaces", N1464)),"spaces")</f>
        <v>radio &amp; podcasts</v>
      </c>
      <c r="S1464" s="6">
        <f t="shared" si="112"/>
        <v>41344.662858796299</v>
      </c>
      <c r="T1464" s="6">
        <f t="shared" si="113"/>
        <v>41374.662858796299</v>
      </c>
    </row>
    <row r="1465" spans="1:20" ht="48" hidden="1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4"/>
        <v>35.44</v>
      </c>
      <c r="Q1465" t="str">
        <f t="shared" si="111"/>
        <v>publishing</v>
      </c>
      <c r="R1465" t="str" cm="1">
        <f t="array" ref="R1465">_xlfn.IFS(ISNUMBER(SEARCH("film &amp; video/television", N1465)),"television",ISNUMBER(SEARCH("film &amp; video/animation", N1465)),"animation",ISNUMBER(SEARCH("film &amp; video/documentary", N1465)),"documentary",ISNUMBER(SEARCH("film &amp; video/drama", N1465)),"drama",ISNUMBER(SEARCH("film &amp; video/science fiction", N1465)),"science fiction",ISNUMBER(SEARCH("film &amp; video/shorts", N1465)),"shorts",ISNUMBER(SEARCH("food/food trucks", N1465)),"food trucks",ISNUMBER(SEARCH("food/restaurants", N1465)),"restaurants",ISNUMBER(SEARCH("food/small batch", N1465)),"small batch",ISNUMBER(SEARCH("games/mobile games", N1465)),"mobile games",ISNUMBER(SEARCH("games/tabletop games", N1465)),"tabletop games",ISNUMBER(SEARCH("games/video games", N1465)),"video games",ISNUMBER(SEARCH("music/classical music", N1465)),"classical music",ISNUMBER(SEARCH("music/electronic music", N1465)),"electronic music",ISNUMBER(SEARCH("music/faith", N1465)),"faith",ISNUMBER(SEARCH("music/indie rock", N1465)),"indie rock",ISNUMBER(SEARCH("music/jazz", N1465)),"jazz",ISNUMBER(SEARCH("music/metal", N1465)),"metal",ISNUMBER(SEARCH("music/pop", N1465)),"pop",ISNUMBER(SEARCH("music/rock", N1465)),"rock",ISNUMBER(SEARCH("music/world music", N1465)),"world music",ISNUMBER(SEARCH("journalism/audio", N1465)),"audio",ISNUMBER(SEARCH("photography/nature", N1465)),"nature",ISNUMBER(SEARCH("photography/people", N1465)),"people",ISNUMBER(SEARCH("photography/photobooks", N1465)),"photobooks",ISNUMBER(SEARCH("photography/places", N1465)),"places",ISNUMBER(SEARCH("publishing/art books", N1465)),"art books",ISNUMBER(SEARCH("publishing/children's books", N1465)),"children's books",ISNUMBER(SEARCH("publishing/fiction", N1465)),"fiction",ISNUMBER(SEARCH("publishing/nonfiction", N1465)),"nonfiction",ISNUMBER(SEARCH("publishing/radio &amp; podcasts", N1465)),"radio &amp; podcasts",ISNUMBER(SEARCH("publishing/translations", N1465)),"translations",ISNUMBER(SEARCH("technology/gadgets", N1465)),"gadgets",ISNUMBER(SEARCH("technology/hardware", N1465)),"hardware",ISNUMBER(SEARCH("technology/makerspaces", N1465)),"makerspaces",ISNUMBER(SEARCH("technology/space exploration", N1465)),"space exploration",ISNUMBER(SEARCH("technology/wearables", N1465)),"wearables",ISNUMBER(SEARCH("technology/web", N1465)),"web",ISNUMBER(SEARCH("theater/musical", N1465)),"musical",ISNUMBER(SEARCH("theater/plays", N1465)),"plays",ISNUMBER(SEARCH("theater/spaces", N1465)),"spaces")</f>
        <v>radio &amp; podcasts</v>
      </c>
      <c r="S1465" s="6">
        <f t="shared" si="112"/>
        <v>41326.911319444444</v>
      </c>
      <c r="T1465" s="6">
        <f t="shared" si="113"/>
        <v>41371.869652777779</v>
      </c>
    </row>
    <row r="1466" spans="1:20" ht="16" hidden="1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4"/>
        <v>34.871794871794869</v>
      </c>
      <c r="Q1466" t="str">
        <f t="shared" si="111"/>
        <v>publishing</v>
      </c>
      <c r="R1466" t="str" cm="1">
        <f t="array" ref="R1466">_xlfn.IFS(ISNUMBER(SEARCH("film &amp; video/television", N1466)),"television",ISNUMBER(SEARCH("film &amp; video/animation", N1466)),"animation",ISNUMBER(SEARCH("film &amp; video/documentary", N1466)),"documentary",ISNUMBER(SEARCH("film &amp; video/drama", N1466)),"drama",ISNUMBER(SEARCH("film &amp; video/science fiction", N1466)),"science fiction",ISNUMBER(SEARCH("film &amp; video/shorts", N1466)),"shorts",ISNUMBER(SEARCH("food/food trucks", N1466)),"food trucks",ISNUMBER(SEARCH("food/restaurants", N1466)),"restaurants",ISNUMBER(SEARCH("food/small batch", N1466)),"small batch",ISNUMBER(SEARCH("games/mobile games", N1466)),"mobile games",ISNUMBER(SEARCH("games/tabletop games", N1466)),"tabletop games",ISNUMBER(SEARCH("games/video games", N1466)),"video games",ISNUMBER(SEARCH("music/classical music", N1466)),"classical music",ISNUMBER(SEARCH("music/electronic music", N1466)),"electronic music",ISNUMBER(SEARCH("music/faith", N1466)),"faith",ISNUMBER(SEARCH("music/indie rock", N1466)),"indie rock",ISNUMBER(SEARCH("music/jazz", N1466)),"jazz",ISNUMBER(SEARCH("music/metal", N1466)),"metal",ISNUMBER(SEARCH("music/pop", N1466)),"pop",ISNUMBER(SEARCH("music/rock", N1466)),"rock",ISNUMBER(SEARCH("music/world music", N1466)),"world music",ISNUMBER(SEARCH("journalism/audio", N1466)),"audio",ISNUMBER(SEARCH("photography/nature", N1466)),"nature",ISNUMBER(SEARCH("photography/people", N1466)),"people",ISNUMBER(SEARCH("photography/photobooks", N1466)),"photobooks",ISNUMBER(SEARCH("photography/places", N1466)),"places",ISNUMBER(SEARCH("publishing/art books", N1466)),"art books",ISNUMBER(SEARCH("publishing/children's books", N1466)),"children's books",ISNUMBER(SEARCH("publishing/fiction", N1466)),"fiction",ISNUMBER(SEARCH("publishing/nonfiction", N1466)),"nonfiction",ISNUMBER(SEARCH("publishing/radio &amp; podcasts", N1466)),"radio &amp; podcasts",ISNUMBER(SEARCH("publishing/translations", N1466)),"translations",ISNUMBER(SEARCH("technology/gadgets", N1466)),"gadgets",ISNUMBER(SEARCH("technology/hardware", N1466)),"hardware",ISNUMBER(SEARCH("technology/makerspaces", N1466)),"makerspaces",ISNUMBER(SEARCH("technology/space exploration", N1466)),"space exploration",ISNUMBER(SEARCH("technology/wearables", N1466)),"wearables",ISNUMBER(SEARCH("technology/web", N1466)),"web",ISNUMBER(SEARCH("theater/musical", N1466)),"musical",ISNUMBER(SEARCH("theater/plays", N1466)),"plays",ISNUMBER(SEARCH("theater/spaces", N1466)),"spaces")</f>
        <v>radio &amp; podcasts</v>
      </c>
      <c r="S1466" s="6">
        <f t="shared" si="112"/>
        <v>41291.661550925928</v>
      </c>
      <c r="T1466" s="6">
        <f t="shared" si="113"/>
        <v>41321.661550925928</v>
      </c>
    </row>
    <row r="1467" spans="1:20" ht="48" hidden="1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4"/>
        <v>52.622732513451197</v>
      </c>
      <c r="Q1467" t="str">
        <f t="shared" si="111"/>
        <v>publishing</v>
      </c>
      <c r="R1467" t="str" cm="1">
        <f t="array" ref="R1467">_xlfn.IFS(ISNUMBER(SEARCH("film &amp; video/television", N1467)),"television",ISNUMBER(SEARCH("film &amp; video/animation", N1467)),"animation",ISNUMBER(SEARCH("film &amp; video/documentary", N1467)),"documentary",ISNUMBER(SEARCH("film &amp; video/drama", N1467)),"drama",ISNUMBER(SEARCH("film &amp; video/science fiction", N1467)),"science fiction",ISNUMBER(SEARCH("film &amp; video/shorts", N1467)),"shorts",ISNUMBER(SEARCH("food/food trucks", N1467)),"food trucks",ISNUMBER(SEARCH("food/restaurants", N1467)),"restaurants",ISNUMBER(SEARCH("food/small batch", N1467)),"small batch",ISNUMBER(SEARCH("games/mobile games", N1467)),"mobile games",ISNUMBER(SEARCH("games/tabletop games", N1467)),"tabletop games",ISNUMBER(SEARCH("games/video games", N1467)),"video games",ISNUMBER(SEARCH("music/classical music", N1467)),"classical music",ISNUMBER(SEARCH("music/electronic music", N1467)),"electronic music",ISNUMBER(SEARCH("music/faith", N1467)),"faith",ISNUMBER(SEARCH("music/indie rock", N1467)),"indie rock",ISNUMBER(SEARCH("music/jazz", N1467)),"jazz",ISNUMBER(SEARCH("music/metal", N1467)),"metal",ISNUMBER(SEARCH("music/pop", N1467)),"pop",ISNUMBER(SEARCH("music/rock", N1467)),"rock",ISNUMBER(SEARCH("music/world music", N1467)),"world music",ISNUMBER(SEARCH("journalism/audio", N1467)),"audio",ISNUMBER(SEARCH("photography/nature", N1467)),"nature",ISNUMBER(SEARCH("photography/people", N1467)),"people",ISNUMBER(SEARCH("photography/photobooks", N1467)),"photobooks",ISNUMBER(SEARCH("photography/places", N1467)),"places",ISNUMBER(SEARCH("publishing/art books", N1467)),"art books",ISNUMBER(SEARCH("publishing/children's books", N1467)),"children's books",ISNUMBER(SEARCH("publishing/fiction", N1467)),"fiction",ISNUMBER(SEARCH("publishing/nonfiction", N1467)),"nonfiction",ISNUMBER(SEARCH("publishing/radio &amp; podcasts", N1467)),"radio &amp; podcasts",ISNUMBER(SEARCH("publishing/translations", N1467)),"translations",ISNUMBER(SEARCH("technology/gadgets", N1467)),"gadgets",ISNUMBER(SEARCH("technology/hardware", N1467)),"hardware",ISNUMBER(SEARCH("technology/makerspaces", N1467)),"makerspaces",ISNUMBER(SEARCH("technology/space exploration", N1467)),"space exploration",ISNUMBER(SEARCH("technology/wearables", N1467)),"wearables",ISNUMBER(SEARCH("technology/web", N1467)),"web",ISNUMBER(SEARCH("theater/musical", N1467)),"musical",ISNUMBER(SEARCH("theater/plays", N1467)),"plays",ISNUMBER(SEARCH("theater/spaces", N1467)),"spaces")</f>
        <v>radio &amp; podcasts</v>
      </c>
      <c r="S1467" s="6">
        <f t="shared" si="112"/>
        <v>40959.734398148146</v>
      </c>
      <c r="T1467" s="6">
        <f t="shared" si="113"/>
        <v>40990.125</v>
      </c>
    </row>
    <row r="1468" spans="1:20" ht="48" hidden="1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4"/>
        <v>69.598266129032254</v>
      </c>
      <c r="Q1468" t="str">
        <f t="shared" si="111"/>
        <v>publishing</v>
      </c>
      <c r="R1468" t="str" cm="1">
        <f t="array" ref="R1468">_xlfn.IFS(ISNUMBER(SEARCH("film &amp; video/television", N1468)),"television",ISNUMBER(SEARCH("film &amp; video/animation", N1468)),"animation",ISNUMBER(SEARCH("film &amp; video/documentary", N1468)),"documentary",ISNUMBER(SEARCH("film &amp; video/drama", N1468)),"drama",ISNUMBER(SEARCH("film &amp; video/science fiction", N1468)),"science fiction",ISNUMBER(SEARCH("film &amp; video/shorts", N1468)),"shorts",ISNUMBER(SEARCH("food/food trucks", N1468)),"food trucks",ISNUMBER(SEARCH("food/restaurants", N1468)),"restaurants",ISNUMBER(SEARCH("food/small batch", N1468)),"small batch",ISNUMBER(SEARCH("games/mobile games", N1468)),"mobile games",ISNUMBER(SEARCH("games/tabletop games", N1468)),"tabletop games",ISNUMBER(SEARCH("games/video games", N1468)),"video games",ISNUMBER(SEARCH("music/classical music", N1468)),"classical music",ISNUMBER(SEARCH("music/electronic music", N1468)),"electronic music",ISNUMBER(SEARCH("music/faith", N1468)),"faith",ISNUMBER(SEARCH("music/indie rock", N1468)),"indie rock",ISNUMBER(SEARCH("music/jazz", N1468)),"jazz",ISNUMBER(SEARCH("music/metal", N1468)),"metal",ISNUMBER(SEARCH("music/pop", N1468)),"pop",ISNUMBER(SEARCH("music/rock", N1468)),"rock",ISNUMBER(SEARCH("music/world music", N1468)),"world music",ISNUMBER(SEARCH("journalism/audio", N1468)),"audio",ISNUMBER(SEARCH("photography/nature", N1468)),"nature",ISNUMBER(SEARCH("photography/people", N1468)),"people",ISNUMBER(SEARCH("photography/photobooks", N1468)),"photobooks",ISNUMBER(SEARCH("photography/places", N1468)),"places",ISNUMBER(SEARCH("publishing/art books", N1468)),"art books",ISNUMBER(SEARCH("publishing/children's books", N1468)),"children's books",ISNUMBER(SEARCH("publishing/fiction", N1468)),"fiction",ISNUMBER(SEARCH("publishing/nonfiction", N1468)),"nonfiction",ISNUMBER(SEARCH("publishing/radio &amp; podcasts", N1468)),"radio &amp; podcasts",ISNUMBER(SEARCH("publishing/translations", N1468)),"translations",ISNUMBER(SEARCH("technology/gadgets", N1468)),"gadgets",ISNUMBER(SEARCH("technology/hardware", N1468)),"hardware",ISNUMBER(SEARCH("technology/makerspaces", N1468)),"makerspaces",ISNUMBER(SEARCH("technology/space exploration", N1468)),"space exploration",ISNUMBER(SEARCH("technology/wearables", N1468)),"wearables",ISNUMBER(SEARCH("technology/web", N1468)),"web",ISNUMBER(SEARCH("theater/musical", N1468)),"musical",ISNUMBER(SEARCH("theater/plays", N1468)),"plays",ISNUMBER(SEARCH("theater/spaces", N1468)),"spaces")</f>
        <v>radio &amp; podcasts</v>
      </c>
      <c r="S1468" s="6">
        <f t="shared" si="112"/>
        <v>42340.172060185185</v>
      </c>
      <c r="T1468" s="6">
        <f t="shared" si="113"/>
        <v>42381.208333333328</v>
      </c>
    </row>
    <row r="1469" spans="1:20" ht="32" hidden="1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4"/>
        <v>76.72</v>
      </c>
      <c r="Q1469" t="str">
        <f t="shared" si="111"/>
        <v>publishing</v>
      </c>
      <c r="R1469" t="str" cm="1">
        <f t="array" ref="R1469">_xlfn.IFS(ISNUMBER(SEARCH("film &amp; video/television", N1469)),"television",ISNUMBER(SEARCH("film &amp; video/animation", N1469)),"animation",ISNUMBER(SEARCH("film &amp; video/documentary", N1469)),"documentary",ISNUMBER(SEARCH("film &amp; video/drama", N1469)),"drama",ISNUMBER(SEARCH("film &amp; video/science fiction", N1469)),"science fiction",ISNUMBER(SEARCH("film &amp; video/shorts", N1469)),"shorts",ISNUMBER(SEARCH("food/food trucks", N1469)),"food trucks",ISNUMBER(SEARCH("food/restaurants", N1469)),"restaurants",ISNUMBER(SEARCH("food/small batch", N1469)),"small batch",ISNUMBER(SEARCH("games/mobile games", N1469)),"mobile games",ISNUMBER(SEARCH("games/tabletop games", N1469)),"tabletop games",ISNUMBER(SEARCH("games/video games", N1469)),"video games",ISNUMBER(SEARCH("music/classical music", N1469)),"classical music",ISNUMBER(SEARCH("music/electronic music", N1469)),"electronic music",ISNUMBER(SEARCH("music/faith", N1469)),"faith",ISNUMBER(SEARCH("music/indie rock", N1469)),"indie rock",ISNUMBER(SEARCH("music/jazz", N1469)),"jazz",ISNUMBER(SEARCH("music/metal", N1469)),"metal",ISNUMBER(SEARCH("music/pop", N1469)),"pop",ISNUMBER(SEARCH("music/rock", N1469)),"rock",ISNUMBER(SEARCH("music/world music", N1469)),"world music",ISNUMBER(SEARCH("journalism/audio", N1469)),"audio",ISNUMBER(SEARCH("photography/nature", N1469)),"nature",ISNUMBER(SEARCH("photography/people", N1469)),"people",ISNUMBER(SEARCH("photography/photobooks", N1469)),"photobooks",ISNUMBER(SEARCH("photography/places", N1469)),"places",ISNUMBER(SEARCH("publishing/art books", N1469)),"art books",ISNUMBER(SEARCH("publishing/children's books", N1469)),"children's books",ISNUMBER(SEARCH("publishing/fiction", N1469)),"fiction",ISNUMBER(SEARCH("publishing/nonfiction", N1469)),"nonfiction",ISNUMBER(SEARCH("publishing/radio &amp; podcasts", N1469)),"radio &amp; podcasts",ISNUMBER(SEARCH("publishing/translations", N1469)),"translations",ISNUMBER(SEARCH("technology/gadgets", N1469)),"gadgets",ISNUMBER(SEARCH("technology/hardware", N1469)),"hardware",ISNUMBER(SEARCH("technology/makerspaces", N1469)),"makerspaces",ISNUMBER(SEARCH("technology/space exploration", N1469)),"space exploration",ISNUMBER(SEARCH("technology/wearables", N1469)),"wearables",ISNUMBER(SEARCH("technology/web", N1469)),"web",ISNUMBER(SEARCH("theater/musical", N1469)),"musical",ISNUMBER(SEARCH("theater/plays", N1469)),"plays",ISNUMBER(SEARCH("theater/spaces", N1469)),"spaces")</f>
        <v>radio &amp; podcasts</v>
      </c>
      <c r="S1469" s="6">
        <f t="shared" si="112"/>
        <v>40933.80190972222</v>
      </c>
      <c r="T1469" s="6">
        <f t="shared" si="113"/>
        <v>40993.760243055556</v>
      </c>
    </row>
    <row r="1470" spans="1:20" ht="48" hidden="1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4"/>
        <v>33.191126279863482</v>
      </c>
      <c r="Q1470" t="str">
        <f t="shared" si="111"/>
        <v>publishing</v>
      </c>
      <c r="R1470" t="str" cm="1">
        <f t="array" ref="R1470">_xlfn.IFS(ISNUMBER(SEARCH("film &amp; video/television", N1470)),"television",ISNUMBER(SEARCH("film &amp; video/animation", N1470)),"animation",ISNUMBER(SEARCH("film &amp; video/documentary", N1470)),"documentary",ISNUMBER(SEARCH("film &amp; video/drama", N1470)),"drama",ISNUMBER(SEARCH("film &amp; video/science fiction", N1470)),"science fiction",ISNUMBER(SEARCH("film &amp; video/shorts", N1470)),"shorts",ISNUMBER(SEARCH("food/food trucks", N1470)),"food trucks",ISNUMBER(SEARCH("food/restaurants", N1470)),"restaurants",ISNUMBER(SEARCH("food/small batch", N1470)),"small batch",ISNUMBER(SEARCH("games/mobile games", N1470)),"mobile games",ISNUMBER(SEARCH("games/tabletop games", N1470)),"tabletop games",ISNUMBER(SEARCH("games/video games", N1470)),"video games",ISNUMBER(SEARCH("music/classical music", N1470)),"classical music",ISNUMBER(SEARCH("music/electronic music", N1470)),"electronic music",ISNUMBER(SEARCH("music/faith", N1470)),"faith",ISNUMBER(SEARCH("music/indie rock", N1470)),"indie rock",ISNUMBER(SEARCH("music/jazz", N1470)),"jazz",ISNUMBER(SEARCH("music/metal", N1470)),"metal",ISNUMBER(SEARCH("music/pop", N1470)),"pop",ISNUMBER(SEARCH("music/rock", N1470)),"rock",ISNUMBER(SEARCH("music/world music", N1470)),"world music",ISNUMBER(SEARCH("journalism/audio", N1470)),"audio",ISNUMBER(SEARCH("photography/nature", N1470)),"nature",ISNUMBER(SEARCH("photography/people", N1470)),"people",ISNUMBER(SEARCH("photography/photobooks", N1470)),"photobooks",ISNUMBER(SEARCH("photography/places", N1470)),"places",ISNUMBER(SEARCH("publishing/art books", N1470)),"art books",ISNUMBER(SEARCH("publishing/children's books", N1470)),"children's books",ISNUMBER(SEARCH("publishing/fiction", N1470)),"fiction",ISNUMBER(SEARCH("publishing/nonfiction", N1470)),"nonfiction",ISNUMBER(SEARCH("publishing/radio &amp; podcasts", N1470)),"radio &amp; podcasts",ISNUMBER(SEARCH("publishing/translations", N1470)),"translations",ISNUMBER(SEARCH("technology/gadgets", N1470)),"gadgets",ISNUMBER(SEARCH("technology/hardware", N1470)),"hardware",ISNUMBER(SEARCH("technology/makerspaces", N1470)),"makerspaces",ISNUMBER(SEARCH("technology/space exploration", N1470)),"space exploration",ISNUMBER(SEARCH("technology/wearables", N1470)),"wearables",ISNUMBER(SEARCH("technology/web", N1470)),"web",ISNUMBER(SEARCH("theater/musical", N1470)),"musical",ISNUMBER(SEARCH("theater/plays", N1470)),"plays",ISNUMBER(SEARCH("theater/spaces", N1470)),"spaces")</f>
        <v>radio &amp; podcasts</v>
      </c>
      <c r="S1470" s="6">
        <f t="shared" si="112"/>
        <v>40646.014456018522</v>
      </c>
      <c r="T1470" s="6">
        <f t="shared" si="113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4"/>
        <v>149.46417445482865</v>
      </c>
      <c r="Q1471" t="str">
        <f t="shared" si="111"/>
        <v>publishing</v>
      </c>
      <c r="R1471" t="str" cm="1">
        <f t="array" ref="R1471">_xlfn.IFS(ISNUMBER(SEARCH("film &amp; video/television", N1471)),"television",ISNUMBER(SEARCH("film &amp; video/animation", N1471)),"animation",ISNUMBER(SEARCH("film &amp; video/documentary", N1471)),"documentary",ISNUMBER(SEARCH("film &amp; video/drama", N1471)),"drama",ISNUMBER(SEARCH("film &amp; video/science fiction", N1471)),"science fiction",ISNUMBER(SEARCH("film &amp; video/shorts", N1471)),"shorts",ISNUMBER(SEARCH("food/food trucks", N1471)),"food trucks",ISNUMBER(SEARCH("food/restaurants", N1471)),"restaurants",ISNUMBER(SEARCH("food/small batch", N1471)),"small batch",ISNUMBER(SEARCH("games/mobile games", N1471)),"mobile games",ISNUMBER(SEARCH("games/tabletop games", N1471)),"tabletop games",ISNUMBER(SEARCH("games/video games", N1471)),"video games",ISNUMBER(SEARCH("music/classical music", N1471)),"classical music",ISNUMBER(SEARCH("music/electronic music", N1471)),"electronic music",ISNUMBER(SEARCH("music/faith", N1471)),"faith",ISNUMBER(SEARCH("music/indie rock", N1471)),"indie rock",ISNUMBER(SEARCH("music/jazz", N1471)),"jazz",ISNUMBER(SEARCH("music/metal", N1471)),"metal",ISNUMBER(SEARCH("music/pop", N1471)),"pop",ISNUMBER(SEARCH("music/rock", N1471)),"rock",ISNUMBER(SEARCH("music/world music", N1471)),"world music",ISNUMBER(SEARCH("journalism/audio", N1471)),"audio",ISNUMBER(SEARCH("photography/nature", N1471)),"nature",ISNUMBER(SEARCH("photography/people", N1471)),"people",ISNUMBER(SEARCH("photography/photobooks", N1471)),"photobooks",ISNUMBER(SEARCH("photography/places", N1471)),"places",ISNUMBER(SEARCH("publishing/art books", N1471)),"art books",ISNUMBER(SEARCH("publishing/children's books", N1471)),"children's books",ISNUMBER(SEARCH("publishing/fiction", N1471)),"fiction",ISNUMBER(SEARCH("publishing/nonfiction", N1471)),"nonfiction",ISNUMBER(SEARCH("publishing/radio &amp; podcasts", N1471)),"radio &amp; podcasts",ISNUMBER(SEARCH("publishing/translations", N1471)),"translations",ISNUMBER(SEARCH("technology/gadgets", N1471)),"gadgets",ISNUMBER(SEARCH("technology/hardware", N1471)),"hardware",ISNUMBER(SEARCH("technology/makerspaces", N1471)),"makerspaces",ISNUMBER(SEARCH("technology/space exploration", N1471)),"space exploration",ISNUMBER(SEARCH("technology/wearables", N1471)),"wearables",ISNUMBER(SEARCH("technology/web", N1471)),"web",ISNUMBER(SEARCH("theater/musical", N1471)),"musical",ISNUMBER(SEARCH("theater/plays", N1471)),"plays",ISNUMBER(SEARCH("theater/spaces", N1471)),"spaces")</f>
        <v>radio &amp; podcasts</v>
      </c>
      <c r="S1471" s="6">
        <f t="shared" si="112"/>
        <v>41290.598483796297</v>
      </c>
      <c r="T1471" s="6">
        <f t="shared" si="113"/>
        <v>41320.598483796297</v>
      </c>
    </row>
    <row r="1472" spans="1:20" ht="48" hidden="1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4"/>
        <v>23.172839506172838</v>
      </c>
      <c r="Q1472" t="str">
        <f t="shared" si="111"/>
        <v>publishing</v>
      </c>
      <c r="R1472" t="str" cm="1">
        <f t="array" ref="R1472">_xlfn.IFS(ISNUMBER(SEARCH("film &amp; video/television", N1472)),"television",ISNUMBER(SEARCH("film &amp; video/animation", N1472)),"animation",ISNUMBER(SEARCH("film &amp; video/documentary", N1472)),"documentary",ISNUMBER(SEARCH("film &amp; video/drama", N1472)),"drama",ISNUMBER(SEARCH("film &amp; video/science fiction", N1472)),"science fiction",ISNUMBER(SEARCH("film &amp; video/shorts", N1472)),"shorts",ISNUMBER(SEARCH("food/food trucks", N1472)),"food trucks",ISNUMBER(SEARCH("food/restaurants", N1472)),"restaurants",ISNUMBER(SEARCH("food/small batch", N1472)),"small batch",ISNUMBER(SEARCH("games/mobile games", N1472)),"mobile games",ISNUMBER(SEARCH("games/tabletop games", N1472)),"tabletop games",ISNUMBER(SEARCH("games/video games", N1472)),"video games",ISNUMBER(SEARCH("music/classical music", N1472)),"classical music",ISNUMBER(SEARCH("music/electronic music", N1472)),"electronic music",ISNUMBER(SEARCH("music/faith", N1472)),"faith",ISNUMBER(SEARCH("music/indie rock", N1472)),"indie rock",ISNUMBER(SEARCH("music/jazz", N1472)),"jazz",ISNUMBER(SEARCH("music/metal", N1472)),"metal",ISNUMBER(SEARCH("music/pop", N1472)),"pop",ISNUMBER(SEARCH("music/rock", N1472)),"rock",ISNUMBER(SEARCH("music/world music", N1472)),"world music",ISNUMBER(SEARCH("journalism/audio", N1472)),"audio",ISNUMBER(SEARCH("photography/nature", N1472)),"nature",ISNUMBER(SEARCH("photography/people", N1472)),"people",ISNUMBER(SEARCH("photography/photobooks", N1472)),"photobooks",ISNUMBER(SEARCH("photography/places", N1472)),"places",ISNUMBER(SEARCH("publishing/art books", N1472)),"art books",ISNUMBER(SEARCH("publishing/children's books", N1472)),"children's books",ISNUMBER(SEARCH("publishing/fiction", N1472)),"fiction",ISNUMBER(SEARCH("publishing/nonfiction", N1472)),"nonfiction",ISNUMBER(SEARCH("publishing/radio &amp; podcasts", N1472)),"radio &amp; podcasts",ISNUMBER(SEARCH("publishing/translations", N1472)),"translations",ISNUMBER(SEARCH("technology/gadgets", N1472)),"gadgets",ISNUMBER(SEARCH("technology/hardware", N1472)),"hardware",ISNUMBER(SEARCH("technology/makerspaces", N1472)),"makerspaces",ISNUMBER(SEARCH("technology/space exploration", N1472)),"space exploration",ISNUMBER(SEARCH("technology/wearables", N1472)),"wearables",ISNUMBER(SEARCH("technology/web", N1472)),"web",ISNUMBER(SEARCH("theater/musical", N1472)),"musical",ISNUMBER(SEARCH("theater/plays", N1472)),"plays",ISNUMBER(SEARCH("theater/spaces", N1472)),"spaces")</f>
        <v>radio &amp; podcasts</v>
      </c>
      <c r="S1472" s="6">
        <f t="shared" si="112"/>
        <v>41250.827118055553</v>
      </c>
      <c r="T1472" s="6">
        <f t="shared" si="113"/>
        <v>41271.827118055553</v>
      </c>
    </row>
    <row r="1473" spans="1:20" ht="48" hidden="1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4"/>
        <v>96.877551020408163</v>
      </c>
      <c r="Q1473" t="str">
        <f t="shared" si="111"/>
        <v>publishing</v>
      </c>
      <c r="R1473" t="str" cm="1">
        <f t="array" ref="R1473">_xlfn.IFS(ISNUMBER(SEARCH("film &amp; video/television", N1473)),"television",ISNUMBER(SEARCH("film &amp; video/animation", N1473)),"animation",ISNUMBER(SEARCH("film &amp; video/documentary", N1473)),"documentary",ISNUMBER(SEARCH("film &amp; video/drama", N1473)),"drama",ISNUMBER(SEARCH("film &amp; video/science fiction", N1473)),"science fiction",ISNUMBER(SEARCH("film &amp; video/shorts", N1473)),"shorts",ISNUMBER(SEARCH("food/food trucks", N1473)),"food trucks",ISNUMBER(SEARCH("food/restaurants", N1473)),"restaurants",ISNUMBER(SEARCH("food/small batch", N1473)),"small batch",ISNUMBER(SEARCH("games/mobile games", N1473)),"mobile games",ISNUMBER(SEARCH("games/tabletop games", N1473)),"tabletop games",ISNUMBER(SEARCH("games/video games", N1473)),"video games",ISNUMBER(SEARCH("music/classical music", N1473)),"classical music",ISNUMBER(SEARCH("music/electronic music", N1473)),"electronic music",ISNUMBER(SEARCH("music/faith", N1473)),"faith",ISNUMBER(SEARCH("music/indie rock", N1473)),"indie rock",ISNUMBER(SEARCH("music/jazz", N1473)),"jazz",ISNUMBER(SEARCH("music/metal", N1473)),"metal",ISNUMBER(SEARCH("music/pop", N1473)),"pop",ISNUMBER(SEARCH("music/rock", N1473)),"rock",ISNUMBER(SEARCH("music/world music", N1473)),"world music",ISNUMBER(SEARCH("journalism/audio", N1473)),"audio",ISNUMBER(SEARCH("photography/nature", N1473)),"nature",ISNUMBER(SEARCH("photography/people", N1473)),"people",ISNUMBER(SEARCH("photography/photobooks", N1473)),"photobooks",ISNUMBER(SEARCH("photography/places", N1473)),"places",ISNUMBER(SEARCH("publishing/art books", N1473)),"art books",ISNUMBER(SEARCH("publishing/children's books", N1473)),"children's books",ISNUMBER(SEARCH("publishing/fiction", N1473)),"fiction",ISNUMBER(SEARCH("publishing/nonfiction", N1473)),"nonfiction",ISNUMBER(SEARCH("publishing/radio &amp; podcasts", N1473)),"radio &amp; podcasts",ISNUMBER(SEARCH("publishing/translations", N1473)),"translations",ISNUMBER(SEARCH("technology/gadgets", N1473)),"gadgets",ISNUMBER(SEARCH("technology/hardware", N1473)),"hardware",ISNUMBER(SEARCH("technology/makerspaces", N1473)),"makerspaces",ISNUMBER(SEARCH("technology/space exploration", N1473)),"space exploration",ISNUMBER(SEARCH("technology/wearables", N1473)),"wearables",ISNUMBER(SEARCH("technology/web", N1473)),"web",ISNUMBER(SEARCH("theater/musical", N1473)),"musical",ISNUMBER(SEARCH("theater/plays", N1473)),"plays",ISNUMBER(SEARCH("theater/spaces", N1473)),"spaces")</f>
        <v>radio &amp; podcasts</v>
      </c>
      <c r="S1473" s="6">
        <f t="shared" si="112"/>
        <v>42073.957569444443</v>
      </c>
      <c r="T1473" s="6">
        <f t="shared" si="113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4"/>
        <v>103.20238095238095</v>
      </c>
      <c r="Q1474" t="str">
        <f t="shared" si="111"/>
        <v>publishing</v>
      </c>
      <c r="R1474" t="str" cm="1">
        <f t="array" ref="R1474">_xlfn.IFS(ISNUMBER(SEARCH("film &amp; video/television", N1474)),"television",ISNUMBER(SEARCH("film &amp; video/animation", N1474)),"animation",ISNUMBER(SEARCH("film &amp; video/documentary", N1474)),"documentary",ISNUMBER(SEARCH("film &amp; video/drama", N1474)),"drama",ISNUMBER(SEARCH("film &amp; video/science fiction", N1474)),"science fiction",ISNUMBER(SEARCH("film &amp; video/shorts", N1474)),"shorts",ISNUMBER(SEARCH("food/food trucks", N1474)),"food trucks",ISNUMBER(SEARCH("food/restaurants", N1474)),"restaurants",ISNUMBER(SEARCH("food/small batch", N1474)),"small batch",ISNUMBER(SEARCH("games/mobile games", N1474)),"mobile games",ISNUMBER(SEARCH("games/tabletop games", N1474)),"tabletop games",ISNUMBER(SEARCH("games/video games", N1474)),"video games",ISNUMBER(SEARCH("music/classical music", N1474)),"classical music",ISNUMBER(SEARCH("music/electronic music", N1474)),"electronic music",ISNUMBER(SEARCH("music/faith", N1474)),"faith",ISNUMBER(SEARCH("music/indie rock", N1474)),"indie rock",ISNUMBER(SEARCH("music/jazz", N1474)),"jazz",ISNUMBER(SEARCH("music/metal", N1474)),"metal",ISNUMBER(SEARCH("music/pop", N1474)),"pop",ISNUMBER(SEARCH("music/rock", N1474)),"rock",ISNUMBER(SEARCH("music/world music", N1474)),"world music",ISNUMBER(SEARCH("journalism/audio", N1474)),"audio",ISNUMBER(SEARCH("photography/nature", N1474)),"nature",ISNUMBER(SEARCH("photography/people", N1474)),"people",ISNUMBER(SEARCH("photography/photobooks", N1474)),"photobooks",ISNUMBER(SEARCH("photography/places", N1474)),"places",ISNUMBER(SEARCH("publishing/art books", N1474)),"art books",ISNUMBER(SEARCH("publishing/children's books", N1474)),"children's books",ISNUMBER(SEARCH("publishing/fiction", N1474)),"fiction",ISNUMBER(SEARCH("publishing/nonfiction", N1474)),"nonfiction",ISNUMBER(SEARCH("publishing/radio &amp; podcasts", N1474)),"radio &amp; podcasts",ISNUMBER(SEARCH("publishing/translations", N1474)),"translations",ISNUMBER(SEARCH("technology/gadgets", N1474)),"gadgets",ISNUMBER(SEARCH("technology/hardware", N1474)),"hardware",ISNUMBER(SEARCH("technology/makerspaces", N1474)),"makerspaces",ISNUMBER(SEARCH("technology/space exploration", N1474)),"space exploration",ISNUMBER(SEARCH("technology/wearables", N1474)),"wearables",ISNUMBER(SEARCH("technology/web", N1474)),"web",ISNUMBER(SEARCH("theater/musical", N1474)),"musical",ISNUMBER(SEARCH("theater/plays", N1474)),"plays",ISNUMBER(SEARCH("theater/spaces", N1474)),"spaces")</f>
        <v>radio &amp; podcasts</v>
      </c>
      <c r="S1474" s="6">
        <f t="shared" si="112"/>
        <v>41533.542858796296</v>
      </c>
      <c r="T1474" s="6">
        <f t="shared" si="113"/>
        <v>41563.542858796296</v>
      </c>
    </row>
    <row r="1475" spans="1:20" ht="16" hidden="1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(E1475/D1475)*100</f>
        <v>120.51600000000001</v>
      </c>
      <c r="P1475">
        <f t="shared" ref="P1475:P1538" si="116">(E1475/L1475)</f>
        <v>38.462553191489363</v>
      </c>
      <c r="Q1475" t="str">
        <f t="shared" ref="Q1475:Q1538" si="117">_xlfn.IFS(ISNUMBER(SEARCH("film &amp; video", N1475)),"film &amp; video",ISNUMBER(SEARCH("food", N1475)),"food",ISNUMBER(SEARCH("games", N1475)),"games",ISNUMBER(SEARCH("journalism", N1475)),"journalism",ISNUMBER(SEARCH("music", N1475)),"music",ISNUMBER(SEARCH("photography", N1475)),"photography",ISNUMBER(SEARCH("publishing", N1475)),"publishing",ISNUMBER(SEARCH("technology", N1475)),"technology",ISNUMBER(SEARCH("theater", N1475)),"theater")</f>
        <v>publishing</v>
      </c>
      <c r="R1475" t="str" cm="1">
        <f t="array" ref="R1475">_xlfn.IFS(ISNUMBER(SEARCH("film &amp; video/television", N1475)),"television",ISNUMBER(SEARCH("film &amp; video/animation", N1475)),"animation",ISNUMBER(SEARCH("film &amp; video/documentary", N1475)),"documentary",ISNUMBER(SEARCH("film &amp; video/drama", N1475)),"drama",ISNUMBER(SEARCH("film &amp; video/science fiction", N1475)),"science fiction",ISNUMBER(SEARCH("film &amp; video/shorts", N1475)),"shorts",ISNUMBER(SEARCH("food/food trucks", N1475)),"food trucks",ISNUMBER(SEARCH("food/restaurants", N1475)),"restaurants",ISNUMBER(SEARCH("food/small batch", N1475)),"small batch",ISNUMBER(SEARCH("games/mobile games", N1475)),"mobile games",ISNUMBER(SEARCH("games/tabletop games", N1475)),"tabletop games",ISNUMBER(SEARCH("games/video games", N1475)),"video games",ISNUMBER(SEARCH("music/classical music", N1475)),"classical music",ISNUMBER(SEARCH("music/electronic music", N1475)),"electronic music",ISNUMBER(SEARCH("music/faith", N1475)),"faith",ISNUMBER(SEARCH("music/indie rock", N1475)),"indie rock",ISNUMBER(SEARCH("music/jazz", N1475)),"jazz",ISNUMBER(SEARCH("music/metal", N1475)),"metal",ISNUMBER(SEARCH("music/pop", N1475)),"pop",ISNUMBER(SEARCH("music/rock", N1475)),"rock",ISNUMBER(SEARCH("music/world music", N1475)),"world music",ISNUMBER(SEARCH("journalism/audio", N1475)),"audio",ISNUMBER(SEARCH("photography/nature", N1475)),"nature",ISNUMBER(SEARCH("photography/people", N1475)),"people",ISNUMBER(SEARCH("photography/photobooks", N1475)),"photobooks",ISNUMBER(SEARCH("photography/places", N1475)),"places",ISNUMBER(SEARCH("publishing/art books", N1475)),"art books",ISNUMBER(SEARCH("publishing/children's books", N1475)),"children's books",ISNUMBER(SEARCH("publishing/fiction", N1475)),"fiction",ISNUMBER(SEARCH("publishing/nonfiction", N1475)),"nonfiction",ISNUMBER(SEARCH("publishing/radio &amp; podcasts", N1475)),"radio &amp; podcasts",ISNUMBER(SEARCH("publishing/translations", N1475)),"translations",ISNUMBER(SEARCH("technology/gadgets", N1475)),"gadgets",ISNUMBER(SEARCH("technology/hardware", N1475)),"hardware",ISNUMBER(SEARCH("technology/makerspaces", N1475)),"makerspaces",ISNUMBER(SEARCH("technology/space exploration", N1475)),"space exploration",ISNUMBER(SEARCH("technology/wearables", N1475)),"wearables",ISNUMBER(SEARCH("technology/web", N1475)),"web",ISNUMBER(SEARCH("theater/musical", N1475)),"musical",ISNUMBER(SEARCH("theater/plays", N1475)),"plays",ISNUMBER(SEARCH("theater/spaces", N1475)),"spaces")</f>
        <v>radio &amp; podcasts</v>
      </c>
      <c r="S1475" s="6">
        <f t="shared" ref="S1475:S1538" si="118">(((J1475/60)/60)/24)+DATE(1970,1,1)</f>
        <v>40939.979618055557</v>
      </c>
      <c r="T1475" s="6">
        <f t="shared" ref="T1475:T1538" si="119">(((I1475/60)/60)/24)+DATE(1970,1,1)</f>
        <v>40969.979618055557</v>
      </c>
    </row>
    <row r="1476" spans="1:20" ht="48" hidden="1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tr">
        <f t="shared" si="117"/>
        <v>publishing</v>
      </c>
      <c r="R1476" t="str" cm="1">
        <f t="array" ref="R1476">_xlfn.IFS(ISNUMBER(SEARCH("film &amp; video/television", N1476)),"television",ISNUMBER(SEARCH("film &amp; video/animation", N1476)),"animation",ISNUMBER(SEARCH("film &amp; video/documentary", N1476)),"documentary",ISNUMBER(SEARCH("film &amp; video/drama", N1476)),"drama",ISNUMBER(SEARCH("film &amp; video/science fiction", N1476)),"science fiction",ISNUMBER(SEARCH("film &amp; video/shorts", N1476)),"shorts",ISNUMBER(SEARCH("food/food trucks", N1476)),"food trucks",ISNUMBER(SEARCH("food/restaurants", N1476)),"restaurants",ISNUMBER(SEARCH("food/small batch", N1476)),"small batch",ISNUMBER(SEARCH("games/mobile games", N1476)),"mobile games",ISNUMBER(SEARCH("games/tabletop games", N1476)),"tabletop games",ISNUMBER(SEARCH("games/video games", N1476)),"video games",ISNUMBER(SEARCH("music/classical music", N1476)),"classical music",ISNUMBER(SEARCH("music/electronic music", N1476)),"electronic music",ISNUMBER(SEARCH("music/faith", N1476)),"faith",ISNUMBER(SEARCH("music/indie rock", N1476)),"indie rock",ISNUMBER(SEARCH("music/jazz", N1476)),"jazz",ISNUMBER(SEARCH("music/metal", N1476)),"metal",ISNUMBER(SEARCH("music/pop", N1476)),"pop",ISNUMBER(SEARCH("music/rock", N1476)),"rock",ISNUMBER(SEARCH("music/world music", N1476)),"world music",ISNUMBER(SEARCH("journalism/audio", N1476)),"audio",ISNUMBER(SEARCH("photography/nature", N1476)),"nature",ISNUMBER(SEARCH("photography/people", N1476)),"people",ISNUMBER(SEARCH("photography/photobooks", N1476)),"photobooks",ISNUMBER(SEARCH("photography/places", N1476)),"places",ISNUMBER(SEARCH("publishing/art books", N1476)),"art books",ISNUMBER(SEARCH("publishing/children's books", N1476)),"children's books",ISNUMBER(SEARCH("publishing/fiction", N1476)),"fiction",ISNUMBER(SEARCH("publishing/nonfiction", N1476)),"nonfiction",ISNUMBER(SEARCH("publishing/radio &amp; podcasts", N1476)),"radio &amp; podcasts",ISNUMBER(SEARCH("publishing/translations", N1476)),"translations",ISNUMBER(SEARCH("technology/gadgets", N1476)),"gadgets",ISNUMBER(SEARCH("technology/hardware", N1476)),"hardware",ISNUMBER(SEARCH("technology/makerspaces", N1476)),"makerspaces",ISNUMBER(SEARCH("technology/space exploration", N1476)),"space exploration",ISNUMBER(SEARCH("technology/wearables", N1476)),"wearables",ISNUMBER(SEARCH("technology/web", N1476)),"web",ISNUMBER(SEARCH("theater/musical", N1476)),"musical",ISNUMBER(SEARCH("theater/plays", N1476)),"plays",ISNUMBER(SEARCH("theater/spaces", N1476)),"spaces")</f>
        <v>radio &amp; podcasts</v>
      </c>
      <c r="S1476" s="6">
        <f t="shared" si="118"/>
        <v>41500.727916666663</v>
      </c>
      <c r="T1476" s="6">
        <f t="shared" si="119"/>
        <v>41530.727916666663</v>
      </c>
    </row>
    <row r="1477" spans="1:20" ht="48" hidden="1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tr">
        <f t="shared" si="117"/>
        <v>publishing</v>
      </c>
      <c r="R1477" t="str" cm="1">
        <f t="array" ref="R1477">_xlfn.IFS(ISNUMBER(SEARCH("film &amp; video/television", N1477)),"television",ISNUMBER(SEARCH("film &amp; video/animation", N1477)),"animation",ISNUMBER(SEARCH("film &amp; video/documentary", N1477)),"documentary",ISNUMBER(SEARCH("film &amp; video/drama", N1477)),"drama",ISNUMBER(SEARCH("film &amp; video/science fiction", N1477)),"science fiction",ISNUMBER(SEARCH("film &amp; video/shorts", N1477)),"shorts",ISNUMBER(SEARCH("food/food trucks", N1477)),"food trucks",ISNUMBER(SEARCH("food/restaurants", N1477)),"restaurants",ISNUMBER(SEARCH("food/small batch", N1477)),"small batch",ISNUMBER(SEARCH("games/mobile games", N1477)),"mobile games",ISNUMBER(SEARCH("games/tabletop games", N1477)),"tabletop games",ISNUMBER(SEARCH("games/video games", N1477)),"video games",ISNUMBER(SEARCH("music/classical music", N1477)),"classical music",ISNUMBER(SEARCH("music/electronic music", N1477)),"electronic music",ISNUMBER(SEARCH("music/faith", N1477)),"faith",ISNUMBER(SEARCH("music/indie rock", N1477)),"indie rock",ISNUMBER(SEARCH("music/jazz", N1477)),"jazz",ISNUMBER(SEARCH("music/metal", N1477)),"metal",ISNUMBER(SEARCH("music/pop", N1477)),"pop",ISNUMBER(SEARCH("music/rock", N1477)),"rock",ISNUMBER(SEARCH("music/world music", N1477)),"world music",ISNUMBER(SEARCH("journalism/audio", N1477)),"audio",ISNUMBER(SEARCH("photography/nature", N1477)),"nature",ISNUMBER(SEARCH("photography/people", N1477)),"people",ISNUMBER(SEARCH("photography/photobooks", N1477)),"photobooks",ISNUMBER(SEARCH("photography/places", N1477)),"places",ISNUMBER(SEARCH("publishing/art books", N1477)),"art books",ISNUMBER(SEARCH("publishing/children's books", N1477)),"children's books",ISNUMBER(SEARCH("publishing/fiction", N1477)),"fiction",ISNUMBER(SEARCH("publishing/nonfiction", N1477)),"nonfiction",ISNUMBER(SEARCH("publishing/radio &amp; podcasts", N1477)),"radio &amp; podcasts",ISNUMBER(SEARCH("publishing/translations", N1477)),"translations",ISNUMBER(SEARCH("technology/gadgets", N1477)),"gadgets",ISNUMBER(SEARCH("technology/hardware", N1477)),"hardware",ISNUMBER(SEARCH("technology/makerspaces", N1477)),"makerspaces",ISNUMBER(SEARCH("technology/space exploration", N1477)),"space exploration",ISNUMBER(SEARCH("technology/wearables", N1477)),"wearables",ISNUMBER(SEARCH("technology/web", N1477)),"web",ISNUMBER(SEARCH("theater/musical", N1477)),"musical",ISNUMBER(SEARCH("theater/plays", N1477)),"plays",ISNUMBER(SEARCH("theater/spaces", N1477)),"spaces")</f>
        <v>radio &amp; podcasts</v>
      </c>
      <c r="S1477" s="6">
        <f t="shared" si="118"/>
        <v>41960.722951388889</v>
      </c>
      <c r="T1477" s="6">
        <f t="shared" si="119"/>
        <v>41993.207638888889</v>
      </c>
    </row>
    <row r="1478" spans="1:20" ht="32" hidden="1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tr">
        <f t="shared" si="117"/>
        <v>publishing</v>
      </c>
      <c r="R1478" t="str" cm="1">
        <f t="array" ref="R1478">_xlfn.IFS(ISNUMBER(SEARCH("film &amp; video/television", N1478)),"television",ISNUMBER(SEARCH("film &amp; video/animation", N1478)),"animation",ISNUMBER(SEARCH("film &amp; video/documentary", N1478)),"documentary",ISNUMBER(SEARCH("film &amp; video/drama", N1478)),"drama",ISNUMBER(SEARCH("film &amp; video/science fiction", N1478)),"science fiction",ISNUMBER(SEARCH("film &amp; video/shorts", N1478)),"shorts",ISNUMBER(SEARCH("food/food trucks", N1478)),"food trucks",ISNUMBER(SEARCH("food/restaurants", N1478)),"restaurants",ISNUMBER(SEARCH("food/small batch", N1478)),"small batch",ISNUMBER(SEARCH("games/mobile games", N1478)),"mobile games",ISNUMBER(SEARCH("games/tabletop games", N1478)),"tabletop games",ISNUMBER(SEARCH("games/video games", N1478)),"video games",ISNUMBER(SEARCH("music/classical music", N1478)),"classical music",ISNUMBER(SEARCH("music/electronic music", N1478)),"electronic music",ISNUMBER(SEARCH("music/faith", N1478)),"faith",ISNUMBER(SEARCH("music/indie rock", N1478)),"indie rock",ISNUMBER(SEARCH("music/jazz", N1478)),"jazz",ISNUMBER(SEARCH("music/metal", N1478)),"metal",ISNUMBER(SEARCH("music/pop", N1478)),"pop",ISNUMBER(SEARCH("music/rock", N1478)),"rock",ISNUMBER(SEARCH("music/world music", N1478)),"world music",ISNUMBER(SEARCH("journalism/audio", N1478)),"audio",ISNUMBER(SEARCH("photography/nature", N1478)),"nature",ISNUMBER(SEARCH("photography/people", N1478)),"people",ISNUMBER(SEARCH("photography/photobooks", N1478)),"photobooks",ISNUMBER(SEARCH("photography/places", N1478)),"places",ISNUMBER(SEARCH("publishing/art books", N1478)),"art books",ISNUMBER(SEARCH("publishing/children's books", N1478)),"children's books",ISNUMBER(SEARCH("publishing/fiction", N1478)),"fiction",ISNUMBER(SEARCH("publishing/nonfiction", N1478)),"nonfiction",ISNUMBER(SEARCH("publishing/radio &amp; podcasts", N1478)),"radio &amp; podcasts",ISNUMBER(SEARCH("publishing/translations", N1478)),"translations",ISNUMBER(SEARCH("technology/gadgets", N1478)),"gadgets",ISNUMBER(SEARCH("technology/hardware", N1478)),"hardware",ISNUMBER(SEARCH("technology/makerspaces", N1478)),"makerspaces",ISNUMBER(SEARCH("technology/space exploration", N1478)),"space exploration",ISNUMBER(SEARCH("technology/wearables", N1478)),"wearables",ISNUMBER(SEARCH("technology/web", N1478)),"web",ISNUMBER(SEARCH("theater/musical", N1478)),"musical",ISNUMBER(SEARCH("theater/plays", N1478)),"plays",ISNUMBER(SEARCH("theater/spaces", N1478)),"spaces")</f>
        <v>radio &amp; podcasts</v>
      </c>
      <c r="S1478" s="6">
        <f t="shared" si="118"/>
        <v>40766.041921296295</v>
      </c>
      <c r="T1478" s="6">
        <f t="shared" si="119"/>
        <v>40796.041921296295</v>
      </c>
    </row>
    <row r="1479" spans="1:20" ht="48" hidden="1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tr">
        <f t="shared" si="117"/>
        <v>publishing</v>
      </c>
      <c r="R1479" t="str" cm="1">
        <f t="array" ref="R1479">_xlfn.IFS(ISNUMBER(SEARCH("film &amp; video/television", N1479)),"television",ISNUMBER(SEARCH("film &amp; video/animation", N1479)),"animation",ISNUMBER(SEARCH("film &amp; video/documentary", N1479)),"documentary",ISNUMBER(SEARCH("film &amp; video/drama", N1479)),"drama",ISNUMBER(SEARCH("film &amp; video/science fiction", N1479)),"science fiction",ISNUMBER(SEARCH("film &amp; video/shorts", N1479)),"shorts",ISNUMBER(SEARCH("food/food trucks", N1479)),"food trucks",ISNUMBER(SEARCH("food/restaurants", N1479)),"restaurants",ISNUMBER(SEARCH("food/small batch", N1479)),"small batch",ISNUMBER(SEARCH("games/mobile games", N1479)),"mobile games",ISNUMBER(SEARCH("games/tabletop games", N1479)),"tabletop games",ISNUMBER(SEARCH("games/video games", N1479)),"video games",ISNUMBER(SEARCH("music/classical music", N1479)),"classical music",ISNUMBER(SEARCH("music/electronic music", N1479)),"electronic music",ISNUMBER(SEARCH("music/faith", N1479)),"faith",ISNUMBER(SEARCH("music/indie rock", N1479)),"indie rock",ISNUMBER(SEARCH("music/jazz", N1479)),"jazz",ISNUMBER(SEARCH("music/metal", N1479)),"metal",ISNUMBER(SEARCH("music/pop", N1479)),"pop",ISNUMBER(SEARCH("music/rock", N1479)),"rock",ISNUMBER(SEARCH("music/world music", N1479)),"world music",ISNUMBER(SEARCH("journalism/audio", N1479)),"audio",ISNUMBER(SEARCH("photography/nature", N1479)),"nature",ISNUMBER(SEARCH("photography/people", N1479)),"people",ISNUMBER(SEARCH("photography/photobooks", N1479)),"photobooks",ISNUMBER(SEARCH("photography/places", N1479)),"places",ISNUMBER(SEARCH("publishing/art books", N1479)),"art books",ISNUMBER(SEARCH("publishing/children's books", N1479)),"children's books",ISNUMBER(SEARCH("publishing/fiction", N1479)),"fiction",ISNUMBER(SEARCH("publishing/nonfiction", N1479)),"nonfiction",ISNUMBER(SEARCH("publishing/radio &amp; podcasts", N1479)),"radio &amp; podcasts",ISNUMBER(SEARCH("publishing/translations", N1479)),"translations",ISNUMBER(SEARCH("technology/gadgets", N1479)),"gadgets",ISNUMBER(SEARCH("technology/hardware", N1479)),"hardware",ISNUMBER(SEARCH("technology/makerspaces", N1479)),"makerspaces",ISNUMBER(SEARCH("technology/space exploration", N1479)),"space exploration",ISNUMBER(SEARCH("technology/wearables", N1479)),"wearables",ISNUMBER(SEARCH("technology/web", N1479)),"web",ISNUMBER(SEARCH("theater/musical", N1479)),"musical",ISNUMBER(SEARCH("theater/plays", N1479)),"plays",ISNUMBER(SEARCH("theater/spaces", N1479)),"spaces")</f>
        <v>radio &amp; podcasts</v>
      </c>
      <c r="S1479" s="6">
        <f t="shared" si="118"/>
        <v>40840.615787037037</v>
      </c>
      <c r="T1479" s="6">
        <f t="shared" si="119"/>
        <v>40900.125</v>
      </c>
    </row>
    <row r="1480" spans="1:20" ht="48" hidden="1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tr">
        <f t="shared" si="117"/>
        <v>publishing</v>
      </c>
      <c r="R1480" t="str" cm="1">
        <f t="array" ref="R1480">_xlfn.IFS(ISNUMBER(SEARCH("film &amp; video/television", N1480)),"television",ISNUMBER(SEARCH("film &amp; video/animation", N1480)),"animation",ISNUMBER(SEARCH("film &amp; video/documentary", N1480)),"documentary",ISNUMBER(SEARCH("film &amp; video/drama", N1480)),"drama",ISNUMBER(SEARCH("film &amp; video/science fiction", N1480)),"science fiction",ISNUMBER(SEARCH("film &amp; video/shorts", N1480)),"shorts",ISNUMBER(SEARCH("food/food trucks", N1480)),"food trucks",ISNUMBER(SEARCH("food/restaurants", N1480)),"restaurants",ISNUMBER(SEARCH("food/small batch", N1480)),"small batch",ISNUMBER(SEARCH("games/mobile games", N1480)),"mobile games",ISNUMBER(SEARCH("games/tabletop games", N1480)),"tabletop games",ISNUMBER(SEARCH("games/video games", N1480)),"video games",ISNUMBER(SEARCH("music/classical music", N1480)),"classical music",ISNUMBER(SEARCH("music/electronic music", N1480)),"electronic music",ISNUMBER(SEARCH("music/faith", N1480)),"faith",ISNUMBER(SEARCH("music/indie rock", N1480)),"indie rock",ISNUMBER(SEARCH("music/jazz", N1480)),"jazz",ISNUMBER(SEARCH("music/metal", N1480)),"metal",ISNUMBER(SEARCH("music/pop", N1480)),"pop",ISNUMBER(SEARCH("music/rock", N1480)),"rock",ISNUMBER(SEARCH("music/world music", N1480)),"world music",ISNUMBER(SEARCH("journalism/audio", N1480)),"audio",ISNUMBER(SEARCH("photography/nature", N1480)),"nature",ISNUMBER(SEARCH("photography/people", N1480)),"people",ISNUMBER(SEARCH("photography/photobooks", N1480)),"photobooks",ISNUMBER(SEARCH("photography/places", N1480)),"places",ISNUMBER(SEARCH("publishing/art books", N1480)),"art books",ISNUMBER(SEARCH("publishing/children's books", N1480)),"children's books",ISNUMBER(SEARCH("publishing/fiction", N1480)),"fiction",ISNUMBER(SEARCH("publishing/nonfiction", N1480)),"nonfiction",ISNUMBER(SEARCH("publishing/radio &amp; podcasts", N1480)),"radio &amp; podcasts",ISNUMBER(SEARCH("publishing/translations", N1480)),"translations",ISNUMBER(SEARCH("technology/gadgets", N1480)),"gadgets",ISNUMBER(SEARCH("technology/hardware", N1480)),"hardware",ISNUMBER(SEARCH("technology/makerspaces", N1480)),"makerspaces",ISNUMBER(SEARCH("technology/space exploration", N1480)),"space exploration",ISNUMBER(SEARCH("technology/wearables", N1480)),"wearables",ISNUMBER(SEARCH("technology/web", N1480)),"web",ISNUMBER(SEARCH("theater/musical", N1480)),"musical",ISNUMBER(SEARCH("theater/plays", N1480)),"plays",ISNUMBER(SEARCH("theater/spaces", N1480)),"spaces")</f>
        <v>radio &amp; podcasts</v>
      </c>
      <c r="S1480" s="6">
        <f t="shared" si="118"/>
        <v>41394.871678240743</v>
      </c>
      <c r="T1480" s="6">
        <f t="shared" si="119"/>
        <v>41408.871678240743</v>
      </c>
    </row>
    <row r="1481" spans="1:20" ht="48" hidden="1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tr">
        <f t="shared" si="117"/>
        <v>publishing</v>
      </c>
      <c r="R1481" t="str" cm="1">
        <f t="array" ref="R1481">_xlfn.IFS(ISNUMBER(SEARCH("film &amp; video/television", N1481)),"television",ISNUMBER(SEARCH("film &amp; video/animation", N1481)),"animation",ISNUMBER(SEARCH("film &amp; video/documentary", N1481)),"documentary",ISNUMBER(SEARCH("film &amp; video/drama", N1481)),"drama",ISNUMBER(SEARCH("film &amp; video/science fiction", N1481)),"science fiction",ISNUMBER(SEARCH("film &amp; video/shorts", N1481)),"shorts",ISNUMBER(SEARCH("food/food trucks", N1481)),"food trucks",ISNUMBER(SEARCH("food/restaurants", N1481)),"restaurants",ISNUMBER(SEARCH("food/small batch", N1481)),"small batch",ISNUMBER(SEARCH("games/mobile games", N1481)),"mobile games",ISNUMBER(SEARCH("games/tabletop games", N1481)),"tabletop games",ISNUMBER(SEARCH("games/video games", N1481)),"video games",ISNUMBER(SEARCH("music/classical music", N1481)),"classical music",ISNUMBER(SEARCH("music/electronic music", N1481)),"electronic music",ISNUMBER(SEARCH("music/faith", N1481)),"faith",ISNUMBER(SEARCH("music/indie rock", N1481)),"indie rock",ISNUMBER(SEARCH("music/jazz", N1481)),"jazz",ISNUMBER(SEARCH("music/metal", N1481)),"metal",ISNUMBER(SEARCH("music/pop", N1481)),"pop",ISNUMBER(SEARCH("music/rock", N1481)),"rock",ISNUMBER(SEARCH("music/world music", N1481)),"world music",ISNUMBER(SEARCH("journalism/audio", N1481)),"audio",ISNUMBER(SEARCH("photography/nature", N1481)),"nature",ISNUMBER(SEARCH("photography/people", N1481)),"people",ISNUMBER(SEARCH("photography/photobooks", N1481)),"photobooks",ISNUMBER(SEARCH("photography/places", N1481)),"places",ISNUMBER(SEARCH("publishing/art books", N1481)),"art books",ISNUMBER(SEARCH("publishing/children's books", N1481)),"children's books",ISNUMBER(SEARCH("publishing/fiction", N1481)),"fiction",ISNUMBER(SEARCH("publishing/nonfiction", N1481)),"nonfiction",ISNUMBER(SEARCH("publishing/radio &amp; podcasts", N1481)),"radio &amp; podcasts",ISNUMBER(SEARCH("publishing/translations", N1481)),"translations",ISNUMBER(SEARCH("technology/gadgets", N1481)),"gadgets",ISNUMBER(SEARCH("technology/hardware", N1481)),"hardware",ISNUMBER(SEARCH("technology/makerspaces", N1481)),"makerspaces",ISNUMBER(SEARCH("technology/space exploration", N1481)),"space exploration",ISNUMBER(SEARCH("technology/wearables", N1481)),"wearables",ISNUMBER(SEARCH("technology/web", N1481)),"web",ISNUMBER(SEARCH("theater/musical", N1481)),"musical",ISNUMBER(SEARCH("theater/plays", N1481)),"plays",ISNUMBER(SEARCH("theater/spaces", N1481)),"spaces")</f>
        <v>radio &amp; podcasts</v>
      </c>
      <c r="S1481" s="6">
        <f t="shared" si="118"/>
        <v>41754.745243055557</v>
      </c>
      <c r="T1481" s="6">
        <f t="shared" si="119"/>
        <v>41769.165972222225</v>
      </c>
    </row>
    <row r="1482" spans="1:20" ht="48" hidden="1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tr">
        <f t="shared" si="117"/>
        <v>publishing</v>
      </c>
      <c r="R1482" t="str" cm="1">
        <f t="array" ref="R1482">_xlfn.IFS(ISNUMBER(SEARCH("film &amp; video/television", N1482)),"television",ISNUMBER(SEARCH("film &amp; video/animation", N1482)),"animation",ISNUMBER(SEARCH("film &amp; video/documentary", N1482)),"documentary",ISNUMBER(SEARCH("film &amp; video/drama", N1482)),"drama",ISNUMBER(SEARCH("film &amp; video/science fiction", N1482)),"science fiction",ISNUMBER(SEARCH("film &amp; video/shorts", N1482)),"shorts",ISNUMBER(SEARCH("food/food trucks", N1482)),"food trucks",ISNUMBER(SEARCH("food/restaurants", N1482)),"restaurants",ISNUMBER(SEARCH("food/small batch", N1482)),"small batch",ISNUMBER(SEARCH("games/mobile games", N1482)),"mobile games",ISNUMBER(SEARCH("games/tabletop games", N1482)),"tabletop games",ISNUMBER(SEARCH("games/video games", N1482)),"video games",ISNUMBER(SEARCH("music/classical music", N1482)),"classical music",ISNUMBER(SEARCH("music/electronic music", N1482)),"electronic music",ISNUMBER(SEARCH("music/faith", N1482)),"faith",ISNUMBER(SEARCH("music/indie rock", N1482)),"indie rock",ISNUMBER(SEARCH("music/jazz", N1482)),"jazz",ISNUMBER(SEARCH("music/metal", N1482)),"metal",ISNUMBER(SEARCH("music/pop", N1482)),"pop",ISNUMBER(SEARCH("music/rock", N1482)),"rock",ISNUMBER(SEARCH("music/world music", N1482)),"world music",ISNUMBER(SEARCH("journalism/audio", N1482)),"audio",ISNUMBER(SEARCH("photography/nature", N1482)),"nature",ISNUMBER(SEARCH("photography/people", N1482)),"people",ISNUMBER(SEARCH("photography/photobooks", N1482)),"photobooks",ISNUMBER(SEARCH("photography/places", N1482)),"places",ISNUMBER(SEARCH("publishing/art books", N1482)),"art books",ISNUMBER(SEARCH("publishing/children's books", N1482)),"children's books",ISNUMBER(SEARCH("publishing/fiction", N1482)),"fiction",ISNUMBER(SEARCH("publishing/nonfiction", N1482)),"nonfiction",ISNUMBER(SEARCH("publishing/radio &amp; podcasts", N1482)),"radio &amp; podcasts",ISNUMBER(SEARCH("publishing/translations", N1482)),"translations",ISNUMBER(SEARCH("technology/gadgets", N1482)),"gadgets",ISNUMBER(SEARCH("technology/hardware", N1482)),"hardware",ISNUMBER(SEARCH("technology/makerspaces", N1482)),"makerspaces",ISNUMBER(SEARCH("technology/space exploration", N1482)),"space exploration",ISNUMBER(SEARCH("technology/wearables", N1482)),"wearables",ISNUMBER(SEARCH("technology/web", N1482)),"web",ISNUMBER(SEARCH("theater/musical", N1482)),"musical",ISNUMBER(SEARCH("theater/plays", N1482)),"plays",ISNUMBER(SEARCH("theater/spaces", N1482)),"spaces")</f>
        <v>radio &amp; podcasts</v>
      </c>
      <c r="S1482" s="6">
        <f t="shared" si="118"/>
        <v>41464.934016203704</v>
      </c>
      <c r="T1482" s="6">
        <f t="shared" si="119"/>
        <v>41481.708333333336</v>
      </c>
    </row>
    <row r="1483" spans="1:20" ht="48" hidden="1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tr">
        <f t="shared" si="117"/>
        <v>publishing</v>
      </c>
      <c r="R1483" t="str" cm="1">
        <f t="array" ref="R1483">_xlfn.IFS(ISNUMBER(SEARCH("film &amp; video/television", N1483)),"television",ISNUMBER(SEARCH("film &amp; video/animation", N1483)),"animation",ISNUMBER(SEARCH("film &amp; video/documentary", N1483)),"documentary",ISNUMBER(SEARCH("film &amp; video/drama", N1483)),"drama",ISNUMBER(SEARCH("film &amp; video/science fiction", N1483)),"science fiction",ISNUMBER(SEARCH("film &amp; video/shorts", N1483)),"shorts",ISNUMBER(SEARCH("food/food trucks", N1483)),"food trucks",ISNUMBER(SEARCH("food/restaurants", N1483)),"restaurants",ISNUMBER(SEARCH("food/small batch", N1483)),"small batch",ISNUMBER(SEARCH("games/mobile games", N1483)),"mobile games",ISNUMBER(SEARCH("games/tabletop games", N1483)),"tabletop games",ISNUMBER(SEARCH("games/video games", N1483)),"video games",ISNUMBER(SEARCH("music/classical music", N1483)),"classical music",ISNUMBER(SEARCH("music/electronic music", N1483)),"electronic music",ISNUMBER(SEARCH("music/faith", N1483)),"faith",ISNUMBER(SEARCH("music/indie rock", N1483)),"indie rock",ISNUMBER(SEARCH("music/jazz", N1483)),"jazz",ISNUMBER(SEARCH("music/metal", N1483)),"metal",ISNUMBER(SEARCH("music/pop", N1483)),"pop",ISNUMBER(SEARCH("music/rock", N1483)),"rock",ISNUMBER(SEARCH("music/world music", N1483)),"world music",ISNUMBER(SEARCH("journalism/audio", N1483)),"audio",ISNUMBER(SEARCH("photography/nature", N1483)),"nature",ISNUMBER(SEARCH("photography/people", N1483)),"people",ISNUMBER(SEARCH("photography/photobooks", N1483)),"photobooks",ISNUMBER(SEARCH("photography/places", N1483)),"places",ISNUMBER(SEARCH("publishing/art books", N1483)),"art books",ISNUMBER(SEARCH("publishing/children's books", N1483)),"children's books",ISNUMBER(SEARCH("publishing/fiction", N1483)),"fiction",ISNUMBER(SEARCH("publishing/nonfiction", N1483)),"nonfiction",ISNUMBER(SEARCH("publishing/radio &amp; podcasts", N1483)),"radio &amp; podcasts",ISNUMBER(SEARCH("publishing/translations", N1483)),"translations",ISNUMBER(SEARCH("technology/gadgets", N1483)),"gadgets",ISNUMBER(SEARCH("technology/hardware", N1483)),"hardware",ISNUMBER(SEARCH("technology/makerspaces", N1483)),"makerspaces",ISNUMBER(SEARCH("technology/space exploration", N1483)),"space exploration",ISNUMBER(SEARCH("technology/wearables", N1483)),"wearables",ISNUMBER(SEARCH("technology/web", N1483)),"web",ISNUMBER(SEARCH("theater/musical", N1483)),"musical",ISNUMBER(SEARCH("theater/plays", N1483)),"plays",ISNUMBER(SEARCH("theater/spaces", N1483)),"spaces")</f>
        <v>fiction</v>
      </c>
      <c r="S1483" s="6">
        <f t="shared" si="118"/>
        <v>41550.922974537039</v>
      </c>
      <c r="T1483" s="6">
        <f t="shared" si="119"/>
        <v>41580.922974537039</v>
      </c>
    </row>
    <row r="1484" spans="1:20" ht="48" hidden="1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tr">
        <f t="shared" si="117"/>
        <v>publishing</v>
      </c>
      <c r="R1484" t="str" cm="1">
        <f t="array" ref="R1484">_xlfn.IFS(ISNUMBER(SEARCH("film &amp; video/television", N1484)),"television",ISNUMBER(SEARCH("film &amp; video/animation", N1484)),"animation",ISNUMBER(SEARCH("film &amp; video/documentary", N1484)),"documentary",ISNUMBER(SEARCH("film &amp; video/drama", N1484)),"drama",ISNUMBER(SEARCH("film &amp; video/science fiction", N1484)),"science fiction",ISNUMBER(SEARCH("film &amp; video/shorts", N1484)),"shorts",ISNUMBER(SEARCH("food/food trucks", N1484)),"food trucks",ISNUMBER(SEARCH("food/restaurants", N1484)),"restaurants",ISNUMBER(SEARCH("food/small batch", N1484)),"small batch",ISNUMBER(SEARCH("games/mobile games", N1484)),"mobile games",ISNUMBER(SEARCH("games/tabletop games", N1484)),"tabletop games",ISNUMBER(SEARCH("games/video games", N1484)),"video games",ISNUMBER(SEARCH("music/classical music", N1484)),"classical music",ISNUMBER(SEARCH("music/electronic music", N1484)),"electronic music",ISNUMBER(SEARCH("music/faith", N1484)),"faith",ISNUMBER(SEARCH("music/indie rock", N1484)),"indie rock",ISNUMBER(SEARCH("music/jazz", N1484)),"jazz",ISNUMBER(SEARCH("music/metal", N1484)),"metal",ISNUMBER(SEARCH("music/pop", N1484)),"pop",ISNUMBER(SEARCH("music/rock", N1484)),"rock",ISNUMBER(SEARCH("music/world music", N1484)),"world music",ISNUMBER(SEARCH("journalism/audio", N1484)),"audio",ISNUMBER(SEARCH("photography/nature", N1484)),"nature",ISNUMBER(SEARCH("photography/people", N1484)),"people",ISNUMBER(SEARCH("photography/photobooks", N1484)),"photobooks",ISNUMBER(SEARCH("photography/places", N1484)),"places",ISNUMBER(SEARCH("publishing/art books", N1484)),"art books",ISNUMBER(SEARCH("publishing/children's books", N1484)),"children's books",ISNUMBER(SEARCH("publishing/fiction", N1484)),"fiction",ISNUMBER(SEARCH("publishing/nonfiction", N1484)),"nonfiction",ISNUMBER(SEARCH("publishing/radio &amp; podcasts", N1484)),"radio &amp; podcasts",ISNUMBER(SEARCH("publishing/translations", N1484)),"translations",ISNUMBER(SEARCH("technology/gadgets", N1484)),"gadgets",ISNUMBER(SEARCH("technology/hardware", N1484)),"hardware",ISNUMBER(SEARCH("technology/makerspaces", N1484)),"makerspaces",ISNUMBER(SEARCH("technology/space exploration", N1484)),"space exploration",ISNUMBER(SEARCH("technology/wearables", N1484)),"wearables",ISNUMBER(SEARCH("technology/web", N1484)),"web",ISNUMBER(SEARCH("theater/musical", N1484)),"musical",ISNUMBER(SEARCH("theater/plays", N1484)),"plays",ISNUMBER(SEARCH("theater/spaces", N1484)),"spaces")</f>
        <v>fiction</v>
      </c>
      <c r="S1484" s="6">
        <f t="shared" si="118"/>
        <v>41136.85805555556</v>
      </c>
      <c r="T1484" s="6">
        <f t="shared" si="119"/>
        <v>41159.32708333333</v>
      </c>
    </row>
    <row r="1485" spans="1:20" ht="48" hidden="1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tr">
        <f t="shared" si="117"/>
        <v>publishing</v>
      </c>
      <c r="R1485" t="str" cm="1">
        <f t="array" ref="R1485">_xlfn.IFS(ISNUMBER(SEARCH("film &amp; video/television", N1485)),"television",ISNUMBER(SEARCH("film &amp; video/animation", N1485)),"animation",ISNUMBER(SEARCH("film &amp; video/documentary", N1485)),"documentary",ISNUMBER(SEARCH("film &amp; video/drama", N1485)),"drama",ISNUMBER(SEARCH("film &amp; video/science fiction", N1485)),"science fiction",ISNUMBER(SEARCH("film &amp; video/shorts", N1485)),"shorts",ISNUMBER(SEARCH("food/food trucks", N1485)),"food trucks",ISNUMBER(SEARCH("food/restaurants", N1485)),"restaurants",ISNUMBER(SEARCH("food/small batch", N1485)),"small batch",ISNUMBER(SEARCH("games/mobile games", N1485)),"mobile games",ISNUMBER(SEARCH("games/tabletop games", N1485)),"tabletop games",ISNUMBER(SEARCH("games/video games", N1485)),"video games",ISNUMBER(SEARCH("music/classical music", N1485)),"classical music",ISNUMBER(SEARCH("music/electronic music", N1485)),"electronic music",ISNUMBER(SEARCH("music/faith", N1485)),"faith",ISNUMBER(SEARCH("music/indie rock", N1485)),"indie rock",ISNUMBER(SEARCH("music/jazz", N1485)),"jazz",ISNUMBER(SEARCH("music/metal", N1485)),"metal",ISNUMBER(SEARCH("music/pop", N1485)),"pop",ISNUMBER(SEARCH("music/rock", N1485)),"rock",ISNUMBER(SEARCH("music/world music", N1485)),"world music",ISNUMBER(SEARCH("journalism/audio", N1485)),"audio",ISNUMBER(SEARCH("photography/nature", N1485)),"nature",ISNUMBER(SEARCH("photography/people", N1485)),"people",ISNUMBER(SEARCH("photography/photobooks", N1485)),"photobooks",ISNUMBER(SEARCH("photography/places", N1485)),"places",ISNUMBER(SEARCH("publishing/art books", N1485)),"art books",ISNUMBER(SEARCH("publishing/children's books", N1485)),"children's books",ISNUMBER(SEARCH("publishing/fiction", N1485)),"fiction",ISNUMBER(SEARCH("publishing/nonfiction", N1485)),"nonfiction",ISNUMBER(SEARCH("publishing/radio &amp; podcasts", N1485)),"radio &amp; podcasts",ISNUMBER(SEARCH("publishing/translations", N1485)),"translations",ISNUMBER(SEARCH("technology/gadgets", N1485)),"gadgets",ISNUMBER(SEARCH("technology/hardware", N1485)),"hardware",ISNUMBER(SEARCH("technology/makerspaces", N1485)),"makerspaces",ISNUMBER(SEARCH("technology/space exploration", N1485)),"space exploration",ISNUMBER(SEARCH("technology/wearables", N1485)),"wearables",ISNUMBER(SEARCH("technology/web", N1485)),"web",ISNUMBER(SEARCH("theater/musical", N1485)),"musical",ISNUMBER(SEARCH("theater/plays", N1485)),"plays",ISNUMBER(SEARCH("theater/spaces", N1485)),"spaces")</f>
        <v>fiction</v>
      </c>
      <c r="S1485" s="6">
        <f t="shared" si="118"/>
        <v>42548.192997685182</v>
      </c>
      <c r="T1485" s="6">
        <f t="shared" si="119"/>
        <v>42573.192997685182</v>
      </c>
    </row>
    <row r="1486" spans="1:20" ht="16" hidden="1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v>0</v>
      </c>
      <c r="Q1486" t="str">
        <f t="shared" si="117"/>
        <v>publishing</v>
      </c>
      <c r="R1486" t="str" cm="1">
        <f t="array" ref="R1486">_xlfn.IFS(ISNUMBER(SEARCH("film &amp; video/television", N1486)),"television",ISNUMBER(SEARCH("film &amp; video/animation", N1486)),"animation",ISNUMBER(SEARCH("film &amp; video/documentary", N1486)),"documentary",ISNUMBER(SEARCH("film &amp; video/drama", N1486)),"drama",ISNUMBER(SEARCH("film &amp; video/science fiction", N1486)),"science fiction",ISNUMBER(SEARCH("film &amp; video/shorts", N1486)),"shorts",ISNUMBER(SEARCH("food/food trucks", N1486)),"food trucks",ISNUMBER(SEARCH("food/restaurants", N1486)),"restaurants",ISNUMBER(SEARCH("food/small batch", N1486)),"small batch",ISNUMBER(SEARCH("games/mobile games", N1486)),"mobile games",ISNUMBER(SEARCH("games/tabletop games", N1486)),"tabletop games",ISNUMBER(SEARCH("games/video games", N1486)),"video games",ISNUMBER(SEARCH("music/classical music", N1486)),"classical music",ISNUMBER(SEARCH("music/electronic music", N1486)),"electronic music",ISNUMBER(SEARCH("music/faith", N1486)),"faith",ISNUMBER(SEARCH("music/indie rock", N1486)),"indie rock",ISNUMBER(SEARCH("music/jazz", N1486)),"jazz",ISNUMBER(SEARCH("music/metal", N1486)),"metal",ISNUMBER(SEARCH("music/pop", N1486)),"pop",ISNUMBER(SEARCH("music/rock", N1486)),"rock",ISNUMBER(SEARCH("music/world music", N1486)),"world music",ISNUMBER(SEARCH("journalism/audio", N1486)),"audio",ISNUMBER(SEARCH("photography/nature", N1486)),"nature",ISNUMBER(SEARCH("photography/people", N1486)),"people",ISNUMBER(SEARCH("photography/photobooks", N1486)),"photobooks",ISNUMBER(SEARCH("photography/places", N1486)),"places",ISNUMBER(SEARCH("publishing/art books", N1486)),"art books",ISNUMBER(SEARCH("publishing/children's books", N1486)),"children's books",ISNUMBER(SEARCH("publishing/fiction", N1486)),"fiction",ISNUMBER(SEARCH("publishing/nonfiction", N1486)),"nonfiction",ISNUMBER(SEARCH("publishing/radio &amp; podcasts", N1486)),"radio &amp; podcasts",ISNUMBER(SEARCH("publishing/translations", N1486)),"translations",ISNUMBER(SEARCH("technology/gadgets", N1486)),"gadgets",ISNUMBER(SEARCH("technology/hardware", N1486)),"hardware",ISNUMBER(SEARCH("technology/makerspaces", N1486)),"makerspaces",ISNUMBER(SEARCH("technology/space exploration", N1486)),"space exploration",ISNUMBER(SEARCH("technology/wearables", N1486)),"wearables",ISNUMBER(SEARCH("technology/web", N1486)),"web",ISNUMBER(SEARCH("theater/musical", N1486)),"musical",ISNUMBER(SEARCH("theater/plays", N1486)),"plays",ISNUMBER(SEARCH("theater/spaces", N1486)),"spaces")</f>
        <v>fiction</v>
      </c>
      <c r="S1486" s="6">
        <f t="shared" si="118"/>
        <v>41053.200960648144</v>
      </c>
      <c r="T1486" s="6">
        <f t="shared" si="119"/>
        <v>41111.618750000001</v>
      </c>
    </row>
    <row r="1487" spans="1:20" ht="48" hidden="1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tr">
        <f t="shared" si="117"/>
        <v>publishing</v>
      </c>
      <c r="R1487" t="str" cm="1">
        <f t="array" ref="R1487">_xlfn.IFS(ISNUMBER(SEARCH("film &amp; video/television", N1487)),"television",ISNUMBER(SEARCH("film &amp; video/animation", N1487)),"animation",ISNUMBER(SEARCH("film &amp; video/documentary", N1487)),"documentary",ISNUMBER(SEARCH("film &amp; video/drama", N1487)),"drama",ISNUMBER(SEARCH("film &amp; video/science fiction", N1487)),"science fiction",ISNUMBER(SEARCH("film &amp; video/shorts", N1487)),"shorts",ISNUMBER(SEARCH("food/food trucks", N1487)),"food trucks",ISNUMBER(SEARCH("food/restaurants", N1487)),"restaurants",ISNUMBER(SEARCH("food/small batch", N1487)),"small batch",ISNUMBER(SEARCH("games/mobile games", N1487)),"mobile games",ISNUMBER(SEARCH("games/tabletop games", N1487)),"tabletop games",ISNUMBER(SEARCH("games/video games", N1487)),"video games",ISNUMBER(SEARCH("music/classical music", N1487)),"classical music",ISNUMBER(SEARCH("music/electronic music", N1487)),"electronic music",ISNUMBER(SEARCH("music/faith", N1487)),"faith",ISNUMBER(SEARCH("music/indie rock", N1487)),"indie rock",ISNUMBER(SEARCH("music/jazz", N1487)),"jazz",ISNUMBER(SEARCH("music/metal", N1487)),"metal",ISNUMBER(SEARCH("music/pop", N1487)),"pop",ISNUMBER(SEARCH("music/rock", N1487)),"rock",ISNUMBER(SEARCH("music/world music", N1487)),"world music",ISNUMBER(SEARCH("journalism/audio", N1487)),"audio",ISNUMBER(SEARCH("photography/nature", N1487)),"nature",ISNUMBER(SEARCH("photography/people", N1487)),"people",ISNUMBER(SEARCH("photography/photobooks", N1487)),"photobooks",ISNUMBER(SEARCH("photography/places", N1487)),"places",ISNUMBER(SEARCH("publishing/art books", N1487)),"art books",ISNUMBER(SEARCH("publishing/children's books", N1487)),"children's books",ISNUMBER(SEARCH("publishing/fiction", N1487)),"fiction",ISNUMBER(SEARCH("publishing/nonfiction", N1487)),"nonfiction",ISNUMBER(SEARCH("publishing/radio &amp; podcasts", N1487)),"radio &amp; podcasts",ISNUMBER(SEARCH("publishing/translations", N1487)),"translations",ISNUMBER(SEARCH("technology/gadgets", N1487)),"gadgets",ISNUMBER(SEARCH("technology/hardware", N1487)),"hardware",ISNUMBER(SEARCH("technology/makerspaces", N1487)),"makerspaces",ISNUMBER(SEARCH("technology/space exploration", N1487)),"space exploration",ISNUMBER(SEARCH("technology/wearables", N1487)),"wearables",ISNUMBER(SEARCH("technology/web", N1487)),"web",ISNUMBER(SEARCH("theater/musical", N1487)),"musical",ISNUMBER(SEARCH("theater/plays", N1487)),"plays",ISNUMBER(SEARCH("theater/spaces", N1487)),"spaces")</f>
        <v>fiction</v>
      </c>
      <c r="S1487" s="6">
        <f t="shared" si="118"/>
        <v>42130.795983796299</v>
      </c>
      <c r="T1487" s="6">
        <f t="shared" si="119"/>
        <v>42175.795983796299</v>
      </c>
    </row>
    <row r="1488" spans="1:20" ht="48" hidden="1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tr">
        <f t="shared" si="117"/>
        <v>publishing</v>
      </c>
      <c r="R1488" t="str" cm="1">
        <f t="array" ref="R1488">_xlfn.IFS(ISNUMBER(SEARCH("film &amp; video/television", N1488)),"television",ISNUMBER(SEARCH("film &amp; video/animation", N1488)),"animation",ISNUMBER(SEARCH("film &amp; video/documentary", N1488)),"documentary",ISNUMBER(SEARCH("film &amp; video/drama", N1488)),"drama",ISNUMBER(SEARCH("film &amp; video/science fiction", N1488)),"science fiction",ISNUMBER(SEARCH("film &amp; video/shorts", N1488)),"shorts",ISNUMBER(SEARCH("food/food trucks", N1488)),"food trucks",ISNUMBER(SEARCH("food/restaurants", N1488)),"restaurants",ISNUMBER(SEARCH("food/small batch", N1488)),"small batch",ISNUMBER(SEARCH("games/mobile games", N1488)),"mobile games",ISNUMBER(SEARCH("games/tabletop games", N1488)),"tabletop games",ISNUMBER(SEARCH("games/video games", N1488)),"video games",ISNUMBER(SEARCH("music/classical music", N1488)),"classical music",ISNUMBER(SEARCH("music/electronic music", N1488)),"electronic music",ISNUMBER(SEARCH("music/faith", N1488)),"faith",ISNUMBER(SEARCH("music/indie rock", N1488)),"indie rock",ISNUMBER(SEARCH("music/jazz", N1488)),"jazz",ISNUMBER(SEARCH("music/metal", N1488)),"metal",ISNUMBER(SEARCH("music/pop", N1488)),"pop",ISNUMBER(SEARCH("music/rock", N1488)),"rock",ISNUMBER(SEARCH("music/world music", N1488)),"world music",ISNUMBER(SEARCH("journalism/audio", N1488)),"audio",ISNUMBER(SEARCH("photography/nature", N1488)),"nature",ISNUMBER(SEARCH("photography/people", N1488)),"people",ISNUMBER(SEARCH("photography/photobooks", N1488)),"photobooks",ISNUMBER(SEARCH("photography/places", N1488)),"places",ISNUMBER(SEARCH("publishing/art books", N1488)),"art books",ISNUMBER(SEARCH("publishing/children's books", N1488)),"children's books",ISNUMBER(SEARCH("publishing/fiction", N1488)),"fiction",ISNUMBER(SEARCH("publishing/nonfiction", N1488)),"nonfiction",ISNUMBER(SEARCH("publishing/radio &amp; podcasts", N1488)),"radio &amp; podcasts",ISNUMBER(SEARCH("publishing/translations", N1488)),"translations",ISNUMBER(SEARCH("technology/gadgets", N1488)),"gadgets",ISNUMBER(SEARCH("technology/hardware", N1488)),"hardware",ISNUMBER(SEARCH("technology/makerspaces", N1488)),"makerspaces",ISNUMBER(SEARCH("technology/space exploration", N1488)),"space exploration",ISNUMBER(SEARCH("technology/wearables", N1488)),"wearables",ISNUMBER(SEARCH("technology/web", N1488)),"web",ISNUMBER(SEARCH("theater/musical", N1488)),"musical",ISNUMBER(SEARCH("theater/plays", N1488)),"plays",ISNUMBER(SEARCH("theater/spaces", N1488)),"spaces")</f>
        <v>fiction</v>
      </c>
      <c r="S1488" s="6">
        <f t="shared" si="118"/>
        <v>42032.168530092589</v>
      </c>
      <c r="T1488" s="6">
        <f t="shared" si="119"/>
        <v>42062.168530092589</v>
      </c>
    </row>
    <row r="1489" spans="1:20" ht="48" hidden="1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v>0</v>
      </c>
      <c r="Q1489" t="str">
        <f t="shared" si="117"/>
        <v>publishing</v>
      </c>
      <c r="R1489" t="str" cm="1">
        <f t="array" ref="R1489">_xlfn.IFS(ISNUMBER(SEARCH("film &amp; video/television", N1489)),"television",ISNUMBER(SEARCH("film &amp; video/animation", N1489)),"animation",ISNUMBER(SEARCH("film &amp; video/documentary", N1489)),"documentary",ISNUMBER(SEARCH("film &amp; video/drama", N1489)),"drama",ISNUMBER(SEARCH("film &amp; video/science fiction", N1489)),"science fiction",ISNUMBER(SEARCH("film &amp; video/shorts", N1489)),"shorts",ISNUMBER(SEARCH("food/food trucks", N1489)),"food trucks",ISNUMBER(SEARCH("food/restaurants", N1489)),"restaurants",ISNUMBER(SEARCH("food/small batch", N1489)),"small batch",ISNUMBER(SEARCH("games/mobile games", N1489)),"mobile games",ISNUMBER(SEARCH("games/tabletop games", N1489)),"tabletop games",ISNUMBER(SEARCH("games/video games", N1489)),"video games",ISNUMBER(SEARCH("music/classical music", N1489)),"classical music",ISNUMBER(SEARCH("music/electronic music", N1489)),"electronic music",ISNUMBER(SEARCH("music/faith", N1489)),"faith",ISNUMBER(SEARCH("music/indie rock", N1489)),"indie rock",ISNUMBER(SEARCH("music/jazz", N1489)),"jazz",ISNUMBER(SEARCH("music/metal", N1489)),"metal",ISNUMBER(SEARCH("music/pop", N1489)),"pop",ISNUMBER(SEARCH("music/rock", N1489)),"rock",ISNUMBER(SEARCH("music/world music", N1489)),"world music",ISNUMBER(SEARCH("journalism/audio", N1489)),"audio",ISNUMBER(SEARCH("photography/nature", N1489)),"nature",ISNUMBER(SEARCH("photography/people", N1489)),"people",ISNUMBER(SEARCH("photography/photobooks", N1489)),"photobooks",ISNUMBER(SEARCH("photography/places", N1489)),"places",ISNUMBER(SEARCH("publishing/art books", N1489)),"art books",ISNUMBER(SEARCH("publishing/children's books", N1489)),"children's books",ISNUMBER(SEARCH("publishing/fiction", N1489)),"fiction",ISNUMBER(SEARCH("publishing/nonfiction", N1489)),"nonfiction",ISNUMBER(SEARCH("publishing/radio &amp; podcasts", N1489)),"radio &amp; podcasts",ISNUMBER(SEARCH("publishing/translations", N1489)),"translations",ISNUMBER(SEARCH("technology/gadgets", N1489)),"gadgets",ISNUMBER(SEARCH("technology/hardware", N1489)),"hardware",ISNUMBER(SEARCH("technology/makerspaces", N1489)),"makerspaces",ISNUMBER(SEARCH("technology/space exploration", N1489)),"space exploration",ISNUMBER(SEARCH("technology/wearables", N1489)),"wearables",ISNUMBER(SEARCH("technology/web", N1489)),"web",ISNUMBER(SEARCH("theater/musical", N1489)),"musical",ISNUMBER(SEARCH("theater/plays", N1489)),"plays",ISNUMBER(SEARCH("theater/spaces", N1489)),"spaces")</f>
        <v>fiction</v>
      </c>
      <c r="S1489" s="6">
        <f t="shared" si="118"/>
        <v>42554.917488425926</v>
      </c>
      <c r="T1489" s="6">
        <f t="shared" si="119"/>
        <v>42584.917488425926</v>
      </c>
    </row>
    <row r="1490" spans="1:20" ht="48" hidden="1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tr">
        <f t="shared" si="117"/>
        <v>publishing</v>
      </c>
      <c r="R1490" t="str" cm="1">
        <f t="array" ref="R1490">_xlfn.IFS(ISNUMBER(SEARCH("film &amp; video/television", N1490)),"television",ISNUMBER(SEARCH("film &amp; video/animation", N1490)),"animation",ISNUMBER(SEARCH("film &amp; video/documentary", N1490)),"documentary",ISNUMBER(SEARCH("film &amp; video/drama", N1490)),"drama",ISNUMBER(SEARCH("film &amp; video/science fiction", N1490)),"science fiction",ISNUMBER(SEARCH("film &amp; video/shorts", N1490)),"shorts",ISNUMBER(SEARCH("food/food trucks", N1490)),"food trucks",ISNUMBER(SEARCH("food/restaurants", N1490)),"restaurants",ISNUMBER(SEARCH("food/small batch", N1490)),"small batch",ISNUMBER(SEARCH("games/mobile games", N1490)),"mobile games",ISNUMBER(SEARCH("games/tabletop games", N1490)),"tabletop games",ISNUMBER(SEARCH("games/video games", N1490)),"video games",ISNUMBER(SEARCH("music/classical music", N1490)),"classical music",ISNUMBER(SEARCH("music/electronic music", N1490)),"electronic music",ISNUMBER(SEARCH("music/faith", N1490)),"faith",ISNUMBER(SEARCH("music/indie rock", N1490)),"indie rock",ISNUMBER(SEARCH("music/jazz", N1490)),"jazz",ISNUMBER(SEARCH("music/metal", N1490)),"metal",ISNUMBER(SEARCH("music/pop", N1490)),"pop",ISNUMBER(SEARCH("music/rock", N1490)),"rock",ISNUMBER(SEARCH("music/world music", N1490)),"world music",ISNUMBER(SEARCH("journalism/audio", N1490)),"audio",ISNUMBER(SEARCH("photography/nature", N1490)),"nature",ISNUMBER(SEARCH("photography/people", N1490)),"people",ISNUMBER(SEARCH("photography/photobooks", N1490)),"photobooks",ISNUMBER(SEARCH("photography/places", N1490)),"places",ISNUMBER(SEARCH("publishing/art books", N1490)),"art books",ISNUMBER(SEARCH("publishing/children's books", N1490)),"children's books",ISNUMBER(SEARCH("publishing/fiction", N1490)),"fiction",ISNUMBER(SEARCH("publishing/nonfiction", N1490)),"nonfiction",ISNUMBER(SEARCH("publishing/radio &amp; podcasts", N1490)),"radio &amp; podcasts",ISNUMBER(SEARCH("publishing/translations", N1490)),"translations",ISNUMBER(SEARCH("technology/gadgets", N1490)),"gadgets",ISNUMBER(SEARCH("technology/hardware", N1490)),"hardware",ISNUMBER(SEARCH("technology/makerspaces", N1490)),"makerspaces",ISNUMBER(SEARCH("technology/space exploration", N1490)),"space exploration",ISNUMBER(SEARCH("technology/wearables", N1490)),"wearables",ISNUMBER(SEARCH("technology/web", N1490)),"web",ISNUMBER(SEARCH("theater/musical", N1490)),"musical",ISNUMBER(SEARCH("theater/plays", N1490)),"plays",ISNUMBER(SEARCH("theater/spaces", N1490)),"spaces")</f>
        <v>fiction</v>
      </c>
      <c r="S1490" s="6">
        <f t="shared" si="118"/>
        <v>41614.563194444447</v>
      </c>
      <c r="T1490" s="6">
        <f t="shared" si="119"/>
        <v>41644.563194444447</v>
      </c>
    </row>
    <row r="1491" spans="1:20" ht="48" hidden="1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v>0</v>
      </c>
      <c r="Q1491" t="str">
        <f t="shared" si="117"/>
        <v>publishing</v>
      </c>
      <c r="R1491" t="str" cm="1">
        <f t="array" ref="R1491">_xlfn.IFS(ISNUMBER(SEARCH("film &amp; video/television", N1491)),"television",ISNUMBER(SEARCH("film &amp; video/animation", N1491)),"animation",ISNUMBER(SEARCH("film &amp; video/documentary", N1491)),"documentary",ISNUMBER(SEARCH("film &amp; video/drama", N1491)),"drama",ISNUMBER(SEARCH("film &amp; video/science fiction", N1491)),"science fiction",ISNUMBER(SEARCH("film &amp; video/shorts", N1491)),"shorts",ISNUMBER(SEARCH("food/food trucks", N1491)),"food trucks",ISNUMBER(SEARCH("food/restaurants", N1491)),"restaurants",ISNUMBER(SEARCH("food/small batch", N1491)),"small batch",ISNUMBER(SEARCH("games/mobile games", N1491)),"mobile games",ISNUMBER(SEARCH("games/tabletop games", N1491)),"tabletop games",ISNUMBER(SEARCH("games/video games", N1491)),"video games",ISNUMBER(SEARCH("music/classical music", N1491)),"classical music",ISNUMBER(SEARCH("music/electronic music", N1491)),"electronic music",ISNUMBER(SEARCH("music/faith", N1491)),"faith",ISNUMBER(SEARCH("music/indie rock", N1491)),"indie rock",ISNUMBER(SEARCH("music/jazz", N1491)),"jazz",ISNUMBER(SEARCH("music/metal", N1491)),"metal",ISNUMBER(SEARCH("music/pop", N1491)),"pop",ISNUMBER(SEARCH("music/rock", N1491)),"rock",ISNUMBER(SEARCH("music/world music", N1491)),"world music",ISNUMBER(SEARCH("journalism/audio", N1491)),"audio",ISNUMBER(SEARCH("photography/nature", N1491)),"nature",ISNUMBER(SEARCH("photography/people", N1491)),"people",ISNUMBER(SEARCH("photography/photobooks", N1491)),"photobooks",ISNUMBER(SEARCH("photography/places", N1491)),"places",ISNUMBER(SEARCH("publishing/art books", N1491)),"art books",ISNUMBER(SEARCH("publishing/children's books", N1491)),"children's books",ISNUMBER(SEARCH("publishing/fiction", N1491)),"fiction",ISNUMBER(SEARCH("publishing/nonfiction", N1491)),"nonfiction",ISNUMBER(SEARCH("publishing/radio &amp; podcasts", N1491)),"radio &amp; podcasts",ISNUMBER(SEARCH("publishing/translations", N1491)),"translations",ISNUMBER(SEARCH("technology/gadgets", N1491)),"gadgets",ISNUMBER(SEARCH("technology/hardware", N1491)),"hardware",ISNUMBER(SEARCH("technology/makerspaces", N1491)),"makerspaces",ISNUMBER(SEARCH("technology/space exploration", N1491)),"space exploration",ISNUMBER(SEARCH("technology/wearables", N1491)),"wearables",ISNUMBER(SEARCH("technology/web", N1491)),"web",ISNUMBER(SEARCH("theater/musical", N1491)),"musical",ISNUMBER(SEARCH("theater/plays", N1491)),"plays",ISNUMBER(SEARCH("theater/spaces", N1491)),"spaces")</f>
        <v>fiction</v>
      </c>
      <c r="S1491" s="6">
        <f t="shared" si="118"/>
        <v>41198.611712962964</v>
      </c>
      <c r="T1491" s="6">
        <f t="shared" si="119"/>
        <v>41228.653379629628</v>
      </c>
    </row>
    <row r="1492" spans="1:20" ht="48" hidden="1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tr">
        <f t="shared" si="117"/>
        <v>publishing</v>
      </c>
      <c r="R1492" t="str" cm="1">
        <f t="array" ref="R1492">_xlfn.IFS(ISNUMBER(SEARCH("film &amp; video/television", N1492)),"television",ISNUMBER(SEARCH("film &amp; video/animation", N1492)),"animation",ISNUMBER(SEARCH("film &amp; video/documentary", N1492)),"documentary",ISNUMBER(SEARCH("film &amp; video/drama", N1492)),"drama",ISNUMBER(SEARCH("film &amp; video/science fiction", N1492)),"science fiction",ISNUMBER(SEARCH("film &amp; video/shorts", N1492)),"shorts",ISNUMBER(SEARCH("food/food trucks", N1492)),"food trucks",ISNUMBER(SEARCH("food/restaurants", N1492)),"restaurants",ISNUMBER(SEARCH("food/small batch", N1492)),"small batch",ISNUMBER(SEARCH("games/mobile games", N1492)),"mobile games",ISNUMBER(SEARCH("games/tabletop games", N1492)),"tabletop games",ISNUMBER(SEARCH("games/video games", N1492)),"video games",ISNUMBER(SEARCH("music/classical music", N1492)),"classical music",ISNUMBER(SEARCH("music/electronic music", N1492)),"electronic music",ISNUMBER(SEARCH("music/faith", N1492)),"faith",ISNUMBER(SEARCH("music/indie rock", N1492)),"indie rock",ISNUMBER(SEARCH("music/jazz", N1492)),"jazz",ISNUMBER(SEARCH("music/metal", N1492)),"metal",ISNUMBER(SEARCH("music/pop", N1492)),"pop",ISNUMBER(SEARCH("music/rock", N1492)),"rock",ISNUMBER(SEARCH("music/world music", N1492)),"world music",ISNUMBER(SEARCH("journalism/audio", N1492)),"audio",ISNUMBER(SEARCH("photography/nature", N1492)),"nature",ISNUMBER(SEARCH("photography/people", N1492)),"people",ISNUMBER(SEARCH("photography/photobooks", N1492)),"photobooks",ISNUMBER(SEARCH("photography/places", N1492)),"places",ISNUMBER(SEARCH("publishing/art books", N1492)),"art books",ISNUMBER(SEARCH("publishing/children's books", N1492)),"children's books",ISNUMBER(SEARCH("publishing/fiction", N1492)),"fiction",ISNUMBER(SEARCH("publishing/nonfiction", N1492)),"nonfiction",ISNUMBER(SEARCH("publishing/radio &amp; podcasts", N1492)),"radio &amp; podcasts",ISNUMBER(SEARCH("publishing/translations", N1492)),"translations",ISNUMBER(SEARCH("technology/gadgets", N1492)),"gadgets",ISNUMBER(SEARCH("technology/hardware", N1492)),"hardware",ISNUMBER(SEARCH("technology/makerspaces", N1492)),"makerspaces",ISNUMBER(SEARCH("technology/space exploration", N1492)),"space exploration",ISNUMBER(SEARCH("technology/wearables", N1492)),"wearables",ISNUMBER(SEARCH("technology/web", N1492)),"web",ISNUMBER(SEARCH("theater/musical", N1492)),"musical",ISNUMBER(SEARCH("theater/plays", N1492)),"plays",ISNUMBER(SEARCH("theater/spaces", N1492)),"spaces")</f>
        <v>fiction</v>
      </c>
      <c r="S1492" s="6">
        <f t="shared" si="118"/>
        <v>41520.561041666668</v>
      </c>
      <c r="T1492" s="6">
        <f t="shared" si="119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tr">
        <f t="shared" si="117"/>
        <v>publishing</v>
      </c>
      <c r="R1493" t="str" cm="1">
        <f t="array" ref="R1493">_xlfn.IFS(ISNUMBER(SEARCH("film &amp; video/television", N1493)),"television",ISNUMBER(SEARCH("film &amp; video/animation", N1493)),"animation",ISNUMBER(SEARCH("film &amp; video/documentary", N1493)),"documentary",ISNUMBER(SEARCH("film &amp; video/drama", N1493)),"drama",ISNUMBER(SEARCH("film &amp; video/science fiction", N1493)),"science fiction",ISNUMBER(SEARCH("film &amp; video/shorts", N1493)),"shorts",ISNUMBER(SEARCH("food/food trucks", N1493)),"food trucks",ISNUMBER(SEARCH("food/restaurants", N1493)),"restaurants",ISNUMBER(SEARCH("food/small batch", N1493)),"small batch",ISNUMBER(SEARCH("games/mobile games", N1493)),"mobile games",ISNUMBER(SEARCH("games/tabletop games", N1493)),"tabletop games",ISNUMBER(SEARCH("games/video games", N1493)),"video games",ISNUMBER(SEARCH("music/classical music", N1493)),"classical music",ISNUMBER(SEARCH("music/electronic music", N1493)),"electronic music",ISNUMBER(SEARCH("music/faith", N1493)),"faith",ISNUMBER(SEARCH("music/indie rock", N1493)),"indie rock",ISNUMBER(SEARCH("music/jazz", N1493)),"jazz",ISNUMBER(SEARCH("music/metal", N1493)),"metal",ISNUMBER(SEARCH("music/pop", N1493)),"pop",ISNUMBER(SEARCH("music/rock", N1493)),"rock",ISNUMBER(SEARCH("music/world music", N1493)),"world music",ISNUMBER(SEARCH("journalism/audio", N1493)),"audio",ISNUMBER(SEARCH("photography/nature", N1493)),"nature",ISNUMBER(SEARCH("photography/people", N1493)),"people",ISNUMBER(SEARCH("photography/photobooks", N1493)),"photobooks",ISNUMBER(SEARCH("photography/places", N1493)),"places",ISNUMBER(SEARCH("publishing/art books", N1493)),"art books",ISNUMBER(SEARCH("publishing/children's books", N1493)),"children's books",ISNUMBER(SEARCH("publishing/fiction", N1493)),"fiction",ISNUMBER(SEARCH("publishing/nonfiction", N1493)),"nonfiction",ISNUMBER(SEARCH("publishing/radio &amp; podcasts", N1493)),"radio &amp; podcasts",ISNUMBER(SEARCH("publishing/translations", N1493)),"translations",ISNUMBER(SEARCH("technology/gadgets", N1493)),"gadgets",ISNUMBER(SEARCH("technology/hardware", N1493)),"hardware",ISNUMBER(SEARCH("technology/makerspaces", N1493)),"makerspaces",ISNUMBER(SEARCH("technology/space exploration", N1493)),"space exploration",ISNUMBER(SEARCH("technology/wearables", N1493)),"wearables",ISNUMBER(SEARCH("technology/web", N1493)),"web",ISNUMBER(SEARCH("theater/musical", N1493)),"musical",ISNUMBER(SEARCH("theater/plays", N1493)),"plays",ISNUMBER(SEARCH("theater/spaces", N1493)),"spaces")</f>
        <v>fiction</v>
      </c>
      <c r="S1493" s="6">
        <f t="shared" si="118"/>
        <v>41991.713460648149</v>
      </c>
      <c r="T1493" s="6">
        <f t="shared" si="119"/>
        <v>42050.651388888888</v>
      </c>
    </row>
    <row r="1494" spans="1:20" ht="48" hidden="1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tr">
        <f t="shared" si="117"/>
        <v>publishing</v>
      </c>
      <c r="R1494" t="str" cm="1">
        <f t="array" ref="R1494">_xlfn.IFS(ISNUMBER(SEARCH("film &amp; video/television", N1494)),"television",ISNUMBER(SEARCH("film &amp; video/animation", N1494)),"animation",ISNUMBER(SEARCH("film &amp; video/documentary", N1494)),"documentary",ISNUMBER(SEARCH("film &amp; video/drama", N1494)),"drama",ISNUMBER(SEARCH("film &amp; video/science fiction", N1494)),"science fiction",ISNUMBER(SEARCH("film &amp; video/shorts", N1494)),"shorts",ISNUMBER(SEARCH("food/food trucks", N1494)),"food trucks",ISNUMBER(SEARCH("food/restaurants", N1494)),"restaurants",ISNUMBER(SEARCH("food/small batch", N1494)),"small batch",ISNUMBER(SEARCH("games/mobile games", N1494)),"mobile games",ISNUMBER(SEARCH("games/tabletop games", N1494)),"tabletop games",ISNUMBER(SEARCH("games/video games", N1494)),"video games",ISNUMBER(SEARCH("music/classical music", N1494)),"classical music",ISNUMBER(SEARCH("music/electronic music", N1494)),"electronic music",ISNUMBER(SEARCH("music/faith", N1494)),"faith",ISNUMBER(SEARCH("music/indie rock", N1494)),"indie rock",ISNUMBER(SEARCH("music/jazz", N1494)),"jazz",ISNUMBER(SEARCH("music/metal", N1494)),"metal",ISNUMBER(SEARCH("music/pop", N1494)),"pop",ISNUMBER(SEARCH("music/rock", N1494)),"rock",ISNUMBER(SEARCH("music/world music", N1494)),"world music",ISNUMBER(SEARCH("journalism/audio", N1494)),"audio",ISNUMBER(SEARCH("photography/nature", N1494)),"nature",ISNUMBER(SEARCH("photography/people", N1494)),"people",ISNUMBER(SEARCH("photography/photobooks", N1494)),"photobooks",ISNUMBER(SEARCH("photography/places", N1494)),"places",ISNUMBER(SEARCH("publishing/art books", N1494)),"art books",ISNUMBER(SEARCH("publishing/children's books", N1494)),"children's books",ISNUMBER(SEARCH("publishing/fiction", N1494)),"fiction",ISNUMBER(SEARCH("publishing/nonfiction", N1494)),"nonfiction",ISNUMBER(SEARCH("publishing/radio &amp; podcasts", N1494)),"radio &amp; podcasts",ISNUMBER(SEARCH("publishing/translations", N1494)),"translations",ISNUMBER(SEARCH("technology/gadgets", N1494)),"gadgets",ISNUMBER(SEARCH("technology/hardware", N1494)),"hardware",ISNUMBER(SEARCH("technology/makerspaces", N1494)),"makerspaces",ISNUMBER(SEARCH("technology/space exploration", N1494)),"space exploration",ISNUMBER(SEARCH("technology/wearables", N1494)),"wearables",ISNUMBER(SEARCH("technology/web", N1494)),"web",ISNUMBER(SEARCH("theater/musical", N1494)),"musical",ISNUMBER(SEARCH("theater/plays", N1494)),"plays",ISNUMBER(SEARCH("theater/spaces", N1494)),"spaces")</f>
        <v>fiction</v>
      </c>
      <c r="S1494" s="6">
        <f t="shared" si="118"/>
        <v>40682.884791666671</v>
      </c>
      <c r="T1494" s="6">
        <f t="shared" si="119"/>
        <v>40712.884791666671</v>
      </c>
    </row>
    <row r="1495" spans="1:20" ht="32" hidden="1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v>0</v>
      </c>
      <c r="Q1495" t="str">
        <f t="shared" si="117"/>
        <v>publishing</v>
      </c>
      <c r="R1495" t="str" cm="1">
        <f t="array" ref="R1495">_xlfn.IFS(ISNUMBER(SEARCH("film &amp; video/television", N1495)),"television",ISNUMBER(SEARCH("film &amp; video/animation", N1495)),"animation",ISNUMBER(SEARCH("film &amp; video/documentary", N1495)),"documentary",ISNUMBER(SEARCH("film &amp; video/drama", N1495)),"drama",ISNUMBER(SEARCH("film &amp; video/science fiction", N1495)),"science fiction",ISNUMBER(SEARCH("film &amp; video/shorts", N1495)),"shorts",ISNUMBER(SEARCH("food/food trucks", N1495)),"food trucks",ISNUMBER(SEARCH("food/restaurants", N1495)),"restaurants",ISNUMBER(SEARCH("food/small batch", N1495)),"small batch",ISNUMBER(SEARCH("games/mobile games", N1495)),"mobile games",ISNUMBER(SEARCH("games/tabletop games", N1495)),"tabletop games",ISNUMBER(SEARCH("games/video games", N1495)),"video games",ISNUMBER(SEARCH("music/classical music", N1495)),"classical music",ISNUMBER(SEARCH("music/electronic music", N1495)),"electronic music",ISNUMBER(SEARCH("music/faith", N1495)),"faith",ISNUMBER(SEARCH("music/indie rock", N1495)),"indie rock",ISNUMBER(SEARCH("music/jazz", N1495)),"jazz",ISNUMBER(SEARCH("music/metal", N1495)),"metal",ISNUMBER(SEARCH("music/pop", N1495)),"pop",ISNUMBER(SEARCH("music/rock", N1495)),"rock",ISNUMBER(SEARCH("music/world music", N1495)),"world music",ISNUMBER(SEARCH("journalism/audio", N1495)),"audio",ISNUMBER(SEARCH("photography/nature", N1495)),"nature",ISNUMBER(SEARCH("photography/people", N1495)),"people",ISNUMBER(SEARCH("photography/photobooks", N1495)),"photobooks",ISNUMBER(SEARCH("photography/places", N1495)),"places",ISNUMBER(SEARCH("publishing/art books", N1495)),"art books",ISNUMBER(SEARCH("publishing/children's books", N1495)),"children's books",ISNUMBER(SEARCH("publishing/fiction", N1495)),"fiction",ISNUMBER(SEARCH("publishing/nonfiction", N1495)),"nonfiction",ISNUMBER(SEARCH("publishing/radio &amp; podcasts", N1495)),"radio &amp; podcasts",ISNUMBER(SEARCH("publishing/translations", N1495)),"translations",ISNUMBER(SEARCH("technology/gadgets", N1495)),"gadgets",ISNUMBER(SEARCH("technology/hardware", N1495)),"hardware",ISNUMBER(SEARCH("technology/makerspaces", N1495)),"makerspaces",ISNUMBER(SEARCH("technology/space exploration", N1495)),"space exploration",ISNUMBER(SEARCH("technology/wearables", N1495)),"wearables",ISNUMBER(SEARCH("technology/web", N1495)),"web",ISNUMBER(SEARCH("theater/musical", N1495)),"musical",ISNUMBER(SEARCH("theater/plays", N1495)),"plays",ISNUMBER(SEARCH("theater/spaces", N1495)),"spaces")</f>
        <v>fiction</v>
      </c>
      <c r="S1495" s="6">
        <f t="shared" si="118"/>
        <v>41411.866608796299</v>
      </c>
      <c r="T1495" s="6">
        <f t="shared" si="119"/>
        <v>41441.866608796299</v>
      </c>
    </row>
    <row r="1496" spans="1:20" ht="48" hidden="1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tr">
        <f t="shared" si="117"/>
        <v>publishing</v>
      </c>
      <c r="R1496" t="str" cm="1">
        <f t="array" ref="R1496">_xlfn.IFS(ISNUMBER(SEARCH("film &amp; video/television", N1496)),"television",ISNUMBER(SEARCH("film &amp; video/animation", N1496)),"animation",ISNUMBER(SEARCH("film &amp; video/documentary", N1496)),"documentary",ISNUMBER(SEARCH("film &amp; video/drama", N1496)),"drama",ISNUMBER(SEARCH("film &amp; video/science fiction", N1496)),"science fiction",ISNUMBER(SEARCH("film &amp; video/shorts", N1496)),"shorts",ISNUMBER(SEARCH("food/food trucks", N1496)),"food trucks",ISNUMBER(SEARCH("food/restaurants", N1496)),"restaurants",ISNUMBER(SEARCH("food/small batch", N1496)),"small batch",ISNUMBER(SEARCH("games/mobile games", N1496)),"mobile games",ISNUMBER(SEARCH("games/tabletop games", N1496)),"tabletop games",ISNUMBER(SEARCH("games/video games", N1496)),"video games",ISNUMBER(SEARCH("music/classical music", N1496)),"classical music",ISNUMBER(SEARCH("music/electronic music", N1496)),"electronic music",ISNUMBER(SEARCH("music/faith", N1496)),"faith",ISNUMBER(SEARCH("music/indie rock", N1496)),"indie rock",ISNUMBER(SEARCH("music/jazz", N1496)),"jazz",ISNUMBER(SEARCH("music/metal", N1496)),"metal",ISNUMBER(SEARCH("music/pop", N1496)),"pop",ISNUMBER(SEARCH("music/rock", N1496)),"rock",ISNUMBER(SEARCH("music/world music", N1496)),"world music",ISNUMBER(SEARCH("journalism/audio", N1496)),"audio",ISNUMBER(SEARCH("photography/nature", N1496)),"nature",ISNUMBER(SEARCH("photography/people", N1496)),"people",ISNUMBER(SEARCH("photography/photobooks", N1496)),"photobooks",ISNUMBER(SEARCH("photography/places", N1496)),"places",ISNUMBER(SEARCH("publishing/art books", N1496)),"art books",ISNUMBER(SEARCH("publishing/children's books", N1496)),"children's books",ISNUMBER(SEARCH("publishing/fiction", N1496)),"fiction",ISNUMBER(SEARCH("publishing/nonfiction", N1496)),"nonfiction",ISNUMBER(SEARCH("publishing/radio &amp; podcasts", N1496)),"radio &amp; podcasts",ISNUMBER(SEARCH("publishing/translations", N1496)),"translations",ISNUMBER(SEARCH("technology/gadgets", N1496)),"gadgets",ISNUMBER(SEARCH("technology/hardware", N1496)),"hardware",ISNUMBER(SEARCH("technology/makerspaces", N1496)),"makerspaces",ISNUMBER(SEARCH("technology/space exploration", N1496)),"space exploration",ISNUMBER(SEARCH("technology/wearables", N1496)),"wearables",ISNUMBER(SEARCH("technology/web", N1496)),"web",ISNUMBER(SEARCH("theater/musical", N1496)),"musical",ISNUMBER(SEARCH("theater/plays", N1496)),"plays",ISNUMBER(SEARCH("theater/spaces", N1496)),"spaces")</f>
        <v>fiction</v>
      </c>
      <c r="S1496" s="6">
        <f t="shared" si="118"/>
        <v>42067.722372685181</v>
      </c>
      <c r="T1496" s="6">
        <f t="shared" si="119"/>
        <v>42097.651388888888</v>
      </c>
    </row>
    <row r="1497" spans="1:20" ht="32" hidden="1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v>0</v>
      </c>
      <c r="Q1497" t="str">
        <f t="shared" si="117"/>
        <v>publishing</v>
      </c>
      <c r="R1497" t="str" cm="1">
        <f t="array" ref="R1497">_xlfn.IFS(ISNUMBER(SEARCH("film &amp; video/television", N1497)),"television",ISNUMBER(SEARCH("film &amp; video/animation", N1497)),"animation",ISNUMBER(SEARCH("film &amp; video/documentary", N1497)),"documentary",ISNUMBER(SEARCH("film &amp; video/drama", N1497)),"drama",ISNUMBER(SEARCH("film &amp; video/science fiction", N1497)),"science fiction",ISNUMBER(SEARCH("film &amp; video/shorts", N1497)),"shorts",ISNUMBER(SEARCH("food/food trucks", N1497)),"food trucks",ISNUMBER(SEARCH("food/restaurants", N1497)),"restaurants",ISNUMBER(SEARCH("food/small batch", N1497)),"small batch",ISNUMBER(SEARCH("games/mobile games", N1497)),"mobile games",ISNUMBER(SEARCH("games/tabletop games", N1497)),"tabletop games",ISNUMBER(SEARCH("games/video games", N1497)),"video games",ISNUMBER(SEARCH("music/classical music", N1497)),"classical music",ISNUMBER(SEARCH("music/electronic music", N1497)),"electronic music",ISNUMBER(SEARCH("music/faith", N1497)),"faith",ISNUMBER(SEARCH("music/indie rock", N1497)),"indie rock",ISNUMBER(SEARCH("music/jazz", N1497)),"jazz",ISNUMBER(SEARCH("music/metal", N1497)),"metal",ISNUMBER(SEARCH("music/pop", N1497)),"pop",ISNUMBER(SEARCH("music/rock", N1497)),"rock",ISNUMBER(SEARCH("music/world music", N1497)),"world music",ISNUMBER(SEARCH("journalism/audio", N1497)),"audio",ISNUMBER(SEARCH("photography/nature", N1497)),"nature",ISNUMBER(SEARCH("photography/people", N1497)),"people",ISNUMBER(SEARCH("photography/photobooks", N1497)),"photobooks",ISNUMBER(SEARCH("photography/places", N1497)),"places",ISNUMBER(SEARCH("publishing/art books", N1497)),"art books",ISNUMBER(SEARCH("publishing/children's books", N1497)),"children's books",ISNUMBER(SEARCH("publishing/fiction", N1497)),"fiction",ISNUMBER(SEARCH("publishing/nonfiction", N1497)),"nonfiction",ISNUMBER(SEARCH("publishing/radio &amp; podcasts", N1497)),"radio &amp; podcasts",ISNUMBER(SEARCH("publishing/translations", N1497)),"translations",ISNUMBER(SEARCH("technology/gadgets", N1497)),"gadgets",ISNUMBER(SEARCH("technology/hardware", N1497)),"hardware",ISNUMBER(SEARCH("technology/makerspaces", N1497)),"makerspaces",ISNUMBER(SEARCH("technology/space exploration", N1497)),"space exploration",ISNUMBER(SEARCH("technology/wearables", N1497)),"wearables",ISNUMBER(SEARCH("technology/web", N1497)),"web",ISNUMBER(SEARCH("theater/musical", N1497)),"musical",ISNUMBER(SEARCH("theater/plays", N1497)),"plays",ISNUMBER(SEARCH("theater/spaces", N1497)),"spaces")</f>
        <v>fiction</v>
      </c>
      <c r="S1497" s="6">
        <f t="shared" si="118"/>
        <v>40752.789710648147</v>
      </c>
      <c r="T1497" s="6">
        <f t="shared" si="119"/>
        <v>40782.789710648147</v>
      </c>
    </row>
    <row r="1498" spans="1:20" ht="48" hidden="1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v>0</v>
      </c>
      <c r="Q1498" t="str">
        <f t="shared" si="117"/>
        <v>publishing</v>
      </c>
      <c r="R1498" t="str" cm="1">
        <f t="array" ref="R1498">_xlfn.IFS(ISNUMBER(SEARCH("film &amp; video/television", N1498)),"television",ISNUMBER(SEARCH("film &amp; video/animation", N1498)),"animation",ISNUMBER(SEARCH("film &amp; video/documentary", N1498)),"documentary",ISNUMBER(SEARCH("film &amp; video/drama", N1498)),"drama",ISNUMBER(SEARCH("film &amp; video/science fiction", N1498)),"science fiction",ISNUMBER(SEARCH("film &amp; video/shorts", N1498)),"shorts",ISNUMBER(SEARCH("food/food trucks", N1498)),"food trucks",ISNUMBER(SEARCH("food/restaurants", N1498)),"restaurants",ISNUMBER(SEARCH("food/small batch", N1498)),"small batch",ISNUMBER(SEARCH("games/mobile games", N1498)),"mobile games",ISNUMBER(SEARCH("games/tabletop games", N1498)),"tabletop games",ISNUMBER(SEARCH("games/video games", N1498)),"video games",ISNUMBER(SEARCH("music/classical music", N1498)),"classical music",ISNUMBER(SEARCH("music/electronic music", N1498)),"electronic music",ISNUMBER(SEARCH("music/faith", N1498)),"faith",ISNUMBER(SEARCH("music/indie rock", N1498)),"indie rock",ISNUMBER(SEARCH("music/jazz", N1498)),"jazz",ISNUMBER(SEARCH("music/metal", N1498)),"metal",ISNUMBER(SEARCH("music/pop", N1498)),"pop",ISNUMBER(SEARCH("music/rock", N1498)),"rock",ISNUMBER(SEARCH("music/world music", N1498)),"world music",ISNUMBER(SEARCH("journalism/audio", N1498)),"audio",ISNUMBER(SEARCH("photography/nature", N1498)),"nature",ISNUMBER(SEARCH("photography/people", N1498)),"people",ISNUMBER(SEARCH("photography/photobooks", N1498)),"photobooks",ISNUMBER(SEARCH("photography/places", N1498)),"places",ISNUMBER(SEARCH("publishing/art books", N1498)),"art books",ISNUMBER(SEARCH("publishing/children's books", N1498)),"children's books",ISNUMBER(SEARCH("publishing/fiction", N1498)),"fiction",ISNUMBER(SEARCH("publishing/nonfiction", N1498)),"nonfiction",ISNUMBER(SEARCH("publishing/radio &amp; podcasts", N1498)),"radio &amp; podcasts",ISNUMBER(SEARCH("publishing/translations", N1498)),"translations",ISNUMBER(SEARCH("technology/gadgets", N1498)),"gadgets",ISNUMBER(SEARCH("technology/hardware", N1498)),"hardware",ISNUMBER(SEARCH("technology/makerspaces", N1498)),"makerspaces",ISNUMBER(SEARCH("technology/space exploration", N1498)),"space exploration",ISNUMBER(SEARCH("technology/wearables", N1498)),"wearables",ISNUMBER(SEARCH("technology/web", N1498)),"web",ISNUMBER(SEARCH("theater/musical", N1498)),"musical",ISNUMBER(SEARCH("theater/plays", N1498)),"plays",ISNUMBER(SEARCH("theater/spaces", N1498)),"spaces")</f>
        <v>fiction</v>
      </c>
      <c r="S1498" s="6">
        <f t="shared" si="118"/>
        <v>41838.475219907406</v>
      </c>
      <c r="T1498" s="6">
        <f t="shared" si="119"/>
        <v>41898.475219907406</v>
      </c>
    </row>
    <row r="1499" spans="1:20" ht="48" hidden="1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tr">
        <f t="shared" si="117"/>
        <v>publishing</v>
      </c>
      <c r="R1499" t="str" cm="1">
        <f t="array" ref="R1499">_xlfn.IFS(ISNUMBER(SEARCH("film &amp; video/television", N1499)),"television",ISNUMBER(SEARCH("film &amp; video/animation", N1499)),"animation",ISNUMBER(SEARCH("film &amp; video/documentary", N1499)),"documentary",ISNUMBER(SEARCH("film &amp; video/drama", N1499)),"drama",ISNUMBER(SEARCH("film &amp; video/science fiction", N1499)),"science fiction",ISNUMBER(SEARCH("film &amp; video/shorts", N1499)),"shorts",ISNUMBER(SEARCH("food/food trucks", N1499)),"food trucks",ISNUMBER(SEARCH("food/restaurants", N1499)),"restaurants",ISNUMBER(SEARCH("food/small batch", N1499)),"small batch",ISNUMBER(SEARCH("games/mobile games", N1499)),"mobile games",ISNUMBER(SEARCH("games/tabletop games", N1499)),"tabletop games",ISNUMBER(SEARCH("games/video games", N1499)),"video games",ISNUMBER(SEARCH("music/classical music", N1499)),"classical music",ISNUMBER(SEARCH("music/electronic music", N1499)),"electronic music",ISNUMBER(SEARCH("music/faith", N1499)),"faith",ISNUMBER(SEARCH("music/indie rock", N1499)),"indie rock",ISNUMBER(SEARCH("music/jazz", N1499)),"jazz",ISNUMBER(SEARCH("music/metal", N1499)),"metal",ISNUMBER(SEARCH("music/pop", N1499)),"pop",ISNUMBER(SEARCH("music/rock", N1499)),"rock",ISNUMBER(SEARCH("music/world music", N1499)),"world music",ISNUMBER(SEARCH("journalism/audio", N1499)),"audio",ISNUMBER(SEARCH("photography/nature", N1499)),"nature",ISNUMBER(SEARCH("photography/people", N1499)),"people",ISNUMBER(SEARCH("photography/photobooks", N1499)),"photobooks",ISNUMBER(SEARCH("photography/places", N1499)),"places",ISNUMBER(SEARCH("publishing/art books", N1499)),"art books",ISNUMBER(SEARCH("publishing/children's books", N1499)),"children's books",ISNUMBER(SEARCH("publishing/fiction", N1499)),"fiction",ISNUMBER(SEARCH("publishing/nonfiction", N1499)),"nonfiction",ISNUMBER(SEARCH("publishing/radio &amp; podcasts", N1499)),"radio &amp; podcasts",ISNUMBER(SEARCH("publishing/translations", N1499)),"translations",ISNUMBER(SEARCH("technology/gadgets", N1499)),"gadgets",ISNUMBER(SEARCH("technology/hardware", N1499)),"hardware",ISNUMBER(SEARCH("technology/makerspaces", N1499)),"makerspaces",ISNUMBER(SEARCH("technology/space exploration", N1499)),"space exploration",ISNUMBER(SEARCH("technology/wearables", N1499)),"wearables",ISNUMBER(SEARCH("technology/web", N1499)),"web",ISNUMBER(SEARCH("theater/musical", N1499)),"musical",ISNUMBER(SEARCH("theater/plays", N1499)),"plays",ISNUMBER(SEARCH("theater/spaces", N1499)),"spaces")</f>
        <v>fiction</v>
      </c>
      <c r="S1499" s="6">
        <f t="shared" si="118"/>
        <v>41444.64261574074</v>
      </c>
      <c r="T1499" s="6">
        <f t="shared" si="119"/>
        <v>41486.821527777778</v>
      </c>
    </row>
    <row r="1500" spans="1:20" ht="48" hidden="1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tr">
        <f t="shared" si="117"/>
        <v>publishing</v>
      </c>
      <c r="R1500" t="str" cm="1">
        <f t="array" ref="R1500">_xlfn.IFS(ISNUMBER(SEARCH("film &amp; video/television", N1500)),"television",ISNUMBER(SEARCH("film &amp; video/animation", N1500)),"animation",ISNUMBER(SEARCH("film &amp; video/documentary", N1500)),"documentary",ISNUMBER(SEARCH("film &amp; video/drama", N1500)),"drama",ISNUMBER(SEARCH("film &amp; video/science fiction", N1500)),"science fiction",ISNUMBER(SEARCH("film &amp; video/shorts", N1500)),"shorts",ISNUMBER(SEARCH("food/food trucks", N1500)),"food trucks",ISNUMBER(SEARCH("food/restaurants", N1500)),"restaurants",ISNUMBER(SEARCH("food/small batch", N1500)),"small batch",ISNUMBER(SEARCH("games/mobile games", N1500)),"mobile games",ISNUMBER(SEARCH("games/tabletop games", N1500)),"tabletop games",ISNUMBER(SEARCH("games/video games", N1500)),"video games",ISNUMBER(SEARCH("music/classical music", N1500)),"classical music",ISNUMBER(SEARCH("music/electronic music", N1500)),"electronic music",ISNUMBER(SEARCH("music/faith", N1500)),"faith",ISNUMBER(SEARCH("music/indie rock", N1500)),"indie rock",ISNUMBER(SEARCH("music/jazz", N1500)),"jazz",ISNUMBER(SEARCH("music/metal", N1500)),"metal",ISNUMBER(SEARCH("music/pop", N1500)),"pop",ISNUMBER(SEARCH("music/rock", N1500)),"rock",ISNUMBER(SEARCH("music/world music", N1500)),"world music",ISNUMBER(SEARCH("journalism/audio", N1500)),"audio",ISNUMBER(SEARCH("photography/nature", N1500)),"nature",ISNUMBER(SEARCH("photography/people", N1500)),"people",ISNUMBER(SEARCH("photography/photobooks", N1500)),"photobooks",ISNUMBER(SEARCH("photography/places", N1500)),"places",ISNUMBER(SEARCH("publishing/art books", N1500)),"art books",ISNUMBER(SEARCH("publishing/children's books", N1500)),"children's books",ISNUMBER(SEARCH("publishing/fiction", N1500)),"fiction",ISNUMBER(SEARCH("publishing/nonfiction", N1500)),"nonfiction",ISNUMBER(SEARCH("publishing/radio &amp; podcasts", N1500)),"radio &amp; podcasts",ISNUMBER(SEARCH("publishing/translations", N1500)),"translations",ISNUMBER(SEARCH("technology/gadgets", N1500)),"gadgets",ISNUMBER(SEARCH("technology/hardware", N1500)),"hardware",ISNUMBER(SEARCH("technology/makerspaces", N1500)),"makerspaces",ISNUMBER(SEARCH("technology/space exploration", N1500)),"space exploration",ISNUMBER(SEARCH("technology/wearables", N1500)),"wearables",ISNUMBER(SEARCH("technology/web", N1500)),"web",ISNUMBER(SEARCH("theater/musical", N1500)),"musical",ISNUMBER(SEARCH("theater/plays", N1500)),"plays",ISNUMBER(SEARCH("theater/spaces", N1500)),"spaces")</f>
        <v>fiction</v>
      </c>
      <c r="S1500" s="6">
        <f t="shared" si="118"/>
        <v>41840.983541666668</v>
      </c>
      <c r="T1500" s="6">
        <f t="shared" si="119"/>
        <v>41885.983541666668</v>
      </c>
    </row>
    <row r="1501" spans="1:20" ht="48" hidden="1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tr">
        <f t="shared" si="117"/>
        <v>publishing</v>
      </c>
      <c r="R1501" t="str" cm="1">
        <f t="array" ref="R1501">_xlfn.IFS(ISNUMBER(SEARCH("film &amp; video/television", N1501)),"television",ISNUMBER(SEARCH("film &amp; video/animation", N1501)),"animation",ISNUMBER(SEARCH("film &amp; video/documentary", N1501)),"documentary",ISNUMBER(SEARCH("film &amp; video/drama", N1501)),"drama",ISNUMBER(SEARCH("film &amp; video/science fiction", N1501)),"science fiction",ISNUMBER(SEARCH("film &amp; video/shorts", N1501)),"shorts",ISNUMBER(SEARCH("food/food trucks", N1501)),"food trucks",ISNUMBER(SEARCH("food/restaurants", N1501)),"restaurants",ISNUMBER(SEARCH("food/small batch", N1501)),"small batch",ISNUMBER(SEARCH("games/mobile games", N1501)),"mobile games",ISNUMBER(SEARCH("games/tabletop games", N1501)),"tabletop games",ISNUMBER(SEARCH("games/video games", N1501)),"video games",ISNUMBER(SEARCH("music/classical music", N1501)),"classical music",ISNUMBER(SEARCH("music/electronic music", N1501)),"electronic music",ISNUMBER(SEARCH("music/faith", N1501)),"faith",ISNUMBER(SEARCH("music/indie rock", N1501)),"indie rock",ISNUMBER(SEARCH("music/jazz", N1501)),"jazz",ISNUMBER(SEARCH("music/metal", N1501)),"metal",ISNUMBER(SEARCH("music/pop", N1501)),"pop",ISNUMBER(SEARCH("music/rock", N1501)),"rock",ISNUMBER(SEARCH("music/world music", N1501)),"world music",ISNUMBER(SEARCH("journalism/audio", N1501)),"audio",ISNUMBER(SEARCH("photography/nature", N1501)),"nature",ISNUMBER(SEARCH("photography/people", N1501)),"people",ISNUMBER(SEARCH("photography/photobooks", N1501)),"photobooks",ISNUMBER(SEARCH("photography/places", N1501)),"places",ISNUMBER(SEARCH("publishing/art books", N1501)),"art books",ISNUMBER(SEARCH("publishing/children's books", N1501)),"children's books",ISNUMBER(SEARCH("publishing/fiction", N1501)),"fiction",ISNUMBER(SEARCH("publishing/nonfiction", N1501)),"nonfiction",ISNUMBER(SEARCH("publishing/radio &amp; podcasts", N1501)),"radio &amp; podcasts",ISNUMBER(SEARCH("publishing/translations", N1501)),"translations",ISNUMBER(SEARCH("technology/gadgets", N1501)),"gadgets",ISNUMBER(SEARCH("technology/hardware", N1501)),"hardware",ISNUMBER(SEARCH("technology/makerspaces", N1501)),"makerspaces",ISNUMBER(SEARCH("technology/space exploration", N1501)),"space exploration",ISNUMBER(SEARCH("technology/wearables", N1501)),"wearables",ISNUMBER(SEARCH("technology/web", N1501)),"web",ISNUMBER(SEARCH("theater/musical", N1501)),"musical",ISNUMBER(SEARCH("theater/plays", N1501)),"plays",ISNUMBER(SEARCH("theater/spaces", N1501)),"spaces")</f>
        <v>fiction</v>
      </c>
      <c r="S1501" s="6">
        <f t="shared" si="118"/>
        <v>42527.007326388892</v>
      </c>
      <c r="T1501" s="6">
        <f t="shared" si="119"/>
        <v>42587.007326388892</v>
      </c>
    </row>
    <row r="1502" spans="1:20" ht="48" hidden="1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tr">
        <f t="shared" si="117"/>
        <v>publishing</v>
      </c>
      <c r="R1502" t="str" cm="1">
        <f t="array" ref="R1502">_xlfn.IFS(ISNUMBER(SEARCH("film &amp; video/television", N1502)),"television",ISNUMBER(SEARCH("film &amp; video/animation", N1502)),"animation",ISNUMBER(SEARCH("film &amp; video/documentary", N1502)),"documentary",ISNUMBER(SEARCH("film &amp; video/drama", N1502)),"drama",ISNUMBER(SEARCH("film &amp; video/science fiction", N1502)),"science fiction",ISNUMBER(SEARCH("film &amp; video/shorts", N1502)),"shorts",ISNUMBER(SEARCH("food/food trucks", N1502)),"food trucks",ISNUMBER(SEARCH("food/restaurants", N1502)),"restaurants",ISNUMBER(SEARCH("food/small batch", N1502)),"small batch",ISNUMBER(SEARCH("games/mobile games", N1502)),"mobile games",ISNUMBER(SEARCH("games/tabletop games", N1502)),"tabletop games",ISNUMBER(SEARCH("games/video games", N1502)),"video games",ISNUMBER(SEARCH("music/classical music", N1502)),"classical music",ISNUMBER(SEARCH("music/electronic music", N1502)),"electronic music",ISNUMBER(SEARCH("music/faith", N1502)),"faith",ISNUMBER(SEARCH("music/indie rock", N1502)),"indie rock",ISNUMBER(SEARCH("music/jazz", N1502)),"jazz",ISNUMBER(SEARCH("music/metal", N1502)),"metal",ISNUMBER(SEARCH("music/pop", N1502)),"pop",ISNUMBER(SEARCH("music/rock", N1502)),"rock",ISNUMBER(SEARCH("music/world music", N1502)),"world music",ISNUMBER(SEARCH("journalism/audio", N1502)),"audio",ISNUMBER(SEARCH("photography/nature", N1502)),"nature",ISNUMBER(SEARCH("photography/people", N1502)),"people",ISNUMBER(SEARCH("photography/photobooks", N1502)),"photobooks",ISNUMBER(SEARCH("photography/places", N1502)),"places",ISNUMBER(SEARCH("publishing/art books", N1502)),"art books",ISNUMBER(SEARCH("publishing/children's books", N1502)),"children's books",ISNUMBER(SEARCH("publishing/fiction", N1502)),"fiction",ISNUMBER(SEARCH("publishing/nonfiction", N1502)),"nonfiction",ISNUMBER(SEARCH("publishing/radio &amp; podcasts", N1502)),"radio &amp; podcasts",ISNUMBER(SEARCH("publishing/translations", N1502)),"translations",ISNUMBER(SEARCH("technology/gadgets", N1502)),"gadgets",ISNUMBER(SEARCH("technology/hardware", N1502)),"hardware",ISNUMBER(SEARCH("technology/makerspaces", N1502)),"makerspaces",ISNUMBER(SEARCH("technology/space exploration", N1502)),"space exploration",ISNUMBER(SEARCH("technology/wearables", N1502)),"wearables",ISNUMBER(SEARCH("technology/web", N1502)),"web",ISNUMBER(SEARCH("theater/musical", N1502)),"musical",ISNUMBER(SEARCH("theater/plays", N1502)),"plays",ISNUMBER(SEARCH("theater/spaces", N1502)),"spaces")</f>
        <v>fiction</v>
      </c>
      <c r="S1502" s="6">
        <f t="shared" si="118"/>
        <v>41365.904594907406</v>
      </c>
      <c r="T1502" s="6">
        <f t="shared" si="119"/>
        <v>41395.904594907406</v>
      </c>
    </row>
    <row r="1503" spans="1:20" ht="32" hidden="1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tr">
        <f t="shared" si="117"/>
        <v>photography</v>
      </c>
      <c r="R1503" t="str" cm="1">
        <f t="array" ref="R1503">_xlfn.IFS(ISNUMBER(SEARCH("film &amp; video/television", N1503)),"television",ISNUMBER(SEARCH("film &amp; video/animation", N1503)),"animation",ISNUMBER(SEARCH("film &amp; video/documentary", N1503)),"documentary",ISNUMBER(SEARCH("film &amp; video/drama", N1503)),"drama",ISNUMBER(SEARCH("film &amp; video/science fiction", N1503)),"science fiction",ISNUMBER(SEARCH("film &amp; video/shorts", N1503)),"shorts",ISNUMBER(SEARCH("food/food trucks", N1503)),"food trucks",ISNUMBER(SEARCH("food/restaurants", N1503)),"restaurants",ISNUMBER(SEARCH("food/small batch", N1503)),"small batch",ISNUMBER(SEARCH("games/mobile games", N1503)),"mobile games",ISNUMBER(SEARCH("games/tabletop games", N1503)),"tabletop games",ISNUMBER(SEARCH("games/video games", N1503)),"video games",ISNUMBER(SEARCH("music/classical music", N1503)),"classical music",ISNUMBER(SEARCH("music/electronic music", N1503)),"electronic music",ISNUMBER(SEARCH("music/faith", N1503)),"faith",ISNUMBER(SEARCH("music/indie rock", N1503)),"indie rock",ISNUMBER(SEARCH("music/jazz", N1503)),"jazz",ISNUMBER(SEARCH("music/metal", N1503)),"metal",ISNUMBER(SEARCH("music/pop", N1503)),"pop",ISNUMBER(SEARCH("music/rock", N1503)),"rock",ISNUMBER(SEARCH("music/world music", N1503)),"world music",ISNUMBER(SEARCH("journalism/audio", N1503)),"audio",ISNUMBER(SEARCH("photography/nature", N1503)),"nature",ISNUMBER(SEARCH("photography/people", N1503)),"people",ISNUMBER(SEARCH("photography/photobooks", N1503)),"photobooks",ISNUMBER(SEARCH("photography/places", N1503)),"places",ISNUMBER(SEARCH("publishing/art books", N1503)),"art books",ISNUMBER(SEARCH("publishing/children's books", N1503)),"children's books",ISNUMBER(SEARCH("publishing/fiction", N1503)),"fiction",ISNUMBER(SEARCH("publishing/nonfiction", N1503)),"nonfiction",ISNUMBER(SEARCH("publishing/radio &amp; podcasts", N1503)),"radio &amp; podcasts",ISNUMBER(SEARCH("publishing/translations", N1503)),"translations",ISNUMBER(SEARCH("technology/gadgets", N1503)),"gadgets",ISNUMBER(SEARCH("technology/hardware", N1503)),"hardware",ISNUMBER(SEARCH("technology/makerspaces", N1503)),"makerspaces",ISNUMBER(SEARCH("technology/space exploration", N1503)),"space exploration",ISNUMBER(SEARCH("technology/wearables", N1503)),"wearables",ISNUMBER(SEARCH("technology/web", N1503)),"web",ISNUMBER(SEARCH("theater/musical", N1503)),"musical",ISNUMBER(SEARCH("theater/plays", N1503)),"plays",ISNUMBER(SEARCH("theater/spaces", N1503)),"spaces")</f>
        <v>photobooks</v>
      </c>
      <c r="S1503" s="6">
        <f t="shared" si="118"/>
        <v>42163.583599537036</v>
      </c>
      <c r="T1503" s="6">
        <f t="shared" si="119"/>
        <v>42193.583599537036</v>
      </c>
    </row>
    <row r="1504" spans="1:20" ht="48" hidden="1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tr">
        <f t="shared" si="117"/>
        <v>photography</v>
      </c>
      <c r="R1504" t="str" cm="1">
        <f t="array" ref="R1504">_xlfn.IFS(ISNUMBER(SEARCH("film &amp; video/television", N1504)),"television",ISNUMBER(SEARCH("film &amp; video/animation", N1504)),"animation",ISNUMBER(SEARCH("film &amp; video/documentary", N1504)),"documentary",ISNUMBER(SEARCH("film &amp; video/drama", N1504)),"drama",ISNUMBER(SEARCH("film &amp; video/science fiction", N1504)),"science fiction",ISNUMBER(SEARCH("film &amp; video/shorts", N1504)),"shorts",ISNUMBER(SEARCH("food/food trucks", N1504)),"food trucks",ISNUMBER(SEARCH("food/restaurants", N1504)),"restaurants",ISNUMBER(SEARCH("food/small batch", N1504)),"small batch",ISNUMBER(SEARCH("games/mobile games", N1504)),"mobile games",ISNUMBER(SEARCH("games/tabletop games", N1504)),"tabletop games",ISNUMBER(SEARCH("games/video games", N1504)),"video games",ISNUMBER(SEARCH("music/classical music", N1504)),"classical music",ISNUMBER(SEARCH("music/electronic music", N1504)),"electronic music",ISNUMBER(SEARCH("music/faith", N1504)),"faith",ISNUMBER(SEARCH("music/indie rock", N1504)),"indie rock",ISNUMBER(SEARCH("music/jazz", N1504)),"jazz",ISNUMBER(SEARCH("music/metal", N1504)),"metal",ISNUMBER(SEARCH("music/pop", N1504)),"pop",ISNUMBER(SEARCH("music/rock", N1504)),"rock",ISNUMBER(SEARCH("music/world music", N1504)),"world music",ISNUMBER(SEARCH("journalism/audio", N1504)),"audio",ISNUMBER(SEARCH("photography/nature", N1504)),"nature",ISNUMBER(SEARCH("photography/people", N1504)),"people",ISNUMBER(SEARCH("photography/photobooks", N1504)),"photobooks",ISNUMBER(SEARCH("photography/places", N1504)),"places",ISNUMBER(SEARCH("publishing/art books", N1504)),"art books",ISNUMBER(SEARCH("publishing/children's books", N1504)),"children's books",ISNUMBER(SEARCH("publishing/fiction", N1504)),"fiction",ISNUMBER(SEARCH("publishing/nonfiction", N1504)),"nonfiction",ISNUMBER(SEARCH("publishing/radio &amp; podcasts", N1504)),"radio &amp; podcasts",ISNUMBER(SEARCH("publishing/translations", N1504)),"translations",ISNUMBER(SEARCH("technology/gadgets", N1504)),"gadgets",ISNUMBER(SEARCH("technology/hardware", N1504)),"hardware",ISNUMBER(SEARCH("technology/makerspaces", N1504)),"makerspaces",ISNUMBER(SEARCH("technology/space exploration", N1504)),"space exploration",ISNUMBER(SEARCH("technology/wearables", N1504)),"wearables",ISNUMBER(SEARCH("technology/web", N1504)),"web",ISNUMBER(SEARCH("theater/musical", N1504)),"musical",ISNUMBER(SEARCH("theater/plays", N1504)),"plays",ISNUMBER(SEARCH("theater/spaces", N1504)),"spaces")</f>
        <v>photobooks</v>
      </c>
      <c r="S1504" s="6">
        <f t="shared" si="118"/>
        <v>42426.542592592596</v>
      </c>
      <c r="T1504" s="6">
        <f t="shared" si="119"/>
        <v>42454.916666666672</v>
      </c>
    </row>
    <row r="1505" spans="1:20" ht="48" hidden="1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tr">
        <f t="shared" si="117"/>
        <v>photography</v>
      </c>
      <c r="R1505" t="str" cm="1">
        <f t="array" ref="R1505">_xlfn.IFS(ISNUMBER(SEARCH("film &amp; video/television", N1505)),"television",ISNUMBER(SEARCH("film &amp; video/animation", N1505)),"animation",ISNUMBER(SEARCH("film &amp; video/documentary", N1505)),"documentary",ISNUMBER(SEARCH("film &amp; video/drama", N1505)),"drama",ISNUMBER(SEARCH("film &amp; video/science fiction", N1505)),"science fiction",ISNUMBER(SEARCH("film &amp; video/shorts", N1505)),"shorts",ISNUMBER(SEARCH("food/food trucks", N1505)),"food trucks",ISNUMBER(SEARCH("food/restaurants", N1505)),"restaurants",ISNUMBER(SEARCH("food/small batch", N1505)),"small batch",ISNUMBER(SEARCH("games/mobile games", N1505)),"mobile games",ISNUMBER(SEARCH("games/tabletop games", N1505)),"tabletop games",ISNUMBER(SEARCH("games/video games", N1505)),"video games",ISNUMBER(SEARCH("music/classical music", N1505)),"classical music",ISNUMBER(SEARCH("music/electronic music", N1505)),"electronic music",ISNUMBER(SEARCH("music/faith", N1505)),"faith",ISNUMBER(SEARCH("music/indie rock", N1505)),"indie rock",ISNUMBER(SEARCH("music/jazz", N1505)),"jazz",ISNUMBER(SEARCH("music/metal", N1505)),"metal",ISNUMBER(SEARCH("music/pop", N1505)),"pop",ISNUMBER(SEARCH("music/rock", N1505)),"rock",ISNUMBER(SEARCH("music/world music", N1505)),"world music",ISNUMBER(SEARCH("journalism/audio", N1505)),"audio",ISNUMBER(SEARCH("photography/nature", N1505)),"nature",ISNUMBER(SEARCH("photography/people", N1505)),"people",ISNUMBER(SEARCH("photography/photobooks", N1505)),"photobooks",ISNUMBER(SEARCH("photography/places", N1505)),"places",ISNUMBER(SEARCH("publishing/art books", N1505)),"art books",ISNUMBER(SEARCH("publishing/children's books", N1505)),"children's books",ISNUMBER(SEARCH("publishing/fiction", N1505)),"fiction",ISNUMBER(SEARCH("publishing/nonfiction", N1505)),"nonfiction",ISNUMBER(SEARCH("publishing/radio &amp; podcasts", N1505)),"radio &amp; podcasts",ISNUMBER(SEARCH("publishing/translations", N1505)),"translations",ISNUMBER(SEARCH("technology/gadgets", N1505)),"gadgets",ISNUMBER(SEARCH("technology/hardware", N1505)),"hardware",ISNUMBER(SEARCH("technology/makerspaces", N1505)),"makerspaces",ISNUMBER(SEARCH("technology/space exploration", N1505)),"space exploration",ISNUMBER(SEARCH("technology/wearables", N1505)),"wearables",ISNUMBER(SEARCH("technology/web", N1505)),"web",ISNUMBER(SEARCH("theater/musical", N1505)),"musical",ISNUMBER(SEARCH("theater/plays", N1505)),"plays",ISNUMBER(SEARCH("theater/spaces", N1505)),"spaces")</f>
        <v>photobooks</v>
      </c>
      <c r="S1505" s="6">
        <f t="shared" si="118"/>
        <v>42606.347233796296</v>
      </c>
      <c r="T1505" s="6">
        <f t="shared" si="119"/>
        <v>42666.347233796296</v>
      </c>
    </row>
    <row r="1506" spans="1:20" ht="32" hidden="1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tr">
        <f t="shared" si="117"/>
        <v>photography</v>
      </c>
      <c r="R1506" t="str" cm="1">
        <f t="array" ref="R1506">_xlfn.IFS(ISNUMBER(SEARCH("film &amp; video/television", N1506)),"television",ISNUMBER(SEARCH("film &amp; video/animation", N1506)),"animation",ISNUMBER(SEARCH("film &amp; video/documentary", N1506)),"documentary",ISNUMBER(SEARCH("film &amp; video/drama", N1506)),"drama",ISNUMBER(SEARCH("film &amp; video/science fiction", N1506)),"science fiction",ISNUMBER(SEARCH("film &amp; video/shorts", N1506)),"shorts",ISNUMBER(SEARCH("food/food trucks", N1506)),"food trucks",ISNUMBER(SEARCH("food/restaurants", N1506)),"restaurants",ISNUMBER(SEARCH("food/small batch", N1506)),"small batch",ISNUMBER(SEARCH("games/mobile games", N1506)),"mobile games",ISNUMBER(SEARCH("games/tabletop games", N1506)),"tabletop games",ISNUMBER(SEARCH("games/video games", N1506)),"video games",ISNUMBER(SEARCH("music/classical music", N1506)),"classical music",ISNUMBER(SEARCH("music/electronic music", N1506)),"electronic music",ISNUMBER(SEARCH("music/faith", N1506)),"faith",ISNUMBER(SEARCH("music/indie rock", N1506)),"indie rock",ISNUMBER(SEARCH("music/jazz", N1506)),"jazz",ISNUMBER(SEARCH("music/metal", N1506)),"metal",ISNUMBER(SEARCH("music/pop", N1506)),"pop",ISNUMBER(SEARCH("music/rock", N1506)),"rock",ISNUMBER(SEARCH("music/world music", N1506)),"world music",ISNUMBER(SEARCH("journalism/audio", N1506)),"audio",ISNUMBER(SEARCH("photography/nature", N1506)),"nature",ISNUMBER(SEARCH("photography/people", N1506)),"people",ISNUMBER(SEARCH("photography/photobooks", N1506)),"photobooks",ISNUMBER(SEARCH("photography/places", N1506)),"places",ISNUMBER(SEARCH("publishing/art books", N1506)),"art books",ISNUMBER(SEARCH("publishing/children's books", N1506)),"children's books",ISNUMBER(SEARCH("publishing/fiction", N1506)),"fiction",ISNUMBER(SEARCH("publishing/nonfiction", N1506)),"nonfiction",ISNUMBER(SEARCH("publishing/radio &amp; podcasts", N1506)),"radio &amp; podcasts",ISNUMBER(SEARCH("publishing/translations", N1506)),"translations",ISNUMBER(SEARCH("technology/gadgets", N1506)),"gadgets",ISNUMBER(SEARCH("technology/hardware", N1506)),"hardware",ISNUMBER(SEARCH("technology/makerspaces", N1506)),"makerspaces",ISNUMBER(SEARCH("technology/space exploration", N1506)),"space exploration",ISNUMBER(SEARCH("technology/wearables", N1506)),"wearables",ISNUMBER(SEARCH("technology/web", N1506)),"web",ISNUMBER(SEARCH("theater/musical", N1506)),"musical",ISNUMBER(SEARCH("theater/plays", N1506)),"plays",ISNUMBER(SEARCH("theater/spaces", N1506)),"spaces")</f>
        <v>photobooks</v>
      </c>
      <c r="S1506" s="6">
        <f t="shared" si="118"/>
        <v>41772.657685185186</v>
      </c>
      <c r="T1506" s="6">
        <f t="shared" si="119"/>
        <v>41800.356249999997</v>
      </c>
    </row>
    <row r="1507" spans="1:20" ht="48" hidden="1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tr">
        <f t="shared" si="117"/>
        <v>photography</v>
      </c>
      <c r="R1507" t="str" cm="1">
        <f t="array" ref="R1507">_xlfn.IFS(ISNUMBER(SEARCH("film &amp; video/television", N1507)),"television",ISNUMBER(SEARCH("film &amp; video/animation", N1507)),"animation",ISNUMBER(SEARCH("film &amp; video/documentary", N1507)),"documentary",ISNUMBER(SEARCH("film &amp; video/drama", N1507)),"drama",ISNUMBER(SEARCH("film &amp; video/science fiction", N1507)),"science fiction",ISNUMBER(SEARCH("film &amp; video/shorts", N1507)),"shorts",ISNUMBER(SEARCH("food/food trucks", N1507)),"food trucks",ISNUMBER(SEARCH("food/restaurants", N1507)),"restaurants",ISNUMBER(SEARCH("food/small batch", N1507)),"small batch",ISNUMBER(SEARCH("games/mobile games", N1507)),"mobile games",ISNUMBER(SEARCH("games/tabletop games", N1507)),"tabletop games",ISNUMBER(SEARCH("games/video games", N1507)),"video games",ISNUMBER(SEARCH("music/classical music", N1507)),"classical music",ISNUMBER(SEARCH("music/electronic music", N1507)),"electronic music",ISNUMBER(SEARCH("music/faith", N1507)),"faith",ISNUMBER(SEARCH("music/indie rock", N1507)),"indie rock",ISNUMBER(SEARCH("music/jazz", N1507)),"jazz",ISNUMBER(SEARCH("music/metal", N1507)),"metal",ISNUMBER(SEARCH("music/pop", N1507)),"pop",ISNUMBER(SEARCH("music/rock", N1507)),"rock",ISNUMBER(SEARCH("music/world music", N1507)),"world music",ISNUMBER(SEARCH("journalism/audio", N1507)),"audio",ISNUMBER(SEARCH("photography/nature", N1507)),"nature",ISNUMBER(SEARCH("photography/people", N1507)),"people",ISNUMBER(SEARCH("photography/photobooks", N1507)),"photobooks",ISNUMBER(SEARCH("photography/places", N1507)),"places",ISNUMBER(SEARCH("publishing/art books", N1507)),"art books",ISNUMBER(SEARCH("publishing/children's books", N1507)),"children's books",ISNUMBER(SEARCH("publishing/fiction", N1507)),"fiction",ISNUMBER(SEARCH("publishing/nonfiction", N1507)),"nonfiction",ISNUMBER(SEARCH("publishing/radio &amp; podcasts", N1507)),"radio &amp; podcasts",ISNUMBER(SEARCH("publishing/translations", N1507)),"translations",ISNUMBER(SEARCH("technology/gadgets", N1507)),"gadgets",ISNUMBER(SEARCH("technology/hardware", N1507)),"hardware",ISNUMBER(SEARCH("technology/makerspaces", N1507)),"makerspaces",ISNUMBER(SEARCH("technology/space exploration", N1507)),"space exploration",ISNUMBER(SEARCH("technology/wearables", N1507)),"wearables",ISNUMBER(SEARCH("technology/web", N1507)),"web",ISNUMBER(SEARCH("theater/musical", N1507)),"musical",ISNUMBER(SEARCH("theater/plays", N1507)),"plays",ISNUMBER(SEARCH("theater/spaces", N1507)),"spaces")</f>
        <v>photobooks</v>
      </c>
      <c r="S1507" s="6">
        <f t="shared" si="118"/>
        <v>42414.44332175926</v>
      </c>
      <c r="T1507" s="6">
        <f t="shared" si="119"/>
        <v>42451.834027777775</v>
      </c>
    </row>
    <row r="1508" spans="1:20" ht="48" hidden="1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tr">
        <f t="shared" si="117"/>
        <v>photography</v>
      </c>
      <c r="R1508" t="str" cm="1">
        <f t="array" ref="R1508">_xlfn.IFS(ISNUMBER(SEARCH("film &amp; video/television", N1508)),"television",ISNUMBER(SEARCH("film &amp; video/animation", N1508)),"animation",ISNUMBER(SEARCH("film &amp; video/documentary", N1508)),"documentary",ISNUMBER(SEARCH("film &amp; video/drama", N1508)),"drama",ISNUMBER(SEARCH("film &amp; video/science fiction", N1508)),"science fiction",ISNUMBER(SEARCH("film &amp; video/shorts", N1508)),"shorts",ISNUMBER(SEARCH("food/food trucks", N1508)),"food trucks",ISNUMBER(SEARCH("food/restaurants", N1508)),"restaurants",ISNUMBER(SEARCH("food/small batch", N1508)),"small batch",ISNUMBER(SEARCH("games/mobile games", N1508)),"mobile games",ISNUMBER(SEARCH("games/tabletop games", N1508)),"tabletop games",ISNUMBER(SEARCH("games/video games", N1508)),"video games",ISNUMBER(SEARCH("music/classical music", N1508)),"classical music",ISNUMBER(SEARCH("music/electronic music", N1508)),"electronic music",ISNUMBER(SEARCH("music/faith", N1508)),"faith",ISNUMBER(SEARCH("music/indie rock", N1508)),"indie rock",ISNUMBER(SEARCH("music/jazz", N1508)),"jazz",ISNUMBER(SEARCH("music/metal", N1508)),"metal",ISNUMBER(SEARCH("music/pop", N1508)),"pop",ISNUMBER(SEARCH("music/rock", N1508)),"rock",ISNUMBER(SEARCH("music/world music", N1508)),"world music",ISNUMBER(SEARCH("journalism/audio", N1508)),"audio",ISNUMBER(SEARCH("photography/nature", N1508)),"nature",ISNUMBER(SEARCH("photography/people", N1508)),"people",ISNUMBER(SEARCH("photography/photobooks", N1508)),"photobooks",ISNUMBER(SEARCH("photography/places", N1508)),"places",ISNUMBER(SEARCH("publishing/art books", N1508)),"art books",ISNUMBER(SEARCH("publishing/children's books", N1508)),"children's books",ISNUMBER(SEARCH("publishing/fiction", N1508)),"fiction",ISNUMBER(SEARCH("publishing/nonfiction", N1508)),"nonfiction",ISNUMBER(SEARCH("publishing/radio &amp; podcasts", N1508)),"radio &amp; podcasts",ISNUMBER(SEARCH("publishing/translations", N1508)),"translations",ISNUMBER(SEARCH("technology/gadgets", N1508)),"gadgets",ISNUMBER(SEARCH("technology/hardware", N1508)),"hardware",ISNUMBER(SEARCH("technology/makerspaces", N1508)),"makerspaces",ISNUMBER(SEARCH("technology/space exploration", N1508)),"space exploration",ISNUMBER(SEARCH("technology/wearables", N1508)),"wearables",ISNUMBER(SEARCH("technology/web", N1508)),"web",ISNUMBER(SEARCH("theater/musical", N1508)),"musical",ISNUMBER(SEARCH("theater/plays", N1508)),"plays",ISNUMBER(SEARCH("theater/spaces", N1508)),"spaces")</f>
        <v>photobooks</v>
      </c>
      <c r="S1508" s="6">
        <f t="shared" si="118"/>
        <v>41814.785925925928</v>
      </c>
      <c r="T1508" s="6">
        <f t="shared" si="119"/>
        <v>41844.785925925928</v>
      </c>
    </row>
    <row r="1509" spans="1:20" ht="48" hidden="1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tr">
        <f t="shared" si="117"/>
        <v>photography</v>
      </c>
      <c r="R1509" t="str" cm="1">
        <f t="array" ref="R1509">_xlfn.IFS(ISNUMBER(SEARCH("film &amp; video/television", N1509)),"television",ISNUMBER(SEARCH("film &amp; video/animation", N1509)),"animation",ISNUMBER(SEARCH("film &amp; video/documentary", N1509)),"documentary",ISNUMBER(SEARCH("film &amp; video/drama", N1509)),"drama",ISNUMBER(SEARCH("film &amp; video/science fiction", N1509)),"science fiction",ISNUMBER(SEARCH("film &amp; video/shorts", N1509)),"shorts",ISNUMBER(SEARCH("food/food trucks", N1509)),"food trucks",ISNUMBER(SEARCH("food/restaurants", N1509)),"restaurants",ISNUMBER(SEARCH("food/small batch", N1509)),"small batch",ISNUMBER(SEARCH("games/mobile games", N1509)),"mobile games",ISNUMBER(SEARCH("games/tabletop games", N1509)),"tabletop games",ISNUMBER(SEARCH("games/video games", N1509)),"video games",ISNUMBER(SEARCH("music/classical music", N1509)),"classical music",ISNUMBER(SEARCH("music/electronic music", N1509)),"electronic music",ISNUMBER(SEARCH("music/faith", N1509)),"faith",ISNUMBER(SEARCH("music/indie rock", N1509)),"indie rock",ISNUMBER(SEARCH("music/jazz", N1509)),"jazz",ISNUMBER(SEARCH("music/metal", N1509)),"metal",ISNUMBER(SEARCH("music/pop", N1509)),"pop",ISNUMBER(SEARCH("music/rock", N1509)),"rock",ISNUMBER(SEARCH("music/world music", N1509)),"world music",ISNUMBER(SEARCH("journalism/audio", N1509)),"audio",ISNUMBER(SEARCH("photography/nature", N1509)),"nature",ISNUMBER(SEARCH("photography/people", N1509)),"people",ISNUMBER(SEARCH("photography/photobooks", N1509)),"photobooks",ISNUMBER(SEARCH("photography/places", N1509)),"places",ISNUMBER(SEARCH("publishing/art books", N1509)),"art books",ISNUMBER(SEARCH("publishing/children's books", N1509)),"children's books",ISNUMBER(SEARCH("publishing/fiction", N1509)),"fiction",ISNUMBER(SEARCH("publishing/nonfiction", N1509)),"nonfiction",ISNUMBER(SEARCH("publishing/radio &amp; podcasts", N1509)),"radio &amp; podcasts",ISNUMBER(SEARCH("publishing/translations", N1509)),"translations",ISNUMBER(SEARCH("technology/gadgets", N1509)),"gadgets",ISNUMBER(SEARCH("technology/hardware", N1509)),"hardware",ISNUMBER(SEARCH("technology/makerspaces", N1509)),"makerspaces",ISNUMBER(SEARCH("technology/space exploration", N1509)),"space exploration",ISNUMBER(SEARCH("technology/wearables", N1509)),"wearables",ISNUMBER(SEARCH("technology/web", N1509)),"web",ISNUMBER(SEARCH("theater/musical", N1509)),"musical",ISNUMBER(SEARCH("theater/plays", N1509)),"plays",ISNUMBER(SEARCH("theater/spaces", N1509)),"spaces")</f>
        <v>photobooks</v>
      </c>
      <c r="S1509" s="6">
        <f t="shared" si="118"/>
        <v>40254.450335648151</v>
      </c>
      <c r="T1509" s="6">
        <f t="shared" si="119"/>
        <v>40313.340277777781</v>
      </c>
    </row>
    <row r="1510" spans="1:20" ht="48" hidden="1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tr">
        <f t="shared" si="117"/>
        <v>photography</v>
      </c>
      <c r="R1510" t="str" cm="1">
        <f t="array" ref="R1510">_xlfn.IFS(ISNUMBER(SEARCH("film &amp; video/television", N1510)),"television",ISNUMBER(SEARCH("film &amp; video/animation", N1510)),"animation",ISNUMBER(SEARCH("film &amp; video/documentary", N1510)),"documentary",ISNUMBER(SEARCH("film &amp; video/drama", N1510)),"drama",ISNUMBER(SEARCH("film &amp; video/science fiction", N1510)),"science fiction",ISNUMBER(SEARCH("film &amp; video/shorts", N1510)),"shorts",ISNUMBER(SEARCH("food/food trucks", N1510)),"food trucks",ISNUMBER(SEARCH("food/restaurants", N1510)),"restaurants",ISNUMBER(SEARCH("food/small batch", N1510)),"small batch",ISNUMBER(SEARCH("games/mobile games", N1510)),"mobile games",ISNUMBER(SEARCH("games/tabletop games", N1510)),"tabletop games",ISNUMBER(SEARCH("games/video games", N1510)),"video games",ISNUMBER(SEARCH("music/classical music", N1510)),"classical music",ISNUMBER(SEARCH("music/electronic music", N1510)),"electronic music",ISNUMBER(SEARCH("music/faith", N1510)),"faith",ISNUMBER(SEARCH("music/indie rock", N1510)),"indie rock",ISNUMBER(SEARCH("music/jazz", N1510)),"jazz",ISNUMBER(SEARCH("music/metal", N1510)),"metal",ISNUMBER(SEARCH("music/pop", N1510)),"pop",ISNUMBER(SEARCH("music/rock", N1510)),"rock",ISNUMBER(SEARCH("music/world music", N1510)),"world music",ISNUMBER(SEARCH("journalism/audio", N1510)),"audio",ISNUMBER(SEARCH("photography/nature", N1510)),"nature",ISNUMBER(SEARCH("photography/people", N1510)),"people",ISNUMBER(SEARCH("photography/photobooks", N1510)),"photobooks",ISNUMBER(SEARCH("photography/places", N1510)),"places",ISNUMBER(SEARCH("publishing/art books", N1510)),"art books",ISNUMBER(SEARCH("publishing/children's books", N1510)),"children's books",ISNUMBER(SEARCH("publishing/fiction", N1510)),"fiction",ISNUMBER(SEARCH("publishing/nonfiction", N1510)),"nonfiction",ISNUMBER(SEARCH("publishing/radio &amp; podcasts", N1510)),"radio &amp; podcasts",ISNUMBER(SEARCH("publishing/translations", N1510)),"translations",ISNUMBER(SEARCH("technology/gadgets", N1510)),"gadgets",ISNUMBER(SEARCH("technology/hardware", N1510)),"hardware",ISNUMBER(SEARCH("technology/makerspaces", N1510)),"makerspaces",ISNUMBER(SEARCH("technology/space exploration", N1510)),"space exploration",ISNUMBER(SEARCH("technology/wearables", N1510)),"wearables",ISNUMBER(SEARCH("technology/web", N1510)),"web",ISNUMBER(SEARCH("theater/musical", N1510)),"musical",ISNUMBER(SEARCH("theater/plays", N1510)),"plays",ISNUMBER(SEARCH("theater/spaces", N1510)),"spaces")</f>
        <v>photobooks</v>
      </c>
      <c r="S1510" s="6">
        <f t="shared" si="118"/>
        <v>41786.614363425928</v>
      </c>
      <c r="T1510" s="6">
        <f t="shared" si="119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tr">
        <f t="shared" si="117"/>
        <v>photography</v>
      </c>
      <c r="R1511" t="str" cm="1">
        <f t="array" ref="R1511">_xlfn.IFS(ISNUMBER(SEARCH("film &amp; video/television", N1511)),"television",ISNUMBER(SEARCH("film &amp; video/animation", N1511)),"animation",ISNUMBER(SEARCH("film &amp; video/documentary", N1511)),"documentary",ISNUMBER(SEARCH("film &amp; video/drama", N1511)),"drama",ISNUMBER(SEARCH("film &amp; video/science fiction", N1511)),"science fiction",ISNUMBER(SEARCH("film &amp; video/shorts", N1511)),"shorts",ISNUMBER(SEARCH("food/food trucks", N1511)),"food trucks",ISNUMBER(SEARCH("food/restaurants", N1511)),"restaurants",ISNUMBER(SEARCH("food/small batch", N1511)),"small batch",ISNUMBER(SEARCH("games/mobile games", N1511)),"mobile games",ISNUMBER(SEARCH("games/tabletop games", N1511)),"tabletop games",ISNUMBER(SEARCH("games/video games", N1511)),"video games",ISNUMBER(SEARCH("music/classical music", N1511)),"classical music",ISNUMBER(SEARCH("music/electronic music", N1511)),"electronic music",ISNUMBER(SEARCH("music/faith", N1511)),"faith",ISNUMBER(SEARCH("music/indie rock", N1511)),"indie rock",ISNUMBER(SEARCH("music/jazz", N1511)),"jazz",ISNUMBER(SEARCH("music/metal", N1511)),"metal",ISNUMBER(SEARCH("music/pop", N1511)),"pop",ISNUMBER(SEARCH("music/rock", N1511)),"rock",ISNUMBER(SEARCH("music/world music", N1511)),"world music",ISNUMBER(SEARCH("journalism/audio", N1511)),"audio",ISNUMBER(SEARCH("photography/nature", N1511)),"nature",ISNUMBER(SEARCH("photography/people", N1511)),"people",ISNUMBER(SEARCH("photography/photobooks", N1511)),"photobooks",ISNUMBER(SEARCH("photography/places", N1511)),"places",ISNUMBER(SEARCH("publishing/art books", N1511)),"art books",ISNUMBER(SEARCH("publishing/children's books", N1511)),"children's books",ISNUMBER(SEARCH("publishing/fiction", N1511)),"fiction",ISNUMBER(SEARCH("publishing/nonfiction", N1511)),"nonfiction",ISNUMBER(SEARCH("publishing/radio &amp; podcasts", N1511)),"radio &amp; podcasts",ISNUMBER(SEARCH("publishing/translations", N1511)),"translations",ISNUMBER(SEARCH("technology/gadgets", N1511)),"gadgets",ISNUMBER(SEARCH("technology/hardware", N1511)),"hardware",ISNUMBER(SEARCH("technology/makerspaces", N1511)),"makerspaces",ISNUMBER(SEARCH("technology/space exploration", N1511)),"space exploration",ISNUMBER(SEARCH("technology/wearables", N1511)),"wearables",ISNUMBER(SEARCH("technology/web", N1511)),"web",ISNUMBER(SEARCH("theater/musical", N1511)),"musical",ISNUMBER(SEARCH("theater/plays", N1511)),"plays",ISNUMBER(SEARCH("theater/spaces", N1511)),"spaces")</f>
        <v>photobooks</v>
      </c>
      <c r="S1511" s="6">
        <f t="shared" si="118"/>
        <v>42751.533391203702</v>
      </c>
      <c r="T1511" s="6">
        <f t="shared" si="119"/>
        <v>42780.957638888889</v>
      </c>
    </row>
    <row r="1512" spans="1:20" ht="48" hidden="1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tr">
        <f t="shared" si="117"/>
        <v>photography</v>
      </c>
      <c r="R1512" t="str" cm="1">
        <f t="array" ref="R1512">_xlfn.IFS(ISNUMBER(SEARCH("film &amp; video/television", N1512)),"television",ISNUMBER(SEARCH("film &amp; video/animation", N1512)),"animation",ISNUMBER(SEARCH("film &amp; video/documentary", N1512)),"documentary",ISNUMBER(SEARCH("film &amp; video/drama", N1512)),"drama",ISNUMBER(SEARCH("film &amp; video/science fiction", N1512)),"science fiction",ISNUMBER(SEARCH("film &amp; video/shorts", N1512)),"shorts",ISNUMBER(SEARCH("food/food trucks", N1512)),"food trucks",ISNUMBER(SEARCH("food/restaurants", N1512)),"restaurants",ISNUMBER(SEARCH("food/small batch", N1512)),"small batch",ISNUMBER(SEARCH("games/mobile games", N1512)),"mobile games",ISNUMBER(SEARCH("games/tabletop games", N1512)),"tabletop games",ISNUMBER(SEARCH("games/video games", N1512)),"video games",ISNUMBER(SEARCH("music/classical music", N1512)),"classical music",ISNUMBER(SEARCH("music/electronic music", N1512)),"electronic music",ISNUMBER(SEARCH("music/faith", N1512)),"faith",ISNUMBER(SEARCH("music/indie rock", N1512)),"indie rock",ISNUMBER(SEARCH("music/jazz", N1512)),"jazz",ISNUMBER(SEARCH("music/metal", N1512)),"metal",ISNUMBER(SEARCH("music/pop", N1512)),"pop",ISNUMBER(SEARCH("music/rock", N1512)),"rock",ISNUMBER(SEARCH("music/world music", N1512)),"world music",ISNUMBER(SEARCH("journalism/audio", N1512)),"audio",ISNUMBER(SEARCH("photography/nature", N1512)),"nature",ISNUMBER(SEARCH("photography/people", N1512)),"people",ISNUMBER(SEARCH("photography/photobooks", N1512)),"photobooks",ISNUMBER(SEARCH("photography/places", N1512)),"places",ISNUMBER(SEARCH("publishing/art books", N1512)),"art books",ISNUMBER(SEARCH("publishing/children's books", N1512)),"children's books",ISNUMBER(SEARCH("publishing/fiction", N1512)),"fiction",ISNUMBER(SEARCH("publishing/nonfiction", N1512)),"nonfiction",ISNUMBER(SEARCH("publishing/radio &amp; podcasts", N1512)),"radio &amp; podcasts",ISNUMBER(SEARCH("publishing/translations", N1512)),"translations",ISNUMBER(SEARCH("technology/gadgets", N1512)),"gadgets",ISNUMBER(SEARCH("technology/hardware", N1512)),"hardware",ISNUMBER(SEARCH("technology/makerspaces", N1512)),"makerspaces",ISNUMBER(SEARCH("technology/space exploration", N1512)),"space exploration",ISNUMBER(SEARCH("technology/wearables", N1512)),"wearables",ISNUMBER(SEARCH("technology/web", N1512)),"web",ISNUMBER(SEARCH("theater/musical", N1512)),"musical",ISNUMBER(SEARCH("theater/plays", N1512)),"plays",ISNUMBER(SEARCH("theater/spaces", N1512)),"spaces")</f>
        <v>photobooks</v>
      </c>
      <c r="S1512" s="6">
        <f t="shared" si="118"/>
        <v>41809.385162037033</v>
      </c>
      <c r="T1512" s="6">
        <f t="shared" si="119"/>
        <v>41839.385162037033</v>
      </c>
    </row>
    <row r="1513" spans="1:20" ht="48" hidden="1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tr">
        <f t="shared" si="117"/>
        <v>photography</v>
      </c>
      <c r="R1513" t="str" cm="1">
        <f t="array" ref="R1513">_xlfn.IFS(ISNUMBER(SEARCH("film &amp; video/television", N1513)),"television",ISNUMBER(SEARCH("film &amp; video/animation", N1513)),"animation",ISNUMBER(SEARCH("film &amp; video/documentary", N1513)),"documentary",ISNUMBER(SEARCH("film &amp; video/drama", N1513)),"drama",ISNUMBER(SEARCH("film &amp; video/science fiction", N1513)),"science fiction",ISNUMBER(SEARCH("film &amp; video/shorts", N1513)),"shorts",ISNUMBER(SEARCH("food/food trucks", N1513)),"food trucks",ISNUMBER(SEARCH("food/restaurants", N1513)),"restaurants",ISNUMBER(SEARCH("food/small batch", N1513)),"small batch",ISNUMBER(SEARCH("games/mobile games", N1513)),"mobile games",ISNUMBER(SEARCH("games/tabletop games", N1513)),"tabletop games",ISNUMBER(SEARCH("games/video games", N1513)),"video games",ISNUMBER(SEARCH("music/classical music", N1513)),"classical music",ISNUMBER(SEARCH("music/electronic music", N1513)),"electronic music",ISNUMBER(SEARCH("music/faith", N1513)),"faith",ISNUMBER(SEARCH("music/indie rock", N1513)),"indie rock",ISNUMBER(SEARCH("music/jazz", N1513)),"jazz",ISNUMBER(SEARCH("music/metal", N1513)),"metal",ISNUMBER(SEARCH("music/pop", N1513)),"pop",ISNUMBER(SEARCH("music/rock", N1513)),"rock",ISNUMBER(SEARCH("music/world music", N1513)),"world music",ISNUMBER(SEARCH("journalism/audio", N1513)),"audio",ISNUMBER(SEARCH("photography/nature", N1513)),"nature",ISNUMBER(SEARCH("photography/people", N1513)),"people",ISNUMBER(SEARCH("photography/photobooks", N1513)),"photobooks",ISNUMBER(SEARCH("photography/places", N1513)),"places",ISNUMBER(SEARCH("publishing/art books", N1513)),"art books",ISNUMBER(SEARCH("publishing/children's books", N1513)),"children's books",ISNUMBER(SEARCH("publishing/fiction", N1513)),"fiction",ISNUMBER(SEARCH("publishing/nonfiction", N1513)),"nonfiction",ISNUMBER(SEARCH("publishing/radio &amp; podcasts", N1513)),"radio &amp; podcasts",ISNUMBER(SEARCH("publishing/translations", N1513)),"translations",ISNUMBER(SEARCH("technology/gadgets", N1513)),"gadgets",ISNUMBER(SEARCH("technology/hardware", N1513)),"hardware",ISNUMBER(SEARCH("technology/makerspaces", N1513)),"makerspaces",ISNUMBER(SEARCH("technology/space exploration", N1513)),"space exploration",ISNUMBER(SEARCH("technology/wearables", N1513)),"wearables",ISNUMBER(SEARCH("technology/web", N1513)),"web",ISNUMBER(SEARCH("theater/musical", N1513)),"musical",ISNUMBER(SEARCH("theater/plays", N1513)),"plays",ISNUMBER(SEARCH("theater/spaces", N1513)),"spaces")</f>
        <v>photobooks</v>
      </c>
      <c r="S1513" s="6">
        <f t="shared" si="118"/>
        <v>42296.583379629628</v>
      </c>
      <c r="T1513" s="6">
        <f t="shared" si="119"/>
        <v>42326.625046296293</v>
      </c>
    </row>
    <row r="1514" spans="1:20" ht="48" hidden="1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tr">
        <f t="shared" si="117"/>
        <v>photography</v>
      </c>
      <c r="R1514" t="str" cm="1">
        <f t="array" ref="R1514">_xlfn.IFS(ISNUMBER(SEARCH("film &amp; video/television", N1514)),"television",ISNUMBER(SEARCH("film &amp; video/animation", N1514)),"animation",ISNUMBER(SEARCH("film &amp; video/documentary", N1514)),"documentary",ISNUMBER(SEARCH("film &amp; video/drama", N1514)),"drama",ISNUMBER(SEARCH("film &amp; video/science fiction", N1514)),"science fiction",ISNUMBER(SEARCH("film &amp; video/shorts", N1514)),"shorts",ISNUMBER(SEARCH("food/food trucks", N1514)),"food trucks",ISNUMBER(SEARCH("food/restaurants", N1514)),"restaurants",ISNUMBER(SEARCH("food/small batch", N1514)),"small batch",ISNUMBER(SEARCH("games/mobile games", N1514)),"mobile games",ISNUMBER(SEARCH("games/tabletop games", N1514)),"tabletop games",ISNUMBER(SEARCH("games/video games", N1514)),"video games",ISNUMBER(SEARCH("music/classical music", N1514)),"classical music",ISNUMBER(SEARCH("music/electronic music", N1514)),"electronic music",ISNUMBER(SEARCH("music/faith", N1514)),"faith",ISNUMBER(SEARCH("music/indie rock", N1514)),"indie rock",ISNUMBER(SEARCH("music/jazz", N1514)),"jazz",ISNUMBER(SEARCH("music/metal", N1514)),"metal",ISNUMBER(SEARCH("music/pop", N1514)),"pop",ISNUMBER(SEARCH("music/rock", N1514)),"rock",ISNUMBER(SEARCH("music/world music", N1514)),"world music",ISNUMBER(SEARCH("journalism/audio", N1514)),"audio",ISNUMBER(SEARCH("photography/nature", N1514)),"nature",ISNUMBER(SEARCH("photography/people", N1514)),"people",ISNUMBER(SEARCH("photography/photobooks", N1514)),"photobooks",ISNUMBER(SEARCH("photography/places", N1514)),"places",ISNUMBER(SEARCH("publishing/art books", N1514)),"art books",ISNUMBER(SEARCH("publishing/children's books", N1514)),"children's books",ISNUMBER(SEARCH("publishing/fiction", N1514)),"fiction",ISNUMBER(SEARCH("publishing/nonfiction", N1514)),"nonfiction",ISNUMBER(SEARCH("publishing/radio &amp; podcasts", N1514)),"radio &amp; podcasts",ISNUMBER(SEARCH("publishing/translations", N1514)),"translations",ISNUMBER(SEARCH("technology/gadgets", N1514)),"gadgets",ISNUMBER(SEARCH("technology/hardware", N1514)),"hardware",ISNUMBER(SEARCH("technology/makerspaces", N1514)),"makerspaces",ISNUMBER(SEARCH("technology/space exploration", N1514)),"space exploration",ISNUMBER(SEARCH("technology/wearables", N1514)),"wearables",ISNUMBER(SEARCH("technology/web", N1514)),"web",ISNUMBER(SEARCH("theater/musical", N1514)),"musical",ISNUMBER(SEARCH("theater/plays", N1514)),"plays",ISNUMBER(SEARCH("theater/spaces", N1514)),"spaces")</f>
        <v>photobooks</v>
      </c>
      <c r="S1514" s="6">
        <f t="shared" si="118"/>
        <v>42741.684479166666</v>
      </c>
      <c r="T1514" s="6">
        <f t="shared" si="119"/>
        <v>42771.684479166666</v>
      </c>
    </row>
    <row r="1515" spans="1:20" ht="48" hidden="1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tr">
        <f t="shared" si="117"/>
        <v>photography</v>
      </c>
      <c r="R1515" t="str" cm="1">
        <f t="array" ref="R1515">_xlfn.IFS(ISNUMBER(SEARCH("film &amp; video/television", N1515)),"television",ISNUMBER(SEARCH("film &amp; video/animation", N1515)),"animation",ISNUMBER(SEARCH("film &amp; video/documentary", N1515)),"documentary",ISNUMBER(SEARCH("film &amp; video/drama", N1515)),"drama",ISNUMBER(SEARCH("film &amp; video/science fiction", N1515)),"science fiction",ISNUMBER(SEARCH("film &amp; video/shorts", N1515)),"shorts",ISNUMBER(SEARCH("food/food trucks", N1515)),"food trucks",ISNUMBER(SEARCH("food/restaurants", N1515)),"restaurants",ISNUMBER(SEARCH("food/small batch", N1515)),"small batch",ISNUMBER(SEARCH("games/mobile games", N1515)),"mobile games",ISNUMBER(SEARCH("games/tabletop games", N1515)),"tabletop games",ISNUMBER(SEARCH("games/video games", N1515)),"video games",ISNUMBER(SEARCH("music/classical music", N1515)),"classical music",ISNUMBER(SEARCH("music/electronic music", N1515)),"electronic music",ISNUMBER(SEARCH("music/faith", N1515)),"faith",ISNUMBER(SEARCH("music/indie rock", N1515)),"indie rock",ISNUMBER(SEARCH("music/jazz", N1515)),"jazz",ISNUMBER(SEARCH("music/metal", N1515)),"metal",ISNUMBER(SEARCH("music/pop", N1515)),"pop",ISNUMBER(SEARCH("music/rock", N1515)),"rock",ISNUMBER(SEARCH("music/world music", N1515)),"world music",ISNUMBER(SEARCH("journalism/audio", N1515)),"audio",ISNUMBER(SEARCH("photography/nature", N1515)),"nature",ISNUMBER(SEARCH("photography/people", N1515)),"people",ISNUMBER(SEARCH("photography/photobooks", N1515)),"photobooks",ISNUMBER(SEARCH("photography/places", N1515)),"places",ISNUMBER(SEARCH("publishing/art books", N1515)),"art books",ISNUMBER(SEARCH("publishing/children's books", N1515)),"children's books",ISNUMBER(SEARCH("publishing/fiction", N1515)),"fiction",ISNUMBER(SEARCH("publishing/nonfiction", N1515)),"nonfiction",ISNUMBER(SEARCH("publishing/radio &amp; podcasts", N1515)),"radio &amp; podcasts",ISNUMBER(SEARCH("publishing/translations", N1515)),"translations",ISNUMBER(SEARCH("technology/gadgets", N1515)),"gadgets",ISNUMBER(SEARCH("technology/hardware", N1515)),"hardware",ISNUMBER(SEARCH("technology/makerspaces", N1515)),"makerspaces",ISNUMBER(SEARCH("technology/space exploration", N1515)),"space exploration",ISNUMBER(SEARCH("technology/wearables", N1515)),"wearables",ISNUMBER(SEARCH("technology/web", N1515)),"web",ISNUMBER(SEARCH("theater/musical", N1515)),"musical",ISNUMBER(SEARCH("theater/plays", N1515)),"plays",ISNUMBER(SEARCH("theater/spaces", N1515)),"spaces")</f>
        <v>photobooks</v>
      </c>
      <c r="S1515" s="6">
        <f t="shared" si="118"/>
        <v>41806.637337962966</v>
      </c>
      <c r="T1515" s="6">
        <f t="shared" si="119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tr">
        <f t="shared" si="117"/>
        <v>photography</v>
      </c>
      <c r="R1516" t="str" cm="1">
        <f t="array" ref="R1516">_xlfn.IFS(ISNUMBER(SEARCH("film &amp; video/television", N1516)),"television",ISNUMBER(SEARCH("film &amp; video/animation", N1516)),"animation",ISNUMBER(SEARCH("film &amp; video/documentary", N1516)),"documentary",ISNUMBER(SEARCH("film &amp; video/drama", N1516)),"drama",ISNUMBER(SEARCH("film &amp; video/science fiction", N1516)),"science fiction",ISNUMBER(SEARCH("film &amp; video/shorts", N1516)),"shorts",ISNUMBER(SEARCH("food/food trucks", N1516)),"food trucks",ISNUMBER(SEARCH("food/restaurants", N1516)),"restaurants",ISNUMBER(SEARCH("food/small batch", N1516)),"small batch",ISNUMBER(SEARCH("games/mobile games", N1516)),"mobile games",ISNUMBER(SEARCH("games/tabletop games", N1516)),"tabletop games",ISNUMBER(SEARCH("games/video games", N1516)),"video games",ISNUMBER(SEARCH("music/classical music", N1516)),"classical music",ISNUMBER(SEARCH("music/electronic music", N1516)),"electronic music",ISNUMBER(SEARCH("music/faith", N1516)),"faith",ISNUMBER(SEARCH("music/indie rock", N1516)),"indie rock",ISNUMBER(SEARCH("music/jazz", N1516)),"jazz",ISNUMBER(SEARCH("music/metal", N1516)),"metal",ISNUMBER(SEARCH("music/pop", N1516)),"pop",ISNUMBER(SEARCH("music/rock", N1516)),"rock",ISNUMBER(SEARCH("music/world music", N1516)),"world music",ISNUMBER(SEARCH("journalism/audio", N1516)),"audio",ISNUMBER(SEARCH("photography/nature", N1516)),"nature",ISNUMBER(SEARCH("photography/people", N1516)),"people",ISNUMBER(SEARCH("photography/photobooks", N1516)),"photobooks",ISNUMBER(SEARCH("photography/places", N1516)),"places",ISNUMBER(SEARCH("publishing/art books", N1516)),"art books",ISNUMBER(SEARCH("publishing/children's books", N1516)),"children's books",ISNUMBER(SEARCH("publishing/fiction", N1516)),"fiction",ISNUMBER(SEARCH("publishing/nonfiction", N1516)),"nonfiction",ISNUMBER(SEARCH("publishing/radio &amp; podcasts", N1516)),"radio &amp; podcasts",ISNUMBER(SEARCH("publishing/translations", N1516)),"translations",ISNUMBER(SEARCH("technology/gadgets", N1516)),"gadgets",ISNUMBER(SEARCH("technology/hardware", N1516)),"hardware",ISNUMBER(SEARCH("technology/makerspaces", N1516)),"makerspaces",ISNUMBER(SEARCH("technology/space exploration", N1516)),"space exploration",ISNUMBER(SEARCH("technology/wearables", N1516)),"wearables",ISNUMBER(SEARCH("technology/web", N1516)),"web",ISNUMBER(SEARCH("theater/musical", N1516)),"musical",ISNUMBER(SEARCH("theater/plays", N1516)),"plays",ISNUMBER(SEARCH("theater/spaces", N1516)),"spaces")</f>
        <v>photobooks</v>
      </c>
      <c r="S1516" s="6">
        <f t="shared" si="118"/>
        <v>42234.597685185188</v>
      </c>
      <c r="T1516" s="6">
        <f t="shared" si="119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tr">
        <f t="shared" si="117"/>
        <v>photography</v>
      </c>
      <c r="R1517" t="str" cm="1">
        <f t="array" ref="R1517">_xlfn.IFS(ISNUMBER(SEARCH("film &amp; video/television", N1517)),"television",ISNUMBER(SEARCH("film &amp; video/animation", N1517)),"animation",ISNUMBER(SEARCH("film &amp; video/documentary", N1517)),"documentary",ISNUMBER(SEARCH("film &amp; video/drama", N1517)),"drama",ISNUMBER(SEARCH("film &amp; video/science fiction", N1517)),"science fiction",ISNUMBER(SEARCH("film &amp; video/shorts", N1517)),"shorts",ISNUMBER(SEARCH("food/food trucks", N1517)),"food trucks",ISNUMBER(SEARCH("food/restaurants", N1517)),"restaurants",ISNUMBER(SEARCH("food/small batch", N1517)),"small batch",ISNUMBER(SEARCH("games/mobile games", N1517)),"mobile games",ISNUMBER(SEARCH("games/tabletop games", N1517)),"tabletop games",ISNUMBER(SEARCH("games/video games", N1517)),"video games",ISNUMBER(SEARCH("music/classical music", N1517)),"classical music",ISNUMBER(SEARCH("music/electronic music", N1517)),"electronic music",ISNUMBER(SEARCH("music/faith", N1517)),"faith",ISNUMBER(SEARCH("music/indie rock", N1517)),"indie rock",ISNUMBER(SEARCH("music/jazz", N1517)),"jazz",ISNUMBER(SEARCH("music/metal", N1517)),"metal",ISNUMBER(SEARCH("music/pop", N1517)),"pop",ISNUMBER(SEARCH("music/rock", N1517)),"rock",ISNUMBER(SEARCH("music/world music", N1517)),"world music",ISNUMBER(SEARCH("journalism/audio", N1517)),"audio",ISNUMBER(SEARCH("photography/nature", N1517)),"nature",ISNUMBER(SEARCH("photography/people", N1517)),"people",ISNUMBER(SEARCH("photography/photobooks", N1517)),"photobooks",ISNUMBER(SEARCH("photography/places", N1517)),"places",ISNUMBER(SEARCH("publishing/art books", N1517)),"art books",ISNUMBER(SEARCH("publishing/children's books", N1517)),"children's books",ISNUMBER(SEARCH("publishing/fiction", N1517)),"fiction",ISNUMBER(SEARCH("publishing/nonfiction", N1517)),"nonfiction",ISNUMBER(SEARCH("publishing/radio &amp; podcasts", N1517)),"radio &amp; podcasts",ISNUMBER(SEARCH("publishing/translations", N1517)),"translations",ISNUMBER(SEARCH("technology/gadgets", N1517)),"gadgets",ISNUMBER(SEARCH("technology/hardware", N1517)),"hardware",ISNUMBER(SEARCH("technology/makerspaces", N1517)),"makerspaces",ISNUMBER(SEARCH("technology/space exploration", N1517)),"space exploration",ISNUMBER(SEARCH("technology/wearables", N1517)),"wearables",ISNUMBER(SEARCH("technology/web", N1517)),"web",ISNUMBER(SEARCH("theater/musical", N1517)),"musical",ISNUMBER(SEARCH("theater/plays", N1517)),"plays",ISNUMBER(SEARCH("theater/spaces", N1517)),"spaces")</f>
        <v>photobooks</v>
      </c>
      <c r="S1517" s="6">
        <f t="shared" si="118"/>
        <v>42415.253437499996</v>
      </c>
      <c r="T1517" s="6">
        <f t="shared" si="119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tr">
        <f t="shared" si="117"/>
        <v>photography</v>
      </c>
      <c r="R1518" t="str" cm="1">
        <f t="array" ref="R1518">_xlfn.IFS(ISNUMBER(SEARCH("film &amp; video/television", N1518)),"television",ISNUMBER(SEARCH("film &amp; video/animation", N1518)),"animation",ISNUMBER(SEARCH("film &amp; video/documentary", N1518)),"documentary",ISNUMBER(SEARCH("film &amp; video/drama", N1518)),"drama",ISNUMBER(SEARCH("film &amp; video/science fiction", N1518)),"science fiction",ISNUMBER(SEARCH("film &amp; video/shorts", N1518)),"shorts",ISNUMBER(SEARCH("food/food trucks", N1518)),"food trucks",ISNUMBER(SEARCH("food/restaurants", N1518)),"restaurants",ISNUMBER(SEARCH("food/small batch", N1518)),"small batch",ISNUMBER(SEARCH("games/mobile games", N1518)),"mobile games",ISNUMBER(SEARCH("games/tabletop games", N1518)),"tabletop games",ISNUMBER(SEARCH("games/video games", N1518)),"video games",ISNUMBER(SEARCH("music/classical music", N1518)),"classical music",ISNUMBER(SEARCH("music/electronic music", N1518)),"electronic music",ISNUMBER(SEARCH("music/faith", N1518)),"faith",ISNUMBER(SEARCH("music/indie rock", N1518)),"indie rock",ISNUMBER(SEARCH("music/jazz", N1518)),"jazz",ISNUMBER(SEARCH("music/metal", N1518)),"metal",ISNUMBER(SEARCH("music/pop", N1518)),"pop",ISNUMBER(SEARCH("music/rock", N1518)),"rock",ISNUMBER(SEARCH("music/world music", N1518)),"world music",ISNUMBER(SEARCH("journalism/audio", N1518)),"audio",ISNUMBER(SEARCH("photography/nature", N1518)),"nature",ISNUMBER(SEARCH("photography/people", N1518)),"people",ISNUMBER(SEARCH("photography/photobooks", N1518)),"photobooks",ISNUMBER(SEARCH("photography/places", N1518)),"places",ISNUMBER(SEARCH("publishing/art books", N1518)),"art books",ISNUMBER(SEARCH("publishing/children's books", N1518)),"children's books",ISNUMBER(SEARCH("publishing/fiction", N1518)),"fiction",ISNUMBER(SEARCH("publishing/nonfiction", N1518)),"nonfiction",ISNUMBER(SEARCH("publishing/radio &amp; podcasts", N1518)),"radio &amp; podcasts",ISNUMBER(SEARCH("publishing/translations", N1518)),"translations",ISNUMBER(SEARCH("technology/gadgets", N1518)),"gadgets",ISNUMBER(SEARCH("technology/hardware", N1518)),"hardware",ISNUMBER(SEARCH("technology/makerspaces", N1518)),"makerspaces",ISNUMBER(SEARCH("technology/space exploration", N1518)),"space exploration",ISNUMBER(SEARCH("technology/wearables", N1518)),"wearables",ISNUMBER(SEARCH("technology/web", N1518)),"web",ISNUMBER(SEARCH("theater/musical", N1518)),"musical",ISNUMBER(SEARCH("theater/plays", N1518)),"plays",ISNUMBER(SEARCH("theater/spaces", N1518)),"spaces")</f>
        <v>photobooks</v>
      </c>
      <c r="S1518" s="6">
        <f t="shared" si="118"/>
        <v>42619.466342592597</v>
      </c>
      <c r="T1518" s="6">
        <f t="shared" si="119"/>
        <v>42649.583333333328</v>
      </c>
    </row>
    <row r="1519" spans="1:20" ht="48" hidden="1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tr">
        <f t="shared" si="117"/>
        <v>photography</v>
      </c>
      <c r="R1519" t="str" cm="1">
        <f t="array" ref="R1519">_xlfn.IFS(ISNUMBER(SEARCH("film &amp; video/television", N1519)),"television",ISNUMBER(SEARCH("film &amp; video/animation", N1519)),"animation",ISNUMBER(SEARCH("film &amp; video/documentary", N1519)),"documentary",ISNUMBER(SEARCH("film &amp; video/drama", N1519)),"drama",ISNUMBER(SEARCH("film &amp; video/science fiction", N1519)),"science fiction",ISNUMBER(SEARCH("film &amp; video/shorts", N1519)),"shorts",ISNUMBER(SEARCH("food/food trucks", N1519)),"food trucks",ISNUMBER(SEARCH("food/restaurants", N1519)),"restaurants",ISNUMBER(SEARCH("food/small batch", N1519)),"small batch",ISNUMBER(SEARCH("games/mobile games", N1519)),"mobile games",ISNUMBER(SEARCH("games/tabletop games", N1519)),"tabletop games",ISNUMBER(SEARCH("games/video games", N1519)),"video games",ISNUMBER(SEARCH("music/classical music", N1519)),"classical music",ISNUMBER(SEARCH("music/electronic music", N1519)),"electronic music",ISNUMBER(SEARCH("music/faith", N1519)),"faith",ISNUMBER(SEARCH("music/indie rock", N1519)),"indie rock",ISNUMBER(SEARCH("music/jazz", N1519)),"jazz",ISNUMBER(SEARCH("music/metal", N1519)),"metal",ISNUMBER(SEARCH("music/pop", N1519)),"pop",ISNUMBER(SEARCH("music/rock", N1519)),"rock",ISNUMBER(SEARCH("music/world music", N1519)),"world music",ISNUMBER(SEARCH("journalism/audio", N1519)),"audio",ISNUMBER(SEARCH("photography/nature", N1519)),"nature",ISNUMBER(SEARCH("photography/people", N1519)),"people",ISNUMBER(SEARCH("photography/photobooks", N1519)),"photobooks",ISNUMBER(SEARCH("photography/places", N1519)),"places",ISNUMBER(SEARCH("publishing/art books", N1519)),"art books",ISNUMBER(SEARCH("publishing/children's books", N1519)),"children's books",ISNUMBER(SEARCH("publishing/fiction", N1519)),"fiction",ISNUMBER(SEARCH("publishing/nonfiction", N1519)),"nonfiction",ISNUMBER(SEARCH("publishing/radio &amp; podcasts", N1519)),"radio &amp; podcasts",ISNUMBER(SEARCH("publishing/translations", N1519)),"translations",ISNUMBER(SEARCH("technology/gadgets", N1519)),"gadgets",ISNUMBER(SEARCH("technology/hardware", N1519)),"hardware",ISNUMBER(SEARCH("technology/makerspaces", N1519)),"makerspaces",ISNUMBER(SEARCH("technology/space exploration", N1519)),"space exploration",ISNUMBER(SEARCH("technology/wearables", N1519)),"wearables",ISNUMBER(SEARCH("technology/web", N1519)),"web",ISNUMBER(SEARCH("theater/musical", N1519)),"musical",ISNUMBER(SEARCH("theater/plays", N1519)),"plays",ISNUMBER(SEARCH("theater/spaces", N1519)),"spaces")</f>
        <v>photobooks</v>
      </c>
      <c r="S1519" s="6">
        <f t="shared" si="118"/>
        <v>41948.56658564815</v>
      </c>
      <c r="T1519" s="6">
        <f t="shared" si="119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tr">
        <f t="shared" si="117"/>
        <v>photography</v>
      </c>
      <c r="R1520" t="str" cm="1">
        <f t="array" ref="R1520">_xlfn.IFS(ISNUMBER(SEARCH("film &amp; video/television", N1520)),"television",ISNUMBER(SEARCH("film &amp; video/animation", N1520)),"animation",ISNUMBER(SEARCH("film &amp; video/documentary", N1520)),"documentary",ISNUMBER(SEARCH("film &amp; video/drama", N1520)),"drama",ISNUMBER(SEARCH("film &amp; video/science fiction", N1520)),"science fiction",ISNUMBER(SEARCH("film &amp; video/shorts", N1520)),"shorts",ISNUMBER(SEARCH("food/food trucks", N1520)),"food trucks",ISNUMBER(SEARCH("food/restaurants", N1520)),"restaurants",ISNUMBER(SEARCH("food/small batch", N1520)),"small batch",ISNUMBER(SEARCH("games/mobile games", N1520)),"mobile games",ISNUMBER(SEARCH("games/tabletop games", N1520)),"tabletop games",ISNUMBER(SEARCH("games/video games", N1520)),"video games",ISNUMBER(SEARCH("music/classical music", N1520)),"classical music",ISNUMBER(SEARCH("music/electronic music", N1520)),"electronic music",ISNUMBER(SEARCH("music/faith", N1520)),"faith",ISNUMBER(SEARCH("music/indie rock", N1520)),"indie rock",ISNUMBER(SEARCH("music/jazz", N1520)),"jazz",ISNUMBER(SEARCH("music/metal", N1520)),"metal",ISNUMBER(SEARCH("music/pop", N1520)),"pop",ISNUMBER(SEARCH("music/rock", N1520)),"rock",ISNUMBER(SEARCH("music/world music", N1520)),"world music",ISNUMBER(SEARCH("journalism/audio", N1520)),"audio",ISNUMBER(SEARCH("photography/nature", N1520)),"nature",ISNUMBER(SEARCH("photography/people", N1520)),"people",ISNUMBER(SEARCH("photography/photobooks", N1520)),"photobooks",ISNUMBER(SEARCH("photography/places", N1520)),"places",ISNUMBER(SEARCH("publishing/art books", N1520)),"art books",ISNUMBER(SEARCH("publishing/children's books", N1520)),"children's books",ISNUMBER(SEARCH("publishing/fiction", N1520)),"fiction",ISNUMBER(SEARCH("publishing/nonfiction", N1520)),"nonfiction",ISNUMBER(SEARCH("publishing/radio &amp; podcasts", N1520)),"radio &amp; podcasts",ISNUMBER(SEARCH("publishing/translations", N1520)),"translations",ISNUMBER(SEARCH("technology/gadgets", N1520)),"gadgets",ISNUMBER(SEARCH("technology/hardware", N1520)),"hardware",ISNUMBER(SEARCH("technology/makerspaces", N1520)),"makerspaces",ISNUMBER(SEARCH("technology/space exploration", N1520)),"space exploration",ISNUMBER(SEARCH("technology/wearables", N1520)),"wearables",ISNUMBER(SEARCH("technology/web", N1520)),"web",ISNUMBER(SEARCH("theater/musical", N1520)),"musical",ISNUMBER(SEARCH("theater/plays", N1520)),"plays",ISNUMBER(SEARCH("theater/spaces", N1520)),"spaces")</f>
        <v>photobooks</v>
      </c>
      <c r="S1520" s="6">
        <f t="shared" si="118"/>
        <v>41760.8200462963</v>
      </c>
      <c r="T1520" s="6">
        <f t="shared" si="119"/>
        <v>41790.8200462963</v>
      </c>
    </row>
    <row r="1521" spans="1:20" ht="48" hidden="1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tr">
        <f t="shared" si="117"/>
        <v>photography</v>
      </c>
      <c r="R1521" t="str" cm="1">
        <f t="array" ref="R1521">_xlfn.IFS(ISNUMBER(SEARCH("film &amp; video/television", N1521)),"television",ISNUMBER(SEARCH("film &amp; video/animation", N1521)),"animation",ISNUMBER(SEARCH("film &amp; video/documentary", N1521)),"documentary",ISNUMBER(SEARCH("film &amp; video/drama", N1521)),"drama",ISNUMBER(SEARCH("film &amp; video/science fiction", N1521)),"science fiction",ISNUMBER(SEARCH("film &amp; video/shorts", N1521)),"shorts",ISNUMBER(SEARCH("food/food trucks", N1521)),"food trucks",ISNUMBER(SEARCH("food/restaurants", N1521)),"restaurants",ISNUMBER(SEARCH("food/small batch", N1521)),"small batch",ISNUMBER(SEARCH("games/mobile games", N1521)),"mobile games",ISNUMBER(SEARCH("games/tabletop games", N1521)),"tabletop games",ISNUMBER(SEARCH("games/video games", N1521)),"video games",ISNUMBER(SEARCH("music/classical music", N1521)),"classical music",ISNUMBER(SEARCH("music/electronic music", N1521)),"electronic music",ISNUMBER(SEARCH("music/faith", N1521)),"faith",ISNUMBER(SEARCH("music/indie rock", N1521)),"indie rock",ISNUMBER(SEARCH("music/jazz", N1521)),"jazz",ISNUMBER(SEARCH("music/metal", N1521)),"metal",ISNUMBER(SEARCH("music/pop", N1521)),"pop",ISNUMBER(SEARCH("music/rock", N1521)),"rock",ISNUMBER(SEARCH("music/world music", N1521)),"world music",ISNUMBER(SEARCH("journalism/audio", N1521)),"audio",ISNUMBER(SEARCH("photography/nature", N1521)),"nature",ISNUMBER(SEARCH("photography/people", N1521)),"people",ISNUMBER(SEARCH("photography/photobooks", N1521)),"photobooks",ISNUMBER(SEARCH("photography/places", N1521)),"places",ISNUMBER(SEARCH("publishing/art books", N1521)),"art books",ISNUMBER(SEARCH("publishing/children's books", N1521)),"children's books",ISNUMBER(SEARCH("publishing/fiction", N1521)),"fiction",ISNUMBER(SEARCH("publishing/nonfiction", N1521)),"nonfiction",ISNUMBER(SEARCH("publishing/radio &amp; podcasts", N1521)),"radio &amp; podcasts",ISNUMBER(SEARCH("publishing/translations", N1521)),"translations",ISNUMBER(SEARCH("technology/gadgets", N1521)),"gadgets",ISNUMBER(SEARCH("technology/hardware", N1521)),"hardware",ISNUMBER(SEARCH("technology/makerspaces", N1521)),"makerspaces",ISNUMBER(SEARCH("technology/space exploration", N1521)),"space exploration",ISNUMBER(SEARCH("technology/wearables", N1521)),"wearables",ISNUMBER(SEARCH("technology/web", N1521)),"web",ISNUMBER(SEARCH("theater/musical", N1521)),"musical",ISNUMBER(SEARCH("theater/plays", N1521)),"plays",ISNUMBER(SEARCH("theater/spaces", N1521)),"spaces")</f>
        <v>photobooks</v>
      </c>
      <c r="S1521" s="6">
        <f t="shared" si="118"/>
        <v>41782.741701388892</v>
      </c>
      <c r="T1521" s="6">
        <f t="shared" si="119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tr">
        <f t="shared" si="117"/>
        <v>photography</v>
      </c>
      <c r="R1522" t="str" cm="1">
        <f t="array" ref="R1522">_xlfn.IFS(ISNUMBER(SEARCH("film &amp; video/television", N1522)),"television",ISNUMBER(SEARCH("film &amp; video/animation", N1522)),"animation",ISNUMBER(SEARCH("film &amp; video/documentary", N1522)),"documentary",ISNUMBER(SEARCH("film &amp; video/drama", N1522)),"drama",ISNUMBER(SEARCH("film &amp; video/science fiction", N1522)),"science fiction",ISNUMBER(SEARCH("film &amp; video/shorts", N1522)),"shorts",ISNUMBER(SEARCH("food/food trucks", N1522)),"food trucks",ISNUMBER(SEARCH("food/restaurants", N1522)),"restaurants",ISNUMBER(SEARCH("food/small batch", N1522)),"small batch",ISNUMBER(SEARCH("games/mobile games", N1522)),"mobile games",ISNUMBER(SEARCH("games/tabletop games", N1522)),"tabletop games",ISNUMBER(SEARCH("games/video games", N1522)),"video games",ISNUMBER(SEARCH("music/classical music", N1522)),"classical music",ISNUMBER(SEARCH("music/electronic music", N1522)),"electronic music",ISNUMBER(SEARCH("music/faith", N1522)),"faith",ISNUMBER(SEARCH("music/indie rock", N1522)),"indie rock",ISNUMBER(SEARCH("music/jazz", N1522)),"jazz",ISNUMBER(SEARCH("music/metal", N1522)),"metal",ISNUMBER(SEARCH("music/pop", N1522)),"pop",ISNUMBER(SEARCH("music/rock", N1522)),"rock",ISNUMBER(SEARCH("music/world music", N1522)),"world music",ISNUMBER(SEARCH("journalism/audio", N1522)),"audio",ISNUMBER(SEARCH("photography/nature", N1522)),"nature",ISNUMBER(SEARCH("photography/people", N1522)),"people",ISNUMBER(SEARCH("photography/photobooks", N1522)),"photobooks",ISNUMBER(SEARCH("photography/places", N1522)),"places",ISNUMBER(SEARCH("publishing/art books", N1522)),"art books",ISNUMBER(SEARCH("publishing/children's books", N1522)),"children's books",ISNUMBER(SEARCH("publishing/fiction", N1522)),"fiction",ISNUMBER(SEARCH("publishing/nonfiction", N1522)),"nonfiction",ISNUMBER(SEARCH("publishing/radio &amp; podcasts", N1522)),"radio &amp; podcasts",ISNUMBER(SEARCH("publishing/translations", N1522)),"translations",ISNUMBER(SEARCH("technology/gadgets", N1522)),"gadgets",ISNUMBER(SEARCH("technology/hardware", N1522)),"hardware",ISNUMBER(SEARCH("technology/makerspaces", N1522)),"makerspaces",ISNUMBER(SEARCH("technology/space exploration", N1522)),"space exploration",ISNUMBER(SEARCH("technology/wearables", N1522)),"wearables",ISNUMBER(SEARCH("technology/web", N1522)),"web",ISNUMBER(SEARCH("theater/musical", N1522)),"musical",ISNUMBER(SEARCH("theater/plays", N1522)),"plays",ISNUMBER(SEARCH("theater/spaces", N1522)),"spaces")</f>
        <v>photobooks</v>
      </c>
      <c r="S1522" s="6">
        <f t="shared" si="118"/>
        <v>41955.857789351852</v>
      </c>
      <c r="T1522" s="6">
        <f t="shared" si="119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tr">
        <f t="shared" si="117"/>
        <v>photography</v>
      </c>
      <c r="R1523" t="str" cm="1">
        <f t="array" ref="R1523">_xlfn.IFS(ISNUMBER(SEARCH("film &amp; video/television", N1523)),"television",ISNUMBER(SEARCH("film &amp; video/animation", N1523)),"animation",ISNUMBER(SEARCH("film &amp; video/documentary", N1523)),"documentary",ISNUMBER(SEARCH("film &amp; video/drama", N1523)),"drama",ISNUMBER(SEARCH("film &amp; video/science fiction", N1523)),"science fiction",ISNUMBER(SEARCH("film &amp; video/shorts", N1523)),"shorts",ISNUMBER(SEARCH("food/food trucks", N1523)),"food trucks",ISNUMBER(SEARCH("food/restaurants", N1523)),"restaurants",ISNUMBER(SEARCH("food/small batch", N1523)),"small batch",ISNUMBER(SEARCH("games/mobile games", N1523)),"mobile games",ISNUMBER(SEARCH("games/tabletop games", N1523)),"tabletop games",ISNUMBER(SEARCH("games/video games", N1523)),"video games",ISNUMBER(SEARCH("music/classical music", N1523)),"classical music",ISNUMBER(SEARCH("music/electronic music", N1523)),"electronic music",ISNUMBER(SEARCH("music/faith", N1523)),"faith",ISNUMBER(SEARCH("music/indie rock", N1523)),"indie rock",ISNUMBER(SEARCH("music/jazz", N1523)),"jazz",ISNUMBER(SEARCH("music/metal", N1523)),"metal",ISNUMBER(SEARCH("music/pop", N1523)),"pop",ISNUMBER(SEARCH("music/rock", N1523)),"rock",ISNUMBER(SEARCH("music/world music", N1523)),"world music",ISNUMBER(SEARCH("journalism/audio", N1523)),"audio",ISNUMBER(SEARCH("photography/nature", N1523)),"nature",ISNUMBER(SEARCH("photography/people", N1523)),"people",ISNUMBER(SEARCH("photography/photobooks", N1523)),"photobooks",ISNUMBER(SEARCH("photography/places", N1523)),"places",ISNUMBER(SEARCH("publishing/art books", N1523)),"art books",ISNUMBER(SEARCH("publishing/children's books", N1523)),"children's books",ISNUMBER(SEARCH("publishing/fiction", N1523)),"fiction",ISNUMBER(SEARCH("publishing/nonfiction", N1523)),"nonfiction",ISNUMBER(SEARCH("publishing/radio &amp; podcasts", N1523)),"radio &amp; podcasts",ISNUMBER(SEARCH("publishing/translations", N1523)),"translations",ISNUMBER(SEARCH("technology/gadgets", N1523)),"gadgets",ISNUMBER(SEARCH("technology/hardware", N1523)),"hardware",ISNUMBER(SEARCH("technology/makerspaces", N1523)),"makerspaces",ISNUMBER(SEARCH("technology/space exploration", N1523)),"space exploration",ISNUMBER(SEARCH("technology/wearables", N1523)),"wearables",ISNUMBER(SEARCH("technology/web", N1523)),"web",ISNUMBER(SEARCH("theater/musical", N1523)),"musical",ISNUMBER(SEARCH("theater/plays", N1523)),"plays",ISNUMBER(SEARCH("theater/spaces", N1523)),"spaces")</f>
        <v>photobooks</v>
      </c>
      <c r="S1523" s="6">
        <f t="shared" si="118"/>
        <v>42493.167719907404</v>
      </c>
      <c r="T1523" s="6">
        <f t="shared" si="119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tr">
        <f t="shared" si="117"/>
        <v>photography</v>
      </c>
      <c r="R1524" t="str" cm="1">
        <f t="array" ref="R1524">_xlfn.IFS(ISNUMBER(SEARCH("film &amp; video/television", N1524)),"television",ISNUMBER(SEARCH("film &amp; video/animation", N1524)),"animation",ISNUMBER(SEARCH("film &amp; video/documentary", N1524)),"documentary",ISNUMBER(SEARCH("film &amp; video/drama", N1524)),"drama",ISNUMBER(SEARCH("film &amp; video/science fiction", N1524)),"science fiction",ISNUMBER(SEARCH("film &amp; video/shorts", N1524)),"shorts",ISNUMBER(SEARCH("food/food trucks", N1524)),"food trucks",ISNUMBER(SEARCH("food/restaurants", N1524)),"restaurants",ISNUMBER(SEARCH("food/small batch", N1524)),"small batch",ISNUMBER(SEARCH("games/mobile games", N1524)),"mobile games",ISNUMBER(SEARCH("games/tabletop games", N1524)),"tabletop games",ISNUMBER(SEARCH("games/video games", N1524)),"video games",ISNUMBER(SEARCH("music/classical music", N1524)),"classical music",ISNUMBER(SEARCH("music/electronic music", N1524)),"electronic music",ISNUMBER(SEARCH("music/faith", N1524)),"faith",ISNUMBER(SEARCH("music/indie rock", N1524)),"indie rock",ISNUMBER(SEARCH("music/jazz", N1524)),"jazz",ISNUMBER(SEARCH("music/metal", N1524)),"metal",ISNUMBER(SEARCH("music/pop", N1524)),"pop",ISNUMBER(SEARCH("music/rock", N1524)),"rock",ISNUMBER(SEARCH("music/world music", N1524)),"world music",ISNUMBER(SEARCH("journalism/audio", N1524)),"audio",ISNUMBER(SEARCH("photography/nature", N1524)),"nature",ISNUMBER(SEARCH("photography/people", N1524)),"people",ISNUMBER(SEARCH("photography/photobooks", N1524)),"photobooks",ISNUMBER(SEARCH("photography/places", N1524)),"places",ISNUMBER(SEARCH("publishing/art books", N1524)),"art books",ISNUMBER(SEARCH("publishing/children's books", N1524)),"children's books",ISNUMBER(SEARCH("publishing/fiction", N1524)),"fiction",ISNUMBER(SEARCH("publishing/nonfiction", N1524)),"nonfiction",ISNUMBER(SEARCH("publishing/radio &amp; podcasts", N1524)),"radio &amp; podcasts",ISNUMBER(SEARCH("publishing/translations", N1524)),"translations",ISNUMBER(SEARCH("technology/gadgets", N1524)),"gadgets",ISNUMBER(SEARCH("technology/hardware", N1524)),"hardware",ISNUMBER(SEARCH("technology/makerspaces", N1524)),"makerspaces",ISNUMBER(SEARCH("technology/space exploration", N1524)),"space exploration",ISNUMBER(SEARCH("technology/wearables", N1524)),"wearables",ISNUMBER(SEARCH("technology/web", N1524)),"web",ISNUMBER(SEARCH("theater/musical", N1524)),"musical",ISNUMBER(SEARCH("theater/plays", N1524)),"plays",ISNUMBER(SEARCH("theater/spaces", N1524)),"spaces")</f>
        <v>photobooks</v>
      </c>
      <c r="S1524" s="6">
        <f t="shared" si="118"/>
        <v>41899.830312500002</v>
      </c>
      <c r="T1524" s="6">
        <f t="shared" si="119"/>
        <v>41929.830312500002</v>
      </c>
    </row>
    <row r="1525" spans="1:20" ht="48" hidden="1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tr">
        <f t="shared" si="117"/>
        <v>photography</v>
      </c>
      <c r="R1525" t="str" cm="1">
        <f t="array" ref="R1525">_xlfn.IFS(ISNUMBER(SEARCH("film &amp; video/television", N1525)),"television",ISNUMBER(SEARCH("film &amp; video/animation", N1525)),"animation",ISNUMBER(SEARCH("film &amp; video/documentary", N1525)),"documentary",ISNUMBER(SEARCH("film &amp; video/drama", N1525)),"drama",ISNUMBER(SEARCH("film &amp; video/science fiction", N1525)),"science fiction",ISNUMBER(SEARCH("film &amp; video/shorts", N1525)),"shorts",ISNUMBER(SEARCH("food/food trucks", N1525)),"food trucks",ISNUMBER(SEARCH("food/restaurants", N1525)),"restaurants",ISNUMBER(SEARCH("food/small batch", N1525)),"small batch",ISNUMBER(SEARCH("games/mobile games", N1525)),"mobile games",ISNUMBER(SEARCH("games/tabletop games", N1525)),"tabletop games",ISNUMBER(SEARCH("games/video games", N1525)),"video games",ISNUMBER(SEARCH("music/classical music", N1525)),"classical music",ISNUMBER(SEARCH("music/electronic music", N1525)),"electronic music",ISNUMBER(SEARCH("music/faith", N1525)),"faith",ISNUMBER(SEARCH("music/indie rock", N1525)),"indie rock",ISNUMBER(SEARCH("music/jazz", N1525)),"jazz",ISNUMBER(SEARCH("music/metal", N1525)),"metal",ISNUMBER(SEARCH("music/pop", N1525)),"pop",ISNUMBER(SEARCH("music/rock", N1525)),"rock",ISNUMBER(SEARCH("music/world music", N1525)),"world music",ISNUMBER(SEARCH("journalism/audio", N1525)),"audio",ISNUMBER(SEARCH("photography/nature", N1525)),"nature",ISNUMBER(SEARCH("photography/people", N1525)),"people",ISNUMBER(SEARCH("photography/photobooks", N1525)),"photobooks",ISNUMBER(SEARCH("photography/places", N1525)),"places",ISNUMBER(SEARCH("publishing/art books", N1525)),"art books",ISNUMBER(SEARCH("publishing/children's books", N1525)),"children's books",ISNUMBER(SEARCH("publishing/fiction", N1525)),"fiction",ISNUMBER(SEARCH("publishing/nonfiction", N1525)),"nonfiction",ISNUMBER(SEARCH("publishing/radio &amp; podcasts", N1525)),"radio &amp; podcasts",ISNUMBER(SEARCH("publishing/translations", N1525)),"translations",ISNUMBER(SEARCH("technology/gadgets", N1525)),"gadgets",ISNUMBER(SEARCH("technology/hardware", N1525)),"hardware",ISNUMBER(SEARCH("technology/makerspaces", N1525)),"makerspaces",ISNUMBER(SEARCH("technology/space exploration", N1525)),"space exploration",ISNUMBER(SEARCH("technology/wearables", N1525)),"wearables",ISNUMBER(SEARCH("technology/web", N1525)),"web",ISNUMBER(SEARCH("theater/musical", N1525)),"musical",ISNUMBER(SEARCH("theater/plays", N1525)),"plays",ISNUMBER(SEARCH("theater/spaces", N1525)),"spaces")</f>
        <v>photobooks</v>
      </c>
      <c r="S1525" s="6">
        <f t="shared" si="118"/>
        <v>41964.751342592594</v>
      </c>
      <c r="T1525" s="6">
        <f t="shared" si="119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tr">
        <f t="shared" si="117"/>
        <v>photography</v>
      </c>
      <c r="R1526" t="str" cm="1">
        <f t="array" ref="R1526">_xlfn.IFS(ISNUMBER(SEARCH("film &amp; video/television", N1526)),"television",ISNUMBER(SEARCH("film &amp; video/animation", N1526)),"animation",ISNUMBER(SEARCH("film &amp; video/documentary", N1526)),"documentary",ISNUMBER(SEARCH("film &amp; video/drama", N1526)),"drama",ISNUMBER(SEARCH("film &amp; video/science fiction", N1526)),"science fiction",ISNUMBER(SEARCH("film &amp; video/shorts", N1526)),"shorts",ISNUMBER(SEARCH("food/food trucks", N1526)),"food trucks",ISNUMBER(SEARCH("food/restaurants", N1526)),"restaurants",ISNUMBER(SEARCH("food/small batch", N1526)),"small batch",ISNUMBER(SEARCH("games/mobile games", N1526)),"mobile games",ISNUMBER(SEARCH("games/tabletop games", N1526)),"tabletop games",ISNUMBER(SEARCH("games/video games", N1526)),"video games",ISNUMBER(SEARCH("music/classical music", N1526)),"classical music",ISNUMBER(SEARCH("music/electronic music", N1526)),"electronic music",ISNUMBER(SEARCH("music/faith", N1526)),"faith",ISNUMBER(SEARCH("music/indie rock", N1526)),"indie rock",ISNUMBER(SEARCH("music/jazz", N1526)),"jazz",ISNUMBER(SEARCH("music/metal", N1526)),"metal",ISNUMBER(SEARCH("music/pop", N1526)),"pop",ISNUMBER(SEARCH("music/rock", N1526)),"rock",ISNUMBER(SEARCH("music/world music", N1526)),"world music",ISNUMBER(SEARCH("journalism/audio", N1526)),"audio",ISNUMBER(SEARCH("photography/nature", N1526)),"nature",ISNUMBER(SEARCH("photography/people", N1526)),"people",ISNUMBER(SEARCH("photography/photobooks", N1526)),"photobooks",ISNUMBER(SEARCH("photography/places", N1526)),"places",ISNUMBER(SEARCH("publishing/art books", N1526)),"art books",ISNUMBER(SEARCH("publishing/children's books", N1526)),"children's books",ISNUMBER(SEARCH("publishing/fiction", N1526)),"fiction",ISNUMBER(SEARCH("publishing/nonfiction", N1526)),"nonfiction",ISNUMBER(SEARCH("publishing/radio &amp; podcasts", N1526)),"radio &amp; podcasts",ISNUMBER(SEARCH("publishing/translations", N1526)),"translations",ISNUMBER(SEARCH("technology/gadgets", N1526)),"gadgets",ISNUMBER(SEARCH("technology/hardware", N1526)),"hardware",ISNUMBER(SEARCH("technology/makerspaces", N1526)),"makerspaces",ISNUMBER(SEARCH("technology/space exploration", N1526)),"space exploration",ISNUMBER(SEARCH("technology/wearables", N1526)),"wearables",ISNUMBER(SEARCH("technology/web", N1526)),"web",ISNUMBER(SEARCH("theater/musical", N1526)),"musical",ISNUMBER(SEARCH("theater/plays", N1526)),"plays",ISNUMBER(SEARCH("theater/spaces", N1526)),"spaces")</f>
        <v>photobooks</v>
      </c>
      <c r="S1526" s="6">
        <f t="shared" si="118"/>
        <v>42756.501041666663</v>
      </c>
      <c r="T1526" s="6">
        <f t="shared" si="119"/>
        <v>42786.501041666663</v>
      </c>
    </row>
    <row r="1527" spans="1:20" ht="48" hidden="1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tr">
        <f t="shared" si="117"/>
        <v>photography</v>
      </c>
      <c r="R1527" t="str" cm="1">
        <f t="array" ref="R1527">_xlfn.IFS(ISNUMBER(SEARCH("film &amp; video/television", N1527)),"television",ISNUMBER(SEARCH("film &amp; video/animation", N1527)),"animation",ISNUMBER(SEARCH("film &amp; video/documentary", N1527)),"documentary",ISNUMBER(SEARCH("film &amp; video/drama", N1527)),"drama",ISNUMBER(SEARCH("film &amp; video/science fiction", N1527)),"science fiction",ISNUMBER(SEARCH("film &amp; video/shorts", N1527)),"shorts",ISNUMBER(SEARCH("food/food trucks", N1527)),"food trucks",ISNUMBER(SEARCH("food/restaurants", N1527)),"restaurants",ISNUMBER(SEARCH("food/small batch", N1527)),"small batch",ISNUMBER(SEARCH("games/mobile games", N1527)),"mobile games",ISNUMBER(SEARCH("games/tabletop games", N1527)),"tabletop games",ISNUMBER(SEARCH("games/video games", N1527)),"video games",ISNUMBER(SEARCH("music/classical music", N1527)),"classical music",ISNUMBER(SEARCH("music/electronic music", N1527)),"electronic music",ISNUMBER(SEARCH("music/faith", N1527)),"faith",ISNUMBER(SEARCH("music/indie rock", N1527)),"indie rock",ISNUMBER(SEARCH("music/jazz", N1527)),"jazz",ISNUMBER(SEARCH("music/metal", N1527)),"metal",ISNUMBER(SEARCH("music/pop", N1527)),"pop",ISNUMBER(SEARCH("music/rock", N1527)),"rock",ISNUMBER(SEARCH("music/world music", N1527)),"world music",ISNUMBER(SEARCH("journalism/audio", N1527)),"audio",ISNUMBER(SEARCH("photography/nature", N1527)),"nature",ISNUMBER(SEARCH("photography/people", N1527)),"people",ISNUMBER(SEARCH("photography/photobooks", N1527)),"photobooks",ISNUMBER(SEARCH("photography/places", N1527)),"places",ISNUMBER(SEARCH("publishing/art books", N1527)),"art books",ISNUMBER(SEARCH("publishing/children's books", N1527)),"children's books",ISNUMBER(SEARCH("publishing/fiction", N1527)),"fiction",ISNUMBER(SEARCH("publishing/nonfiction", N1527)),"nonfiction",ISNUMBER(SEARCH("publishing/radio &amp; podcasts", N1527)),"radio &amp; podcasts",ISNUMBER(SEARCH("publishing/translations", N1527)),"translations",ISNUMBER(SEARCH("technology/gadgets", N1527)),"gadgets",ISNUMBER(SEARCH("technology/hardware", N1527)),"hardware",ISNUMBER(SEARCH("technology/makerspaces", N1527)),"makerspaces",ISNUMBER(SEARCH("technology/space exploration", N1527)),"space exploration",ISNUMBER(SEARCH("technology/wearables", N1527)),"wearables",ISNUMBER(SEARCH("technology/web", N1527)),"web",ISNUMBER(SEARCH("theater/musical", N1527)),"musical",ISNUMBER(SEARCH("theater/plays", N1527)),"plays",ISNUMBER(SEARCH("theater/spaces", N1527)),"spaces")</f>
        <v>photobooks</v>
      </c>
      <c r="S1527" s="6">
        <f t="shared" si="118"/>
        <v>42570.702986111108</v>
      </c>
      <c r="T1527" s="6">
        <f t="shared" si="119"/>
        <v>42600.702986111108</v>
      </c>
    </row>
    <row r="1528" spans="1:20" ht="48" hidden="1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tr">
        <f t="shared" si="117"/>
        <v>photography</v>
      </c>
      <c r="R1528" t="str" cm="1">
        <f t="array" ref="R1528">_xlfn.IFS(ISNUMBER(SEARCH("film &amp; video/television", N1528)),"television",ISNUMBER(SEARCH("film &amp; video/animation", N1528)),"animation",ISNUMBER(SEARCH("film &amp; video/documentary", N1528)),"documentary",ISNUMBER(SEARCH("film &amp; video/drama", N1528)),"drama",ISNUMBER(SEARCH("film &amp; video/science fiction", N1528)),"science fiction",ISNUMBER(SEARCH("film &amp; video/shorts", N1528)),"shorts",ISNUMBER(SEARCH("food/food trucks", N1528)),"food trucks",ISNUMBER(SEARCH("food/restaurants", N1528)),"restaurants",ISNUMBER(SEARCH("food/small batch", N1528)),"small batch",ISNUMBER(SEARCH("games/mobile games", N1528)),"mobile games",ISNUMBER(SEARCH("games/tabletop games", N1528)),"tabletop games",ISNUMBER(SEARCH("games/video games", N1528)),"video games",ISNUMBER(SEARCH("music/classical music", N1528)),"classical music",ISNUMBER(SEARCH("music/electronic music", N1528)),"electronic music",ISNUMBER(SEARCH("music/faith", N1528)),"faith",ISNUMBER(SEARCH("music/indie rock", N1528)),"indie rock",ISNUMBER(SEARCH("music/jazz", N1528)),"jazz",ISNUMBER(SEARCH("music/metal", N1528)),"metal",ISNUMBER(SEARCH("music/pop", N1528)),"pop",ISNUMBER(SEARCH("music/rock", N1528)),"rock",ISNUMBER(SEARCH("music/world music", N1528)),"world music",ISNUMBER(SEARCH("journalism/audio", N1528)),"audio",ISNUMBER(SEARCH("photography/nature", N1528)),"nature",ISNUMBER(SEARCH("photography/people", N1528)),"people",ISNUMBER(SEARCH("photography/photobooks", N1528)),"photobooks",ISNUMBER(SEARCH("photography/places", N1528)),"places",ISNUMBER(SEARCH("publishing/art books", N1528)),"art books",ISNUMBER(SEARCH("publishing/children's books", N1528)),"children's books",ISNUMBER(SEARCH("publishing/fiction", N1528)),"fiction",ISNUMBER(SEARCH("publishing/nonfiction", N1528)),"nonfiction",ISNUMBER(SEARCH("publishing/radio &amp; podcasts", N1528)),"radio &amp; podcasts",ISNUMBER(SEARCH("publishing/translations", N1528)),"translations",ISNUMBER(SEARCH("technology/gadgets", N1528)),"gadgets",ISNUMBER(SEARCH("technology/hardware", N1528)),"hardware",ISNUMBER(SEARCH("technology/makerspaces", N1528)),"makerspaces",ISNUMBER(SEARCH("technology/space exploration", N1528)),"space exploration",ISNUMBER(SEARCH("technology/wearables", N1528)),"wearables",ISNUMBER(SEARCH("technology/web", N1528)),"web",ISNUMBER(SEARCH("theater/musical", N1528)),"musical",ISNUMBER(SEARCH("theater/plays", N1528)),"plays",ISNUMBER(SEARCH("theater/spaces", N1528)),"spaces")</f>
        <v>photobooks</v>
      </c>
      <c r="S1528" s="6">
        <f t="shared" si="118"/>
        <v>42339.276006944448</v>
      </c>
      <c r="T1528" s="6">
        <f t="shared" si="119"/>
        <v>42388.276006944448</v>
      </c>
    </row>
    <row r="1529" spans="1:20" ht="32" hidden="1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tr">
        <f t="shared" si="117"/>
        <v>photography</v>
      </c>
      <c r="R1529" t="str" cm="1">
        <f t="array" ref="R1529">_xlfn.IFS(ISNUMBER(SEARCH("film &amp; video/television", N1529)),"television",ISNUMBER(SEARCH("film &amp; video/animation", N1529)),"animation",ISNUMBER(SEARCH("film &amp; video/documentary", N1529)),"documentary",ISNUMBER(SEARCH("film &amp; video/drama", N1529)),"drama",ISNUMBER(SEARCH("film &amp; video/science fiction", N1529)),"science fiction",ISNUMBER(SEARCH("film &amp; video/shorts", N1529)),"shorts",ISNUMBER(SEARCH("food/food trucks", N1529)),"food trucks",ISNUMBER(SEARCH("food/restaurants", N1529)),"restaurants",ISNUMBER(SEARCH("food/small batch", N1529)),"small batch",ISNUMBER(SEARCH("games/mobile games", N1529)),"mobile games",ISNUMBER(SEARCH("games/tabletop games", N1529)),"tabletop games",ISNUMBER(SEARCH("games/video games", N1529)),"video games",ISNUMBER(SEARCH("music/classical music", N1529)),"classical music",ISNUMBER(SEARCH("music/electronic music", N1529)),"electronic music",ISNUMBER(SEARCH("music/faith", N1529)),"faith",ISNUMBER(SEARCH("music/indie rock", N1529)),"indie rock",ISNUMBER(SEARCH("music/jazz", N1529)),"jazz",ISNUMBER(SEARCH("music/metal", N1529)),"metal",ISNUMBER(SEARCH("music/pop", N1529)),"pop",ISNUMBER(SEARCH("music/rock", N1529)),"rock",ISNUMBER(SEARCH("music/world music", N1529)),"world music",ISNUMBER(SEARCH("journalism/audio", N1529)),"audio",ISNUMBER(SEARCH("photography/nature", N1529)),"nature",ISNUMBER(SEARCH("photography/people", N1529)),"people",ISNUMBER(SEARCH("photography/photobooks", N1529)),"photobooks",ISNUMBER(SEARCH("photography/places", N1529)),"places",ISNUMBER(SEARCH("publishing/art books", N1529)),"art books",ISNUMBER(SEARCH("publishing/children's books", N1529)),"children's books",ISNUMBER(SEARCH("publishing/fiction", N1529)),"fiction",ISNUMBER(SEARCH("publishing/nonfiction", N1529)),"nonfiction",ISNUMBER(SEARCH("publishing/radio &amp; podcasts", N1529)),"radio &amp; podcasts",ISNUMBER(SEARCH("publishing/translations", N1529)),"translations",ISNUMBER(SEARCH("technology/gadgets", N1529)),"gadgets",ISNUMBER(SEARCH("technology/hardware", N1529)),"hardware",ISNUMBER(SEARCH("technology/makerspaces", N1529)),"makerspaces",ISNUMBER(SEARCH("technology/space exploration", N1529)),"space exploration",ISNUMBER(SEARCH("technology/wearables", N1529)),"wearables",ISNUMBER(SEARCH("technology/web", N1529)),"web",ISNUMBER(SEARCH("theater/musical", N1529)),"musical",ISNUMBER(SEARCH("theater/plays", N1529)),"plays",ISNUMBER(SEARCH("theater/spaces", N1529)),"spaces")</f>
        <v>photobooks</v>
      </c>
      <c r="S1529" s="6">
        <f t="shared" si="118"/>
        <v>42780.600532407407</v>
      </c>
      <c r="T1529" s="6">
        <f t="shared" si="119"/>
        <v>42808.558865740735</v>
      </c>
    </row>
    <row r="1530" spans="1:20" ht="32" hidden="1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tr">
        <f t="shared" si="117"/>
        <v>photography</v>
      </c>
      <c r="R1530" t="str" cm="1">
        <f t="array" ref="R1530">_xlfn.IFS(ISNUMBER(SEARCH("film &amp; video/television", N1530)),"television",ISNUMBER(SEARCH("film &amp; video/animation", N1530)),"animation",ISNUMBER(SEARCH("film &amp; video/documentary", N1530)),"documentary",ISNUMBER(SEARCH("film &amp; video/drama", N1530)),"drama",ISNUMBER(SEARCH("film &amp; video/science fiction", N1530)),"science fiction",ISNUMBER(SEARCH("film &amp; video/shorts", N1530)),"shorts",ISNUMBER(SEARCH("food/food trucks", N1530)),"food trucks",ISNUMBER(SEARCH("food/restaurants", N1530)),"restaurants",ISNUMBER(SEARCH("food/small batch", N1530)),"small batch",ISNUMBER(SEARCH("games/mobile games", N1530)),"mobile games",ISNUMBER(SEARCH("games/tabletop games", N1530)),"tabletop games",ISNUMBER(SEARCH("games/video games", N1530)),"video games",ISNUMBER(SEARCH("music/classical music", N1530)),"classical music",ISNUMBER(SEARCH("music/electronic music", N1530)),"electronic music",ISNUMBER(SEARCH("music/faith", N1530)),"faith",ISNUMBER(SEARCH("music/indie rock", N1530)),"indie rock",ISNUMBER(SEARCH("music/jazz", N1530)),"jazz",ISNUMBER(SEARCH("music/metal", N1530)),"metal",ISNUMBER(SEARCH("music/pop", N1530)),"pop",ISNUMBER(SEARCH("music/rock", N1530)),"rock",ISNUMBER(SEARCH("music/world music", N1530)),"world music",ISNUMBER(SEARCH("journalism/audio", N1530)),"audio",ISNUMBER(SEARCH("photography/nature", N1530)),"nature",ISNUMBER(SEARCH("photography/people", N1530)),"people",ISNUMBER(SEARCH("photography/photobooks", N1530)),"photobooks",ISNUMBER(SEARCH("photography/places", N1530)),"places",ISNUMBER(SEARCH("publishing/art books", N1530)),"art books",ISNUMBER(SEARCH("publishing/children's books", N1530)),"children's books",ISNUMBER(SEARCH("publishing/fiction", N1530)),"fiction",ISNUMBER(SEARCH("publishing/nonfiction", N1530)),"nonfiction",ISNUMBER(SEARCH("publishing/radio &amp; podcasts", N1530)),"radio &amp; podcasts",ISNUMBER(SEARCH("publishing/translations", N1530)),"translations",ISNUMBER(SEARCH("technology/gadgets", N1530)),"gadgets",ISNUMBER(SEARCH("technology/hardware", N1530)),"hardware",ISNUMBER(SEARCH("technology/makerspaces", N1530)),"makerspaces",ISNUMBER(SEARCH("technology/space exploration", N1530)),"space exploration",ISNUMBER(SEARCH("technology/wearables", N1530)),"wearables",ISNUMBER(SEARCH("technology/web", N1530)),"web",ISNUMBER(SEARCH("theater/musical", N1530)),"musical",ISNUMBER(SEARCH("theater/plays", N1530)),"plays",ISNUMBER(SEARCH("theater/spaces", N1530)),"spaces")</f>
        <v>photobooks</v>
      </c>
      <c r="S1530" s="6">
        <f t="shared" si="118"/>
        <v>42736.732893518521</v>
      </c>
      <c r="T1530" s="6">
        <f t="shared" si="119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tr">
        <f t="shared" si="117"/>
        <v>photography</v>
      </c>
      <c r="R1531" t="str" cm="1">
        <f t="array" ref="R1531">_xlfn.IFS(ISNUMBER(SEARCH("film &amp; video/television", N1531)),"television",ISNUMBER(SEARCH("film &amp; video/animation", N1531)),"animation",ISNUMBER(SEARCH("film &amp; video/documentary", N1531)),"documentary",ISNUMBER(SEARCH("film &amp; video/drama", N1531)),"drama",ISNUMBER(SEARCH("film &amp; video/science fiction", N1531)),"science fiction",ISNUMBER(SEARCH("film &amp; video/shorts", N1531)),"shorts",ISNUMBER(SEARCH("food/food trucks", N1531)),"food trucks",ISNUMBER(SEARCH("food/restaurants", N1531)),"restaurants",ISNUMBER(SEARCH("food/small batch", N1531)),"small batch",ISNUMBER(SEARCH("games/mobile games", N1531)),"mobile games",ISNUMBER(SEARCH("games/tabletop games", N1531)),"tabletop games",ISNUMBER(SEARCH("games/video games", N1531)),"video games",ISNUMBER(SEARCH("music/classical music", N1531)),"classical music",ISNUMBER(SEARCH("music/electronic music", N1531)),"electronic music",ISNUMBER(SEARCH("music/faith", N1531)),"faith",ISNUMBER(SEARCH("music/indie rock", N1531)),"indie rock",ISNUMBER(SEARCH("music/jazz", N1531)),"jazz",ISNUMBER(SEARCH("music/metal", N1531)),"metal",ISNUMBER(SEARCH("music/pop", N1531)),"pop",ISNUMBER(SEARCH("music/rock", N1531)),"rock",ISNUMBER(SEARCH("music/world music", N1531)),"world music",ISNUMBER(SEARCH("journalism/audio", N1531)),"audio",ISNUMBER(SEARCH("photography/nature", N1531)),"nature",ISNUMBER(SEARCH("photography/people", N1531)),"people",ISNUMBER(SEARCH("photography/photobooks", N1531)),"photobooks",ISNUMBER(SEARCH("photography/places", N1531)),"places",ISNUMBER(SEARCH("publishing/art books", N1531)),"art books",ISNUMBER(SEARCH("publishing/children's books", N1531)),"children's books",ISNUMBER(SEARCH("publishing/fiction", N1531)),"fiction",ISNUMBER(SEARCH("publishing/nonfiction", N1531)),"nonfiction",ISNUMBER(SEARCH("publishing/radio &amp; podcasts", N1531)),"radio &amp; podcasts",ISNUMBER(SEARCH("publishing/translations", N1531)),"translations",ISNUMBER(SEARCH("technology/gadgets", N1531)),"gadgets",ISNUMBER(SEARCH("technology/hardware", N1531)),"hardware",ISNUMBER(SEARCH("technology/makerspaces", N1531)),"makerspaces",ISNUMBER(SEARCH("technology/space exploration", N1531)),"space exploration",ISNUMBER(SEARCH("technology/wearables", N1531)),"wearables",ISNUMBER(SEARCH("technology/web", N1531)),"web",ISNUMBER(SEARCH("theater/musical", N1531)),"musical",ISNUMBER(SEARCH("theater/plays", N1531)),"plays",ISNUMBER(SEARCH("theater/spaces", N1531)),"spaces")</f>
        <v>photobooks</v>
      </c>
      <c r="S1531" s="6">
        <f t="shared" si="118"/>
        <v>42052.628703703704</v>
      </c>
      <c r="T1531" s="6">
        <f t="shared" si="119"/>
        <v>42082.587037037039</v>
      </c>
    </row>
    <row r="1532" spans="1:20" ht="48" hidden="1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tr">
        <f t="shared" si="117"/>
        <v>photography</v>
      </c>
      <c r="R1532" t="str" cm="1">
        <f t="array" ref="R1532">_xlfn.IFS(ISNUMBER(SEARCH("film &amp; video/television", N1532)),"television",ISNUMBER(SEARCH("film &amp; video/animation", N1532)),"animation",ISNUMBER(SEARCH("film &amp; video/documentary", N1532)),"documentary",ISNUMBER(SEARCH("film &amp; video/drama", N1532)),"drama",ISNUMBER(SEARCH("film &amp; video/science fiction", N1532)),"science fiction",ISNUMBER(SEARCH("film &amp; video/shorts", N1532)),"shorts",ISNUMBER(SEARCH("food/food trucks", N1532)),"food trucks",ISNUMBER(SEARCH("food/restaurants", N1532)),"restaurants",ISNUMBER(SEARCH("food/small batch", N1532)),"small batch",ISNUMBER(SEARCH("games/mobile games", N1532)),"mobile games",ISNUMBER(SEARCH("games/tabletop games", N1532)),"tabletop games",ISNUMBER(SEARCH("games/video games", N1532)),"video games",ISNUMBER(SEARCH("music/classical music", N1532)),"classical music",ISNUMBER(SEARCH("music/electronic music", N1532)),"electronic music",ISNUMBER(SEARCH("music/faith", N1532)),"faith",ISNUMBER(SEARCH("music/indie rock", N1532)),"indie rock",ISNUMBER(SEARCH("music/jazz", N1532)),"jazz",ISNUMBER(SEARCH("music/metal", N1532)),"metal",ISNUMBER(SEARCH("music/pop", N1532)),"pop",ISNUMBER(SEARCH("music/rock", N1532)),"rock",ISNUMBER(SEARCH("music/world music", N1532)),"world music",ISNUMBER(SEARCH("journalism/audio", N1532)),"audio",ISNUMBER(SEARCH("photography/nature", N1532)),"nature",ISNUMBER(SEARCH("photography/people", N1532)),"people",ISNUMBER(SEARCH("photography/photobooks", N1532)),"photobooks",ISNUMBER(SEARCH("photography/places", N1532)),"places",ISNUMBER(SEARCH("publishing/art books", N1532)),"art books",ISNUMBER(SEARCH("publishing/children's books", N1532)),"children's books",ISNUMBER(SEARCH("publishing/fiction", N1532)),"fiction",ISNUMBER(SEARCH("publishing/nonfiction", N1532)),"nonfiction",ISNUMBER(SEARCH("publishing/radio &amp; podcasts", N1532)),"radio &amp; podcasts",ISNUMBER(SEARCH("publishing/translations", N1532)),"translations",ISNUMBER(SEARCH("technology/gadgets", N1532)),"gadgets",ISNUMBER(SEARCH("technology/hardware", N1532)),"hardware",ISNUMBER(SEARCH("technology/makerspaces", N1532)),"makerspaces",ISNUMBER(SEARCH("technology/space exploration", N1532)),"space exploration",ISNUMBER(SEARCH("technology/wearables", N1532)),"wearables",ISNUMBER(SEARCH("technology/web", N1532)),"web",ISNUMBER(SEARCH("theater/musical", N1532)),"musical",ISNUMBER(SEARCH("theater/plays", N1532)),"plays",ISNUMBER(SEARCH("theater/spaces", N1532)),"spaces")</f>
        <v>photobooks</v>
      </c>
      <c r="S1532" s="6">
        <f t="shared" si="118"/>
        <v>42275.767303240747</v>
      </c>
      <c r="T1532" s="6">
        <f t="shared" si="119"/>
        <v>42300.767303240747</v>
      </c>
    </row>
    <row r="1533" spans="1:20" ht="48" hidden="1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tr">
        <f t="shared" si="117"/>
        <v>photography</v>
      </c>
      <c r="R1533" t="str" cm="1">
        <f t="array" ref="R1533">_xlfn.IFS(ISNUMBER(SEARCH("film &amp; video/television", N1533)),"television",ISNUMBER(SEARCH("film &amp; video/animation", N1533)),"animation",ISNUMBER(SEARCH("film &amp; video/documentary", N1533)),"documentary",ISNUMBER(SEARCH("film &amp; video/drama", N1533)),"drama",ISNUMBER(SEARCH("film &amp; video/science fiction", N1533)),"science fiction",ISNUMBER(SEARCH("film &amp; video/shorts", N1533)),"shorts",ISNUMBER(SEARCH("food/food trucks", N1533)),"food trucks",ISNUMBER(SEARCH("food/restaurants", N1533)),"restaurants",ISNUMBER(SEARCH("food/small batch", N1533)),"small batch",ISNUMBER(SEARCH("games/mobile games", N1533)),"mobile games",ISNUMBER(SEARCH("games/tabletop games", N1533)),"tabletop games",ISNUMBER(SEARCH("games/video games", N1533)),"video games",ISNUMBER(SEARCH("music/classical music", N1533)),"classical music",ISNUMBER(SEARCH("music/electronic music", N1533)),"electronic music",ISNUMBER(SEARCH("music/faith", N1533)),"faith",ISNUMBER(SEARCH("music/indie rock", N1533)),"indie rock",ISNUMBER(SEARCH("music/jazz", N1533)),"jazz",ISNUMBER(SEARCH("music/metal", N1533)),"metal",ISNUMBER(SEARCH("music/pop", N1533)),"pop",ISNUMBER(SEARCH("music/rock", N1533)),"rock",ISNUMBER(SEARCH("music/world music", N1533)),"world music",ISNUMBER(SEARCH("journalism/audio", N1533)),"audio",ISNUMBER(SEARCH("photography/nature", N1533)),"nature",ISNUMBER(SEARCH("photography/people", N1533)),"people",ISNUMBER(SEARCH("photography/photobooks", N1533)),"photobooks",ISNUMBER(SEARCH("photography/places", N1533)),"places",ISNUMBER(SEARCH("publishing/art books", N1533)),"art books",ISNUMBER(SEARCH("publishing/children's books", N1533)),"children's books",ISNUMBER(SEARCH("publishing/fiction", N1533)),"fiction",ISNUMBER(SEARCH("publishing/nonfiction", N1533)),"nonfiction",ISNUMBER(SEARCH("publishing/radio &amp; podcasts", N1533)),"radio &amp; podcasts",ISNUMBER(SEARCH("publishing/translations", N1533)),"translations",ISNUMBER(SEARCH("technology/gadgets", N1533)),"gadgets",ISNUMBER(SEARCH("technology/hardware", N1533)),"hardware",ISNUMBER(SEARCH("technology/makerspaces", N1533)),"makerspaces",ISNUMBER(SEARCH("technology/space exploration", N1533)),"space exploration",ISNUMBER(SEARCH("technology/wearables", N1533)),"wearables",ISNUMBER(SEARCH("technology/web", N1533)),"web",ISNUMBER(SEARCH("theater/musical", N1533)),"musical",ISNUMBER(SEARCH("theater/plays", N1533)),"plays",ISNUMBER(SEARCH("theater/spaces", N1533)),"spaces")</f>
        <v>photobooks</v>
      </c>
      <c r="S1533" s="6">
        <f t="shared" si="118"/>
        <v>41941.802384259259</v>
      </c>
      <c r="T1533" s="6">
        <f t="shared" si="119"/>
        <v>41974.125</v>
      </c>
    </row>
    <row r="1534" spans="1:20" ht="48" hidden="1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tr">
        <f t="shared" si="117"/>
        <v>photography</v>
      </c>
      <c r="R1534" t="str" cm="1">
        <f t="array" ref="R1534">_xlfn.IFS(ISNUMBER(SEARCH("film &amp; video/television", N1534)),"television",ISNUMBER(SEARCH("film &amp; video/animation", N1534)),"animation",ISNUMBER(SEARCH("film &amp; video/documentary", N1534)),"documentary",ISNUMBER(SEARCH("film &amp; video/drama", N1534)),"drama",ISNUMBER(SEARCH("film &amp; video/science fiction", N1534)),"science fiction",ISNUMBER(SEARCH("film &amp; video/shorts", N1534)),"shorts",ISNUMBER(SEARCH("food/food trucks", N1534)),"food trucks",ISNUMBER(SEARCH("food/restaurants", N1534)),"restaurants",ISNUMBER(SEARCH("food/small batch", N1534)),"small batch",ISNUMBER(SEARCH("games/mobile games", N1534)),"mobile games",ISNUMBER(SEARCH("games/tabletop games", N1534)),"tabletop games",ISNUMBER(SEARCH("games/video games", N1534)),"video games",ISNUMBER(SEARCH("music/classical music", N1534)),"classical music",ISNUMBER(SEARCH("music/electronic music", N1534)),"electronic music",ISNUMBER(SEARCH("music/faith", N1534)),"faith",ISNUMBER(SEARCH("music/indie rock", N1534)),"indie rock",ISNUMBER(SEARCH("music/jazz", N1534)),"jazz",ISNUMBER(SEARCH("music/metal", N1534)),"metal",ISNUMBER(SEARCH("music/pop", N1534)),"pop",ISNUMBER(SEARCH("music/rock", N1534)),"rock",ISNUMBER(SEARCH("music/world music", N1534)),"world music",ISNUMBER(SEARCH("journalism/audio", N1534)),"audio",ISNUMBER(SEARCH("photography/nature", N1534)),"nature",ISNUMBER(SEARCH("photography/people", N1534)),"people",ISNUMBER(SEARCH("photography/photobooks", N1534)),"photobooks",ISNUMBER(SEARCH("photography/places", N1534)),"places",ISNUMBER(SEARCH("publishing/art books", N1534)),"art books",ISNUMBER(SEARCH("publishing/children's books", N1534)),"children's books",ISNUMBER(SEARCH("publishing/fiction", N1534)),"fiction",ISNUMBER(SEARCH("publishing/nonfiction", N1534)),"nonfiction",ISNUMBER(SEARCH("publishing/radio &amp; podcasts", N1534)),"radio &amp; podcasts",ISNUMBER(SEARCH("publishing/translations", N1534)),"translations",ISNUMBER(SEARCH("technology/gadgets", N1534)),"gadgets",ISNUMBER(SEARCH("technology/hardware", N1534)),"hardware",ISNUMBER(SEARCH("technology/makerspaces", N1534)),"makerspaces",ISNUMBER(SEARCH("technology/space exploration", N1534)),"space exploration",ISNUMBER(SEARCH("technology/wearables", N1534)),"wearables",ISNUMBER(SEARCH("technology/web", N1534)),"web",ISNUMBER(SEARCH("theater/musical", N1534)),"musical",ISNUMBER(SEARCH("theater/plays", N1534)),"plays",ISNUMBER(SEARCH("theater/spaces", N1534)),"spaces")</f>
        <v>photobooks</v>
      </c>
      <c r="S1534" s="6">
        <f t="shared" si="118"/>
        <v>42391.475289351853</v>
      </c>
      <c r="T1534" s="6">
        <f t="shared" si="119"/>
        <v>42415.625</v>
      </c>
    </row>
    <row r="1535" spans="1:20" ht="32" hidden="1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tr">
        <f t="shared" si="117"/>
        <v>photography</v>
      </c>
      <c r="R1535" t="str" cm="1">
        <f t="array" ref="R1535">_xlfn.IFS(ISNUMBER(SEARCH("film &amp; video/television", N1535)),"television",ISNUMBER(SEARCH("film &amp; video/animation", N1535)),"animation",ISNUMBER(SEARCH("film &amp; video/documentary", N1535)),"documentary",ISNUMBER(SEARCH("film &amp; video/drama", N1535)),"drama",ISNUMBER(SEARCH("film &amp; video/science fiction", N1535)),"science fiction",ISNUMBER(SEARCH("film &amp; video/shorts", N1535)),"shorts",ISNUMBER(SEARCH("food/food trucks", N1535)),"food trucks",ISNUMBER(SEARCH("food/restaurants", N1535)),"restaurants",ISNUMBER(SEARCH("food/small batch", N1535)),"small batch",ISNUMBER(SEARCH("games/mobile games", N1535)),"mobile games",ISNUMBER(SEARCH("games/tabletop games", N1535)),"tabletop games",ISNUMBER(SEARCH("games/video games", N1535)),"video games",ISNUMBER(SEARCH("music/classical music", N1535)),"classical music",ISNUMBER(SEARCH("music/electronic music", N1535)),"electronic music",ISNUMBER(SEARCH("music/faith", N1535)),"faith",ISNUMBER(SEARCH("music/indie rock", N1535)),"indie rock",ISNUMBER(SEARCH("music/jazz", N1535)),"jazz",ISNUMBER(SEARCH("music/metal", N1535)),"metal",ISNUMBER(SEARCH("music/pop", N1535)),"pop",ISNUMBER(SEARCH("music/rock", N1535)),"rock",ISNUMBER(SEARCH("music/world music", N1535)),"world music",ISNUMBER(SEARCH("journalism/audio", N1535)),"audio",ISNUMBER(SEARCH("photography/nature", N1535)),"nature",ISNUMBER(SEARCH("photography/people", N1535)),"people",ISNUMBER(SEARCH("photography/photobooks", N1535)),"photobooks",ISNUMBER(SEARCH("photography/places", N1535)),"places",ISNUMBER(SEARCH("publishing/art books", N1535)),"art books",ISNUMBER(SEARCH("publishing/children's books", N1535)),"children's books",ISNUMBER(SEARCH("publishing/fiction", N1535)),"fiction",ISNUMBER(SEARCH("publishing/nonfiction", N1535)),"nonfiction",ISNUMBER(SEARCH("publishing/radio &amp; podcasts", N1535)),"radio &amp; podcasts",ISNUMBER(SEARCH("publishing/translations", N1535)),"translations",ISNUMBER(SEARCH("technology/gadgets", N1535)),"gadgets",ISNUMBER(SEARCH("technology/hardware", N1535)),"hardware",ISNUMBER(SEARCH("technology/makerspaces", N1535)),"makerspaces",ISNUMBER(SEARCH("technology/space exploration", N1535)),"space exploration",ISNUMBER(SEARCH("technology/wearables", N1535)),"wearables",ISNUMBER(SEARCH("technology/web", N1535)),"web",ISNUMBER(SEARCH("theater/musical", N1535)),"musical",ISNUMBER(SEARCH("theater/plays", N1535)),"plays",ISNUMBER(SEARCH("theater/spaces", N1535)),"spaces")</f>
        <v>photobooks</v>
      </c>
      <c r="S1535" s="6">
        <f t="shared" si="118"/>
        <v>42443.00204861111</v>
      </c>
      <c r="T1535" s="6">
        <f t="shared" si="119"/>
        <v>42492.165972222225</v>
      </c>
    </row>
    <row r="1536" spans="1:20" ht="48" hidden="1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tr">
        <f t="shared" si="117"/>
        <v>photography</v>
      </c>
      <c r="R1536" t="str" cm="1">
        <f t="array" ref="R1536">_xlfn.IFS(ISNUMBER(SEARCH("film &amp; video/television", N1536)),"television",ISNUMBER(SEARCH("film &amp; video/animation", N1536)),"animation",ISNUMBER(SEARCH("film &amp; video/documentary", N1536)),"documentary",ISNUMBER(SEARCH("film &amp; video/drama", N1536)),"drama",ISNUMBER(SEARCH("film &amp; video/science fiction", N1536)),"science fiction",ISNUMBER(SEARCH("film &amp; video/shorts", N1536)),"shorts",ISNUMBER(SEARCH("food/food trucks", N1536)),"food trucks",ISNUMBER(SEARCH("food/restaurants", N1536)),"restaurants",ISNUMBER(SEARCH("food/small batch", N1536)),"small batch",ISNUMBER(SEARCH("games/mobile games", N1536)),"mobile games",ISNUMBER(SEARCH("games/tabletop games", N1536)),"tabletop games",ISNUMBER(SEARCH("games/video games", N1536)),"video games",ISNUMBER(SEARCH("music/classical music", N1536)),"classical music",ISNUMBER(SEARCH("music/electronic music", N1536)),"electronic music",ISNUMBER(SEARCH("music/faith", N1536)),"faith",ISNUMBER(SEARCH("music/indie rock", N1536)),"indie rock",ISNUMBER(SEARCH("music/jazz", N1536)),"jazz",ISNUMBER(SEARCH("music/metal", N1536)),"metal",ISNUMBER(SEARCH("music/pop", N1536)),"pop",ISNUMBER(SEARCH("music/rock", N1536)),"rock",ISNUMBER(SEARCH("music/world music", N1536)),"world music",ISNUMBER(SEARCH("journalism/audio", N1536)),"audio",ISNUMBER(SEARCH("photography/nature", N1536)),"nature",ISNUMBER(SEARCH("photography/people", N1536)),"people",ISNUMBER(SEARCH("photography/photobooks", N1536)),"photobooks",ISNUMBER(SEARCH("photography/places", N1536)),"places",ISNUMBER(SEARCH("publishing/art books", N1536)),"art books",ISNUMBER(SEARCH("publishing/children's books", N1536)),"children's books",ISNUMBER(SEARCH("publishing/fiction", N1536)),"fiction",ISNUMBER(SEARCH("publishing/nonfiction", N1536)),"nonfiction",ISNUMBER(SEARCH("publishing/radio &amp; podcasts", N1536)),"radio &amp; podcasts",ISNUMBER(SEARCH("publishing/translations", N1536)),"translations",ISNUMBER(SEARCH("technology/gadgets", N1536)),"gadgets",ISNUMBER(SEARCH("technology/hardware", N1536)),"hardware",ISNUMBER(SEARCH("technology/makerspaces", N1536)),"makerspaces",ISNUMBER(SEARCH("technology/space exploration", N1536)),"space exploration",ISNUMBER(SEARCH("technology/wearables", N1536)),"wearables",ISNUMBER(SEARCH("technology/web", N1536)),"web",ISNUMBER(SEARCH("theater/musical", N1536)),"musical",ISNUMBER(SEARCH("theater/plays", N1536)),"plays",ISNUMBER(SEARCH("theater/spaces", N1536)),"spaces")</f>
        <v>photobooks</v>
      </c>
      <c r="S1536" s="6">
        <f t="shared" si="118"/>
        <v>42221.67432870371</v>
      </c>
      <c r="T1536" s="6">
        <f t="shared" si="119"/>
        <v>42251.67432870371</v>
      </c>
    </row>
    <row r="1537" spans="1:20" ht="48" hidden="1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tr">
        <f t="shared" si="117"/>
        <v>photography</v>
      </c>
      <c r="R1537" t="str" cm="1">
        <f t="array" ref="R1537">_xlfn.IFS(ISNUMBER(SEARCH("film &amp; video/television", N1537)),"television",ISNUMBER(SEARCH("film &amp; video/animation", N1537)),"animation",ISNUMBER(SEARCH("film &amp; video/documentary", N1537)),"documentary",ISNUMBER(SEARCH("film &amp; video/drama", N1537)),"drama",ISNUMBER(SEARCH("film &amp; video/science fiction", N1537)),"science fiction",ISNUMBER(SEARCH("film &amp; video/shorts", N1537)),"shorts",ISNUMBER(SEARCH("food/food trucks", N1537)),"food trucks",ISNUMBER(SEARCH("food/restaurants", N1537)),"restaurants",ISNUMBER(SEARCH("food/small batch", N1537)),"small batch",ISNUMBER(SEARCH("games/mobile games", N1537)),"mobile games",ISNUMBER(SEARCH("games/tabletop games", N1537)),"tabletop games",ISNUMBER(SEARCH("games/video games", N1537)),"video games",ISNUMBER(SEARCH("music/classical music", N1537)),"classical music",ISNUMBER(SEARCH("music/electronic music", N1537)),"electronic music",ISNUMBER(SEARCH("music/faith", N1537)),"faith",ISNUMBER(SEARCH("music/indie rock", N1537)),"indie rock",ISNUMBER(SEARCH("music/jazz", N1537)),"jazz",ISNUMBER(SEARCH("music/metal", N1537)),"metal",ISNUMBER(SEARCH("music/pop", N1537)),"pop",ISNUMBER(SEARCH("music/rock", N1537)),"rock",ISNUMBER(SEARCH("music/world music", N1537)),"world music",ISNUMBER(SEARCH("journalism/audio", N1537)),"audio",ISNUMBER(SEARCH("photography/nature", N1537)),"nature",ISNUMBER(SEARCH("photography/people", N1537)),"people",ISNUMBER(SEARCH("photography/photobooks", N1537)),"photobooks",ISNUMBER(SEARCH("photography/places", N1537)),"places",ISNUMBER(SEARCH("publishing/art books", N1537)),"art books",ISNUMBER(SEARCH("publishing/children's books", N1537)),"children's books",ISNUMBER(SEARCH("publishing/fiction", N1537)),"fiction",ISNUMBER(SEARCH("publishing/nonfiction", N1537)),"nonfiction",ISNUMBER(SEARCH("publishing/radio &amp; podcasts", N1537)),"radio &amp; podcasts",ISNUMBER(SEARCH("publishing/translations", N1537)),"translations",ISNUMBER(SEARCH("technology/gadgets", N1537)),"gadgets",ISNUMBER(SEARCH("technology/hardware", N1537)),"hardware",ISNUMBER(SEARCH("technology/makerspaces", N1537)),"makerspaces",ISNUMBER(SEARCH("technology/space exploration", N1537)),"space exploration",ISNUMBER(SEARCH("technology/wearables", N1537)),"wearables",ISNUMBER(SEARCH("technology/web", N1537)),"web",ISNUMBER(SEARCH("theater/musical", N1537)),"musical",ISNUMBER(SEARCH("theater/plays", N1537)),"plays",ISNUMBER(SEARCH("theater/spaces", N1537)),"spaces")</f>
        <v>photobooks</v>
      </c>
      <c r="S1537" s="6">
        <f t="shared" si="118"/>
        <v>42484.829062500001</v>
      </c>
      <c r="T1537" s="6">
        <f t="shared" si="119"/>
        <v>42513.916666666672</v>
      </c>
    </row>
    <row r="1538" spans="1:20" ht="48" hidden="1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tr">
        <f t="shared" si="117"/>
        <v>photography</v>
      </c>
      <c r="R1538" t="str" cm="1">
        <f t="array" ref="R1538">_xlfn.IFS(ISNUMBER(SEARCH("film &amp; video/television", N1538)),"television",ISNUMBER(SEARCH("film &amp; video/animation", N1538)),"animation",ISNUMBER(SEARCH("film &amp; video/documentary", N1538)),"documentary",ISNUMBER(SEARCH("film &amp; video/drama", N1538)),"drama",ISNUMBER(SEARCH("film &amp; video/science fiction", N1538)),"science fiction",ISNUMBER(SEARCH("film &amp; video/shorts", N1538)),"shorts",ISNUMBER(SEARCH("food/food trucks", N1538)),"food trucks",ISNUMBER(SEARCH("food/restaurants", N1538)),"restaurants",ISNUMBER(SEARCH("food/small batch", N1538)),"small batch",ISNUMBER(SEARCH("games/mobile games", N1538)),"mobile games",ISNUMBER(SEARCH("games/tabletop games", N1538)),"tabletop games",ISNUMBER(SEARCH("games/video games", N1538)),"video games",ISNUMBER(SEARCH("music/classical music", N1538)),"classical music",ISNUMBER(SEARCH("music/electronic music", N1538)),"electronic music",ISNUMBER(SEARCH("music/faith", N1538)),"faith",ISNUMBER(SEARCH("music/indie rock", N1538)),"indie rock",ISNUMBER(SEARCH("music/jazz", N1538)),"jazz",ISNUMBER(SEARCH("music/metal", N1538)),"metal",ISNUMBER(SEARCH("music/pop", N1538)),"pop",ISNUMBER(SEARCH("music/rock", N1538)),"rock",ISNUMBER(SEARCH("music/world music", N1538)),"world music",ISNUMBER(SEARCH("journalism/audio", N1538)),"audio",ISNUMBER(SEARCH("photography/nature", N1538)),"nature",ISNUMBER(SEARCH("photography/people", N1538)),"people",ISNUMBER(SEARCH("photography/photobooks", N1538)),"photobooks",ISNUMBER(SEARCH("photography/places", N1538)),"places",ISNUMBER(SEARCH("publishing/art books", N1538)),"art books",ISNUMBER(SEARCH("publishing/children's books", N1538)),"children's books",ISNUMBER(SEARCH("publishing/fiction", N1538)),"fiction",ISNUMBER(SEARCH("publishing/nonfiction", N1538)),"nonfiction",ISNUMBER(SEARCH("publishing/radio &amp; podcasts", N1538)),"radio &amp; podcasts",ISNUMBER(SEARCH("publishing/translations", N1538)),"translations",ISNUMBER(SEARCH("technology/gadgets", N1538)),"gadgets",ISNUMBER(SEARCH("technology/hardware", N1538)),"hardware",ISNUMBER(SEARCH("technology/makerspaces", N1538)),"makerspaces",ISNUMBER(SEARCH("technology/space exploration", N1538)),"space exploration",ISNUMBER(SEARCH("technology/wearables", N1538)),"wearables",ISNUMBER(SEARCH("technology/web", N1538)),"web",ISNUMBER(SEARCH("theater/musical", N1538)),"musical",ISNUMBER(SEARCH("theater/plays", N1538)),"plays",ISNUMBER(SEARCH("theater/spaces", N1538)),"spaces")</f>
        <v>photobooks</v>
      </c>
      <c r="S1538" s="6">
        <f t="shared" si="118"/>
        <v>42213.802199074074</v>
      </c>
      <c r="T1538" s="6">
        <f t="shared" si="119"/>
        <v>42243.802199074074</v>
      </c>
    </row>
    <row r="1539" spans="1:20" ht="48" hidden="1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(E1539/D1539)*100</f>
        <v>179.9</v>
      </c>
      <c r="P1539">
        <f t="shared" ref="P1539:P1602" si="121">(E1539/L1539)</f>
        <v>96.375</v>
      </c>
      <c r="Q1539" t="str">
        <f t="shared" ref="Q1539:Q1602" si="122">_xlfn.IFS(ISNUMBER(SEARCH("film &amp; video", N1539)),"film &amp; video",ISNUMBER(SEARCH("food", N1539)),"food",ISNUMBER(SEARCH("games", N1539)),"games",ISNUMBER(SEARCH("journalism", N1539)),"journalism",ISNUMBER(SEARCH("music", N1539)),"music",ISNUMBER(SEARCH("photography", N1539)),"photography",ISNUMBER(SEARCH("publishing", N1539)),"publishing",ISNUMBER(SEARCH("technology", N1539)),"technology",ISNUMBER(SEARCH("theater", N1539)),"theater")</f>
        <v>photography</v>
      </c>
      <c r="R1539" t="str" cm="1">
        <f t="array" ref="R1539">_xlfn.IFS(ISNUMBER(SEARCH("film &amp; video/television", N1539)),"television",ISNUMBER(SEARCH("film &amp; video/animation", N1539)),"animation",ISNUMBER(SEARCH("film &amp; video/documentary", N1539)),"documentary",ISNUMBER(SEARCH("film &amp; video/drama", N1539)),"drama",ISNUMBER(SEARCH("film &amp; video/science fiction", N1539)),"science fiction",ISNUMBER(SEARCH("film &amp; video/shorts", N1539)),"shorts",ISNUMBER(SEARCH("food/food trucks", N1539)),"food trucks",ISNUMBER(SEARCH("food/restaurants", N1539)),"restaurants",ISNUMBER(SEARCH("food/small batch", N1539)),"small batch",ISNUMBER(SEARCH("games/mobile games", N1539)),"mobile games",ISNUMBER(SEARCH("games/tabletop games", N1539)),"tabletop games",ISNUMBER(SEARCH("games/video games", N1539)),"video games",ISNUMBER(SEARCH("music/classical music", N1539)),"classical music",ISNUMBER(SEARCH("music/electronic music", N1539)),"electronic music",ISNUMBER(SEARCH("music/faith", N1539)),"faith",ISNUMBER(SEARCH("music/indie rock", N1539)),"indie rock",ISNUMBER(SEARCH("music/jazz", N1539)),"jazz",ISNUMBER(SEARCH("music/metal", N1539)),"metal",ISNUMBER(SEARCH("music/pop", N1539)),"pop",ISNUMBER(SEARCH("music/rock", N1539)),"rock",ISNUMBER(SEARCH("music/world music", N1539)),"world music",ISNUMBER(SEARCH("journalism/audio", N1539)),"audio",ISNUMBER(SEARCH("photography/nature", N1539)),"nature",ISNUMBER(SEARCH("photography/people", N1539)),"people",ISNUMBER(SEARCH("photography/photobooks", N1539)),"photobooks",ISNUMBER(SEARCH("photography/places", N1539)),"places",ISNUMBER(SEARCH("publishing/art books", N1539)),"art books",ISNUMBER(SEARCH("publishing/children's books", N1539)),"children's books",ISNUMBER(SEARCH("publishing/fiction", N1539)),"fiction",ISNUMBER(SEARCH("publishing/nonfiction", N1539)),"nonfiction",ISNUMBER(SEARCH("publishing/radio &amp; podcasts", N1539)),"radio &amp; podcasts",ISNUMBER(SEARCH("publishing/translations", N1539)),"translations",ISNUMBER(SEARCH("technology/gadgets", N1539)),"gadgets",ISNUMBER(SEARCH("technology/hardware", N1539)),"hardware",ISNUMBER(SEARCH("technology/makerspaces", N1539)),"makerspaces",ISNUMBER(SEARCH("technology/space exploration", N1539)),"space exploration",ISNUMBER(SEARCH("technology/wearables", N1539)),"wearables",ISNUMBER(SEARCH("technology/web", N1539)),"web",ISNUMBER(SEARCH("theater/musical", N1539)),"musical",ISNUMBER(SEARCH("theater/plays", N1539)),"plays",ISNUMBER(SEARCH("theater/spaces", N1539)),"spaces")</f>
        <v>photobooks</v>
      </c>
      <c r="S1539" s="6">
        <f t="shared" ref="S1539:S1602" si="123">(((J1539/60)/60)/24)+DATE(1970,1,1)</f>
        <v>42552.315127314811</v>
      </c>
      <c r="T1539" s="6">
        <f t="shared" ref="T1539:T1602" si="124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tr">
        <f t="shared" si="122"/>
        <v>photography</v>
      </c>
      <c r="R1540" t="str" cm="1">
        <f t="array" ref="R1540">_xlfn.IFS(ISNUMBER(SEARCH("film &amp; video/television", N1540)),"television",ISNUMBER(SEARCH("film &amp; video/animation", N1540)),"animation",ISNUMBER(SEARCH("film &amp; video/documentary", N1540)),"documentary",ISNUMBER(SEARCH("film &amp; video/drama", N1540)),"drama",ISNUMBER(SEARCH("film &amp; video/science fiction", N1540)),"science fiction",ISNUMBER(SEARCH("film &amp; video/shorts", N1540)),"shorts",ISNUMBER(SEARCH("food/food trucks", N1540)),"food trucks",ISNUMBER(SEARCH("food/restaurants", N1540)),"restaurants",ISNUMBER(SEARCH("food/small batch", N1540)),"small batch",ISNUMBER(SEARCH("games/mobile games", N1540)),"mobile games",ISNUMBER(SEARCH("games/tabletop games", N1540)),"tabletop games",ISNUMBER(SEARCH("games/video games", N1540)),"video games",ISNUMBER(SEARCH("music/classical music", N1540)),"classical music",ISNUMBER(SEARCH("music/electronic music", N1540)),"electronic music",ISNUMBER(SEARCH("music/faith", N1540)),"faith",ISNUMBER(SEARCH("music/indie rock", N1540)),"indie rock",ISNUMBER(SEARCH("music/jazz", N1540)),"jazz",ISNUMBER(SEARCH("music/metal", N1540)),"metal",ISNUMBER(SEARCH("music/pop", N1540)),"pop",ISNUMBER(SEARCH("music/rock", N1540)),"rock",ISNUMBER(SEARCH("music/world music", N1540)),"world music",ISNUMBER(SEARCH("journalism/audio", N1540)),"audio",ISNUMBER(SEARCH("photography/nature", N1540)),"nature",ISNUMBER(SEARCH("photography/people", N1540)),"people",ISNUMBER(SEARCH("photography/photobooks", N1540)),"photobooks",ISNUMBER(SEARCH("photography/places", N1540)),"places",ISNUMBER(SEARCH("publishing/art books", N1540)),"art books",ISNUMBER(SEARCH("publishing/children's books", N1540)),"children's books",ISNUMBER(SEARCH("publishing/fiction", N1540)),"fiction",ISNUMBER(SEARCH("publishing/nonfiction", N1540)),"nonfiction",ISNUMBER(SEARCH("publishing/radio &amp; podcasts", N1540)),"radio &amp; podcasts",ISNUMBER(SEARCH("publishing/translations", N1540)),"translations",ISNUMBER(SEARCH("technology/gadgets", N1540)),"gadgets",ISNUMBER(SEARCH("technology/hardware", N1540)),"hardware",ISNUMBER(SEARCH("technology/makerspaces", N1540)),"makerspaces",ISNUMBER(SEARCH("technology/space exploration", N1540)),"space exploration",ISNUMBER(SEARCH("technology/wearables", N1540)),"wearables",ISNUMBER(SEARCH("technology/web", N1540)),"web",ISNUMBER(SEARCH("theater/musical", N1540)),"musical",ISNUMBER(SEARCH("theater/plays", N1540)),"plays",ISNUMBER(SEARCH("theater/spaces", N1540)),"spaces")</f>
        <v>photobooks</v>
      </c>
      <c r="S1540" s="6">
        <f t="shared" si="123"/>
        <v>41981.782060185185</v>
      </c>
      <c r="T1540" s="6">
        <f t="shared" si="124"/>
        <v>42026.782060185185</v>
      </c>
    </row>
    <row r="1541" spans="1:20" ht="48" hidden="1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tr">
        <f t="shared" si="122"/>
        <v>photography</v>
      </c>
      <c r="R1541" t="str" cm="1">
        <f t="array" ref="R1541">_xlfn.IFS(ISNUMBER(SEARCH("film &amp; video/television", N1541)),"television",ISNUMBER(SEARCH("film &amp; video/animation", N1541)),"animation",ISNUMBER(SEARCH("film &amp; video/documentary", N1541)),"documentary",ISNUMBER(SEARCH("film &amp; video/drama", N1541)),"drama",ISNUMBER(SEARCH("film &amp; video/science fiction", N1541)),"science fiction",ISNUMBER(SEARCH("film &amp; video/shorts", N1541)),"shorts",ISNUMBER(SEARCH("food/food trucks", N1541)),"food trucks",ISNUMBER(SEARCH("food/restaurants", N1541)),"restaurants",ISNUMBER(SEARCH("food/small batch", N1541)),"small batch",ISNUMBER(SEARCH("games/mobile games", N1541)),"mobile games",ISNUMBER(SEARCH("games/tabletop games", N1541)),"tabletop games",ISNUMBER(SEARCH("games/video games", N1541)),"video games",ISNUMBER(SEARCH("music/classical music", N1541)),"classical music",ISNUMBER(SEARCH("music/electronic music", N1541)),"electronic music",ISNUMBER(SEARCH("music/faith", N1541)),"faith",ISNUMBER(SEARCH("music/indie rock", N1541)),"indie rock",ISNUMBER(SEARCH("music/jazz", N1541)),"jazz",ISNUMBER(SEARCH("music/metal", N1541)),"metal",ISNUMBER(SEARCH("music/pop", N1541)),"pop",ISNUMBER(SEARCH("music/rock", N1541)),"rock",ISNUMBER(SEARCH("music/world music", N1541)),"world music",ISNUMBER(SEARCH("journalism/audio", N1541)),"audio",ISNUMBER(SEARCH("photography/nature", N1541)),"nature",ISNUMBER(SEARCH("photography/people", N1541)),"people",ISNUMBER(SEARCH("photography/photobooks", N1541)),"photobooks",ISNUMBER(SEARCH("photography/places", N1541)),"places",ISNUMBER(SEARCH("publishing/art books", N1541)),"art books",ISNUMBER(SEARCH("publishing/children's books", N1541)),"children's books",ISNUMBER(SEARCH("publishing/fiction", N1541)),"fiction",ISNUMBER(SEARCH("publishing/nonfiction", N1541)),"nonfiction",ISNUMBER(SEARCH("publishing/radio &amp; podcasts", N1541)),"radio &amp; podcasts",ISNUMBER(SEARCH("publishing/translations", N1541)),"translations",ISNUMBER(SEARCH("technology/gadgets", N1541)),"gadgets",ISNUMBER(SEARCH("technology/hardware", N1541)),"hardware",ISNUMBER(SEARCH("technology/makerspaces", N1541)),"makerspaces",ISNUMBER(SEARCH("technology/space exploration", N1541)),"space exploration",ISNUMBER(SEARCH("technology/wearables", N1541)),"wearables",ISNUMBER(SEARCH("technology/web", N1541)),"web",ISNUMBER(SEARCH("theater/musical", N1541)),"musical",ISNUMBER(SEARCH("theater/plays", N1541)),"plays",ISNUMBER(SEARCH("theater/spaces", N1541)),"spaces")</f>
        <v>photobooks</v>
      </c>
      <c r="S1541" s="6">
        <f t="shared" si="123"/>
        <v>42705.919201388882</v>
      </c>
      <c r="T1541" s="6">
        <f t="shared" si="124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tr">
        <f t="shared" si="122"/>
        <v>photography</v>
      </c>
      <c r="R1542" t="str" cm="1">
        <f t="array" ref="R1542">_xlfn.IFS(ISNUMBER(SEARCH("film &amp; video/television", N1542)),"television",ISNUMBER(SEARCH("film &amp; video/animation", N1542)),"animation",ISNUMBER(SEARCH("film &amp; video/documentary", N1542)),"documentary",ISNUMBER(SEARCH("film &amp; video/drama", N1542)),"drama",ISNUMBER(SEARCH("film &amp; video/science fiction", N1542)),"science fiction",ISNUMBER(SEARCH("film &amp; video/shorts", N1542)),"shorts",ISNUMBER(SEARCH("food/food trucks", N1542)),"food trucks",ISNUMBER(SEARCH("food/restaurants", N1542)),"restaurants",ISNUMBER(SEARCH("food/small batch", N1542)),"small batch",ISNUMBER(SEARCH("games/mobile games", N1542)),"mobile games",ISNUMBER(SEARCH("games/tabletop games", N1542)),"tabletop games",ISNUMBER(SEARCH("games/video games", N1542)),"video games",ISNUMBER(SEARCH("music/classical music", N1542)),"classical music",ISNUMBER(SEARCH("music/electronic music", N1542)),"electronic music",ISNUMBER(SEARCH("music/faith", N1542)),"faith",ISNUMBER(SEARCH("music/indie rock", N1542)),"indie rock",ISNUMBER(SEARCH("music/jazz", N1542)),"jazz",ISNUMBER(SEARCH("music/metal", N1542)),"metal",ISNUMBER(SEARCH("music/pop", N1542)),"pop",ISNUMBER(SEARCH("music/rock", N1542)),"rock",ISNUMBER(SEARCH("music/world music", N1542)),"world music",ISNUMBER(SEARCH("journalism/audio", N1542)),"audio",ISNUMBER(SEARCH("photography/nature", N1542)),"nature",ISNUMBER(SEARCH("photography/people", N1542)),"people",ISNUMBER(SEARCH("photography/photobooks", N1542)),"photobooks",ISNUMBER(SEARCH("photography/places", N1542)),"places",ISNUMBER(SEARCH("publishing/art books", N1542)),"art books",ISNUMBER(SEARCH("publishing/children's books", N1542)),"children's books",ISNUMBER(SEARCH("publishing/fiction", N1542)),"fiction",ISNUMBER(SEARCH("publishing/nonfiction", N1542)),"nonfiction",ISNUMBER(SEARCH("publishing/radio &amp; podcasts", N1542)),"radio &amp; podcasts",ISNUMBER(SEARCH("publishing/translations", N1542)),"translations",ISNUMBER(SEARCH("technology/gadgets", N1542)),"gadgets",ISNUMBER(SEARCH("technology/hardware", N1542)),"hardware",ISNUMBER(SEARCH("technology/makerspaces", N1542)),"makerspaces",ISNUMBER(SEARCH("technology/space exploration", N1542)),"space exploration",ISNUMBER(SEARCH("technology/wearables", N1542)),"wearables",ISNUMBER(SEARCH("technology/web", N1542)),"web",ISNUMBER(SEARCH("theater/musical", N1542)),"musical",ISNUMBER(SEARCH("theater/plays", N1542)),"plays",ISNUMBER(SEARCH("theater/spaces", N1542)),"spaces")</f>
        <v>photobooks</v>
      </c>
      <c r="S1542" s="6">
        <f t="shared" si="123"/>
        <v>41939.00712962963</v>
      </c>
      <c r="T1542" s="6">
        <f t="shared" si="124"/>
        <v>41969.052083333328</v>
      </c>
    </row>
    <row r="1543" spans="1:20" ht="48" hidden="1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tr">
        <f t="shared" si="122"/>
        <v>photography</v>
      </c>
      <c r="R1543" t="str" cm="1">
        <f t="array" ref="R1543">_xlfn.IFS(ISNUMBER(SEARCH("film &amp; video/television", N1543)),"television",ISNUMBER(SEARCH("film &amp; video/animation", N1543)),"animation",ISNUMBER(SEARCH("film &amp; video/documentary", N1543)),"documentary",ISNUMBER(SEARCH("film &amp; video/drama", N1543)),"drama",ISNUMBER(SEARCH("film &amp; video/science fiction", N1543)),"science fiction",ISNUMBER(SEARCH("film &amp; video/shorts", N1543)),"shorts",ISNUMBER(SEARCH("food/food trucks", N1543)),"food trucks",ISNUMBER(SEARCH("food/restaurants", N1543)),"restaurants",ISNUMBER(SEARCH("food/small batch", N1543)),"small batch",ISNUMBER(SEARCH("games/mobile games", N1543)),"mobile games",ISNUMBER(SEARCH("games/tabletop games", N1543)),"tabletop games",ISNUMBER(SEARCH("games/video games", N1543)),"video games",ISNUMBER(SEARCH("music/classical music", N1543)),"classical music",ISNUMBER(SEARCH("music/electronic music", N1543)),"electronic music",ISNUMBER(SEARCH("music/faith", N1543)),"faith",ISNUMBER(SEARCH("music/indie rock", N1543)),"indie rock",ISNUMBER(SEARCH("music/jazz", N1543)),"jazz",ISNUMBER(SEARCH("music/metal", N1543)),"metal",ISNUMBER(SEARCH("music/pop", N1543)),"pop",ISNUMBER(SEARCH("music/rock", N1543)),"rock",ISNUMBER(SEARCH("music/world music", N1543)),"world music",ISNUMBER(SEARCH("journalism/audio", N1543)),"audio",ISNUMBER(SEARCH("photography/nature", N1543)),"nature",ISNUMBER(SEARCH("photography/people", N1543)),"people",ISNUMBER(SEARCH("photography/photobooks", N1543)),"photobooks",ISNUMBER(SEARCH("photography/places", N1543)),"places",ISNUMBER(SEARCH("publishing/art books", N1543)),"art books",ISNUMBER(SEARCH("publishing/children's books", N1543)),"children's books",ISNUMBER(SEARCH("publishing/fiction", N1543)),"fiction",ISNUMBER(SEARCH("publishing/nonfiction", N1543)),"nonfiction",ISNUMBER(SEARCH("publishing/radio &amp; podcasts", N1543)),"radio &amp; podcasts",ISNUMBER(SEARCH("publishing/translations", N1543)),"translations",ISNUMBER(SEARCH("technology/gadgets", N1543)),"gadgets",ISNUMBER(SEARCH("technology/hardware", N1543)),"hardware",ISNUMBER(SEARCH("technology/makerspaces", N1543)),"makerspaces",ISNUMBER(SEARCH("technology/space exploration", N1543)),"space exploration",ISNUMBER(SEARCH("technology/wearables", N1543)),"wearables",ISNUMBER(SEARCH("technology/web", N1543)),"web",ISNUMBER(SEARCH("theater/musical", N1543)),"musical",ISNUMBER(SEARCH("theater/plays", N1543)),"plays",ISNUMBER(SEARCH("theater/spaces", N1543)),"spaces")</f>
        <v>nature</v>
      </c>
      <c r="S1543" s="6">
        <f t="shared" si="123"/>
        <v>41974.712245370371</v>
      </c>
      <c r="T1543" s="6">
        <f t="shared" si="124"/>
        <v>42004.712245370371</v>
      </c>
    </row>
    <row r="1544" spans="1:20" ht="48" hidden="1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tr" cm="1">
        <f t="array" ref="R1544">_xlfn.IFS(ISNUMBER(SEARCH("film &amp; video/television", N1544)),"television",ISNUMBER(SEARCH("film &amp; video/animation", N1544)),"animation",ISNUMBER(SEARCH("film &amp; video/documentary", N1544)),"documentary",ISNUMBER(SEARCH("film &amp; video/drama", N1544)),"drama",ISNUMBER(SEARCH("film &amp; video/science fiction", N1544)),"science fiction",ISNUMBER(SEARCH("film &amp; video/shorts", N1544)),"shorts",ISNUMBER(SEARCH("food/food trucks", N1544)),"food trucks",ISNUMBER(SEARCH("food/restaurants", N1544)),"restaurants",ISNUMBER(SEARCH("food/small batch", N1544)),"small batch",ISNUMBER(SEARCH("games/mobile games", N1544)),"mobile games",ISNUMBER(SEARCH("games/tabletop games", N1544)),"tabletop games",ISNUMBER(SEARCH("games/video games", N1544)),"video games",ISNUMBER(SEARCH("music/classical music", N1544)),"classical music",ISNUMBER(SEARCH("music/electronic music", N1544)),"electronic music",ISNUMBER(SEARCH("music/faith", N1544)),"faith",ISNUMBER(SEARCH("music/indie rock", N1544)),"indie rock",ISNUMBER(SEARCH("music/jazz", N1544)),"jazz",ISNUMBER(SEARCH("music/metal", N1544)),"metal",ISNUMBER(SEARCH("music/pop", N1544)),"pop",ISNUMBER(SEARCH("music/rock", N1544)),"rock",ISNUMBER(SEARCH("music/world music", N1544)),"world music",ISNUMBER(SEARCH("journalism/audio", N1544)),"audio",ISNUMBER(SEARCH("photography/nature", N1544)),"nature",ISNUMBER(SEARCH("photography/people", N1544)),"people",ISNUMBER(SEARCH("photography/photobooks", N1544)),"photobooks",ISNUMBER(SEARCH("photography/places", N1544)),"places",ISNUMBER(SEARCH("publishing/art books", N1544)),"art books",ISNUMBER(SEARCH("publishing/children's books", N1544)),"children's books",ISNUMBER(SEARCH("publishing/fiction", N1544)),"fiction",ISNUMBER(SEARCH("publishing/nonfiction", N1544)),"nonfiction",ISNUMBER(SEARCH("publishing/radio &amp; podcasts", N1544)),"radio &amp; podcasts",ISNUMBER(SEARCH("publishing/translations", N1544)),"translations",ISNUMBER(SEARCH("technology/gadgets", N1544)),"gadgets",ISNUMBER(SEARCH("technology/hardware", N1544)),"hardware",ISNUMBER(SEARCH("technology/makerspaces", N1544)),"makerspaces",ISNUMBER(SEARCH("technology/space exploration", N1544)),"space exploration",ISNUMBER(SEARCH("technology/wearables", N1544)),"wearables",ISNUMBER(SEARCH("technology/web", N1544)),"web",ISNUMBER(SEARCH("theater/musical", N1544)),"musical",ISNUMBER(SEARCH("theater/plays", N1544)),"plays",ISNUMBER(SEARCH("theater/spaces", N1544)),"spaces")</f>
        <v>nature</v>
      </c>
      <c r="S1544" s="6">
        <f t="shared" si="123"/>
        <v>42170.996527777781</v>
      </c>
      <c r="T1544" s="6">
        <f t="shared" si="124"/>
        <v>42185.996527777781</v>
      </c>
    </row>
    <row r="1545" spans="1:20" ht="48" hidden="1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tr">
        <f t="shared" si="122"/>
        <v>photography</v>
      </c>
      <c r="R1545" t="str" cm="1">
        <f t="array" ref="R1545">_xlfn.IFS(ISNUMBER(SEARCH("film &amp; video/television", N1545)),"television",ISNUMBER(SEARCH("film &amp; video/animation", N1545)),"animation",ISNUMBER(SEARCH("film &amp; video/documentary", N1545)),"documentary",ISNUMBER(SEARCH("film &amp; video/drama", N1545)),"drama",ISNUMBER(SEARCH("film &amp; video/science fiction", N1545)),"science fiction",ISNUMBER(SEARCH("film &amp; video/shorts", N1545)),"shorts",ISNUMBER(SEARCH("food/food trucks", N1545)),"food trucks",ISNUMBER(SEARCH("food/restaurants", N1545)),"restaurants",ISNUMBER(SEARCH("food/small batch", N1545)),"small batch",ISNUMBER(SEARCH("games/mobile games", N1545)),"mobile games",ISNUMBER(SEARCH("games/tabletop games", N1545)),"tabletop games",ISNUMBER(SEARCH("games/video games", N1545)),"video games",ISNUMBER(SEARCH("music/classical music", N1545)),"classical music",ISNUMBER(SEARCH("music/electronic music", N1545)),"electronic music",ISNUMBER(SEARCH("music/faith", N1545)),"faith",ISNUMBER(SEARCH("music/indie rock", N1545)),"indie rock",ISNUMBER(SEARCH("music/jazz", N1545)),"jazz",ISNUMBER(SEARCH("music/metal", N1545)),"metal",ISNUMBER(SEARCH("music/pop", N1545)),"pop",ISNUMBER(SEARCH("music/rock", N1545)),"rock",ISNUMBER(SEARCH("music/world music", N1545)),"world music",ISNUMBER(SEARCH("journalism/audio", N1545)),"audio",ISNUMBER(SEARCH("photography/nature", N1545)),"nature",ISNUMBER(SEARCH("photography/people", N1545)),"people",ISNUMBER(SEARCH("photography/photobooks", N1545)),"photobooks",ISNUMBER(SEARCH("photography/places", N1545)),"places",ISNUMBER(SEARCH("publishing/art books", N1545)),"art books",ISNUMBER(SEARCH("publishing/children's books", N1545)),"children's books",ISNUMBER(SEARCH("publishing/fiction", N1545)),"fiction",ISNUMBER(SEARCH("publishing/nonfiction", N1545)),"nonfiction",ISNUMBER(SEARCH("publishing/radio &amp; podcasts", N1545)),"radio &amp; podcasts",ISNUMBER(SEARCH("publishing/translations", N1545)),"translations",ISNUMBER(SEARCH("technology/gadgets", N1545)),"gadgets",ISNUMBER(SEARCH("technology/hardware", N1545)),"hardware",ISNUMBER(SEARCH("technology/makerspaces", N1545)),"makerspaces",ISNUMBER(SEARCH("technology/space exploration", N1545)),"space exploration",ISNUMBER(SEARCH("technology/wearables", N1545)),"wearables",ISNUMBER(SEARCH("technology/web", N1545)),"web",ISNUMBER(SEARCH("theater/musical", N1545)),"musical",ISNUMBER(SEARCH("theater/plays", N1545)),"plays",ISNUMBER(SEARCH("theater/spaces", N1545)),"spaces")</f>
        <v>nature</v>
      </c>
      <c r="S1545" s="6">
        <f t="shared" si="123"/>
        <v>41935.509652777779</v>
      </c>
      <c r="T1545" s="6">
        <f t="shared" si="124"/>
        <v>41965.551319444443</v>
      </c>
    </row>
    <row r="1546" spans="1:20" ht="48" hidden="1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v>0</v>
      </c>
      <c r="Q1546" t="str">
        <f t="shared" si="122"/>
        <v>photography</v>
      </c>
      <c r="R1546" t="str" cm="1">
        <f t="array" ref="R1546">_xlfn.IFS(ISNUMBER(SEARCH("film &amp; video/television", N1546)),"television",ISNUMBER(SEARCH("film &amp; video/animation", N1546)),"animation",ISNUMBER(SEARCH("film &amp; video/documentary", N1546)),"documentary",ISNUMBER(SEARCH("film &amp; video/drama", N1546)),"drama",ISNUMBER(SEARCH("film &amp; video/science fiction", N1546)),"science fiction",ISNUMBER(SEARCH("film &amp; video/shorts", N1546)),"shorts",ISNUMBER(SEARCH("food/food trucks", N1546)),"food trucks",ISNUMBER(SEARCH("food/restaurants", N1546)),"restaurants",ISNUMBER(SEARCH("food/small batch", N1546)),"small batch",ISNUMBER(SEARCH("games/mobile games", N1546)),"mobile games",ISNUMBER(SEARCH("games/tabletop games", N1546)),"tabletop games",ISNUMBER(SEARCH("games/video games", N1546)),"video games",ISNUMBER(SEARCH("music/classical music", N1546)),"classical music",ISNUMBER(SEARCH("music/electronic music", N1546)),"electronic music",ISNUMBER(SEARCH("music/faith", N1546)),"faith",ISNUMBER(SEARCH("music/indie rock", N1546)),"indie rock",ISNUMBER(SEARCH("music/jazz", N1546)),"jazz",ISNUMBER(SEARCH("music/metal", N1546)),"metal",ISNUMBER(SEARCH("music/pop", N1546)),"pop",ISNUMBER(SEARCH("music/rock", N1546)),"rock",ISNUMBER(SEARCH("music/world music", N1546)),"world music",ISNUMBER(SEARCH("journalism/audio", N1546)),"audio",ISNUMBER(SEARCH("photography/nature", N1546)),"nature",ISNUMBER(SEARCH("photography/people", N1546)),"people",ISNUMBER(SEARCH("photography/photobooks", N1546)),"photobooks",ISNUMBER(SEARCH("photography/places", N1546)),"places",ISNUMBER(SEARCH("publishing/art books", N1546)),"art books",ISNUMBER(SEARCH("publishing/children's books", N1546)),"children's books",ISNUMBER(SEARCH("publishing/fiction", N1546)),"fiction",ISNUMBER(SEARCH("publishing/nonfiction", N1546)),"nonfiction",ISNUMBER(SEARCH("publishing/radio &amp; podcasts", N1546)),"radio &amp; podcasts",ISNUMBER(SEARCH("publishing/translations", N1546)),"translations",ISNUMBER(SEARCH("technology/gadgets", N1546)),"gadgets",ISNUMBER(SEARCH("technology/hardware", N1546)),"hardware",ISNUMBER(SEARCH("technology/makerspaces", N1546)),"makerspaces",ISNUMBER(SEARCH("technology/space exploration", N1546)),"space exploration",ISNUMBER(SEARCH("technology/wearables", N1546)),"wearables",ISNUMBER(SEARCH("technology/web", N1546)),"web",ISNUMBER(SEARCH("theater/musical", N1546)),"musical",ISNUMBER(SEARCH("theater/plays", N1546)),"plays",ISNUMBER(SEARCH("theater/spaces", N1546)),"spaces")</f>
        <v>nature</v>
      </c>
      <c r="S1546" s="6">
        <f t="shared" si="123"/>
        <v>42053.051203703704</v>
      </c>
      <c r="T1546" s="6">
        <f t="shared" si="124"/>
        <v>42095.012499999997</v>
      </c>
    </row>
    <row r="1547" spans="1:20" ht="48" hidden="1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tr">
        <f t="shared" si="122"/>
        <v>photography</v>
      </c>
      <c r="R1547" t="str" cm="1">
        <f t="array" ref="R1547">_xlfn.IFS(ISNUMBER(SEARCH("film &amp; video/television", N1547)),"television",ISNUMBER(SEARCH("film &amp; video/animation", N1547)),"animation",ISNUMBER(SEARCH("film &amp; video/documentary", N1547)),"documentary",ISNUMBER(SEARCH("film &amp; video/drama", N1547)),"drama",ISNUMBER(SEARCH("film &amp; video/science fiction", N1547)),"science fiction",ISNUMBER(SEARCH("film &amp; video/shorts", N1547)),"shorts",ISNUMBER(SEARCH("food/food trucks", N1547)),"food trucks",ISNUMBER(SEARCH("food/restaurants", N1547)),"restaurants",ISNUMBER(SEARCH("food/small batch", N1547)),"small batch",ISNUMBER(SEARCH("games/mobile games", N1547)),"mobile games",ISNUMBER(SEARCH("games/tabletop games", N1547)),"tabletop games",ISNUMBER(SEARCH("games/video games", N1547)),"video games",ISNUMBER(SEARCH("music/classical music", N1547)),"classical music",ISNUMBER(SEARCH("music/electronic music", N1547)),"electronic music",ISNUMBER(SEARCH("music/faith", N1547)),"faith",ISNUMBER(SEARCH("music/indie rock", N1547)),"indie rock",ISNUMBER(SEARCH("music/jazz", N1547)),"jazz",ISNUMBER(SEARCH("music/metal", N1547)),"metal",ISNUMBER(SEARCH("music/pop", N1547)),"pop",ISNUMBER(SEARCH("music/rock", N1547)),"rock",ISNUMBER(SEARCH("music/world music", N1547)),"world music",ISNUMBER(SEARCH("journalism/audio", N1547)),"audio",ISNUMBER(SEARCH("photography/nature", N1547)),"nature",ISNUMBER(SEARCH("photography/people", N1547)),"people",ISNUMBER(SEARCH("photography/photobooks", N1547)),"photobooks",ISNUMBER(SEARCH("photography/places", N1547)),"places",ISNUMBER(SEARCH("publishing/art books", N1547)),"art books",ISNUMBER(SEARCH("publishing/children's books", N1547)),"children's books",ISNUMBER(SEARCH("publishing/fiction", N1547)),"fiction",ISNUMBER(SEARCH("publishing/nonfiction", N1547)),"nonfiction",ISNUMBER(SEARCH("publishing/radio &amp; podcasts", N1547)),"radio &amp; podcasts",ISNUMBER(SEARCH("publishing/translations", N1547)),"translations",ISNUMBER(SEARCH("technology/gadgets", N1547)),"gadgets",ISNUMBER(SEARCH("technology/hardware", N1547)),"hardware",ISNUMBER(SEARCH("technology/makerspaces", N1547)),"makerspaces",ISNUMBER(SEARCH("technology/space exploration", N1547)),"space exploration",ISNUMBER(SEARCH("technology/wearables", N1547)),"wearables",ISNUMBER(SEARCH("technology/web", N1547)),"web",ISNUMBER(SEARCH("theater/musical", N1547)),"musical",ISNUMBER(SEARCH("theater/plays", N1547)),"plays",ISNUMBER(SEARCH("theater/spaces", N1547)),"spaces")</f>
        <v>nature</v>
      </c>
      <c r="S1547" s="6">
        <f t="shared" si="123"/>
        <v>42031.884652777779</v>
      </c>
      <c r="T1547" s="6">
        <f t="shared" si="124"/>
        <v>42065.886111111111</v>
      </c>
    </row>
    <row r="1548" spans="1:20" ht="48" hidden="1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tr">
        <f t="shared" si="122"/>
        <v>photography</v>
      </c>
      <c r="R1548" t="str" cm="1">
        <f t="array" ref="R1548">_xlfn.IFS(ISNUMBER(SEARCH("film &amp; video/television", N1548)),"television",ISNUMBER(SEARCH("film &amp; video/animation", N1548)),"animation",ISNUMBER(SEARCH("film &amp; video/documentary", N1548)),"documentary",ISNUMBER(SEARCH("film &amp; video/drama", N1548)),"drama",ISNUMBER(SEARCH("film &amp; video/science fiction", N1548)),"science fiction",ISNUMBER(SEARCH("film &amp; video/shorts", N1548)),"shorts",ISNUMBER(SEARCH("food/food trucks", N1548)),"food trucks",ISNUMBER(SEARCH("food/restaurants", N1548)),"restaurants",ISNUMBER(SEARCH("food/small batch", N1548)),"small batch",ISNUMBER(SEARCH("games/mobile games", N1548)),"mobile games",ISNUMBER(SEARCH("games/tabletop games", N1548)),"tabletop games",ISNUMBER(SEARCH("games/video games", N1548)),"video games",ISNUMBER(SEARCH("music/classical music", N1548)),"classical music",ISNUMBER(SEARCH("music/electronic music", N1548)),"electronic music",ISNUMBER(SEARCH("music/faith", N1548)),"faith",ISNUMBER(SEARCH("music/indie rock", N1548)),"indie rock",ISNUMBER(SEARCH("music/jazz", N1548)),"jazz",ISNUMBER(SEARCH("music/metal", N1548)),"metal",ISNUMBER(SEARCH("music/pop", N1548)),"pop",ISNUMBER(SEARCH("music/rock", N1548)),"rock",ISNUMBER(SEARCH("music/world music", N1548)),"world music",ISNUMBER(SEARCH("journalism/audio", N1548)),"audio",ISNUMBER(SEARCH("photography/nature", N1548)),"nature",ISNUMBER(SEARCH("photography/people", N1548)),"people",ISNUMBER(SEARCH("photography/photobooks", N1548)),"photobooks",ISNUMBER(SEARCH("photography/places", N1548)),"places",ISNUMBER(SEARCH("publishing/art books", N1548)),"art books",ISNUMBER(SEARCH("publishing/children's books", N1548)),"children's books",ISNUMBER(SEARCH("publishing/fiction", N1548)),"fiction",ISNUMBER(SEARCH("publishing/nonfiction", N1548)),"nonfiction",ISNUMBER(SEARCH("publishing/radio &amp; podcasts", N1548)),"radio &amp; podcasts",ISNUMBER(SEARCH("publishing/translations", N1548)),"translations",ISNUMBER(SEARCH("technology/gadgets", N1548)),"gadgets",ISNUMBER(SEARCH("technology/hardware", N1548)),"hardware",ISNUMBER(SEARCH("technology/makerspaces", N1548)),"makerspaces",ISNUMBER(SEARCH("technology/space exploration", N1548)),"space exploration",ISNUMBER(SEARCH("technology/wearables", N1548)),"wearables",ISNUMBER(SEARCH("technology/web", N1548)),"web",ISNUMBER(SEARCH("theater/musical", N1548)),"musical",ISNUMBER(SEARCH("theater/plays", N1548)),"plays",ISNUMBER(SEARCH("theater/spaces", N1548)),"spaces")</f>
        <v>nature</v>
      </c>
      <c r="S1548" s="6">
        <f t="shared" si="123"/>
        <v>41839.212951388887</v>
      </c>
      <c r="T1548" s="6">
        <f t="shared" si="124"/>
        <v>41899.212951388887</v>
      </c>
    </row>
    <row r="1549" spans="1:20" ht="48" hidden="1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v>0</v>
      </c>
      <c r="Q1549" t="str">
        <f t="shared" si="122"/>
        <v>photography</v>
      </c>
      <c r="R1549" t="str" cm="1">
        <f t="array" ref="R1549">_xlfn.IFS(ISNUMBER(SEARCH("film &amp; video/television", N1549)),"television",ISNUMBER(SEARCH("film &amp; video/animation", N1549)),"animation",ISNUMBER(SEARCH("film &amp; video/documentary", N1549)),"documentary",ISNUMBER(SEARCH("film &amp; video/drama", N1549)),"drama",ISNUMBER(SEARCH("film &amp; video/science fiction", N1549)),"science fiction",ISNUMBER(SEARCH("film &amp; video/shorts", N1549)),"shorts",ISNUMBER(SEARCH("food/food trucks", N1549)),"food trucks",ISNUMBER(SEARCH("food/restaurants", N1549)),"restaurants",ISNUMBER(SEARCH("food/small batch", N1549)),"small batch",ISNUMBER(SEARCH("games/mobile games", N1549)),"mobile games",ISNUMBER(SEARCH("games/tabletop games", N1549)),"tabletop games",ISNUMBER(SEARCH("games/video games", N1549)),"video games",ISNUMBER(SEARCH("music/classical music", N1549)),"classical music",ISNUMBER(SEARCH("music/electronic music", N1549)),"electronic music",ISNUMBER(SEARCH("music/faith", N1549)),"faith",ISNUMBER(SEARCH("music/indie rock", N1549)),"indie rock",ISNUMBER(SEARCH("music/jazz", N1549)),"jazz",ISNUMBER(SEARCH("music/metal", N1549)),"metal",ISNUMBER(SEARCH("music/pop", N1549)),"pop",ISNUMBER(SEARCH("music/rock", N1549)),"rock",ISNUMBER(SEARCH("music/world music", N1549)),"world music",ISNUMBER(SEARCH("journalism/audio", N1549)),"audio",ISNUMBER(SEARCH("photography/nature", N1549)),"nature",ISNUMBER(SEARCH("photography/people", N1549)),"people",ISNUMBER(SEARCH("photography/photobooks", N1549)),"photobooks",ISNUMBER(SEARCH("photography/places", N1549)),"places",ISNUMBER(SEARCH("publishing/art books", N1549)),"art books",ISNUMBER(SEARCH("publishing/children's books", N1549)),"children's books",ISNUMBER(SEARCH("publishing/fiction", N1549)),"fiction",ISNUMBER(SEARCH("publishing/nonfiction", N1549)),"nonfiction",ISNUMBER(SEARCH("publishing/radio &amp; podcasts", N1549)),"radio &amp; podcasts",ISNUMBER(SEARCH("publishing/translations", N1549)),"translations",ISNUMBER(SEARCH("technology/gadgets", N1549)),"gadgets",ISNUMBER(SEARCH("technology/hardware", N1549)),"hardware",ISNUMBER(SEARCH("technology/makerspaces", N1549)),"makerspaces",ISNUMBER(SEARCH("technology/space exploration", N1549)),"space exploration",ISNUMBER(SEARCH("technology/wearables", N1549)),"wearables",ISNUMBER(SEARCH("technology/web", N1549)),"web",ISNUMBER(SEARCH("theater/musical", N1549)),"musical",ISNUMBER(SEARCH("theater/plays", N1549)),"plays",ISNUMBER(SEARCH("theater/spaces", N1549)),"spaces")</f>
        <v>nature</v>
      </c>
      <c r="S1549" s="6">
        <f t="shared" si="123"/>
        <v>42782.426875000005</v>
      </c>
      <c r="T1549" s="6">
        <f t="shared" si="124"/>
        <v>42789.426875000005</v>
      </c>
    </row>
    <row r="1550" spans="1:20" ht="32" hidden="1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tr">
        <f t="shared" si="122"/>
        <v>photography</v>
      </c>
      <c r="R1550" t="str" cm="1">
        <f t="array" ref="R1550">_xlfn.IFS(ISNUMBER(SEARCH("film &amp; video/television", N1550)),"television",ISNUMBER(SEARCH("film &amp; video/animation", N1550)),"animation",ISNUMBER(SEARCH("film &amp; video/documentary", N1550)),"documentary",ISNUMBER(SEARCH("film &amp; video/drama", N1550)),"drama",ISNUMBER(SEARCH("film &amp; video/science fiction", N1550)),"science fiction",ISNUMBER(SEARCH("film &amp; video/shorts", N1550)),"shorts",ISNUMBER(SEARCH("food/food trucks", N1550)),"food trucks",ISNUMBER(SEARCH("food/restaurants", N1550)),"restaurants",ISNUMBER(SEARCH("food/small batch", N1550)),"small batch",ISNUMBER(SEARCH("games/mobile games", N1550)),"mobile games",ISNUMBER(SEARCH("games/tabletop games", N1550)),"tabletop games",ISNUMBER(SEARCH("games/video games", N1550)),"video games",ISNUMBER(SEARCH("music/classical music", N1550)),"classical music",ISNUMBER(SEARCH("music/electronic music", N1550)),"electronic music",ISNUMBER(SEARCH("music/faith", N1550)),"faith",ISNUMBER(SEARCH("music/indie rock", N1550)),"indie rock",ISNUMBER(SEARCH("music/jazz", N1550)),"jazz",ISNUMBER(SEARCH("music/metal", N1550)),"metal",ISNUMBER(SEARCH("music/pop", N1550)),"pop",ISNUMBER(SEARCH("music/rock", N1550)),"rock",ISNUMBER(SEARCH("music/world music", N1550)),"world music",ISNUMBER(SEARCH("journalism/audio", N1550)),"audio",ISNUMBER(SEARCH("photography/nature", N1550)),"nature",ISNUMBER(SEARCH("photography/people", N1550)),"people",ISNUMBER(SEARCH("photography/photobooks", N1550)),"photobooks",ISNUMBER(SEARCH("photography/places", N1550)),"places",ISNUMBER(SEARCH("publishing/art books", N1550)),"art books",ISNUMBER(SEARCH("publishing/children's books", N1550)),"children's books",ISNUMBER(SEARCH("publishing/fiction", N1550)),"fiction",ISNUMBER(SEARCH("publishing/nonfiction", N1550)),"nonfiction",ISNUMBER(SEARCH("publishing/radio &amp; podcasts", N1550)),"radio &amp; podcasts",ISNUMBER(SEARCH("publishing/translations", N1550)),"translations",ISNUMBER(SEARCH("technology/gadgets", N1550)),"gadgets",ISNUMBER(SEARCH("technology/hardware", N1550)),"hardware",ISNUMBER(SEARCH("technology/makerspaces", N1550)),"makerspaces",ISNUMBER(SEARCH("technology/space exploration", N1550)),"space exploration",ISNUMBER(SEARCH("technology/wearables", N1550)),"wearables",ISNUMBER(SEARCH("technology/web", N1550)),"web",ISNUMBER(SEARCH("theater/musical", N1550)),"musical",ISNUMBER(SEARCH("theater/plays", N1550)),"plays",ISNUMBER(SEARCH("theater/spaces", N1550)),"spaces")</f>
        <v>nature</v>
      </c>
      <c r="S1550" s="6">
        <f t="shared" si="123"/>
        <v>42286.88217592593</v>
      </c>
      <c r="T1550" s="6">
        <f t="shared" si="124"/>
        <v>42316.923842592587</v>
      </c>
    </row>
    <row r="1551" spans="1:20" ht="48" hidden="1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tr">
        <f t="shared" si="122"/>
        <v>photography</v>
      </c>
      <c r="R1551" t="str" cm="1">
        <f t="array" ref="R1551">_xlfn.IFS(ISNUMBER(SEARCH("film &amp; video/television", N1551)),"television",ISNUMBER(SEARCH("film &amp; video/animation", N1551)),"animation",ISNUMBER(SEARCH("film &amp; video/documentary", N1551)),"documentary",ISNUMBER(SEARCH("film &amp; video/drama", N1551)),"drama",ISNUMBER(SEARCH("film &amp; video/science fiction", N1551)),"science fiction",ISNUMBER(SEARCH("film &amp; video/shorts", N1551)),"shorts",ISNUMBER(SEARCH("food/food trucks", N1551)),"food trucks",ISNUMBER(SEARCH("food/restaurants", N1551)),"restaurants",ISNUMBER(SEARCH("food/small batch", N1551)),"small batch",ISNUMBER(SEARCH("games/mobile games", N1551)),"mobile games",ISNUMBER(SEARCH("games/tabletop games", N1551)),"tabletop games",ISNUMBER(SEARCH("games/video games", N1551)),"video games",ISNUMBER(SEARCH("music/classical music", N1551)),"classical music",ISNUMBER(SEARCH("music/electronic music", N1551)),"electronic music",ISNUMBER(SEARCH("music/faith", N1551)),"faith",ISNUMBER(SEARCH("music/indie rock", N1551)),"indie rock",ISNUMBER(SEARCH("music/jazz", N1551)),"jazz",ISNUMBER(SEARCH("music/metal", N1551)),"metal",ISNUMBER(SEARCH("music/pop", N1551)),"pop",ISNUMBER(SEARCH("music/rock", N1551)),"rock",ISNUMBER(SEARCH("music/world music", N1551)),"world music",ISNUMBER(SEARCH("journalism/audio", N1551)),"audio",ISNUMBER(SEARCH("photography/nature", N1551)),"nature",ISNUMBER(SEARCH("photography/people", N1551)),"people",ISNUMBER(SEARCH("photography/photobooks", N1551)),"photobooks",ISNUMBER(SEARCH("photography/places", N1551)),"places",ISNUMBER(SEARCH("publishing/art books", N1551)),"art books",ISNUMBER(SEARCH("publishing/children's books", N1551)),"children's books",ISNUMBER(SEARCH("publishing/fiction", N1551)),"fiction",ISNUMBER(SEARCH("publishing/nonfiction", N1551)),"nonfiction",ISNUMBER(SEARCH("publishing/radio &amp; podcasts", N1551)),"radio &amp; podcasts",ISNUMBER(SEARCH("publishing/translations", N1551)),"translations",ISNUMBER(SEARCH("technology/gadgets", N1551)),"gadgets",ISNUMBER(SEARCH("technology/hardware", N1551)),"hardware",ISNUMBER(SEARCH("technology/makerspaces", N1551)),"makerspaces",ISNUMBER(SEARCH("technology/space exploration", N1551)),"space exploration",ISNUMBER(SEARCH("technology/wearables", N1551)),"wearables",ISNUMBER(SEARCH("technology/web", N1551)),"web",ISNUMBER(SEARCH("theater/musical", N1551)),"musical",ISNUMBER(SEARCH("theater/plays", N1551)),"plays",ISNUMBER(SEARCH("theater/spaces", N1551)),"spaces")</f>
        <v>nature</v>
      </c>
      <c r="S1551" s="6">
        <f t="shared" si="123"/>
        <v>42281.136099537034</v>
      </c>
      <c r="T1551" s="6">
        <f t="shared" si="124"/>
        <v>42311.177766203706</v>
      </c>
    </row>
    <row r="1552" spans="1:20" ht="48" hidden="1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tr">
        <f t="shared" si="122"/>
        <v>photography</v>
      </c>
      <c r="R1552" t="str" cm="1">
        <f t="array" ref="R1552">_xlfn.IFS(ISNUMBER(SEARCH("film &amp; video/television", N1552)),"television",ISNUMBER(SEARCH("film &amp; video/animation", N1552)),"animation",ISNUMBER(SEARCH("film &amp; video/documentary", N1552)),"documentary",ISNUMBER(SEARCH("film &amp; video/drama", N1552)),"drama",ISNUMBER(SEARCH("film &amp; video/science fiction", N1552)),"science fiction",ISNUMBER(SEARCH("film &amp; video/shorts", N1552)),"shorts",ISNUMBER(SEARCH("food/food trucks", N1552)),"food trucks",ISNUMBER(SEARCH("food/restaurants", N1552)),"restaurants",ISNUMBER(SEARCH("food/small batch", N1552)),"small batch",ISNUMBER(SEARCH("games/mobile games", N1552)),"mobile games",ISNUMBER(SEARCH("games/tabletop games", N1552)),"tabletop games",ISNUMBER(SEARCH("games/video games", N1552)),"video games",ISNUMBER(SEARCH("music/classical music", N1552)),"classical music",ISNUMBER(SEARCH("music/electronic music", N1552)),"electronic music",ISNUMBER(SEARCH("music/faith", N1552)),"faith",ISNUMBER(SEARCH("music/indie rock", N1552)),"indie rock",ISNUMBER(SEARCH("music/jazz", N1552)),"jazz",ISNUMBER(SEARCH("music/metal", N1552)),"metal",ISNUMBER(SEARCH("music/pop", N1552)),"pop",ISNUMBER(SEARCH("music/rock", N1552)),"rock",ISNUMBER(SEARCH("music/world music", N1552)),"world music",ISNUMBER(SEARCH("journalism/audio", N1552)),"audio",ISNUMBER(SEARCH("photography/nature", N1552)),"nature",ISNUMBER(SEARCH("photography/people", N1552)),"people",ISNUMBER(SEARCH("photography/photobooks", N1552)),"photobooks",ISNUMBER(SEARCH("photography/places", N1552)),"places",ISNUMBER(SEARCH("publishing/art books", N1552)),"art books",ISNUMBER(SEARCH("publishing/children's books", N1552)),"children's books",ISNUMBER(SEARCH("publishing/fiction", N1552)),"fiction",ISNUMBER(SEARCH("publishing/nonfiction", N1552)),"nonfiction",ISNUMBER(SEARCH("publishing/radio &amp; podcasts", N1552)),"radio &amp; podcasts",ISNUMBER(SEARCH("publishing/translations", N1552)),"translations",ISNUMBER(SEARCH("technology/gadgets", N1552)),"gadgets",ISNUMBER(SEARCH("technology/hardware", N1552)),"hardware",ISNUMBER(SEARCH("technology/makerspaces", N1552)),"makerspaces",ISNUMBER(SEARCH("technology/space exploration", N1552)),"space exploration",ISNUMBER(SEARCH("technology/wearables", N1552)),"wearables",ISNUMBER(SEARCH("technology/web", N1552)),"web",ISNUMBER(SEARCH("theater/musical", N1552)),"musical",ISNUMBER(SEARCH("theater/plays", N1552)),"plays",ISNUMBER(SEARCH("theater/spaces", N1552)),"spaces")</f>
        <v>nature</v>
      </c>
      <c r="S1552" s="6">
        <f t="shared" si="123"/>
        <v>42472.449467592596</v>
      </c>
      <c r="T1552" s="6">
        <f t="shared" si="124"/>
        <v>42502.449467592596</v>
      </c>
    </row>
    <row r="1553" spans="1:20" ht="48" hidden="1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v>0</v>
      </c>
      <c r="Q1553" t="str">
        <f t="shared" si="122"/>
        <v>photography</v>
      </c>
      <c r="R1553" t="str" cm="1">
        <f t="array" ref="R1553">_xlfn.IFS(ISNUMBER(SEARCH("film &amp; video/television", N1553)),"television",ISNUMBER(SEARCH("film &amp; video/animation", N1553)),"animation",ISNUMBER(SEARCH("film &amp; video/documentary", N1553)),"documentary",ISNUMBER(SEARCH("film &amp; video/drama", N1553)),"drama",ISNUMBER(SEARCH("film &amp; video/science fiction", N1553)),"science fiction",ISNUMBER(SEARCH("film &amp; video/shorts", N1553)),"shorts",ISNUMBER(SEARCH("food/food trucks", N1553)),"food trucks",ISNUMBER(SEARCH("food/restaurants", N1553)),"restaurants",ISNUMBER(SEARCH("food/small batch", N1553)),"small batch",ISNUMBER(SEARCH("games/mobile games", N1553)),"mobile games",ISNUMBER(SEARCH("games/tabletop games", N1553)),"tabletop games",ISNUMBER(SEARCH("games/video games", N1553)),"video games",ISNUMBER(SEARCH("music/classical music", N1553)),"classical music",ISNUMBER(SEARCH("music/electronic music", N1553)),"electronic music",ISNUMBER(SEARCH("music/faith", N1553)),"faith",ISNUMBER(SEARCH("music/indie rock", N1553)),"indie rock",ISNUMBER(SEARCH("music/jazz", N1553)),"jazz",ISNUMBER(SEARCH("music/metal", N1553)),"metal",ISNUMBER(SEARCH("music/pop", N1553)),"pop",ISNUMBER(SEARCH("music/rock", N1553)),"rock",ISNUMBER(SEARCH("music/world music", N1553)),"world music",ISNUMBER(SEARCH("journalism/audio", N1553)),"audio",ISNUMBER(SEARCH("photography/nature", N1553)),"nature",ISNUMBER(SEARCH("photography/people", N1553)),"people",ISNUMBER(SEARCH("photography/photobooks", N1553)),"photobooks",ISNUMBER(SEARCH("photography/places", N1553)),"places",ISNUMBER(SEARCH("publishing/art books", N1553)),"art books",ISNUMBER(SEARCH("publishing/children's books", N1553)),"children's books",ISNUMBER(SEARCH("publishing/fiction", N1553)),"fiction",ISNUMBER(SEARCH("publishing/nonfiction", N1553)),"nonfiction",ISNUMBER(SEARCH("publishing/radio &amp; podcasts", N1553)),"radio &amp; podcasts",ISNUMBER(SEARCH("publishing/translations", N1553)),"translations",ISNUMBER(SEARCH("technology/gadgets", N1553)),"gadgets",ISNUMBER(SEARCH("technology/hardware", N1553)),"hardware",ISNUMBER(SEARCH("technology/makerspaces", N1553)),"makerspaces",ISNUMBER(SEARCH("technology/space exploration", N1553)),"space exploration",ISNUMBER(SEARCH("technology/wearables", N1553)),"wearables",ISNUMBER(SEARCH("technology/web", N1553)),"web",ISNUMBER(SEARCH("theater/musical", N1553)),"musical",ISNUMBER(SEARCH("theater/plays", N1553)),"plays",ISNUMBER(SEARCH("theater/spaces", N1553)),"spaces")</f>
        <v>nature</v>
      </c>
      <c r="S1553" s="6">
        <f t="shared" si="123"/>
        <v>42121.824525462958</v>
      </c>
      <c r="T1553" s="6">
        <f t="shared" si="124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tr">
        <f t="shared" si="122"/>
        <v>photography</v>
      </c>
      <c r="R1554" t="str" cm="1">
        <f t="array" ref="R1554">_xlfn.IFS(ISNUMBER(SEARCH("film &amp; video/television", N1554)),"television",ISNUMBER(SEARCH("film &amp; video/animation", N1554)),"animation",ISNUMBER(SEARCH("film &amp; video/documentary", N1554)),"documentary",ISNUMBER(SEARCH("film &amp; video/drama", N1554)),"drama",ISNUMBER(SEARCH("film &amp; video/science fiction", N1554)),"science fiction",ISNUMBER(SEARCH("film &amp; video/shorts", N1554)),"shorts",ISNUMBER(SEARCH("food/food trucks", N1554)),"food trucks",ISNUMBER(SEARCH("food/restaurants", N1554)),"restaurants",ISNUMBER(SEARCH("food/small batch", N1554)),"small batch",ISNUMBER(SEARCH("games/mobile games", N1554)),"mobile games",ISNUMBER(SEARCH("games/tabletop games", N1554)),"tabletop games",ISNUMBER(SEARCH("games/video games", N1554)),"video games",ISNUMBER(SEARCH("music/classical music", N1554)),"classical music",ISNUMBER(SEARCH("music/electronic music", N1554)),"electronic music",ISNUMBER(SEARCH("music/faith", N1554)),"faith",ISNUMBER(SEARCH("music/indie rock", N1554)),"indie rock",ISNUMBER(SEARCH("music/jazz", N1554)),"jazz",ISNUMBER(SEARCH("music/metal", N1554)),"metal",ISNUMBER(SEARCH("music/pop", N1554)),"pop",ISNUMBER(SEARCH("music/rock", N1554)),"rock",ISNUMBER(SEARCH("music/world music", N1554)),"world music",ISNUMBER(SEARCH("journalism/audio", N1554)),"audio",ISNUMBER(SEARCH("photography/nature", N1554)),"nature",ISNUMBER(SEARCH("photography/people", N1554)),"people",ISNUMBER(SEARCH("photography/photobooks", N1554)),"photobooks",ISNUMBER(SEARCH("photography/places", N1554)),"places",ISNUMBER(SEARCH("publishing/art books", N1554)),"art books",ISNUMBER(SEARCH("publishing/children's books", N1554)),"children's books",ISNUMBER(SEARCH("publishing/fiction", N1554)),"fiction",ISNUMBER(SEARCH("publishing/nonfiction", N1554)),"nonfiction",ISNUMBER(SEARCH("publishing/radio &amp; podcasts", N1554)),"radio &amp; podcasts",ISNUMBER(SEARCH("publishing/translations", N1554)),"translations",ISNUMBER(SEARCH("technology/gadgets", N1554)),"gadgets",ISNUMBER(SEARCH("technology/hardware", N1554)),"hardware",ISNUMBER(SEARCH("technology/makerspaces", N1554)),"makerspaces",ISNUMBER(SEARCH("technology/space exploration", N1554)),"space exploration",ISNUMBER(SEARCH("technology/wearables", N1554)),"wearables",ISNUMBER(SEARCH("technology/web", N1554)),"web",ISNUMBER(SEARCH("theater/musical", N1554)),"musical",ISNUMBER(SEARCH("theater/plays", N1554)),"plays",ISNUMBER(SEARCH("theater/spaces", N1554)),"spaces")</f>
        <v>nature</v>
      </c>
      <c r="S1554" s="6">
        <f t="shared" si="123"/>
        <v>41892.688750000001</v>
      </c>
      <c r="T1554" s="6">
        <f t="shared" si="124"/>
        <v>41913.165972222225</v>
      </c>
    </row>
    <row r="1555" spans="1:20" ht="48" hidden="1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v>0</v>
      </c>
      <c r="Q1555" t="str">
        <f t="shared" si="122"/>
        <v>photography</v>
      </c>
      <c r="R1555" t="str" cm="1">
        <f t="array" ref="R1555">_xlfn.IFS(ISNUMBER(SEARCH("film &amp; video/television", N1555)),"television",ISNUMBER(SEARCH("film &amp; video/animation", N1555)),"animation",ISNUMBER(SEARCH("film &amp; video/documentary", N1555)),"documentary",ISNUMBER(SEARCH("film &amp; video/drama", N1555)),"drama",ISNUMBER(SEARCH("film &amp; video/science fiction", N1555)),"science fiction",ISNUMBER(SEARCH("film &amp; video/shorts", N1555)),"shorts",ISNUMBER(SEARCH("food/food trucks", N1555)),"food trucks",ISNUMBER(SEARCH("food/restaurants", N1555)),"restaurants",ISNUMBER(SEARCH("food/small batch", N1555)),"small batch",ISNUMBER(SEARCH("games/mobile games", N1555)),"mobile games",ISNUMBER(SEARCH("games/tabletop games", N1555)),"tabletop games",ISNUMBER(SEARCH("games/video games", N1555)),"video games",ISNUMBER(SEARCH("music/classical music", N1555)),"classical music",ISNUMBER(SEARCH("music/electronic music", N1555)),"electronic music",ISNUMBER(SEARCH("music/faith", N1555)),"faith",ISNUMBER(SEARCH("music/indie rock", N1555)),"indie rock",ISNUMBER(SEARCH("music/jazz", N1555)),"jazz",ISNUMBER(SEARCH("music/metal", N1555)),"metal",ISNUMBER(SEARCH("music/pop", N1555)),"pop",ISNUMBER(SEARCH("music/rock", N1555)),"rock",ISNUMBER(SEARCH("music/world music", N1555)),"world music",ISNUMBER(SEARCH("journalism/audio", N1555)),"audio",ISNUMBER(SEARCH("photography/nature", N1555)),"nature",ISNUMBER(SEARCH("photography/people", N1555)),"people",ISNUMBER(SEARCH("photography/photobooks", N1555)),"photobooks",ISNUMBER(SEARCH("photography/places", N1555)),"places",ISNUMBER(SEARCH("publishing/art books", N1555)),"art books",ISNUMBER(SEARCH("publishing/children's books", N1555)),"children's books",ISNUMBER(SEARCH("publishing/fiction", N1555)),"fiction",ISNUMBER(SEARCH("publishing/nonfiction", N1555)),"nonfiction",ISNUMBER(SEARCH("publishing/radio &amp; podcasts", N1555)),"radio &amp; podcasts",ISNUMBER(SEARCH("publishing/translations", N1555)),"translations",ISNUMBER(SEARCH("technology/gadgets", N1555)),"gadgets",ISNUMBER(SEARCH("technology/hardware", N1555)),"hardware",ISNUMBER(SEARCH("technology/makerspaces", N1555)),"makerspaces",ISNUMBER(SEARCH("technology/space exploration", N1555)),"space exploration",ISNUMBER(SEARCH("technology/wearables", N1555)),"wearables",ISNUMBER(SEARCH("technology/web", N1555)),"web",ISNUMBER(SEARCH("theater/musical", N1555)),"musical",ISNUMBER(SEARCH("theater/plays", N1555)),"plays",ISNUMBER(SEARCH("theater/spaces", N1555)),"spaces")</f>
        <v>nature</v>
      </c>
      <c r="S1555" s="6">
        <f t="shared" si="123"/>
        <v>42219.282951388886</v>
      </c>
      <c r="T1555" s="6">
        <f t="shared" si="124"/>
        <v>42249.282951388886</v>
      </c>
    </row>
    <row r="1556" spans="1:20" ht="48" hidden="1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v>0</v>
      </c>
      <c r="Q1556" t="str">
        <f t="shared" si="122"/>
        <v>photography</v>
      </c>
      <c r="R1556" t="str" cm="1">
        <f t="array" ref="R1556">_xlfn.IFS(ISNUMBER(SEARCH("film &amp; video/television", N1556)),"television",ISNUMBER(SEARCH("film &amp; video/animation", N1556)),"animation",ISNUMBER(SEARCH("film &amp; video/documentary", N1556)),"documentary",ISNUMBER(SEARCH("film &amp; video/drama", N1556)),"drama",ISNUMBER(SEARCH("film &amp; video/science fiction", N1556)),"science fiction",ISNUMBER(SEARCH("film &amp; video/shorts", N1556)),"shorts",ISNUMBER(SEARCH("food/food trucks", N1556)),"food trucks",ISNUMBER(SEARCH("food/restaurants", N1556)),"restaurants",ISNUMBER(SEARCH("food/small batch", N1556)),"small batch",ISNUMBER(SEARCH("games/mobile games", N1556)),"mobile games",ISNUMBER(SEARCH("games/tabletop games", N1556)),"tabletop games",ISNUMBER(SEARCH("games/video games", N1556)),"video games",ISNUMBER(SEARCH("music/classical music", N1556)),"classical music",ISNUMBER(SEARCH("music/electronic music", N1556)),"electronic music",ISNUMBER(SEARCH("music/faith", N1556)),"faith",ISNUMBER(SEARCH("music/indie rock", N1556)),"indie rock",ISNUMBER(SEARCH("music/jazz", N1556)),"jazz",ISNUMBER(SEARCH("music/metal", N1556)),"metal",ISNUMBER(SEARCH("music/pop", N1556)),"pop",ISNUMBER(SEARCH("music/rock", N1556)),"rock",ISNUMBER(SEARCH("music/world music", N1556)),"world music",ISNUMBER(SEARCH("journalism/audio", N1556)),"audio",ISNUMBER(SEARCH("photography/nature", N1556)),"nature",ISNUMBER(SEARCH("photography/people", N1556)),"people",ISNUMBER(SEARCH("photography/photobooks", N1556)),"photobooks",ISNUMBER(SEARCH("photography/places", N1556)),"places",ISNUMBER(SEARCH("publishing/art books", N1556)),"art books",ISNUMBER(SEARCH("publishing/children's books", N1556)),"children's books",ISNUMBER(SEARCH("publishing/fiction", N1556)),"fiction",ISNUMBER(SEARCH("publishing/nonfiction", N1556)),"nonfiction",ISNUMBER(SEARCH("publishing/radio &amp; podcasts", N1556)),"radio &amp; podcasts",ISNUMBER(SEARCH("publishing/translations", N1556)),"translations",ISNUMBER(SEARCH("technology/gadgets", N1556)),"gadgets",ISNUMBER(SEARCH("technology/hardware", N1556)),"hardware",ISNUMBER(SEARCH("technology/makerspaces", N1556)),"makerspaces",ISNUMBER(SEARCH("technology/space exploration", N1556)),"space exploration",ISNUMBER(SEARCH("technology/wearables", N1556)),"wearables",ISNUMBER(SEARCH("technology/web", N1556)),"web",ISNUMBER(SEARCH("theater/musical", N1556)),"musical",ISNUMBER(SEARCH("theater/plays", N1556)),"plays",ISNUMBER(SEARCH("theater/spaces", N1556)),"spaces")</f>
        <v>nature</v>
      </c>
      <c r="S1556" s="6">
        <f t="shared" si="123"/>
        <v>42188.252199074079</v>
      </c>
      <c r="T1556" s="6">
        <f t="shared" si="124"/>
        <v>42218.252199074079</v>
      </c>
    </row>
    <row r="1557" spans="1:20" ht="48" hidden="1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v>0</v>
      </c>
      <c r="Q1557" t="str">
        <f t="shared" si="122"/>
        <v>photography</v>
      </c>
      <c r="R1557" t="str" cm="1">
        <f t="array" ref="R1557">_xlfn.IFS(ISNUMBER(SEARCH("film &amp; video/television", N1557)),"television",ISNUMBER(SEARCH("film &amp; video/animation", N1557)),"animation",ISNUMBER(SEARCH("film &amp; video/documentary", N1557)),"documentary",ISNUMBER(SEARCH("film &amp; video/drama", N1557)),"drama",ISNUMBER(SEARCH("film &amp; video/science fiction", N1557)),"science fiction",ISNUMBER(SEARCH("film &amp; video/shorts", N1557)),"shorts",ISNUMBER(SEARCH("food/food trucks", N1557)),"food trucks",ISNUMBER(SEARCH("food/restaurants", N1557)),"restaurants",ISNUMBER(SEARCH("food/small batch", N1557)),"small batch",ISNUMBER(SEARCH("games/mobile games", N1557)),"mobile games",ISNUMBER(SEARCH("games/tabletop games", N1557)),"tabletop games",ISNUMBER(SEARCH("games/video games", N1557)),"video games",ISNUMBER(SEARCH("music/classical music", N1557)),"classical music",ISNUMBER(SEARCH("music/electronic music", N1557)),"electronic music",ISNUMBER(SEARCH("music/faith", N1557)),"faith",ISNUMBER(SEARCH("music/indie rock", N1557)),"indie rock",ISNUMBER(SEARCH("music/jazz", N1557)),"jazz",ISNUMBER(SEARCH("music/metal", N1557)),"metal",ISNUMBER(SEARCH("music/pop", N1557)),"pop",ISNUMBER(SEARCH("music/rock", N1557)),"rock",ISNUMBER(SEARCH("music/world music", N1557)),"world music",ISNUMBER(SEARCH("journalism/audio", N1557)),"audio",ISNUMBER(SEARCH("photography/nature", N1557)),"nature",ISNUMBER(SEARCH("photography/people", N1557)),"people",ISNUMBER(SEARCH("photography/photobooks", N1557)),"photobooks",ISNUMBER(SEARCH("photography/places", N1557)),"places",ISNUMBER(SEARCH("publishing/art books", N1557)),"art books",ISNUMBER(SEARCH("publishing/children's books", N1557)),"children's books",ISNUMBER(SEARCH("publishing/fiction", N1557)),"fiction",ISNUMBER(SEARCH("publishing/nonfiction", N1557)),"nonfiction",ISNUMBER(SEARCH("publishing/radio &amp; podcasts", N1557)),"radio &amp; podcasts",ISNUMBER(SEARCH("publishing/translations", N1557)),"translations",ISNUMBER(SEARCH("technology/gadgets", N1557)),"gadgets",ISNUMBER(SEARCH("technology/hardware", N1557)),"hardware",ISNUMBER(SEARCH("technology/makerspaces", N1557)),"makerspaces",ISNUMBER(SEARCH("technology/space exploration", N1557)),"space exploration",ISNUMBER(SEARCH("technology/wearables", N1557)),"wearables",ISNUMBER(SEARCH("technology/web", N1557)),"web",ISNUMBER(SEARCH("theater/musical", N1557)),"musical",ISNUMBER(SEARCH("theater/plays", N1557)),"plays",ISNUMBER(SEARCH("theater/spaces", N1557)),"spaces")</f>
        <v>nature</v>
      </c>
      <c r="S1557" s="6">
        <f t="shared" si="123"/>
        <v>42241.613796296297</v>
      </c>
      <c r="T1557" s="6">
        <f t="shared" si="124"/>
        <v>42264.708333333328</v>
      </c>
    </row>
    <row r="1558" spans="1:20" ht="48" hidden="1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tr">
        <f t="shared" si="122"/>
        <v>photography</v>
      </c>
      <c r="R1558" t="str" cm="1">
        <f t="array" ref="R1558">_xlfn.IFS(ISNUMBER(SEARCH("film &amp; video/television", N1558)),"television",ISNUMBER(SEARCH("film &amp; video/animation", N1558)),"animation",ISNUMBER(SEARCH("film &amp; video/documentary", N1558)),"documentary",ISNUMBER(SEARCH("film &amp; video/drama", N1558)),"drama",ISNUMBER(SEARCH("film &amp; video/science fiction", N1558)),"science fiction",ISNUMBER(SEARCH("film &amp; video/shorts", N1558)),"shorts",ISNUMBER(SEARCH("food/food trucks", N1558)),"food trucks",ISNUMBER(SEARCH("food/restaurants", N1558)),"restaurants",ISNUMBER(SEARCH("food/small batch", N1558)),"small batch",ISNUMBER(SEARCH("games/mobile games", N1558)),"mobile games",ISNUMBER(SEARCH("games/tabletop games", N1558)),"tabletop games",ISNUMBER(SEARCH("games/video games", N1558)),"video games",ISNUMBER(SEARCH("music/classical music", N1558)),"classical music",ISNUMBER(SEARCH("music/electronic music", N1558)),"electronic music",ISNUMBER(SEARCH("music/faith", N1558)),"faith",ISNUMBER(SEARCH("music/indie rock", N1558)),"indie rock",ISNUMBER(SEARCH("music/jazz", N1558)),"jazz",ISNUMBER(SEARCH("music/metal", N1558)),"metal",ISNUMBER(SEARCH("music/pop", N1558)),"pop",ISNUMBER(SEARCH("music/rock", N1558)),"rock",ISNUMBER(SEARCH("music/world music", N1558)),"world music",ISNUMBER(SEARCH("journalism/audio", N1558)),"audio",ISNUMBER(SEARCH("photography/nature", N1558)),"nature",ISNUMBER(SEARCH("photography/people", N1558)),"people",ISNUMBER(SEARCH("photography/photobooks", N1558)),"photobooks",ISNUMBER(SEARCH("photography/places", N1558)),"places",ISNUMBER(SEARCH("publishing/art books", N1558)),"art books",ISNUMBER(SEARCH("publishing/children's books", N1558)),"children's books",ISNUMBER(SEARCH("publishing/fiction", N1558)),"fiction",ISNUMBER(SEARCH("publishing/nonfiction", N1558)),"nonfiction",ISNUMBER(SEARCH("publishing/radio &amp; podcasts", N1558)),"radio &amp; podcasts",ISNUMBER(SEARCH("publishing/translations", N1558)),"translations",ISNUMBER(SEARCH("technology/gadgets", N1558)),"gadgets",ISNUMBER(SEARCH("technology/hardware", N1558)),"hardware",ISNUMBER(SEARCH("technology/makerspaces", N1558)),"makerspaces",ISNUMBER(SEARCH("technology/space exploration", N1558)),"space exploration",ISNUMBER(SEARCH("technology/wearables", N1558)),"wearables",ISNUMBER(SEARCH("technology/web", N1558)),"web",ISNUMBER(SEARCH("theater/musical", N1558)),"musical",ISNUMBER(SEARCH("theater/plays", N1558)),"plays",ISNUMBER(SEARCH("theater/spaces", N1558)),"spaces")</f>
        <v>nature</v>
      </c>
      <c r="S1558" s="6">
        <f t="shared" si="123"/>
        <v>42525.153055555551</v>
      </c>
      <c r="T1558" s="6">
        <f t="shared" si="124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tr" cm="1">
        <f t="array" ref="R1559">_xlfn.IFS(ISNUMBER(SEARCH("film &amp; video/television", N1559)),"television",ISNUMBER(SEARCH("film &amp; video/animation", N1559)),"animation",ISNUMBER(SEARCH("film &amp; video/documentary", N1559)),"documentary",ISNUMBER(SEARCH("film &amp; video/drama", N1559)),"drama",ISNUMBER(SEARCH("film &amp; video/science fiction", N1559)),"science fiction",ISNUMBER(SEARCH("film &amp; video/shorts", N1559)),"shorts",ISNUMBER(SEARCH("food/food trucks", N1559)),"food trucks",ISNUMBER(SEARCH("food/restaurants", N1559)),"restaurants",ISNUMBER(SEARCH("food/small batch", N1559)),"small batch",ISNUMBER(SEARCH("games/mobile games", N1559)),"mobile games",ISNUMBER(SEARCH("games/tabletop games", N1559)),"tabletop games",ISNUMBER(SEARCH("games/video games", N1559)),"video games",ISNUMBER(SEARCH("music/classical music", N1559)),"classical music",ISNUMBER(SEARCH("music/electronic music", N1559)),"electronic music",ISNUMBER(SEARCH("music/faith", N1559)),"faith",ISNUMBER(SEARCH("music/indie rock", N1559)),"indie rock",ISNUMBER(SEARCH("music/jazz", N1559)),"jazz",ISNUMBER(SEARCH("music/metal", N1559)),"metal",ISNUMBER(SEARCH("music/pop", N1559)),"pop",ISNUMBER(SEARCH("music/rock", N1559)),"rock",ISNUMBER(SEARCH("music/world music", N1559)),"world music",ISNUMBER(SEARCH("journalism/audio", N1559)),"audio",ISNUMBER(SEARCH("photography/nature", N1559)),"nature",ISNUMBER(SEARCH("photography/people", N1559)),"people",ISNUMBER(SEARCH("photography/photobooks", N1559)),"photobooks",ISNUMBER(SEARCH("photography/places", N1559)),"places",ISNUMBER(SEARCH("publishing/art books", N1559)),"art books",ISNUMBER(SEARCH("publishing/children's books", N1559)),"children's books",ISNUMBER(SEARCH("publishing/fiction", N1559)),"fiction",ISNUMBER(SEARCH("publishing/nonfiction", N1559)),"nonfiction",ISNUMBER(SEARCH("publishing/radio &amp; podcasts", N1559)),"radio &amp; podcasts",ISNUMBER(SEARCH("publishing/translations", N1559)),"translations",ISNUMBER(SEARCH("technology/gadgets", N1559)),"gadgets",ISNUMBER(SEARCH("technology/hardware", N1559)),"hardware",ISNUMBER(SEARCH("technology/makerspaces", N1559)),"makerspaces",ISNUMBER(SEARCH("technology/space exploration", N1559)),"space exploration",ISNUMBER(SEARCH("technology/wearables", N1559)),"wearables",ISNUMBER(SEARCH("technology/web", N1559)),"web",ISNUMBER(SEARCH("theater/musical", N1559)),"musical",ISNUMBER(SEARCH("theater/plays", N1559)),"plays",ISNUMBER(SEARCH("theater/spaces", N1559)),"spaces")</f>
        <v>nature</v>
      </c>
      <c r="S1559" s="6">
        <f t="shared" si="123"/>
        <v>41871.65315972222</v>
      </c>
      <c r="T1559" s="6">
        <f t="shared" si="124"/>
        <v>41902.65315972222</v>
      </c>
    </row>
    <row r="1560" spans="1:20" ht="32" hidden="1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tr">
        <f t="shared" si="122"/>
        <v>photography</v>
      </c>
      <c r="R1560" t="str" cm="1">
        <f t="array" ref="R1560">_xlfn.IFS(ISNUMBER(SEARCH("film &amp; video/television", N1560)),"television",ISNUMBER(SEARCH("film &amp; video/animation", N1560)),"animation",ISNUMBER(SEARCH("film &amp; video/documentary", N1560)),"documentary",ISNUMBER(SEARCH("film &amp; video/drama", N1560)),"drama",ISNUMBER(SEARCH("film &amp; video/science fiction", N1560)),"science fiction",ISNUMBER(SEARCH("film &amp; video/shorts", N1560)),"shorts",ISNUMBER(SEARCH("food/food trucks", N1560)),"food trucks",ISNUMBER(SEARCH("food/restaurants", N1560)),"restaurants",ISNUMBER(SEARCH("food/small batch", N1560)),"small batch",ISNUMBER(SEARCH("games/mobile games", N1560)),"mobile games",ISNUMBER(SEARCH("games/tabletop games", N1560)),"tabletop games",ISNUMBER(SEARCH("games/video games", N1560)),"video games",ISNUMBER(SEARCH("music/classical music", N1560)),"classical music",ISNUMBER(SEARCH("music/electronic music", N1560)),"electronic music",ISNUMBER(SEARCH("music/faith", N1560)),"faith",ISNUMBER(SEARCH("music/indie rock", N1560)),"indie rock",ISNUMBER(SEARCH("music/jazz", N1560)),"jazz",ISNUMBER(SEARCH("music/metal", N1560)),"metal",ISNUMBER(SEARCH("music/pop", N1560)),"pop",ISNUMBER(SEARCH("music/rock", N1560)),"rock",ISNUMBER(SEARCH("music/world music", N1560)),"world music",ISNUMBER(SEARCH("journalism/audio", N1560)),"audio",ISNUMBER(SEARCH("photography/nature", N1560)),"nature",ISNUMBER(SEARCH("photography/people", N1560)),"people",ISNUMBER(SEARCH("photography/photobooks", N1560)),"photobooks",ISNUMBER(SEARCH("photography/places", N1560)),"places",ISNUMBER(SEARCH("publishing/art books", N1560)),"art books",ISNUMBER(SEARCH("publishing/children's books", N1560)),"children's books",ISNUMBER(SEARCH("publishing/fiction", N1560)),"fiction",ISNUMBER(SEARCH("publishing/nonfiction", N1560)),"nonfiction",ISNUMBER(SEARCH("publishing/radio &amp; podcasts", N1560)),"radio &amp; podcasts",ISNUMBER(SEARCH("publishing/translations", N1560)),"translations",ISNUMBER(SEARCH("technology/gadgets", N1560)),"gadgets",ISNUMBER(SEARCH("technology/hardware", N1560)),"hardware",ISNUMBER(SEARCH("technology/makerspaces", N1560)),"makerspaces",ISNUMBER(SEARCH("technology/space exploration", N1560)),"space exploration",ISNUMBER(SEARCH("technology/wearables", N1560)),"wearables",ISNUMBER(SEARCH("technology/web", N1560)),"web",ISNUMBER(SEARCH("theater/musical", N1560)),"musical",ISNUMBER(SEARCH("theater/plays", N1560)),"plays",ISNUMBER(SEARCH("theater/spaces", N1560)),"spaces")</f>
        <v>nature</v>
      </c>
      <c r="S1560" s="6">
        <f t="shared" si="123"/>
        <v>42185.397673611107</v>
      </c>
      <c r="T1560" s="6">
        <f t="shared" si="124"/>
        <v>42244.508333333331</v>
      </c>
    </row>
    <row r="1561" spans="1:20" ht="32" hidden="1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tr">
        <f t="shared" si="122"/>
        <v>photography</v>
      </c>
      <c r="R1561" t="str" cm="1">
        <f t="array" ref="R1561">_xlfn.IFS(ISNUMBER(SEARCH("film &amp; video/television", N1561)),"television",ISNUMBER(SEARCH("film &amp; video/animation", N1561)),"animation",ISNUMBER(SEARCH("film &amp; video/documentary", N1561)),"documentary",ISNUMBER(SEARCH("film &amp; video/drama", N1561)),"drama",ISNUMBER(SEARCH("film &amp; video/science fiction", N1561)),"science fiction",ISNUMBER(SEARCH("film &amp; video/shorts", N1561)),"shorts",ISNUMBER(SEARCH("food/food trucks", N1561)),"food trucks",ISNUMBER(SEARCH("food/restaurants", N1561)),"restaurants",ISNUMBER(SEARCH("food/small batch", N1561)),"small batch",ISNUMBER(SEARCH("games/mobile games", N1561)),"mobile games",ISNUMBER(SEARCH("games/tabletop games", N1561)),"tabletop games",ISNUMBER(SEARCH("games/video games", N1561)),"video games",ISNUMBER(SEARCH("music/classical music", N1561)),"classical music",ISNUMBER(SEARCH("music/electronic music", N1561)),"electronic music",ISNUMBER(SEARCH("music/faith", N1561)),"faith",ISNUMBER(SEARCH("music/indie rock", N1561)),"indie rock",ISNUMBER(SEARCH("music/jazz", N1561)),"jazz",ISNUMBER(SEARCH("music/metal", N1561)),"metal",ISNUMBER(SEARCH("music/pop", N1561)),"pop",ISNUMBER(SEARCH("music/rock", N1561)),"rock",ISNUMBER(SEARCH("music/world music", N1561)),"world music",ISNUMBER(SEARCH("journalism/audio", N1561)),"audio",ISNUMBER(SEARCH("photography/nature", N1561)),"nature",ISNUMBER(SEARCH("photography/people", N1561)),"people",ISNUMBER(SEARCH("photography/photobooks", N1561)),"photobooks",ISNUMBER(SEARCH("photography/places", N1561)),"places",ISNUMBER(SEARCH("publishing/art books", N1561)),"art books",ISNUMBER(SEARCH("publishing/children's books", N1561)),"children's books",ISNUMBER(SEARCH("publishing/fiction", N1561)),"fiction",ISNUMBER(SEARCH("publishing/nonfiction", N1561)),"nonfiction",ISNUMBER(SEARCH("publishing/radio &amp; podcasts", N1561)),"radio &amp; podcasts",ISNUMBER(SEARCH("publishing/translations", N1561)),"translations",ISNUMBER(SEARCH("technology/gadgets", N1561)),"gadgets",ISNUMBER(SEARCH("technology/hardware", N1561)),"hardware",ISNUMBER(SEARCH("technology/makerspaces", N1561)),"makerspaces",ISNUMBER(SEARCH("technology/space exploration", N1561)),"space exploration",ISNUMBER(SEARCH("technology/wearables", N1561)),"wearables",ISNUMBER(SEARCH("technology/web", N1561)),"web",ISNUMBER(SEARCH("theater/musical", N1561)),"musical",ISNUMBER(SEARCH("theater/plays", N1561)),"plays",ISNUMBER(SEARCH("theater/spaces", N1561)),"spaces")</f>
        <v>nature</v>
      </c>
      <c r="S1561" s="6">
        <f t="shared" si="123"/>
        <v>42108.05322916666</v>
      </c>
      <c r="T1561" s="6">
        <f t="shared" si="124"/>
        <v>42123.05322916666</v>
      </c>
    </row>
    <row r="1562" spans="1:20" ht="48" hidden="1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tr">
        <f t="shared" si="122"/>
        <v>photography</v>
      </c>
      <c r="R1562" t="str" cm="1">
        <f t="array" ref="R1562">_xlfn.IFS(ISNUMBER(SEARCH("film &amp; video/television", N1562)),"television",ISNUMBER(SEARCH("film &amp; video/animation", N1562)),"animation",ISNUMBER(SEARCH("film &amp; video/documentary", N1562)),"documentary",ISNUMBER(SEARCH("film &amp; video/drama", N1562)),"drama",ISNUMBER(SEARCH("film &amp; video/science fiction", N1562)),"science fiction",ISNUMBER(SEARCH("film &amp; video/shorts", N1562)),"shorts",ISNUMBER(SEARCH("food/food trucks", N1562)),"food trucks",ISNUMBER(SEARCH("food/restaurants", N1562)),"restaurants",ISNUMBER(SEARCH("food/small batch", N1562)),"small batch",ISNUMBER(SEARCH("games/mobile games", N1562)),"mobile games",ISNUMBER(SEARCH("games/tabletop games", N1562)),"tabletop games",ISNUMBER(SEARCH("games/video games", N1562)),"video games",ISNUMBER(SEARCH("music/classical music", N1562)),"classical music",ISNUMBER(SEARCH("music/electronic music", N1562)),"electronic music",ISNUMBER(SEARCH("music/faith", N1562)),"faith",ISNUMBER(SEARCH("music/indie rock", N1562)),"indie rock",ISNUMBER(SEARCH("music/jazz", N1562)),"jazz",ISNUMBER(SEARCH("music/metal", N1562)),"metal",ISNUMBER(SEARCH("music/pop", N1562)),"pop",ISNUMBER(SEARCH("music/rock", N1562)),"rock",ISNUMBER(SEARCH("music/world music", N1562)),"world music",ISNUMBER(SEARCH("journalism/audio", N1562)),"audio",ISNUMBER(SEARCH("photography/nature", N1562)),"nature",ISNUMBER(SEARCH("photography/people", N1562)),"people",ISNUMBER(SEARCH("photography/photobooks", N1562)),"photobooks",ISNUMBER(SEARCH("photography/places", N1562)),"places",ISNUMBER(SEARCH("publishing/art books", N1562)),"art books",ISNUMBER(SEARCH("publishing/children's books", N1562)),"children's books",ISNUMBER(SEARCH("publishing/fiction", N1562)),"fiction",ISNUMBER(SEARCH("publishing/nonfiction", N1562)),"nonfiction",ISNUMBER(SEARCH("publishing/radio &amp; podcasts", N1562)),"radio &amp; podcasts",ISNUMBER(SEARCH("publishing/translations", N1562)),"translations",ISNUMBER(SEARCH("technology/gadgets", N1562)),"gadgets",ISNUMBER(SEARCH("technology/hardware", N1562)),"hardware",ISNUMBER(SEARCH("technology/makerspaces", N1562)),"makerspaces",ISNUMBER(SEARCH("technology/space exploration", N1562)),"space exploration",ISNUMBER(SEARCH("technology/wearables", N1562)),"wearables",ISNUMBER(SEARCH("technology/web", N1562)),"web",ISNUMBER(SEARCH("theater/musical", N1562)),"musical",ISNUMBER(SEARCH("theater/plays", N1562)),"plays",ISNUMBER(SEARCH("theater/spaces", N1562)),"spaces")</f>
        <v>nature</v>
      </c>
      <c r="S1562" s="6">
        <f t="shared" si="123"/>
        <v>41936.020752314813</v>
      </c>
      <c r="T1562" s="6">
        <f t="shared" si="124"/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tr">
        <f t="shared" si="122"/>
        <v>publishing</v>
      </c>
      <c r="R1563" t="str" cm="1">
        <f t="array" ref="R1563">_xlfn.IFS(ISNUMBER(SEARCH("film &amp; video/television", N1563)),"television",ISNUMBER(SEARCH("film &amp; video/animation", N1563)),"animation",ISNUMBER(SEARCH("film &amp; video/documentary", N1563)),"documentary",ISNUMBER(SEARCH("film &amp; video/drama", N1563)),"drama",ISNUMBER(SEARCH("film &amp; video/science fiction", N1563)),"science fiction",ISNUMBER(SEARCH("film &amp; video/shorts", N1563)),"shorts",ISNUMBER(SEARCH("food/food trucks", N1563)),"food trucks",ISNUMBER(SEARCH("food/restaurants", N1563)),"restaurants",ISNUMBER(SEARCH("food/small batch", N1563)),"small batch",ISNUMBER(SEARCH("games/mobile games", N1563)),"mobile games",ISNUMBER(SEARCH("games/tabletop games", N1563)),"tabletop games",ISNUMBER(SEARCH("games/video games", N1563)),"video games",ISNUMBER(SEARCH("music/classical music", N1563)),"classical music",ISNUMBER(SEARCH("music/electronic music", N1563)),"electronic music",ISNUMBER(SEARCH("music/faith", N1563)),"faith",ISNUMBER(SEARCH("music/indie rock", N1563)),"indie rock",ISNUMBER(SEARCH("music/jazz", N1563)),"jazz",ISNUMBER(SEARCH("music/metal", N1563)),"metal",ISNUMBER(SEARCH("music/pop", N1563)),"pop",ISNUMBER(SEARCH("music/rock", N1563)),"rock",ISNUMBER(SEARCH("music/world music", N1563)),"world music",ISNUMBER(SEARCH("journalism/audio", N1563)),"audio",ISNUMBER(SEARCH("photography/nature", N1563)),"nature",ISNUMBER(SEARCH("photography/people", N1563)),"people",ISNUMBER(SEARCH("photography/photobooks", N1563)),"photobooks",ISNUMBER(SEARCH("photography/places", N1563)),"places",ISNUMBER(SEARCH("publishing/art books", N1563)),"art books",ISNUMBER(SEARCH("publishing/children's books", N1563)),"children's books",ISNUMBER(SEARCH("publishing/fiction", N1563)),"fiction",ISNUMBER(SEARCH("publishing/nonfiction", N1563)),"nonfiction",ISNUMBER(SEARCH("publishing/radio &amp; podcasts", N1563)),"radio &amp; podcasts",ISNUMBER(SEARCH("publishing/translations", N1563)),"translations",ISNUMBER(SEARCH("technology/gadgets", N1563)),"gadgets",ISNUMBER(SEARCH("technology/hardware", N1563)),"hardware",ISNUMBER(SEARCH("technology/makerspaces", N1563)),"makerspaces",ISNUMBER(SEARCH("technology/space exploration", N1563)),"space exploration",ISNUMBER(SEARCH("technology/wearables", N1563)),"wearables",ISNUMBER(SEARCH("technology/web", N1563)),"web",ISNUMBER(SEARCH("theater/musical", N1563)),"musical",ISNUMBER(SEARCH("theater/plays", N1563)),"plays",ISNUMBER(SEARCH("theater/spaces", N1563)),"spaces")</f>
        <v>art books</v>
      </c>
      <c r="S1563" s="6">
        <f t="shared" si="123"/>
        <v>41555.041701388887</v>
      </c>
      <c r="T1563" s="6">
        <f t="shared" si="124"/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v>0</v>
      </c>
      <c r="Q1564" t="str">
        <f t="shared" si="122"/>
        <v>publishing</v>
      </c>
      <c r="R1564" t="str" cm="1">
        <f t="array" ref="R1564">_xlfn.IFS(ISNUMBER(SEARCH("film &amp; video/television", N1564)),"television",ISNUMBER(SEARCH("film &amp; video/animation", N1564)),"animation",ISNUMBER(SEARCH("film &amp; video/documentary", N1564)),"documentary",ISNUMBER(SEARCH("film &amp; video/drama", N1564)),"drama",ISNUMBER(SEARCH("film &amp; video/science fiction", N1564)),"science fiction",ISNUMBER(SEARCH("film &amp; video/shorts", N1564)),"shorts",ISNUMBER(SEARCH("food/food trucks", N1564)),"food trucks",ISNUMBER(SEARCH("food/restaurants", N1564)),"restaurants",ISNUMBER(SEARCH("food/small batch", N1564)),"small batch",ISNUMBER(SEARCH("games/mobile games", N1564)),"mobile games",ISNUMBER(SEARCH("games/tabletop games", N1564)),"tabletop games",ISNUMBER(SEARCH("games/video games", N1564)),"video games",ISNUMBER(SEARCH("music/classical music", N1564)),"classical music",ISNUMBER(SEARCH("music/electronic music", N1564)),"electronic music",ISNUMBER(SEARCH("music/faith", N1564)),"faith",ISNUMBER(SEARCH("music/indie rock", N1564)),"indie rock",ISNUMBER(SEARCH("music/jazz", N1564)),"jazz",ISNUMBER(SEARCH("music/metal", N1564)),"metal",ISNUMBER(SEARCH("music/pop", N1564)),"pop",ISNUMBER(SEARCH("music/rock", N1564)),"rock",ISNUMBER(SEARCH("music/world music", N1564)),"world music",ISNUMBER(SEARCH("journalism/audio", N1564)),"audio",ISNUMBER(SEARCH("photography/nature", N1564)),"nature",ISNUMBER(SEARCH("photography/people", N1564)),"people",ISNUMBER(SEARCH("photography/photobooks", N1564)),"photobooks",ISNUMBER(SEARCH("photography/places", N1564)),"places",ISNUMBER(SEARCH("publishing/art books", N1564)),"art books",ISNUMBER(SEARCH("publishing/children's books", N1564)),"children's books",ISNUMBER(SEARCH("publishing/fiction", N1564)),"fiction",ISNUMBER(SEARCH("publishing/nonfiction", N1564)),"nonfiction",ISNUMBER(SEARCH("publishing/radio &amp; podcasts", N1564)),"radio &amp; podcasts",ISNUMBER(SEARCH("publishing/translations", N1564)),"translations",ISNUMBER(SEARCH("technology/gadgets", N1564)),"gadgets",ISNUMBER(SEARCH("technology/hardware", N1564)),"hardware",ISNUMBER(SEARCH("technology/makerspaces", N1564)),"makerspaces",ISNUMBER(SEARCH("technology/space exploration", N1564)),"space exploration",ISNUMBER(SEARCH("technology/wearables", N1564)),"wearables",ISNUMBER(SEARCH("technology/web", N1564)),"web",ISNUMBER(SEARCH("theater/musical", N1564)),"musical",ISNUMBER(SEARCH("theater/plays", N1564)),"plays",ISNUMBER(SEARCH("theater/spaces", N1564)),"spaces")</f>
        <v>art books</v>
      </c>
      <c r="S1564" s="6">
        <f t="shared" si="123"/>
        <v>40079.566157407404</v>
      </c>
      <c r="T1564" s="6">
        <f t="shared" si="124"/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tr">
        <f t="shared" si="122"/>
        <v>publishing</v>
      </c>
      <c r="R1565" t="str" cm="1">
        <f t="array" ref="R1565">_xlfn.IFS(ISNUMBER(SEARCH("film &amp; video/television", N1565)),"television",ISNUMBER(SEARCH("film &amp; video/animation", N1565)),"animation",ISNUMBER(SEARCH("film &amp; video/documentary", N1565)),"documentary",ISNUMBER(SEARCH("film &amp; video/drama", N1565)),"drama",ISNUMBER(SEARCH("film &amp; video/science fiction", N1565)),"science fiction",ISNUMBER(SEARCH("film &amp; video/shorts", N1565)),"shorts",ISNUMBER(SEARCH("food/food trucks", N1565)),"food trucks",ISNUMBER(SEARCH("food/restaurants", N1565)),"restaurants",ISNUMBER(SEARCH("food/small batch", N1565)),"small batch",ISNUMBER(SEARCH("games/mobile games", N1565)),"mobile games",ISNUMBER(SEARCH("games/tabletop games", N1565)),"tabletop games",ISNUMBER(SEARCH("games/video games", N1565)),"video games",ISNUMBER(SEARCH("music/classical music", N1565)),"classical music",ISNUMBER(SEARCH("music/electronic music", N1565)),"electronic music",ISNUMBER(SEARCH("music/faith", N1565)),"faith",ISNUMBER(SEARCH("music/indie rock", N1565)),"indie rock",ISNUMBER(SEARCH("music/jazz", N1565)),"jazz",ISNUMBER(SEARCH("music/metal", N1565)),"metal",ISNUMBER(SEARCH("music/pop", N1565)),"pop",ISNUMBER(SEARCH("music/rock", N1565)),"rock",ISNUMBER(SEARCH("music/world music", N1565)),"world music",ISNUMBER(SEARCH("journalism/audio", N1565)),"audio",ISNUMBER(SEARCH("photography/nature", N1565)),"nature",ISNUMBER(SEARCH("photography/people", N1565)),"people",ISNUMBER(SEARCH("photography/photobooks", N1565)),"photobooks",ISNUMBER(SEARCH("photography/places", N1565)),"places",ISNUMBER(SEARCH("publishing/art books", N1565)),"art books",ISNUMBER(SEARCH("publishing/children's books", N1565)),"children's books",ISNUMBER(SEARCH("publishing/fiction", N1565)),"fiction",ISNUMBER(SEARCH("publishing/nonfiction", N1565)),"nonfiction",ISNUMBER(SEARCH("publishing/radio &amp; podcasts", N1565)),"radio &amp; podcasts",ISNUMBER(SEARCH("publishing/translations", N1565)),"translations",ISNUMBER(SEARCH("technology/gadgets", N1565)),"gadgets",ISNUMBER(SEARCH("technology/hardware", N1565)),"hardware",ISNUMBER(SEARCH("technology/makerspaces", N1565)),"makerspaces",ISNUMBER(SEARCH("technology/space exploration", N1565)),"space exploration",ISNUMBER(SEARCH("technology/wearables", N1565)),"wearables",ISNUMBER(SEARCH("technology/web", N1565)),"web",ISNUMBER(SEARCH("theater/musical", N1565)),"musical",ISNUMBER(SEARCH("theater/plays", N1565)),"plays",ISNUMBER(SEARCH("theater/spaces", N1565)),"spaces")</f>
        <v>art books</v>
      </c>
      <c r="S1565" s="6">
        <f t="shared" si="123"/>
        <v>41652.742488425924</v>
      </c>
      <c r="T1565" s="6">
        <f t="shared" si="124"/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tr">
        <f t="shared" si="122"/>
        <v>publishing</v>
      </c>
      <c r="R1566" t="str" cm="1">
        <f t="array" ref="R1566">_xlfn.IFS(ISNUMBER(SEARCH("film &amp; video/television", N1566)),"television",ISNUMBER(SEARCH("film &amp; video/animation", N1566)),"animation",ISNUMBER(SEARCH("film &amp; video/documentary", N1566)),"documentary",ISNUMBER(SEARCH("film &amp; video/drama", N1566)),"drama",ISNUMBER(SEARCH("film &amp; video/science fiction", N1566)),"science fiction",ISNUMBER(SEARCH("film &amp; video/shorts", N1566)),"shorts",ISNUMBER(SEARCH("food/food trucks", N1566)),"food trucks",ISNUMBER(SEARCH("food/restaurants", N1566)),"restaurants",ISNUMBER(SEARCH("food/small batch", N1566)),"small batch",ISNUMBER(SEARCH("games/mobile games", N1566)),"mobile games",ISNUMBER(SEARCH("games/tabletop games", N1566)),"tabletop games",ISNUMBER(SEARCH("games/video games", N1566)),"video games",ISNUMBER(SEARCH("music/classical music", N1566)),"classical music",ISNUMBER(SEARCH("music/electronic music", N1566)),"electronic music",ISNUMBER(SEARCH("music/faith", N1566)),"faith",ISNUMBER(SEARCH("music/indie rock", N1566)),"indie rock",ISNUMBER(SEARCH("music/jazz", N1566)),"jazz",ISNUMBER(SEARCH("music/metal", N1566)),"metal",ISNUMBER(SEARCH("music/pop", N1566)),"pop",ISNUMBER(SEARCH("music/rock", N1566)),"rock",ISNUMBER(SEARCH("music/world music", N1566)),"world music",ISNUMBER(SEARCH("journalism/audio", N1566)),"audio",ISNUMBER(SEARCH("photography/nature", N1566)),"nature",ISNUMBER(SEARCH("photography/people", N1566)),"people",ISNUMBER(SEARCH("photography/photobooks", N1566)),"photobooks",ISNUMBER(SEARCH("photography/places", N1566)),"places",ISNUMBER(SEARCH("publishing/art books", N1566)),"art books",ISNUMBER(SEARCH("publishing/children's books", N1566)),"children's books",ISNUMBER(SEARCH("publishing/fiction", N1566)),"fiction",ISNUMBER(SEARCH("publishing/nonfiction", N1566)),"nonfiction",ISNUMBER(SEARCH("publishing/radio &amp; podcasts", N1566)),"radio &amp; podcasts",ISNUMBER(SEARCH("publishing/translations", N1566)),"translations",ISNUMBER(SEARCH("technology/gadgets", N1566)),"gadgets",ISNUMBER(SEARCH("technology/hardware", N1566)),"hardware",ISNUMBER(SEARCH("technology/makerspaces", N1566)),"makerspaces",ISNUMBER(SEARCH("technology/space exploration", N1566)),"space exploration",ISNUMBER(SEARCH("technology/wearables", N1566)),"wearables",ISNUMBER(SEARCH("technology/web", N1566)),"web",ISNUMBER(SEARCH("theater/musical", N1566)),"musical",ISNUMBER(SEARCH("theater/plays", N1566)),"plays",ISNUMBER(SEARCH("theater/spaces", N1566)),"spaces")</f>
        <v>art books</v>
      </c>
      <c r="S1566" s="6">
        <f t="shared" si="123"/>
        <v>42121.367002314815</v>
      </c>
      <c r="T1566" s="6">
        <f t="shared" si="124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tr">
        <f t="shared" si="122"/>
        <v>publishing</v>
      </c>
      <c r="R1567" t="str" cm="1">
        <f t="array" ref="R1567">_xlfn.IFS(ISNUMBER(SEARCH("film &amp; video/television", N1567)),"television",ISNUMBER(SEARCH("film &amp; video/animation", N1567)),"animation",ISNUMBER(SEARCH("film &amp; video/documentary", N1567)),"documentary",ISNUMBER(SEARCH("film &amp; video/drama", N1567)),"drama",ISNUMBER(SEARCH("film &amp; video/science fiction", N1567)),"science fiction",ISNUMBER(SEARCH("film &amp; video/shorts", N1567)),"shorts",ISNUMBER(SEARCH("food/food trucks", N1567)),"food trucks",ISNUMBER(SEARCH("food/restaurants", N1567)),"restaurants",ISNUMBER(SEARCH("food/small batch", N1567)),"small batch",ISNUMBER(SEARCH("games/mobile games", N1567)),"mobile games",ISNUMBER(SEARCH("games/tabletop games", N1567)),"tabletop games",ISNUMBER(SEARCH("games/video games", N1567)),"video games",ISNUMBER(SEARCH("music/classical music", N1567)),"classical music",ISNUMBER(SEARCH("music/electronic music", N1567)),"electronic music",ISNUMBER(SEARCH("music/faith", N1567)),"faith",ISNUMBER(SEARCH("music/indie rock", N1567)),"indie rock",ISNUMBER(SEARCH("music/jazz", N1567)),"jazz",ISNUMBER(SEARCH("music/metal", N1567)),"metal",ISNUMBER(SEARCH("music/pop", N1567)),"pop",ISNUMBER(SEARCH("music/rock", N1567)),"rock",ISNUMBER(SEARCH("music/world music", N1567)),"world music",ISNUMBER(SEARCH("journalism/audio", N1567)),"audio",ISNUMBER(SEARCH("photography/nature", N1567)),"nature",ISNUMBER(SEARCH("photography/people", N1567)),"people",ISNUMBER(SEARCH("photography/photobooks", N1567)),"photobooks",ISNUMBER(SEARCH("photography/places", N1567)),"places",ISNUMBER(SEARCH("publishing/art books", N1567)),"art books",ISNUMBER(SEARCH("publishing/children's books", N1567)),"children's books",ISNUMBER(SEARCH("publishing/fiction", N1567)),"fiction",ISNUMBER(SEARCH("publishing/nonfiction", N1567)),"nonfiction",ISNUMBER(SEARCH("publishing/radio &amp; podcasts", N1567)),"radio &amp; podcasts",ISNUMBER(SEARCH("publishing/translations", N1567)),"translations",ISNUMBER(SEARCH("technology/gadgets", N1567)),"gadgets",ISNUMBER(SEARCH("technology/hardware", N1567)),"hardware",ISNUMBER(SEARCH("technology/makerspaces", N1567)),"makerspaces",ISNUMBER(SEARCH("technology/space exploration", N1567)),"space exploration",ISNUMBER(SEARCH("technology/wearables", N1567)),"wearables",ISNUMBER(SEARCH("technology/web", N1567)),"web",ISNUMBER(SEARCH("theater/musical", N1567)),"musical",ISNUMBER(SEARCH("theater/plays", N1567)),"plays",ISNUMBER(SEARCH("theater/spaces", N1567)),"spaces")</f>
        <v>art books</v>
      </c>
      <c r="S1567" s="6">
        <f t="shared" si="123"/>
        <v>40672.729872685188</v>
      </c>
      <c r="T1567" s="6">
        <f t="shared" si="124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tr">
        <f t="shared" si="122"/>
        <v>publishing</v>
      </c>
      <c r="R1568" t="str" cm="1">
        <f t="array" ref="R1568">_xlfn.IFS(ISNUMBER(SEARCH("film &amp; video/television", N1568)),"television",ISNUMBER(SEARCH("film &amp; video/animation", N1568)),"animation",ISNUMBER(SEARCH("film &amp; video/documentary", N1568)),"documentary",ISNUMBER(SEARCH("film &amp; video/drama", N1568)),"drama",ISNUMBER(SEARCH("film &amp; video/science fiction", N1568)),"science fiction",ISNUMBER(SEARCH("film &amp; video/shorts", N1568)),"shorts",ISNUMBER(SEARCH("food/food trucks", N1568)),"food trucks",ISNUMBER(SEARCH("food/restaurants", N1568)),"restaurants",ISNUMBER(SEARCH("food/small batch", N1568)),"small batch",ISNUMBER(SEARCH("games/mobile games", N1568)),"mobile games",ISNUMBER(SEARCH("games/tabletop games", N1568)),"tabletop games",ISNUMBER(SEARCH("games/video games", N1568)),"video games",ISNUMBER(SEARCH("music/classical music", N1568)),"classical music",ISNUMBER(SEARCH("music/electronic music", N1568)),"electronic music",ISNUMBER(SEARCH("music/faith", N1568)),"faith",ISNUMBER(SEARCH("music/indie rock", N1568)),"indie rock",ISNUMBER(SEARCH("music/jazz", N1568)),"jazz",ISNUMBER(SEARCH("music/metal", N1568)),"metal",ISNUMBER(SEARCH("music/pop", N1568)),"pop",ISNUMBER(SEARCH("music/rock", N1568)),"rock",ISNUMBER(SEARCH("music/world music", N1568)),"world music",ISNUMBER(SEARCH("journalism/audio", N1568)),"audio",ISNUMBER(SEARCH("photography/nature", N1568)),"nature",ISNUMBER(SEARCH("photography/people", N1568)),"people",ISNUMBER(SEARCH("photography/photobooks", N1568)),"photobooks",ISNUMBER(SEARCH("photography/places", N1568)),"places",ISNUMBER(SEARCH("publishing/art books", N1568)),"art books",ISNUMBER(SEARCH("publishing/children's books", N1568)),"children's books",ISNUMBER(SEARCH("publishing/fiction", N1568)),"fiction",ISNUMBER(SEARCH("publishing/nonfiction", N1568)),"nonfiction",ISNUMBER(SEARCH("publishing/radio &amp; podcasts", N1568)),"radio &amp; podcasts",ISNUMBER(SEARCH("publishing/translations", N1568)),"translations",ISNUMBER(SEARCH("technology/gadgets", N1568)),"gadgets",ISNUMBER(SEARCH("technology/hardware", N1568)),"hardware",ISNUMBER(SEARCH("technology/makerspaces", N1568)),"makerspaces",ISNUMBER(SEARCH("technology/space exploration", N1568)),"space exploration",ISNUMBER(SEARCH("technology/wearables", N1568)),"wearables",ISNUMBER(SEARCH("technology/web", N1568)),"web",ISNUMBER(SEARCH("theater/musical", N1568)),"musical",ISNUMBER(SEARCH("theater/plays", N1568)),"plays",ISNUMBER(SEARCH("theater/spaces", N1568)),"spaces")</f>
        <v>art books</v>
      </c>
      <c r="S1568" s="6">
        <f t="shared" si="123"/>
        <v>42549.916712962964</v>
      </c>
      <c r="T1568" s="6">
        <f t="shared" si="124"/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tr">
        <f t="shared" si="122"/>
        <v>publishing</v>
      </c>
      <c r="R1569" t="str" cm="1">
        <f t="array" ref="R1569">_xlfn.IFS(ISNUMBER(SEARCH("film &amp; video/television", N1569)),"television",ISNUMBER(SEARCH("film &amp; video/animation", N1569)),"animation",ISNUMBER(SEARCH("film &amp; video/documentary", N1569)),"documentary",ISNUMBER(SEARCH("film &amp; video/drama", N1569)),"drama",ISNUMBER(SEARCH("film &amp; video/science fiction", N1569)),"science fiction",ISNUMBER(SEARCH("film &amp; video/shorts", N1569)),"shorts",ISNUMBER(SEARCH("food/food trucks", N1569)),"food trucks",ISNUMBER(SEARCH("food/restaurants", N1569)),"restaurants",ISNUMBER(SEARCH("food/small batch", N1569)),"small batch",ISNUMBER(SEARCH("games/mobile games", N1569)),"mobile games",ISNUMBER(SEARCH("games/tabletop games", N1569)),"tabletop games",ISNUMBER(SEARCH("games/video games", N1569)),"video games",ISNUMBER(SEARCH("music/classical music", N1569)),"classical music",ISNUMBER(SEARCH("music/electronic music", N1569)),"electronic music",ISNUMBER(SEARCH("music/faith", N1569)),"faith",ISNUMBER(SEARCH("music/indie rock", N1569)),"indie rock",ISNUMBER(SEARCH("music/jazz", N1569)),"jazz",ISNUMBER(SEARCH("music/metal", N1569)),"metal",ISNUMBER(SEARCH("music/pop", N1569)),"pop",ISNUMBER(SEARCH("music/rock", N1569)),"rock",ISNUMBER(SEARCH("music/world music", N1569)),"world music",ISNUMBER(SEARCH("journalism/audio", N1569)),"audio",ISNUMBER(SEARCH("photography/nature", N1569)),"nature",ISNUMBER(SEARCH("photography/people", N1569)),"people",ISNUMBER(SEARCH("photography/photobooks", N1569)),"photobooks",ISNUMBER(SEARCH("photography/places", N1569)),"places",ISNUMBER(SEARCH("publishing/art books", N1569)),"art books",ISNUMBER(SEARCH("publishing/children's books", N1569)),"children's books",ISNUMBER(SEARCH("publishing/fiction", N1569)),"fiction",ISNUMBER(SEARCH("publishing/nonfiction", N1569)),"nonfiction",ISNUMBER(SEARCH("publishing/radio &amp; podcasts", N1569)),"radio &amp; podcasts",ISNUMBER(SEARCH("publishing/translations", N1569)),"translations",ISNUMBER(SEARCH("technology/gadgets", N1569)),"gadgets",ISNUMBER(SEARCH("technology/hardware", N1569)),"hardware",ISNUMBER(SEARCH("technology/makerspaces", N1569)),"makerspaces",ISNUMBER(SEARCH("technology/space exploration", N1569)),"space exploration",ISNUMBER(SEARCH("technology/wearables", N1569)),"wearables",ISNUMBER(SEARCH("technology/web", N1569)),"web",ISNUMBER(SEARCH("theater/musical", N1569)),"musical",ISNUMBER(SEARCH("theater/plays", N1569)),"plays",ISNUMBER(SEARCH("theater/spaces", N1569)),"spaces")</f>
        <v>art books</v>
      </c>
      <c r="S1569" s="6">
        <f t="shared" si="123"/>
        <v>41671.936863425923</v>
      </c>
      <c r="T1569" s="6">
        <f t="shared" si="124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tr">
        <f t="shared" si="122"/>
        <v>publishing</v>
      </c>
      <c r="R1570" t="str" cm="1">
        <f t="array" ref="R1570">_xlfn.IFS(ISNUMBER(SEARCH("film &amp; video/television", N1570)),"television",ISNUMBER(SEARCH("film &amp; video/animation", N1570)),"animation",ISNUMBER(SEARCH("film &amp; video/documentary", N1570)),"documentary",ISNUMBER(SEARCH("film &amp; video/drama", N1570)),"drama",ISNUMBER(SEARCH("film &amp; video/science fiction", N1570)),"science fiction",ISNUMBER(SEARCH("film &amp; video/shorts", N1570)),"shorts",ISNUMBER(SEARCH("food/food trucks", N1570)),"food trucks",ISNUMBER(SEARCH("food/restaurants", N1570)),"restaurants",ISNUMBER(SEARCH("food/small batch", N1570)),"small batch",ISNUMBER(SEARCH("games/mobile games", N1570)),"mobile games",ISNUMBER(SEARCH("games/tabletop games", N1570)),"tabletop games",ISNUMBER(SEARCH("games/video games", N1570)),"video games",ISNUMBER(SEARCH("music/classical music", N1570)),"classical music",ISNUMBER(SEARCH("music/electronic music", N1570)),"electronic music",ISNUMBER(SEARCH("music/faith", N1570)),"faith",ISNUMBER(SEARCH("music/indie rock", N1570)),"indie rock",ISNUMBER(SEARCH("music/jazz", N1570)),"jazz",ISNUMBER(SEARCH("music/metal", N1570)),"metal",ISNUMBER(SEARCH("music/pop", N1570)),"pop",ISNUMBER(SEARCH("music/rock", N1570)),"rock",ISNUMBER(SEARCH("music/world music", N1570)),"world music",ISNUMBER(SEARCH("journalism/audio", N1570)),"audio",ISNUMBER(SEARCH("photography/nature", N1570)),"nature",ISNUMBER(SEARCH("photography/people", N1570)),"people",ISNUMBER(SEARCH("photography/photobooks", N1570)),"photobooks",ISNUMBER(SEARCH("photography/places", N1570)),"places",ISNUMBER(SEARCH("publishing/art books", N1570)),"art books",ISNUMBER(SEARCH("publishing/children's books", N1570)),"children's books",ISNUMBER(SEARCH("publishing/fiction", N1570)),"fiction",ISNUMBER(SEARCH("publishing/nonfiction", N1570)),"nonfiction",ISNUMBER(SEARCH("publishing/radio &amp; podcasts", N1570)),"radio &amp; podcasts",ISNUMBER(SEARCH("publishing/translations", N1570)),"translations",ISNUMBER(SEARCH("technology/gadgets", N1570)),"gadgets",ISNUMBER(SEARCH("technology/hardware", N1570)),"hardware",ISNUMBER(SEARCH("technology/makerspaces", N1570)),"makerspaces",ISNUMBER(SEARCH("technology/space exploration", N1570)),"space exploration",ISNUMBER(SEARCH("technology/wearables", N1570)),"wearables",ISNUMBER(SEARCH("technology/web", N1570)),"web",ISNUMBER(SEARCH("theater/musical", N1570)),"musical",ISNUMBER(SEARCH("theater/plays", N1570)),"plays",ISNUMBER(SEARCH("theater/spaces", N1570)),"spaces")</f>
        <v>art books</v>
      </c>
      <c r="S1570" s="6">
        <f t="shared" si="123"/>
        <v>41962.062326388885</v>
      </c>
      <c r="T1570" s="6">
        <f t="shared" si="124"/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v>0</v>
      </c>
      <c r="Q1571" t="str">
        <f t="shared" si="122"/>
        <v>publishing</v>
      </c>
      <c r="R1571" t="str" cm="1">
        <f t="array" ref="R1571">_xlfn.IFS(ISNUMBER(SEARCH("film &amp; video/television", N1571)),"television",ISNUMBER(SEARCH("film &amp; video/animation", N1571)),"animation",ISNUMBER(SEARCH("film &amp; video/documentary", N1571)),"documentary",ISNUMBER(SEARCH("film &amp; video/drama", N1571)),"drama",ISNUMBER(SEARCH("film &amp; video/science fiction", N1571)),"science fiction",ISNUMBER(SEARCH("film &amp; video/shorts", N1571)),"shorts",ISNUMBER(SEARCH("food/food trucks", N1571)),"food trucks",ISNUMBER(SEARCH("food/restaurants", N1571)),"restaurants",ISNUMBER(SEARCH("food/small batch", N1571)),"small batch",ISNUMBER(SEARCH("games/mobile games", N1571)),"mobile games",ISNUMBER(SEARCH("games/tabletop games", N1571)),"tabletop games",ISNUMBER(SEARCH("games/video games", N1571)),"video games",ISNUMBER(SEARCH("music/classical music", N1571)),"classical music",ISNUMBER(SEARCH("music/electronic music", N1571)),"electronic music",ISNUMBER(SEARCH("music/faith", N1571)),"faith",ISNUMBER(SEARCH("music/indie rock", N1571)),"indie rock",ISNUMBER(SEARCH("music/jazz", N1571)),"jazz",ISNUMBER(SEARCH("music/metal", N1571)),"metal",ISNUMBER(SEARCH("music/pop", N1571)),"pop",ISNUMBER(SEARCH("music/rock", N1571)),"rock",ISNUMBER(SEARCH("music/world music", N1571)),"world music",ISNUMBER(SEARCH("journalism/audio", N1571)),"audio",ISNUMBER(SEARCH("photography/nature", N1571)),"nature",ISNUMBER(SEARCH("photography/people", N1571)),"people",ISNUMBER(SEARCH("photography/photobooks", N1571)),"photobooks",ISNUMBER(SEARCH("photography/places", N1571)),"places",ISNUMBER(SEARCH("publishing/art books", N1571)),"art books",ISNUMBER(SEARCH("publishing/children's books", N1571)),"children's books",ISNUMBER(SEARCH("publishing/fiction", N1571)),"fiction",ISNUMBER(SEARCH("publishing/nonfiction", N1571)),"nonfiction",ISNUMBER(SEARCH("publishing/radio &amp; podcasts", N1571)),"radio &amp; podcasts",ISNUMBER(SEARCH("publishing/translations", N1571)),"translations",ISNUMBER(SEARCH("technology/gadgets", N1571)),"gadgets",ISNUMBER(SEARCH("technology/hardware", N1571)),"hardware",ISNUMBER(SEARCH("technology/makerspaces", N1571)),"makerspaces",ISNUMBER(SEARCH("technology/space exploration", N1571)),"space exploration",ISNUMBER(SEARCH("technology/wearables", N1571)),"wearables",ISNUMBER(SEARCH("technology/web", N1571)),"web",ISNUMBER(SEARCH("theater/musical", N1571)),"musical",ISNUMBER(SEARCH("theater/plays", N1571)),"plays",ISNUMBER(SEARCH("theater/spaces", N1571)),"spaces")</f>
        <v>art books</v>
      </c>
      <c r="S1571" s="6">
        <f t="shared" si="123"/>
        <v>41389.679560185185</v>
      </c>
      <c r="T1571" s="6">
        <f t="shared" si="124"/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tr">
        <f t="shared" si="122"/>
        <v>publishing</v>
      </c>
      <c r="R1572" t="str" cm="1">
        <f t="array" ref="R1572">_xlfn.IFS(ISNUMBER(SEARCH("film &amp; video/television", N1572)),"television",ISNUMBER(SEARCH("film &amp; video/animation", N1572)),"animation",ISNUMBER(SEARCH("film &amp; video/documentary", N1572)),"documentary",ISNUMBER(SEARCH("film &amp; video/drama", N1572)),"drama",ISNUMBER(SEARCH("film &amp; video/science fiction", N1572)),"science fiction",ISNUMBER(SEARCH("film &amp; video/shorts", N1572)),"shorts",ISNUMBER(SEARCH("food/food trucks", N1572)),"food trucks",ISNUMBER(SEARCH("food/restaurants", N1572)),"restaurants",ISNUMBER(SEARCH("food/small batch", N1572)),"small batch",ISNUMBER(SEARCH("games/mobile games", N1572)),"mobile games",ISNUMBER(SEARCH("games/tabletop games", N1572)),"tabletop games",ISNUMBER(SEARCH("games/video games", N1572)),"video games",ISNUMBER(SEARCH("music/classical music", N1572)),"classical music",ISNUMBER(SEARCH("music/electronic music", N1572)),"electronic music",ISNUMBER(SEARCH("music/faith", N1572)),"faith",ISNUMBER(SEARCH("music/indie rock", N1572)),"indie rock",ISNUMBER(SEARCH("music/jazz", N1572)),"jazz",ISNUMBER(SEARCH("music/metal", N1572)),"metal",ISNUMBER(SEARCH("music/pop", N1572)),"pop",ISNUMBER(SEARCH("music/rock", N1572)),"rock",ISNUMBER(SEARCH("music/world music", N1572)),"world music",ISNUMBER(SEARCH("journalism/audio", N1572)),"audio",ISNUMBER(SEARCH("photography/nature", N1572)),"nature",ISNUMBER(SEARCH("photography/people", N1572)),"people",ISNUMBER(SEARCH("photography/photobooks", N1572)),"photobooks",ISNUMBER(SEARCH("photography/places", N1572)),"places",ISNUMBER(SEARCH("publishing/art books", N1572)),"art books",ISNUMBER(SEARCH("publishing/children's books", N1572)),"children's books",ISNUMBER(SEARCH("publishing/fiction", N1572)),"fiction",ISNUMBER(SEARCH("publishing/nonfiction", N1572)),"nonfiction",ISNUMBER(SEARCH("publishing/radio &amp; podcasts", N1572)),"radio &amp; podcasts",ISNUMBER(SEARCH("publishing/translations", N1572)),"translations",ISNUMBER(SEARCH("technology/gadgets", N1572)),"gadgets",ISNUMBER(SEARCH("technology/hardware", N1572)),"hardware",ISNUMBER(SEARCH("technology/makerspaces", N1572)),"makerspaces",ISNUMBER(SEARCH("technology/space exploration", N1572)),"space exploration",ISNUMBER(SEARCH("technology/wearables", N1572)),"wearables",ISNUMBER(SEARCH("technology/web", N1572)),"web",ISNUMBER(SEARCH("theater/musical", N1572)),"musical",ISNUMBER(SEARCH("theater/plays", N1572)),"plays",ISNUMBER(SEARCH("theater/spaces", N1572)),"spaces")</f>
        <v>art books</v>
      </c>
      <c r="S1572" s="6">
        <f t="shared" si="123"/>
        <v>42438.813449074078</v>
      </c>
      <c r="T1572" s="6">
        <f t="shared" si="124"/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tr">
        <f t="shared" si="122"/>
        <v>publishing</v>
      </c>
      <c r="R1573" t="str" cm="1">
        <f t="array" ref="R1573">_xlfn.IFS(ISNUMBER(SEARCH("film &amp; video/television", N1573)),"television",ISNUMBER(SEARCH("film &amp; video/animation", N1573)),"animation",ISNUMBER(SEARCH("film &amp; video/documentary", N1573)),"documentary",ISNUMBER(SEARCH("film &amp; video/drama", N1573)),"drama",ISNUMBER(SEARCH("film &amp; video/science fiction", N1573)),"science fiction",ISNUMBER(SEARCH("film &amp; video/shorts", N1573)),"shorts",ISNUMBER(SEARCH("food/food trucks", N1573)),"food trucks",ISNUMBER(SEARCH("food/restaurants", N1573)),"restaurants",ISNUMBER(SEARCH("food/small batch", N1573)),"small batch",ISNUMBER(SEARCH("games/mobile games", N1573)),"mobile games",ISNUMBER(SEARCH("games/tabletop games", N1573)),"tabletop games",ISNUMBER(SEARCH("games/video games", N1573)),"video games",ISNUMBER(SEARCH("music/classical music", N1573)),"classical music",ISNUMBER(SEARCH("music/electronic music", N1573)),"electronic music",ISNUMBER(SEARCH("music/faith", N1573)),"faith",ISNUMBER(SEARCH("music/indie rock", N1573)),"indie rock",ISNUMBER(SEARCH("music/jazz", N1573)),"jazz",ISNUMBER(SEARCH("music/metal", N1573)),"metal",ISNUMBER(SEARCH("music/pop", N1573)),"pop",ISNUMBER(SEARCH("music/rock", N1573)),"rock",ISNUMBER(SEARCH("music/world music", N1573)),"world music",ISNUMBER(SEARCH("journalism/audio", N1573)),"audio",ISNUMBER(SEARCH("photography/nature", N1573)),"nature",ISNUMBER(SEARCH("photography/people", N1573)),"people",ISNUMBER(SEARCH("photography/photobooks", N1573)),"photobooks",ISNUMBER(SEARCH("photography/places", N1573)),"places",ISNUMBER(SEARCH("publishing/art books", N1573)),"art books",ISNUMBER(SEARCH("publishing/children's books", N1573)),"children's books",ISNUMBER(SEARCH("publishing/fiction", N1573)),"fiction",ISNUMBER(SEARCH("publishing/nonfiction", N1573)),"nonfiction",ISNUMBER(SEARCH("publishing/radio &amp; podcasts", N1573)),"radio &amp; podcasts",ISNUMBER(SEARCH("publishing/translations", N1573)),"translations",ISNUMBER(SEARCH("technology/gadgets", N1573)),"gadgets",ISNUMBER(SEARCH("technology/hardware", N1573)),"hardware",ISNUMBER(SEARCH("technology/makerspaces", N1573)),"makerspaces",ISNUMBER(SEARCH("technology/space exploration", N1573)),"space exploration",ISNUMBER(SEARCH("technology/wearables", N1573)),"wearables",ISNUMBER(SEARCH("technology/web", N1573)),"web",ISNUMBER(SEARCH("theater/musical", N1573)),"musical",ISNUMBER(SEARCH("theater/plays", N1573)),"plays",ISNUMBER(SEARCH("theater/spaces", N1573)),"spaces")</f>
        <v>art books</v>
      </c>
      <c r="S1573" s="6">
        <f t="shared" si="123"/>
        <v>42144.769479166673</v>
      </c>
      <c r="T1573" s="6">
        <f t="shared" si="124"/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tr">
        <f t="shared" si="122"/>
        <v>publishing</v>
      </c>
      <c r="R1574" t="str" cm="1">
        <f t="array" ref="R1574">_xlfn.IFS(ISNUMBER(SEARCH("film &amp; video/television", N1574)),"television",ISNUMBER(SEARCH("film &amp; video/animation", N1574)),"animation",ISNUMBER(SEARCH("film &amp; video/documentary", N1574)),"documentary",ISNUMBER(SEARCH("film &amp; video/drama", N1574)),"drama",ISNUMBER(SEARCH("film &amp; video/science fiction", N1574)),"science fiction",ISNUMBER(SEARCH("film &amp; video/shorts", N1574)),"shorts",ISNUMBER(SEARCH("food/food trucks", N1574)),"food trucks",ISNUMBER(SEARCH("food/restaurants", N1574)),"restaurants",ISNUMBER(SEARCH("food/small batch", N1574)),"small batch",ISNUMBER(SEARCH("games/mobile games", N1574)),"mobile games",ISNUMBER(SEARCH("games/tabletop games", N1574)),"tabletop games",ISNUMBER(SEARCH("games/video games", N1574)),"video games",ISNUMBER(SEARCH("music/classical music", N1574)),"classical music",ISNUMBER(SEARCH("music/electronic music", N1574)),"electronic music",ISNUMBER(SEARCH("music/faith", N1574)),"faith",ISNUMBER(SEARCH("music/indie rock", N1574)),"indie rock",ISNUMBER(SEARCH("music/jazz", N1574)),"jazz",ISNUMBER(SEARCH("music/metal", N1574)),"metal",ISNUMBER(SEARCH("music/pop", N1574)),"pop",ISNUMBER(SEARCH("music/rock", N1574)),"rock",ISNUMBER(SEARCH("music/world music", N1574)),"world music",ISNUMBER(SEARCH("journalism/audio", N1574)),"audio",ISNUMBER(SEARCH("photography/nature", N1574)),"nature",ISNUMBER(SEARCH("photography/people", N1574)),"people",ISNUMBER(SEARCH("photography/photobooks", N1574)),"photobooks",ISNUMBER(SEARCH("photography/places", N1574)),"places",ISNUMBER(SEARCH("publishing/art books", N1574)),"art books",ISNUMBER(SEARCH("publishing/children's books", N1574)),"children's books",ISNUMBER(SEARCH("publishing/fiction", N1574)),"fiction",ISNUMBER(SEARCH("publishing/nonfiction", N1574)),"nonfiction",ISNUMBER(SEARCH("publishing/radio &amp; podcasts", N1574)),"radio &amp; podcasts",ISNUMBER(SEARCH("publishing/translations", N1574)),"translations",ISNUMBER(SEARCH("technology/gadgets", N1574)),"gadgets",ISNUMBER(SEARCH("technology/hardware", N1574)),"hardware",ISNUMBER(SEARCH("technology/makerspaces", N1574)),"makerspaces",ISNUMBER(SEARCH("technology/space exploration", N1574)),"space exploration",ISNUMBER(SEARCH("technology/wearables", N1574)),"wearables",ISNUMBER(SEARCH("technology/web", N1574)),"web",ISNUMBER(SEARCH("theater/musical", N1574)),"musical",ISNUMBER(SEARCH("theater/plays", N1574)),"plays",ISNUMBER(SEARCH("theater/spaces", N1574)),"spaces")</f>
        <v>art books</v>
      </c>
      <c r="S1574" s="6">
        <f t="shared" si="123"/>
        <v>42404.033090277779</v>
      </c>
      <c r="T1574" s="6">
        <f t="shared" si="124"/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tr">
        <f t="shared" si="122"/>
        <v>publishing</v>
      </c>
      <c r="R1575" t="str" cm="1">
        <f t="array" ref="R1575">_xlfn.IFS(ISNUMBER(SEARCH("film &amp; video/television", N1575)),"television",ISNUMBER(SEARCH("film &amp; video/animation", N1575)),"animation",ISNUMBER(SEARCH("film &amp; video/documentary", N1575)),"documentary",ISNUMBER(SEARCH("film &amp; video/drama", N1575)),"drama",ISNUMBER(SEARCH("film &amp; video/science fiction", N1575)),"science fiction",ISNUMBER(SEARCH("film &amp; video/shorts", N1575)),"shorts",ISNUMBER(SEARCH("food/food trucks", N1575)),"food trucks",ISNUMBER(SEARCH("food/restaurants", N1575)),"restaurants",ISNUMBER(SEARCH("food/small batch", N1575)),"small batch",ISNUMBER(SEARCH("games/mobile games", N1575)),"mobile games",ISNUMBER(SEARCH("games/tabletop games", N1575)),"tabletop games",ISNUMBER(SEARCH("games/video games", N1575)),"video games",ISNUMBER(SEARCH("music/classical music", N1575)),"classical music",ISNUMBER(SEARCH("music/electronic music", N1575)),"electronic music",ISNUMBER(SEARCH("music/faith", N1575)),"faith",ISNUMBER(SEARCH("music/indie rock", N1575)),"indie rock",ISNUMBER(SEARCH("music/jazz", N1575)),"jazz",ISNUMBER(SEARCH("music/metal", N1575)),"metal",ISNUMBER(SEARCH("music/pop", N1575)),"pop",ISNUMBER(SEARCH("music/rock", N1575)),"rock",ISNUMBER(SEARCH("music/world music", N1575)),"world music",ISNUMBER(SEARCH("journalism/audio", N1575)),"audio",ISNUMBER(SEARCH("photography/nature", N1575)),"nature",ISNUMBER(SEARCH("photography/people", N1575)),"people",ISNUMBER(SEARCH("photography/photobooks", N1575)),"photobooks",ISNUMBER(SEARCH("photography/places", N1575)),"places",ISNUMBER(SEARCH("publishing/art books", N1575)),"art books",ISNUMBER(SEARCH("publishing/children's books", N1575)),"children's books",ISNUMBER(SEARCH("publishing/fiction", N1575)),"fiction",ISNUMBER(SEARCH("publishing/nonfiction", N1575)),"nonfiction",ISNUMBER(SEARCH("publishing/radio &amp; podcasts", N1575)),"radio &amp; podcasts",ISNUMBER(SEARCH("publishing/translations", N1575)),"translations",ISNUMBER(SEARCH("technology/gadgets", N1575)),"gadgets",ISNUMBER(SEARCH("technology/hardware", N1575)),"hardware",ISNUMBER(SEARCH("technology/makerspaces", N1575)),"makerspaces",ISNUMBER(SEARCH("technology/space exploration", N1575)),"space exploration",ISNUMBER(SEARCH("technology/wearables", N1575)),"wearables",ISNUMBER(SEARCH("technology/web", N1575)),"web",ISNUMBER(SEARCH("theater/musical", N1575)),"musical",ISNUMBER(SEARCH("theater/plays", N1575)),"plays",ISNUMBER(SEARCH("theater/spaces", N1575)),"spaces")</f>
        <v>art books</v>
      </c>
      <c r="S1575" s="6">
        <f t="shared" si="123"/>
        <v>42786.000023148154</v>
      </c>
      <c r="T1575" s="6">
        <f t="shared" si="124"/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tr">
        <f t="shared" si="122"/>
        <v>publishing</v>
      </c>
      <c r="R1576" t="str" cm="1">
        <f t="array" ref="R1576">_xlfn.IFS(ISNUMBER(SEARCH("film &amp; video/television", N1576)),"television",ISNUMBER(SEARCH("film &amp; video/animation", N1576)),"animation",ISNUMBER(SEARCH("film &amp; video/documentary", N1576)),"documentary",ISNUMBER(SEARCH("film &amp; video/drama", N1576)),"drama",ISNUMBER(SEARCH("film &amp; video/science fiction", N1576)),"science fiction",ISNUMBER(SEARCH("film &amp; video/shorts", N1576)),"shorts",ISNUMBER(SEARCH("food/food trucks", N1576)),"food trucks",ISNUMBER(SEARCH("food/restaurants", N1576)),"restaurants",ISNUMBER(SEARCH("food/small batch", N1576)),"small batch",ISNUMBER(SEARCH("games/mobile games", N1576)),"mobile games",ISNUMBER(SEARCH("games/tabletop games", N1576)),"tabletop games",ISNUMBER(SEARCH("games/video games", N1576)),"video games",ISNUMBER(SEARCH("music/classical music", N1576)),"classical music",ISNUMBER(SEARCH("music/electronic music", N1576)),"electronic music",ISNUMBER(SEARCH("music/faith", N1576)),"faith",ISNUMBER(SEARCH("music/indie rock", N1576)),"indie rock",ISNUMBER(SEARCH("music/jazz", N1576)),"jazz",ISNUMBER(SEARCH("music/metal", N1576)),"metal",ISNUMBER(SEARCH("music/pop", N1576)),"pop",ISNUMBER(SEARCH("music/rock", N1576)),"rock",ISNUMBER(SEARCH("music/world music", N1576)),"world music",ISNUMBER(SEARCH("journalism/audio", N1576)),"audio",ISNUMBER(SEARCH("photography/nature", N1576)),"nature",ISNUMBER(SEARCH("photography/people", N1576)),"people",ISNUMBER(SEARCH("photography/photobooks", N1576)),"photobooks",ISNUMBER(SEARCH("photography/places", N1576)),"places",ISNUMBER(SEARCH("publishing/art books", N1576)),"art books",ISNUMBER(SEARCH("publishing/children's books", N1576)),"children's books",ISNUMBER(SEARCH("publishing/fiction", N1576)),"fiction",ISNUMBER(SEARCH("publishing/nonfiction", N1576)),"nonfiction",ISNUMBER(SEARCH("publishing/radio &amp; podcasts", N1576)),"radio &amp; podcasts",ISNUMBER(SEARCH("publishing/translations", N1576)),"translations",ISNUMBER(SEARCH("technology/gadgets", N1576)),"gadgets",ISNUMBER(SEARCH("technology/hardware", N1576)),"hardware",ISNUMBER(SEARCH("technology/makerspaces", N1576)),"makerspaces",ISNUMBER(SEARCH("technology/space exploration", N1576)),"space exploration",ISNUMBER(SEARCH("technology/wearables", N1576)),"wearables",ISNUMBER(SEARCH("technology/web", N1576)),"web",ISNUMBER(SEARCH("theater/musical", N1576)),"musical",ISNUMBER(SEARCH("theater/plays", N1576)),"plays",ISNUMBER(SEARCH("theater/spaces", N1576)),"spaces")</f>
        <v>art books</v>
      </c>
      <c r="S1576" s="6">
        <f t="shared" si="123"/>
        <v>42017.927418981482</v>
      </c>
      <c r="T1576" s="6">
        <f t="shared" si="124"/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tr">
        <f t="shared" si="122"/>
        <v>publishing</v>
      </c>
      <c r="R1577" t="str" cm="1">
        <f t="array" ref="R1577">_xlfn.IFS(ISNUMBER(SEARCH("film &amp; video/television", N1577)),"television",ISNUMBER(SEARCH("film &amp; video/animation", N1577)),"animation",ISNUMBER(SEARCH("film &amp; video/documentary", N1577)),"documentary",ISNUMBER(SEARCH("film &amp; video/drama", N1577)),"drama",ISNUMBER(SEARCH("film &amp; video/science fiction", N1577)),"science fiction",ISNUMBER(SEARCH("film &amp; video/shorts", N1577)),"shorts",ISNUMBER(SEARCH("food/food trucks", N1577)),"food trucks",ISNUMBER(SEARCH("food/restaurants", N1577)),"restaurants",ISNUMBER(SEARCH("food/small batch", N1577)),"small batch",ISNUMBER(SEARCH("games/mobile games", N1577)),"mobile games",ISNUMBER(SEARCH("games/tabletop games", N1577)),"tabletop games",ISNUMBER(SEARCH("games/video games", N1577)),"video games",ISNUMBER(SEARCH("music/classical music", N1577)),"classical music",ISNUMBER(SEARCH("music/electronic music", N1577)),"electronic music",ISNUMBER(SEARCH("music/faith", N1577)),"faith",ISNUMBER(SEARCH("music/indie rock", N1577)),"indie rock",ISNUMBER(SEARCH("music/jazz", N1577)),"jazz",ISNUMBER(SEARCH("music/metal", N1577)),"metal",ISNUMBER(SEARCH("music/pop", N1577)),"pop",ISNUMBER(SEARCH("music/rock", N1577)),"rock",ISNUMBER(SEARCH("music/world music", N1577)),"world music",ISNUMBER(SEARCH("journalism/audio", N1577)),"audio",ISNUMBER(SEARCH("photography/nature", N1577)),"nature",ISNUMBER(SEARCH("photography/people", N1577)),"people",ISNUMBER(SEARCH("photography/photobooks", N1577)),"photobooks",ISNUMBER(SEARCH("photography/places", N1577)),"places",ISNUMBER(SEARCH("publishing/art books", N1577)),"art books",ISNUMBER(SEARCH("publishing/children's books", N1577)),"children's books",ISNUMBER(SEARCH("publishing/fiction", N1577)),"fiction",ISNUMBER(SEARCH("publishing/nonfiction", N1577)),"nonfiction",ISNUMBER(SEARCH("publishing/radio &amp; podcasts", N1577)),"radio &amp; podcasts",ISNUMBER(SEARCH("publishing/translations", N1577)),"translations",ISNUMBER(SEARCH("technology/gadgets", N1577)),"gadgets",ISNUMBER(SEARCH("technology/hardware", N1577)),"hardware",ISNUMBER(SEARCH("technology/makerspaces", N1577)),"makerspaces",ISNUMBER(SEARCH("technology/space exploration", N1577)),"space exploration",ISNUMBER(SEARCH("technology/wearables", N1577)),"wearables",ISNUMBER(SEARCH("technology/web", N1577)),"web",ISNUMBER(SEARCH("theater/musical", N1577)),"musical",ISNUMBER(SEARCH("theater/plays", N1577)),"plays",ISNUMBER(SEARCH("theater/spaces", N1577)),"spaces")</f>
        <v>art books</v>
      </c>
      <c r="S1577" s="6">
        <f t="shared" si="123"/>
        <v>41799.524259259262</v>
      </c>
      <c r="T1577" s="6">
        <f t="shared" si="124"/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tr" cm="1">
        <f t="array" ref="R1578">_xlfn.IFS(ISNUMBER(SEARCH("film &amp; video/television", N1578)),"television",ISNUMBER(SEARCH("film &amp; video/animation", N1578)),"animation",ISNUMBER(SEARCH("film &amp; video/documentary", N1578)),"documentary",ISNUMBER(SEARCH("film &amp; video/drama", N1578)),"drama",ISNUMBER(SEARCH("film &amp; video/science fiction", N1578)),"science fiction",ISNUMBER(SEARCH("film &amp; video/shorts", N1578)),"shorts",ISNUMBER(SEARCH("food/food trucks", N1578)),"food trucks",ISNUMBER(SEARCH("food/restaurants", N1578)),"restaurants",ISNUMBER(SEARCH("food/small batch", N1578)),"small batch",ISNUMBER(SEARCH("games/mobile games", N1578)),"mobile games",ISNUMBER(SEARCH("games/tabletop games", N1578)),"tabletop games",ISNUMBER(SEARCH("games/video games", N1578)),"video games",ISNUMBER(SEARCH("music/classical music", N1578)),"classical music",ISNUMBER(SEARCH("music/electronic music", N1578)),"electronic music",ISNUMBER(SEARCH("music/faith", N1578)),"faith",ISNUMBER(SEARCH("music/indie rock", N1578)),"indie rock",ISNUMBER(SEARCH("music/jazz", N1578)),"jazz",ISNUMBER(SEARCH("music/metal", N1578)),"metal",ISNUMBER(SEARCH("music/pop", N1578)),"pop",ISNUMBER(SEARCH("music/rock", N1578)),"rock",ISNUMBER(SEARCH("music/world music", N1578)),"world music",ISNUMBER(SEARCH("journalism/audio", N1578)),"audio",ISNUMBER(SEARCH("photography/nature", N1578)),"nature",ISNUMBER(SEARCH("photography/people", N1578)),"people",ISNUMBER(SEARCH("photography/photobooks", N1578)),"photobooks",ISNUMBER(SEARCH("photography/places", N1578)),"places",ISNUMBER(SEARCH("publishing/art books", N1578)),"art books",ISNUMBER(SEARCH("publishing/children's books", N1578)),"children's books",ISNUMBER(SEARCH("publishing/fiction", N1578)),"fiction",ISNUMBER(SEARCH("publishing/nonfiction", N1578)),"nonfiction",ISNUMBER(SEARCH("publishing/radio &amp; podcasts", N1578)),"radio &amp; podcasts",ISNUMBER(SEARCH("publishing/translations", N1578)),"translations",ISNUMBER(SEARCH("technology/gadgets", N1578)),"gadgets",ISNUMBER(SEARCH("technology/hardware", N1578)),"hardware",ISNUMBER(SEARCH("technology/makerspaces", N1578)),"makerspaces",ISNUMBER(SEARCH("technology/space exploration", N1578)),"space exploration",ISNUMBER(SEARCH("technology/wearables", N1578)),"wearables",ISNUMBER(SEARCH("technology/web", N1578)),"web",ISNUMBER(SEARCH("theater/musical", N1578)),"musical",ISNUMBER(SEARCH("theater/plays", N1578)),"plays",ISNUMBER(SEARCH("theater/spaces", N1578)),"spaces")</f>
        <v>art books</v>
      </c>
      <c r="S1578" s="6">
        <f t="shared" si="123"/>
        <v>42140.879259259258</v>
      </c>
      <c r="T1578" s="6">
        <f t="shared" si="124"/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tr">
        <f t="shared" si="122"/>
        <v>publishing</v>
      </c>
      <c r="R1579" t="str" cm="1">
        <f t="array" ref="R1579">_xlfn.IFS(ISNUMBER(SEARCH("film &amp; video/television", N1579)),"television",ISNUMBER(SEARCH("film &amp; video/animation", N1579)),"animation",ISNUMBER(SEARCH("film &amp; video/documentary", N1579)),"documentary",ISNUMBER(SEARCH("film &amp; video/drama", N1579)),"drama",ISNUMBER(SEARCH("film &amp; video/science fiction", N1579)),"science fiction",ISNUMBER(SEARCH("film &amp; video/shorts", N1579)),"shorts",ISNUMBER(SEARCH("food/food trucks", N1579)),"food trucks",ISNUMBER(SEARCH("food/restaurants", N1579)),"restaurants",ISNUMBER(SEARCH("food/small batch", N1579)),"small batch",ISNUMBER(SEARCH("games/mobile games", N1579)),"mobile games",ISNUMBER(SEARCH("games/tabletop games", N1579)),"tabletop games",ISNUMBER(SEARCH("games/video games", N1579)),"video games",ISNUMBER(SEARCH("music/classical music", N1579)),"classical music",ISNUMBER(SEARCH("music/electronic music", N1579)),"electronic music",ISNUMBER(SEARCH("music/faith", N1579)),"faith",ISNUMBER(SEARCH("music/indie rock", N1579)),"indie rock",ISNUMBER(SEARCH("music/jazz", N1579)),"jazz",ISNUMBER(SEARCH("music/metal", N1579)),"metal",ISNUMBER(SEARCH("music/pop", N1579)),"pop",ISNUMBER(SEARCH("music/rock", N1579)),"rock",ISNUMBER(SEARCH("music/world music", N1579)),"world music",ISNUMBER(SEARCH("journalism/audio", N1579)),"audio",ISNUMBER(SEARCH("photography/nature", N1579)),"nature",ISNUMBER(SEARCH("photography/people", N1579)),"people",ISNUMBER(SEARCH("photography/photobooks", N1579)),"photobooks",ISNUMBER(SEARCH("photography/places", N1579)),"places",ISNUMBER(SEARCH("publishing/art books", N1579)),"art books",ISNUMBER(SEARCH("publishing/children's books", N1579)),"children's books",ISNUMBER(SEARCH("publishing/fiction", N1579)),"fiction",ISNUMBER(SEARCH("publishing/nonfiction", N1579)),"nonfiction",ISNUMBER(SEARCH("publishing/radio &amp; podcasts", N1579)),"radio &amp; podcasts",ISNUMBER(SEARCH("publishing/translations", N1579)),"translations",ISNUMBER(SEARCH("technology/gadgets", N1579)),"gadgets",ISNUMBER(SEARCH("technology/hardware", N1579)),"hardware",ISNUMBER(SEARCH("technology/makerspaces", N1579)),"makerspaces",ISNUMBER(SEARCH("technology/space exploration", N1579)),"space exploration",ISNUMBER(SEARCH("technology/wearables", N1579)),"wearables",ISNUMBER(SEARCH("technology/web", N1579)),"web",ISNUMBER(SEARCH("theater/musical", N1579)),"musical",ISNUMBER(SEARCH("theater/plays", N1579)),"plays",ISNUMBER(SEARCH("theater/spaces", N1579)),"spaces")</f>
        <v>art books</v>
      </c>
      <c r="S1579" s="6">
        <f t="shared" si="123"/>
        <v>41054.847777777781</v>
      </c>
      <c r="T1579" s="6">
        <f t="shared" si="124"/>
        <v>41114.847777777781</v>
      </c>
    </row>
    <row r="1580" spans="1:20" ht="48" hidden="1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tr">
        <f t="shared" si="122"/>
        <v>publishing</v>
      </c>
      <c r="R1580" t="str" cm="1">
        <f t="array" ref="R1580">_xlfn.IFS(ISNUMBER(SEARCH("film &amp; video/television", N1580)),"television",ISNUMBER(SEARCH("film &amp; video/animation", N1580)),"animation",ISNUMBER(SEARCH("film &amp; video/documentary", N1580)),"documentary",ISNUMBER(SEARCH("film &amp; video/drama", N1580)),"drama",ISNUMBER(SEARCH("film &amp; video/science fiction", N1580)),"science fiction",ISNUMBER(SEARCH("film &amp; video/shorts", N1580)),"shorts",ISNUMBER(SEARCH("food/food trucks", N1580)),"food trucks",ISNUMBER(SEARCH("food/restaurants", N1580)),"restaurants",ISNUMBER(SEARCH("food/small batch", N1580)),"small batch",ISNUMBER(SEARCH("games/mobile games", N1580)),"mobile games",ISNUMBER(SEARCH("games/tabletop games", N1580)),"tabletop games",ISNUMBER(SEARCH("games/video games", N1580)),"video games",ISNUMBER(SEARCH("music/classical music", N1580)),"classical music",ISNUMBER(SEARCH("music/electronic music", N1580)),"electronic music",ISNUMBER(SEARCH("music/faith", N1580)),"faith",ISNUMBER(SEARCH("music/indie rock", N1580)),"indie rock",ISNUMBER(SEARCH("music/jazz", N1580)),"jazz",ISNUMBER(SEARCH("music/metal", N1580)),"metal",ISNUMBER(SEARCH("music/pop", N1580)),"pop",ISNUMBER(SEARCH("music/rock", N1580)),"rock",ISNUMBER(SEARCH("music/world music", N1580)),"world music",ISNUMBER(SEARCH("journalism/audio", N1580)),"audio",ISNUMBER(SEARCH("photography/nature", N1580)),"nature",ISNUMBER(SEARCH("photography/people", N1580)),"people",ISNUMBER(SEARCH("photography/photobooks", N1580)),"photobooks",ISNUMBER(SEARCH("photography/places", N1580)),"places",ISNUMBER(SEARCH("publishing/art books", N1580)),"art books",ISNUMBER(SEARCH("publishing/children's books", N1580)),"children's books",ISNUMBER(SEARCH("publishing/fiction", N1580)),"fiction",ISNUMBER(SEARCH("publishing/nonfiction", N1580)),"nonfiction",ISNUMBER(SEARCH("publishing/radio &amp; podcasts", N1580)),"radio &amp; podcasts",ISNUMBER(SEARCH("publishing/translations", N1580)),"translations",ISNUMBER(SEARCH("technology/gadgets", N1580)),"gadgets",ISNUMBER(SEARCH("technology/hardware", N1580)),"hardware",ISNUMBER(SEARCH("technology/makerspaces", N1580)),"makerspaces",ISNUMBER(SEARCH("technology/space exploration", N1580)),"space exploration",ISNUMBER(SEARCH("technology/wearables", N1580)),"wearables",ISNUMBER(SEARCH("technology/web", N1580)),"web",ISNUMBER(SEARCH("theater/musical", N1580)),"musical",ISNUMBER(SEARCH("theater/plays", N1580)),"plays",ISNUMBER(SEARCH("theater/spaces", N1580)),"spaces")</f>
        <v>art books</v>
      </c>
      <c r="S1580" s="6">
        <f t="shared" si="123"/>
        <v>40399.065868055557</v>
      </c>
      <c r="T1580" s="6">
        <f t="shared" si="124"/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tr">
        <f t="shared" si="122"/>
        <v>publishing</v>
      </c>
      <c r="R1581" t="str" cm="1">
        <f t="array" ref="R1581">_xlfn.IFS(ISNUMBER(SEARCH("film &amp; video/television", N1581)),"television",ISNUMBER(SEARCH("film &amp; video/animation", N1581)),"animation",ISNUMBER(SEARCH("film &amp; video/documentary", N1581)),"documentary",ISNUMBER(SEARCH("film &amp; video/drama", N1581)),"drama",ISNUMBER(SEARCH("film &amp; video/science fiction", N1581)),"science fiction",ISNUMBER(SEARCH("film &amp; video/shorts", N1581)),"shorts",ISNUMBER(SEARCH("food/food trucks", N1581)),"food trucks",ISNUMBER(SEARCH("food/restaurants", N1581)),"restaurants",ISNUMBER(SEARCH("food/small batch", N1581)),"small batch",ISNUMBER(SEARCH("games/mobile games", N1581)),"mobile games",ISNUMBER(SEARCH("games/tabletop games", N1581)),"tabletop games",ISNUMBER(SEARCH("games/video games", N1581)),"video games",ISNUMBER(SEARCH("music/classical music", N1581)),"classical music",ISNUMBER(SEARCH("music/electronic music", N1581)),"electronic music",ISNUMBER(SEARCH("music/faith", N1581)),"faith",ISNUMBER(SEARCH("music/indie rock", N1581)),"indie rock",ISNUMBER(SEARCH("music/jazz", N1581)),"jazz",ISNUMBER(SEARCH("music/metal", N1581)),"metal",ISNUMBER(SEARCH("music/pop", N1581)),"pop",ISNUMBER(SEARCH("music/rock", N1581)),"rock",ISNUMBER(SEARCH("music/world music", N1581)),"world music",ISNUMBER(SEARCH("journalism/audio", N1581)),"audio",ISNUMBER(SEARCH("photography/nature", N1581)),"nature",ISNUMBER(SEARCH("photography/people", N1581)),"people",ISNUMBER(SEARCH("photography/photobooks", N1581)),"photobooks",ISNUMBER(SEARCH("photography/places", N1581)),"places",ISNUMBER(SEARCH("publishing/art books", N1581)),"art books",ISNUMBER(SEARCH("publishing/children's books", N1581)),"children's books",ISNUMBER(SEARCH("publishing/fiction", N1581)),"fiction",ISNUMBER(SEARCH("publishing/nonfiction", N1581)),"nonfiction",ISNUMBER(SEARCH("publishing/radio &amp; podcasts", N1581)),"radio &amp; podcasts",ISNUMBER(SEARCH("publishing/translations", N1581)),"translations",ISNUMBER(SEARCH("technology/gadgets", N1581)),"gadgets",ISNUMBER(SEARCH("technology/hardware", N1581)),"hardware",ISNUMBER(SEARCH("technology/makerspaces", N1581)),"makerspaces",ISNUMBER(SEARCH("technology/space exploration", N1581)),"space exploration",ISNUMBER(SEARCH("technology/wearables", N1581)),"wearables",ISNUMBER(SEARCH("technology/web", N1581)),"web",ISNUMBER(SEARCH("theater/musical", N1581)),"musical",ISNUMBER(SEARCH("theater/plays", N1581)),"plays",ISNUMBER(SEARCH("theater/spaces", N1581)),"spaces")</f>
        <v>art books</v>
      </c>
      <c r="S1581" s="6">
        <f t="shared" si="123"/>
        <v>41481.996423611112</v>
      </c>
      <c r="T1581" s="6">
        <f t="shared" si="124"/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v>0</v>
      </c>
      <c r="Q1582" t="str">
        <f t="shared" si="122"/>
        <v>publishing</v>
      </c>
      <c r="R1582" t="str" cm="1">
        <f t="array" ref="R1582">_xlfn.IFS(ISNUMBER(SEARCH("film &amp; video/television", N1582)),"television",ISNUMBER(SEARCH("film &amp; video/animation", N1582)),"animation",ISNUMBER(SEARCH("film &amp; video/documentary", N1582)),"documentary",ISNUMBER(SEARCH("film &amp; video/drama", N1582)),"drama",ISNUMBER(SEARCH("film &amp; video/science fiction", N1582)),"science fiction",ISNUMBER(SEARCH("film &amp; video/shorts", N1582)),"shorts",ISNUMBER(SEARCH("food/food trucks", N1582)),"food trucks",ISNUMBER(SEARCH("food/restaurants", N1582)),"restaurants",ISNUMBER(SEARCH("food/small batch", N1582)),"small batch",ISNUMBER(SEARCH("games/mobile games", N1582)),"mobile games",ISNUMBER(SEARCH("games/tabletop games", N1582)),"tabletop games",ISNUMBER(SEARCH("games/video games", N1582)),"video games",ISNUMBER(SEARCH("music/classical music", N1582)),"classical music",ISNUMBER(SEARCH("music/electronic music", N1582)),"electronic music",ISNUMBER(SEARCH("music/faith", N1582)),"faith",ISNUMBER(SEARCH("music/indie rock", N1582)),"indie rock",ISNUMBER(SEARCH("music/jazz", N1582)),"jazz",ISNUMBER(SEARCH("music/metal", N1582)),"metal",ISNUMBER(SEARCH("music/pop", N1582)),"pop",ISNUMBER(SEARCH("music/rock", N1582)),"rock",ISNUMBER(SEARCH("music/world music", N1582)),"world music",ISNUMBER(SEARCH("journalism/audio", N1582)),"audio",ISNUMBER(SEARCH("photography/nature", N1582)),"nature",ISNUMBER(SEARCH("photography/people", N1582)),"people",ISNUMBER(SEARCH("photography/photobooks", N1582)),"photobooks",ISNUMBER(SEARCH("photography/places", N1582)),"places",ISNUMBER(SEARCH("publishing/art books", N1582)),"art books",ISNUMBER(SEARCH("publishing/children's books", N1582)),"children's books",ISNUMBER(SEARCH("publishing/fiction", N1582)),"fiction",ISNUMBER(SEARCH("publishing/nonfiction", N1582)),"nonfiction",ISNUMBER(SEARCH("publishing/radio &amp; podcasts", N1582)),"radio &amp; podcasts",ISNUMBER(SEARCH("publishing/translations", N1582)),"translations",ISNUMBER(SEARCH("technology/gadgets", N1582)),"gadgets",ISNUMBER(SEARCH("technology/hardware", N1582)),"hardware",ISNUMBER(SEARCH("technology/makerspaces", N1582)),"makerspaces",ISNUMBER(SEARCH("technology/space exploration", N1582)),"space exploration",ISNUMBER(SEARCH("technology/wearables", N1582)),"wearables",ISNUMBER(SEARCH("technology/web", N1582)),"web",ISNUMBER(SEARCH("theater/musical", N1582)),"musical",ISNUMBER(SEARCH("theater/plays", N1582)),"plays",ISNUMBER(SEARCH("theater/spaces", N1582)),"spaces")</f>
        <v>art books</v>
      </c>
      <c r="S1582" s="6">
        <f t="shared" si="123"/>
        <v>40990.050069444449</v>
      </c>
      <c r="T1582" s="6">
        <f t="shared" si="124"/>
        <v>41050.050069444449</v>
      </c>
    </row>
    <row r="1583" spans="1:20" ht="48" hidden="1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tr">
        <f t="shared" si="122"/>
        <v>photography</v>
      </c>
      <c r="R1583" t="str" cm="1">
        <f t="array" ref="R1583">_xlfn.IFS(ISNUMBER(SEARCH("film &amp; video/television", N1583)),"television",ISNUMBER(SEARCH("film &amp; video/animation", N1583)),"animation",ISNUMBER(SEARCH("film &amp; video/documentary", N1583)),"documentary",ISNUMBER(SEARCH("film &amp; video/drama", N1583)),"drama",ISNUMBER(SEARCH("film &amp; video/science fiction", N1583)),"science fiction",ISNUMBER(SEARCH("film &amp; video/shorts", N1583)),"shorts",ISNUMBER(SEARCH("food/food trucks", N1583)),"food trucks",ISNUMBER(SEARCH("food/restaurants", N1583)),"restaurants",ISNUMBER(SEARCH("food/small batch", N1583)),"small batch",ISNUMBER(SEARCH("games/mobile games", N1583)),"mobile games",ISNUMBER(SEARCH("games/tabletop games", N1583)),"tabletop games",ISNUMBER(SEARCH("games/video games", N1583)),"video games",ISNUMBER(SEARCH("music/classical music", N1583)),"classical music",ISNUMBER(SEARCH("music/electronic music", N1583)),"electronic music",ISNUMBER(SEARCH("music/faith", N1583)),"faith",ISNUMBER(SEARCH("music/indie rock", N1583)),"indie rock",ISNUMBER(SEARCH("music/jazz", N1583)),"jazz",ISNUMBER(SEARCH("music/metal", N1583)),"metal",ISNUMBER(SEARCH("music/pop", N1583)),"pop",ISNUMBER(SEARCH("music/rock", N1583)),"rock",ISNUMBER(SEARCH("music/world music", N1583)),"world music",ISNUMBER(SEARCH("journalism/audio", N1583)),"audio",ISNUMBER(SEARCH("photography/nature", N1583)),"nature",ISNUMBER(SEARCH("photography/people", N1583)),"people",ISNUMBER(SEARCH("photography/photobooks", N1583)),"photobooks",ISNUMBER(SEARCH("photography/places", N1583)),"places",ISNUMBER(SEARCH("publishing/art books", N1583)),"art books",ISNUMBER(SEARCH("publishing/children's books", N1583)),"children's books",ISNUMBER(SEARCH("publishing/fiction", N1583)),"fiction",ISNUMBER(SEARCH("publishing/nonfiction", N1583)),"nonfiction",ISNUMBER(SEARCH("publishing/radio &amp; podcasts", N1583)),"radio &amp; podcasts",ISNUMBER(SEARCH("publishing/translations", N1583)),"translations",ISNUMBER(SEARCH("technology/gadgets", N1583)),"gadgets",ISNUMBER(SEARCH("technology/hardware", N1583)),"hardware",ISNUMBER(SEARCH("technology/makerspaces", N1583)),"makerspaces",ISNUMBER(SEARCH("technology/space exploration", N1583)),"space exploration",ISNUMBER(SEARCH("technology/wearables", N1583)),"wearables",ISNUMBER(SEARCH("technology/web", N1583)),"web",ISNUMBER(SEARCH("theater/musical", N1583)),"musical",ISNUMBER(SEARCH("theater/plays", N1583)),"plays",ISNUMBER(SEARCH("theater/spaces", N1583)),"spaces")</f>
        <v>places</v>
      </c>
      <c r="S1583" s="6">
        <f t="shared" si="123"/>
        <v>42325.448958333334</v>
      </c>
      <c r="T1583" s="6">
        <f t="shared" si="124"/>
        <v>42357.448958333334</v>
      </c>
    </row>
    <row r="1584" spans="1:20" ht="32" hidden="1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tr">
        <f t="shared" si="122"/>
        <v>photography</v>
      </c>
      <c r="R1584" t="str" cm="1">
        <f t="array" ref="R1584">_xlfn.IFS(ISNUMBER(SEARCH("film &amp; video/television", N1584)),"television",ISNUMBER(SEARCH("film &amp; video/animation", N1584)),"animation",ISNUMBER(SEARCH("film &amp; video/documentary", N1584)),"documentary",ISNUMBER(SEARCH("film &amp; video/drama", N1584)),"drama",ISNUMBER(SEARCH("film &amp; video/science fiction", N1584)),"science fiction",ISNUMBER(SEARCH("film &amp; video/shorts", N1584)),"shorts",ISNUMBER(SEARCH("food/food trucks", N1584)),"food trucks",ISNUMBER(SEARCH("food/restaurants", N1584)),"restaurants",ISNUMBER(SEARCH("food/small batch", N1584)),"small batch",ISNUMBER(SEARCH("games/mobile games", N1584)),"mobile games",ISNUMBER(SEARCH("games/tabletop games", N1584)),"tabletop games",ISNUMBER(SEARCH("games/video games", N1584)),"video games",ISNUMBER(SEARCH("music/classical music", N1584)),"classical music",ISNUMBER(SEARCH("music/electronic music", N1584)),"electronic music",ISNUMBER(SEARCH("music/faith", N1584)),"faith",ISNUMBER(SEARCH("music/indie rock", N1584)),"indie rock",ISNUMBER(SEARCH("music/jazz", N1584)),"jazz",ISNUMBER(SEARCH("music/metal", N1584)),"metal",ISNUMBER(SEARCH("music/pop", N1584)),"pop",ISNUMBER(SEARCH("music/rock", N1584)),"rock",ISNUMBER(SEARCH("music/world music", N1584)),"world music",ISNUMBER(SEARCH("journalism/audio", N1584)),"audio",ISNUMBER(SEARCH("photography/nature", N1584)),"nature",ISNUMBER(SEARCH("photography/people", N1584)),"people",ISNUMBER(SEARCH("photography/photobooks", N1584)),"photobooks",ISNUMBER(SEARCH("photography/places", N1584)),"places",ISNUMBER(SEARCH("publishing/art books", N1584)),"art books",ISNUMBER(SEARCH("publishing/children's books", N1584)),"children's books",ISNUMBER(SEARCH("publishing/fiction", N1584)),"fiction",ISNUMBER(SEARCH("publishing/nonfiction", N1584)),"nonfiction",ISNUMBER(SEARCH("publishing/radio &amp; podcasts", N1584)),"radio &amp; podcasts",ISNUMBER(SEARCH("publishing/translations", N1584)),"translations",ISNUMBER(SEARCH("technology/gadgets", N1584)),"gadgets",ISNUMBER(SEARCH("technology/hardware", N1584)),"hardware",ISNUMBER(SEARCH("technology/makerspaces", N1584)),"makerspaces",ISNUMBER(SEARCH("technology/space exploration", N1584)),"space exploration",ISNUMBER(SEARCH("technology/wearables", N1584)),"wearables",ISNUMBER(SEARCH("technology/web", N1584)),"web",ISNUMBER(SEARCH("theater/musical", N1584)),"musical",ISNUMBER(SEARCH("theater/plays", N1584)),"plays",ISNUMBER(SEARCH("theater/spaces", N1584)),"spaces")</f>
        <v>places</v>
      </c>
      <c r="S1584" s="6">
        <f t="shared" si="123"/>
        <v>42246.789965277778</v>
      </c>
      <c r="T1584" s="6">
        <f t="shared" si="124"/>
        <v>42303.888888888891</v>
      </c>
    </row>
    <row r="1585" spans="1:20" ht="48" hidden="1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tr">
        <f t="shared" si="122"/>
        <v>photography</v>
      </c>
      <c r="R1585" t="str" cm="1">
        <f t="array" ref="R1585">_xlfn.IFS(ISNUMBER(SEARCH("film &amp; video/television", N1585)),"television",ISNUMBER(SEARCH("film &amp; video/animation", N1585)),"animation",ISNUMBER(SEARCH("film &amp; video/documentary", N1585)),"documentary",ISNUMBER(SEARCH("film &amp; video/drama", N1585)),"drama",ISNUMBER(SEARCH("film &amp; video/science fiction", N1585)),"science fiction",ISNUMBER(SEARCH("film &amp; video/shorts", N1585)),"shorts",ISNUMBER(SEARCH("food/food trucks", N1585)),"food trucks",ISNUMBER(SEARCH("food/restaurants", N1585)),"restaurants",ISNUMBER(SEARCH("food/small batch", N1585)),"small batch",ISNUMBER(SEARCH("games/mobile games", N1585)),"mobile games",ISNUMBER(SEARCH("games/tabletop games", N1585)),"tabletop games",ISNUMBER(SEARCH("games/video games", N1585)),"video games",ISNUMBER(SEARCH("music/classical music", N1585)),"classical music",ISNUMBER(SEARCH("music/electronic music", N1585)),"electronic music",ISNUMBER(SEARCH("music/faith", N1585)),"faith",ISNUMBER(SEARCH("music/indie rock", N1585)),"indie rock",ISNUMBER(SEARCH("music/jazz", N1585)),"jazz",ISNUMBER(SEARCH("music/metal", N1585)),"metal",ISNUMBER(SEARCH("music/pop", N1585)),"pop",ISNUMBER(SEARCH("music/rock", N1585)),"rock",ISNUMBER(SEARCH("music/world music", N1585)),"world music",ISNUMBER(SEARCH("journalism/audio", N1585)),"audio",ISNUMBER(SEARCH("photography/nature", N1585)),"nature",ISNUMBER(SEARCH("photography/people", N1585)),"people",ISNUMBER(SEARCH("photography/photobooks", N1585)),"photobooks",ISNUMBER(SEARCH("photography/places", N1585)),"places",ISNUMBER(SEARCH("publishing/art books", N1585)),"art books",ISNUMBER(SEARCH("publishing/children's books", N1585)),"children's books",ISNUMBER(SEARCH("publishing/fiction", N1585)),"fiction",ISNUMBER(SEARCH("publishing/nonfiction", N1585)),"nonfiction",ISNUMBER(SEARCH("publishing/radio &amp; podcasts", N1585)),"radio &amp; podcasts",ISNUMBER(SEARCH("publishing/translations", N1585)),"translations",ISNUMBER(SEARCH("technology/gadgets", N1585)),"gadgets",ISNUMBER(SEARCH("technology/hardware", N1585)),"hardware",ISNUMBER(SEARCH("technology/makerspaces", N1585)),"makerspaces",ISNUMBER(SEARCH("technology/space exploration", N1585)),"space exploration",ISNUMBER(SEARCH("technology/wearables", N1585)),"wearables",ISNUMBER(SEARCH("technology/web", N1585)),"web",ISNUMBER(SEARCH("theater/musical", N1585)),"musical",ISNUMBER(SEARCH("theater/plays", N1585)),"plays",ISNUMBER(SEARCH("theater/spaces", N1585)),"spaces")</f>
        <v>places</v>
      </c>
      <c r="S1585" s="6">
        <f t="shared" si="123"/>
        <v>41877.904988425929</v>
      </c>
      <c r="T1585" s="6">
        <f t="shared" si="124"/>
        <v>41907.904988425929</v>
      </c>
    </row>
    <row r="1586" spans="1:20" ht="48" hidden="1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v>0</v>
      </c>
      <c r="Q1586" t="str">
        <f t="shared" si="122"/>
        <v>photography</v>
      </c>
      <c r="R1586" t="str" cm="1">
        <f t="array" ref="R1586">_xlfn.IFS(ISNUMBER(SEARCH("film &amp; video/television", N1586)),"television",ISNUMBER(SEARCH("film &amp; video/animation", N1586)),"animation",ISNUMBER(SEARCH("film &amp; video/documentary", N1586)),"documentary",ISNUMBER(SEARCH("film &amp; video/drama", N1586)),"drama",ISNUMBER(SEARCH("film &amp; video/science fiction", N1586)),"science fiction",ISNUMBER(SEARCH("film &amp; video/shorts", N1586)),"shorts",ISNUMBER(SEARCH("food/food trucks", N1586)),"food trucks",ISNUMBER(SEARCH("food/restaurants", N1586)),"restaurants",ISNUMBER(SEARCH("food/small batch", N1586)),"small batch",ISNUMBER(SEARCH("games/mobile games", N1586)),"mobile games",ISNUMBER(SEARCH("games/tabletop games", N1586)),"tabletop games",ISNUMBER(SEARCH("games/video games", N1586)),"video games",ISNUMBER(SEARCH("music/classical music", N1586)),"classical music",ISNUMBER(SEARCH("music/electronic music", N1586)),"electronic music",ISNUMBER(SEARCH("music/faith", N1586)),"faith",ISNUMBER(SEARCH("music/indie rock", N1586)),"indie rock",ISNUMBER(SEARCH("music/jazz", N1586)),"jazz",ISNUMBER(SEARCH("music/metal", N1586)),"metal",ISNUMBER(SEARCH("music/pop", N1586)),"pop",ISNUMBER(SEARCH("music/rock", N1586)),"rock",ISNUMBER(SEARCH("music/world music", N1586)),"world music",ISNUMBER(SEARCH("journalism/audio", N1586)),"audio",ISNUMBER(SEARCH("photography/nature", N1586)),"nature",ISNUMBER(SEARCH("photography/people", N1586)),"people",ISNUMBER(SEARCH("photography/photobooks", N1586)),"photobooks",ISNUMBER(SEARCH("photography/places", N1586)),"places",ISNUMBER(SEARCH("publishing/art books", N1586)),"art books",ISNUMBER(SEARCH("publishing/children's books", N1586)),"children's books",ISNUMBER(SEARCH("publishing/fiction", N1586)),"fiction",ISNUMBER(SEARCH("publishing/nonfiction", N1586)),"nonfiction",ISNUMBER(SEARCH("publishing/radio &amp; podcasts", N1586)),"radio &amp; podcasts",ISNUMBER(SEARCH("publishing/translations", N1586)),"translations",ISNUMBER(SEARCH("technology/gadgets", N1586)),"gadgets",ISNUMBER(SEARCH("technology/hardware", N1586)),"hardware",ISNUMBER(SEARCH("technology/makerspaces", N1586)),"makerspaces",ISNUMBER(SEARCH("technology/space exploration", N1586)),"space exploration",ISNUMBER(SEARCH("technology/wearables", N1586)),"wearables",ISNUMBER(SEARCH("technology/web", N1586)),"web",ISNUMBER(SEARCH("theater/musical", N1586)),"musical",ISNUMBER(SEARCH("theater/plays", N1586)),"plays",ISNUMBER(SEARCH("theater/spaces", N1586)),"spaces")</f>
        <v>places</v>
      </c>
      <c r="S1586" s="6">
        <f t="shared" si="123"/>
        <v>41779.649317129632</v>
      </c>
      <c r="T1586" s="6">
        <f t="shared" si="124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tr">
        <f t="shared" si="122"/>
        <v>photography</v>
      </c>
      <c r="R1587" t="str" cm="1">
        <f t="array" ref="R1587">_xlfn.IFS(ISNUMBER(SEARCH("film &amp; video/television", N1587)),"television",ISNUMBER(SEARCH("film &amp; video/animation", N1587)),"animation",ISNUMBER(SEARCH("film &amp; video/documentary", N1587)),"documentary",ISNUMBER(SEARCH("film &amp; video/drama", N1587)),"drama",ISNUMBER(SEARCH("film &amp; video/science fiction", N1587)),"science fiction",ISNUMBER(SEARCH("film &amp; video/shorts", N1587)),"shorts",ISNUMBER(SEARCH("food/food trucks", N1587)),"food trucks",ISNUMBER(SEARCH("food/restaurants", N1587)),"restaurants",ISNUMBER(SEARCH("food/small batch", N1587)),"small batch",ISNUMBER(SEARCH("games/mobile games", N1587)),"mobile games",ISNUMBER(SEARCH("games/tabletop games", N1587)),"tabletop games",ISNUMBER(SEARCH("games/video games", N1587)),"video games",ISNUMBER(SEARCH("music/classical music", N1587)),"classical music",ISNUMBER(SEARCH("music/electronic music", N1587)),"electronic music",ISNUMBER(SEARCH("music/faith", N1587)),"faith",ISNUMBER(SEARCH("music/indie rock", N1587)),"indie rock",ISNUMBER(SEARCH("music/jazz", N1587)),"jazz",ISNUMBER(SEARCH("music/metal", N1587)),"metal",ISNUMBER(SEARCH("music/pop", N1587)),"pop",ISNUMBER(SEARCH("music/rock", N1587)),"rock",ISNUMBER(SEARCH("music/world music", N1587)),"world music",ISNUMBER(SEARCH("journalism/audio", N1587)),"audio",ISNUMBER(SEARCH("photography/nature", N1587)),"nature",ISNUMBER(SEARCH("photography/people", N1587)),"people",ISNUMBER(SEARCH("photography/photobooks", N1587)),"photobooks",ISNUMBER(SEARCH("photography/places", N1587)),"places",ISNUMBER(SEARCH("publishing/art books", N1587)),"art books",ISNUMBER(SEARCH("publishing/children's books", N1587)),"children's books",ISNUMBER(SEARCH("publishing/fiction", N1587)),"fiction",ISNUMBER(SEARCH("publishing/nonfiction", N1587)),"nonfiction",ISNUMBER(SEARCH("publishing/radio &amp; podcasts", N1587)),"radio &amp; podcasts",ISNUMBER(SEARCH("publishing/translations", N1587)),"translations",ISNUMBER(SEARCH("technology/gadgets", N1587)),"gadgets",ISNUMBER(SEARCH("technology/hardware", N1587)),"hardware",ISNUMBER(SEARCH("technology/makerspaces", N1587)),"makerspaces",ISNUMBER(SEARCH("technology/space exploration", N1587)),"space exploration",ISNUMBER(SEARCH("technology/wearables", N1587)),"wearables",ISNUMBER(SEARCH("technology/web", N1587)),"web",ISNUMBER(SEARCH("theater/musical", N1587)),"musical",ISNUMBER(SEARCH("theater/plays", N1587)),"plays",ISNUMBER(SEARCH("theater/spaces", N1587)),"spaces")</f>
        <v>places</v>
      </c>
      <c r="S1587" s="6">
        <f t="shared" si="123"/>
        <v>42707.895462962959</v>
      </c>
      <c r="T1587" s="6">
        <f t="shared" si="124"/>
        <v>42729.458333333328</v>
      </c>
    </row>
    <row r="1588" spans="1:20" ht="32" hidden="1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v>0</v>
      </c>
      <c r="Q1588" t="str">
        <f t="shared" si="122"/>
        <v>photography</v>
      </c>
      <c r="R1588" t="str" cm="1">
        <f t="array" ref="R1588">_xlfn.IFS(ISNUMBER(SEARCH("film &amp; video/television", N1588)),"television",ISNUMBER(SEARCH("film &amp; video/animation", N1588)),"animation",ISNUMBER(SEARCH("film &amp; video/documentary", N1588)),"documentary",ISNUMBER(SEARCH("film &amp; video/drama", N1588)),"drama",ISNUMBER(SEARCH("film &amp; video/science fiction", N1588)),"science fiction",ISNUMBER(SEARCH("film &amp; video/shorts", N1588)),"shorts",ISNUMBER(SEARCH("food/food trucks", N1588)),"food trucks",ISNUMBER(SEARCH("food/restaurants", N1588)),"restaurants",ISNUMBER(SEARCH("food/small batch", N1588)),"small batch",ISNUMBER(SEARCH("games/mobile games", N1588)),"mobile games",ISNUMBER(SEARCH("games/tabletop games", N1588)),"tabletop games",ISNUMBER(SEARCH("games/video games", N1588)),"video games",ISNUMBER(SEARCH("music/classical music", N1588)),"classical music",ISNUMBER(SEARCH("music/electronic music", N1588)),"electronic music",ISNUMBER(SEARCH("music/faith", N1588)),"faith",ISNUMBER(SEARCH("music/indie rock", N1588)),"indie rock",ISNUMBER(SEARCH("music/jazz", N1588)),"jazz",ISNUMBER(SEARCH("music/metal", N1588)),"metal",ISNUMBER(SEARCH("music/pop", N1588)),"pop",ISNUMBER(SEARCH("music/rock", N1588)),"rock",ISNUMBER(SEARCH("music/world music", N1588)),"world music",ISNUMBER(SEARCH("journalism/audio", N1588)),"audio",ISNUMBER(SEARCH("photography/nature", N1588)),"nature",ISNUMBER(SEARCH("photography/people", N1588)),"people",ISNUMBER(SEARCH("photography/photobooks", N1588)),"photobooks",ISNUMBER(SEARCH("photography/places", N1588)),"places",ISNUMBER(SEARCH("publishing/art books", N1588)),"art books",ISNUMBER(SEARCH("publishing/children's books", N1588)),"children's books",ISNUMBER(SEARCH("publishing/fiction", N1588)),"fiction",ISNUMBER(SEARCH("publishing/nonfiction", N1588)),"nonfiction",ISNUMBER(SEARCH("publishing/radio &amp; podcasts", N1588)),"radio &amp; podcasts",ISNUMBER(SEARCH("publishing/translations", N1588)),"translations",ISNUMBER(SEARCH("technology/gadgets", N1588)),"gadgets",ISNUMBER(SEARCH("technology/hardware", N1588)),"hardware",ISNUMBER(SEARCH("technology/makerspaces", N1588)),"makerspaces",ISNUMBER(SEARCH("technology/space exploration", N1588)),"space exploration",ISNUMBER(SEARCH("technology/wearables", N1588)),"wearables",ISNUMBER(SEARCH("technology/web", N1588)),"web",ISNUMBER(SEARCH("theater/musical", N1588)),"musical",ISNUMBER(SEARCH("theater/plays", N1588)),"plays",ISNUMBER(SEARCH("theater/spaces", N1588)),"spaces")</f>
        <v>places</v>
      </c>
      <c r="S1588" s="6">
        <f t="shared" si="123"/>
        <v>42069.104421296302</v>
      </c>
      <c r="T1588" s="6">
        <f t="shared" si="124"/>
        <v>42099.062754629631</v>
      </c>
    </row>
    <row r="1589" spans="1:20" ht="48" hidden="1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tr">
        <f t="shared" si="122"/>
        <v>photography</v>
      </c>
      <c r="R1589" t="str" cm="1">
        <f t="array" ref="R1589">_xlfn.IFS(ISNUMBER(SEARCH("film &amp; video/television", N1589)),"television",ISNUMBER(SEARCH("film &amp; video/animation", N1589)),"animation",ISNUMBER(SEARCH("film &amp; video/documentary", N1589)),"documentary",ISNUMBER(SEARCH("film &amp; video/drama", N1589)),"drama",ISNUMBER(SEARCH("film &amp; video/science fiction", N1589)),"science fiction",ISNUMBER(SEARCH("film &amp; video/shorts", N1589)),"shorts",ISNUMBER(SEARCH("food/food trucks", N1589)),"food trucks",ISNUMBER(SEARCH("food/restaurants", N1589)),"restaurants",ISNUMBER(SEARCH("food/small batch", N1589)),"small batch",ISNUMBER(SEARCH("games/mobile games", N1589)),"mobile games",ISNUMBER(SEARCH("games/tabletop games", N1589)),"tabletop games",ISNUMBER(SEARCH("games/video games", N1589)),"video games",ISNUMBER(SEARCH("music/classical music", N1589)),"classical music",ISNUMBER(SEARCH("music/electronic music", N1589)),"electronic music",ISNUMBER(SEARCH("music/faith", N1589)),"faith",ISNUMBER(SEARCH("music/indie rock", N1589)),"indie rock",ISNUMBER(SEARCH("music/jazz", N1589)),"jazz",ISNUMBER(SEARCH("music/metal", N1589)),"metal",ISNUMBER(SEARCH("music/pop", N1589)),"pop",ISNUMBER(SEARCH("music/rock", N1589)),"rock",ISNUMBER(SEARCH("music/world music", N1589)),"world music",ISNUMBER(SEARCH("journalism/audio", N1589)),"audio",ISNUMBER(SEARCH("photography/nature", N1589)),"nature",ISNUMBER(SEARCH("photography/people", N1589)),"people",ISNUMBER(SEARCH("photography/photobooks", N1589)),"photobooks",ISNUMBER(SEARCH("photography/places", N1589)),"places",ISNUMBER(SEARCH("publishing/art books", N1589)),"art books",ISNUMBER(SEARCH("publishing/children's books", N1589)),"children's books",ISNUMBER(SEARCH("publishing/fiction", N1589)),"fiction",ISNUMBER(SEARCH("publishing/nonfiction", N1589)),"nonfiction",ISNUMBER(SEARCH("publishing/radio &amp; podcasts", N1589)),"radio &amp; podcasts",ISNUMBER(SEARCH("publishing/translations", N1589)),"translations",ISNUMBER(SEARCH("technology/gadgets", N1589)),"gadgets",ISNUMBER(SEARCH("technology/hardware", N1589)),"hardware",ISNUMBER(SEARCH("technology/makerspaces", N1589)),"makerspaces",ISNUMBER(SEARCH("technology/space exploration", N1589)),"space exploration",ISNUMBER(SEARCH("technology/wearables", N1589)),"wearables",ISNUMBER(SEARCH("technology/web", N1589)),"web",ISNUMBER(SEARCH("theater/musical", N1589)),"musical",ISNUMBER(SEARCH("theater/plays", N1589)),"plays",ISNUMBER(SEARCH("theater/spaces", N1589)),"spaces")</f>
        <v>places</v>
      </c>
      <c r="S1589" s="6">
        <f t="shared" si="123"/>
        <v>41956.950983796298</v>
      </c>
      <c r="T1589" s="6">
        <f t="shared" si="124"/>
        <v>41986.950983796298</v>
      </c>
    </row>
    <row r="1590" spans="1:20" ht="32" hidden="1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v>0</v>
      </c>
      <c r="Q1590" t="str">
        <f t="shared" si="122"/>
        <v>photography</v>
      </c>
      <c r="R1590" t="str" cm="1">
        <f t="array" ref="R1590">_xlfn.IFS(ISNUMBER(SEARCH("film &amp; video/television", N1590)),"television",ISNUMBER(SEARCH("film &amp; video/animation", N1590)),"animation",ISNUMBER(SEARCH("film &amp; video/documentary", N1590)),"documentary",ISNUMBER(SEARCH("film &amp; video/drama", N1590)),"drama",ISNUMBER(SEARCH("film &amp; video/science fiction", N1590)),"science fiction",ISNUMBER(SEARCH("film &amp; video/shorts", N1590)),"shorts",ISNUMBER(SEARCH("food/food trucks", N1590)),"food trucks",ISNUMBER(SEARCH("food/restaurants", N1590)),"restaurants",ISNUMBER(SEARCH("food/small batch", N1590)),"small batch",ISNUMBER(SEARCH("games/mobile games", N1590)),"mobile games",ISNUMBER(SEARCH("games/tabletop games", N1590)),"tabletop games",ISNUMBER(SEARCH("games/video games", N1590)),"video games",ISNUMBER(SEARCH("music/classical music", N1590)),"classical music",ISNUMBER(SEARCH("music/electronic music", N1590)),"electronic music",ISNUMBER(SEARCH("music/faith", N1590)),"faith",ISNUMBER(SEARCH("music/indie rock", N1590)),"indie rock",ISNUMBER(SEARCH("music/jazz", N1590)),"jazz",ISNUMBER(SEARCH("music/metal", N1590)),"metal",ISNUMBER(SEARCH("music/pop", N1590)),"pop",ISNUMBER(SEARCH("music/rock", N1590)),"rock",ISNUMBER(SEARCH("music/world music", N1590)),"world music",ISNUMBER(SEARCH("journalism/audio", N1590)),"audio",ISNUMBER(SEARCH("photography/nature", N1590)),"nature",ISNUMBER(SEARCH("photography/people", N1590)),"people",ISNUMBER(SEARCH("photography/photobooks", N1590)),"photobooks",ISNUMBER(SEARCH("photography/places", N1590)),"places",ISNUMBER(SEARCH("publishing/art books", N1590)),"art books",ISNUMBER(SEARCH("publishing/children's books", N1590)),"children's books",ISNUMBER(SEARCH("publishing/fiction", N1590)),"fiction",ISNUMBER(SEARCH("publishing/nonfiction", N1590)),"nonfiction",ISNUMBER(SEARCH("publishing/radio &amp; podcasts", N1590)),"radio &amp; podcasts",ISNUMBER(SEARCH("publishing/translations", N1590)),"translations",ISNUMBER(SEARCH("technology/gadgets", N1590)),"gadgets",ISNUMBER(SEARCH("technology/hardware", N1590)),"hardware",ISNUMBER(SEARCH("technology/makerspaces", N1590)),"makerspaces",ISNUMBER(SEARCH("technology/space exploration", N1590)),"space exploration",ISNUMBER(SEARCH("technology/wearables", N1590)),"wearables",ISNUMBER(SEARCH("technology/web", N1590)),"web",ISNUMBER(SEARCH("theater/musical", N1590)),"musical",ISNUMBER(SEARCH("theater/plays", N1590)),"plays",ISNUMBER(SEARCH("theater/spaces", N1590)),"spaces")</f>
        <v>places</v>
      </c>
      <c r="S1590" s="6">
        <f t="shared" si="123"/>
        <v>42005.24998842593</v>
      </c>
      <c r="T1590" s="6">
        <f t="shared" si="124"/>
        <v>42035.841666666667</v>
      </c>
    </row>
    <row r="1591" spans="1:20" ht="32" hidden="1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v>0</v>
      </c>
      <c r="Q1591" t="str">
        <f t="shared" si="122"/>
        <v>photography</v>
      </c>
      <c r="R1591" t="str" cm="1">
        <f t="array" ref="R1591">_xlfn.IFS(ISNUMBER(SEARCH("film &amp; video/television", N1591)),"television",ISNUMBER(SEARCH("film &amp; video/animation", N1591)),"animation",ISNUMBER(SEARCH("film &amp; video/documentary", N1591)),"documentary",ISNUMBER(SEARCH("film &amp; video/drama", N1591)),"drama",ISNUMBER(SEARCH("film &amp; video/science fiction", N1591)),"science fiction",ISNUMBER(SEARCH("film &amp; video/shorts", N1591)),"shorts",ISNUMBER(SEARCH("food/food trucks", N1591)),"food trucks",ISNUMBER(SEARCH("food/restaurants", N1591)),"restaurants",ISNUMBER(SEARCH("food/small batch", N1591)),"small batch",ISNUMBER(SEARCH("games/mobile games", N1591)),"mobile games",ISNUMBER(SEARCH("games/tabletop games", N1591)),"tabletop games",ISNUMBER(SEARCH("games/video games", N1591)),"video games",ISNUMBER(SEARCH("music/classical music", N1591)),"classical music",ISNUMBER(SEARCH("music/electronic music", N1591)),"electronic music",ISNUMBER(SEARCH("music/faith", N1591)),"faith",ISNUMBER(SEARCH("music/indie rock", N1591)),"indie rock",ISNUMBER(SEARCH("music/jazz", N1591)),"jazz",ISNUMBER(SEARCH("music/metal", N1591)),"metal",ISNUMBER(SEARCH("music/pop", N1591)),"pop",ISNUMBER(SEARCH("music/rock", N1591)),"rock",ISNUMBER(SEARCH("music/world music", N1591)),"world music",ISNUMBER(SEARCH("journalism/audio", N1591)),"audio",ISNUMBER(SEARCH("photography/nature", N1591)),"nature",ISNUMBER(SEARCH("photography/people", N1591)),"people",ISNUMBER(SEARCH("photography/photobooks", N1591)),"photobooks",ISNUMBER(SEARCH("photography/places", N1591)),"places",ISNUMBER(SEARCH("publishing/art books", N1591)),"art books",ISNUMBER(SEARCH("publishing/children's books", N1591)),"children's books",ISNUMBER(SEARCH("publishing/fiction", N1591)),"fiction",ISNUMBER(SEARCH("publishing/nonfiction", N1591)),"nonfiction",ISNUMBER(SEARCH("publishing/radio &amp; podcasts", N1591)),"radio &amp; podcasts",ISNUMBER(SEARCH("publishing/translations", N1591)),"translations",ISNUMBER(SEARCH("technology/gadgets", N1591)),"gadgets",ISNUMBER(SEARCH("technology/hardware", N1591)),"hardware",ISNUMBER(SEARCH("technology/makerspaces", N1591)),"makerspaces",ISNUMBER(SEARCH("technology/space exploration", N1591)),"space exploration",ISNUMBER(SEARCH("technology/wearables", N1591)),"wearables",ISNUMBER(SEARCH("technology/web", N1591)),"web",ISNUMBER(SEARCH("theater/musical", N1591)),"musical",ISNUMBER(SEARCH("theater/plays", N1591)),"plays",ISNUMBER(SEARCH("theater/spaces", N1591)),"spaces")</f>
        <v>places</v>
      </c>
      <c r="S1591" s="6">
        <f t="shared" si="123"/>
        <v>42256.984791666662</v>
      </c>
      <c r="T1591" s="6">
        <f t="shared" si="124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tr">
        <f t="shared" si="122"/>
        <v>photography</v>
      </c>
      <c r="R1592" t="str" cm="1">
        <f t="array" ref="R1592">_xlfn.IFS(ISNUMBER(SEARCH("film &amp; video/television", N1592)),"television",ISNUMBER(SEARCH("film &amp; video/animation", N1592)),"animation",ISNUMBER(SEARCH("film &amp; video/documentary", N1592)),"documentary",ISNUMBER(SEARCH("film &amp; video/drama", N1592)),"drama",ISNUMBER(SEARCH("film &amp; video/science fiction", N1592)),"science fiction",ISNUMBER(SEARCH("film &amp; video/shorts", N1592)),"shorts",ISNUMBER(SEARCH("food/food trucks", N1592)),"food trucks",ISNUMBER(SEARCH("food/restaurants", N1592)),"restaurants",ISNUMBER(SEARCH("food/small batch", N1592)),"small batch",ISNUMBER(SEARCH("games/mobile games", N1592)),"mobile games",ISNUMBER(SEARCH("games/tabletop games", N1592)),"tabletop games",ISNUMBER(SEARCH("games/video games", N1592)),"video games",ISNUMBER(SEARCH("music/classical music", N1592)),"classical music",ISNUMBER(SEARCH("music/electronic music", N1592)),"electronic music",ISNUMBER(SEARCH("music/faith", N1592)),"faith",ISNUMBER(SEARCH("music/indie rock", N1592)),"indie rock",ISNUMBER(SEARCH("music/jazz", N1592)),"jazz",ISNUMBER(SEARCH("music/metal", N1592)),"metal",ISNUMBER(SEARCH("music/pop", N1592)),"pop",ISNUMBER(SEARCH("music/rock", N1592)),"rock",ISNUMBER(SEARCH("music/world music", N1592)),"world music",ISNUMBER(SEARCH("journalism/audio", N1592)),"audio",ISNUMBER(SEARCH("photography/nature", N1592)),"nature",ISNUMBER(SEARCH("photography/people", N1592)),"people",ISNUMBER(SEARCH("photography/photobooks", N1592)),"photobooks",ISNUMBER(SEARCH("photography/places", N1592)),"places",ISNUMBER(SEARCH("publishing/art books", N1592)),"art books",ISNUMBER(SEARCH("publishing/children's books", N1592)),"children's books",ISNUMBER(SEARCH("publishing/fiction", N1592)),"fiction",ISNUMBER(SEARCH("publishing/nonfiction", N1592)),"nonfiction",ISNUMBER(SEARCH("publishing/radio &amp; podcasts", N1592)),"radio &amp; podcasts",ISNUMBER(SEARCH("publishing/translations", N1592)),"translations",ISNUMBER(SEARCH("technology/gadgets", N1592)),"gadgets",ISNUMBER(SEARCH("technology/hardware", N1592)),"hardware",ISNUMBER(SEARCH("technology/makerspaces", N1592)),"makerspaces",ISNUMBER(SEARCH("technology/space exploration", N1592)),"space exploration",ISNUMBER(SEARCH("technology/wearables", N1592)),"wearables",ISNUMBER(SEARCH("technology/web", N1592)),"web",ISNUMBER(SEARCH("theater/musical", N1592)),"musical",ISNUMBER(SEARCH("theater/plays", N1592)),"plays",ISNUMBER(SEARCH("theater/spaces", N1592)),"spaces")</f>
        <v>places</v>
      </c>
      <c r="S1592" s="6">
        <f t="shared" si="123"/>
        <v>42240.857222222221</v>
      </c>
      <c r="T1592" s="6">
        <f t="shared" si="124"/>
        <v>42270.857222222221</v>
      </c>
    </row>
    <row r="1593" spans="1:20" ht="48" hidden="1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tr">
        <f t="shared" si="122"/>
        <v>photography</v>
      </c>
      <c r="R1593" t="str" cm="1">
        <f t="array" ref="R1593">_xlfn.IFS(ISNUMBER(SEARCH("film &amp; video/television", N1593)),"television",ISNUMBER(SEARCH("film &amp; video/animation", N1593)),"animation",ISNUMBER(SEARCH("film &amp; video/documentary", N1593)),"documentary",ISNUMBER(SEARCH("film &amp; video/drama", N1593)),"drama",ISNUMBER(SEARCH("film &amp; video/science fiction", N1593)),"science fiction",ISNUMBER(SEARCH("film &amp; video/shorts", N1593)),"shorts",ISNUMBER(SEARCH("food/food trucks", N1593)),"food trucks",ISNUMBER(SEARCH("food/restaurants", N1593)),"restaurants",ISNUMBER(SEARCH("food/small batch", N1593)),"small batch",ISNUMBER(SEARCH("games/mobile games", N1593)),"mobile games",ISNUMBER(SEARCH("games/tabletop games", N1593)),"tabletop games",ISNUMBER(SEARCH("games/video games", N1593)),"video games",ISNUMBER(SEARCH("music/classical music", N1593)),"classical music",ISNUMBER(SEARCH("music/electronic music", N1593)),"electronic music",ISNUMBER(SEARCH("music/faith", N1593)),"faith",ISNUMBER(SEARCH("music/indie rock", N1593)),"indie rock",ISNUMBER(SEARCH("music/jazz", N1593)),"jazz",ISNUMBER(SEARCH("music/metal", N1593)),"metal",ISNUMBER(SEARCH("music/pop", N1593)),"pop",ISNUMBER(SEARCH("music/rock", N1593)),"rock",ISNUMBER(SEARCH("music/world music", N1593)),"world music",ISNUMBER(SEARCH("journalism/audio", N1593)),"audio",ISNUMBER(SEARCH("photography/nature", N1593)),"nature",ISNUMBER(SEARCH("photography/people", N1593)),"people",ISNUMBER(SEARCH("photography/photobooks", N1593)),"photobooks",ISNUMBER(SEARCH("photography/places", N1593)),"places",ISNUMBER(SEARCH("publishing/art books", N1593)),"art books",ISNUMBER(SEARCH("publishing/children's books", N1593)),"children's books",ISNUMBER(SEARCH("publishing/fiction", N1593)),"fiction",ISNUMBER(SEARCH("publishing/nonfiction", N1593)),"nonfiction",ISNUMBER(SEARCH("publishing/radio &amp; podcasts", N1593)),"radio &amp; podcasts",ISNUMBER(SEARCH("publishing/translations", N1593)),"translations",ISNUMBER(SEARCH("technology/gadgets", N1593)),"gadgets",ISNUMBER(SEARCH("technology/hardware", N1593)),"hardware",ISNUMBER(SEARCH("technology/makerspaces", N1593)),"makerspaces",ISNUMBER(SEARCH("technology/space exploration", N1593)),"space exploration",ISNUMBER(SEARCH("technology/wearables", N1593)),"wearables",ISNUMBER(SEARCH("technology/web", N1593)),"web",ISNUMBER(SEARCH("theater/musical", N1593)),"musical",ISNUMBER(SEARCH("theater/plays", N1593)),"plays",ISNUMBER(SEARCH("theater/spaces", N1593)),"spaces")</f>
        <v>places</v>
      </c>
      <c r="S1593" s="6">
        <f t="shared" si="123"/>
        <v>42433.726168981477</v>
      </c>
      <c r="T1593" s="6">
        <f t="shared" si="124"/>
        <v>42463.68450231482</v>
      </c>
    </row>
    <row r="1594" spans="1:20" ht="32" hidden="1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v>0</v>
      </c>
      <c r="Q1594" t="str">
        <f t="shared" si="122"/>
        <v>photography</v>
      </c>
      <c r="R1594" t="str" cm="1">
        <f t="array" ref="R1594">_xlfn.IFS(ISNUMBER(SEARCH("film &amp; video/television", N1594)),"television",ISNUMBER(SEARCH("film &amp; video/animation", N1594)),"animation",ISNUMBER(SEARCH("film &amp; video/documentary", N1594)),"documentary",ISNUMBER(SEARCH("film &amp; video/drama", N1594)),"drama",ISNUMBER(SEARCH("film &amp; video/science fiction", N1594)),"science fiction",ISNUMBER(SEARCH("film &amp; video/shorts", N1594)),"shorts",ISNUMBER(SEARCH("food/food trucks", N1594)),"food trucks",ISNUMBER(SEARCH("food/restaurants", N1594)),"restaurants",ISNUMBER(SEARCH("food/small batch", N1594)),"small batch",ISNUMBER(SEARCH("games/mobile games", N1594)),"mobile games",ISNUMBER(SEARCH("games/tabletop games", N1594)),"tabletop games",ISNUMBER(SEARCH("games/video games", N1594)),"video games",ISNUMBER(SEARCH("music/classical music", N1594)),"classical music",ISNUMBER(SEARCH("music/electronic music", N1594)),"electronic music",ISNUMBER(SEARCH("music/faith", N1594)),"faith",ISNUMBER(SEARCH("music/indie rock", N1594)),"indie rock",ISNUMBER(SEARCH("music/jazz", N1594)),"jazz",ISNUMBER(SEARCH("music/metal", N1594)),"metal",ISNUMBER(SEARCH("music/pop", N1594)),"pop",ISNUMBER(SEARCH("music/rock", N1594)),"rock",ISNUMBER(SEARCH("music/world music", N1594)),"world music",ISNUMBER(SEARCH("journalism/audio", N1594)),"audio",ISNUMBER(SEARCH("photography/nature", N1594)),"nature",ISNUMBER(SEARCH("photography/people", N1594)),"people",ISNUMBER(SEARCH("photography/photobooks", N1594)),"photobooks",ISNUMBER(SEARCH("photography/places", N1594)),"places",ISNUMBER(SEARCH("publishing/art books", N1594)),"art books",ISNUMBER(SEARCH("publishing/children's books", N1594)),"children's books",ISNUMBER(SEARCH("publishing/fiction", N1594)),"fiction",ISNUMBER(SEARCH("publishing/nonfiction", N1594)),"nonfiction",ISNUMBER(SEARCH("publishing/radio &amp; podcasts", N1594)),"radio &amp; podcasts",ISNUMBER(SEARCH("publishing/translations", N1594)),"translations",ISNUMBER(SEARCH("technology/gadgets", N1594)),"gadgets",ISNUMBER(SEARCH("technology/hardware", N1594)),"hardware",ISNUMBER(SEARCH("technology/makerspaces", N1594)),"makerspaces",ISNUMBER(SEARCH("technology/space exploration", N1594)),"space exploration",ISNUMBER(SEARCH("technology/wearables", N1594)),"wearables",ISNUMBER(SEARCH("technology/web", N1594)),"web",ISNUMBER(SEARCH("theater/musical", N1594)),"musical",ISNUMBER(SEARCH("theater/plays", N1594)),"plays",ISNUMBER(SEARCH("theater/spaces", N1594)),"spaces")</f>
        <v>places</v>
      </c>
      <c r="S1594" s="6">
        <f t="shared" si="123"/>
        <v>42046.072743055556</v>
      </c>
      <c r="T1594" s="6">
        <f t="shared" si="124"/>
        <v>42091.031076388885</v>
      </c>
    </row>
    <row r="1595" spans="1:20" ht="32" hidden="1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tr">
        <f t="shared" si="122"/>
        <v>photography</v>
      </c>
      <c r="R1595" t="str" cm="1">
        <f t="array" ref="R1595">_xlfn.IFS(ISNUMBER(SEARCH("film &amp; video/television", N1595)),"television",ISNUMBER(SEARCH("film &amp; video/animation", N1595)),"animation",ISNUMBER(SEARCH("film &amp; video/documentary", N1595)),"documentary",ISNUMBER(SEARCH("film &amp; video/drama", N1595)),"drama",ISNUMBER(SEARCH("film &amp; video/science fiction", N1595)),"science fiction",ISNUMBER(SEARCH("film &amp; video/shorts", N1595)),"shorts",ISNUMBER(SEARCH("food/food trucks", N1595)),"food trucks",ISNUMBER(SEARCH("food/restaurants", N1595)),"restaurants",ISNUMBER(SEARCH("food/small batch", N1595)),"small batch",ISNUMBER(SEARCH("games/mobile games", N1595)),"mobile games",ISNUMBER(SEARCH("games/tabletop games", N1595)),"tabletop games",ISNUMBER(SEARCH("games/video games", N1595)),"video games",ISNUMBER(SEARCH("music/classical music", N1595)),"classical music",ISNUMBER(SEARCH("music/electronic music", N1595)),"electronic music",ISNUMBER(SEARCH("music/faith", N1595)),"faith",ISNUMBER(SEARCH("music/indie rock", N1595)),"indie rock",ISNUMBER(SEARCH("music/jazz", N1595)),"jazz",ISNUMBER(SEARCH("music/metal", N1595)),"metal",ISNUMBER(SEARCH("music/pop", N1595)),"pop",ISNUMBER(SEARCH("music/rock", N1595)),"rock",ISNUMBER(SEARCH("music/world music", N1595)),"world music",ISNUMBER(SEARCH("journalism/audio", N1595)),"audio",ISNUMBER(SEARCH("photography/nature", N1595)),"nature",ISNUMBER(SEARCH("photography/people", N1595)),"people",ISNUMBER(SEARCH("photography/photobooks", N1595)),"photobooks",ISNUMBER(SEARCH("photography/places", N1595)),"places",ISNUMBER(SEARCH("publishing/art books", N1595)),"art books",ISNUMBER(SEARCH("publishing/children's books", N1595)),"children's books",ISNUMBER(SEARCH("publishing/fiction", N1595)),"fiction",ISNUMBER(SEARCH("publishing/nonfiction", N1595)),"nonfiction",ISNUMBER(SEARCH("publishing/radio &amp; podcasts", N1595)),"radio &amp; podcasts",ISNUMBER(SEARCH("publishing/translations", N1595)),"translations",ISNUMBER(SEARCH("technology/gadgets", N1595)),"gadgets",ISNUMBER(SEARCH("technology/hardware", N1595)),"hardware",ISNUMBER(SEARCH("technology/makerspaces", N1595)),"makerspaces",ISNUMBER(SEARCH("technology/space exploration", N1595)),"space exploration",ISNUMBER(SEARCH("technology/wearables", N1595)),"wearables",ISNUMBER(SEARCH("technology/web", N1595)),"web",ISNUMBER(SEARCH("theater/musical", N1595)),"musical",ISNUMBER(SEARCH("theater/plays", N1595)),"plays",ISNUMBER(SEARCH("theater/spaces", N1595)),"spaces")</f>
        <v>places</v>
      </c>
      <c r="S1595" s="6">
        <f t="shared" si="123"/>
        <v>42033.845543981486</v>
      </c>
      <c r="T1595" s="6">
        <f t="shared" si="124"/>
        <v>42063.845543981486</v>
      </c>
    </row>
    <row r="1596" spans="1:20" ht="32" hidden="1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tr">
        <f t="shared" si="122"/>
        <v>photography</v>
      </c>
      <c r="R1596" t="str" cm="1">
        <f t="array" ref="R1596">_xlfn.IFS(ISNUMBER(SEARCH("film &amp; video/television", N1596)),"television",ISNUMBER(SEARCH("film &amp; video/animation", N1596)),"animation",ISNUMBER(SEARCH("film &amp; video/documentary", N1596)),"documentary",ISNUMBER(SEARCH("film &amp; video/drama", N1596)),"drama",ISNUMBER(SEARCH("film &amp; video/science fiction", N1596)),"science fiction",ISNUMBER(SEARCH("film &amp; video/shorts", N1596)),"shorts",ISNUMBER(SEARCH("food/food trucks", N1596)),"food trucks",ISNUMBER(SEARCH("food/restaurants", N1596)),"restaurants",ISNUMBER(SEARCH("food/small batch", N1596)),"small batch",ISNUMBER(SEARCH("games/mobile games", N1596)),"mobile games",ISNUMBER(SEARCH("games/tabletop games", N1596)),"tabletop games",ISNUMBER(SEARCH("games/video games", N1596)),"video games",ISNUMBER(SEARCH("music/classical music", N1596)),"classical music",ISNUMBER(SEARCH("music/electronic music", N1596)),"electronic music",ISNUMBER(SEARCH("music/faith", N1596)),"faith",ISNUMBER(SEARCH("music/indie rock", N1596)),"indie rock",ISNUMBER(SEARCH("music/jazz", N1596)),"jazz",ISNUMBER(SEARCH("music/metal", N1596)),"metal",ISNUMBER(SEARCH("music/pop", N1596)),"pop",ISNUMBER(SEARCH("music/rock", N1596)),"rock",ISNUMBER(SEARCH("music/world music", N1596)),"world music",ISNUMBER(SEARCH("journalism/audio", N1596)),"audio",ISNUMBER(SEARCH("photography/nature", N1596)),"nature",ISNUMBER(SEARCH("photography/people", N1596)),"people",ISNUMBER(SEARCH("photography/photobooks", N1596)),"photobooks",ISNUMBER(SEARCH("photography/places", N1596)),"places",ISNUMBER(SEARCH("publishing/art books", N1596)),"art books",ISNUMBER(SEARCH("publishing/children's books", N1596)),"children's books",ISNUMBER(SEARCH("publishing/fiction", N1596)),"fiction",ISNUMBER(SEARCH("publishing/nonfiction", N1596)),"nonfiction",ISNUMBER(SEARCH("publishing/radio &amp; podcasts", N1596)),"radio &amp; podcasts",ISNUMBER(SEARCH("publishing/translations", N1596)),"translations",ISNUMBER(SEARCH("technology/gadgets", N1596)),"gadgets",ISNUMBER(SEARCH("technology/hardware", N1596)),"hardware",ISNUMBER(SEARCH("technology/makerspaces", N1596)),"makerspaces",ISNUMBER(SEARCH("technology/space exploration", N1596)),"space exploration",ISNUMBER(SEARCH("technology/wearables", N1596)),"wearables",ISNUMBER(SEARCH("technology/web", N1596)),"web",ISNUMBER(SEARCH("theater/musical", N1596)),"musical",ISNUMBER(SEARCH("theater/plays", N1596)),"plays",ISNUMBER(SEARCH("theater/spaces", N1596)),"spaces")</f>
        <v>places</v>
      </c>
      <c r="S1596" s="6">
        <f t="shared" si="123"/>
        <v>42445.712754629625</v>
      </c>
      <c r="T1596" s="6">
        <f t="shared" si="124"/>
        <v>42505.681249999994</v>
      </c>
    </row>
    <row r="1597" spans="1:20" ht="48" hidden="1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tr">
        <f t="shared" si="122"/>
        <v>photography</v>
      </c>
      <c r="R1597" t="str" cm="1">
        <f t="array" ref="R1597">_xlfn.IFS(ISNUMBER(SEARCH("film &amp; video/television", N1597)),"television",ISNUMBER(SEARCH("film &amp; video/animation", N1597)),"animation",ISNUMBER(SEARCH("film &amp; video/documentary", N1597)),"documentary",ISNUMBER(SEARCH("film &amp; video/drama", N1597)),"drama",ISNUMBER(SEARCH("film &amp; video/science fiction", N1597)),"science fiction",ISNUMBER(SEARCH("film &amp; video/shorts", N1597)),"shorts",ISNUMBER(SEARCH("food/food trucks", N1597)),"food trucks",ISNUMBER(SEARCH("food/restaurants", N1597)),"restaurants",ISNUMBER(SEARCH("food/small batch", N1597)),"small batch",ISNUMBER(SEARCH("games/mobile games", N1597)),"mobile games",ISNUMBER(SEARCH("games/tabletop games", N1597)),"tabletop games",ISNUMBER(SEARCH("games/video games", N1597)),"video games",ISNUMBER(SEARCH("music/classical music", N1597)),"classical music",ISNUMBER(SEARCH("music/electronic music", N1597)),"electronic music",ISNUMBER(SEARCH("music/faith", N1597)),"faith",ISNUMBER(SEARCH("music/indie rock", N1597)),"indie rock",ISNUMBER(SEARCH("music/jazz", N1597)),"jazz",ISNUMBER(SEARCH("music/metal", N1597)),"metal",ISNUMBER(SEARCH("music/pop", N1597)),"pop",ISNUMBER(SEARCH("music/rock", N1597)),"rock",ISNUMBER(SEARCH("music/world music", N1597)),"world music",ISNUMBER(SEARCH("journalism/audio", N1597)),"audio",ISNUMBER(SEARCH("photography/nature", N1597)),"nature",ISNUMBER(SEARCH("photography/people", N1597)),"people",ISNUMBER(SEARCH("photography/photobooks", N1597)),"photobooks",ISNUMBER(SEARCH("photography/places", N1597)),"places",ISNUMBER(SEARCH("publishing/art books", N1597)),"art books",ISNUMBER(SEARCH("publishing/children's books", N1597)),"children's books",ISNUMBER(SEARCH("publishing/fiction", N1597)),"fiction",ISNUMBER(SEARCH("publishing/nonfiction", N1597)),"nonfiction",ISNUMBER(SEARCH("publishing/radio &amp; podcasts", N1597)),"radio &amp; podcasts",ISNUMBER(SEARCH("publishing/translations", N1597)),"translations",ISNUMBER(SEARCH("technology/gadgets", N1597)),"gadgets",ISNUMBER(SEARCH("technology/hardware", N1597)),"hardware",ISNUMBER(SEARCH("technology/makerspaces", N1597)),"makerspaces",ISNUMBER(SEARCH("technology/space exploration", N1597)),"space exploration",ISNUMBER(SEARCH("technology/wearables", N1597)),"wearables",ISNUMBER(SEARCH("technology/web", N1597)),"web",ISNUMBER(SEARCH("theater/musical", N1597)),"musical",ISNUMBER(SEARCH("theater/plays", N1597)),"plays",ISNUMBER(SEARCH("theater/spaces", N1597)),"spaces")</f>
        <v>places</v>
      </c>
      <c r="S1597" s="6">
        <f t="shared" si="123"/>
        <v>41780.050092592595</v>
      </c>
      <c r="T1597" s="6">
        <f t="shared" si="124"/>
        <v>41808.842361111114</v>
      </c>
    </row>
    <row r="1598" spans="1:20" ht="32" hidden="1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tr">
        <f t="shared" si="122"/>
        <v>photography</v>
      </c>
      <c r="R1598" t="str" cm="1">
        <f t="array" ref="R1598">_xlfn.IFS(ISNUMBER(SEARCH("film &amp; video/television", N1598)),"television",ISNUMBER(SEARCH("film &amp; video/animation", N1598)),"animation",ISNUMBER(SEARCH("film &amp; video/documentary", N1598)),"documentary",ISNUMBER(SEARCH("film &amp; video/drama", N1598)),"drama",ISNUMBER(SEARCH("film &amp; video/science fiction", N1598)),"science fiction",ISNUMBER(SEARCH("film &amp; video/shorts", N1598)),"shorts",ISNUMBER(SEARCH("food/food trucks", N1598)),"food trucks",ISNUMBER(SEARCH("food/restaurants", N1598)),"restaurants",ISNUMBER(SEARCH("food/small batch", N1598)),"small batch",ISNUMBER(SEARCH("games/mobile games", N1598)),"mobile games",ISNUMBER(SEARCH("games/tabletop games", N1598)),"tabletop games",ISNUMBER(SEARCH("games/video games", N1598)),"video games",ISNUMBER(SEARCH("music/classical music", N1598)),"classical music",ISNUMBER(SEARCH("music/electronic music", N1598)),"electronic music",ISNUMBER(SEARCH("music/faith", N1598)),"faith",ISNUMBER(SEARCH("music/indie rock", N1598)),"indie rock",ISNUMBER(SEARCH("music/jazz", N1598)),"jazz",ISNUMBER(SEARCH("music/metal", N1598)),"metal",ISNUMBER(SEARCH("music/pop", N1598)),"pop",ISNUMBER(SEARCH("music/rock", N1598)),"rock",ISNUMBER(SEARCH("music/world music", N1598)),"world music",ISNUMBER(SEARCH("journalism/audio", N1598)),"audio",ISNUMBER(SEARCH("photography/nature", N1598)),"nature",ISNUMBER(SEARCH("photography/people", N1598)),"people",ISNUMBER(SEARCH("photography/photobooks", N1598)),"photobooks",ISNUMBER(SEARCH("photography/places", N1598)),"places",ISNUMBER(SEARCH("publishing/art books", N1598)),"art books",ISNUMBER(SEARCH("publishing/children's books", N1598)),"children's books",ISNUMBER(SEARCH("publishing/fiction", N1598)),"fiction",ISNUMBER(SEARCH("publishing/nonfiction", N1598)),"nonfiction",ISNUMBER(SEARCH("publishing/radio &amp; podcasts", N1598)),"radio &amp; podcasts",ISNUMBER(SEARCH("publishing/translations", N1598)),"translations",ISNUMBER(SEARCH("technology/gadgets", N1598)),"gadgets",ISNUMBER(SEARCH("technology/hardware", N1598)),"hardware",ISNUMBER(SEARCH("technology/makerspaces", N1598)),"makerspaces",ISNUMBER(SEARCH("technology/space exploration", N1598)),"space exploration",ISNUMBER(SEARCH("technology/wearables", N1598)),"wearables",ISNUMBER(SEARCH("technology/web", N1598)),"web",ISNUMBER(SEARCH("theater/musical", N1598)),"musical",ISNUMBER(SEARCH("theater/plays", N1598)),"plays",ISNUMBER(SEARCH("theater/spaces", N1598)),"spaces")</f>
        <v>places</v>
      </c>
      <c r="S1598" s="6">
        <f t="shared" si="123"/>
        <v>41941.430196759262</v>
      </c>
      <c r="T1598" s="6">
        <f t="shared" si="124"/>
        <v>41986.471863425926</v>
      </c>
    </row>
    <row r="1599" spans="1:20" ht="48" hidden="1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v>0</v>
      </c>
      <c r="Q1599" t="str">
        <f t="shared" si="122"/>
        <v>photography</v>
      </c>
      <c r="R1599" t="str" cm="1">
        <f t="array" ref="R1599">_xlfn.IFS(ISNUMBER(SEARCH("film &amp; video/television", N1599)),"television",ISNUMBER(SEARCH("film &amp; video/animation", N1599)),"animation",ISNUMBER(SEARCH("film &amp; video/documentary", N1599)),"documentary",ISNUMBER(SEARCH("film &amp; video/drama", N1599)),"drama",ISNUMBER(SEARCH("film &amp; video/science fiction", N1599)),"science fiction",ISNUMBER(SEARCH("film &amp; video/shorts", N1599)),"shorts",ISNUMBER(SEARCH("food/food trucks", N1599)),"food trucks",ISNUMBER(SEARCH("food/restaurants", N1599)),"restaurants",ISNUMBER(SEARCH("food/small batch", N1599)),"small batch",ISNUMBER(SEARCH("games/mobile games", N1599)),"mobile games",ISNUMBER(SEARCH("games/tabletop games", N1599)),"tabletop games",ISNUMBER(SEARCH("games/video games", N1599)),"video games",ISNUMBER(SEARCH("music/classical music", N1599)),"classical music",ISNUMBER(SEARCH("music/electronic music", N1599)),"electronic music",ISNUMBER(SEARCH("music/faith", N1599)),"faith",ISNUMBER(SEARCH("music/indie rock", N1599)),"indie rock",ISNUMBER(SEARCH("music/jazz", N1599)),"jazz",ISNUMBER(SEARCH("music/metal", N1599)),"metal",ISNUMBER(SEARCH("music/pop", N1599)),"pop",ISNUMBER(SEARCH("music/rock", N1599)),"rock",ISNUMBER(SEARCH("music/world music", N1599)),"world music",ISNUMBER(SEARCH("journalism/audio", N1599)),"audio",ISNUMBER(SEARCH("photography/nature", N1599)),"nature",ISNUMBER(SEARCH("photography/people", N1599)),"people",ISNUMBER(SEARCH("photography/photobooks", N1599)),"photobooks",ISNUMBER(SEARCH("photography/places", N1599)),"places",ISNUMBER(SEARCH("publishing/art books", N1599)),"art books",ISNUMBER(SEARCH("publishing/children's books", N1599)),"children's books",ISNUMBER(SEARCH("publishing/fiction", N1599)),"fiction",ISNUMBER(SEARCH("publishing/nonfiction", N1599)),"nonfiction",ISNUMBER(SEARCH("publishing/radio &amp; podcasts", N1599)),"radio &amp; podcasts",ISNUMBER(SEARCH("publishing/translations", N1599)),"translations",ISNUMBER(SEARCH("technology/gadgets", N1599)),"gadgets",ISNUMBER(SEARCH("technology/hardware", N1599)),"hardware",ISNUMBER(SEARCH("technology/makerspaces", N1599)),"makerspaces",ISNUMBER(SEARCH("technology/space exploration", N1599)),"space exploration",ISNUMBER(SEARCH("technology/wearables", N1599)),"wearables",ISNUMBER(SEARCH("technology/web", N1599)),"web",ISNUMBER(SEARCH("theater/musical", N1599)),"musical",ISNUMBER(SEARCH("theater/plays", N1599)),"plays",ISNUMBER(SEARCH("theater/spaces", N1599)),"spaces")</f>
        <v>places</v>
      </c>
      <c r="S1599" s="6">
        <f t="shared" si="123"/>
        <v>42603.354131944448</v>
      </c>
      <c r="T1599" s="6">
        <f t="shared" si="124"/>
        <v>42633.354131944448</v>
      </c>
    </row>
    <row r="1600" spans="1:20" ht="48" hidden="1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tr">
        <f t="shared" si="122"/>
        <v>photography</v>
      </c>
      <c r="R1600" t="str" cm="1">
        <f t="array" ref="R1600">_xlfn.IFS(ISNUMBER(SEARCH("film &amp; video/television", N1600)),"television",ISNUMBER(SEARCH("film &amp; video/animation", N1600)),"animation",ISNUMBER(SEARCH("film &amp; video/documentary", N1600)),"documentary",ISNUMBER(SEARCH("film &amp; video/drama", N1600)),"drama",ISNUMBER(SEARCH("film &amp; video/science fiction", N1600)),"science fiction",ISNUMBER(SEARCH("film &amp; video/shorts", N1600)),"shorts",ISNUMBER(SEARCH("food/food trucks", N1600)),"food trucks",ISNUMBER(SEARCH("food/restaurants", N1600)),"restaurants",ISNUMBER(SEARCH("food/small batch", N1600)),"small batch",ISNUMBER(SEARCH("games/mobile games", N1600)),"mobile games",ISNUMBER(SEARCH("games/tabletop games", N1600)),"tabletop games",ISNUMBER(SEARCH("games/video games", N1600)),"video games",ISNUMBER(SEARCH("music/classical music", N1600)),"classical music",ISNUMBER(SEARCH("music/electronic music", N1600)),"electronic music",ISNUMBER(SEARCH("music/faith", N1600)),"faith",ISNUMBER(SEARCH("music/indie rock", N1600)),"indie rock",ISNUMBER(SEARCH("music/jazz", N1600)),"jazz",ISNUMBER(SEARCH("music/metal", N1600)),"metal",ISNUMBER(SEARCH("music/pop", N1600)),"pop",ISNUMBER(SEARCH("music/rock", N1600)),"rock",ISNUMBER(SEARCH("music/world music", N1600)),"world music",ISNUMBER(SEARCH("journalism/audio", N1600)),"audio",ISNUMBER(SEARCH("photography/nature", N1600)),"nature",ISNUMBER(SEARCH("photography/people", N1600)),"people",ISNUMBER(SEARCH("photography/photobooks", N1600)),"photobooks",ISNUMBER(SEARCH("photography/places", N1600)),"places",ISNUMBER(SEARCH("publishing/art books", N1600)),"art books",ISNUMBER(SEARCH("publishing/children's books", N1600)),"children's books",ISNUMBER(SEARCH("publishing/fiction", N1600)),"fiction",ISNUMBER(SEARCH("publishing/nonfiction", N1600)),"nonfiction",ISNUMBER(SEARCH("publishing/radio &amp; podcasts", N1600)),"radio &amp; podcasts",ISNUMBER(SEARCH("publishing/translations", N1600)),"translations",ISNUMBER(SEARCH("technology/gadgets", N1600)),"gadgets",ISNUMBER(SEARCH("technology/hardware", N1600)),"hardware",ISNUMBER(SEARCH("technology/makerspaces", N1600)),"makerspaces",ISNUMBER(SEARCH("technology/space exploration", N1600)),"space exploration",ISNUMBER(SEARCH("technology/wearables", N1600)),"wearables",ISNUMBER(SEARCH("technology/web", N1600)),"web",ISNUMBER(SEARCH("theater/musical", N1600)),"musical",ISNUMBER(SEARCH("theater/plays", N1600)),"plays",ISNUMBER(SEARCH("theater/spaces", N1600)),"spaces")</f>
        <v>places</v>
      </c>
      <c r="S1600" s="6">
        <f t="shared" si="123"/>
        <v>42151.667337962965</v>
      </c>
      <c r="T1600" s="6">
        <f t="shared" si="124"/>
        <v>42211.667337962965</v>
      </c>
    </row>
    <row r="1601" spans="1:20" ht="32" hidden="1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v>0</v>
      </c>
      <c r="Q1601" t="str">
        <f t="shared" si="122"/>
        <v>photography</v>
      </c>
      <c r="R1601" t="str" cm="1">
        <f t="array" ref="R1601">_xlfn.IFS(ISNUMBER(SEARCH("film &amp; video/television", N1601)),"television",ISNUMBER(SEARCH("film &amp; video/animation", N1601)),"animation",ISNUMBER(SEARCH("film &amp; video/documentary", N1601)),"documentary",ISNUMBER(SEARCH("film &amp; video/drama", N1601)),"drama",ISNUMBER(SEARCH("film &amp; video/science fiction", N1601)),"science fiction",ISNUMBER(SEARCH("film &amp; video/shorts", N1601)),"shorts",ISNUMBER(SEARCH("food/food trucks", N1601)),"food trucks",ISNUMBER(SEARCH("food/restaurants", N1601)),"restaurants",ISNUMBER(SEARCH("food/small batch", N1601)),"small batch",ISNUMBER(SEARCH("games/mobile games", N1601)),"mobile games",ISNUMBER(SEARCH("games/tabletop games", N1601)),"tabletop games",ISNUMBER(SEARCH("games/video games", N1601)),"video games",ISNUMBER(SEARCH("music/classical music", N1601)),"classical music",ISNUMBER(SEARCH("music/electronic music", N1601)),"electronic music",ISNUMBER(SEARCH("music/faith", N1601)),"faith",ISNUMBER(SEARCH("music/indie rock", N1601)),"indie rock",ISNUMBER(SEARCH("music/jazz", N1601)),"jazz",ISNUMBER(SEARCH("music/metal", N1601)),"metal",ISNUMBER(SEARCH("music/pop", N1601)),"pop",ISNUMBER(SEARCH("music/rock", N1601)),"rock",ISNUMBER(SEARCH("music/world music", N1601)),"world music",ISNUMBER(SEARCH("journalism/audio", N1601)),"audio",ISNUMBER(SEARCH("photography/nature", N1601)),"nature",ISNUMBER(SEARCH("photography/people", N1601)),"people",ISNUMBER(SEARCH("photography/photobooks", N1601)),"photobooks",ISNUMBER(SEARCH("photography/places", N1601)),"places",ISNUMBER(SEARCH("publishing/art books", N1601)),"art books",ISNUMBER(SEARCH("publishing/children's books", N1601)),"children's books",ISNUMBER(SEARCH("publishing/fiction", N1601)),"fiction",ISNUMBER(SEARCH("publishing/nonfiction", N1601)),"nonfiction",ISNUMBER(SEARCH("publishing/radio &amp; podcasts", N1601)),"radio &amp; podcasts",ISNUMBER(SEARCH("publishing/translations", N1601)),"translations",ISNUMBER(SEARCH("technology/gadgets", N1601)),"gadgets",ISNUMBER(SEARCH("technology/hardware", N1601)),"hardware",ISNUMBER(SEARCH("technology/makerspaces", N1601)),"makerspaces",ISNUMBER(SEARCH("technology/space exploration", N1601)),"space exploration",ISNUMBER(SEARCH("technology/wearables", N1601)),"wearables",ISNUMBER(SEARCH("technology/web", N1601)),"web",ISNUMBER(SEARCH("theater/musical", N1601)),"musical",ISNUMBER(SEARCH("theater/plays", N1601)),"plays",ISNUMBER(SEARCH("theater/spaces", N1601)),"spaces")</f>
        <v>places</v>
      </c>
      <c r="S1601" s="6">
        <f t="shared" si="123"/>
        <v>42438.53907407407</v>
      </c>
      <c r="T1601" s="6">
        <f t="shared" si="124"/>
        <v>42468.497407407413</v>
      </c>
    </row>
    <row r="1602" spans="1:20" ht="48" hidden="1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>
        <f t="shared" si="121"/>
        <v>40.777777777777779</v>
      </c>
      <c r="Q1602" t="str">
        <f t="shared" si="122"/>
        <v>photography</v>
      </c>
      <c r="R1602" t="str" cm="1">
        <f t="array" ref="R1602">_xlfn.IFS(ISNUMBER(SEARCH("film &amp; video/television", N1602)),"television",ISNUMBER(SEARCH("film &amp; video/animation", N1602)),"animation",ISNUMBER(SEARCH("film &amp; video/documentary", N1602)),"documentary",ISNUMBER(SEARCH("film &amp; video/drama", N1602)),"drama",ISNUMBER(SEARCH("film &amp; video/science fiction", N1602)),"science fiction",ISNUMBER(SEARCH("film &amp; video/shorts", N1602)),"shorts",ISNUMBER(SEARCH("food/food trucks", N1602)),"food trucks",ISNUMBER(SEARCH("food/restaurants", N1602)),"restaurants",ISNUMBER(SEARCH("food/small batch", N1602)),"small batch",ISNUMBER(SEARCH("games/mobile games", N1602)),"mobile games",ISNUMBER(SEARCH("games/tabletop games", N1602)),"tabletop games",ISNUMBER(SEARCH("games/video games", N1602)),"video games",ISNUMBER(SEARCH("music/classical music", N1602)),"classical music",ISNUMBER(SEARCH("music/electronic music", N1602)),"electronic music",ISNUMBER(SEARCH("music/faith", N1602)),"faith",ISNUMBER(SEARCH("music/indie rock", N1602)),"indie rock",ISNUMBER(SEARCH("music/jazz", N1602)),"jazz",ISNUMBER(SEARCH("music/metal", N1602)),"metal",ISNUMBER(SEARCH("music/pop", N1602)),"pop",ISNUMBER(SEARCH("music/rock", N1602)),"rock",ISNUMBER(SEARCH("music/world music", N1602)),"world music",ISNUMBER(SEARCH("journalism/audio", N1602)),"audio",ISNUMBER(SEARCH("photography/nature", N1602)),"nature",ISNUMBER(SEARCH("photography/people", N1602)),"people",ISNUMBER(SEARCH("photography/photobooks", N1602)),"photobooks",ISNUMBER(SEARCH("photography/places", N1602)),"places",ISNUMBER(SEARCH("publishing/art books", N1602)),"art books",ISNUMBER(SEARCH("publishing/children's books", N1602)),"children's books",ISNUMBER(SEARCH("publishing/fiction", N1602)),"fiction",ISNUMBER(SEARCH("publishing/nonfiction", N1602)),"nonfiction",ISNUMBER(SEARCH("publishing/radio &amp; podcasts", N1602)),"radio &amp; podcasts",ISNUMBER(SEARCH("publishing/translations", N1602)),"translations",ISNUMBER(SEARCH("technology/gadgets", N1602)),"gadgets",ISNUMBER(SEARCH("technology/hardware", N1602)),"hardware",ISNUMBER(SEARCH("technology/makerspaces", N1602)),"makerspaces",ISNUMBER(SEARCH("technology/space exploration", N1602)),"space exploration",ISNUMBER(SEARCH("technology/wearables", N1602)),"wearables",ISNUMBER(SEARCH("technology/web", N1602)),"web",ISNUMBER(SEARCH("theater/musical", N1602)),"musical",ISNUMBER(SEARCH("theater/plays", N1602)),"plays",ISNUMBER(SEARCH("theater/spaces", N1602)),"spaces")</f>
        <v>places</v>
      </c>
      <c r="S1602" s="6">
        <f t="shared" si="123"/>
        <v>41791.057314814818</v>
      </c>
      <c r="T1602" s="6">
        <f t="shared" si="124"/>
        <v>41835.21597222222</v>
      </c>
    </row>
    <row r="1603" spans="1:20" ht="32" hidden="1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(E1603/D1603)*100</f>
        <v>108.2492</v>
      </c>
      <c r="P1603">
        <f t="shared" ref="P1603:P1666" si="126">(E1603/L1603)</f>
        <v>48.325535714285714</v>
      </c>
      <c r="Q1603" t="str">
        <f t="shared" ref="Q1603:Q1666" si="127">_xlfn.IFS(ISNUMBER(SEARCH("film &amp; video", N1603)),"film &amp; video",ISNUMBER(SEARCH("food", N1603)),"food",ISNUMBER(SEARCH("games", N1603)),"games",ISNUMBER(SEARCH("journalism", N1603)),"journalism",ISNUMBER(SEARCH("music", N1603)),"music",ISNUMBER(SEARCH("photography", N1603)),"photography",ISNUMBER(SEARCH("publishing", N1603)),"publishing",ISNUMBER(SEARCH("technology", N1603)),"technology",ISNUMBER(SEARCH("theater", N1603)),"theater")</f>
        <v>music</v>
      </c>
      <c r="R1603" t="str" cm="1">
        <f t="array" ref="R1603">_xlfn.IFS(ISNUMBER(SEARCH("film &amp; video/television", N1603)),"television",ISNUMBER(SEARCH("film &amp; video/animation", N1603)),"animation",ISNUMBER(SEARCH("film &amp; video/documentary", N1603)),"documentary",ISNUMBER(SEARCH("film &amp; video/drama", N1603)),"drama",ISNUMBER(SEARCH("film &amp; video/science fiction", N1603)),"science fiction",ISNUMBER(SEARCH("film &amp; video/shorts", N1603)),"shorts",ISNUMBER(SEARCH("food/food trucks", N1603)),"food trucks",ISNUMBER(SEARCH("food/restaurants", N1603)),"restaurants",ISNUMBER(SEARCH("food/small batch", N1603)),"small batch",ISNUMBER(SEARCH("games/mobile games", N1603)),"mobile games",ISNUMBER(SEARCH("games/tabletop games", N1603)),"tabletop games",ISNUMBER(SEARCH("games/video games", N1603)),"video games",ISNUMBER(SEARCH("music/classical music", N1603)),"classical music",ISNUMBER(SEARCH("music/electronic music", N1603)),"electronic music",ISNUMBER(SEARCH("music/faith", N1603)),"faith",ISNUMBER(SEARCH("music/indie rock", N1603)),"indie rock",ISNUMBER(SEARCH("music/jazz", N1603)),"jazz",ISNUMBER(SEARCH("music/metal", N1603)),"metal",ISNUMBER(SEARCH("music/pop", N1603)),"pop",ISNUMBER(SEARCH("music/rock", N1603)),"rock",ISNUMBER(SEARCH("music/world music", N1603)),"world music",ISNUMBER(SEARCH("journalism/audio", N1603)),"audio",ISNUMBER(SEARCH("photography/nature", N1603)),"nature",ISNUMBER(SEARCH("photography/people", N1603)),"people",ISNUMBER(SEARCH("photography/photobooks", N1603)),"photobooks",ISNUMBER(SEARCH("photography/places", N1603)),"places",ISNUMBER(SEARCH("publishing/art books", N1603)),"art books",ISNUMBER(SEARCH("publishing/children's books", N1603)),"children's books",ISNUMBER(SEARCH("publishing/fiction", N1603)),"fiction",ISNUMBER(SEARCH("publishing/nonfiction", N1603)),"nonfiction",ISNUMBER(SEARCH("publishing/radio &amp; podcasts", N1603)),"radio &amp; podcasts",ISNUMBER(SEARCH("publishing/translations", N1603)),"translations",ISNUMBER(SEARCH("technology/gadgets", N1603)),"gadgets",ISNUMBER(SEARCH("technology/hardware", N1603)),"hardware",ISNUMBER(SEARCH("technology/makerspaces", N1603)),"makerspaces",ISNUMBER(SEARCH("technology/space exploration", N1603)),"space exploration",ISNUMBER(SEARCH("technology/wearables", N1603)),"wearables",ISNUMBER(SEARCH("technology/web", N1603)),"web",ISNUMBER(SEARCH("theater/musical", N1603)),"musical",ISNUMBER(SEARCH("theater/plays", N1603)),"plays",ISNUMBER(SEARCH("theater/spaces", N1603)),"spaces")</f>
        <v>rock</v>
      </c>
      <c r="S1603" s="6">
        <f t="shared" ref="S1603:S1666" si="128">(((J1603/60)/60)/24)+DATE(1970,1,1)</f>
        <v>40638.092974537038</v>
      </c>
      <c r="T1603" s="6">
        <f t="shared" ref="T1603:T1666" si="129">(((I1603/60)/60)/24)+DATE(1970,1,1)</f>
        <v>40668.092974537038</v>
      </c>
    </row>
    <row r="1604" spans="1:20" ht="48" hidden="1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tr">
        <f t="shared" si="127"/>
        <v>music</v>
      </c>
      <c r="R1604" t="str" cm="1">
        <f t="array" ref="R1604">_xlfn.IFS(ISNUMBER(SEARCH("film &amp; video/television", N1604)),"television",ISNUMBER(SEARCH("film &amp; video/animation", N1604)),"animation",ISNUMBER(SEARCH("film &amp; video/documentary", N1604)),"documentary",ISNUMBER(SEARCH("film &amp; video/drama", N1604)),"drama",ISNUMBER(SEARCH("film &amp; video/science fiction", N1604)),"science fiction",ISNUMBER(SEARCH("film &amp; video/shorts", N1604)),"shorts",ISNUMBER(SEARCH("food/food trucks", N1604)),"food trucks",ISNUMBER(SEARCH("food/restaurants", N1604)),"restaurants",ISNUMBER(SEARCH("food/small batch", N1604)),"small batch",ISNUMBER(SEARCH("games/mobile games", N1604)),"mobile games",ISNUMBER(SEARCH("games/tabletop games", N1604)),"tabletop games",ISNUMBER(SEARCH("games/video games", N1604)),"video games",ISNUMBER(SEARCH("music/classical music", N1604)),"classical music",ISNUMBER(SEARCH("music/electronic music", N1604)),"electronic music",ISNUMBER(SEARCH("music/faith", N1604)),"faith",ISNUMBER(SEARCH("music/indie rock", N1604)),"indie rock",ISNUMBER(SEARCH("music/jazz", N1604)),"jazz",ISNUMBER(SEARCH("music/metal", N1604)),"metal",ISNUMBER(SEARCH("music/pop", N1604)),"pop",ISNUMBER(SEARCH("music/rock", N1604)),"rock",ISNUMBER(SEARCH("music/world music", N1604)),"world music",ISNUMBER(SEARCH("journalism/audio", N1604)),"audio",ISNUMBER(SEARCH("photography/nature", N1604)),"nature",ISNUMBER(SEARCH("photography/people", N1604)),"people",ISNUMBER(SEARCH("photography/photobooks", N1604)),"photobooks",ISNUMBER(SEARCH("photography/places", N1604)),"places",ISNUMBER(SEARCH("publishing/art books", N1604)),"art books",ISNUMBER(SEARCH("publishing/children's books", N1604)),"children's books",ISNUMBER(SEARCH("publishing/fiction", N1604)),"fiction",ISNUMBER(SEARCH("publishing/nonfiction", N1604)),"nonfiction",ISNUMBER(SEARCH("publishing/radio &amp; podcasts", N1604)),"radio &amp; podcasts",ISNUMBER(SEARCH("publishing/translations", N1604)),"translations",ISNUMBER(SEARCH("technology/gadgets", N1604)),"gadgets",ISNUMBER(SEARCH("technology/hardware", N1604)),"hardware",ISNUMBER(SEARCH("technology/makerspaces", N1604)),"makerspaces",ISNUMBER(SEARCH("technology/space exploration", N1604)),"space exploration",ISNUMBER(SEARCH("technology/wearables", N1604)),"wearables",ISNUMBER(SEARCH("technology/web", N1604)),"web",ISNUMBER(SEARCH("theater/musical", N1604)),"musical",ISNUMBER(SEARCH("theater/plays", N1604)),"plays",ISNUMBER(SEARCH("theater/spaces", N1604)),"spaces")</f>
        <v>rock</v>
      </c>
      <c r="S1604" s="6">
        <f t="shared" si="128"/>
        <v>40788.297650462962</v>
      </c>
      <c r="T1604" s="6">
        <f t="shared" si="129"/>
        <v>40830.958333333336</v>
      </c>
    </row>
    <row r="1605" spans="1:20" ht="32" hidden="1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tr">
        <f t="shared" si="127"/>
        <v>music</v>
      </c>
      <c r="R1605" t="str" cm="1">
        <f t="array" ref="R1605">_xlfn.IFS(ISNUMBER(SEARCH("film &amp; video/television", N1605)),"television",ISNUMBER(SEARCH("film &amp; video/animation", N1605)),"animation",ISNUMBER(SEARCH("film &amp; video/documentary", N1605)),"documentary",ISNUMBER(SEARCH("film &amp; video/drama", N1605)),"drama",ISNUMBER(SEARCH("film &amp; video/science fiction", N1605)),"science fiction",ISNUMBER(SEARCH("film &amp; video/shorts", N1605)),"shorts",ISNUMBER(SEARCH("food/food trucks", N1605)),"food trucks",ISNUMBER(SEARCH("food/restaurants", N1605)),"restaurants",ISNUMBER(SEARCH("food/small batch", N1605)),"small batch",ISNUMBER(SEARCH("games/mobile games", N1605)),"mobile games",ISNUMBER(SEARCH("games/tabletop games", N1605)),"tabletop games",ISNUMBER(SEARCH("games/video games", N1605)),"video games",ISNUMBER(SEARCH("music/classical music", N1605)),"classical music",ISNUMBER(SEARCH("music/electronic music", N1605)),"electronic music",ISNUMBER(SEARCH("music/faith", N1605)),"faith",ISNUMBER(SEARCH("music/indie rock", N1605)),"indie rock",ISNUMBER(SEARCH("music/jazz", N1605)),"jazz",ISNUMBER(SEARCH("music/metal", N1605)),"metal",ISNUMBER(SEARCH("music/pop", N1605)),"pop",ISNUMBER(SEARCH("music/rock", N1605)),"rock",ISNUMBER(SEARCH("music/world music", N1605)),"world music",ISNUMBER(SEARCH("journalism/audio", N1605)),"audio",ISNUMBER(SEARCH("photography/nature", N1605)),"nature",ISNUMBER(SEARCH("photography/people", N1605)),"people",ISNUMBER(SEARCH("photography/photobooks", N1605)),"photobooks",ISNUMBER(SEARCH("photography/places", N1605)),"places",ISNUMBER(SEARCH("publishing/art books", N1605)),"art books",ISNUMBER(SEARCH("publishing/children's books", N1605)),"children's books",ISNUMBER(SEARCH("publishing/fiction", N1605)),"fiction",ISNUMBER(SEARCH("publishing/nonfiction", N1605)),"nonfiction",ISNUMBER(SEARCH("publishing/radio &amp; podcasts", N1605)),"radio &amp; podcasts",ISNUMBER(SEARCH("publishing/translations", N1605)),"translations",ISNUMBER(SEARCH("technology/gadgets", N1605)),"gadgets",ISNUMBER(SEARCH("technology/hardware", N1605)),"hardware",ISNUMBER(SEARCH("technology/makerspaces", N1605)),"makerspaces",ISNUMBER(SEARCH("technology/space exploration", N1605)),"space exploration",ISNUMBER(SEARCH("technology/wearables", N1605)),"wearables",ISNUMBER(SEARCH("technology/web", N1605)),"web",ISNUMBER(SEARCH("theater/musical", N1605)),"musical",ISNUMBER(SEARCH("theater/plays", N1605)),"plays",ISNUMBER(SEARCH("theater/spaces", N1605)),"spaces")</f>
        <v>rock</v>
      </c>
      <c r="S1605" s="6">
        <f t="shared" si="128"/>
        <v>40876.169664351852</v>
      </c>
      <c r="T1605" s="6">
        <f t="shared" si="129"/>
        <v>40936.169664351852</v>
      </c>
    </row>
    <row r="1606" spans="1:20" ht="48" hidden="1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tr">
        <f t="shared" si="127"/>
        <v>music</v>
      </c>
      <c r="R1606" t="str" cm="1">
        <f t="array" ref="R1606">_xlfn.IFS(ISNUMBER(SEARCH("film &amp; video/television", N1606)),"television",ISNUMBER(SEARCH("film &amp; video/animation", N1606)),"animation",ISNUMBER(SEARCH("film &amp; video/documentary", N1606)),"documentary",ISNUMBER(SEARCH("film &amp; video/drama", N1606)),"drama",ISNUMBER(SEARCH("film &amp; video/science fiction", N1606)),"science fiction",ISNUMBER(SEARCH("film &amp; video/shorts", N1606)),"shorts",ISNUMBER(SEARCH("food/food trucks", N1606)),"food trucks",ISNUMBER(SEARCH("food/restaurants", N1606)),"restaurants",ISNUMBER(SEARCH("food/small batch", N1606)),"small batch",ISNUMBER(SEARCH("games/mobile games", N1606)),"mobile games",ISNUMBER(SEARCH("games/tabletop games", N1606)),"tabletop games",ISNUMBER(SEARCH("games/video games", N1606)),"video games",ISNUMBER(SEARCH("music/classical music", N1606)),"classical music",ISNUMBER(SEARCH("music/electronic music", N1606)),"electronic music",ISNUMBER(SEARCH("music/faith", N1606)),"faith",ISNUMBER(SEARCH("music/indie rock", N1606)),"indie rock",ISNUMBER(SEARCH("music/jazz", N1606)),"jazz",ISNUMBER(SEARCH("music/metal", N1606)),"metal",ISNUMBER(SEARCH("music/pop", N1606)),"pop",ISNUMBER(SEARCH("music/rock", N1606)),"rock",ISNUMBER(SEARCH("music/world music", N1606)),"world music",ISNUMBER(SEARCH("journalism/audio", N1606)),"audio",ISNUMBER(SEARCH("photography/nature", N1606)),"nature",ISNUMBER(SEARCH("photography/people", N1606)),"people",ISNUMBER(SEARCH("photography/photobooks", N1606)),"photobooks",ISNUMBER(SEARCH("photography/places", N1606)),"places",ISNUMBER(SEARCH("publishing/art books", N1606)),"art books",ISNUMBER(SEARCH("publishing/children's books", N1606)),"children's books",ISNUMBER(SEARCH("publishing/fiction", N1606)),"fiction",ISNUMBER(SEARCH("publishing/nonfiction", N1606)),"nonfiction",ISNUMBER(SEARCH("publishing/radio &amp; podcasts", N1606)),"radio &amp; podcasts",ISNUMBER(SEARCH("publishing/translations", N1606)),"translations",ISNUMBER(SEARCH("technology/gadgets", N1606)),"gadgets",ISNUMBER(SEARCH("technology/hardware", N1606)),"hardware",ISNUMBER(SEARCH("technology/makerspaces", N1606)),"makerspaces",ISNUMBER(SEARCH("technology/space exploration", N1606)),"space exploration",ISNUMBER(SEARCH("technology/wearables", N1606)),"wearables",ISNUMBER(SEARCH("technology/web", N1606)),"web",ISNUMBER(SEARCH("theater/musical", N1606)),"musical",ISNUMBER(SEARCH("theater/plays", N1606)),"plays",ISNUMBER(SEARCH("theater/spaces", N1606)),"spaces")</f>
        <v>rock</v>
      </c>
      <c r="S1606" s="6">
        <f t="shared" si="128"/>
        <v>40945.845312500001</v>
      </c>
      <c r="T1606" s="6">
        <f t="shared" si="129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tr">
        <f t="shared" si="127"/>
        <v>music</v>
      </c>
      <c r="R1607" t="str" cm="1">
        <f t="array" ref="R1607">_xlfn.IFS(ISNUMBER(SEARCH("film &amp; video/television", N1607)),"television",ISNUMBER(SEARCH("film &amp; video/animation", N1607)),"animation",ISNUMBER(SEARCH("film &amp; video/documentary", N1607)),"documentary",ISNUMBER(SEARCH("film &amp; video/drama", N1607)),"drama",ISNUMBER(SEARCH("film &amp; video/science fiction", N1607)),"science fiction",ISNUMBER(SEARCH("film &amp; video/shorts", N1607)),"shorts",ISNUMBER(SEARCH("food/food trucks", N1607)),"food trucks",ISNUMBER(SEARCH("food/restaurants", N1607)),"restaurants",ISNUMBER(SEARCH("food/small batch", N1607)),"small batch",ISNUMBER(SEARCH("games/mobile games", N1607)),"mobile games",ISNUMBER(SEARCH("games/tabletop games", N1607)),"tabletop games",ISNUMBER(SEARCH("games/video games", N1607)),"video games",ISNUMBER(SEARCH("music/classical music", N1607)),"classical music",ISNUMBER(SEARCH("music/electronic music", N1607)),"electronic music",ISNUMBER(SEARCH("music/faith", N1607)),"faith",ISNUMBER(SEARCH("music/indie rock", N1607)),"indie rock",ISNUMBER(SEARCH("music/jazz", N1607)),"jazz",ISNUMBER(SEARCH("music/metal", N1607)),"metal",ISNUMBER(SEARCH("music/pop", N1607)),"pop",ISNUMBER(SEARCH("music/rock", N1607)),"rock",ISNUMBER(SEARCH("music/world music", N1607)),"world music",ISNUMBER(SEARCH("journalism/audio", N1607)),"audio",ISNUMBER(SEARCH("photography/nature", N1607)),"nature",ISNUMBER(SEARCH("photography/people", N1607)),"people",ISNUMBER(SEARCH("photography/photobooks", N1607)),"photobooks",ISNUMBER(SEARCH("photography/places", N1607)),"places",ISNUMBER(SEARCH("publishing/art books", N1607)),"art books",ISNUMBER(SEARCH("publishing/children's books", N1607)),"children's books",ISNUMBER(SEARCH("publishing/fiction", N1607)),"fiction",ISNUMBER(SEARCH("publishing/nonfiction", N1607)),"nonfiction",ISNUMBER(SEARCH("publishing/radio &amp; podcasts", N1607)),"radio &amp; podcasts",ISNUMBER(SEARCH("publishing/translations", N1607)),"translations",ISNUMBER(SEARCH("technology/gadgets", N1607)),"gadgets",ISNUMBER(SEARCH("technology/hardware", N1607)),"hardware",ISNUMBER(SEARCH("technology/makerspaces", N1607)),"makerspaces",ISNUMBER(SEARCH("technology/space exploration", N1607)),"space exploration",ISNUMBER(SEARCH("technology/wearables", N1607)),"wearables",ISNUMBER(SEARCH("technology/web", N1607)),"web",ISNUMBER(SEARCH("theater/musical", N1607)),"musical",ISNUMBER(SEARCH("theater/plays", N1607)),"plays",ISNUMBER(SEARCH("theater/spaces", N1607)),"spaces")</f>
        <v>rock</v>
      </c>
      <c r="S1607" s="6">
        <f t="shared" si="128"/>
        <v>40747.012881944444</v>
      </c>
      <c r="T1607" s="6">
        <f t="shared" si="129"/>
        <v>40756.291666666664</v>
      </c>
    </row>
    <row r="1608" spans="1:20" ht="48" hidden="1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tr">
        <f t="shared" si="127"/>
        <v>music</v>
      </c>
      <c r="R1608" t="str" cm="1">
        <f t="array" ref="R1608">_xlfn.IFS(ISNUMBER(SEARCH("film &amp; video/television", N1608)),"television",ISNUMBER(SEARCH("film &amp; video/animation", N1608)),"animation",ISNUMBER(SEARCH("film &amp; video/documentary", N1608)),"documentary",ISNUMBER(SEARCH("film &amp; video/drama", N1608)),"drama",ISNUMBER(SEARCH("film &amp; video/science fiction", N1608)),"science fiction",ISNUMBER(SEARCH("film &amp; video/shorts", N1608)),"shorts",ISNUMBER(SEARCH("food/food trucks", N1608)),"food trucks",ISNUMBER(SEARCH("food/restaurants", N1608)),"restaurants",ISNUMBER(SEARCH("food/small batch", N1608)),"small batch",ISNUMBER(SEARCH("games/mobile games", N1608)),"mobile games",ISNUMBER(SEARCH("games/tabletop games", N1608)),"tabletop games",ISNUMBER(SEARCH("games/video games", N1608)),"video games",ISNUMBER(SEARCH("music/classical music", N1608)),"classical music",ISNUMBER(SEARCH("music/electronic music", N1608)),"electronic music",ISNUMBER(SEARCH("music/faith", N1608)),"faith",ISNUMBER(SEARCH("music/indie rock", N1608)),"indie rock",ISNUMBER(SEARCH("music/jazz", N1608)),"jazz",ISNUMBER(SEARCH("music/metal", N1608)),"metal",ISNUMBER(SEARCH("music/pop", N1608)),"pop",ISNUMBER(SEARCH("music/rock", N1608)),"rock",ISNUMBER(SEARCH("music/world music", N1608)),"world music",ISNUMBER(SEARCH("journalism/audio", N1608)),"audio",ISNUMBER(SEARCH("photography/nature", N1608)),"nature",ISNUMBER(SEARCH("photography/people", N1608)),"people",ISNUMBER(SEARCH("photography/photobooks", N1608)),"photobooks",ISNUMBER(SEARCH("photography/places", N1608)),"places",ISNUMBER(SEARCH("publishing/art books", N1608)),"art books",ISNUMBER(SEARCH("publishing/children's books", N1608)),"children's books",ISNUMBER(SEARCH("publishing/fiction", N1608)),"fiction",ISNUMBER(SEARCH("publishing/nonfiction", N1608)),"nonfiction",ISNUMBER(SEARCH("publishing/radio &amp; podcasts", N1608)),"radio &amp; podcasts",ISNUMBER(SEARCH("publishing/translations", N1608)),"translations",ISNUMBER(SEARCH("technology/gadgets", N1608)),"gadgets",ISNUMBER(SEARCH("technology/hardware", N1608)),"hardware",ISNUMBER(SEARCH("technology/makerspaces", N1608)),"makerspaces",ISNUMBER(SEARCH("technology/space exploration", N1608)),"space exploration",ISNUMBER(SEARCH("technology/wearables", N1608)),"wearables",ISNUMBER(SEARCH("technology/web", N1608)),"web",ISNUMBER(SEARCH("theater/musical", N1608)),"musical",ISNUMBER(SEARCH("theater/plays", N1608)),"plays",ISNUMBER(SEARCH("theater/spaces", N1608)),"spaces")</f>
        <v>rock</v>
      </c>
      <c r="S1608" s="6">
        <f t="shared" si="128"/>
        <v>40536.111550925925</v>
      </c>
      <c r="T1608" s="6">
        <f t="shared" si="129"/>
        <v>40626.069884259261</v>
      </c>
    </row>
    <row r="1609" spans="1:20" ht="48" hidden="1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tr">
        <f t="shared" si="127"/>
        <v>music</v>
      </c>
      <c r="R1609" t="str" cm="1">
        <f t="array" ref="R1609">_xlfn.IFS(ISNUMBER(SEARCH("film &amp; video/television", N1609)),"television",ISNUMBER(SEARCH("film &amp; video/animation", N1609)),"animation",ISNUMBER(SEARCH("film &amp; video/documentary", N1609)),"documentary",ISNUMBER(SEARCH("film &amp; video/drama", N1609)),"drama",ISNUMBER(SEARCH("film &amp; video/science fiction", N1609)),"science fiction",ISNUMBER(SEARCH("film &amp; video/shorts", N1609)),"shorts",ISNUMBER(SEARCH("food/food trucks", N1609)),"food trucks",ISNUMBER(SEARCH("food/restaurants", N1609)),"restaurants",ISNUMBER(SEARCH("food/small batch", N1609)),"small batch",ISNUMBER(SEARCH("games/mobile games", N1609)),"mobile games",ISNUMBER(SEARCH("games/tabletop games", N1609)),"tabletop games",ISNUMBER(SEARCH("games/video games", N1609)),"video games",ISNUMBER(SEARCH("music/classical music", N1609)),"classical music",ISNUMBER(SEARCH("music/electronic music", N1609)),"electronic music",ISNUMBER(SEARCH("music/faith", N1609)),"faith",ISNUMBER(SEARCH("music/indie rock", N1609)),"indie rock",ISNUMBER(SEARCH("music/jazz", N1609)),"jazz",ISNUMBER(SEARCH("music/metal", N1609)),"metal",ISNUMBER(SEARCH("music/pop", N1609)),"pop",ISNUMBER(SEARCH("music/rock", N1609)),"rock",ISNUMBER(SEARCH("music/world music", N1609)),"world music",ISNUMBER(SEARCH("journalism/audio", N1609)),"audio",ISNUMBER(SEARCH("photography/nature", N1609)),"nature",ISNUMBER(SEARCH("photography/people", N1609)),"people",ISNUMBER(SEARCH("photography/photobooks", N1609)),"photobooks",ISNUMBER(SEARCH("photography/places", N1609)),"places",ISNUMBER(SEARCH("publishing/art books", N1609)),"art books",ISNUMBER(SEARCH("publishing/children's books", N1609)),"children's books",ISNUMBER(SEARCH("publishing/fiction", N1609)),"fiction",ISNUMBER(SEARCH("publishing/nonfiction", N1609)),"nonfiction",ISNUMBER(SEARCH("publishing/radio &amp; podcasts", N1609)),"radio &amp; podcasts",ISNUMBER(SEARCH("publishing/translations", N1609)),"translations",ISNUMBER(SEARCH("technology/gadgets", N1609)),"gadgets",ISNUMBER(SEARCH("technology/hardware", N1609)),"hardware",ISNUMBER(SEARCH("technology/makerspaces", N1609)),"makerspaces",ISNUMBER(SEARCH("technology/space exploration", N1609)),"space exploration",ISNUMBER(SEARCH("technology/wearables", N1609)),"wearables",ISNUMBER(SEARCH("technology/web", N1609)),"web",ISNUMBER(SEARCH("theater/musical", N1609)),"musical",ISNUMBER(SEARCH("theater/plays", N1609)),"plays",ISNUMBER(SEARCH("theater/spaces", N1609)),"spaces")</f>
        <v>rock</v>
      </c>
      <c r="S1609" s="6">
        <f t="shared" si="128"/>
        <v>41053.80846064815</v>
      </c>
      <c r="T1609" s="6">
        <f t="shared" si="129"/>
        <v>41074.80846064815</v>
      </c>
    </row>
    <row r="1610" spans="1:20" ht="32" hidden="1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tr">
        <f t="shared" si="127"/>
        <v>music</v>
      </c>
      <c r="R1610" t="str" cm="1">
        <f t="array" ref="R1610">_xlfn.IFS(ISNUMBER(SEARCH("film &amp; video/television", N1610)),"television",ISNUMBER(SEARCH("film &amp; video/animation", N1610)),"animation",ISNUMBER(SEARCH("film &amp; video/documentary", N1610)),"documentary",ISNUMBER(SEARCH("film &amp; video/drama", N1610)),"drama",ISNUMBER(SEARCH("film &amp; video/science fiction", N1610)),"science fiction",ISNUMBER(SEARCH("film &amp; video/shorts", N1610)),"shorts",ISNUMBER(SEARCH("food/food trucks", N1610)),"food trucks",ISNUMBER(SEARCH("food/restaurants", N1610)),"restaurants",ISNUMBER(SEARCH("food/small batch", N1610)),"small batch",ISNUMBER(SEARCH("games/mobile games", N1610)),"mobile games",ISNUMBER(SEARCH("games/tabletop games", N1610)),"tabletop games",ISNUMBER(SEARCH("games/video games", N1610)),"video games",ISNUMBER(SEARCH("music/classical music", N1610)),"classical music",ISNUMBER(SEARCH("music/electronic music", N1610)),"electronic music",ISNUMBER(SEARCH("music/faith", N1610)),"faith",ISNUMBER(SEARCH("music/indie rock", N1610)),"indie rock",ISNUMBER(SEARCH("music/jazz", N1610)),"jazz",ISNUMBER(SEARCH("music/metal", N1610)),"metal",ISNUMBER(SEARCH("music/pop", N1610)),"pop",ISNUMBER(SEARCH("music/rock", N1610)),"rock",ISNUMBER(SEARCH("music/world music", N1610)),"world music",ISNUMBER(SEARCH("journalism/audio", N1610)),"audio",ISNUMBER(SEARCH("photography/nature", N1610)),"nature",ISNUMBER(SEARCH("photography/people", N1610)),"people",ISNUMBER(SEARCH("photography/photobooks", N1610)),"photobooks",ISNUMBER(SEARCH("photography/places", N1610)),"places",ISNUMBER(SEARCH("publishing/art books", N1610)),"art books",ISNUMBER(SEARCH("publishing/children's books", N1610)),"children's books",ISNUMBER(SEARCH("publishing/fiction", N1610)),"fiction",ISNUMBER(SEARCH("publishing/nonfiction", N1610)),"nonfiction",ISNUMBER(SEARCH("publishing/radio &amp; podcasts", N1610)),"radio &amp; podcasts",ISNUMBER(SEARCH("publishing/translations", N1610)),"translations",ISNUMBER(SEARCH("technology/gadgets", N1610)),"gadgets",ISNUMBER(SEARCH("technology/hardware", N1610)),"hardware",ISNUMBER(SEARCH("technology/makerspaces", N1610)),"makerspaces",ISNUMBER(SEARCH("technology/space exploration", N1610)),"space exploration",ISNUMBER(SEARCH("technology/wearables", N1610)),"wearables",ISNUMBER(SEARCH("technology/web", N1610)),"web",ISNUMBER(SEARCH("theater/musical", N1610)),"musical",ISNUMBER(SEARCH("theater/plays", N1610)),"plays",ISNUMBER(SEARCH("theater/spaces", N1610)),"spaces")</f>
        <v>rock</v>
      </c>
      <c r="S1610" s="6">
        <f t="shared" si="128"/>
        <v>41607.83085648148</v>
      </c>
      <c r="T1610" s="6">
        <f t="shared" si="129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tr">
        <f t="shared" si="127"/>
        <v>music</v>
      </c>
      <c r="R1611" t="str" cm="1">
        <f t="array" ref="R1611">_xlfn.IFS(ISNUMBER(SEARCH("film &amp; video/television", N1611)),"television",ISNUMBER(SEARCH("film &amp; video/animation", N1611)),"animation",ISNUMBER(SEARCH("film &amp; video/documentary", N1611)),"documentary",ISNUMBER(SEARCH("film &amp; video/drama", N1611)),"drama",ISNUMBER(SEARCH("film &amp; video/science fiction", N1611)),"science fiction",ISNUMBER(SEARCH("film &amp; video/shorts", N1611)),"shorts",ISNUMBER(SEARCH("food/food trucks", N1611)),"food trucks",ISNUMBER(SEARCH("food/restaurants", N1611)),"restaurants",ISNUMBER(SEARCH("food/small batch", N1611)),"small batch",ISNUMBER(SEARCH("games/mobile games", N1611)),"mobile games",ISNUMBER(SEARCH("games/tabletop games", N1611)),"tabletop games",ISNUMBER(SEARCH("games/video games", N1611)),"video games",ISNUMBER(SEARCH("music/classical music", N1611)),"classical music",ISNUMBER(SEARCH("music/electronic music", N1611)),"electronic music",ISNUMBER(SEARCH("music/faith", N1611)),"faith",ISNUMBER(SEARCH("music/indie rock", N1611)),"indie rock",ISNUMBER(SEARCH("music/jazz", N1611)),"jazz",ISNUMBER(SEARCH("music/metal", N1611)),"metal",ISNUMBER(SEARCH("music/pop", N1611)),"pop",ISNUMBER(SEARCH("music/rock", N1611)),"rock",ISNUMBER(SEARCH("music/world music", N1611)),"world music",ISNUMBER(SEARCH("journalism/audio", N1611)),"audio",ISNUMBER(SEARCH("photography/nature", N1611)),"nature",ISNUMBER(SEARCH("photography/people", N1611)),"people",ISNUMBER(SEARCH("photography/photobooks", N1611)),"photobooks",ISNUMBER(SEARCH("photography/places", N1611)),"places",ISNUMBER(SEARCH("publishing/art books", N1611)),"art books",ISNUMBER(SEARCH("publishing/children's books", N1611)),"children's books",ISNUMBER(SEARCH("publishing/fiction", N1611)),"fiction",ISNUMBER(SEARCH("publishing/nonfiction", N1611)),"nonfiction",ISNUMBER(SEARCH("publishing/radio &amp; podcasts", N1611)),"radio &amp; podcasts",ISNUMBER(SEARCH("publishing/translations", N1611)),"translations",ISNUMBER(SEARCH("technology/gadgets", N1611)),"gadgets",ISNUMBER(SEARCH("technology/hardware", N1611)),"hardware",ISNUMBER(SEARCH("technology/makerspaces", N1611)),"makerspaces",ISNUMBER(SEARCH("technology/space exploration", N1611)),"space exploration",ISNUMBER(SEARCH("technology/wearables", N1611)),"wearables",ISNUMBER(SEARCH("technology/web", N1611)),"web",ISNUMBER(SEARCH("theater/musical", N1611)),"musical",ISNUMBER(SEARCH("theater/plays", N1611)),"plays",ISNUMBER(SEARCH("theater/spaces", N1611)),"spaces")</f>
        <v>rock</v>
      </c>
      <c r="S1611" s="6">
        <f t="shared" si="128"/>
        <v>40796.001261574071</v>
      </c>
      <c r="T1611" s="6">
        <f t="shared" si="129"/>
        <v>40849.333333333336</v>
      </c>
    </row>
    <row r="1612" spans="1:20" ht="32" hidden="1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tr">
        <f t="shared" si="127"/>
        <v>music</v>
      </c>
      <c r="R1612" t="str" cm="1">
        <f t="array" ref="R1612">_xlfn.IFS(ISNUMBER(SEARCH("film &amp; video/television", N1612)),"television",ISNUMBER(SEARCH("film &amp; video/animation", N1612)),"animation",ISNUMBER(SEARCH("film &amp; video/documentary", N1612)),"documentary",ISNUMBER(SEARCH("film &amp; video/drama", N1612)),"drama",ISNUMBER(SEARCH("film &amp; video/science fiction", N1612)),"science fiction",ISNUMBER(SEARCH("film &amp; video/shorts", N1612)),"shorts",ISNUMBER(SEARCH("food/food trucks", N1612)),"food trucks",ISNUMBER(SEARCH("food/restaurants", N1612)),"restaurants",ISNUMBER(SEARCH("food/small batch", N1612)),"small batch",ISNUMBER(SEARCH("games/mobile games", N1612)),"mobile games",ISNUMBER(SEARCH("games/tabletop games", N1612)),"tabletop games",ISNUMBER(SEARCH("games/video games", N1612)),"video games",ISNUMBER(SEARCH("music/classical music", N1612)),"classical music",ISNUMBER(SEARCH("music/electronic music", N1612)),"electronic music",ISNUMBER(SEARCH("music/faith", N1612)),"faith",ISNUMBER(SEARCH("music/indie rock", N1612)),"indie rock",ISNUMBER(SEARCH("music/jazz", N1612)),"jazz",ISNUMBER(SEARCH("music/metal", N1612)),"metal",ISNUMBER(SEARCH("music/pop", N1612)),"pop",ISNUMBER(SEARCH("music/rock", N1612)),"rock",ISNUMBER(SEARCH("music/world music", N1612)),"world music",ISNUMBER(SEARCH("journalism/audio", N1612)),"audio",ISNUMBER(SEARCH("photography/nature", N1612)),"nature",ISNUMBER(SEARCH("photography/people", N1612)),"people",ISNUMBER(SEARCH("photography/photobooks", N1612)),"photobooks",ISNUMBER(SEARCH("photography/places", N1612)),"places",ISNUMBER(SEARCH("publishing/art books", N1612)),"art books",ISNUMBER(SEARCH("publishing/children's books", N1612)),"children's books",ISNUMBER(SEARCH("publishing/fiction", N1612)),"fiction",ISNUMBER(SEARCH("publishing/nonfiction", N1612)),"nonfiction",ISNUMBER(SEARCH("publishing/radio &amp; podcasts", N1612)),"radio &amp; podcasts",ISNUMBER(SEARCH("publishing/translations", N1612)),"translations",ISNUMBER(SEARCH("technology/gadgets", N1612)),"gadgets",ISNUMBER(SEARCH("technology/hardware", N1612)),"hardware",ISNUMBER(SEARCH("technology/makerspaces", N1612)),"makerspaces",ISNUMBER(SEARCH("technology/space exploration", N1612)),"space exploration",ISNUMBER(SEARCH("technology/wearables", N1612)),"wearables",ISNUMBER(SEARCH("technology/web", N1612)),"web",ISNUMBER(SEARCH("theater/musical", N1612)),"musical",ISNUMBER(SEARCH("theater/plays", N1612)),"plays",ISNUMBER(SEARCH("theater/spaces", N1612)),"spaces")</f>
        <v>rock</v>
      </c>
      <c r="S1612" s="6">
        <f t="shared" si="128"/>
        <v>41228.924884259257</v>
      </c>
      <c r="T1612" s="6">
        <f t="shared" si="129"/>
        <v>41258.924884259257</v>
      </c>
    </row>
    <row r="1613" spans="1:20" ht="16" hidden="1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tr">
        <f t="shared" si="127"/>
        <v>music</v>
      </c>
      <c r="R1613" t="str" cm="1">
        <f t="array" ref="R1613">_xlfn.IFS(ISNUMBER(SEARCH("film &amp; video/television", N1613)),"television",ISNUMBER(SEARCH("film &amp; video/animation", N1613)),"animation",ISNUMBER(SEARCH("film &amp; video/documentary", N1613)),"documentary",ISNUMBER(SEARCH("film &amp; video/drama", N1613)),"drama",ISNUMBER(SEARCH("film &amp; video/science fiction", N1613)),"science fiction",ISNUMBER(SEARCH("film &amp; video/shorts", N1613)),"shorts",ISNUMBER(SEARCH("food/food trucks", N1613)),"food trucks",ISNUMBER(SEARCH("food/restaurants", N1613)),"restaurants",ISNUMBER(SEARCH("food/small batch", N1613)),"small batch",ISNUMBER(SEARCH("games/mobile games", N1613)),"mobile games",ISNUMBER(SEARCH("games/tabletop games", N1613)),"tabletop games",ISNUMBER(SEARCH("games/video games", N1613)),"video games",ISNUMBER(SEARCH("music/classical music", N1613)),"classical music",ISNUMBER(SEARCH("music/electronic music", N1613)),"electronic music",ISNUMBER(SEARCH("music/faith", N1613)),"faith",ISNUMBER(SEARCH("music/indie rock", N1613)),"indie rock",ISNUMBER(SEARCH("music/jazz", N1613)),"jazz",ISNUMBER(SEARCH("music/metal", N1613)),"metal",ISNUMBER(SEARCH("music/pop", N1613)),"pop",ISNUMBER(SEARCH("music/rock", N1613)),"rock",ISNUMBER(SEARCH("music/world music", N1613)),"world music",ISNUMBER(SEARCH("journalism/audio", N1613)),"audio",ISNUMBER(SEARCH("photography/nature", N1613)),"nature",ISNUMBER(SEARCH("photography/people", N1613)),"people",ISNUMBER(SEARCH("photography/photobooks", N1613)),"photobooks",ISNUMBER(SEARCH("photography/places", N1613)),"places",ISNUMBER(SEARCH("publishing/art books", N1613)),"art books",ISNUMBER(SEARCH("publishing/children's books", N1613)),"children's books",ISNUMBER(SEARCH("publishing/fiction", N1613)),"fiction",ISNUMBER(SEARCH("publishing/nonfiction", N1613)),"nonfiction",ISNUMBER(SEARCH("publishing/radio &amp; podcasts", N1613)),"radio &amp; podcasts",ISNUMBER(SEARCH("publishing/translations", N1613)),"translations",ISNUMBER(SEARCH("technology/gadgets", N1613)),"gadgets",ISNUMBER(SEARCH("technology/hardware", N1613)),"hardware",ISNUMBER(SEARCH("technology/makerspaces", N1613)),"makerspaces",ISNUMBER(SEARCH("technology/space exploration", N1613)),"space exploration",ISNUMBER(SEARCH("technology/wearables", N1613)),"wearables",ISNUMBER(SEARCH("technology/web", N1613)),"web",ISNUMBER(SEARCH("theater/musical", N1613)),"musical",ISNUMBER(SEARCH("theater/plays", N1613)),"plays",ISNUMBER(SEARCH("theater/spaces", N1613)),"spaces")</f>
        <v>rock</v>
      </c>
      <c r="S1613" s="6">
        <f t="shared" si="128"/>
        <v>41409.00037037037</v>
      </c>
      <c r="T1613" s="6">
        <f t="shared" si="129"/>
        <v>41430.00037037037</v>
      </c>
    </row>
    <row r="1614" spans="1:20" ht="32" hidden="1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tr">
        <f t="shared" si="127"/>
        <v>music</v>
      </c>
      <c r="R1614" t="str" cm="1">
        <f t="array" ref="R1614">_xlfn.IFS(ISNUMBER(SEARCH("film &amp; video/television", N1614)),"television",ISNUMBER(SEARCH("film &amp; video/animation", N1614)),"animation",ISNUMBER(SEARCH("film &amp; video/documentary", N1614)),"documentary",ISNUMBER(SEARCH("film &amp; video/drama", N1614)),"drama",ISNUMBER(SEARCH("film &amp; video/science fiction", N1614)),"science fiction",ISNUMBER(SEARCH("film &amp; video/shorts", N1614)),"shorts",ISNUMBER(SEARCH("food/food trucks", N1614)),"food trucks",ISNUMBER(SEARCH("food/restaurants", N1614)),"restaurants",ISNUMBER(SEARCH("food/small batch", N1614)),"small batch",ISNUMBER(SEARCH("games/mobile games", N1614)),"mobile games",ISNUMBER(SEARCH("games/tabletop games", N1614)),"tabletop games",ISNUMBER(SEARCH("games/video games", N1614)),"video games",ISNUMBER(SEARCH("music/classical music", N1614)),"classical music",ISNUMBER(SEARCH("music/electronic music", N1614)),"electronic music",ISNUMBER(SEARCH("music/faith", N1614)),"faith",ISNUMBER(SEARCH("music/indie rock", N1614)),"indie rock",ISNUMBER(SEARCH("music/jazz", N1614)),"jazz",ISNUMBER(SEARCH("music/metal", N1614)),"metal",ISNUMBER(SEARCH("music/pop", N1614)),"pop",ISNUMBER(SEARCH("music/rock", N1614)),"rock",ISNUMBER(SEARCH("music/world music", N1614)),"world music",ISNUMBER(SEARCH("journalism/audio", N1614)),"audio",ISNUMBER(SEARCH("photography/nature", N1614)),"nature",ISNUMBER(SEARCH("photography/people", N1614)),"people",ISNUMBER(SEARCH("photography/photobooks", N1614)),"photobooks",ISNUMBER(SEARCH("photography/places", N1614)),"places",ISNUMBER(SEARCH("publishing/art books", N1614)),"art books",ISNUMBER(SEARCH("publishing/children's books", N1614)),"children's books",ISNUMBER(SEARCH("publishing/fiction", N1614)),"fiction",ISNUMBER(SEARCH("publishing/nonfiction", N1614)),"nonfiction",ISNUMBER(SEARCH("publishing/radio &amp; podcasts", N1614)),"radio &amp; podcasts",ISNUMBER(SEARCH("publishing/translations", N1614)),"translations",ISNUMBER(SEARCH("technology/gadgets", N1614)),"gadgets",ISNUMBER(SEARCH("technology/hardware", N1614)),"hardware",ISNUMBER(SEARCH("technology/makerspaces", N1614)),"makerspaces",ISNUMBER(SEARCH("technology/space exploration", N1614)),"space exploration",ISNUMBER(SEARCH("technology/wearables", N1614)),"wearables",ISNUMBER(SEARCH("technology/web", N1614)),"web",ISNUMBER(SEARCH("theater/musical", N1614)),"musical",ISNUMBER(SEARCH("theater/plays", N1614)),"plays",ISNUMBER(SEARCH("theater/spaces", N1614)),"spaces")</f>
        <v>rock</v>
      </c>
      <c r="S1614" s="6">
        <f t="shared" si="128"/>
        <v>41246.874814814815</v>
      </c>
      <c r="T1614" s="6">
        <f t="shared" si="129"/>
        <v>41276.874814814815</v>
      </c>
    </row>
    <row r="1615" spans="1:20" ht="48" hidden="1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tr">
        <f t="shared" si="127"/>
        <v>music</v>
      </c>
      <c r="R1615" t="str" cm="1">
        <f t="array" ref="R1615">_xlfn.IFS(ISNUMBER(SEARCH("film &amp; video/television", N1615)),"television",ISNUMBER(SEARCH("film &amp; video/animation", N1615)),"animation",ISNUMBER(SEARCH("film &amp; video/documentary", N1615)),"documentary",ISNUMBER(SEARCH("film &amp; video/drama", N1615)),"drama",ISNUMBER(SEARCH("film &amp; video/science fiction", N1615)),"science fiction",ISNUMBER(SEARCH("film &amp; video/shorts", N1615)),"shorts",ISNUMBER(SEARCH("food/food trucks", N1615)),"food trucks",ISNUMBER(SEARCH("food/restaurants", N1615)),"restaurants",ISNUMBER(SEARCH("food/small batch", N1615)),"small batch",ISNUMBER(SEARCH("games/mobile games", N1615)),"mobile games",ISNUMBER(SEARCH("games/tabletop games", N1615)),"tabletop games",ISNUMBER(SEARCH("games/video games", N1615)),"video games",ISNUMBER(SEARCH("music/classical music", N1615)),"classical music",ISNUMBER(SEARCH("music/electronic music", N1615)),"electronic music",ISNUMBER(SEARCH("music/faith", N1615)),"faith",ISNUMBER(SEARCH("music/indie rock", N1615)),"indie rock",ISNUMBER(SEARCH("music/jazz", N1615)),"jazz",ISNUMBER(SEARCH("music/metal", N1615)),"metal",ISNUMBER(SEARCH("music/pop", N1615)),"pop",ISNUMBER(SEARCH("music/rock", N1615)),"rock",ISNUMBER(SEARCH("music/world music", N1615)),"world music",ISNUMBER(SEARCH("journalism/audio", N1615)),"audio",ISNUMBER(SEARCH("photography/nature", N1615)),"nature",ISNUMBER(SEARCH("photography/people", N1615)),"people",ISNUMBER(SEARCH("photography/photobooks", N1615)),"photobooks",ISNUMBER(SEARCH("photography/places", N1615)),"places",ISNUMBER(SEARCH("publishing/art books", N1615)),"art books",ISNUMBER(SEARCH("publishing/children's books", N1615)),"children's books",ISNUMBER(SEARCH("publishing/fiction", N1615)),"fiction",ISNUMBER(SEARCH("publishing/nonfiction", N1615)),"nonfiction",ISNUMBER(SEARCH("publishing/radio &amp; podcasts", N1615)),"radio &amp; podcasts",ISNUMBER(SEARCH("publishing/translations", N1615)),"translations",ISNUMBER(SEARCH("technology/gadgets", N1615)),"gadgets",ISNUMBER(SEARCH("technology/hardware", N1615)),"hardware",ISNUMBER(SEARCH("technology/makerspaces", N1615)),"makerspaces",ISNUMBER(SEARCH("technology/space exploration", N1615)),"space exploration",ISNUMBER(SEARCH("technology/wearables", N1615)),"wearables",ISNUMBER(SEARCH("technology/web", N1615)),"web",ISNUMBER(SEARCH("theater/musical", N1615)),"musical",ISNUMBER(SEARCH("theater/plays", N1615)),"plays",ISNUMBER(SEARCH("theater/spaces", N1615)),"spaces")</f>
        <v>rock</v>
      </c>
      <c r="S1615" s="6">
        <f t="shared" si="128"/>
        <v>41082.069467592592</v>
      </c>
      <c r="T1615" s="6">
        <f t="shared" si="129"/>
        <v>41112.069467592592</v>
      </c>
    </row>
    <row r="1616" spans="1:20" ht="48" hidden="1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tr">
        <f t="shared" si="127"/>
        <v>music</v>
      </c>
      <c r="R1616" t="str" cm="1">
        <f t="array" ref="R1616">_xlfn.IFS(ISNUMBER(SEARCH("film &amp; video/television", N1616)),"television",ISNUMBER(SEARCH("film &amp; video/animation", N1616)),"animation",ISNUMBER(SEARCH("film &amp; video/documentary", N1616)),"documentary",ISNUMBER(SEARCH("film &amp; video/drama", N1616)),"drama",ISNUMBER(SEARCH("film &amp; video/science fiction", N1616)),"science fiction",ISNUMBER(SEARCH("film &amp; video/shorts", N1616)),"shorts",ISNUMBER(SEARCH("food/food trucks", N1616)),"food trucks",ISNUMBER(SEARCH("food/restaurants", N1616)),"restaurants",ISNUMBER(SEARCH("food/small batch", N1616)),"small batch",ISNUMBER(SEARCH("games/mobile games", N1616)),"mobile games",ISNUMBER(SEARCH("games/tabletop games", N1616)),"tabletop games",ISNUMBER(SEARCH("games/video games", N1616)),"video games",ISNUMBER(SEARCH("music/classical music", N1616)),"classical music",ISNUMBER(SEARCH("music/electronic music", N1616)),"electronic music",ISNUMBER(SEARCH("music/faith", N1616)),"faith",ISNUMBER(SEARCH("music/indie rock", N1616)),"indie rock",ISNUMBER(SEARCH("music/jazz", N1616)),"jazz",ISNUMBER(SEARCH("music/metal", N1616)),"metal",ISNUMBER(SEARCH("music/pop", N1616)),"pop",ISNUMBER(SEARCH("music/rock", N1616)),"rock",ISNUMBER(SEARCH("music/world music", N1616)),"world music",ISNUMBER(SEARCH("journalism/audio", N1616)),"audio",ISNUMBER(SEARCH("photography/nature", N1616)),"nature",ISNUMBER(SEARCH("photography/people", N1616)),"people",ISNUMBER(SEARCH("photography/photobooks", N1616)),"photobooks",ISNUMBER(SEARCH("photography/places", N1616)),"places",ISNUMBER(SEARCH("publishing/art books", N1616)),"art books",ISNUMBER(SEARCH("publishing/children's books", N1616)),"children's books",ISNUMBER(SEARCH("publishing/fiction", N1616)),"fiction",ISNUMBER(SEARCH("publishing/nonfiction", N1616)),"nonfiction",ISNUMBER(SEARCH("publishing/radio &amp; podcasts", N1616)),"radio &amp; podcasts",ISNUMBER(SEARCH("publishing/translations", N1616)),"translations",ISNUMBER(SEARCH("technology/gadgets", N1616)),"gadgets",ISNUMBER(SEARCH("technology/hardware", N1616)),"hardware",ISNUMBER(SEARCH("technology/makerspaces", N1616)),"makerspaces",ISNUMBER(SEARCH("technology/space exploration", N1616)),"space exploration",ISNUMBER(SEARCH("technology/wearables", N1616)),"wearables",ISNUMBER(SEARCH("technology/web", N1616)),"web",ISNUMBER(SEARCH("theater/musical", N1616)),"musical",ISNUMBER(SEARCH("theater/plays", N1616)),"plays",ISNUMBER(SEARCH("theater/spaces", N1616)),"spaces")</f>
        <v>rock</v>
      </c>
      <c r="S1616" s="6">
        <f t="shared" si="128"/>
        <v>41794.981122685182</v>
      </c>
      <c r="T1616" s="6">
        <f t="shared" si="129"/>
        <v>41854.708333333336</v>
      </c>
    </row>
    <row r="1617" spans="1:20" ht="48" hidden="1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tr">
        <f t="shared" si="127"/>
        <v>music</v>
      </c>
      <c r="R1617" t="str" cm="1">
        <f t="array" ref="R1617">_xlfn.IFS(ISNUMBER(SEARCH("film &amp; video/television", N1617)),"television",ISNUMBER(SEARCH("film &amp; video/animation", N1617)),"animation",ISNUMBER(SEARCH("film &amp; video/documentary", N1617)),"documentary",ISNUMBER(SEARCH("film &amp; video/drama", N1617)),"drama",ISNUMBER(SEARCH("film &amp; video/science fiction", N1617)),"science fiction",ISNUMBER(SEARCH("film &amp; video/shorts", N1617)),"shorts",ISNUMBER(SEARCH("food/food trucks", N1617)),"food trucks",ISNUMBER(SEARCH("food/restaurants", N1617)),"restaurants",ISNUMBER(SEARCH("food/small batch", N1617)),"small batch",ISNUMBER(SEARCH("games/mobile games", N1617)),"mobile games",ISNUMBER(SEARCH("games/tabletop games", N1617)),"tabletop games",ISNUMBER(SEARCH("games/video games", N1617)),"video games",ISNUMBER(SEARCH("music/classical music", N1617)),"classical music",ISNUMBER(SEARCH("music/electronic music", N1617)),"electronic music",ISNUMBER(SEARCH("music/faith", N1617)),"faith",ISNUMBER(SEARCH("music/indie rock", N1617)),"indie rock",ISNUMBER(SEARCH("music/jazz", N1617)),"jazz",ISNUMBER(SEARCH("music/metal", N1617)),"metal",ISNUMBER(SEARCH("music/pop", N1617)),"pop",ISNUMBER(SEARCH("music/rock", N1617)),"rock",ISNUMBER(SEARCH("music/world music", N1617)),"world music",ISNUMBER(SEARCH("journalism/audio", N1617)),"audio",ISNUMBER(SEARCH("photography/nature", N1617)),"nature",ISNUMBER(SEARCH("photography/people", N1617)),"people",ISNUMBER(SEARCH("photography/photobooks", N1617)),"photobooks",ISNUMBER(SEARCH("photography/places", N1617)),"places",ISNUMBER(SEARCH("publishing/art books", N1617)),"art books",ISNUMBER(SEARCH("publishing/children's books", N1617)),"children's books",ISNUMBER(SEARCH("publishing/fiction", N1617)),"fiction",ISNUMBER(SEARCH("publishing/nonfiction", N1617)),"nonfiction",ISNUMBER(SEARCH("publishing/radio &amp; podcasts", N1617)),"radio &amp; podcasts",ISNUMBER(SEARCH("publishing/translations", N1617)),"translations",ISNUMBER(SEARCH("technology/gadgets", N1617)),"gadgets",ISNUMBER(SEARCH("technology/hardware", N1617)),"hardware",ISNUMBER(SEARCH("technology/makerspaces", N1617)),"makerspaces",ISNUMBER(SEARCH("technology/space exploration", N1617)),"space exploration",ISNUMBER(SEARCH("technology/wearables", N1617)),"wearables",ISNUMBER(SEARCH("technology/web", N1617)),"web",ISNUMBER(SEARCH("theater/musical", N1617)),"musical",ISNUMBER(SEARCH("theater/plays", N1617)),"plays",ISNUMBER(SEARCH("theater/spaces", N1617)),"spaces")</f>
        <v>rock</v>
      </c>
      <c r="S1617" s="6">
        <f t="shared" si="128"/>
        <v>40845.050879629627</v>
      </c>
      <c r="T1617" s="6">
        <f t="shared" si="129"/>
        <v>40890.092546296299</v>
      </c>
    </row>
    <row r="1618" spans="1:20" ht="48" hidden="1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tr">
        <f t="shared" si="127"/>
        <v>music</v>
      </c>
      <c r="R1618" t="str" cm="1">
        <f t="array" ref="R1618">_xlfn.IFS(ISNUMBER(SEARCH("film &amp; video/television", N1618)),"television",ISNUMBER(SEARCH("film &amp; video/animation", N1618)),"animation",ISNUMBER(SEARCH("film &amp; video/documentary", N1618)),"documentary",ISNUMBER(SEARCH("film &amp; video/drama", N1618)),"drama",ISNUMBER(SEARCH("film &amp; video/science fiction", N1618)),"science fiction",ISNUMBER(SEARCH("film &amp; video/shorts", N1618)),"shorts",ISNUMBER(SEARCH("food/food trucks", N1618)),"food trucks",ISNUMBER(SEARCH("food/restaurants", N1618)),"restaurants",ISNUMBER(SEARCH("food/small batch", N1618)),"small batch",ISNUMBER(SEARCH("games/mobile games", N1618)),"mobile games",ISNUMBER(SEARCH("games/tabletop games", N1618)),"tabletop games",ISNUMBER(SEARCH("games/video games", N1618)),"video games",ISNUMBER(SEARCH("music/classical music", N1618)),"classical music",ISNUMBER(SEARCH("music/electronic music", N1618)),"electronic music",ISNUMBER(SEARCH("music/faith", N1618)),"faith",ISNUMBER(SEARCH("music/indie rock", N1618)),"indie rock",ISNUMBER(SEARCH("music/jazz", N1618)),"jazz",ISNUMBER(SEARCH("music/metal", N1618)),"metal",ISNUMBER(SEARCH("music/pop", N1618)),"pop",ISNUMBER(SEARCH("music/rock", N1618)),"rock",ISNUMBER(SEARCH("music/world music", N1618)),"world music",ISNUMBER(SEARCH("journalism/audio", N1618)),"audio",ISNUMBER(SEARCH("photography/nature", N1618)),"nature",ISNUMBER(SEARCH("photography/people", N1618)),"people",ISNUMBER(SEARCH("photography/photobooks", N1618)),"photobooks",ISNUMBER(SEARCH("photography/places", N1618)),"places",ISNUMBER(SEARCH("publishing/art books", N1618)),"art books",ISNUMBER(SEARCH("publishing/children's books", N1618)),"children's books",ISNUMBER(SEARCH("publishing/fiction", N1618)),"fiction",ISNUMBER(SEARCH("publishing/nonfiction", N1618)),"nonfiction",ISNUMBER(SEARCH("publishing/radio &amp; podcasts", N1618)),"radio &amp; podcasts",ISNUMBER(SEARCH("publishing/translations", N1618)),"translations",ISNUMBER(SEARCH("technology/gadgets", N1618)),"gadgets",ISNUMBER(SEARCH("technology/hardware", N1618)),"hardware",ISNUMBER(SEARCH("technology/makerspaces", N1618)),"makerspaces",ISNUMBER(SEARCH("technology/space exploration", N1618)),"space exploration",ISNUMBER(SEARCH("technology/wearables", N1618)),"wearables",ISNUMBER(SEARCH("technology/web", N1618)),"web",ISNUMBER(SEARCH("theater/musical", N1618)),"musical",ISNUMBER(SEARCH("theater/plays", N1618)),"plays",ISNUMBER(SEARCH("theater/spaces", N1618)),"spaces")</f>
        <v>rock</v>
      </c>
      <c r="S1618" s="6">
        <f t="shared" si="128"/>
        <v>41194.715520833335</v>
      </c>
      <c r="T1618" s="6">
        <f t="shared" si="129"/>
        <v>41235.916666666664</v>
      </c>
    </row>
    <row r="1619" spans="1:20" ht="32" hidden="1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tr">
        <f t="shared" si="127"/>
        <v>music</v>
      </c>
      <c r="R1619" t="str" cm="1">
        <f t="array" ref="R1619">_xlfn.IFS(ISNUMBER(SEARCH("film &amp; video/television", N1619)),"television",ISNUMBER(SEARCH("film &amp; video/animation", N1619)),"animation",ISNUMBER(SEARCH("film &amp; video/documentary", N1619)),"documentary",ISNUMBER(SEARCH("film &amp; video/drama", N1619)),"drama",ISNUMBER(SEARCH("film &amp; video/science fiction", N1619)),"science fiction",ISNUMBER(SEARCH("film &amp; video/shorts", N1619)),"shorts",ISNUMBER(SEARCH("food/food trucks", N1619)),"food trucks",ISNUMBER(SEARCH("food/restaurants", N1619)),"restaurants",ISNUMBER(SEARCH("food/small batch", N1619)),"small batch",ISNUMBER(SEARCH("games/mobile games", N1619)),"mobile games",ISNUMBER(SEARCH("games/tabletop games", N1619)),"tabletop games",ISNUMBER(SEARCH("games/video games", N1619)),"video games",ISNUMBER(SEARCH("music/classical music", N1619)),"classical music",ISNUMBER(SEARCH("music/electronic music", N1619)),"electronic music",ISNUMBER(SEARCH("music/faith", N1619)),"faith",ISNUMBER(SEARCH("music/indie rock", N1619)),"indie rock",ISNUMBER(SEARCH("music/jazz", N1619)),"jazz",ISNUMBER(SEARCH("music/metal", N1619)),"metal",ISNUMBER(SEARCH("music/pop", N1619)),"pop",ISNUMBER(SEARCH("music/rock", N1619)),"rock",ISNUMBER(SEARCH("music/world music", N1619)),"world music",ISNUMBER(SEARCH("journalism/audio", N1619)),"audio",ISNUMBER(SEARCH("photography/nature", N1619)),"nature",ISNUMBER(SEARCH("photography/people", N1619)),"people",ISNUMBER(SEARCH("photography/photobooks", N1619)),"photobooks",ISNUMBER(SEARCH("photography/places", N1619)),"places",ISNUMBER(SEARCH("publishing/art books", N1619)),"art books",ISNUMBER(SEARCH("publishing/children's books", N1619)),"children's books",ISNUMBER(SEARCH("publishing/fiction", N1619)),"fiction",ISNUMBER(SEARCH("publishing/nonfiction", N1619)),"nonfiction",ISNUMBER(SEARCH("publishing/radio &amp; podcasts", N1619)),"radio &amp; podcasts",ISNUMBER(SEARCH("publishing/translations", N1619)),"translations",ISNUMBER(SEARCH("technology/gadgets", N1619)),"gadgets",ISNUMBER(SEARCH("technology/hardware", N1619)),"hardware",ISNUMBER(SEARCH("technology/makerspaces", N1619)),"makerspaces",ISNUMBER(SEARCH("technology/space exploration", N1619)),"space exploration",ISNUMBER(SEARCH("technology/wearables", N1619)),"wearables",ISNUMBER(SEARCH("technology/web", N1619)),"web",ISNUMBER(SEARCH("theater/musical", N1619)),"musical",ISNUMBER(SEARCH("theater/plays", N1619)),"plays",ISNUMBER(SEARCH("theater/spaces", N1619)),"spaces")</f>
        <v>rock</v>
      </c>
      <c r="S1619" s="6">
        <f t="shared" si="128"/>
        <v>41546.664212962962</v>
      </c>
      <c r="T1619" s="6">
        <f t="shared" si="129"/>
        <v>41579.791666666664</v>
      </c>
    </row>
    <row r="1620" spans="1:20" ht="32" hidden="1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tr">
        <f t="shared" si="127"/>
        <v>music</v>
      </c>
      <c r="R1620" t="str" cm="1">
        <f t="array" ref="R1620">_xlfn.IFS(ISNUMBER(SEARCH("film &amp; video/television", N1620)),"television",ISNUMBER(SEARCH("film &amp; video/animation", N1620)),"animation",ISNUMBER(SEARCH("film &amp; video/documentary", N1620)),"documentary",ISNUMBER(SEARCH("film &amp; video/drama", N1620)),"drama",ISNUMBER(SEARCH("film &amp; video/science fiction", N1620)),"science fiction",ISNUMBER(SEARCH("film &amp; video/shorts", N1620)),"shorts",ISNUMBER(SEARCH("food/food trucks", N1620)),"food trucks",ISNUMBER(SEARCH("food/restaurants", N1620)),"restaurants",ISNUMBER(SEARCH("food/small batch", N1620)),"small batch",ISNUMBER(SEARCH("games/mobile games", N1620)),"mobile games",ISNUMBER(SEARCH("games/tabletop games", N1620)),"tabletop games",ISNUMBER(SEARCH("games/video games", N1620)),"video games",ISNUMBER(SEARCH("music/classical music", N1620)),"classical music",ISNUMBER(SEARCH("music/electronic music", N1620)),"electronic music",ISNUMBER(SEARCH("music/faith", N1620)),"faith",ISNUMBER(SEARCH("music/indie rock", N1620)),"indie rock",ISNUMBER(SEARCH("music/jazz", N1620)),"jazz",ISNUMBER(SEARCH("music/metal", N1620)),"metal",ISNUMBER(SEARCH("music/pop", N1620)),"pop",ISNUMBER(SEARCH("music/rock", N1620)),"rock",ISNUMBER(SEARCH("music/world music", N1620)),"world music",ISNUMBER(SEARCH("journalism/audio", N1620)),"audio",ISNUMBER(SEARCH("photography/nature", N1620)),"nature",ISNUMBER(SEARCH("photography/people", N1620)),"people",ISNUMBER(SEARCH("photography/photobooks", N1620)),"photobooks",ISNUMBER(SEARCH("photography/places", N1620)),"places",ISNUMBER(SEARCH("publishing/art books", N1620)),"art books",ISNUMBER(SEARCH("publishing/children's books", N1620)),"children's books",ISNUMBER(SEARCH("publishing/fiction", N1620)),"fiction",ISNUMBER(SEARCH("publishing/nonfiction", N1620)),"nonfiction",ISNUMBER(SEARCH("publishing/radio &amp; podcasts", N1620)),"radio &amp; podcasts",ISNUMBER(SEARCH("publishing/translations", N1620)),"translations",ISNUMBER(SEARCH("technology/gadgets", N1620)),"gadgets",ISNUMBER(SEARCH("technology/hardware", N1620)),"hardware",ISNUMBER(SEARCH("technology/makerspaces", N1620)),"makerspaces",ISNUMBER(SEARCH("technology/space exploration", N1620)),"space exploration",ISNUMBER(SEARCH("technology/wearables", N1620)),"wearables",ISNUMBER(SEARCH("technology/web", N1620)),"web",ISNUMBER(SEARCH("theater/musical", N1620)),"musical",ISNUMBER(SEARCH("theater/plays", N1620)),"plays",ISNUMBER(SEARCH("theater/spaces", N1620)),"spaces")</f>
        <v>rock</v>
      </c>
      <c r="S1620" s="6">
        <f t="shared" si="128"/>
        <v>41301.654340277775</v>
      </c>
      <c r="T1620" s="6">
        <f t="shared" si="129"/>
        <v>41341.654340277775</v>
      </c>
    </row>
    <row r="1621" spans="1:20" ht="48" hidden="1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tr">
        <f t="shared" si="127"/>
        <v>music</v>
      </c>
      <c r="R1621" t="str" cm="1">
        <f t="array" ref="R1621">_xlfn.IFS(ISNUMBER(SEARCH("film &amp; video/television", N1621)),"television",ISNUMBER(SEARCH("film &amp; video/animation", N1621)),"animation",ISNUMBER(SEARCH("film &amp; video/documentary", N1621)),"documentary",ISNUMBER(SEARCH("film &amp; video/drama", N1621)),"drama",ISNUMBER(SEARCH("film &amp; video/science fiction", N1621)),"science fiction",ISNUMBER(SEARCH("film &amp; video/shorts", N1621)),"shorts",ISNUMBER(SEARCH("food/food trucks", N1621)),"food trucks",ISNUMBER(SEARCH("food/restaurants", N1621)),"restaurants",ISNUMBER(SEARCH("food/small batch", N1621)),"small batch",ISNUMBER(SEARCH("games/mobile games", N1621)),"mobile games",ISNUMBER(SEARCH("games/tabletop games", N1621)),"tabletop games",ISNUMBER(SEARCH("games/video games", N1621)),"video games",ISNUMBER(SEARCH("music/classical music", N1621)),"classical music",ISNUMBER(SEARCH("music/electronic music", N1621)),"electronic music",ISNUMBER(SEARCH("music/faith", N1621)),"faith",ISNUMBER(SEARCH("music/indie rock", N1621)),"indie rock",ISNUMBER(SEARCH("music/jazz", N1621)),"jazz",ISNUMBER(SEARCH("music/metal", N1621)),"metal",ISNUMBER(SEARCH("music/pop", N1621)),"pop",ISNUMBER(SEARCH("music/rock", N1621)),"rock",ISNUMBER(SEARCH("music/world music", N1621)),"world music",ISNUMBER(SEARCH("journalism/audio", N1621)),"audio",ISNUMBER(SEARCH("photography/nature", N1621)),"nature",ISNUMBER(SEARCH("photography/people", N1621)),"people",ISNUMBER(SEARCH("photography/photobooks", N1621)),"photobooks",ISNUMBER(SEARCH("photography/places", N1621)),"places",ISNUMBER(SEARCH("publishing/art books", N1621)),"art books",ISNUMBER(SEARCH("publishing/children's books", N1621)),"children's books",ISNUMBER(SEARCH("publishing/fiction", N1621)),"fiction",ISNUMBER(SEARCH("publishing/nonfiction", N1621)),"nonfiction",ISNUMBER(SEARCH("publishing/radio &amp; podcasts", N1621)),"radio &amp; podcasts",ISNUMBER(SEARCH("publishing/translations", N1621)),"translations",ISNUMBER(SEARCH("technology/gadgets", N1621)),"gadgets",ISNUMBER(SEARCH("technology/hardware", N1621)),"hardware",ISNUMBER(SEARCH("technology/makerspaces", N1621)),"makerspaces",ISNUMBER(SEARCH("technology/space exploration", N1621)),"space exploration",ISNUMBER(SEARCH("technology/wearables", N1621)),"wearables",ISNUMBER(SEARCH("technology/web", N1621)),"web",ISNUMBER(SEARCH("theater/musical", N1621)),"musical",ISNUMBER(SEARCH("theater/plays", N1621)),"plays",ISNUMBER(SEARCH("theater/spaces", N1621)),"spaces")</f>
        <v>rock</v>
      </c>
      <c r="S1621" s="6">
        <f t="shared" si="128"/>
        <v>41876.18618055556</v>
      </c>
      <c r="T1621" s="6">
        <f t="shared" si="129"/>
        <v>41897.18618055556</v>
      </c>
    </row>
    <row r="1622" spans="1:20" ht="32" hidden="1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tr">
        <f t="shared" si="127"/>
        <v>music</v>
      </c>
      <c r="R1622" t="str" cm="1">
        <f t="array" ref="R1622">_xlfn.IFS(ISNUMBER(SEARCH("film &amp; video/television", N1622)),"television",ISNUMBER(SEARCH("film &amp; video/animation", N1622)),"animation",ISNUMBER(SEARCH("film &amp; video/documentary", N1622)),"documentary",ISNUMBER(SEARCH("film &amp; video/drama", N1622)),"drama",ISNUMBER(SEARCH("film &amp; video/science fiction", N1622)),"science fiction",ISNUMBER(SEARCH("film &amp; video/shorts", N1622)),"shorts",ISNUMBER(SEARCH("food/food trucks", N1622)),"food trucks",ISNUMBER(SEARCH("food/restaurants", N1622)),"restaurants",ISNUMBER(SEARCH("food/small batch", N1622)),"small batch",ISNUMBER(SEARCH("games/mobile games", N1622)),"mobile games",ISNUMBER(SEARCH("games/tabletop games", N1622)),"tabletop games",ISNUMBER(SEARCH("games/video games", N1622)),"video games",ISNUMBER(SEARCH("music/classical music", N1622)),"classical music",ISNUMBER(SEARCH("music/electronic music", N1622)),"electronic music",ISNUMBER(SEARCH("music/faith", N1622)),"faith",ISNUMBER(SEARCH("music/indie rock", N1622)),"indie rock",ISNUMBER(SEARCH("music/jazz", N1622)),"jazz",ISNUMBER(SEARCH("music/metal", N1622)),"metal",ISNUMBER(SEARCH("music/pop", N1622)),"pop",ISNUMBER(SEARCH("music/rock", N1622)),"rock",ISNUMBER(SEARCH("music/world music", N1622)),"world music",ISNUMBER(SEARCH("journalism/audio", N1622)),"audio",ISNUMBER(SEARCH("photography/nature", N1622)),"nature",ISNUMBER(SEARCH("photography/people", N1622)),"people",ISNUMBER(SEARCH("photography/photobooks", N1622)),"photobooks",ISNUMBER(SEARCH("photography/places", N1622)),"places",ISNUMBER(SEARCH("publishing/art books", N1622)),"art books",ISNUMBER(SEARCH("publishing/children's books", N1622)),"children's books",ISNUMBER(SEARCH("publishing/fiction", N1622)),"fiction",ISNUMBER(SEARCH("publishing/nonfiction", N1622)),"nonfiction",ISNUMBER(SEARCH("publishing/radio &amp; podcasts", N1622)),"radio &amp; podcasts",ISNUMBER(SEARCH("publishing/translations", N1622)),"translations",ISNUMBER(SEARCH("technology/gadgets", N1622)),"gadgets",ISNUMBER(SEARCH("technology/hardware", N1622)),"hardware",ISNUMBER(SEARCH("technology/makerspaces", N1622)),"makerspaces",ISNUMBER(SEARCH("technology/space exploration", N1622)),"space exploration",ISNUMBER(SEARCH("technology/wearables", N1622)),"wearables",ISNUMBER(SEARCH("technology/web", N1622)),"web",ISNUMBER(SEARCH("theater/musical", N1622)),"musical",ISNUMBER(SEARCH("theater/plays", N1622)),"plays",ISNUMBER(SEARCH("theater/spaces", N1622)),"spaces")</f>
        <v>rock</v>
      </c>
      <c r="S1622" s="6">
        <f t="shared" si="128"/>
        <v>41321.339583333334</v>
      </c>
      <c r="T1622" s="6">
        <f t="shared" si="129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tr">
        <f t="shared" si="127"/>
        <v>music</v>
      </c>
      <c r="R1623" t="str" cm="1">
        <f t="array" ref="R1623">_xlfn.IFS(ISNUMBER(SEARCH("film &amp; video/television", N1623)),"television",ISNUMBER(SEARCH("film &amp; video/animation", N1623)),"animation",ISNUMBER(SEARCH("film &amp; video/documentary", N1623)),"documentary",ISNUMBER(SEARCH("film &amp; video/drama", N1623)),"drama",ISNUMBER(SEARCH("film &amp; video/science fiction", N1623)),"science fiction",ISNUMBER(SEARCH("film &amp; video/shorts", N1623)),"shorts",ISNUMBER(SEARCH("food/food trucks", N1623)),"food trucks",ISNUMBER(SEARCH("food/restaurants", N1623)),"restaurants",ISNUMBER(SEARCH("food/small batch", N1623)),"small batch",ISNUMBER(SEARCH("games/mobile games", N1623)),"mobile games",ISNUMBER(SEARCH("games/tabletop games", N1623)),"tabletop games",ISNUMBER(SEARCH("games/video games", N1623)),"video games",ISNUMBER(SEARCH("music/classical music", N1623)),"classical music",ISNUMBER(SEARCH("music/electronic music", N1623)),"electronic music",ISNUMBER(SEARCH("music/faith", N1623)),"faith",ISNUMBER(SEARCH("music/indie rock", N1623)),"indie rock",ISNUMBER(SEARCH("music/jazz", N1623)),"jazz",ISNUMBER(SEARCH("music/metal", N1623)),"metal",ISNUMBER(SEARCH("music/pop", N1623)),"pop",ISNUMBER(SEARCH("music/rock", N1623)),"rock",ISNUMBER(SEARCH("music/world music", N1623)),"world music",ISNUMBER(SEARCH("journalism/audio", N1623)),"audio",ISNUMBER(SEARCH("photography/nature", N1623)),"nature",ISNUMBER(SEARCH("photography/people", N1623)),"people",ISNUMBER(SEARCH("photography/photobooks", N1623)),"photobooks",ISNUMBER(SEARCH("photography/places", N1623)),"places",ISNUMBER(SEARCH("publishing/art books", N1623)),"art books",ISNUMBER(SEARCH("publishing/children's books", N1623)),"children's books",ISNUMBER(SEARCH("publishing/fiction", N1623)),"fiction",ISNUMBER(SEARCH("publishing/nonfiction", N1623)),"nonfiction",ISNUMBER(SEARCH("publishing/radio &amp; podcasts", N1623)),"radio &amp; podcasts",ISNUMBER(SEARCH("publishing/translations", N1623)),"translations",ISNUMBER(SEARCH("technology/gadgets", N1623)),"gadgets",ISNUMBER(SEARCH("technology/hardware", N1623)),"hardware",ISNUMBER(SEARCH("technology/makerspaces", N1623)),"makerspaces",ISNUMBER(SEARCH("technology/space exploration", N1623)),"space exploration",ISNUMBER(SEARCH("technology/wearables", N1623)),"wearables",ISNUMBER(SEARCH("technology/web", N1623)),"web",ISNUMBER(SEARCH("theater/musical", N1623)),"musical",ISNUMBER(SEARCH("theater/plays", N1623)),"plays",ISNUMBER(SEARCH("theater/spaces", N1623)),"spaces")</f>
        <v>rock</v>
      </c>
      <c r="S1623" s="6">
        <f t="shared" si="128"/>
        <v>41003.60665509259</v>
      </c>
      <c r="T1623" s="6">
        <f t="shared" si="129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tr">
        <f t="shared" si="127"/>
        <v>music</v>
      </c>
      <c r="R1624" t="str" cm="1">
        <f t="array" ref="R1624">_xlfn.IFS(ISNUMBER(SEARCH("film &amp; video/television", N1624)),"television",ISNUMBER(SEARCH("film &amp; video/animation", N1624)),"animation",ISNUMBER(SEARCH("film &amp; video/documentary", N1624)),"documentary",ISNUMBER(SEARCH("film &amp; video/drama", N1624)),"drama",ISNUMBER(SEARCH("film &amp; video/science fiction", N1624)),"science fiction",ISNUMBER(SEARCH("film &amp; video/shorts", N1624)),"shorts",ISNUMBER(SEARCH("food/food trucks", N1624)),"food trucks",ISNUMBER(SEARCH("food/restaurants", N1624)),"restaurants",ISNUMBER(SEARCH("food/small batch", N1624)),"small batch",ISNUMBER(SEARCH("games/mobile games", N1624)),"mobile games",ISNUMBER(SEARCH("games/tabletop games", N1624)),"tabletop games",ISNUMBER(SEARCH("games/video games", N1624)),"video games",ISNUMBER(SEARCH("music/classical music", N1624)),"classical music",ISNUMBER(SEARCH("music/electronic music", N1624)),"electronic music",ISNUMBER(SEARCH("music/faith", N1624)),"faith",ISNUMBER(SEARCH("music/indie rock", N1624)),"indie rock",ISNUMBER(SEARCH("music/jazz", N1624)),"jazz",ISNUMBER(SEARCH("music/metal", N1624)),"metal",ISNUMBER(SEARCH("music/pop", N1624)),"pop",ISNUMBER(SEARCH("music/rock", N1624)),"rock",ISNUMBER(SEARCH("music/world music", N1624)),"world music",ISNUMBER(SEARCH("journalism/audio", N1624)),"audio",ISNUMBER(SEARCH("photography/nature", N1624)),"nature",ISNUMBER(SEARCH("photography/people", N1624)),"people",ISNUMBER(SEARCH("photography/photobooks", N1624)),"photobooks",ISNUMBER(SEARCH("photography/places", N1624)),"places",ISNUMBER(SEARCH("publishing/art books", N1624)),"art books",ISNUMBER(SEARCH("publishing/children's books", N1624)),"children's books",ISNUMBER(SEARCH("publishing/fiction", N1624)),"fiction",ISNUMBER(SEARCH("publishing/nonfiction", N1624)),"nonfiction",ISNUMBER(SEARCH("publishing/radio &amp; podcasts", N1624)),"radio &amp; podcasts",ISNUMBER(SEARCH("publishing/translations", N1624)),"translations",ISNUMBER(SEARCH("technology/gadgets", N1624)),"gadgets",ISNUMBER(SEARCH("technology/hardware", N1624)),"hardware",ISNUMBER(SEARCH("technology/makerspaces", N1624)),"makerspaces",ISNUMBER(SEARCH("technology/space exploration", N1624)),"space exploration",ISNUMBER(SEARCH("technology/wearables", N1624)),"wearables",ISNUMBER(SEARCH("technology/web", N1624)),"web",ISNUMBER(SEARCH("theater/musical", N1624)),"musical",ISNUMBER(SEARCH("theater/plays", N1624)),"plays",ISNUMBER(SEARCH("theater/spaces", N1624)),"spaces")</f>
        <v>rock</v>
      </c>
      <c r="S1624" s="6">
        <f t="shared" si="128"/>
        <v>41950.29483796296</v>
      </c>
      <c r="T1624" s="6">
        <f t="shared" si="129"/>
        <v>41990.332638888889</v>
      </c>
    </row>
    <row r="1625" spans="1:20" ht="48" hidden="1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tr">
        <f t="shared" si="127"/>
        <v>music</v>
      </c>
      <c r="R1625" t="str" cm="1">
        <f t="array" ref="R1625">_xlfn.IFS(ISNUMBER(SEARCH("film &amp; video/television", N1625)),"television",ISNUMBER(SEARCH("film &amp; video/animation", N1625)),"animation",ISNUMBER(SEARCH("film &amp; video/documentary", N1625)),"documentary",ISNUMBER(SEARCH("film &amp; video/drama", N1625)),"drama",ISNUMBER(SEARCH("film &amp; video/science fiction", N1625)),"science fiction",ISNUMBER(SEARCH("film &amp; video/shorts", N1625)),"shorts",ISNUMBER(SEARCH("food/food trucks", N1625)),"food trucks",ISNUMBER(SEARCH("food/restaurants", N1625)),"restaurants",ISNUMBER(SEARCH("food/small batch", N1625)),"small batch",ISNUMBER(SEARCH("games/mobile games", N1625)),"mobile games",ISNUMBER(SEARCH("games/tabletop games", N1625)),"tabletop games",ISNUMBER(SEARCH("games/video games", N1625)),"video games",ISNUMBER(SEARCH("music/classical music", N1625)),"classical music",ISNUMBER(SEARCH("music/electronic music", N1625)),"electronic music",ISNUMBER(SEARCH("music/faith", N1625)),"faith",ISNUMBER(SEARCH("music/indie rock", N1625)),"indie rock",ISNUMBER(SEARCH("music/jazz", N1625)),"jazz",ISNUMBER(SEARCH("music/metal", N1625)),"metal",ISNUMBER(SEARCH("music/pop", N1625)),"pop",ISNUMBER(SEARCH("music/rock", N1625)),"rock",ISNUMBER(SEARCH("music/world music", N1625)),"world music",ISNUMBER(SEARCH("journalism/audio", N1625)),"audio",ISNUMBER(SEARCH("photography/nature", N1625)),"nature",ISNUMBER(SEARCH("photography/people", N1625)),"people",ISNUMBER(SEARCH("photography/photobooks", N1625)),"photobooks",ISNUMBER(SEARCH("photography/places", N1625)),"places",ISNUMBER(SEARCH("publishing/art books", N1625)),"art books",ISNUMBER(SEARCH("publishing/children's books", N1625)),"children's books",ISNUMBER(SEARCH("publishing/fiction", N1625)),"fiction",ISNUMBER(SEARCH("publishing/nonfiction", N1625)),"nonfiction",ISNUMBER(SEARCH("publishing/radio &amp; podcasts", N1625)),"radio &amp; podcasts",ISNUMBER(SEARCH("publishing/translations", N1625)),"translations",ISNUMBER(SEARCH("technology/gadgets", N1625)),"gadgets",ISNUMBER(SEARCH("technology/hardware", N1625)),"hardware",ISNUMBER(SEARCH("technology/makerspaces", N1625)),"makerspaces",ISNUMBER(SEARCH("technology/space exploration", N1625)),"space exploration",ISNUMBER(SEARCH("technology/wearables", N1625)),"wearables",ISNUMBER(SEARCH("technology/web", N1625)),"web",ISNUMBER(SEARCH("theater/musical", N1625)),"musical",ISNUMBER(SEARCH("theater/plays", N1625)),"plays",ISNUMBER(SEARCH("theater/spaces", N1625)),"spaces")</f>
        <v>rock</v>
      </c>
      <c r="S1625" s="6">
        <f t="shared" si="128"/>
        <v>41453.688530092593</v>
      </c>
      <c r="T1625" s="6">
        <f t="shared" si="129"/>
        <v>41513.688530092593</v>
      </c>
    </row>
    <row r="1626" spans="1:20" ht="32" hidden="1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tr">
        <f t="shared" si="127"/>
        <v>music</v>
      </c>
      <c r="R1626" t="str" cm="1">
        <f t="array" ref="R1626">_xlfn.IFS(ISNUMBER(SEARCH("film &amp; video/television", N1626)),"television",ISNUMBER(SEARCH("film &amp; video/animation", N1626)),"animation",ISNUMBER(SEARCH("film &amp; video/documentary", N1626)),"documentary",ISNUMBER(SEARCH("film &amp; video/drama", N1626)),"drama",ISNUMBER(SEARCH("film &amp; video/science fiction", N1626)),"science fiction",ISNUMBER(SEARCH("film &amp; video/shorts", N1626)),"shorts",ISNUMBER(SEARCH("food/food trucks", N1626)),"food trucks",ISNUMBER(SEARCH("food/restaurants", N1626)),"restaurants",ISNUMBER(SEARCH("food/small batch", N1626)),"small batch",ISNUMBER(SEARCH("games/mobile games", N1626)),"mobile games",ISNUMBER(SEARCH("games/tabletop games", N1626)),"tabletop games",ISNUMBER(SEARCH("games/video games", N1626)),"video games",ISNUMBER(SEARCH("music/classical music", N1626)),"classical music",ISNUMBER(SEARCH("music/electronic music", N1626)),"electronic music",ISNUMBER(SEARCH("music/faith", N1626)),"faith",ISNUMBER(SEARCH("music/indie rock", N1626)),"indie rock",ISNUMBER(SEARCH("music/jazz", N1626)),"jazz",ISNUMBER(SEARCH("music/metal", N1626)),"metal",ISNUMBER(SEARCH("music/pop", N1626)),"pop",ISNUMBER(SEARCH("music/rock", N1626)),"rock",ISNUMBER(SEARCH("music/world music", N1626)),"world music",ISNUMBER(SEARCH("journalism/audio", N1626)),"audio",ISNUMBER(SEARCH("photography/nature", N1626)),"nature",ISNUMBER(SEARCH("photography/people", N1626)),"people",ISNUMBER(SEARCH("photography/photobooks", N1626)),"photobooks",ISNUMBER(SEARCH("photography/places", N1626)),"places",ISNUMBER(SEARCH("publishing/art books", N1626)),"art books",ISNUMBER(SEARCH("publishing/children's books", N1626)),"children's books",ISNUMBER(SEARCH("publishing/fiction", N1626)),"fiction",ISNUMBER(SEARCH("publishing/nonfiction", N1626)),"nonfiction",ISNUMBER(SEARCH("publishing/radio &amp; podcasts", N1626)),"radio &amp; podcasts",ISNUMBER(SEARCH("publishing/translations", N1626)),"translations",ISNUMBER(SEARCH("technology/gadgets", N1626)),"gadgets",ISNUMBER(SEARCH("technology/hardware", N1626)),"hardware",ISNUMBER(SEARCH("technology/makerspaces", N1626)),"makerspaces",ISNUMBER(SEARCH("technology/space exploration", N1626)),"space exploration",ISNUMBER(SEARCH("technology/wearables", N1626)),"wearables",ISNUMBER(SEARCH("technology/web", N1626)),"web",ISNUMBER(SEARCH("theater/musical", N1626)),"musical",ISNUMBER(SEARCH("theater/plays", N1626)),"plays",ISNUMBER(SEARCH("theater/spaces", N1626)),"spaces")</f>
        <v>rock</v>
      </c>
      <c r="S1626" s="6">
        <f t="shared" si="128"/>
        <v>41243.367303240739</v>
      </c>
      <c r="T1626" s="6">
        <f t="shared" si="129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tr">
        <f t="shared" si="127"/>
        <v>music</v>
      </c>
      <c r="R1627" t="str" cm="1">
        <f t="array" ref="R1627">_xlfn.IFS(ISNUMBER(SEARCH("film &amp; video/television", N1627)),"television",ISNUMBER(SEARCH("film &amp; video/animation", N1627)),"animation",ISNUMBER(SEARCH("film &amp; video/documentary", N1627)),"documentary",ISNUMBER(SEARCH("film &amp; video/drama", N1627)),"drama",ISNUMBER(SEARCH("film &amp; video/science fiction", N1627)),"science fiction",ISNUMBER(SEARCH("film &amp; video/shorts", N1627)),"shorts",ISNUMBER(SEARCH("food/food trucks", N1627)),"food trucks",ISNUMBER(SEARCH("food/restaurants", N1627)),"restaurants",ISNUMBER(SEARCH("food/small batch", N1627)),"small batch",ISNUMBER(SEARCH("games/mobile games", N1627)),"mobile games",ISNUMBER(SEARCH("games/tabletop games", N1627)),"tabletop games",ISNUMBER(SEARCH("games/video games", N1627)),"video games",ISNUMBER(SEARCH("music/classical music", N1627)),"classical music",ISNUMBER(SEARCH("music/electronic music", N1627)),"electronic music",ISNUMBER(SEARCH("music/faith", N1627)),"faith",ISNUMBER(SEARCH("music/indie rock", N1627)),"indie rock",ISNUMBER(SEARCH("music/jazz", N1627)),"jazz",ISNUMBER(SEARCH("music/metal", N1627)),"metal",ISNUMBER(SEARCH("music/pop", N1627)),"pop",ISNUMBER(SEARCH("music/rock", N1627)),"rock",ISNUMBER(SEARCH("music/world music", N1627)),"world music",ISNUMBER(SEARCH("journalism/audio", N1627)),"audio",ISNUMBER(SEARCH("photography/nature", N1627)),"nature",ISNUMBER(SEARCH("photography/people", N1627)),"people",ISNUMBER(SEARCH("photography/photobooks", N1627)),"photobooks",ISNUMBER(SEARCH("photography/places", N1627)),"places",ISNUMBER(SEARCH("publishing/art books", N1627)),"art books",ISNUMBER(SEARCH("publishing/children's books", N1627)),"children's books",ISNUMBER(SEARCH("publishing/fiction", N1627)),"fiction",ISNUMBER(SEARCH("publishing/nonfiction", N1627)),"nonfiction",ISNUMBER(SEARCH("publishing/radio &amp; podcasts", N1627)),"radio &amp; podcasts",ISNUMBER(SEARCH("publishing/translations", N1627)),"translations",ISNUMBER(SEARCH("technology/gadgets", N1627)),"gadgets",ISNUMBER(SEARCH("technology/hardware", N1627)),"hardware",ISNUMBER(SEARCH("technology/makerspaces", N1627)),"makerspaces",ISNUMBER(SEARCH("technology/space exploration", N1627)),"space exploration",ISNUMBER(SEARCH("technology/wearables", N1627)),"wearables",ISNUMBER(SEARCH("technology/web", N1627)),"web",ISNUMBER(SEARCH("theater/musical", N1627)),"musical",ISNUMBER(SEARCH("theater/plays", N1627)),"plays",ISNUMBER(SEARCH("theater/spaces", N1627)),"spaces")</f>
        <v>rock</v>
      </c>
      <c r="S1627" s="6">
        <f t="shared" si="128"/>
        <v>41135.699687500004</v>
      </c>
      <c r="T1627" s="6">
        <f t="shared" si="129"/>
        <v>41163.699687500004</v>
      </c>
    </row>
    <row r="1628" spans="1:20" ht="48" hidden="1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tr">
        <f t="shared" si="127"/>
        <v>music</v>
      </c>
      <c r="R1628" t="str" cm="1">
        <f t="array" ref="R1628">_xlfn.IFS(ISNUMBER(SEARCH("film &amp; video/television", N1628)),"television",ISNUMBER(SEARCH("film &amp; video/animation", N1628)),"animation",ISNUMBER(SEARCH("film &amp; video/documentary", N1628)),"documentary",ISNUMBER(SEARCH("film &amp; video/drama", N1628)),"drama",ISNUMBER(SEARCH("film &amp; video/science fiction", N1628)),"science fiction",ISNUMBER(SEARCH("film &amp; video/shorts", N1628)),"shorts",ISNUMBER(SEARCH("food/food trucks", N1628)),"food trucks",ISNUMBER(SEARCH("food/restaurants", N1628)),"restaurants",ISNUMBER(SEARCH("food/small batch", N1628)),"small batch",ISNUMBER(SEARCH("games/mobile games", N1628)),"mobile games",ISNUMBER(SEARCH("games/tabletop games", N1628)),"tabletop games",ISNUMBER(SEARCH("games/video games", N1628)),"video games",ISNUMBER(SEARCH("music/classical music", N1628)),"classical music",ISNUMBER(SEARCH("music/electronic music", N1628)),"electronic music",ISNUMBER(SEARCH("music/faith", N1628)),"faith",ISNUMBER(SEARCH("music/indie rock", N1628)),"indie rock",ISNUMBER(SEARCH("music/jazz", N1628)),"jazz",ISNUMBER(SEARCH("music/metal", N1628)),"metal",ISNUMBER(SEARCH("music/pop", N1628)),"pop",ISNUMBER(SEARCH("music/rock", N1628)),"rock",ISNUMBER(SEARCH("music/world music", N1628)),"world music",ISNUMBER(SEARCH("journalism/audio", N1628)),"audio",ISNUMBER(SEARCH("photography/nature", N1628)),"nature",ISNUMBER(SEARCH("photography/people", N1628)),"people",ISNUMBER(SEARCH("photography/photobooks", N1628)),"photobooks",ISNUMBER(SEARCH("photography/places", N1628)),"places",ISNUMBER(SEARCH("publishing/art books", N1628)),"art books",ISNUMBER(SEARCH("publishing/children's books", N1628)),"children's books",ISNUMBER(SEARCH("publishing/fiction", N1628)),"fiction",ISNUMBER(SEARCH("publishing/nonfiction", N1628)),"nonfiction",ISNUMBER(SEARCH("publishing/radio &amp; podcasts", N1628)),"radio &amp; podcasts",ISNUMBER(SEARCH("publishing/translations", N1628)),"translations",ISNUMBER(SEARCH("technology/gadgets", N1628)),"gadgets",ISNUMBER(SEARCH("technology/hardware", N1628)),"hardware",ISNUMBER(SEARCH("technology/makerspaces", N1628)),"makerspaces",ISNUMBER(SEARCH("technology/space exploration", N1628)),"space exploration",ISNUMBER(SEARCH("technology/wearables", N1628)),"wearables",ISNUMBER(SEARCH("technology/web", N1628)),"web",ISNUMBER(SEARCH("theater/musical", N1628)),"musical",ISNUMBER(SEARCH("theater/plays", N1628)),"plays",ISNUMBER(SEARCH("theater/spaces", N1628)),"spaces")</f>
        <v>rock</v>
      </c>
      <c r="S1628" s="6">
        <f t="shared" si="128"/>
        <v>41579.847997685189</v>
      </c>
      <c r="T1628" s="6">
        <f t="shared" si="129"/>
        <v>41609.889664351853</v>
      </c>
    </row>
    <row r="1629" spans="1:20" ht="48" hidden="1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tr">
        <f t="shared" si="127"/>
        <v>music</v>
      </c>
      <c r="R1629" t="str" cm="1">
        <f t="array" ref="R1629">_xlfn.IFS(ISNUMBER(SEARCH("film &amp; video/television", N1629)),"television",ISNUMBER(SEARCH("film &amp; video/animation", N1629)),"animation",ISNUMBER(SEARCH("film &amp; video/documentary", N1629)),"documentary",ISNUMBER(SEARCH("film &amp; video/drama", N1629)),"drama",ISNUMBER(SEARCH("film &amp; video/science fiction", N1629)),"science fiction",ISNUMBER(SEARCH("film &amp; video/shorts", N1629)),"shorts",ISNUMBER(SEARCH("food/food trucks", N1629)),"food trucks",ISNUMBER(SEARCH("food/restaurants", N1629)),"restaurants",ISNUMBER(SEARCH("food/small batch", N1629)),"small batch",ISNUMBER(SEARCH("games/mobile games", N1629)),"mobile games",ISNUMBER(SEARCH("games/tabletop games", N1629)),"tabletop games",ISNUMBER(SEARCH("games/video games", N1629)),"video games",ISNUMBER(SEARCH("music/classical music", N1629)),"classical music",ISNUMBER(SEARCH("music/electronic music", N1629)),"electronic music",ISNUMBER(SEARCH("music/faith", N1629)),"faith",ISNUMBER(SEARCH("music/indie rock", N1629)),"indie rock",ISNUMBER(SEARCH("music/jazz", N1629)),"jazz",ISNUMBER(SEARCH("music/metal", N1629)),"metal",ISNUMBER(SEARCH("music/pop", N1629)),"pop",ISNUMBER(SEARCH("music/rock", N1629)),"rock",ISNUMBER(SEARCH("music/world music", N1629)),"world music",ISNUMBER(SEARCH("journalism/audio", N1629)),"audio",ISNUMBER(SEARCH("photography/nature", N1629)),"nature",ISNUMBER(SEARCH("photography/people", N1629)),"people",ISNUMBER(SEARCH("photography/photobooks", N1629)),"photobooks",ISNUMBER(SEARCH("photography/places", N1629)),"places",ISNUMBER(SEARCH("publishing/art books", N1629)),"art books",ISNUMBER(SEARCH("publishing/children's books", N1629)),"children's books",ISNUMBER(SEARCH("publishing/fiction", N1629)),"fiction",ISNUMBER(SEARCH("publishing/nonfiction", N1629)),"nonfiction",ISNUMBER(SEARCH("publishing/radio &amp; podcasts", N1629)),"radio &amp; podcasts",ISNUMBER(SEARCH("publishing/translations", N1629)),"translations",ISNUMBER(SEARCH("technology/gadgets", N1629)),"gadgets",ISNUMBER(SEARCH("technology/hardware", N1629)),"hardware",ISNUMBER(SEARCH("technology/makerspaces", N1629)),"makerspaces",ISNUMBER(SEARCH("technology/space exploration", N1629)),"space exploration",ISNUMBER(SEARCH("technology/wearables", N1629)),"wearables",ISNUMBER(SEARCH("technology/web", N1629)),"web",ISNUMBER(SEARCH("theater/musical", N1629)),"musical",ISNUMBER(SEARCH("theater/plays", N1629)),"plays",ISNUMBER(SEARCH("theater/spaces", N1629)),"spaces")</f>
        <v>rock</v>
      </c>
      <c r="S1629" s="6">
        <f t="shared" si="128"/>
        <v>41205.707048611112</v>
      </c>
      <c r="T1629" s="6">
        <f t="shared" si="129"/>
        <v>41239.207638888889</v>
      </c>
    </row>
    <row r="1630" spans="1:20" ht="32" hidden="1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tr">
        <f t="shared" si="127"/>
        <v>music</v>
      </c>
      <c r="R1630" t="str" cm="1">
        <f t="array" ref="R1630">_xlfn.IFS(ISNUMBER(SEARCH("film &amp; video/television", N1630)),"television",ISNUMBER(SEARCH("film &amp; video/animation", N1630)),"animation",ISNUMBER(SEARCH("film &amp; video/documentary", N1630)),"documentary",ISNUMBER(SEARCH("film &amp; video/drama", N1630)),"drama",ISNUMBER(SEARCH("film &amp; video/science fiction", N1630)),"science fiction",ISNUMBER(SEARCH("film &amp; video/shorts", N1630)),"shorts",ISNUMBER(SEARCH("food/food trucks", N1630)),"food trucks",ISNUMBER(SEARCH("food/restaurants", N1630)),"restaurants",ISNUMBER(SEARCH("food/small batch", N1630)),"small batch",ISNUMBER(SEARCH("games/mobile games", N1630)),"mobile games",ISNUMBER(SEARCH("games/tabletop games", N1630)),"tabletop games",ISNUMBER(SEARCH("games/video games", N1630)),"video games",ISNUMBER(SEARCH("music/classical music", N1630)),"classical music",ISNUMBER(SEARCH("music/electronic music", N1630)),"electronic music",ISNUMBER(SEARCH("music/faith", N1630)),"faith",ISNUMBER(SEARCH("music/indie rock", N1630)),"indie rock",ISNUMBER(SEARCH("music/jazz", N1630)),"jazz",ISNUMBER(SEARCH("music/metal", N1630)),"metal",ISNUMBER(SEARCH("music/pop", N1630)),"pop",ISNUMBER(SEARCH("music/rock", N1630)),"rock",ISNUMBER(SEARCH("music/world music", N1630)),"world music",ISNUMBER(SEARCH("journalism/audio", N1630)),"audio",ISNUMBER(SEARCH("photography/nature", N1630)),"nature",ISNUMBER(SEARCH("photography/people", N1630)),"people",ISNUMBER(SEARCH("photography/photobooks", N1630)),"photobooks",ISNUMBER(SEARCH("photography/places", N1630)),"places",ISNUMBER(SEARCH("publishing/art books", N1630)),"art books",ISNUMBER(SEARCH("publishing/children's books", N1630)),"children's books",ISNUMBER(SEARCH("publishing/fiction", N1630)),"fiction",ISNUMBER(SEARCH("publishing/nonfiction", N1630)),"nonfiction",ISNUMBER(SEARCH("publishing/radio &amp; podcasts", N1630)),"radio &amp; podcasts",ISNUMBER(SEARCH("publishing/translations", N1630)),"translations",ISNUMBER(SEARCH("technology/gadgets", N1630)),"gadgets",ISNUMBER(SEARCH("technology/hardware", N1630)),"hardware",ISNUMBER(SEARCH("technology/makerspaces", N1630)),"makerspaces",ISNUMBER(SEARCH("technology/space exploration", N1630)),"space exploration",ISNUMBER(SEARCH("technology/wearables", N1630)),"wearables",ISNUMBER(SEARCH("technology/web", N1630)),"web",ISNUMBER(SEARCH("theater/musical", N1630)),"musical",ISNUMBER(SEARCH("theater/plays", N1630)),"plays",ISNUMBER(SEARCH("theater/spaces", N1630)),"spaces")</f>
        <v>rock</v>
      </c>
      <c r="S1630" s="6">
        <f t="shared" si="128"/>
        <v>41774.737060185187</v>
      </c>
      <c r="T1630" s="6">
        <f t="shared" si="129"/>
        <v>41807.737060185187</v>
      </c>
    </row>
    <row r="1631" spans="1:20" ht="32" hidden="1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tr">
        <f t="shared" si="127"/>
        <v>music</v>
      </c>
      <c r="R1631" t="str" cm="1">
        <f t="array" ref="R1631">_xlfn.IFS(ISNUMBER(SEARCH("film &amp; video/television", N1631)),"television",ISNUMBER(SEARCH("film &amp; video/animation", N1631)),"animation",ISNUMBER(SEARCH("film &amp; video/documentary", N1631)),"documentary",ISNUMBER(SEARCH("film &amp; video/drama", N1631)),"drama",ISNUMBER(SEARCH("film &amp; video/science fiction", N1631)),"science fiction",ISNUMBER(SEARCH("film &amp; video/shorts", N1631)),"shorts",ISNUMBER(SEARCH("food/food trucks", N1631)),"food trucks",ISNUMBER(SEARCH("food/restaurants", N1631)),"restaurants",ISNUMBER(SEARCH("food/small batch", N1631)),"small batch",ISNUMBER(SEARCH("games/mobile games", N1631)),"mobile games",ISNUMBER(SEARCH("games/tabletop games", N1631)),"tabletop games",ISNUMBER(SEARCH("games/video games", N1631)),"video games",ISNUMBER(SEARCH("music/classical music", N1631)),"classical music",ISNUMBER(SEARCH("music/electronic music", N1631)),"electronic music",ISNUMBER(SEARCH("music/faith", N1631)),"faith",ISNUMBER(SEARCH("music/indie rock", N1631)),"indie rock",ISNUMBER(SEARCH("music/jazz", N1631)),"jazz",ISNUMBER(SEARCH("music/metal", N1631)),"metal",ISNUMBER(SEARCH("music/pop", N1631)),"pop",ISNUMBER(SEARCH("music/rock", N1631)),"rock",ISNUMBER(SEARCH("music/world music", N1631)),"world music",ISNUMBER(SEARCH("journalism/audio", N1631)),"audio",ISNUMBER(SEARCH("photography/nature", N1631)),"nature",ISNUMBER(SEARCH("photography/people", N1631)),"people",ISNUMBER(SEARCH("photography/photobooks", N1631)),"photobooks",ISNUMBER(SEARCH("photography/places", N1631)),"places",ISNUMBER(SEARCH("publishing/art books", N1631)),"art books",ISNUMBER(SEARCH("publishing/children's books", N1631)),"children's books",ISNUMBER(SEARCH("publishing/fiction", N1631)),"fiction",ISNUMBER(SEARCH("publishing/nonfiction", N1631)),"nonfiction",ISNUMBER(SEARCH("publishing/radio &amp; podcasts", N1631)),"radio &amp; podcasts",ISNUMBER(SEARCH("publishing/translations", N1631)),"translations",ISNUMBER(SEARCH("technology/gadgets", N1631)),"gadgets",ISNUMBER(SEARCH("technology/hardware", N1631)),"hardware",ISNUMBER(SEARCH("technology/makerspaces", N1631)),"makerspaces",ISNUMBER(SEARCH("technology/space exploration", N1631)),"space exploration",ISNUMBER(SEARCH("technology/wearables", N1631)),"wearables",ISNUMBER(SEARCH("technology/web", N1631)),"web",ISNUMBER(SEARCH("theater/musical", N1631)),"musical",ISNUMBER(SEARCH("theater/plays", N1631)),"plays",ISNUMBER(SEARCH("theater/spaces", N1631)),"spaces")</f>
        <v>rock</v>
      </c>
      <c r="S1631" s="6">
        <f t="shared" si="128"/>
        <v>41645.867280092592</v>
      </c>
      <c r="T1631" s="6">
        <f t="shared" si="129"/>
        <v>41690.867280092592</v>
      </c>
    </row>
    <row r="1632" spans="1:20" ht="48" hidden="1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tr">
        <f t="shared" si="127"/>
        <v>music</v>
      </c>
      <c r="R1632" t="str" cm="1">
        <f t="array" ref="R1632">_xlfn.IFS(ISNUMBER(SEARCH("film &amp; video/television", N1632)),"television",ISNUMBER(SEARCH("film &amp; video/animation", N1632)),"animation",ISNUMBER(SEARCH("film &amp; video/documentary", N1632)),"documentary",ISNUMBER(SEARCH("film &amp; video/drama", N1632)),"drama",ISNUMBER(SEARCH("film &amp; video/science fiction", N1632)),"science fiction",ISNUMBER(SEARCH("film &amp; video/shorts", N1632)),"shorts",ISNUMBER(SEARCH("food/food trucks", N1632)),"food trucks",ISNUMBER(SEARCH("food/restaurants", N1632)),"restaurants",ISNUMBER(SEARCH("food/small batch", N1632)),"small batch",ISNUMBER(SEARCH("games/mobile games", N1632)),"mobile games",ISNUMBER(SEARCH("games/tabletop games", N1632)),"tabletop games",ISNUMBER(SEARCH("games/video games", N1632)),"video games",ISNUMBER(SEARCH("music/classical music", N1632)),"classical music",ISNUMBER(SEARCH("music/electronic music", N1632)),"electronic music",ISNUMBER(SEARCH("music/faith", N1632)),"faith",ISNUMBER(SEARCH("music/indie rock", N1632)),"indie rock",ISNUMBER(SEARCH("music/jazz", N1632)),"jazz",ISNUMBER(SEARCH("music/metal", N1632)),"metal",ISNUMBER(SEARCH("music/pop", N1632)),"pop",ISNUMBER(SEARCH("music/rock", N1632)),"rock",ISNUMBER(SEARCH("music/world music", N1632)),"world music",ISNUMBER(SEARCH("journalism/audio", N1632)),"audio",ISNUMBER(SEARCH("photography/nature", N1632)),"nature",ISNUMBER(SEARCH("photography/people", N1632)),"people",ISNUMBER(SEARCH("photography/photobooks", N1632)),"photobooks",ISNUMBER(SEARCH("photography/places", N1632)),"places",ISNUMBER(SEARCH("publishing/art books", N1632)),"art books",ISNUMBER(SEARCH("publishing/children's books", N1632)),"children's books",ISNUMBER(SEARCH("publishing/fiction", N1632)),"fiction",ISNUMBER(SEARCH("publishing/nonfiction", N1632)),"nonfiction",ISNUMBER(SEARCH("publishing/radio &amp; podcasts", N1632)),"radio &amp; podcasts",ISNUMBER(SEARCH("publishing/translations", N1632)),"translations",ISNUMBER(SEARCH("technology/gadgets", N1632)),"gadgets",ISNUMBER(SEARCH("technology/hardware", N1632)),"hardware",ISNUMBER(SEARCH("technology/makerspaces", N1632)),"makerspaces",ISNUMBER(SEARCH("technology/space exploration", N1632)),"space exploration",ISNUMBER(SEARCH("technology/wearables", N1632)),"wearables",ISNUMBER(SEARCH("technology/web", N1632)),"web",ISNUMBER(SEARCH("theater/musical", N1632)),"musical",ISNUMBER(SEARCH("theater/plays", N1632)),"plays",ISNUMBER(SEARCH("theater/spaces", N1632)),"spaces")</f>
        <v>rock</v>
      </c>
      <c r="S1632" s="6">
        <f t="shared" si="128"/>
        <v>40939.837673611109</v>
      </c>
      <c r="T1632" s="6">
        <f t="shared" si="129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tr">
        <f t="shared" si="127"/>
        <v>music</v>
      </c>
      <c r="R1633" t="str" cm="1">
        <f t="array" ref="R1633">_xlfn.IFS(ISNUMBER(SEARCH("film &amp; video/television", N1633)),"television",ISNUMBER(SEARCH("film &amp; video/animation", N1633)),"animation",ISNUMBER(SEARCH("film &amp; video/documentary", N1633)),"documentary",ISNUMBER(SEARCH("film &amp; video/drama", N1633)),"drama",ISNUMBER(SEARCH("film &amp; video/science fiction", N1633)),"science fiction",ISNUMBER(SEARCH("film &amp; video/shorts", N1633)),"shorts",ISNUMBER(SEARCH("food/food trucks", N1633)),"food trucks",ISNUMBER(SEARCH("food/restaurants", N1633)),"restaurants",ISNUMBER(SEARCH("food/small batch", N1633)),"small batch",ISNUMBER(SEARCH("games/mobile games", N1633)),"mobile games",ISNUMBER(SEARCH("games/tabletop games", N1633)),"tabletop games",ISNUMBER(SEARCH("games/video games", N1633)),"video games",ISNUMBER(SEARCH("music/classical music", N1633)),"classical music",ISNUMBER(SEARCH("music/electronic music", N1633)),"electronic music",ISNUMBER(SEARCH("music/faith", N1633)),"faith",ISNUMBER(SEARCH("music/indie rock", N1633)),"indie rock",ISNUMBER(SEARCH("music/jazz", N1633)),"jazz",ISNUMBER(SEARCH("music/metal", N1633)),"metal",ISNUMBER(SEARCH("music/pop", N1633)),"pop",ISNUMBER(SEARCH("music/rock", N1633)),"rock",ISNUMBER(SEARCH("music/world music", N1633)),"world music",ISNUMBER(SEARCH("journalism/audio", N1633)),"audio",ISNUMBER(SEARCH("photography/nature", N1633)),"nature",ISNUMBER(SEARCH("photography/people", N1633)),"people",ISNUMBER(SEARCH("photography/photobooks", N1633)),"photobooks",ISNUMBER(SEARCH("photography/places", N1633)),"places",ISNUMBER(SEARCH("publishing/art books", N1633)),"art books",ISNUMBER(SEARCH("publishing/children's books", N1633)),"children's books",ISNUMBER(SEARCH("publishing/fiction", N1633)),"fiction",ISNUMBER(SEARCH("publishing/nonfiction", N1633)),"nonfiction",ISNUMBER(SEARCH("publishing/radio &amp; podcasts", N1633)),"radio &amp; podcasts",ISNUMBER(SEARCH("publishing/translations", N1633)),"translations",ISNUMBER(SEARCH("technology/gadgets", N1633)),"gadgets",ISNUMBER(SEARCH("technology/hardware", N1633)),"hardware",ISNUMBER(SEARCH("technology/makerspaces", N1633)),"makerspaces",ISNUMBER(SEARCH("technology/space exploration", N1633)),"space exploration",ISNUMBER(SEARCH("technology/wearables", N1633)),"wearables",ISNUMBER(SEARCH("technology/web", N1633)),"web",ISNUMBER(SEARCH("theater/musical", N1633)),"musical",ISNUMBER(SEARCH("theater/plays", N1633)),"plays",ISNUMBER(SEARCH("theater/spaces", N1633)),"spaces")</f>
        <v>rock</v>
      </c>
      <c r="S1633" s="6">
        <f t="shared" si="128"/>
        <v>41164.859502314815</v>
      </c>
      <c r="T1633" s="6">
        <f t="shared" si="129"/>
        <v>41194.859502314815</v>
      </c>
    </row>
    <row r="1634" spans="1:20" ht="48" hidden="1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tr">
        <f t="shared" si="127"/>
        <v>music</v>
      </c>
      <c r="R1634" t="str" cm="1">
        <f t="array" ref="R1634">_xlfn.IFS(ISNUMBER(SEARCH("film &amp; video/television", N1634)),"television",ISNUMBER(SEARCH("film &amp; video/animation", N1634)),"animation",ISNUMBER(SEARCH("film &amp; video/documentary", N1634)),"documentary",ISNUMBER(SEARCH("film &amp; video/drama", N1634)),"drama",ISNUMBER(SEARCH("film &amp; video/science fiction", N1634)),"science fiction",ISNUMBER(SEARCH("film &amp; video/shorts", N1634)),"shorts",ISNUMBER(SEARCH("food/food trucks", N1634)),"food trucks",ISNUMBER(SEARCH("food/restaurants", N1634)),"restaurants",ISNUMBER(SEARCH("food/small batch", N1634)),"small batch",ISNUMBER(SEARCH("games/mobile games", N1634)),"mobile games",ISNUMBER(SEARCH("games/tabletop games", N1634)),"tabletop games",ISNUMBER(SEARCH("games/video games", N1634)),"video games",ISNUMBER(SEARCH("music/classical music", N1634)),"classical music",ISNUMBER(SEARCH("music/electronic music", N1634)),"electronic music",ISNUMBER(SEARCH("music/faith", N1634)),"faith",ISNUMBER(SEARCH("music/indie rock", N1634)),"indie rock",ISNUMBER(SEARCH("music/jazz", N1634)),"jazz",ISNUMBER(SEARCH("music/metal", N1634)),"metal",ISNUMBER(SEARCH("music/pop", N1634)),"pop",ISNUMBER(SEARCH("music/rock", N1634)),"rock",ISNUMBER(SEARCH("music/world music", N1634)),"world music",ISNUMBER(SEARCH("journalism/audio", N1634)),"audio",ISNUMBER(SEARCH("photography/nature", N1634)),"nature",ISNUMBER(SEARCH("photography/people", N1634)),"people",ISNUMBER(SEARCH("photography/photobooks", N1634)),"photobooks",ISNUMBER(SEARCH("photography/places", N1634)),"places",ISNUMBER(SEARCH("publishing/art books", N1634)),"art books",ISNUMBER(SEARCH("publishing/children's books", N1634)),"children's books",ISNUMBER(SEARCH("publishing/fiction", N1634)),"fiction",ISNUMBER(SEARCH("publishing/nonfiction", N1634)),"nonfiction",ISNUMBER(SEARCH("publishing/radio &amp; podcasts", N1634)),"radio &amp; podcasts",ISNUMBER(SEARCH("publishing/translations", N1634)),"translations",ISNUMBER(SEARCH("technology/gadgets", N1634)),"gadgets",ISNUMBER(SEARCH("technology/hardware", N1634)),"hardware",ISNUMBER(SEARCH("technology/makerspaces", N1634)),"makerspaces",ISNUMBER(SEARCH("technology/space exploration", N1634)),"space exploration",ISNUMBER(SEARCH("technology/wearables", N1634)),"wearables",ISNUMBER(SEARCH("technology/web", N1634)),"web",ISNUMBER(SEARCH("theater/musical", N1634)),"musical",ISNUMBER(SEARCH("theater/plays", N1634)),"plays",ISNUMBER(SEARCH("theater/spaces", N1634)),"spaces")</f>
        <v>rock</v>
      </c>
      <c r="S1634" s="6">
        <f t="shared" si="128"/>
        <v>40750.340902777774</v>
      </c>
      <c r="T1634" s="6">
        <f t="shared" si="129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tr">
        <f t="shared" si="127"/>
        <v>music</v>
      </c>
      <c r="R1635" t="str" cm="1">
        <f t="array" ref="R1635">_xlfn.IFS(ISNUMBER(SEARCH("film &amp; video/television", N1635)),"television",ISNUMBER(SEARCH("film &amp; video/animation", N1635)),"animation",ISNUMBER(SEARCH("film &amp; video/documentary", N1635)),"documentary",ISNUMBER(SEARCH("film &amp; video/drama", N1635)),"drama",ISNUMBER(SEARCH("film &amp; video/science fiction", N1635)),"science fiction",ISNUMBER(SEARCH("film &amp; video/shorts", N1635)),"shorts",ISNUMBER(SEARCH("food/food trucks", N1635)),"food trucks",ISNUMBER(SEARCH("food/restaurants", N1635)),"restaurants",ISNUMBER(SEARCH("food/small batch", N1635)),"small batch",ISNUMBER(SEARCH("games/mobile games", N1635)),"mobile games",ISNUMBER(SEARCH("games/tabletop games", N1635)),"tabletop games",ISNUMBER(SEARCH("games/video games", N1635)),"video games",ISNUMBER(SEARCH("music/classical music", N1635)),"classical music",ISNUMBER(SEARCH("music/electronic music", N1635)),"electronic music",ISNUMBER(SEARCH("music/faith", N1635)),"faith",ISNUMBER(SEARCH("music/indie rock", N1635)),"indie rock",ISNUMBER(SEARCH("music/jazz", N1635)),"jazz",ISNUMBER(SEARCH("music/metal", N1635)),"metal",ISNUMBER(SEARCH("music/pop", N1635)),"pop",ISNUMBER(SEARCH("music/rock", N1635)),"rock",ISNUMBER(SEARCH("music/world music", N1635)),"world music",ISNUMBER(SEARCH("journalism/audio", N1635)),"audio",ISNUMBER(SEARCH("photography/nature", N1635)),"nature",ISNUMBER(SEARCH("photography/people", N1635)),"people",ISNUMBER(SEARCH("photography/photobooks", N1635)),"photobooks",ISNUMBER(SEARCH("photography/places", N1635)),"places",ISNUMBER(SEARCH("publishing/art books", N1635)),"art books",ISNUMBER(SEARCH("publishing/children's books", N1635)),"children's books",ISNUMBER(SEARCH("publishing/fiction", N1635)),"fiction",ISNUMBER(SEARCH("publishing/nonfiction", N1635)),"nonfiction",ISNUMBER(SEARCH("publishing/radio &amp; podcasts", N1635)),"radio &amp; podcasts",ISNUMBER(SEARCH("publishing/translations", N1635)),"translations",ISNUMBER(SEARCH("technology/gadgets", N1635)),"gadgets",ISNUMBER(SEARCH("technology/hardware", N1635)),"hardware",ISNUMBER(SEARCH("technology/makerspaces", N1635)),"makerspaces",ISNUMBER(SEARCH("technology/space exploration", N1635)),"space exploration",ISNUMBER(SEARCH("technology/wearables", N1635)),"wearables",ISNUMBER(SEARCH("technology/web", N1635)),"web",ISNUMBER(SEARCH("theater/musical", N1635)),"musical",ISNUMBER(SEARCH("theater/plays", N1635)),"plays",ISNUMBER(SEARCH("theater/spaces", N1635)),"spaces")</f>
        <v>rock</v>
      </c>
      <c r="S1635" s="6">
        <f t="shared" si="128"/>
        <v>40896.883750000001</v>
      </c>
      <c r="T1635" s="6">
        <f t="shared" si="129"/>
        <v>40924.208333333336</v>
      </c>
    </row>
    <row r="1636" spans="1:20" ht="32" hidden="1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tr">
        <f t="shared" si="127"/>
        <v>music</v>
      </c>
      <c r="R1636" t="str" cm="1">
        <f t="array" ref="R1636">_xlfn.IFS(ISNUMBER(SEARCH("film &amp; video/television", N1636)),"television",ISNUMBER(SEARCH("film &amp; video/animation", N1636)),"animation",ISNUMBER(SEARCH("film &amp; video/documentary", N1636)),"documentary",ISNUMBER(SEARCH("film &amp; video/drama", N1636)),"drama",ISNUMBER(SEARCH("film &amp; video/science fiction", N1636)),"science fiction",ISNUMBER(SEARCH("film &amp; video/shorts", N1636)),"shorts",ISNUMBER(SEARCH("food/food trucks", N1636)),"food trucks",ISNUMBER(SEARCH("food/restaurants", N1636)),"restaurants",ISNUMBER(SEARCH("food/small batch", N1636)),"small batch",ISNUMBER(SEARCH("games/mobile games", N1636)),"mobile games",ISNUMBER(SEARCH("games/tabletop games", N1636)),"tabletop games",ISNUMBER(SEARCH("games/video games", N1636)),"video games",ISNUMBER(SEARCH("music/classical music", N1636)),"classical music",ISNUMBER(SEARCH("music/electronic music", N1636)),"electronic music",ISNUMBER(SEARCH("music/faith", N1636)),"faith",ISNUMBER(SEARCH("music/indie rock", N1636)),"indie rock",ISNUMBER(SEARCH("music/jazz", N1636)),"jazz",ISNUMBER(SEARCH("music/metal", N1636)),"metal",ISNUMBER(SEARCH("music/pop", N1636)),"pop",ISNUMBER(SEARCH("music/rock", N1636)),"rock",ISNUMBER(SEARCH("music/world music", N1636)),"world music",ISNUMBER(SEARCH("journalism/audio", N1636)),"audio",ISNUMBER(SEARCH("photography/nature", N1636)),"nature",ISNUMBER(SEARCH("photography/people", N1636)),"people",ISNUMBER(SEARCH("photography/photobooks", N1636)),"photobooks",ISNUMBER(SEARCH("photography/places", N1636)),"places",ISNUMBER(SEARCH("publishing/art books", N1636)),"art books",ISNUMBER(SEARCH("publishing/children's books", N1636)),"children's books",ISNUMBER(SEARCH("publishing/fiction", N1636)),"fiction",ISNUMBER(SEARCH("publishing/nonfiction", N1636)),"nonfiction",ISNUMBER(SEARCH("publishing/radio &amp; podcasts", N1636)),"radio &amp; podcasts",ISNUMBER(SEARCH("publishing/translations", N1636)),"translations",ISNUMBER(SEARCH("technology/gadgets", N1636)),"gadgets",ISNUMBER(SEARCH("technology/hardware", N1636)),"hardware",ISNUMBER(SEARCH("technology/makerspaces", N1636)),"makerspaces",ISNUMBER(SEARCH("technology/space exploration", N1636)),"space exploration",ISNUMBER(SEARCH("technology/wearables", N1636)),"wearables",ISNUMBER(SEARCH("technology/web", N1636)),"web",ISNUMBER(SEARCH("theater/musical", N1636)),"musical",ISNUMBER(SEARCH("theater/plays", N1636)),"plays",ISNUMBER(SEARCH("theater/spaces", N1636)),"spaces")</f>
        <v>rock</v>
      </c>
      <c r="S1636" s="6">
        <f t="shared" si="128"/>
        <v>40658.189826388887</v>
      </c>
      <c r="T1636" s="6">
        <f t="shared" si="129"/>
        <v>40696.249305555553</v>
      </c>
    </row>
    <row r="1637" spans="1:20" ht="48" hidden="1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tr">
        <f t="shared" si="127"/>
        <v>music</v>
      </c>
      <c r="R1637" t="str" cm="1">
        <f t="array" ref="R1637">_xlfn.IFS(ISNUMBER(SEARCH("film &amp; video/television", N1637)),"television",ISNUMBER(SEARCH("film &amp; video/animation", N1637)),"animation",ISNUMBER(SEARCH("film &amp; video/documentary", N1637)),"documentary",ISNUMBER(SEARCH("film &amp; video/drama", N1637)),"drama",ISNUMBER(SEARCH("film &amp; video/science fiction", N1637)),"science fiction",ISNUMBER(SEARCH("film &amp; video/shorts", N1637)),"shorts",ISNUMBER(SEARCH("food/food trucks", N1637)),"food trucks",ISNUMBER(SEARCH("food/restaurants", N1637)),"restaurants",ISNUMBER(SEARCH("food/small batch", N1637)),"small batch",ISNUMBER(SEARCH("games/mobile games", N1637)),"mobile games",ISNUMBER(SEARCH("games/tabletop games", N1637)),"tabletop games",ISNUMBER(SEARCH("games/video games", N1637)),"video games",ISNUMBER(SEARCH("music/classical music", N1637)),"classical music",ISNUMBER(SEARCH("music/electronic music", N1637)),"electronic music",ISNUMBER(SEARCH("music/faith", N1637)),"faith",ISNUMBER(SEARCH("music/indie rock", N1637)),"indie rock",ISNUMBER(SEARCH("music/jazz", N1637)),"jazz",ISNUMBER(SEARCH("music/metal", N1637)),"metal",ISNUMBER(SEARCH("music/pop", N1637)),"pop",ISNUMBER(SEARCH("music/rock", N1637)),"rock",ISNUMBER(SEARCH("music/world music", N1637)),"world music",ISNUMBER(SEARCH("journalism/audio", N1637)),"audio",ISNUMBER(SEARCH("photography/nature", N1637)),"nature",ISNUMBER(SEARCH("photography/people", N1637)),"people",ISNUMBER(SEARCH("photography/photobooks", N1637)),"photobooks",ISNUMBER(SEARCH("photography/places", N1637)),"places",ISNUMBER(SEARCH("publishing/art books", N1637)),"art books",ISNUMBER(SEARCH("publishing/children's books", N1637)),"children's books",ISNUMBER(SEARCH("publishing/fiction", N1637)),"fiction",ISNUMBER(SEARCH("publishing/nonfiction", N1637)),"nonfiction",ISNUMBER(SEARCH("publishing/radio &amp; podcasts", N1637)),"radio &amp; podcasts",ISNUMBER(SEARCH("publishing/translations", N1637)),"translations",ISNUMBER(SEARCH("technology/gadgets", N1637)),"gadgets",ISNUMBER(SEARCH("technology/hardware", N1637)),"hardware",ISNUMBER(SEARCH("technology/makerspaces", N1637)),"makerspaces",ISNUMBER(SEARCH("technology/space exploration", N1637)),"space exploration",ISNUMBER(SEARCH("technology/wearables", N1637)),"wearables",ISNUMBER(SEARCH("technology/web", N1637)),"web",ISNUMBER(SEARCH("theater/musical", N1637)),"musical",ISNUMBER(SEARCH("theater/plays", N1637)),"plays",ISNUMBER(SEARCH("theater/spaces", N1637)),"spaces")</f>
        <v>rock</v>
      </c>
      <c r="S1637" s="6">
        <f t="shared" si="128"/>
        <v>42502.868761574078</v>
      </c>
      <c r="T1637" s="6">
        <f t="shared" si="129"/>
        <v>42562.868761574078</v>
      </c>
    </row>
    <row r="1638" spans="1:20" ht="48" hidden="1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tr">
        <f t="shared" si="127"/>
        <v>music</v>
      </c>
      <c r="R1638" t="str" cm="1">
        <f t="array" ref="R1638">_xlfn.IFS(ISNUMBER(SEARCH("film &amp; video/television", N1638)),"television",ISNUMBER(SEARCH("film &amp; video/animation", N1638)),"animation",ISNUMBER(SEARCH("film &amp; video/documentary", N1638)),"documentary",ISNUMBER(SEARCH("film &amp; video/drama", N1638)),"drama",ISNUMBER(SEARCH("film &amp; video/science fiction", N1638)),"science fiction",ISNUMBER(SEARCH("film &amp; video/shorts", N1638)),"shorts",ISNUMBER(SEARCH("food/food trucks", N1638)),"food trucks",ISNUMBER(SEARCH("food/restaurants", N1638)),"restaurants",ISNUMBER(SEARCH("food/small batch", N1638)),"small batch",ISNUMBER(SEARCH("games/mobile games", N1638)),"mobile games",ISNUMBER(SEARCH("games/tabletop games", N1638)),"tabletop games",ISNUMBER(SEARCH("games/video games", N1638)),"video games",ISNUMBER(SEARCH("music/classical music", N1638)),"classical music",ISNUMBER(SEARCH("music/electronic music", N1638)),"electronic music",ISNUMBER(SEARCH("music/faith", N1638)),"faith",ISNUMBER(SEARCH("music/indie rock", N1638)),"indie rock",ISNUMBER(SEARCH("music/jazz", N1638)),"jazz",ISNUMBER(SEARCH("music/metal", N1638)),"metal",ISNUMBER(SEARCH("music/pop", N1638)),"pop",ISNUMBER(SEARCH("music/rock", N1638)),"rock",ISNUMBER(SEARCH("music/world music", N1638)),"world music",ISNUMBER(SEARCH("journalism/audio", N1638)),"audio",ISNUMBER(SEARCH("photography/nature", N1638)),"nature",ISNUMBER(SEARCH("photography/people", N1638)),"people",ISNUMBER(SEARCH("photography/photobooks", N1638)),"photobooks",ISNUMBER(SEARCH("photography/places", N1638)),"places",ISNUMBER(SEARCH("publishing/art books", N1638)),"art books",ISNUMBER(SEARCH("publishing/children's books", N1638)),"children's books",ISNUMBER(SEARCH("publishing/fiction", N1638)),"fiction",ISNUMBER(SEARCH("publishing/nonfiction", N1638)),"nonfiction",ISNUMBER(SEARCH("publishing/radio &amp; podcasts", N1638)),"radio &amp; podcasts",ISNUMBER(SEARCH("publishing/translations", N1638)),"translations",ISNUMBER(SEARCH("technology/gadgets", N1638)),"gadgets",ISNUMBER(SEARCH("technology/hardware", N1638)),"hardware",ISNUMBER(SEARCH("technology/makerspaces", N1638)),"makerspaces",ISNUMBER(SEARCH("technology/space exploration", N1638)),"space exploration",ISNUMBER(SEARCH("technology/wearables", N1638)),"wearables",ISNUMBER(SEARCH("technology/web", N1638)),"web",ISNUMBER(SEARCH("theater/musical", N1638)),"musical",ISNUMBER(SEARCH("theater/plays", N1638)),"plays",ISNUMBER(SEARCH("theater/spaces", N1638)),"spaces")</f>
        <v>rock</v>
      </c>
      <c r="S1638" s="6">
        <f t="shared" si="128"/>
        <v>40663.08666666667</v>
      </c>
      <c r="T1638" s="6">
        <f t="shared" si="129"/>
        <v>40706.166666666664</v>
      </c>
    </row>
    <row r="1639" spans="1:20" ht="48" hidden="1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tr">
        <f t="shared" si="127"/>
        <v>music</v>
      </c>
      <c r="R1639" t="str" cm="1">
        <f t="array" ref="R1639">_xlfn.IFS(ISNUMBER(SEARCH("film &amp; video/television", N1639)),"television",ISNUMBER(SEARCH("film &amp; video/animation", N1639)),"animation",ISNUMBER(SEARCH("film &amp; video/documentary", N1639)),"documentary",ISNUMBER(SEARCH("film &amp; video/drama", N1639)),"drama",ISNUMBER(SEARCH("film &amp; video/science fiction", N1639)),"science fiction",ISNUMBER(SEARCH("film &amp; video/shorts", N1639)),"shorts",ISNUMBER(SEARCH("food/food trucks", N1639)),"food trucks",ISNUMBER(SEARCH("food/restaurants", N1639)),"restaurants",ISNUMBER(SEARCH("food/small batch", N1639)),"small batch",ISNUMBER(SEARCH("games/mobile games", N1639)),"mobile games",ISNUMBER(SEARCH("games/tabletop games", N1639)),"tabletop games",ISNUMBER(SEARCH("games/video games", N1639)),"video games",ISNUMBER(SEARCH("music/classical music", N1639)),"classical music",ISNUMBER(SEARCH("music/electronic music", N1639)),"electronic music",ISNUMBER(SEARCH("music/faith", N1639)),"faith",ISNUMBER(SEARCH("music/indie rock", N1639)),"indie rock",ISNUMBER(SEARCH("music/jazz", N1639)),"jazz",ISNUMBER(SEARCH("music/metal", N1639)),"metal",ISNUMBER(SEARCH("music/pop", N1639)),"pop",ISNUMBER(SEARCH("music/rock", N1639)),"rock",ISNUMBER(SEARCH("music/world music", N1639)),"world music",ISNUMBER(SEARCH("journalism/audio", N1639)),"audio",ISNUMBER(SEARCH("photography/nature", N1639)),"nature",ISNUMBER(SEARCH("photography/people", N1639)),"people",ISNUMBER(SEARCH("photography/photobooks", N1639)),"photobooks",ISNUMBER(SEARCH("photography/places", N1639)),"places",ISNUMBER(SEARCH("publishing/art books", N1639)),"art books",ISNUMBER(SEARCH("publishing/children's books", N1639)),"children's books",ISNUMBER(SEARCH("publishing/fiction", N1639)),"fiction",ISNUMBER(SEARCH("publishing/nonfiction", N1639)),"nonfiction",ISNUMBER(SEARCH("publishing/radio &amp; podcasts", N1639)),"radio &amp; podcasts",ISNUMBER(SEARCH("publishing/translations", N1639)),"translations",ISNUMBER(SEARCH("technology/gadgets", N1639)),"gadgets",ISNUMBER(SEARCH("technology/hardware", N1639)),"hardware",ISNUMBER(SEARCH("technology/makerspaces", N1639)),"makerspaces",ISNUMBER(SEARCH("technology/space exploration", N1639)),"space exploration",ISNUMBER(SEARCH("technology/wearables", N1639)),"wearables",ISNUMBER(SEARCH("technology/web", N1639)),"web",ISNUMBER(SEARCH("theater/musical", N1639)),"musical",ISNUMBER(SEARCH("theater/plays", N1639)),"plays",ISNUMBER(SEARCH("theater/spaces", N1639)),"spaces")</f>
        <v>rock</v>
      </c>
      <c r="S1639" s="6">
        <f t="shared" si="128"/>
        <v>40122.751620370371</v>
      </c>
      <c r="T1639" s="6">
        <f t="shared" si="129"/>
        <v>40178.98541666667</v>
      </c>
    </row>
    <row r="1640" spans="1:20" ht="32" hidden="1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tr">
        <f t="shared" si="127"/>
        <v>music</v>
      </c>
      <c r="R1640" t="str" cm="1">
        <f t="array" ref="R1640">_xlfn.IFS(ISNUMBER(SEARCH("film &amp; video/television", N1640)),"television",ISNUMBER(SEARCH("film &amp; video/animation", N1640)),"animation",ISNUMBER(SEARCH("film &amp; video/documentary", N1640)),"documentary",ISNUMBER(SEARCH("film &amp; video/drama", N1640)),"drama",ISNUMBER(SEARCH("film &amp; video/science fiction", N1640)),"science fiction",ISNUMBER(SEARCH("film &amp; video/shorts", N1640)),"shorts",ISNUMBER(SEARCH("food/food trucks", N1640)),"food trucks",ISNUMBER(SEARCH("food/restaurants", N1640)),"restaurants",ISNUMBER(SEARCH("food/small batch", N1640)),"small batch",ISNUMBER(SEARCH("games/mobile games", N1640)),"mobile games",ISNUMBER(SEARCH("games/tabletop games", N1640)),"tabletop games",ISNUMBER(SEARCH("games/video games", N1640)),"video games",ISNUMBER(SEARCH("music/classical music", N1640)),"classical music",ISNUMBER(SEARCH("music/electronic music", N1640)),"electronic music",ISNUMBER(SEARCH("music/faith", N1640)),"faith",ISNUMBER(SEARCH("music/indie rock", N1640)),"indie rock",ISNUMBER(SEARCH("music/jazz", N1640)),"jazz",ISNUMBER(SEARCH("music/metal", N1640)),"metal",ISNUMBER(SEARCH("music/pop", N1640)),"pop",ISNUMBER(SEARCH("music/rock", N1640)),"rock",ISNUMBER(SEARCH("music/world music", N1640)),"world music",ISNUMBER(SEARCH("journalism/audio", N1640)),"audio",ISNUMBER(SEARCH("photography/nature", N1640)),"nature",ISNUMBER(SEARCH("photography/people", N1640)),"people",ISNUMBER(SEARCH("photography/photobooks", N1640)),"photobooks",ISNUMBER(SEARCH("photography/places", N1640)),"places",ISNUMBER(SEARCH("publishing/art books", N1640)),"art books",ISNUMBER(SEARCH("publishing/children's books", N1640)),"children's books",ISNUMBER(SEARCH("publishing/fiction", N1640)),"fiction",ISNUMBER(SEARCH("publishing/nonfiction", N1640)),"nonfiction",ISNUMBER(SEARCH("publishing/radio &amp; podcasts", N1640)),"radio &amp; podcasts",ISNUMBER(SEARCH("publishing/translations", N1640)),"translations",ISNUMBER(SEARCH("technology/gadgets", N1640)),"gadgets",ISNUMBER(SEARCH("technology/hardware", N1640)),"hardware",ISNUMBER(SEARCH("technology/makerspaces", N1640)),"makerspaces",ISNUMBER(SEARCH("technology/space exploration", N1640)),"space exploration",ISNUMBER(SEARCH("technology/wearables", N1640)),"wearables",ISNUMBER(SEARCH("technology/web", N1640)),"web",ISNUMBER(SEARCH("theater/musical", N1640)),"musical",ISNUMBER(SEARCH("theater/plays", N1640)),"plays",ISNUMBER(SEARCH("theater/spaces", N1640)),"spaces")</f>
        <v>rock</v>
      </c>
      <c r="S1640" s="6">
        <f t="shared" si="128"/>
        <v>41288.68712962963</v>
      </c>
      <c r="T1640" s="6">
        <f t="shared" si="129"/>
        <v>41333.892361111109</v>
      </c>
    </row>
    <row r="1641" spans="1:20" ht="48" hidden="1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tr">
        <f t="shared" si="127"/>
        <v>music</v>
      </c>
      <c r="R1641" t="str" cm="1">
        <f t="array" ref="R1641">_xlfn.IFS(ISNUMBER(SEARCH("film &amp; video/television", N1641)),"television",ISNUMBER(SEARCH("film &amp; video/animation", N1641)),"animation",ISNUMBER(SEARCH("film &amp; video/documentary", N1641)),"documentary",ISNUMBER(SEARCH("film &amp; video/drama", N1641)),"drama",ISNUMBER(SEARCH("film &amp; video/science fiction", N1641)),"science fiction",ISNUMBER(SEARCH("film &amp; video/shorts", N1641)),"shorts",ISNUMBER(SEARCH("food/food trucks", N1641)),"food trucks",ISNUMBER(SEARCH("food/restaurants", N1641)),"restaurants",ISNUMBER(SEARCH("food/small batch", N1641)),"small batch",ISNUMBER(SEARCH("games/mobile games", N1641)),"mobile games",ISNUMBER(SEARCH("games/tabletop games", N1641)),"tabletop games",ISNUMBER(SEARCH("games/video games", N1641)),"video games",ISNUMBER(SEARCH("music/classical music", N1641)),"classical music",ISNUMBER(SEARCH("music/electronic music", N1641)),"electronic music",ISNUMBER(SEARCH("music/faith", N1641)),"faith",ISNUMBER(SEARCH("music/indie rock", N1641)),"indie rock",ISNUMBER(SEARCH("music/jazz", N1641)),"jazz",ISNUMBER(SEARCH("music/metal", N1641)),"metal",ISNUMBER(SEARCH("music/pop", N1641)),"pop",ISNUMBER(SEARCH("music/rock", N1641)),"rock",ISNUMBER(SEARCH("music/world music", N1641)),"world music",ISNUMBER(SEARCH("journalism/audio", N1641)),"audio",ISNUMBER(SEARCH("photography/nature", N1641)),"nature",ISNUMBER(SEARCH("photography/people", N1641)),"people",ISNUMBER(SEARCH("photography/photobooks", N1641)),"photobooks",ISNUMBER(SEARCH("photography/places", N1641)),"places",ISNUMBER(SEARCH("publishing/art books", N1641)),"art books",ISNUMBER(SEARCH("publishing/children's books", N1641)),"children's books",ISNUMBER(SEARCH("publishing/fiction", N1641)),"fiction",ISNUMBER(SEARCH("publishing/nonfiction", N1641)),"nonfiction",ISNUMBER(SEARCH("publishing/radio &amp; podcasts", N1641)),"radio &amp; podcasts",ISNUMBER(SEARCH("publishing/translations", N1641)),"translations",ISNUMBER(SEARCH("technology/gadgets", N1641)),"gadgets",ISNUMBER(SEARCH("technology/hardware", N1641)),"hardware",ISNUMBER(SEARCH("technology/makerspaces", N1641)),"makerspaces",ISNUMBER(SEARCH("technology/space exploration", N1641)),"space exploration",ISNUMBER(SEARCH("technology/wearables", N1641)),"wearables",ISNUMBER(SEARCH("technology/web", N1641)),"web",ISNUMBER(SEARCH("theater/musical", N1641)),"musical",ISNUMBER(SEARCH("theater/plays", N1641)),"plays",ISNUMBER(SEARCH("theater/spaces", N1641)),"spaces")</f>
        <v>rock</v>
      </c>
      <c r="S1641" s="6">
        <f t="shared" si="128"/>
        <v>40941.652372685188</v>
      </c>
      <c r="T1641" s="6">
        <f t="shared" si="129"/>
        <v>40971.652372685188</v>
      </c>
    </row>
    <row r="1642" spans="1:20" ht="48" hidden="1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tr">
        <f t="shared" si="127"/>
        <v>music</v>
      </c>
      <c r="R1642" t="str" cm="1">
        <f t="array" ref="R1642">_xlfn.IFS(ISNUMBER(SEARCH("film &amp; video/television", N1642)),"television",ISNUMBER(SEARCH("film &amp; video/animation", N1642)),"animation",ISNUMBER(SEARCH("film &amp; video/documentary", N1642)),"documentary",ISNUMBER(SEARCH("film &amp; video/drama", N1642)),"drama",ISNUMBER(SEARCH("film &amp; video/science fiction", N1642)),"science fiction",ISNUMBER(SEARCH("film &amp; video/shorts", N1642)),"shorts",ISNUMBER(SEARCH("food/food trucks", N1642)),"food trucks",ISNUMBER(SEARCH("food/restaurants", N1642)),"restaurants",ISNUMBER(SEARCH("food/small batch", N1642)),"small batch",ISNUMBER(SEARCH("games/mobile games", N1642)),"mobile games",ISNUMBER(SEARCH("games/tabletop games", N1642)),"tabletop games",ISNUMBER(SEARCH("games/video games", N1642)),"video games",ISNUMBER(SEARCH("music/classical music", N1642)),"classical music",ISNUMBER(SEARCH("music/electronic music", N1642)),"electronic music",ISNUMBER(SEARCH("music/faith", N1642)),"faith",ISNUMBER(SEARCH("music/indie rock", N1642)),"indie rock",ISNUMBER(SEARCH("music/jazz", N1642)),"jazz",ISNUMBER(SEARCH("music/metal", N1642)),"metal",ISNUMBER(SEARCH("music/pop", N1642)),"pop",ISNUMBER(SEARCH("music/rock", N1642)),"rock",ISNUMBER(SEARCH("music/world music", N1642)),"world music",ISNUMBER(SEARCH("journalism/audio", N1642)),"audio",ISNUMBER(SEARCH("photography/nature", N1642)),"nature",ISNUMBER(SEARCH("photography/people", N1642)),"people",ISNUMBER(SEARCH("photography/photobooks", N1642)),"photobooks",ISNUMBER(SEARCH("photography/places", N1642)),"places",ISNUMBER(SEARCH("publishing/art books", N1642)),"art books",ISNUMBER(SEARCH("publishing/children's books", N1642)),"children's books",ISNUMBER(SEARCH("publishing/fiction", N1642)),"fiction",ISNUMBER(SEARCH("publishing/nonfiction", N1642)),"nonfiction",ISNUMBER(SEARCH("publishing/radio &amp; podcasts", N1642)),"radio &amp; podcasts",ISNUMBER(SEARCH("publishing/translations", N1642)),"translations",ISNUMBER(SEARCH("technology/gadgets", N1642)),"gadgets",ISNUMBER(SEARCH("technology/hardware", N1642)),"hardware",ISNUMBER(SEARCH("technology/makerspaces", N1642)),"makerspaces",ISNUMBER(SEARCH("technology/space exploration", N1642)),"space exploration",ISNUMBER(SEARCH("technology/wearables", N1642)),"wearables",ISNUMBER(SEARCH("technology/web", N1642)),"web",ISNUMBER(SEARCH("theater/musical", N1642)),"musical",ISNUMBER(SEARCH("theater/plays", N1642)),"plays",ISNUMBER(SEARCH("theater/spaces", N1642)),"spaces")</f>
        <v>rock</v>
      </c>
      <c r="S1642" s="6">
        <f t="shared" si="128"/>
        <v>40379.23096064815</v>
      </c>
      <c r="T1642" s="6">
        <f t="shared" si="129"/>
        <v>40393.082638888889</v>
      </c>
    </row>
    <row r="1643" spans="1:20" ht="32" hidden="1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tr">
        <f t="shared" si="127"/>
        <v>music</v>
      </c>
      <c r="R1643" t="str" cm="1">
        <f t="array" ref="R1643">_xlfn.IFS(ISNUMBER(SEARCH("film &amp; video/television", N1643)),"television",ISNUMBER(SEARCH("film &amp; video/animation", N1643)),"animation",ISNUMBER(SEARCH("film &amp; video/documentary", N1643)),"documentary",ISNUMBER(SEARCH("film &amp; video/drama", N1643)),"drama",ISNUMBER(SEARCH("film &amp; video/science fiction", N1643)),"science fiction",ISNUMBER(SEARCH("film &amp; video/shorts", N1643)),"shorts",ISNUMBER(SEARCH("food/food trucks", N1643)),"food trucks",ISNUMBER(SEARCH("food/restaurants", N1643)),"restaurants",ISNUMBER(SEARCH("food/small batch", N1643)),"small batch",ISNUMBER(SEARCH("games/mobile games", N1643)),"mobile games",ISNUMBER(SEARCH("games/tabletop games", N1643)),"tabletop games",ISNUMBER(SEARCH("games/video games", N1643)),"video games",ISNUMBER(SEARCH("music/classical music", N1643)),"classical music",ISNUMBER(SEARCH("music/electronic music", N1643)),"electronic music",ISNUMBER(SEARCH("music/faith", N1643)),"faith",ISNUMBER(SEARCH("music/indie rock", N1643)),"indie rock",ISNUMBER(SEARCH("music/jazz", N1643)),"jazz",ISNUMBER(SEARCH("music/metal", N1643)),"metal",ISNUMBER(SEARCH("music/pop", N1643)),"pop",ISNUMBER(SEARCH("music/rock", N1643)),"rock",ISNUMBER(SEARCH("music/world music", N1643)),"world music",ISNUMBER(SEARCH("journalism/audio", N1643)),"audio",ISNUMBER(SEARCH("photography/nature", N1643)),"nature",ISNUMBER(SEARCH("photography/people", N1643)),"people",ISNUMBER(SEARCH("photography/photobooks", N1643)),"photobooks",ISNUMBER(SEARCH("photography/places", N1643)),"places",ISNUMBER(SEARCH("publishing/art books", N1643)),"art books",ISNUMBER(SEARCH("publishing/children's books", N1643)),"children's books",ISNUMBER(SEARCH("publishing/fiction", N1643)),"fiction",ISNUMBER(SEARCH("publishing/nonfiction", N1643)),"nonfiction",ISNUMBER(SEARCH("publishing/radio &amp; podcasts", N1643)),"radio &amp; podcasts",ISNUMBER(SEARCH("publishing/translations", N1643)),"translations",ISNUMBER(SEARCH("technology/gadgets", N1643)),"gadgets",ISNUMBER(SEARCH("technology/hardware", N1643)),"hardware",ISNUMBER(SEARCH("technology/makerspaces", N1643)),"makerspaces",ISNUMBER(SEARCH("technology/space exploration", N1643)),"space exploration",ISNUMBER(SEARCH("technology/wearables", N1643)),"wearables",ISNUMBER(SEARCH("technology/web", N1643)),"web",ISNUMBER(SEARCH("theater/musical", N1643)),"musical",ISNUMBER(SEARCH("theater/plays", N1643)),"plays",ISNUMBER(SEARCH("theater/spaces", N1643)),"spaces")</f>
        <v>pop</v>
      </c>
      <c r="S1643" s="6">
        <f t="shared" si="128"/>
        <v>41962.596574074079</v>
      </c>
      <c r="T1643" s="6">
        <f t="shared" si="129"/>
        <v>41992.596574074079</v>
      </c>
    </row>
    <row r="1644" spans="1:20" ht="48" hidden="1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tr">
        <f t="shared" si="127"/>
        <v>music</v>
      </c>
      <c r="R1644" t="str" cm="1">
        <f t="array" ref="R1644">_xlfn.IFS(ISNUMBER(SEARCH("film &amp; video/television", N1644)),"television",ISNUMBER(SEARCH("film &amp; video/animation", N1644)),"animation",ISNUMBER(SEARCH("film &amp; video/documentary", N1644)),"documentary",ISNUMBER(SEARCH("film &amp; video/drama", N1644)),"drama",ISNUMBER(SEARCH("film &amp; video/science fiction", N1644)),"science fiction",ISNUMBER(SEARCH("film &amp; video/shorts", N1644)),"shorts",ISNUMBER(SEARCH("food/food trucks", N1644)),"food trucks",ISNUMBER(SEARCH("food/restaurants", N1644)),"restaurants",ISNUMBER(SEARCH("food/small batch", N1644)),"small batch",ISNUMBER(SEARCH("games/mobile games", N1644)),"mobile games",ISNUMBER(SEARCH("games/tabletop games", N1644)),"tabletop games",ISNUMBER(SEARCH("games/video games", N1644)),"video games",ISNUMBER(SEARCH("music/classical music", N1644)),"classical music",ISNUMBER(SEARCH("music/electronic music", N1644)),"electronic music",ISNUMBER(SEARCH("music/faith", N1644)),"faith",ISNUMBER(SEARCH("music/indie rock", N1644)),"indie rock",ISNUMBER(SEARCH("music/jazz", N1644)),"jazz",ISNUMBER(SEARCH("music/metal", N1644)),"metal",ISNUMBER(SEARCH("music/pop", N1644)),"pop",ISNUMBER(SEARCH("music/rock", N1644)),"rock",ISNUMBER(SEARCH("music/world music", N1644)),"world music",ISNUMBER(SEARCH("journalism/audio", N1644)),"audio",ISNUMBER(SEARCH("photography/nature", N1644)),"nature",ISNUMBER(SEARCH("photography/people", N1644)),"people",ISNUMBER(SEARCH("photography/photobooks", N1644)),"photobooks",ISNUMBER(SEARCH("photography/places", N1644)),"places",ISNUMBER(SEARCH("publishing/art books", N1644)),"art books",ISNUMBER(SEARCH("publishing/children's books", N1644)),"children's books",ISNUMBER(SEARCH("publishing/fiction", N1644)),"fiction",ISNUMBER(SEARCH("publishing/nonfiction", N1644)),"nonfiction",ISNUMBER(SEARCH("publishing/radio &amp; podcasts", N1644)),"radio &amp; podcasts",ISNUMBER(SEARCH("publishing/translations", N1644)),"translations",ISNUMBER(SEARCH("technology/gadgets", N1644)),"gadgets",ISNUMBER(SEARCH("technology/hardware", N1644)),"hardware",ISNUMBER(SEARCH("technology/makerspaces", N1644)),"makerspaces",ISNUMBER(SEARCH("technology/space exploration", N1644)),"space exploration",ISNUMBER(SEARCH("technology/wearables", N1644)),"wearables",ISNUMBER(SEARCH("technology/web", N1644)),"web",ISNUMBER(SEARCH("theater/musical", N1644)),"musical",ISNUMBER(SEARCH("theater/plays", N1644)),"plays",ISNUMBER(SEARCH("theater/spaces", N1644)),"spaces")</f>
        <v>pop</v>
      </c>
      <c r="S1644" s="6">
        <f t="shared" si="128"/>
        <v>40688.024618055555</v>
      </c>
      <c r="T1644" s="6">
        <f t="shared" si="129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tr">
        <f t="shared" si="127"/>
        <v>music</v>
      </c>
      <c r="R1645" t="str" cm="1">
        <f t="array" ref="R1645">_xlfn.IFS(ISNUMBER(SEARCH("film &amp; video/television", N1645)),"television",ISNUMBER(SEARCH("film &amp; video/animation", N1645)),"animation",ISNUMBER(SEARCH("film &amp; video/documentary", N1645)),"documentary",ISNUMBER(SEARCH("film &amp; video/drama", N1645)),"drama",ISNUMBER(SEARCH("film &amp; video/science fiction", N1645)),"science fiction",ISNUMBER(SEARCH("film &amp; video/shorts", N1645)),"shorts",ISNUMBER(SEARCH("food/food trucks", N1645)),"food trucks",ISNUMBER(SEARCH("food/restaurants", N1645)),"restaurants",ISNUMBER(SEARCH("food/small batch", N1645)),"small batch",ISNUMBER(SEARCH("games/mobile games", N1645)),"mobile games",ISNUMBER(SEARCH("games/tabletop games", N1645)),"tabletop games",ISNUMBER(SEARCH("games/video games", N1645)),"video games",ISNUMBER(SEARCH("music/classical music", N1645)),"classical music",ISNUMBER(SEARCH("music/electronic music", N1645)),"electronic music",ISNUMBER(SEARCH("music/faith", N1645)),"faith",ISNUMBER(SEARCH("music/indie rock", N1645)),"indie rock",ISNUMBER(SEARCH("music/jazz", N1645)),"jazz",ISNUMBER(SEARCH("music/metal", N1645)),"metal",ISNUMBER(SEARCH("music/pop", N1645)),"pop",ISNUMBER(SEARCH("music/rock", N1645)),"rock",ISNUMBER(SEARCH("music/world music", N1645)),"world music",ISNUMBER(SEARCH("journalism/audio", N1645)),"audio",ISNUMBER(SEARCH("photography/nature", N1645)),"nature",ISNUMBER(SEARCH("photography/people", N1645)),"people",ISNUMBER(SEARCH("photography/photobooks", N1645)),"photobooks",ISNUMBER(SEARCH("photography/places", N1645)),"places",ISNUMBER(SEARCH("publishing/art books", N1645)),"art books",ISNUMBER(SEARCH("publishing/children's books", N1645)),"children's books",ISNUMBER(SEARCH("publishing/fiction", N1645)),"fiction",ISNUMBER(SEARCH("publishing/nonfiction", N1645)),"nonfiction",ISNUMBER(SEARCH("publishing/radio &amp; podcasts", N1645)),"radio &amp; podcasts",ISNUMBER(SEARCH("publishing/translations", N1645)),"translations",ISNUMBER(SEARCH("technology/gadgets", N1645)),"gadgets",ISNUMBER(SEARCH("technology/hardware", N1645)),"hardware",ISNUMBER(SEARCH("technology/makerspaces", N1645)),"makerspaces",ISNUMBER(SEARCH("technology/space exploration", N1645)),"space exploration",ISNUMBER(SEARCH("technology/wearables", N1645)),"wearables",ISNUMBER(SEARCH("technology/web", N1645)),"web",ISNUMBER(SEARCH("theater/musical", N1645)),"musical",ISNUMBER(SEARCH("theater/plays", N1645)),"plays",ISNUMBER(SEARCH("theater/spaces", N1645)),"spaces")</f>
        <v>pop</v>
      </c>
      <c r="S1645" s="6">
        <f t="shared" si="128"/>
        <v>41146.824212962965</v>
      </c>
      <c r="T1645" s="6">
        <f t="shared" si="129"/>
        <v>41176.824212962965</v>
      </c>
    </row>
    <row r="1646" spans="1:20" ht="48" hidden="1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tr">
        <f t="shared" si="127"/>
        <v>music</v>
      </c>
      <c r="R1646" t="str" cm="1">
        <f t="array" ref="R1646">_xlfn.IFS(ISNUMBER(SEARCH("film &amp; video/television", N1646)),"television",ISNUMBER(SEARCH("film &amp; video/animation", N1646)),"animation",ISNUMBER(SEARCH("film &amp; video/documentary", N1646)),"documentary",ISNUMBER(SEARCH("film &amp; video/drama", N1646)),"drama",ISNUMBER(SEARCH("film &amp; video/science fiction", N1646)),"science fiction",ISNUMBER(SEARCH("film &amp; video/shorts", N1646)),"shorts",ISNUMBER(SEARCH("food/food trucks", N1646)),"food trucks",ISNUMBER(SEARCH("food/restaurants", N1646)),"restaurants",ISNUMBER(SEARCH("food/small batch", N1646)),"small batch",ISNUMBER(SEARCH("games/mobile games", N1646)),"mobile games",ISNUMBER(SEARCH("games/tabletop games", N1646)),"tabletop games",ISNUMBER(SEARCH("games/video games", N1646)),"video games",ISNUMBER(SEARCH("music/classical music", N1646)),"classical music",ISNUMBER(SEARCH("music/electronic music", N1646)),"electronic music",ISNUMBER(SEARCH("music/faith", N1646)),"faith",ISNUMBER(SEARCH("music/indie rock", N1646)),"indie rock",ISNUMBER(SEARCH("music/jazz", N1646)),"jazz",ISNUMBER(SEARCH("music/metal", N1646)),"metal",ISNUMBER(SEARCH("music/pop", N1646)),"pop",ISNUMBER(SEARCH("music/rock", N1646)),"rock",ISNUMBER(SEARCH("music/world music", N1646)),"world music",ISNUMBER(SEARCH("journalism/audio", N1646)),"audio",ISNUMBER(SEARCH("photography/nature", N1646)),"nature",ISNUMBER(SEARCH("photography/people", N1646)),"people",ISNUMBER(SEARCH("photography/photobooks", N1646)),"photobooks",ISNUMBER(SEARCH("photography/places", N1646)),"places",ISNUMBER(SEARCH("publishing/art books", N1646)),"art books",ISNUMBER(SEARCH("publishing/children's books", N1646)),"children's books",ISNUMBER(SEARCH("publishing/fiction", N1646)),"fiction",ISNUMBER(SEARCH("publishing/nonfiction", N1646)),"nonfiction",ISNUMBER(SEARCH("publishing/radio &amp; podcasts", N1646)),"radio &amp; podcasts",ISNUMBER(SEARCH("publishing/translations", N1646)),"translations",ISNUMBER(SEARCH("technology/gadgets", N1646)),"gadgets",ISNUMBER(SEARCH("technology/hardware", N1646)),"hardware",ISNUMBER(SEARCH("technology/makerspaces", N1646)),"makerspaces",ISNUMBER(SEARCH("technology/space exploration", N1646)),"space exploration",ISNUMBER(SEARCH("technology/wearables", N1646)),"wearables",ISNUMBER(SEARCH("technology/web", N1646)),"web",ISNUMBER(SEARCH("theater/musical", N1646)),"musical",ISNUMBER(SEARCH("theater/plays", N1646)),"plays",ISNUMBER(SEARCH("theater/spaces", N1646)),"spaces")</f>
        <v>pop</v>
      </c>
      <c r="S1646" s="6">
        <f t="shared" si="128"/>
        <v>41175.05972222222</v>
      </c>
      <c r="T1646" s="6">
        <f t="shared" si="129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tr">
        <f t="shared" si="127"/>
        <v>music</v>
      </c>
      <c r="R1647" t="str" cm="1">
        <f t="array" ref="R1647">_xlfn.IFS(ISNUMBER(SEARCH("film &amp; video/television", N1647)),"television",ISNUMBER(SEARCH("film &amp; video/animation", N1647)),"animation",ISNUMBER(SEARCH("film &amp; video/documentary", N1647)),"documentary",ISNUMBER(SEARCH("film &amp; video/drama", N1647)),"drama",ISNUMBER(SEARCH("film &amp; video/science fiction", N1647)),"science fiction",ISNUMBER(SEARCH("film &amp; video/shorts", N1647)),"shorts",ISNUMBER(SEARCH("food/food trucks", N1647)),"food trucks",ISNUMBER(SEARCH("food/restaurants", N1647)),"restaurants",ISNUMBER(SEARCH("food/small batch", N1647)),"small batch",ISNUMBER(SEARCH("games/mobile games", N1647)),"mobile games",ISNUMBER(SEARCH("games/tabletop games", N1647)),"tabletop games",ISNUMBER(SEARCH("games/video games", N1647)),"video games",ISNUMBER(SEARCH("music/classical music", N1647)),"classical music",ISNUMBER(SEARCH("music/electronic music", N1647)),"electronic music",ISNUMBER(SEARCH("music/faith", N1647)),"faith",ISNUMBER(SEARCH("music/indie rock", N1647)),"indie rock",ISNUMBER(SEARCH("music/jazz", N1647)),"jazz",ISNUMBER(SEARCH("music/metal", N1647)),"metal",ISNUMBER(SEARCH("music/pop", N1647)),"pop",ISNUMBER(SEARCH("music/rock", N1647)),"rock",ISNUMBER(SEARCH("music/world music", N1647)),"world music",ISNUMBER(SEARCH("journalism/audio", N1647)),"audio",ISNUMBER(SEARCH("photography/nature", N1647)),"nature",ISNUMBER(SEARCH("photography/people", N1647)),"people",ISNUMBER(SEARCH("photography/photobooks", N1647)),"photobooks",ISNUMBER(SEARCH("photography/places", N1647)),"places",ISNUMBER(SEARCH("publishing/art books", N1647)),"art books",ISNUMBER(SEARCH("publishing/children's books", N1647)),"children's books",ISNUMBER(SEARCH("publishing/fiction", N1647)),"fiction",ISNUMBER(SEARCH("publishing/nonfiction", N1647)),"nonfiction",ISNUMBER(SEARCH("publishing/radio &amp; podcasts", N1647)),"radio &amp; podcasts",ISNUMBER(SEARCH("publishing/translations", N1647)),"translations",ISNUMBER(SEARCH("technology/gadgets", N1647)),"gadgets",ISNUMBER(SEARCH("technology/hardware", N1647)),"hardware",ISNUMBER(SEARCH("technology/makerspaces", N1647)),"makerspaces",ISNUMBER(SEARCH("technology/space exploration", N1647)),"space exploration",ISNUMBER(SEARCH("technology/wearables", N1647)),"wearables",ISNUMBER(SEARCH("technology/web", N1647)),"web",ISNUMBER(SEARCH("theater/musical", N1647)),"musical",ISNUMBER(SEARCH("theater/plays", N1647)),"plays",ISNUMBER(SEARCH("theater/spaces", N1647)),"spaces")</f>
        <v>pop</v>
      </c>
      <c r="S1647" s="6">
        <f t="shared" si="128"/>
        <v>41521.617361111108</v>
      </c>
      <c r="T1647" s="6">
        <f t="shared" si="129"/>
        <v>41535.617361111108</v>
      </c>
    </row>
    <row r="1648" spans="1:20" ht="48" hidden="1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tr">
        <f t="shared" si="127"/>
        <v>music</v>
      </c>
      <c r="R1648" t="str" cm="1">
        <f t="array" ref="R1648">_xlfn.IFS(ISNUMBER(SEARCH("film &amp; video/television", N1648)),"television",ISNUMBER(SEARCH("film &amp; video/animation", N1648)),"animation",ISNUMBER(SEARCH("film &amp; video/documentary", N1648)),"documentary",ISNUMBER(SEARCH("film &amp; video/drama", N1648)),"drama",ISNUMBER(SEARCH("film &amp; video/science fiction", N1648)),"science fiction",ISNUMBER(SEARCH("film &amp; video/shorts", N1648)),"shorts",ISNUMBER(SEARCH("food/food trucks", N1648)),"food trucks",ISNUMBER(SEARCH("food/restaurants", N1648)),"restaurants",ISNUMBER(SEARCH("food/small batch", N1648)),"small batch",ISNUMBER(SEARCH("games/mobile games", N1648)),"mobile games",ISNUMBER(SEARCH("games/tabletop games", N1648)),"tabletop games",ISNUMBER(SEARCH("games/video games", N1648)),"video games",ISNUMBER(SEARCH("music/classical music", N1648)),"classical music",ISNUMBER(SEARCH("music/electronic music", N1648)),"electronic music",ISNUMBER(SEARCH("music/faith", N1648)),"faith",ISNUMBER(SEARCH("music/indie rock", N1648)),"indie rock",ISNUMBER(SEARCH("music/jazz", N1648)),"jazz",ISNUMBER(SEARCH("music/metal", N1648)),"metal",ISNUMBER(SEARCH("music/pop", N1648)),"pop",ISNUMBER(SEARCH("music/rock", N1648)),"rock",ISNUMBER(SEARCH("music/world music", N1648)),"world music",ISNUMBER(SEARCH("journalism/audio", N1648)),"audio",ISNUMBER(SEARCH("photography/nature", N1648)),"nature",ISNUMBER(SEARCH("photography/people", N1648)),"people",ISNUMBER(SEARCH("photography/photobooks", N1648)),"photobooks",ISNUMBER(SEARCH("photography/places", N1648)),"places",ISNUMBER(SEARCH("publishing/art books", N1648)),"art books",ISNUMBER(SEARCH("publishing/children's books", N1648)),"children's books",ISNUMBER(SEARCH("publishing/fiction", N1648)),"fiction",ISNUMBER(SEARCH("publishing/nonfiction", N1648)),"nonfiction",ISNUMBER(SEARCH("publishing/radio &amp; podcasts", N1648)),"radio &amp; podcasts",ISNUMBER(SEARCH("publishing/translations", N1648)),"translations",ISNUMBER(SEARCH("technology/gadgets", N1648)),"gadgets",ISNUMBER(SEARCH("technology/hardware", N1648)),"hardware",ISNUMBER(SEARCH("technology/makerspaces", N1648)),"makerspaces",ISNUMBER(SEARCH("technology/space exploration", N1648)),"space exploration",ISNUMBER(SEARCH("technology/wearables", N1648)),"wearables",ISNUMBER(SEARCH("technology/web", N1648)),"web",ISNUMBER(SEARCH("theater/musical", N1648)),"musical",ISNUMBER(SEARCH("theater/plays", N1648)),"plays",ISNUMBER(SEARCH("theater/spaces", N1648)),"spaces")</f>
        <v>pop</v>
      </c>
      <c r="S1648" s="6">
        <f t="shared" si="128"/>
        <v>41833.450266203705</v>
      </c>
      <c r="T1648" s="6">
        <f t="shared" si="129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tr">
        <f t="shared" si="127"/>
        <v>music</v>
      </c>
      <c r="R1649" t="str" cm="1">
        <f t="array" ref="R1649">_xlfn.IFS(ISNUMBER(SEARCH("film &amp; video/television", N1649)),"television",ISNUMBER(SEARCH("film &amp; video/animation", N1649)),"animation",ISNUMBER(SEARCH("film &amp; video/documentary", N1649)),"documentary",ISNUMBER(SEARCH("film &amp; video/drama", N1649)),"drama",ISNUMBER(SEARCH("film &amp; video/science fiction", N1649)),"science fiction",ISNUMBER(SEARCH("film &amp; video/shorts", N1649)),"shorts",ISNUMBER(SEARCH("food/food trucks", N1649)),"food trucks",ISNUMBER(SEARCH("food/restaurants", N1649)),"restaurants",ISNUMBER(SEARCH("food/small batch", N1649)),"small batch",ISNUMBER(SEARCH("games/mobile games", N1649)),"mobile games",ISNUMBER(SEARCH("games/tabletop games", N1649)),"tabletop games",ISNUMBER(SEARCH("games/video games", N1649)),"video games",ISNUMBER(SEARCH("music/classical music", N1649)),"classical music",ISNUMBER(SEARCH("music/electronic music", N1649)),"electronic music",ISNUMBER(SEARCH("music/faith", N1649)),"faith",ISNUMBER(SEARCH("music/indie rock", N1649)),"indie rock",ISNUMBER(SEARCH("music/jazz", N1649)),"jazz",ISNUMBER(SEARCH("music/metal", N1649)),"metal",ISNUMBER(SEARCH("music/pop", N1649)),"pop",ISNUMBER(SEARCH("music/rock", N1649)),"rock",ISNUMBER(SEARCH("music/world music", N1649)),"world music",ISNUMBER(SEARCH("journalism/audio", N1649)),"audio",ISNUMBER(SEARCH("photography/nature", N1649)),"nature",ISNUMBER(SEARCH("photography/people", N1649)),"people",ISNUMBER(SEARCH("photography/photobooks", N1649)),"photobooks",ISNUMBER(SEARCH("photography/places", N1649)),"places",ISNUMBER(SEARCH("publishing/art books", N1649)),"art books",ISNUMBER(SEARCH("publishing/children's books", N1649)),"children's books",ISNUMBER(SEARCH("publishing/fiction", N1649)),"fiction",ISNUMBER(SEARCH("publishing/nonfiction", N1649)),"nonfiction",ISNUMBER(SEARCH("publishing/radio &amp; podcasts", N1649)),"radio &amp; podcasts",ISNUMBER(SEARCH("publishing/translations", N1649)),"translations",ISNUMBER(SEARCH("technology/gadgets", N1649)),"gadgets",ISNUMBER(SEARCH("technology/hardware", N1649)),"hardware",ISNUMBER(SEARCH("technology/makerspaces", N1649)),"makerspaces",ISNUMBER(SEARCH("technology/space exploration", N1649)),"space exploration",ISNUMBER(SEARCH("technology/wearables", N1649)),"wearables",ISNUMBER(SEARCH("technology/web", N1649)),"web",ISNUMBER(SEARCH("theater/musical", N1649)),"musical",ISNUMBER(SEARCH("theater/plays", N1649)),"plays",ISNUMBER(SEARCH("theater/spaces", N1649)),"spaces")</f>
        <v>pop</v>
      </c>
      <c r="S1649" s="6">
        <f t="shared" si="128"/>
        <v>41039.409456018519</v>
      </c>
      <c r="T1649" s="6">
        <f t="shared" si="129"/>
        <v>41069.409456018519</v>
      </c>
    </row>
    <row r="1650" spans="1:20" ht="48" hidden="1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tr">
        <f t="shared" si="127"/>
        <v>music</v>
      </c>
      <c r="R1650" t="str" cm="1">
        <f t="array" ref="R1650">_xlfn.IFS(ISNUMBER(SEARCH("film &amp; video/television", N1650)),"television",ISNUMBER(SEARCH("film &amp; video/animation", N1650)),"animation",ISNUMBER(SEARCH("film &amp; video/documentary", N1650)),"documentary",ISNUMBER(SEARCH("film &amp; video/drama", N1650)),"drama",ISNUMBER(SEARCH("film &amp; video/science fiction", N1650)),"science fiction",ISNUMBER(SEARCH("film &amp; video/shorts", N1650)),"shorts",ISNUMBER(SEARCH("food/food trucks", N1650)),"food trucks",ISNUMBER(SEARCH("food/restaurants", N1650)),"restaurants",ISNUMBER(SEARCH("food/small batch", N1650)),"small batch",ISNUMBER(SEARCH("games/mobile games", N1650)),"mobile games",ISNUMBER(SEARCH("games/tabletop games", N1650)),"tabletop games",ISNUMBER(SEARCH("games/video games", N1650)),"video games",ISNUMBER(SEARCH("music/classical music", N1650)),"classical music",ISNUMBER(SEARCH("music/electronic music", N1650)),"electronic music",ISNUMBER(SEARCH("music/faith", N1650)),"faith",ISNUMBER(SEARCH("music/indie rock", N1650)),"indie rock",ISNUMBER(SEARCH("music/jazz", N1650)),"jazz",ISNUMBER(SEARCH("music/metal", N1650)),"metal",ISNUMBER(SEARCH("music/pop", N1650)),"pop",ISNUMBER(SEARCH("music/rock", N1650)),"rock",ISNUMBER(SEARCH("music/world music", N1650)),"world music",ISNUMBER(SEARCH("journalism/audio", N1650)),"audio",ISNUMBER(SEARCH("photography/nature", N1650)),"nature",ISNUMBER(SEARCH("photography/people", N1650)),"people",ISNUMBER(SEARCH("photography/photobooks", N1650)),"photobooks",ISNUMBER(SEARCH("photography/places", N1650)),"places",ISNUMBER(SEARCH("publishing/art books", N1650)),"art books",ISNUMBER(SEARCH("publishing/children's books", N1650)),"children's books",ISNUMBER(SEARCH("publishing/fiction", N1650)),"fiction",ISNUMBER(SEARCH("publishing/nonfiction", N1650)),"nonfiction",ISNUMBER(SEARCH("publishing/radio &amp; podcasts", N1650)),"radio &amp; podcasts",ISNUMBER(SEARCH("publishing/translations", N1650)),"translations",ISNUMBER(SEARCH("technology/gadgets", N1650)),"gadgets",ISNUMBER(SEARCH("technology/hardware", N1650)),"hardware",ISNUMBER(SEARCH("technology/makerspaces", N1650)),"makerspaces",ISNUMBER(SEARCH("technology/space exploration", N1650)),"space exploration",ISNUMBER(SEARCH("technology/wearables", N1650)),"wearables",ISNUMBER(SEARCH("technology/web", N1650)),"web",ISNUMBER(SEARCH("theater/musical", N1650)),"musical",ISNUMBER(SEARCH("theater/plays", N1650)),"plays",ISNUMBER(SEARCH("theater/spaces", N1650)),"spaces")</f>
        <v>pop</v>
      </c>
      <c r="S1650" s="6">
        <f t="shared" si="128"/>
        <v>40592.704652777778</v>
      </c>
      <c r="T1650" s="6">
        <f t="shared" si="129"/>
        <v>40622.662986111114</v>
      </c>
    </row>
    <row r="1651" spans="1:20" ht="48" hidden="1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tr">
        <f t="shared" si="127"/>
        <v>music</v>
      </c>
      <c r="R1651" t="str" cm="1">
        <f t="array" ref="R1651">_xlfn.IFS(ISNUMBER(SEARCH("film &amp; video/television", N1651)),"television",ISNUMBER(SEARCH("film &amp; video/animation", N1651)),"animation",ISNUMBER(SEARCH("film &amp; video/documentary", N1651)),"documentary",ISNUMBER(SEARCH("film &amp; video/drama", N1651)),"drama",ISNUMBER(SEARCH("film &amp; video/science fiction", N1651)),"science fiction",ISNUMBER(SEARCH("film &amp; video/shorts", N1651)),"shorts",ISNUMBER(SEARCH("food/food trucks", N1651)),"food trucks",ISNUMBER(SEARCH("food/restaurants", N1651)),"restaurants",ISNUMBER(SEARCH("food/small batch", N1651)),"small batch",ISNUMBER(SEARCH("games/mobile games", N1651)),"mobile games",ISNUMBER(SEARCH("games/tabletop games", N1651)),"tabletop games",ISNUMBER(SEARCH("games/video games", N1651)),"video games",ISNUMBER(SEARCH("music/classical music", N1651)),"classical music",ISNUMBER(SEARCH("music/electronic music", N1651)),"electronic music",ISNUMBER(SEARCH("music/faith", N1651)),"faith",ISNUMBER(SEARCH("music/indie rock", N1651)),"indie rock",ISNUMBER(SEARCH("music/jazz", N1651)),"jazz",ISNUMBER(SEARCH("music/metal", N1651)),"metal",ISNUMBER(SEARCH("music/pop", N1651)),"pop",ISNUMBER(SEARCH("music/rock", N1651)),"rock",ISNUMBER(SEARCH("music/world music", N1651)),"world music",ISNUMBER(SEARCH("journalism/audio", N1651)),"audio",ISNUMBER(SEARCH("photography/nature", N1651)),"nature",ISNUMBER(SEARCH("photography/people", N1651)),"people",ISNUMBER(SEARCH("photography/photobooks", N1651)),"photobooks",ISNUMBER(SEARCH("photography/places", N1651)),"places",ISNUMBER(SEARCH("publishing/art books", N1651)),"art books",ISNUMBER(SEARCH("publishing/children's books", N1651)),"children's books",ISNUMBER(SEARCH("publishing/fiction", N1651)),"fiction",ISNUMBER(SEARCH("publishing/nonfiction", N1651)),"nonfiction",ISNUMBER(SEARCH("publishing/radio &amp; podcasts", N1651)),"radio &amp; podcasts",ISNUMBER(SEARCH("publishing/translations", N1651)),"translations",ISNUMBER(SEARCH("technology/gadgets", N1651)),"gadgets",ISNUMBER(SEARCH("technology/hardware", N1651)),"hardware",ISNUMBER(SEARCH("technology/makerspaces", N1651)),"makerspaces",ISNUMBER(SEARCH("technology/space exploration", N1651)),"space exploration",ISNUMBER(SEARCH("technology/wearables", N1651)),"wearables",ISNUMBER(SEARCH("technology/web", N1651)),"web",ISNUMBER(SEARCH("theater/musical", N1651)),"musical",ISNUMBER(SEARCH("theater/plays", N1651)),"plays",ISNUMBER(SEARCH("theater/spaces", N1651)),"spaces")</f>
        <v>pop</v>
      </c>
      <c r="S1651" s="6">
        <f t="shared" si="128"/>
        <v>41737.684664351851</v>
      </c>
      <c r="T1651" s="6">
        <f t="shared" si="129"/>
        <v>41782.684664351851</v>
      </c>
    </row>
    <row r="1652" spans="1:20" ht="32" hidden="1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tr">
        <f t="shared" si="127"/>
        <v>music</v>
      </c>
      <c r="R1652" t="str" cm="1">
        <f t="array" ref="R1652">_xlfn.IFS(ISNUMBER(SEARCH("film &amp; video/television", N1652)),"television",ISNUMBER(SEARCH("film &amp; video/animation", N1652)),"animation",ISNUMBER(SEARCH("film &amp; video/documentary", N1652)),"documentary",ISNUMBER(SEARCH("film &amp; video/drama", N1652)),"drama",ISNUMBER(SEARCH("film &amp; video/science fiction", N1652)),"science fiction",ISNUMBER(SEARCH("film &amp; video/shorts", N1652)),"shorts",ISNUMBER(SEARCH("food/food trucks", N1652)),"food trucks",ISNUMBER(SEARCH("food/restaurants", N1652)),"restaurants",ISNUMBER(SEARCH("food/small batch", N1652)),"small batch",ISNUMBER(SEARCH("games/mobile games", N1652)),"mobile games",ISNUMBER(SEARCH("games/tabletop games", N1652)),"tabletop games",ISNUMBER(SEARCH("games/video games", N1652)),"video games",ISNUMBER(SEARCH("music/classical music", N1652)),"classical music",ISNUMBER(SEARCH("music/electronic music", N1652)),"electronic music",ISNUMBER(SEARCH("music/faith", N1652)),"faith",ISNUMBER(SEARCH("music/indie rock", N1652)),"indie rock",ISNUMBER(SEARCH("music/jazz", N1652)),"jazz",ISNUMBER(SEARCH("music/metal", N1652)),"metal",ISNUMBER(SEARCH("music/pop", N1652)),"pop",ISNUMBER(SEARCH("music/rock", N1652)),"rock",ISNUMBER(SEARCH("music/world music", N1652)),"world music",ISNUMBER(SEARCH("journalism/audio", N1652)),"audio",ISNUMBER(SEARCH("photography/nature", N1652)),"nature",ISNUMBER(SEARCH("photography/people", N1652)),"people",ISNUMBER(SEARCH("photography/photobooks", N1652)),"photobooks",ISNUMBER(SEARCH("photography/places", N1652)),"places",ISNUMBER(SEARCH("publishing/art books", N1652)),"art books",ISNUMBER(SEARCH("publishing/children's books", N1652)),"children's books",ISNUMBER(SEARCH("publishing/fiction", N1652)),"fiction",ISNUMBER(SEARCH("publishing/nonfiction", N1652)),"nonfiction",ISNUMBER(SEARCH("publishing/radio &amp; podcasts", N1652)),"radio &amp; podcasts",ISNUMBER(SEARCH("publishing/translations", N1652)),"translations",ISNUMBER(SEARCH("technology/gadgets", N1652)),"gadgets",ISNUMBER(SEARCH("technology/hardware", N1652)),"hardware",ISNUMBER(SEARCH("technology/makerspaces", N1652)),"makerspaces",ISNUMBER(SEARCH("technology/space exploration", N1652)),"space exploration",ISNUMBER(SEARCH("technology/wearables", N1652)),"wearables",ISNUMBER(SEARCH("technology/web", N1652)),"web",ISNUMBER(SEARCH("theater/musical", N1652)),"musical",ISNUMBER(SEARCH("theater/plays", N1652)),"plays",ISNUMBER(SEARCH("theater/spaces", N1652)),"spaces")</f>
        <v>pop</v>
      </c>
      <c r="S1652" s="6">
        <f t="shared" si="128"/>
        <v>41526.435613425929</v>
      </c>
      <c r="T1652" s="6">
        <f t="shared" si="129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tr">
        <f t="shared" si="127"/>
        <v>music</v>
      </c>
      <c r="R1653" t="str" cm="1">
        <f t="array" ref="R1653">_xlfn.IFS(ISNUMBER(SEARCH("film &amp; video/television", N1653)),"television",ISNUMBER(SEARCH("film &amp; video/animation", N1653)),"animation",ISNUMBER(SEARCH("film &amp; video/documentary", N1653)),"documentary",ISNUMBER(SEARCH("film &amp; video/drama", N1653)),"drama",ISNUMBER(SEARCH("film &amp; video/science fiction", N1653)),"science fiction",ISNUMBER(SEARCH("film &amp; video/shorts", N1653)),"shorts",ISNUMBER(SEARCH("food/food trucks", N1653)),"food trucks",ISNUMBER(SEARCH("food/restaurants", N1653)),"restaurants",ISNUMBER(SEARCH("food/small batch", N1653)),"small batch",ISNUMBER(SEARCH("games/mobile games", N1653)),"mobile games",ISNUMBER(SEARCH("games/tabletop games", N1653)),"tabletop games",ISNUMBER(SEARCH("games/video games", N1653)),"video games",ISNUMBER(SEARCH("music/classical music", N1653)),"classical music",ISNUMBER(SEARCH("music/electronic music", N1653)),"electronic music",ISNUMBER(SEARCH("music/faith", N1653)),"faith",ISNUMBER(SEARCH("music/indie rock", N1653)),"indie rock",ISNUMBER(SEARCH("music/jazz", N1653)),"jazz",ISNUMBER(SEARCH("music/metal", N1653)),"metal",ISNUMBER(SEARCH("music/pop", N1653)),"pop",ISNUMBER(SEARCH("music/rock", N1653)),"rock",ISNUMBER(SEARCH("music/world music", N1653)),"world music",ISNUMBER(SEARCH("journalism/audio", N1653)),"audio",ISNUMBER(SEARCH("photography/nature", N1653)),"nature",ISNUMBER(SEARCH("photography/people", N1653)),"people",ISNUMBER(SEARCH("photography/photobooks", N1653)),"photobooks",ISNUMBER(SEARCH("photography/places", N1653)),"places",ISNUMBER(SEARCH("publishing/art books", N1653)),"art books",ISNUMBER(SEARCH("publishing/children's books", N1653)),"children's books",ISNUMBER(SEARCH("publishing/fiction", N1653)),"fiction",ISNUMBER(SEARCH("publishing/nonfiction", N1653)),"nonfiction",ISNUMBER(SEARCH("publishing/radio &amp; podcasts", N1653)),"radio &amp; podcasts",ISNUMBER(SEARCH("publishing/translations", N1653)),"translations",ISNUMBER(SEARCH("technology/gadgets", N1653)),"gadgets",ISNUMBER(SEARCH("technology/hardware", N1653)),"hardware",ISNUMBER(SEARCH("technology/makerspaces", N1653)),"makerspaces",ISNUMBER(SEARCH("technology/space exploration", N1653)),"space exploration",ISNUMBER(SEARCH("technology/wearables", N1653)),"wearables",ISNUMBER(SEARCH("technology/web", N1653)),"web",ISNUMBER(SEARCH("theater/musical", N1653)),"musical",ISNUMBER(SEARCH("theater/plays", N1653)),"plays",ISNUMBER(SEARCH("theater/spaces", N1653)),"spaces")</f>
        <v>pop</v>
      </c>
      <c r="S1653" s="6">
        <f t="shared" si="128"/>
        <v>40625.900694444441</v>
      </c>
      <c r="T1653" s="6">
        <f t="shared" si="129"/>
        <v>40659.290972222225</v>
      </c>
    </row>
    <row r="1654" spans="1:20" ht="48" hidden="1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tr">
        <f t="shared" si="127"/>
        <v>music</v>
      </c>
      <c r="R1654" t="str" cm="1">
        <f t="array" ref="R1654">_xlfn.IFS(ISNUMBER(SEARCH("film &amp; video/television", N1654)),"television",ISNUMBER(SEARCH("film &amp; video/animation", N1654)),"animation",ISNUMBER(SEARCH("film &amp; video/documentary", N1654)),"documentary",ISNUMBER(SEARCH("film &amp; video/drama", N1654)),"drama",ISNUMBER(SEARCH("film &amp; video/science fiction", N1654)),"science fiction",ISNUMBER(SEARCH("film &amp; video/shorts", N1654)),"shorts",ISNUMBER(SEARCH("food/food trucks", N1654)),"food trucks",ISNUMBER(SEARCH("food/restaurants", N1654)),"restaurants",ISNUMBER(SEARCH("food/small batch", N1654)),"small batch",ISNUMBER(SEARCH("games/mobile games", N1654)),"mobile games",ISNUMBER(SEARCH("games/tabletop games", N1654)),"tabletop games",ISNUMBER(SEARCH("games/video games", N1654)),"video games",ISNUMBER(SEARCH("music/classical music", N1654)),"classical music",ISNUMBER(SEARCH("music/electronic music", N1654)),"electronic music",ISNUMBER(SEARCH("music/faith", N1654)),"faith",ISNUMBER(SEARCH("music/indie rock", N1654)),"indie rock",ISNUMBER(SEARCH("music/jazz", N1654)),"jazz",ISNUMBER(SEARCH("music/metal", N1654)),"metal",ISNUMBER(SEARCH("music/pop", N1654)),"pop",ISNUMBER(SEARCH("music/rock", N1654)),"rock",ISNUMBER(SEARCH("music/world music", N1654)),"world music",ISNUMBER(SEARCH("journalism/audio", N1654)),"audio",ISNUMBER(SEARCH("photography/nature", N1654)),"nature",ISNUMBER(SEARCH("photography/people", N1654)),"people",ISNUMBER(SEARCH("photography/photobooks", N1654)),"photobooks",ISNUMBER(SEARCH("photography/places", N1654)),"places",ISNUMBER(SEARCH("publishing/art books", N1654)),"art books",ISNUMBER(SEARCH("publishing/children's books", N1654)),"children's books",ISNUMBER(SEARCH("publishing/fiction", N1654)),"fiction",ISNUMBER(SEARCH("publishing/nonfiction", N1654)),"nonfiction",ISNUMBER(SEARCH("publishing/radio &amp; podcasts", N1654)),"radio &amp; podcasts",ISNUMBER(SEARCH("publishing/translations", N1654)),"translations",ISNUMBER(SEARCH("technology/gadgets", N1654)),"gadgets",ISNUMBER(SEARCH("technology/hardware", N1654)),"hardware",ISNUMBER(SEARCH("technology/makerspaces", N1654)),"makerspaces",ISNUMBER(SEARCH("technology/space exploration", N1654)),"space exploration",ISNUMBER(SEARCH("technology/wearables", N1654)),"wearables",ISNUMBER(SEARCH("technology/web", N1654)),"web",ISNUMBER(SEARCH("theater/musical", N1654)),"musical",ISNUMBER(SEARCH("theater/plays", N1654)),"plays",ISNUMBER(SEARCH("theater/spaces", N1654)),"spaces")</f>
        <v>pop</v>
      </c>
      <c r="S1654" s="6">
        <f t="shared" si="128"/>
        <v>41572.492974537039</v>
      </c>
      <c r="T1654" s="6">
        <f t="shared" si="129"/>
        <v>41602.534641203703</v>
      </c>
    </row>
    <row r="1655" spans="1:20" ht="48" hidden="1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tr">
        <f t="shared" si="127"/>
        <v>music</v>
      </c>
      <c r="R1655" t="str" cm="1">
        <f t="array" ref="R1655">_xlfn.IFS(ISNUMBER(SEARCH("film &amp; video/television", N1655)),"television",ISNUMBER(SEARCH("film &amp; video/animation", N1655)),"animation",ISNUMBER(SEARCH("film &amp; video/documentary", N1655)),"documentary",ISNUMBER(SEARCH("film &amp; video/drama", N1655)),"drama",ISNUMBER(SEARCH("film &amp; video/science fiction", N1655)),"science fiction",ISNUMBER(SEARCH("film &amp; video/shorts", N1655)),"shorts",ISNUMBER(SEARCH("food/food trucks", N1655)),"food trucks",ISNUMBER(SEARCH("food/restaurants", N1655)),"restaurants",ISNUMBER(SEARCH("food/small batch", N1655)),"small batch",ISNUMBER(SEARCH("games/mobile games", N1655)),"mobile games",ISNUMBER(SEARCH("games/tabletop games", N1655)),"tabletop games",ISNUMBER(SEARCH("games/video games", N1655)),"video games",ISNUMBER(SEARCH("music/classical music", N1655)),"classical music",ISNUMBER(SEARCH("music/electronic music", N1655)),"electronic music",ISNUMBER(SEARCH("music/faith", N1655)),"faith",ISNUMBER(SEARCH("music/indie rock", N1655)),"indie rock",ISNUMBER(SEARCH("music/jazz", N1655)),"jazz",ISNUMBER(SEARCH("music/metal", N1655)),"metal",ISNUMBER(SEARCH("music/pop", N1655)),"pop",ISNUMBER(SEARCH("music/rock", N1655)),"rock",ISNUMBER(SEARCH("music/world music", N1655)),"world music",ISNUMBER(SEARCH("journalism/audio", N1655)),"audio",ISNUMBER(SEARCH("photography/nature", N1655)),"nature",ISNUMBER(SEARCH("photography/people", N1655)),"people",ISNUMBER(SEARCH("photography/photobooks", N1655)),"photobooks",ISNUMBER(SEARCH("photography/places", N1655)),"places",ISNUMBER(SEARCH("publishing/art books", N1655)),"art books",ISNUMBER(SEARCH("publishing/children's books", N1655)),"children's books",ISNUMBER(SEARCH("publishing/fiction", N1655)),"fiction",ISNUMBER(SEARCH("publishing/nonfiction", N1655)),"nonfiction",ISNUMBER(SEARCH("publishing/radio &amp; podcasts", N1655)),"radio &amp; podcasts",ISNUMBER(SEARCH("publishing/translations", N1655)),"translations",ISNUMBER(SEARCH("technology/gadgets", N1655)),"gadgets",ISNUMBER(SEARCH("technology/hardware", N1655)),"hardware",ISNUMBER(SEARCH("technology/makerspaces", N1655)),"makerspaces",ISNUMBER(SEARCH("technology/space exploration", N1655)),"space exploration",ISNUMBER(SEARCH("technology/wearables", N1655)),"wearables",ISNUMBER(SEARCH("technology/web", N1655)),"web",ISNUMBER(SEARCH("theater/musical", N1655)),"musical",ISNUMBER(SEARCH("theater/plays", N1655)),"plays",ISNUMBER(SEARCH("theater/spaces", N1655)),"spaces")</f>
        <v>pop</v>
      </c>
      <c r="S1655" s="6">
        <f t="shared" si="128"/>
        <v>40626.834444444445</v>
      </c>
      <c r="T1655" s="6">
        <f t="shared" si="129"/>
        <v>40657.834444444445</v>
      </c>
    </row>
    <row r="1656" spans="1:20" ht="48" hidden="1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tr">
        <f t="shared" si="127"/>
        <v>music</v>
      </c>
      <c r="R1656" t="str" cm="1">
        <f t="array" ref="R1656">_xlfn.IFS(ISNUMBER(SEARCH("film &amp; video/television", N1656)),"television",ISNUMBER(SEARCH("film &amp; video/animation", N1656)),"animation",ISNUMBER(SEARCH("film &amp; video/documentary", N1656)),"documentary",ISNUMBER(SEARCH("film &amp; video/drama", N1656)),"drama",ISNUMBER(SEARCH("film &amp; video/science fiction", N1656)),"science fiction",ISNUMBER(SEARCH("film &amp; video/shorts", N1656)),"shorts",ISNUMBER(SEARCH("food/food trucks", N1656)),"food trucks",ISNUMBER(SEARCH("food/restaurants", N1656)),"restaurants",ISNUMBER(SEARCH("food/small batch", N1656)),"small batch",ISNUMBER(SEARCH("games/mobile games", N1656)),"mobile games",ISNUMBER(SEARCH("games/tabletop games", N1656)),"tabletop games",ISNUMBER(SEARCH("games/video games", N1656)),"video games",ISNUMBER(SEARCH("music/classical music", N1656)),"classical music",ISNUMBER(SEARCH("music/electronic music", N1656)),"electronic music",ISNUMBER(SEARCH("music/faith", N1656)),"faith",ISNUMBER(SEARCH("music/indie rock", N1656)),"indie rock",ISNUMBER(SEARCH("music/jazz", N1656)),"jazz",ISNUMBER(SEARCH("music/metal", N1656)),"metal",ISNUMBER(SEARCH("music/pop", N1656)),"pop",ISNUMBER(SEARCH("music/rock", N1656)),"rock",ISNUMBER(SEARCH("music/world music", N1656)),"world music",ISNUMBER(SEARCH("journalism/audio", N1656)),"audio",ISNUMBER(SEARCH("photography/nature", N1656)),"nature",ISNUMBER(SEARCH("photography/people", N1656)),"people",ISNUMBER(SEARCH("photography/photobooks", N1656)),"photobooks",ISNUMBER(SEARCH("photography/places", N1656)),"places",ISNUMBER(SEARCH("publishing/art books", N1656)),"art books",ISNUMBER(SEARCH("publishing/children's books", N1656)),"children's books",ISNUMBER(SEARCH("publishing/fiction", N1656)),"fiction",ISNUMBER(SEARCH("publishing/nonfiction", N1656)),"nonfiction",ISNUMBER(SEARCH("publishing/radio &amp; podcasts", N1656)),"radio &amp; podcasts",ISNUMBER(SEARCH("publishing/translations", N1656)),"translations",ISNUMBER(SEARCH("technology/gadgets", N1656)),"gadgets",ISNUMBER(SEARCH("technology/hardware", N1656)),"hardware",ISNUMBER(SEARCH("technology/makerspaces", N1656)),"makerspaces",ISNUMBER(SEARCH("technology/space exploration", N1656)),"space exploration",ISNUMBER(SEARCH("technology/wearables", N1656)),"wearables",ISNUMBER(SEARCH("technology/web", N1656)),"web",ISNUMBER(SEARCH("theater/musical", N1656)),"musical",ISNUMBER(SEARCH("theater/plays", N1656)),"plays",ISNUMBER(SEARCH("theater/spaces", N1656)),"spaces")</f>
        <v>pop</v>
      </c>
      <c r="S1656" s="6">
        <f t="shared" si="128"/>
        <v>40987.890740740739</v>
      </c>
      <c r="T1656" s="6">
        <f t="shared" si="129"/>
        <v>41017.890740740739</v>
      </c>
    </row>
    <row r="1657" spans="1:20" ht="32" hidden="1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tr">
        <f t="shared" si="127"/>
        <v>music</v>
      </c>
      <c r="R1657" t="str" cm="1">
        <f t="array" ref="R1657">_xlfn.IFS(ISNUMBER(SEARCH("film &amp; video/television", N1657)),"television",ISNUMBER(SEARCH("film &amp; video/animation", N1657)),"animation",ISNUMBER(SEARCH("film &amp; video/documentary", N1657)),"documentary",ISNUMBER(SEARCH("film &amp; video/drama", N1657)),"drama",ISNUMBER(SEARCH("film &amp; video/science fiction", N1657)),"science fiction",ISNUMBER(SEARCH("film &amp; video/shorts", N1657)),"shorts",ISNUMBER(SEARCH("food/food trucks", N1657)),"food trucks",ISNUMBER(SEARCH("food/restaurants", N1657)),"restaurants",ISNUMBER(SEARCH("food/small batch", N1657)),"small batch",ISNUMBER(SEARCH("games/mobile games", N1657)),"mobile games",ISNUMBER(SEARCH("games/tabletop games", N1657)),"tabletop games",ISNUMBER(SEARCH("games/video games", N1657)),"video games",ISNUMBER(SEARCH("music/classical music", N1657)),"classical music",ISNUMBER(SEARCH("music/electronic music", N1657)),"electronic music",ISNUMBER(SEARCH("music/faith", N1657)),"faith",ISNUMBER(SEARCH("music/indie rock", N1657)),"indie rock",ISNUMBER(SEARCH("music/jazz", N1657)),"jazz",ISNUMBER(SEARCH("music/metal", N1657)),"metal",ISNUMBER(SEARCH("music/pop", N1657)),"pop",ISNUMBER(SEARCH("music/rock", N1657)),"rock",ISNUMBER(SEARCH("music/world music", N1657)),"world music",ISNUMBER(SEARCH("journalism/audio", N1657)),"audio",ISNUMBER(SEARCH("photography/nature", N1657)),"nature",ISNUMBER(SEARCH("photography/people", N1657)),"people",ISNUMBER(SEARCH("photography/photobooks", N1657)),"photobooks",ISNUMBER(SEARCH("photography/places", N1657)),"places",ISNUMBER(SEARCH("publishing/art books", N1657)),"art books",ISNUMBER(SEARCH("publishing/children's books", N1657)),"children's books",ISNUMBER(SEARCH("publishing/fiction", N1657)),"fiction",ISNUMBER(SEARCH("publishing/nonfiction", N1657)),"nonfiction",ISNUMBER(SEARCH("publishing/radio &amp; podcasts", N1657)),"radio &amp; podcasts",ISNUMBER(SEARCH("publishing/translations", N1657)),"translations",ISNUMBER(SEARCH("technology/gadgets", N1657)),"gadgets",ISNUMBER(SEARCH("technology/hardware", N1657)),"hardware",ISNUMBER(SEARCH("technology/makerspaces", N1657)),"makerspaces",ISNUMBER(SEARCH("technology/space exploration", N1657)),"space exploration",ISNUMBER(SEARCH("technology/wearables", N1657)),"wearables",ISNUMBER(SEARCH("technology/web", N1657)),"web",ISNUMBER(SEARCH("theater/musical", N1657)),"musical",ISNUMBER(SEARCH("theater/plays", N1657)),"plays",ISNUMBER(SEARCH("theater/spaces", N1657)),"spaces")</f>
        <v>pop</v>
      </c>
      <c r="S1657" s="6">
        <f t="shared" si="128"/>
        <v>40974.791898148149</v>
      </c>
      <c r="T1657" s="6">
        <f t="shared" si="129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tr">
        <f t="shared" si="127"/>
        <v>music</v>
      </c>
      <c r="R1658" t="str" cm="1">
        <f t="array" ref="R1658">_xlfn.IFS(ISNUMBER(SEARCH("film &amp; video/television", N1658)),"television",ISNUMBER(SEARCH("film &amp; video/animation", N1658)),"animation",ISNUMBER(SEARCH("film &amp; video/documentary", N1658)),"documentary",ISNUMBER(SEARCH("film &amp; video/drama", N1658)),"drama",ISNUMBER(SEARCH("film &amp; video/science fiction", N1658)),"science fiction",ISNUMBER(SEARCH("film &amp; video/shorts", N1658)),"shorts",ISNUMBER(SEARCH("food/food trucks", N1658)),"food trucks",ISNUMBER(SEARCH("food/restaurants", N1658)),"restaurants",ISNUMBER(SEARCH("food/small batch", N1658)),"small batch",ISNUMBER(SEARCH("games/mobile games", N1658)),"mobile games",ISNUMBER(SEARCH("games/tabletop games", N1658)),"tabletop games",ISNUMBER(SEARCH("games/video games", N1658)),"video games",ISNUMBER(SEARCH("music/classical music", N1658)),"classical music",ISNUMBER(SEARCH("music/electronic music", N1658)),"electronic music",ISNUMBER(SEARCH("music/faith", N1658)),"faith",ISNUMBER(SEARCH("music/indie rock", N1658)),"indie rock",ISNUMBER(SEARCH("music/jazz", N1658)),"jazz",ISNUMBER(SEARCH("music/metal", N1658)),"metal",ISNUMBER(SEARCH("music/pop", N1658)),"pop",ISNUMBER(SEARCH("music/rock", N1658)),"rock",ISNUMBER(SEARCH("music/world music", N1658)),"world music",ISNUMBER(SEARCH("journalism/audio", N1658)),"audio",ISNUMBER(SEARCH("photography/nature", N1658)),"nature",ISNUMBER(SEARCH("photography/people", N1658)),"people",ISNUMBER(SEARCH("photography/photobooks", N1658)),"photobooks",ISNUMBER(SEARCH("photography/places", N1658)),"places",ISNUMBER(SEARCH("publishing/art books", N1658)),"art books",ISNUMBER(SEARCH("publishing/children's books", N1658)),"children's books",ISNUMBER(SEARCH("publishing/fiction", N1658)),"fiction",ISNUMBER(SEARCH("publishing/nonfiction", N1658)),"nonfiction",ISNUMBER(SEARCH("publishing/radio &amp; podcasts", N1658)),"radio &amp; podcasts",ISNUMBER(SEARCH("publishing/translations", N1658)),"translations",ISNUMBER(SEARCH("technology/gadgets", N1658)),"gadgets",ISNUMBER(SEARCH("technology/hardware", N1658)),"hardware",ISNUMBER(SEARCH("technology/makerspaces", N1658)),"makerspaces",ISNUMBER(SEARCH("technology/space exploration", N1658)),"space exploration",ISNUMBER(SEARCH("technology/wearables", N1658)),"wearables",ISNUMBER(SEARCH("technology/web", N1658)),"web",ISNUMBER(SEARCH("theater/musical", N1658)),"musical",ISNUMBER(SEARCH("theater/plays", N1658)),"plays",ISNUMBER(SEARCH("theater/spaces", N1658)),"spaces")</f>
        <v>pop</v>
      </c>
      <c r="S1658" s="6">
        <f t="shared" si="128"/>
        <v>41226.928842592592</v>
      </c>
      <c r="T1658" s="6">
        <f t="shared" si="129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tr">
        <f t="shared" si="127"/>
        <v>music</v>
      </c>
      <c r="R1659" t="str" cm="1">
        <f t="array" ref="R1659">_xlfn.IFS(ISNUMBER(SEARCH("film &amp; video/television", N1659)),"television",ISNUMBER(SEARCH("film &amp; video/animation", N1659)),"animation",ISNUMBER(SEARCH("film &amp; video/documentary", N1659)),"documentary",ISNUMBER(SEARCH("film &amp; video/drama", N1659)),"drama",ISNUMBER(SEARCH("film &amp; video/science fiction", N1659)),"science fiction",ISNUMBER(SEARCH("film &amp; video/shorts", N1659)),"shorts",ISNUMBER(SEARCH("food/food trucks", N1659)),"food trucks",ISNUMBER(SEARCH("food/restaurants", N1659)),"restaurants",ISNUMBER(SEARCH("food/small batch", N1659)),"small batch",ISNUMBER(SEARCH("games/mobile games", N1659)),"mobile games",ISNUMBER(SEARCH("games/tabletop games", N1659)),"tabletop games",ISNUMBER(SEARCH("games/video games", N1659)),"video games",ISNUMBER(SEARCH("music/classical music", N1659)),"classical music",ISNUMBER(SEARCH("music/electronic music", N1659)),"electronic music",ISNUMBER(SEARCH("music/faith", N1659)),"faith",ISNUMBER(SEARCH("music/indie rock", N1659)),"indie rock",ISNUMBER(SEARCH("music/jazz", N1659)),"jazz",ISNUMBER(SEARCH("music/metal", N1659)),"metal",ISNUMBER(SEARCH("music/pop", N1659)),"pop",ISNUMBER(SEARCH("music/rock", N1659)),"rock",ISNUMBER(SEARCH("music/world music", N1659)),"world music",ISNUMBER(SEARCH("journalism/audio", N1659)),"audio",ISNUMBER(SEARCH("photography/nature", N1659)),"nature",ISNUMBER(SEARCH("photography/people", N1659)),"people",ISNUMBER(SEARCH("photography/photobooks", N1659)),"photobooks",ISNUMBER(SEARCH("photography/places", N1659)),"places",ISNUMBER(SEARCH("publishing/art books", N1659)),"art books",ISNUMBER(SEARCH("publishing/children's books", N1659)),"children's books",ISNUMBER(SEARCH("publishing/fiction", N1659)),"fiction",ISNUMBER(SEARCH("publishing/nonfiction", N1659)),"nonfiction",ISNUMBER(SEARCH("publishing/radio &amp; podcasts", N1659)),"radio &amp; podcasts",ISNUMBER(SEARCH("publishing/translations", N1659)),"translations",ISNUMBER(SEARCH("technology/gadgets", N1659)),"gadgets",ISNUMBER(SEARCH("technology/hardware", N1659)),"hardware",ISNUMBER(SEARCH("technology/makerspaces", N1659)),"makerspaces",ISNUMBER(SEARCH("technology/space exploration", N1659)),"space exploration",ISNUMBER(SEARCH("technology/wearables", N1659)),"wearables",ISNUMBER(SEARCH("technology/web", N1659)),"web",ISNUMBER(SEARCH("theater/musical", N1659)),"musical",ISNUMBER(SEARCH("theater/plays", N1659)),"plays",ISNUMBER(SEARCH("theater/spaces", N1659)),"spaces")</f>
        <v>pop</v>
      </c>
      <c r="S1659" s="6">
        <f t="shared" si="128"/>
        <v>41023.782037037039</v>
      </c>
      <c r="T1659" s="6">
        <f t="shared" si="129"/>
        <v>41053.782037037039</v>
      </c>
    </row>
    <row r="1660" spans="1:20" ht="48" hidden="1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tr">
        <f t="shared" si="127"/>
        <v>music</v>
      </c>
      <c r="R1660" t="str" cm="1">
        <f t="array" ref="R1660">_xlfn.IFS(ISNUMBER(SEARCH("film &amp; video/television", N1660)),"television",ISNUMBER(SEARCH("film &amp; video/animation", N1660)),"animation",ISNUMBER(SEARCH("film &amp; video/documentary", N1660)),"documentary",ISNUMBER(SEARCH("film &amp; video/drama", N1660)),"drama",ISNUMBER(SEARCH("film &amp; video/science fiction", N1660)),"science fiction",ISNUMBER(SEARCH("film &amp; video/shorts", N1660)),"shorts",ISNUMBER(SEARCH("food/food trucks", N1660)),"food trucks",ISNUMBER(SEARCH("food/restaurants", N1660)),"restaurants",ISNUMBER(SEARCH("food/small batch", N1660)),"small batch",ISNUMBER(SEARCH("games/mobile games", N1660)),"mobile games",ISNUMBER(SEARCH("games/tabletop games", N1660)),"tabletop games",ISNUMBER(SEARCH("games/video games", N1660)),"video games",ISNUMBER(SEARCH("music/classical music", N1660)),"classical music",ISNUMBER(SEARCH("music/electronic music", N1660)),"electronic music",ISNUMBER(SEARCH("music/faith", N1660)),"faith",ISNUMBER(SEARCH("music/indie rock", N1660)),"indie rock",ISNUMBER(SEARCH("music/jazz", N1660)),"jazz",ISNUMBER(SEARCH("music/metal", N1660)),"metal",ISNUMBER(SEARCH("music/pop", N1660)),"pop",ISNUMBER(SEARCH("music/rock", N1660)),"rock",ISNUMBER(SEARCH("music/world music", N1660)),"world music",ISNUMBER(SEARCH("journalism/audio", N1660)),"audio",ISNUMBER(SEARCH("photography/nature", N1660)),"nature",ISNUMBER(SEARCH("photography/people", N1660)),"people",ISNUMBER(SEARCH("photography/photobooks", N1660)),"photobooks",ISNUMBER(SEARCH("photography/places", N1660)),"places",ISNUMBER(SEARCH("publishing/art books", N1660)),"art books",ISNUMBER(SEARCH("publishing/children's books", N1660)),"children's books",ISNUMBER(SEARCH("publishing/fiction", N1660)),"fiction",ISNUMBER(SEARCH("publishing/nonfiction", N1660)),"nonfiction",ISNUMBER(SEARCH("publishing/radio &amp; podcasts", N1660)),"radio &amp; podcasts",ISNUMBER(SEARCH("publishing/translations", N1660)),"translations",ISNUMBER(SEARCH("technology/gadgets", N1660)),"gadgets",ISNUMBER(SEARCH("technology/hardware", N1660)),"hardware",ISNUMBER(SEARCH("technology/makerspaces", N1660)),"makerspaces",ISNUMBER(SEARCH("technology/space exploration", N1660)),"space exploration",ISNUMBER(SEARCH("technology/wearables", N1660)),"wearables",ISNUMBER(SEARCH("technology/web", N1660)),"web",ISNUMBER(SEARCH("theater/musical", N1660)),"musical",ISNUMBER(SEARCH("theater/plays", N1660)),"plays",ISNUMBER(SEARCH("theater/spaces", N1660)),"spaces")</f>
        <v>pop</v>
      </c>
      <c r="S1660" s="6">
        <f t="shared" si="128"/>
        <v>41223.22184027778</v>
      </c>
      <c r="T1660" s="6">
        <f t="shared" si="129"/>
        <v>41261.597222222219</v>
      </c>
    </row>
    <row r="1661" spans="1:20" ht="48" hidden="1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tr">
        <f t="shared" si="127"/>
        <v>music</v>
      </c>
      <c r="R1661" t="str" cm="1">
        <f t="array" ref="R1661">_xlfn.IFS(ISNUMBER(SEARCH("film &amp; video/television", N1661)),"television",ISNUMBER(SEARCH("film &amp; video/animation", N1661)),"animation",ISNUMBER(SEARCH("film &amp; video/documentary", N1661)),"documentary",ISNUMBER(SEARCH("film &amp; video/drama", N1661)),"drama",ISNUMBER(SEARCH("film &amp; video/science fiction", N1661)),"science fiction",ISNUMBER(SEARCH("film &amp; video/shorts", N1661)),"shorts",ISNUMBER(SEARCH("food/food trucks", N1661)),"food trucks",ISNUMBER(SEARCH("food/restaurants", N1661)),"restaurants",ISNUMBER(SEARCH("food/small batch", N1661)),"small batch",ISNUMBER(SEARCH("games/mobile games", N1661)),"mobile games",ISNUMBER(SEARCH("games/tabletop games", N1661)),"tabletop games",ISNUMBER(SEARCH("games/video games", N1661)),"video games",ISNUMBER(SEARCH("music/classical music", N1661)),"classical music",ISNUMBER(SEARCH("music/electronic music", N1661)),"electronic music",ISNUMBER(SEARCH("music/faith", N1661)),"faith",ISNUMBER(SEARCH("music/indie rock", N1661)),"indie rock",ISNUMBER(SEARCH("music/jazz", N1661)),"jazz",ISNUMBER(SEARCH("music/metal", N1661)),"metal",ISNUMBER(SEARCH("music/pop", N1661)),"pop",ISNUMBER(SEARCH("music/rock", N1661)),"rock",ISNUMBER(SEARCH("music/world music", N1661)),"world music",ISNUMBER(SEARCH("journalism/audio", N1661)),"audio",ISNUMBER(SEARCH("photography/nature", N1661)),"nature",ISNUMBER(SEARCH("photography/people", N1661)),"people",ISNUMBER(SEARCH("photography/photobooks", N1661)),"photobooks",ISNUMBER(SEARCH("photography/places", N1661)),"places",ISNUMBER(SEARCH("publishing/art books", N1661)),"art books",ISNUMBER(SEARCH("publishing/children's books", N1661)),"children's books",ISNUMBER(SEARCH("publishing/fiction", N1661)),"fiction",ISNUMBER(SEARCH("publishing/nonfiction", N1661)),"nonfiction",ISNUMBER(SEARCH("publishing/radio &amp; podcasts", N1661)),"radio &amp; podcasts",ISNUMBER(SEARCH("publishing/translations", N1661)),"translations",ISNUMBER(SEARCH("technology/gadgets", N1661)),"gadgets",ISNUMBER(SEARCH("technology/hardware", N1661)),"hardware",ISNUMBER(SEARCH("technology/makerspaces", N1661)),"makerspaces",ISNUMBER(SEARCH("technology/space exploration", N1661)),"space exploration",ISNUMBER(SEARCH("technology/wearables", N1661)),"wearables",ISNUMBER(SEARCH("technology/web", N1661)),"web",ISNUMBER(SEARCH("theater/musical", N1661)),"musical",ISNUMBER(SEARCH("theater/plays", N1661)),"plays",ISNUMBER(SEARCH("theater/spaces", N1661)),"spaces")</f>
        <v>pop</v>
      </c>
      <c r="S1661" s="6">
        <f t="shared" si="128"/>
        <v>41596.913437499999</v>
      </c>
      <c r="T1661" s="6">
        <f t="shared" si="129"/>
        <v>41625.5</v>
      </c>
    </row>
    <row r="1662" spans="1:20" ht="48" hidden="1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tr">
        <f t="shared" si="127"/>
        <v>music</v>
      </c>
      <c r="R1662" t="str" cm="1">
        <f t="array" ref="R1662">_xlfn.IFS(ISNUMBER(SEARCH("film &amp; video/television", N1662)),"television",ISNUMBER(SEARCH("film &amp; video/animation", N1662)),"animation",ISNUMBER(SEARCH("film &amp; video/documentary", N1662)),"documentary",ISNUMBER(SEARCH("film &amp; video/drama", N1662)),"drama",ISNUMBER(SEARCH("film &amp; video/science fiction", N1662)),"science fiction",ISNUMBER(SEARCH("film &amp; video/shorts", N1662)),"shorts",ISNUMBER(SEARCH("food/food trucks", N1662)),"food trucks",ISNUMBER(SEARCH("food/restaurants", N1662)),"restaurants",ISNUMBER(SEARCH("food/small batch", N1662)),"small batch",ISNUMBER(SEARCH("games/mobile games", N1662)),"mobile games",ISNUMBER(SEARCH("games/tabletop games", N1662)),"tabletop games",ISNUMBER(SEARCH("games/video games", N1662)),"video games",ISNUMBER(SEARCH("music/classical music", N1662)),"classical music",ISNUMBER(SEARCH("music/electronic music", N1662)),"electronic music",ISNUMBER(SEARCH("music/faith", N1662)),"faith",ISNUMBER(SEARCH("music/indie rock", N1662)),"indie rock",ISNUMBER(SEARCH("music/jazz", N1662)),"jazz",ISNUMBER(SEARCH("music/metal", N1662)),"metal",ISNUMBER(SEARCH("music/pop", N1662)),"pop",ISNUMBER(SEARCH("music/rock", N1662)),"rock",ISNUMBER(SEARCH("music/world music", N1662)),"world music",ISNUMBER(SEARCH("journalism/audio", N1662)),"audio",ISNUMBER(SEARCH("photography/nature", N1662)),"nature",ISNUMBER(SEARCH("photography/people", N1662)),"people",ISNUMBER(SEARCH("photography/photobooks", N1662)),"photobooks",ISNUMBER(SEARCH("photography/places", N1662)),"places",ISNUMBER(SEARCH("publishing/art books", N1662)),"art books",ISNUMBER(SEARCH("publishing/children's books", N1662)),"children's books",ISNUMBER(SEARCH("publishing/fiction", N1662)),"fiction",ISNUMBER(SEARCH("publishing/nonfiction", N1662)),"nonfiction",ISNUMBER(SEARCH("publishing/radio &amp; podcasts", N1662)),"radio &amp; podcasts",ISNUMBER(SEARCH("publishing/translations", N1662)),"translations",ISNUMBER(SEARCH("technology/gadgets", N1662)),"gadgets",ISNUMBER(SEARCH("technology/hardware", N1662)),"hardware",ISNUMBER(SEARCH("technology/makerspaces", N1662)),"makerspaces",ISNUMBER(SEARCH("technology/space exploration", N1662)),"space exploration",ISNUMBER(SEARCH("technology/wearables", N1662)),"wearables",ISNUMBER(SEARCH("technology/web", N1662)),"web",ISNUMBER(SEARCH("theater/musical", N1662)),"musical",ISNUMBER(SEARCH("theater/plays", N1662)),"plays",ISNUMBER(SEARCH("theater/spaces", N1662)),"spaces")</f>
        <v>pop</v>
      </c>
      <c r="S1662" s="6">
        <f t="shared" si="128"/>
        <v>42459.693865740745</v>
      </c>
      <c r="T1662" s="6">
        <f t="shared" si="129"/>
        <v>42490.915972222225</v>
      </c>
    </row>
    <row r="1663" spans="1:20" ht="64" hidden="1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tr">
        <f t="shared" si="127"/>
        <v>music</v>
      </c>
      <c r="R1663" t="str" cm="1">
        <f t="array" ref="R1663">_xlfn.IFS(ISNUMBER(SEARCH("film &amp; video/television", N1663)),"television",ISNUMBER(SEARCH("film &amp; video/animation", N1663)),"animation",ISNUMBER(SEARCH("film &amp; video/documentary", N1663)),"documentary",ISNUMBER(SEARCH("film &amp; video/drama", N1663)),"drama",ISNUMBER(SEARCH("film &amp; video/science fiction", N1663)),"science fiction",ISNUMBER(SEARCH("film &amp; video/shorts", N1663)),"shorts",ISNUMBER(SEARCH("food/food trucks", N1663)),"food trucks",ISNUMBER(SEARCH("food/restaurants", N1663)),"restaurants",ISNUMBER(SEARCH("food/small batch", N1663)),"small batch",ISNUMBER(SEARCH("games/mobile games", N1663)),"mobile games",ISNUMBER(SEARCH("games/tabletop games", N1663)),"tabletop games",ISNUMBER(SEARCH("games/video games", N1663)),"video games",ISNUMBER(SEARCH("music/classical music", N1663)),"classical music",ISNUMBER(SEARCH("music/electronic music", N1663)),"electronic music",ISNUMBER(SEARCH("music/faith", N1663)),"faith",ISNUMBER(SEARCH("music/indie rock", N1663)),"indie rock",ISNUMBER(SEARCH("music/jazz", N1663)),"jazz",ISNUMBER(SEARCH("music/metal", N1663)),"metal",ISNUMBER(SEARCH("music/pop", N1663)),"pop",ISNUMBER(SEARCH("music/rock", N1663)),"rock",ISNUMBER(SEARCH("music/world music", N1663)),"world music",ISNUMBER(SEARCH("journalism/audio", N1663)),"audio",ISNUMBER(SEARCH("photography/nature", N1663)),"nature",ISNUMBER(SEARCH("photography/people", N1663)),"people",ISNUMBER(SEARCH("photography/photobooks", N1663)),"photobooks",ISNUMBER(SEARCH("photography/places", N1663)),"places",ISNUMBER(SEARCH("publishing/art books", N1663)),"art books",ISNUMBER(SEARCH("publishing/children's books", N1663)),"children's books",ISNUMBER(SEARCH("publishing/fiction", N1663)),"fiction",ISNUMBER(SEARCH("publishing/nonfiction", N1663)),"nonfiction",ISNUMBER(SEARCH("publishing/radio &amp; podcasts", N1663)),"radio &amp; podcasts",ISNUMBER(SEARCH("publishing/translations", N1663)),"translations",ISNUMBER(SEARCH("technology/gadgets", N1663)),"gadgets",ISNUMBER(SEARCH("technology/hardware", N1663)),"hardware",ISNUMBER(SEARCH("technology/makerspaces", N1663)),"makerspaces",ISNUMBER(SEARCH("technology/space exploration", N1663)),"space exploration",ISNUMBER(SEARCH("technology/wearables", N1663)),"wearables",ISNUMBER(SEARCH("technology/web", N1663)),"web",ISNUMBER(SEARCH("theater/musical", N1663)),"musical",ISNUMBER(SEARCH("theater/plays", N1663)),"plays",ISNUMBER(SEARCH("theater/spaces", N1663)),"spaces")</f>
        <v>pop</v>
      </c>
      <c r="S1663" s="6">
        <f t="shared" si="128"/>
        <v>42343.998043981483</v>
      </c>
      <c r="T1663" s="6">
        <f t="shared" si="129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tr">
        <f t="shared" si="127"/>
        <v>music</v>
      </c>
      <c r="R1664" t="str" cm="1">
        <f t="array" ref="R1664">_xlfn.IFS(ISNUMBER(SEARCH("film &amp; video/television", N1664)),"television",ISNUMBER(SEARCH("film &amp; video/animation", N1664)),"animation",ISNUMBER(SEARCH("film &amp; video/documentary", N1664)),"documentary",ISNUMBER(SEARCH("film &amp; video/drama", N1664)),"drama",ISNUMBER(SEARCH("film &amp; video/science fiction", N1664)),"science fiction",ISNUMBER(SEARCH("film &amp; video/shorts", N1664)),"shorts",ISNUMBER(SEARCH("food/food trucks", N1664)),"food trucks",ISNUMBER(SEARCH("food/restaurants", N1664)),"restaurants",ISNUMBER(SEARCH("food/small batch", N1664)),"small batch",ISNUMBER(SEARCH("games/mobile games", N1664)),"mobile games",ISNUMBER(SEARCH("games/tabletop games", N1664)),"tabletop games",ISNUMBER(SEARCH("games/video games", N1664)),"video games",ISNUMBER(SEARCH("music/classical music", N1664)),"classical music",ISNUMBER(SEARCH("music/electronic music", N1664)),"electronic music",ISNUMBER(SEARCH("music/faith", N1664)),"faith",ISNUMBER(SEARCH("music/indie rock", N1664)),"indie rock",ISNUMBER(SEARCH("music/jazz", N1664)),"jazz",ISNUMBER(SEARCH("music/metal", N1664)),"metal",ISNUMBER(SEARCH("music/pop", N1664)),"pop",ISNUMBER(SEARCH("music/rock", N1664)),"rock",ISNUMBER(SEARCH("music/world music", N1664)),"world music",ISNUMBER(SEARCH("journalism/audio", N1664)),"audio",ISNUMBER(SEARCH("photography/nature", N1664)),"nature",ISNUMBER(SEARCH("photography/people", N1664)),"people",ISNUMBER(SEARCH("photography/photobooks", N1664)),"photobooks",ISNUMBER(SEARCH("photography/places", N1664)),"places",ISNUMBER(SEARCH("publishing/art books", N1664)),"art books",ISNUMBER(SEARCH("publishing/children's books", N1664)),"children's books",ISNUMBER(SEARCH("publishing/fiction", N1664)),"fiction",ISNUMBER(SEARCH("publishing/nonfiction", N1664)),"nonfiction",ISNUMBER(SEARCH("publishing/radio &amp; podcasts", N1664)),"radio &amp; podcasts",ISNUMBER(SEARCH("publishing/translations", N1664)),"translations",ISNUMBER(SEARCH("technology/gadgets", N1664)),"gadgets",ISNUMBER(SEARCH("technology/hardware", N1664)),"hardware",ISNUMBER(SEARCH("technology/makerspaces", N1664)),"makerspaces",ISNUMBER(SEARCH("technology/space exploration", N1664)),"space exploration",ISNUMBER(SEARCH("technology/wearables", N1664)),"wearables",ISNUMBER(SEARCH("technology/web", N1664)),"web",ISNUMBER(SEARCH("theater/musical", N1664)),"musical",ISNUMBER(SEARCH("theater/plays", N1664)),"plays",ISNUMBER(SEARCH("theater/spaces", N1664)),"spaces")</f>
        <v>pop</v>
      </c>
      <c r="S1664" s="6">
        <f t="shared" si="128"/>
        <v>40848.198333333334</v>
      </c>
      <c r="T1664" s="6">
        <f t="shared" si="129"/>
        <v>40908.239999999998</v>
      </c>
    </row>
    <row r="1665" spans="1:20" ht="32" hidden="1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tr">
        <f t="shared" si="127"/>
        <v>music</v>
      </c>
      <c r="R1665" t="str" cm="1">
        <f t="array" ref="R1665">_xlfn.IFS(ISNUMBER(SEARCH("film &amp; video/television", N1665)),"television",ISNUMBER(SEARCH("film &amp; video/animation", N1665)),"animation",ISNUMBER(SEARCH("film &amp; video/documentary", N1665)),"documentary",ISNUMBER(SEARCH("film &amp; video/drama", N1665)),"drama",ISNUMBER(SEARCH("film &amp; video/science fiction", N1665)),"science fiction",ISNUMBER(SEARCH("film &amp; video/shorts", N1665)),"shorts",ISNUMBER(SEARCH("food/food trucks", N1665)),"food trucks",ISNUMBER(SEARCH("food/restaurants", N1665)),"restaurants",ISNUMBER(SEARCH("food/small batch", N1665)),"small batch",ISNUMBER(SEARCH("games/mobile games", N1665)),"mobile games",ISNUMBER(SEARCH("games/tabletop games", N1665)),"tabletop games",ISNUMBER(SEARCH("games/video games", N1665)),"video games",ISNUMBER(SEARCH("music/classical music", N1665)),"classical music",ISNUMBER(SEARCH("music/electronic music", N1665)),"electronic music",ISNUMBER(SEARCH("music/faith", N1665)),"faith",ISNUMBER(SEARCH("music/indie rock", N1665)),"indie rock",ISNUMBER(SEARCH("music/jazz", N1665)),"jazz",ISNUMBER(SEARCH("music/metal", N1665)),"metal",ISNUMBER(SEARCH("music/pop", N1665)),"pop",ISNUMBER(SEARCH("music/rock", N1665)),"rock",ISNUMBER(SEARCH("music/world music", N1665)),"world music",ISNUMBER(SEARCH("journalism/audio", N1665)),"audio",ISNUMBER(SEARCH("photography/nature", N1665)),"nature",ISNUMBER(SEARCH("photography/people", N1665)),"people",ISNUMBER(SEARCH("photography/photobooks", N1665)),"photobooks",ISNUMBER(SEARCH("photography/places", N1665)),"places",ISNUMBER(SEARCH("publishing/art books", N1665)),"art books",ISNUMBER(SEARCH("publishing/children's books", N1665)),"children's books",ISNUMBER(SEARCH("publishing/fiction", N1665)),"fiction",ISNUMBER(SEARCH("publishing/nonfiction", N1665)),"nonfiction",ISNUMBER(SEARCH("publishing/radio &amp; podcasts", N1665)),"radio &amp; podcasts",ISNUMBER(SEARCH("publishing/translations", N1665)),"translations",ISNUMBER(SEARCH("technology/gadgets", N1665)),"gadgets",ISNUMBER(SEARCH("technology/hardware", N1665)),"hardware",ISNUMBER(SEARCH("technology/makerspaces", N1665)),"makerspaces",ISNUMBER(SEARCH("technology/space exploration", N1665)),"space exploration",ISNUMBER(SEARCH("technology/wearables", N1665)),"wearables",ISNUMBER(SEARCH("technology/web", N1665)),"web",ISNUMBER(SEARCH("theater/musical", N1665)),"musical",ISNUMBER(SEARCH("theater/plays", N1665)),"plays",ISNUMBER(SEARCH("theater/spaces", N1665)),"spaces")</f>
        <v>pop</v>
      </c>
      <c r="S1665" s="6">
        <f t="shared" si="128"/>
        <v>42006.02207175926</v>
      </c>
      <c r="T1665" s="6">
        <f t="shared" si="129"/>
        <v>42036.02207175926</v>
      </c>
    </row>
    <row r="1666" spans="1:20" ht="48" hidden="1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tr">
        <f t="shared" si="127"/>
        <v>music</v>
      </c>
      <c r="R1666" t="str" cm="1">
        <f t="array" ref="R1666">_xlfn.IFS(ISNUMBER(SEARCH("film &amp; video/television", N1666)),"television",ISNUMBER(SEARCH("film &amp; video/animation", N1666)),"animation",ISNUMBER(SEARCH("film &amp; video/documentary", N1666)),"documentary",ISNUMBER(SEARCH("film &amp; video/drama", N1666)),"drama",ISNUMBER(SEARCH("film &amp; video/science fiction", N1666)),"science fiction",ISNUMBER(SEARCH("film &amp; video/shorts", N1666)),"shorts",ISNUMBER(SEARCH("food/food trucks", N1666)),"food trucks",ISNUMBER(SEARCH("food/restaurants", N1666)),"restaurants",ISNUMBER(SEARCH("food/small batch", N1666)),"small batch",ISNUMBER(SEARCH("games/mobile games", N1666)),"mobile games",ISNUMBER(SEARCH("games/tabletop games", N1666)),"tabletop games",ISNUMBER(SEARCH("games/video games", N1666)),"video games",ISNUMBER(SEARCH("music/classical music", N1666)),"classical music",ISNUMBER(SEARCH("music/electronic music", N1666)),"electronic music",ISNUMBER(SEARCH("music/faith", N1666)),"faith",ISNUMBER(SEARCH("music/indie rock", N1666)),"indie rock",ISNUMBER(SEARCH("music/jazz", N1666)),"jazz",ISNUMBER(SEARCH("music/metal", N1666)),"metal",ISNUMBER(SEARCH("music/pop", N1666)),"pop",ISNUMBER(SEARCH("music/rock", N1666)),"rock",ISNUMBER(SEARCH("music/world music", N1666)),"world music",ISNUMBER(SEARCH("journalism/audio", N1666)),"audio",ISNUMBER(SEARCH("photography/nature", N1666)),"nature",ISNUMBER(SEARCH("photography/people", N1666)),"people",ISNUMBER(SEARCH("photography/photobooks", N1666)),"photobooks",ISNUMBER(SEARCH("photography/places", N1666)),"places",ISNUMBER(SEARCH("publishing/art books", N1666)),"art books",ISNUMBER(SEARCH("publishing/children's books", N1666)),"children's books",ISNUMBER(SEARCH("publishing/fiction", N1666)),"fiction",ISNUMBER(SEARCH("publishing/nonfiction", N1666)),"nonfiction",ISNUMBER(SEARCH("publishing/radio &amp; podcasts", N1666)),"radio &amp; podcasts",ISNUMBER(SEARCH("publishing/translations", N1666)),"translations",ISNUMBER(SEARCH("technology/gadgets", N1666)),"gadgets",ISNUMBER(SEARCH("technology/hardware", N1666)),"hardware",ISNUMBER(SEARCH("technology/makerspaces", N1666)),"makerspaces",ISNUMBER(SEARCH("technology/space exploration", N1666)),"space exploration",ISNUMBER(SEARCH("technology/wearables", N1666)),"wearables",ISNUMBER(SEARCH("technology/web", N1666)),"web",ISNUMBER(SEARCH("theater/musical", N1666)),"musical",ISNUMBER(SEARCH("theater/plays", N1666)),"plays",ISNUMBER(SEARCH("theater/spaces", N1666)),"spaces")</f>
        <v>pop</v>
      </c>
      <c r="S1666" s="6">
        <f t="shared" si="128"/>
        <v>40939.761782407404</v>
      </c>
      <c r="T1666" s="6">
        <f t="shared" si="129"/>
        <v>40984.165972222225</v>
      </c>
    </row>
    <row r="1667" spans="1:20" ht="48" hidden="1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(E1667/D1667)*100</f>
        <v>119.45714285714286</v>
      </c>
      <c r="P1667">
        <f t="shared" ref="P1667:P1730" si="131">(E1667/L1667)</f>
        <v>44.956989247311824</v>
      </c>
      <c r="Q1667" t="str">
        <f t="shared" ref="Q1667:Q1730" si="132">_xlfn.IFS(ISNUMBER(SEARCH("film &amp; video", N1667)),"film &amp; video",ISNUMBER(SEARCH("food", N1667)),"food",ISNUMBER(SEARCH("games", N1667)),"games",ISNUMBER(SEARCH("journalism", N1667)),"journalism",ISNUMBER(SEARCH("music", N1667)),"music",ISNUMBER(SEARCH("photography", N1667)),"photography",ISNUMBER(SEARCH("publishing", N1667)),"publishing",ISNUMBER(SEARCH("technology", N1667)),"technology",ISNUMBER(SEARCH("theater", N1667)),"theater")</f>
        <v>music</v>
      </c>
      <c r="R1667" t="str" cm="1">
        <f t="array" ref="R1667">_xlfn.IFS(ISNUMBER(SEARCH("film &amp; video/television", N1667)),"television",ISNUMBER(SEARCH("film &amp; video/animation", N1667)),"animation",ISNUMBER(SEARCH("film &amp; video/documentary", N1667)),"documentary",ISNUMBER(SEARCH("film &amp; video/drama", N1667)),"drama",ISNUMBER(SEARCH("film &amp; video/science fiction", N1667)),"science fiction",ISNUMBER(SEARCH("film &amp; video/shorts", N1667)),"shorts",ISNUMBER(SEARCH("food/food trucks", N1667)),"food trucks",ISNUMBER(SEARCH("food/restaurants", N1667)),"restaurants",ISNUMBER(SEARCH("food/small batch", N1667)),"small batch",ISNUMBER(SEARCH("games/mobile games", N1667)),"mobile games",ISNUMBER(SEARCH("games/tabletop games", N1667)),"tabletop games",ISNUMBER(SEARCH("games/video games", N1667)),"video games",ISNUMBER(SEARCH("music/classical music", N1667)),"classical music",ISNUMBER(SEARCH("music/electronic music", N1667)),"electronic music",ISNUMBER(SEARCH("music/faith", N1667)),"faith",ISNUMBER(SEARCH("music/indie rock", N1667)),"indie rock",ISNUMBER(SEARCH("music/jazz", N1667)),"jazz",ISNUMBER(SEARCH("music/metal", N1667)),"metal",ISNUMBER(SEARCH("music/pop", N1667)),"pop",ISNUMBER(SEARCH("music/rock", N1667)),"rock",ISNUMBER(SEARCH("music/world music", N1667)),"world music",ISNUMBER(SEARCH("journalism/audio", N1667)),"audio",ISNUMBER(SEARCH("photography/nature", N1667)),"nature",ISNUMBER(SEARCH("photography/people", N1667)),"people",ISNUMBER(SEARCH("photography/photobooks", N1667)),"photobooks",ISNUMBER(SEARCH("photography/places", N1667)),"places",ISNUMBER(SEARCH("publishing/art books", N1667)),"art books",ISNUMBER(SEARCH("publishing/children's books", N1667)),"children's books",ISNUMBER(SEARCH("publishing/fiction", N1667)),"fiction",ISNUMBER(SEARCH("publishing/nonfiction", N1667)),"nonfiction",ISNUMBER(SEARCH("publishing/radio &amp; podcasts", N1667)),"radio &amp; podcasts",ISNUMBER(SEARCH("publishing/translations", N1667)),"translations",ISNUMBER(SEARCH("technology/gadgets", N1667)),"gadgets",ISNUMBER(SEARCH("technology/hardware", N1667)),"hardware",ISNUMBER(SEARCH("technology/makerspaces", N1667)),"makerspaces",ISNUMBER(SEARCH("technology/space exploration", N1667)),"space exploration",ISNUMBER(SEARCH("technology/wearables", N1667)),"wearables",ISNUMBER(SEARCH("technology/web", N1667)),"web",ISNUMBER(SEARCH("theater/musical", N1667)),"musical",ISNUMBER(SEARCH("theater/plays", N1667)),"plays",ISNUMBER(SEARCH("theater/spaces", N1667)),"spaces")</f>
        <v>pop</v>
      </c>
      <c r="S1667" s="6">
        <f t="shared" ref="S1667:S1730" si="133">(((J1667/60)/60)/24)+DATE(1970,1,1)</f>
        <v>40564.649456018517</v>
      </c>
      <c r="T1667" s="6">
        <f t="shared" ref="T1667:T1730" si="134">(((I1667/60)/60)/24)+DATE(1970,1,1)</f>
        <v>40596.125</v>
      </c>
    </row>
    <row r="1668" spans="1:20" ht="48" hidden="1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tr">
        <f t="shared" si="132"/>
        <v>music</v>
      </c>
      <c r="R1668" t="str" cm="1">
        <f t="array" ref="R1668">_xlfn.IFS(ISNUMBER(SEARCH("film &amp; video/television", N1668)),"television",ISNUMBER(SEARCH("film &amp; video/animation", N1668)),"animation",ISNUMBER(SEARCH("film &amp; video/documentary", N1668)),"documentary",ISNUMBER(SEARCH("film &amp; video/drama", N1668)),"drama",ISNUMBER(SEARCH("film &amp; video/science fiction", N1668)),"science fiction",ISNUMBER(SEARCH("film &amp; video/shorts", N1668)),"shorts",ISNUMBER(SEARCH("food/food trucks", N1668)),"food trucks",ISNUMBER(SEARCH("food/restaurants", N1668)),"restaurants",ISNUMBER(SEARCH("food/small batch", N1668)),"small batch",ISNUMBER(SEARCH("games/mobile games", N1668)),"mobile games",ISNUMBER(SEARCH("games/tabletop games", N1668)),"tabletop games",ISNUMBER(SEARCH("games/video games", N1668)),"video games",ISNUMBER(SEARCH("music/classical music", N1668)),"classical music",ISNUMBER(SEARCH("music/electronic music", N1668)),"electronic music",ISNUMBER(SEARCH("music/faith", N1668)),"faith",ISNUMBER(SEARCH("music/indie rock", N1668)),"indie rock",ISNUMBER(SEARCH("music/jazz", N1668)),"jazz",ISNUMBER(SEARCH("music/metal", N1668)),"metal",ISNUMBER(SEARCH("music/pop", N1668)),"pop",ISNUMBER(SEARCH("music/rock", N1668)),"rock",ISNUMBER(SEARCH("music/world music", N1668)),"world music",ISNUMBER(SEARCH("journalism/audio", N1668)),"audio",ISNUMBER(SEARCH("photography/nature", N1668)),"nature",ISNUMBER(SEARCH("photography/people", N1668)),"people",ISNUMBER(SEARCH("photography/photobooks", N1668)),"photobooks",ISNUMBER(SEARCH("photography/places", N1668)),"places",ISNUMBER(SEARCH("publishing/art books", N1668)),"art books",ISNUMBER(SEARCH("publishing/children's books", N1668)),"children's books",ISNUMBER(SEARCH("publishing/fiction", N1668)),"fiction",ISNUMBER(SEARCH("publishing/nonfiction", N1668)),"nonfiction",ISNUMBER(SEARCH("publishing/radio &amp; podcasts", N1668)),"radio &amp; podcasts",ISNUMBER(SEARCH("publishing/translations", N1668)),"translations",ISNUMBER(SEARCH("technology/gadgets", N1668)),"gadgets",ISNUMBER(SEARCH("technology/hardware", N1668)),"hardware",ISNUMBER(SEARCH("technology/makerspaces", N1668)),"makerspaces",ISNUMBER(SEARCH("technology/space exploration", N1668)),"space exploration",ISNUMBER(SEARCH("technology/wearables", N1668)),"wearables",ISNUMBER(SEARCH("technology/web", N1668)),"web",ISNUMBER(SEARCH("theater/musical", N1668)),"musical",ISNUMBER(SEARCH("theater/plays", N1668)),"plays",ISNUMBER(SEARCH("theater/spaces", N1668)),"spaces")</f>
        <v>pop</v>
      </c>
      <c r="S1668" s="6">
        <f t="shared" si="133"/>
        <v>41331.253159722226</v>
      </c>
      <c r="T1668" s="6">
        <f t="shared" si="134"/>
        <v>41361.211493055554</v>
      </c>
    </row>
    <row r="1669" spans="1:20" ht="48" hidden="1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tr">
        <f t="shared" si="132"/>
        <v>music</v>
      </c>
      <c r="R1669" t="str" cm="1">
        <f t="array" ref="R1669">_xlfn.IFS(ISNUMBER(SEARCH("film &amp; video/television", N1669)),"television",ISNUMBER(SEARCH("film &amp; video/animation", N1669)),"animation",ISNUMBER(SEARCH("film &amp; video/documentary", N1669)),"documentary",ISNUMBER(SEARCH("film &amp; video/drama", N1669)),"drama",ISNUMBER(SEARCH("film &amp; video/science fiction", N1669)),"science fiction",ISNUMBER(SEARCH("film &amp; video/shorts", N1669)),"shorts",ISNUMBER(SEARCH("food/food trucks", N1669)),"food trucks",ISNUMBER(SEARCH("food/restaurants", N1669)),"restaurants",ISNUMBER(SEARCH("food/small batch", N1669)),"small batch",ISNUMBER(SEARCH("games/mobile games", N1669)),"mobile games",ISNUMBER(SEARCH("games/tabletop games", N1669)),"tabletop games",ISNUMBER(SEARCH("games/video games", N1669)),"video games",ISNUMBER(SEARCH("music/classical music", N1669)),"classical music",ISNUMBER(SEARCH("music/electronic music", N1669)),"electronic music",ISNUMBER(SEARCH("music/faith", N1669)),"faith",ISNUMBER(SEARCH("music/indie rock", N1669)),"indie rock",ISNUMBER(SEARCH("music/jazz", N1669)),"jazz",ISNUMBER(SEARCH("music/metal", N1669)),"metal",ISNUMBER(SEARCH("music/pop", N1669)),"pop",ISNUMBER(SEARCH("music/rock", N1669)),"rock",ISNUMBER(SEARCH("music/world music", N1669)),"world music",ISNUMBER(SEARCH("journalism/audio", N1669)),"audio",ISNUMBER(SEARCH("photography/nature", N1669)),"nature",ISNUMBER(SEARCH("photography/people", N1669)),"people",ISNUMBER(SEARCH("photography/photobooks", N1669)),"photobooks",ISNUMBER(SEARCH("photography/places", N1669)),"places",ISNUMBER(SEARCH("publishing/art books", N1669)),"art books",ISNUMBER(SEARCH("publishing/children's books", N1669)),"children's books",ISNUMBER(SEARCH("publishing/fiction", N1669)),"fiction",ISNUMBER(SEARCH("publishing/nonfiction", N1669)),"nonfiction",ISNUMBER(SEARCH("publishing/radio &amp; podcasts", N1669)),"radio &amp; podcasts",ISNUMBER(SEARCH("publishing/translations", N1669)),"translations",ISNUMBER(SEARCH("technology/gadgets", N1669)),"gadgets",ISNUMBER(SEARCH("technology/hardware", N1669)),"hardware",ISNUMBER(SEARCH("technology/makerspaces", N1669)),"makerspaces",ISNUMBER(SEARCH("technology/space exploration", N1669)),"space exploration",ISNUMBER(SEARCH("technology/wearables", N1669)),"wearables",ISNUMBER(SEARCH("technology/web", N1669)),"web",ISNUMBER(SEARCH("theater/musical", N1669)),"musical",ISNUMBER(SEARCH("theater/plays", N1669)),"plays",ISNUMBER(SEARCH("theater/spaces", N1669)),"spaces")</f>
        <v>pop</v>
      </c>
      <c r="S1669" s="6">
        <f t="shared" si="133"/>
        <v>41682.0705787037</v>
      </c>
      <c r="T1669" s="6">
        <f t="shared" si="134"/>
        <v>41709.290972222225</v>
      </c>
    </row>
    <row r="1670" spans="1:20" ht="48" hidden="1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tr">
        <f t="shared" si="132"/>
        <v>music</v>
      </c>
      <c r="R1670" t="str" cm="1">
        <f t="array" ref="R1670">_xlfn.IFS(ISNUMBER(SEARCH("film &amp; video/television", N1670)),"television",ISNUMBER(SEARCH("film &amp; video/animation", N1670)),"animation",ISNUMBER(SEARCH("film &amp; video/documentary", N1670)),"documentary",ISNUMBER(SEARCH("film &amp; video/drama", N1670)),"drama",ISNUMBER(SEARCH("film &amp; video/science fiction", N1670)),"science fiction",ISNUMBER(SEARCH("film &amp; video/shorts", N1670)),"shorts",ISNUMBER(SEARCH("food/food trucks", N1670)),"food trucks",ISNUMBER(SEARCH("food/restaurants", N1670)),"restaurants",ISNUMBER(SEARCH("food/small batch", N1670)),"small batch",ISNUMBER(SEARCH("games/mobile games", N1670)),"mobile games",ISNUMBER(SEARCH("games/tabletop games", N1670)),"tabletop games",ISNUMBER(SEARCH("games/video games", N1670)),"video games",ISNUMBER(SEARCH("music/classical music", N1670)),"classical music",ISNUMBER(SEARCH("music/electronic music", N1670)),"electronic music",ISNUMBER(SEARCH("music/faith", N1670)),"faith",ISNUMBER(SEARCH("music/indie rock", N1670)),"indie rock",ISNUMBER(SEARCH("music/jazz", N1670)),"jazz",ISNUMBER(SEARCH("music/metal", N1670)),"metal",ISNUMBER(SEARCH("music/pop", N1670)),"pop",ISNUMBER(SEARCH("music/rock", N1670)),"rock",ISNUMBER(SEARCH("music/world music", N1670)),"world music",ISNUMBER(SEARCH("journalism/audio", N1670)),"audio",ISNUMBER(SEARCH("photography/nature", N1670)),"nature",ISNUMBER(SEARCH("photography/people", N1670)),"people",ISNUMBER(SEARCH("photography/photobooks", N1670)),"photobooks",ISNUMBER(SEARCH("photography/places", N1670)),"places",ISNUMBER(SEARCH("publishing/art books", N1670)),"art books",ISNUMBER(SEARCH("publishing/children's books", N1670)),"children's books",ISNUMBER(SEARCH("publishing/fiction", N1670)),"fiction",ISNUMBER(SEARCH("publishing/nonfiction", N1670)),"nonfiction",ISNUMBER(SEARCH("publishing/radio &amp; podcasts", N1670)),"radio &amp; podcasts",ISNUMBER(SEARCH("publishing/translations", N1670)),"translations",ISNUMBER(SEARCH("technology/gadgets", N1670)),"gadgets",ISNUMBER(SEARCH("technology/hardware", N1670)),"hardware",ISNUMBER(SEARCH("technology/makerspaces", N1670)),"makerspaces",ISNUMBER(SEARCH("technology/space exploration", N1670)),"space exploration",ISNUMBER(SEARCH("technology/wearables", N1670)),"wearables",ISNUMBER(SEARCH("technology/web", N1670)),"web",ISNUMBER(SEARCH("theater/musical", N1670)),"musical",ISNUMBER(SEARCH("theater/plays", N1670)),"plays",ISNUMBER(SEARCH("theater/spaces", N1670)),"spaces")</f>
        <v>pop</v>
      </c>
      <c r="S1670" s="6">
        <f t="shared" si="133"/>
        <v>40845.14975694444</v>
      </c>
      <c r="T1670" s="6">
        <f t="shared" si="134"/>
        <v>40875.191423611112</v>
      </c>
    </row>
    <row r="1671" spans="1:20" ht="48" hidden="1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tr">
        <f t="shared" si="132"/>
        <v>music</v>
      </c>
      <c r="R1671" t="str" cm="1">
        <f t="array" ref="R1671">_xlfn.IFS(ISNUMBER(SEARCH("film &amp; video/television", N1671)),"television",ISNUMBER(SEARCH("film &amp; video/animation", N1671)),"animation",ISNUMBER(SEARCH("film &amp; video/documentary", N1671)),"documentary",ISNUMBER(SEARCH("film &amp; video/drama", N1671)),"drama",ISNUMBER(SEARCH("film &amp; video/science fiction", N1671)),"science fiction",ISNUMBER(SEARCH("film &amp; video/shorts", N1671)),"shorts",ISNUMBER(SEARCH("food/food trucks", N1671)),"food trucks",ISNUMBER(SEARCH("food/restaurants", N1671)),"restaurants",ISNUMBER(SEARCH("food/small batch", N1671)),"small batch",ISNUMBER(SEARCH("games/mobile games", N1671)),"mobile games",ISNUMBER(SEARCH("games/tabletop games", N1671)),"tabletop games",ISNUMBER(SEARCH("games/video games", N1671)),"video games",ISNUMBER(SEARCH("music/classical music", N1671)),"classical music",ISNUMBER(SEARCH("music/electronic music", N1671)),"electronic music",ISNUMBER(SEARCH("music/faith", N1671)),"faith",ISNUMBER(SEARCH("music/indie rock", N1671)),"indie rock",ISNUMBER(SEARCH("music/jazz", N1671)),"jazz",ISNUMBER(SEARCH("music/metal", N1671)),"metal",ISNUMBER(SEARCH("music/pop", N1671)),"pop",ISNUMBER(SEARCH("music/rock", N1671)),"rock",ISNUMBER(SEARCH("music/world music", N1671)),"world music",ISNUMBER(SEARCH("journalism/audio", N1671)),"audio",ISNUMBER(SEARCH("photography/nature", N1671)),"nature",ISNUMBER(SEARCH("photography/people", N1671)),"people",ISNUMBER(SEARCH("photography/photobooks", N1671)),"photobooks",ISNUMBER(SEARCH("photography/places", N1671)),"places",ISNUMBER(SEARCH("publishing/art books", N1671)),"art books",ISNUMBER(SEARCH("publishing/children's books", N1671)),"children's books",ISNUMBER(SEARCH("publishing/fiction", N1671)),"fiction",ISNUMBER(SEARCH("publishing/nonfiction", N1671)),"nonfiction",ISNUMBER(SEARCH("publishing/radio &amp; podcasts", N1671)),"radio &amp; podcasts",ISNUMBER(SEARCH("publishing/translations", N1671)),"translations",ISNUMBER(SEARCH("technology/gadgets", N1671)),"gadgets",ISNUMBER(SEARCH("technology/hardware", N1671)),"hardware",ISNUMBER(SEARCH("technology/makerspaces", N1671)),"makerspaces",ISNUMBER(SEARCH("technology/space exploration", N1671)),"space exploration",ISNUMBER(SEARCH("technology/wearables", N1671)),"wearables",ISNUMBER(SEARCH("technology/web", N1671)),"web",ISNUMBER(SEARCH("theater/musical", N1671)),"musical",ISNUMBER(SEARCH("theater/plays", N1671)),"plays",ISNUMBER(SEARCH("theater/spaces", N1671)),"spaces")</f>
        <v>pop</v>
      </c>
      <c r="S1671" s="6">
        <f t="shared" si="133"/>
        <v>42461.885138888887</v>
      </c>
      <c r="T1671" s="6">
        <f t="shared" si="134"/>
        <v>42521.885138888887</v>
      </c>
    </row>
    <row r="1672" spans="1:20" ht="48" hidden="1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tr">
        <f t="shared" si="132"/>
        <v>music</v>
      </c>
      <c r="R1672" t="str" cm="1">
        <f t="array" ref="R1672">_xlfn.IFS(ISNUMBER(SEARCH("film &amp; video/television", N1672)),"television",ISNUMBER(SEARCH("film &amp; video/animation", N1672)),"animation",ISNUMBER(SEARCH("film &amp; video/documentary", N1672)),"documentary",ISNUMBER(SEARCH("film &amp; video/drama", N1672)),"drama",ISNUMBER(SEARCH("film &amp; video/science fiction", N1672)),"science fiction",ISNUMBER(SEARCH("film &amp; video/shorts", N1672)),"shorts",ISNUMBER(SEARCH("food/food trucks", N1672)),"food trucks",ISNUMBER(SEARCH("food/restaurants", N1672)),"restaurants",ISNUMBER(SEARCH("food/small batch", N1672)),"small batch",ISNUMBER(SEARCH("games/mobile games", N1672)),"mobile games",ISNUMBER(SEARCH("games/tabletop games", N1672)),"tabletop games",ISNUMBER(SEARCH("games/video games", N1672)),"video games",ISNUMBER(SEARCH("music/classical music", N1672)),"classical music",ISNUMBER(SEARCH("music/electronic music", N1672)),"electronic music",ISNUMBER(SEARCH("music/faith", N1672)),"faith",ISNUMBER(SEARCH("music/indie rock", N1672)),"indie rock",ISNUMBER(SEARCH("music/jazz", N1672)),"jazz",ISNUMBER(SEARCH("music/metal", N1672)),"metal",ISNUMBER(SEARCH("music/pop", N1672)),"pop",ISNUMBER(SEARCH("music/rock", N1672)),"rock",ISNUMBER(SEARCH("music/world music", N1672)),"world music",ISNUMBER(SEARCH("journalism/audio", N1672)),"audio",ISNUMBER(SEARCH("photography/nature", N1672)),"nature",ISNUMBER(SEARCH("photography/people", N1672)),"people",ISNUMBER(SEARCH("photography/photobooks", N1672)),"photobooks",ISNUMBER(SEARCH("photography/places", N1672)),"places",ISNUMBER(SEARCH("publishing/art books", N1672)),"art books",ISNUMBER(SEARCH("publishing/children's books", N1672)),"children's books",ISNUMBER(SEARCH("publishing/fiction", N1672)),"fiction",ISNUMBER(SEARCH("publishing/nonfiction", N1672)),"nonfiction",ISNUMBER(SEARCH("publishing/radio &amp; podcasts", N1672)),"radio &amp; podcasts",ISNUMBER(SEARCH("publishing/translations", N1672)),"translations",ISNUMBER(SEARCH("technology/gadgets", N1672)),"gadgets",ISNUMBER(SEARCH("technology/hardware", N1672)),"hardware",ISNUMBER(SEARCH("technology/makerspaces", N1672)),"makerspaces",ISNUMBER(SEARCH("technology/space exploration", N1672)),"space exploration",ISNUMBER(SEARCH("technology/wearables", N1672)),"wearables",ISNUMBER(SEARCH("technology/web", N1672)),"web",ISNUMBER(SEARCH("theater/musical", N1672)),"musical",ISNUMBER(SEARCH("theater/plays", N1672)),"plays",ISNUMBER(SEARCH("theater/spaces", N1672)),"spaces")</f>
        <v>pop</v>
      </c>
      <c r="S1672" s="6">
        <f t="shared" si="133"/>
        <v>40313.930543981485</v>
      </c>
      <c r="T1672" s="6">
        <f t="shared" si="134"/>
        <v>40364.166666666664</v>
      </c>
    </row>
    <row r="1673" spans="1:20" ht="32" hidden="1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tr">
        <f t="shared" si="132"/>
        <v>music</v>
      </c>
      <c r="R1673" t="str" cm="1">
        <f t="array" ref="R1673">_xlfn.IFS(ISNUMBER(SEARCH("film &amp; video/television", N1673)),"television",ISNUMBER(SEARCH("film &amp; video/animation", N1673)),"animation",ISNUMBER(SEARCH("film &amp; video/documentary", N1673)),"documentary",ISNUMBER(SEARCH("film &amp; video/drama", N1673)),"drama",ISNUMBER(SEARCH("film &amp; video/science fiction", N1673)),"science fiction",ISNUMBER(SEARCH("film &amp; video/shorts", N1673)),"shorts",ISNUMBER(SEARCH("food/food trucks", N1673)),"food trucks",ISNUMBER(SEARCH("food/restaurants", N1673)),"restaurants",ISNUMBER(SEARCH("food/small batch", N1673)),"small batch",ISNUMBER(SEARCH("games/mobile games", N1673)),"mobile games",ISNUMBER(SEARCH("games/tabletop games", N1673)),"tabletop games",ISNUMBER(SEARCH("games/video games", N1673)),"video games",ISNUMBER(SEARCH("music/classical music", N1673)),"classical music",ISNUMBER(SEARCH("music/electronic music", N1673)),"electronic music",ISNUMBER(SEARCH("music/faith", N1673)),"faith",ISNUMBER(SEARCH("music/indie rock", N1673)),"indie rock",ISNUMBER(SEARCH("music/jazz", N1673)),"jazz",ISNUMBER(SEARCH("music/metal", N1673)),"metal",ISNUMBER(SEARCH("music/pop", N1673)),"pop",ISNUMBER(SEARCH("music/rock", N1673)),"rock",ISNUMBER(SEARCH("music/world music", N1673)),"world music",ISNUMBER(SEARCH("journalism/audio", N1673)),"audio",ISNUMBER(SEARCH("photography/nature", N1673)),"nature",ISNUMBER(SEARCH("photography/people", N1673)),"people",ISNUMBER(SEARCH("photography/photobooks", N1673)),"photobooks",ISNUMBER(SEARCH("photography/places", N1673)),"places",ISNUMBER(SEARCH("publishing/art books", N1673)),"art books",ISNUMBER(SEARCH("publishing/children's books", N1673)),"children's books",ISNUMBER(SEARCH("publishing/fiction", N1673)),"fiction",ISNUMBER(SEARCH("publishing/nonfiction", N1673)),"nonfiction",ISNUMBER(SEARCH("publishing/radio &amp; podcasts", N1673)),"radio &amp; podcasts",ISNUMBER(SEARCH("publishing/translations", N1673)),"translations",ISNUMBER(SEARCH("technology/gadgets", N1673)),"gadgets",ISNUMBER(SEARCH("technology/hardware", N1673)),"hardware",ISNUMBER(SEARCH("technology/makerspaces", N1673)),"makerspaces",ISNUMBER(SEARCH("technology/space exploration", N1673)),"space exploration",ISNUMBER(SEARCH("technology/wearables", N1673)),"wearables",ISNUMBER(SEARCH("technology/web", N1673)),"web",ISNUMBER(SEARCH("theater/musical", N1673)),"musical",ISNUMBER(SEARCH("theater/plays", N1673)),"plays",ISNUMBER(SEARCH("theater/spaces", N1673)),"spaces")</f>
        <v>pop</v>
      </c>
      <c r="S1673" s="6">
        <f t="shared" si="133"/>
        <v>42553.54414351852</v>
      </c>
      <c r="T1673" s="6">
        <f t="shared" si="134"/>
        <v>42583.54414351852</v>
      </c>
    </row>
    <row r="1674" spans="1:20" ht="32" hidden="1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tr">
        <f t="shared" si="132"/>
        <v>music</v>
      </c>
      <c r="R1674" t="str" cm="1">
        <f t="array" ref="R1674">_xlfn.IFS(ISNUMBER(SEARCH("film &amp; video/television", N1674)),"television",ISNUMBER(SEARCH("film &amp; video/animation", N1674)),"animation",ISNUMBER(SEARCH("film &amp; video/documentary", N1674)),"documentary",ISNUMBER(SEARCH("film &amp; video/drama", N1674)),"drama",ISNUMBER(SEARCH("film &amp; video/science fiction", N1674)),"science fiction",ISNUMBER(SEARCH("film &amp; video/shorts", N1674)),"shorts",ISNUMBER(SEARCH("food/food trucks", N1674)),"food trucks",ISNUMBER(SEARCH("food/restaurants", N1674)),"restaurants",ISNUMBER(SEARCH("food/small batch", N1674)),"small batch",ISNUMBER(SEARCH("games/mobile games", N1674)),"mobile games",ISNUMBER(SEARCH("games/tabletop games", N1674)),"tabletop games",ISNUMBER(SEARCH("games/video games", N1674)),"video games",ISNUMBER(SEARCH("music/classical music", N1674)),"classical music",ISNUMBER(SEARCH("music/electronic music", N1674)),"electronic music",ISNUMBER(SEARCH("music/faith", N1674)),"faith",ISNUMBER(SEARCH("music/indie rock", N1674)),"indie rock",ISNUMBER(SEARCH("music/jazz", N1674)),"jazz",ISNUMBER(SEARCH("music/metal", N1674)),"metal",ISNUMBER(SEARCH("music/pop", N1674)),"pop",ISNUMBER(SEARCH("music/rock", N1674)),"rock",ISNUMBER(SEARCH("music/world music", N1674)),"world music",ISNUMBER(SEARCH("journalism/audio", N1674)),"audio",ISNUMBER(SEARCH("photography/nature", N1674)),"nature",ISNUMBER(SEARCH("photography/people", N1674)),"people",ISNUMBER(SEARCH("photography/photobooks", N1674)),"photobooks",ISNUMBER(SEARCH("photography/places", N1674)),"places",ISNUMBER(SEARCH("publishing/art books", N1674)),"art books",ISNUMBER(SEARCH("publishing/children's books", N1674)),"children's books",ISNUMBER(SEARCH("publishing/fiction", N1674)),"fiction",ISNUMBER(SEARCH("publishing/nonfiction", N1674)),"nonfiction",ISNUMBER(SEARCH("publishing/radio &amp; podcasts", N1674)),"radio &amp; podcasts",ISNUMBER(SEARCH("publishing/translations", N1674)),"translations",ISNUMBER(SEARCH("technology/gadgets", N1674)),"gadgets",ISNUMBER(SEARCH("technology/hardware", N1674)),"hardware",ISNUMBER(SEARCH("technology/makerspaces", N1674)),"makerspaces",ISNUMBER(SEARCH("technology/space exploration", N1674)),"space exploration",ISNUMBER(SEARCH("technology/wearables", N1674)),"wearables",ISNUMBER(SEARCH("technology/web", N1674)),"web",ISNUMBER(SEARCH("theater/musical", N1674)),"musical",ISNUMBER(SEARCH("theater/plays", N1674)),"plays",ISNUMBER(SEARCH("theater/spaces", N1674)),"spaces")</f>
        <v>pop</v>
      </c>
      <c r="S1674" s="6">
        <f t="shared" si="133"/>
        <v>41034.656597222223</v>
      </c>
      <c r="T1674" s="6">
        <f t="shared" si="134"/>
        <v>41064.656597222223</v>
      </c>
    </row>
    <row r="1675" spans="1:20" ht="48" hidden="1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tr">
        <f t="shared" si="132"/>
        <v>music</v>
      </c>
      <c r="R1675" t="str" cm="1">
        <f t="array" ref="R1675">_xlfn.IFS(ISNUMBER(SEARCH("film &amp; video/television", N1675)),"television",ISNUMBER(SEARCH("film &amp; video/animation", N1675)),"animation",ISNUMBER(SEARCH("film &amp; video/documentary", N1675)),"documentary",ISNUMBER(SEARCH("film &amp; video/drama", N1675)),"drama",ISNUMBER(SEARCH("film &amp; video/science fiction", N1675)),"science fiction",ISNUMBER(SEARCH("film &amp; video/shorts", N1675)),"shorts",ISNUMBER(SEARCH("food/food trucks", N1675)),"food trucks",ISNUMBER(SEARCH("food/restaurants", N1675)),"restaurants",ISNUMBER(SEARCH("food/small batch", N1675)),"small batch",ISNUMBER(SEARCH("games/mobile games", N1675)),"mobile games",ISNUMBER(SEARCH("games/tabletop games", N1675)),"tabletop games",ISNUMBER(SEARCH("games/video games", N1675)),"video games",ISNUMBER(SEARCH("music/classical music", N1675)),"classical music",ISNUMBER(SEARCH("music/electronic music", N1675)),"electronic music",ISNUMBER(SEARCH("music/faith", N1675)),"faith",ISNUMBER(SEARCH("music/indie rock", N1675)),"indie rock",ISNUMBER(SEARCH("music/jazz", N1675)),"jazz",ISNUMBER(SEARCH("music/metal", N1675)),"metal",ISNUMBER(SEARCH("music/pop", N1675)),"pop",ISNUMBER(SEARCH("music/rock", N1675)),"rock",ISNUMBER(SEARCH("music/world music", N1675)),"world music",ISNUMBER(SEARCH("journalism/audio", N1675)),"audio",ISNUMBER(SEARCH("photography/nature", N1675)),"nature",ISNUMBER(SEARCH("photography/people", N1675)),"people",ISNUMBER(SEARCH("photography/photobooks", N1675)),"photobooks",ISNUMBER(SEARCH("photography/places", N1675)),"places",ISNUMBER(SEARCH("publishing/art books", N1675)),"art books",ISNUMBER(SEARCH("publishing/children's books", N1675)),"children's books",ISNUMBER(SEARCH("publishing/fiction", N1675)),"fiction",ISNUMBER(SEARCH("publishing/nonfiction", N1675)),"nonfiction",ISNUMBER(SEARCH("publishing/radio &amp; podcasts", N1675)),"radio &amp; podcasts",ISNUMBER(SEARCH("publishing/translations", N1675)),"translations",ISNUMBER(SEARCH("technology/gadgets", N1675)),"gadgets",ISNUMBER(SEARCH("technology/hardware", N1675)),"hardware",ISNUMBER(SEARCH("technology/makerspaces", N1675)),"makerspaces",ISNUMBER(SEARCH("technology/space exploration", N1675)),"space exploration",ISNUMBER(SEARCH("technology/wearables", N1675)),"wearables",ISNUMBER(SEARCH("technology/web", N1675)),"web",ISNUMBER(SEARCH("theater/musical", N1675)),"musical",ISNUMBER(SEARCH("theater/plays", N1675)),"plays",ISNUMBER(SEARCH("theater/spaces", N1675)),"spaces")</f>
        <v>pop</v>
      </c>
      <c r="S1675" s="6">
        <f t="shared" si="133"/>
        <v>42039.878379629634</v>
      </c>
      <c r="T1675" s="6">
        <f t="shared" si="134"/>
        <v>42069.878379629634</v>
      </c>
    </row>
    <row r="1676" spans="1:20" ht="48" hidden="1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tr">
        <f t="shared" si="132"/>
        <v>music</v>
      </c>
      <c r="R1676" t="str" cm="1">
        <f t="array" ref="R1676">_xlfn.IFS(ISNUMBER(SEARCH("film &amp; video/television", N1676)),"television",ISNUMBER(SEARCH("film &amp; video/animation", N1676)),"animation",ISNUMBER(SEARCH("film &amp; video/documentary", N1676)),"documentary",ISNUMBER(SEARCH("film &amp; video/drama", N1676)),"drama",ISNUMBER(SEARCH("film &amp; video/science fiction", N1676)),"science fiction",ISNUMBER(SEARCH("film &amp; video/shorts", N1676)),"shorts",ISNUMBER(SEARCH("food/food trucks", N1676)),"food trucks",ISNUMBER(SEARCH("food/restaurants", N1676)),"restaurants",ISNUMBER(SEARCH("food/small batch", N1676)),"small batch",ISNUMBER(SEARCH("games/mobile games", N1676)),"mobile games",ISNUMBER(SEARCH("games/tabletop games", N1676)),"tabletop games",ISNUMBER(SEARCH("games/video games", N1676)),"video games",ISNUMBER(SEARCH("music/classical music", N1676)),"classical music",ISNUMBER(SEARCH("music/electronic music", N1676)),"electronic music",ISNUMBER(SEARCH("music/faith", N1676)),"faith",ISNUMBER(SEARCH("music/indie rock", N1676)),"indie rock",ISNUMBER(SEARCH("music/jazz", N1676)),"jazz",ISNUMBER(SEARCH("music/metal", N1676)),"metal",ISNUMBER(SEARCH("music/pop", N1676)),"pop",ISNUMBER(SEARCH("music/rock", N1676)),"rock",ISNUMBER(SEARCH("music/world music", N1676)),"world music",ISNUMBER(SEARCH("journalism/audio", N1676)),"audio",ISNUMBER(SEARCH("photography/nature", N1676)),"nature",ISNUMBER(SEARCH("photography/people", N1676)),"people",ISNUMBER(SEARCH("photography/photobooks", N1676)),"photobooks",ISNUMBER(SEARCH("photography/places", N1676)),"places",ISNUMBER(SEARCH("publishing/art books", N1676)),"art books",ISNUMBER(SEARCH("publishing/children's books", N1676)),"children's books",ISNUMBER(SEARCH("publishing/fiction", N1676)),"fiction",ISNUMBER(SEARCH("publishing/nonfiction", N1676)),"nonfiction",ISNUMBER(SEARCH("publishing/radio &amp; podcasts", N1676)),"radio &amp; podcasts",ISNUMBER(SEARCH("publishing/translations", N1676)),"translations",ISNUMBER(SEARCH("technology/gadgets", N1676)),"gadgets",ISNUMBER(SEARCH("technology/hardware", N1676)),"hardware",ISNUMBER(SEARCH("technology/makerspaces", N1676)),"makerspaces",ISNUMBER(SEARCH("technology/space exploration", N1676)),"space exploration",ISNUMBER(SEARCH("technology/wearables", N1676)),"wearables",ISNUMBER(SEARCH("technology/web", N1676)),"web",ISNUMBER(SEARCH("theater/musical", N1676)),"musical",ISNUMBER(SEARCH("theater/plays", N1676)),"plays",ISNUMBER(SEARCH("theater/spaces", N1676)),"spaces")</f>
        <v>pop</v>
      </c>
      <c r="S1676" s="6">
        <f t="shared" si="133"/>
        <v>42569.605393518519</v>
      </c>
      <c r="T1676" s="6">
        <f t="shared" si="134"/>
        <v>42600.290972222225</v>
      </c>
    </row>
    <row r="1677" spans="1:20" ht="32" hidden="1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tr">
        <f t="shared" si="132"/>
        <v>music</v>
      </c>
      <c r="R1677" t="str" cm="1">
        <f t="array" ref="R1677">_xlfn.IFS(ISNUMBER(SEARCH("film &amp; video/television", N1677)),"television",ISNUMBER(SEARCH("film &amp; video/animation", N1677)),"animation",ISNUMBER(SEARCH("film &amp; video/documentary", N1677)),"documentary",ISNUMBER(SEARCH("film &amp; video/drama", N1677)),"drama",ISNUMBER(SEARCH("film &amp; video/science fiction", N1677)),"science fiction",ISNUMBER(SEARCH("film &amp; video/shorts", N1677)),"shorts",ISNUMBER(SEARCH("food/food trucks", N1677)),"food trucks",ISNUMBER(SEARCH("food/restaurants", N1677)),"restaurants",ISNUMBER(SEARCH("food/small batch", N1677)),"small batch",ISNUMBER(SEARCH("games/mobile games", N1677)),"mobile games",ISNUMBER(SEARCH("games/tabletop games", N1677)),"tabletop games",ISNUMBER(SEARCH("games/video games", N1677)),"video games",ISNUMBER(SEARCH("music/classical music", N1677)),"classical music",ISNUMBER(SEARCH("music/electronic music", N1677)),"electronic music",ISNUMBER(SEARCH("music/faith", N1677)),"faith",ISNUMBER(SEARCH("music/indie rock", N1677)),"indie rock",ISNUMBER(SEARCH("music/jazz", N1677)),"jazz",ISNUMBER(SEARCH("music/metal", N1677)),"metal",ISNUMBER(SEARCH("music/pop", N1677)),"pop",ISNUMBER(SEARCH("music/rock", N1677)),"rock",ISNUMBER(SEARCH("music/world music", N1677)),"world music",ISNUMBER(SEARCH("journalism/audio", N1677)),"audio",ISNUMBER(SEARCH("photography/nature", N1677)),"nature",ISNUMBER(SEARCH("photography/people", N1677)),"people",ISNUMBER(SEARCH("photography/photobooks", N1677)),"photobooks",ISNUMBER(SEARCH("photography/places", N1677)),"places",ISNUMBER(SEARCH("publishing/art books", N1677)),"art books",ISNUMBER(SEARCH("publishing/children's books", N1677)),"children's books",ISNUMBER(SEARCH("publishing/fiction", N1677)),"fiction",ISNUMBER(SEARCH("publishing/nonfiction", N1677)),"nonfiction",ISNUMBER(SEARCH("publishing/radio &amp; podcasts", N1677)),"radio &amp; podcasts",ISNUMBER(SEARCH("publishing/translations", N1677)),"translations",ISNUMBER(SEARCH("technology/gadgets", N1677)),"gadgets",ISNUMBER(SEARCH("technology/hardware", N1677)),"hardware",ISNUMBER(SEARCH("technology/makerspaces", N1677)),"makerspaces",ISNUMBER(SEARCH("technology/space exploration", N1677)),"space exploration",ISNUMBER(SEARCH("technology/wearables", N1677)),"wearables",ISNUMBER(SEARCH("technology/web", N1677)),"web",ISNUMBER(SEARCH("theater/musical", N1677)),"musical",ISNUMBER(SEARCH("theater/plays", N1677)),"plays",ISNUMBER(SEARCH("theater/spaces", N1677)),"spaces")</f>
        <v>pop</v>
      </c>
      <c r="S1677" s="6">
        <f t="shared" si="133"/>
        <v>40802.733101851853</v>
      </c>
      <c r="T1677" s="6">
        <f t="shared" si="134"/>
        <v>40832.918749999997</v>
      </c>
    </row>
    <row r="1678" spans="1:20" ht="32" hidden="1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tr">
        <f t="shared" si="132"/>
        <v>music</v>
      </c>
      <c r="R1678" t="str" cm="1">
        <f t="array" ref="R1678">_xlfn.IFS(ISNUMBER(SEARCH("film &amp; video/television", N1678)),"television",ISNUMBER(SEARCH("film &amp; video/animation", N1678)),"animation",ISNUMBER(SEARCH("film &amp; video/documentary", N1678)),"documentary",ISNUMBER(SEARCH("film &amp; video/drama", N1678)),"drama",ISNUMBER(SEARCH("film &amp; video/science fiction", N1678)),"science fiction",ISNUMBER(SEARCH("film &amp; video/shorts", N1678)),"shorts",ISNUMBER(SEARCH("food/food trucks", N1678)),"food trucks",ISNUMBER(SEARCH("food/restaurants", N1678)),"restaurants",ISNUMBER(SEARCH("food/small batch", N1678)),"small batch",ISNUMBER(SEARCH("games/mobile games", N1678)),"mobile games",ISNUMBER(SEARCH("games/tabletop games", N1678)),"tabletop games",ISNUMBER(SEARCH("games/video games", N1678)),"video games",ISNUMBER(SEARCH("music/classical music", N1678)),"classical music",ISNUMBER(SEARCH("music/electronic music", N1678)),"electronic music",ISNUMBER(SEARCH("music/faith", N1678)),"faith",ISNUMBER(SEARCH("music/indie rock", N1678)),"indie rock",ISNUMBER(SEARCH("music/jazz", N1678)),"jazz",ISNUMBER(SEARCH("music/metal", N1678)),"metal",ISNUMBER(SEARCH("music/pop", N1678)),"pop",ISNUMBER(SEARCH("music/rock", N1678)),"rock",ISNUMBER(SEARCH("music/world music", N1678)),"world music",ISNUMBER(SEARCH("journalism/audio", N1678)),"audio",ISNUMBER(SEARCH("photography/nature", N1678)),"nature",ISNUMBER(SEARCH("photography/people", N1678)),"people",ISNUMBER(SEARCH("photography/photobooks", N1678)),"photobooks",ISNUMBER(SEARCH("photography/places", N1678)),"places",ISNUMBER(SEARCH("publishing/art books", N1678)),"art books",ISNUMBER(SEARCH("publishing/children's books", N1678)),"children's books",ISNUMBER(SEARCH("publishing/fiction", N1678)),"fiction",ISNUMBER(SEARCH("publishing/nonfiction", N1678)),"nonfiction",ISNUMBER(SEARCH("publishing/radio &amp; podcasts", N1678)),"radio &amp; podcasts",ISNUMBER(SEARCH("publishing/translations", N1678)),"translations",ISNUMBER(SEARCH("technology/gadgets", N1678)),"gadgets",ISNUMBER(SEARCH("technology/hardware", N1678)),"hardware",ISNUMBER(SEARCH("technology/makerspaces", N1678)),"makerspaces",ISNUMBER(SEARCH("technology/space exploration", N1678)),"space exploration",ISNUMBER(SEARCH("technology/wearables", N1678)),"wearables",ISNUMBER(SEARCH("technology/web", N1678)),"web",ISNUMBER(SEARCH("theater/musical", N1678)),"musical",ISNUMBER(SEARCH("theater/plays", N1678)),"plays",ISNUMBER(SEARCH("theater/spaces", N1678)),"spaces")</f>
        <v>pop</v>
      </c>
      <c r="S1678" s="6">
        <f t="shared" si="133"/>
        <v>40973.72623842593</v>
      </c>
      <c r="T1678" s="6">
        <f t="shared" si="134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tr">
        <f t="shared" si="132"/>
        <v>music</v>
      </c>
      <c r="R1679" t="str" cm="1">
        <f t="array" ref="R1679">_xlfn.IFS(ISNUMBER(SEARCH("film &amp; video/television", N1679)),"television",ISNUMBER(SEARCH("film &amp; video/animation", N1679)),"animation",ISNUMBER(SEARCH("film &amp; video/documentary", N1679)),"documentary",ISNUMBER(SEARCH("film &amp; video/drama", N1679)),"drama",ISNUMBER(SEARCH("film &amp; video/science fiction", N1679)),"science fiction",ISNUMBER(SEARCH("film &amp; video/shorts", N1679)),"shorts",ISNUMBER(SEARCH("food/food trucks", N1679)),"food trucks",ISNUMBER(SEARCH("food/restaurants", N1679)),"restaurants",ISNUMBER(SEARCH("food/small batch", N1679)),"small batch",ISNUMBER(SEARCH("games/mobile games", N1679)),"mobile games",ISNUMBER(SEARCH("games/tabletop games", N1679)),"tabletop games",ISNUMBER(SEARCH("games/video games", N1679)),"video games",ISNUMBER(SEARCH("music/classical music", N1679)),"classical music",ISNUMBER(SEARCH("music/electronic music", N1679)),"electronic music",ISNUMBER(SEARCH("music/faith", N1679)),"faith",ISNUMBER(SEARCH("music/indie rock", N1679)),"indie rock",ISNUMBER(SEARCH("music/jazz", N1679)),"jazz",ISNUMBER(SEARCH("music/metal", N1679)),"metal",ISNUMBER(SEARCH("music/pop", N1679)),"pop",ISNUMBER(SEARCH("music/rock", N1679)),"rock",ISNUMBER(SEARCH("music/world music", N1679)),"world music",ISNUMBER(SEARCH("journalism/audio", N1679)),"audio",ISNUMBER(SEARCH("photography/nature", N1679)),"nature",ISNUMBER(SEARCH("photography/people", N1679)),"people",ISNUMBER(SEARCH("photography/photobooks", N1679)),"photobooks",ISNUMBER(SEARCH("photography/places", N1679)),"places",ISNUMBER(SEARCH("publishing/art books", N1679)),"art books",ISNUMBER(SEARCH("publishing/children's books", N1679)),"children's books",ISNUMBER(SEARCH("publishing/fiction", N1679)),"fiction",ISNUMBER(SEARCH("publishing/nonfiction", N1679)),"nonfiction",ISNUMBER(SEARCH("publishing/radio &amp; podcasts", N1679)),"radio &amp; podcasts",ISNUMBER(SEARCH("publishing/translations", N1679)),"translations",ISNUMBER(SEARCH("technology/gadgets", N1679)),"gadgets",ISNUMBER(SEARCH("technology/hardware", N1679)),"hardware",ISNUMBER(SEARCH("technology/makerspaces", N1679)),"makerspaces",ISNUMBER(SEARCH("technology/space exploration", N1679)),"space exploration",ISNUMBER(SEARCH("technology/wearables", N1679)),"wearables",ISNUMBER(SEARCH("technology/web", N1679)),"web",ISNUMBER(SEARCH("theater/musical", N1679)),"musical",ISNUMBER(SEARCH("theater/plays", N1679)),"plays",ISNUMBER(SEARCH("theater/spaces", N1679)),"spaces")</f>
        <v>pop</v>
      </c>
      <c r="S1679" s="6">
        <f t="shared" si="133"/>
        <v>42416.407129629632</v>
      </c>
      <c r="T1679" s="6">
        <f t="shared" si="134"/>
        <v>42476.249305555553</v>
      </c>
    </row>
    <row r="1680" spans="1:20" ht="32" hidden="1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tr">
        <f t="shared" si="132"/>
        <v>music</v>
      </c>
      <c r="R1680" t="str" cm="1">
        <f t="array" ref="R1680">_xlfn.IFS(ISNUMBER(SEARCH("film &amp; video/television", N1680)),"television",ISNUMBER(SEARCH("film &amp; video/animation", N1680)),"animation",ISNUMBER(SEARCH("film &amp; video/documentary", N1680)),"documentary",ISNUMBER(SEARCH("film &amp; video/drama", N1680)),"drama",ISNUMBER(SEARCH("film &amp; video/science fiction", N1680)),"science fiction",ISNUMBER(SEARCH("film &amp; video/shorts", N1680)),"shorts",ISNUMBER(SEARCH("food/food trucks", N1680)),"food trucks",ISNUMBER(SEARCH("food/restaurants", N1680)),"restaurants",ISNUMBER(SEARCH("food/small batch", N1680)),"small batch",ISNUMBER(SEARCH("games/mobile games", N1680)),"mobile games",ISNUMBER(SEARCH("games/tabletop games", N1680)),"tabletop games",ISNUMBER(SEARCH("games/video games", N1680)),"video games",ISNUMBER(SEARCH("music/classical music", N1680)),"classical music",ISNUMBER(SEARCH("music/electronic music", N1680)),"electronic music",ISNUMBER(SEARCH("music/faith", N1680)),"faith",ISNUMBER(SEARCH("music/indie rock", N1680)),"indie rock",ISNUMBER(SEARCH("music/jazz", N1680)),"jazz",ISNUMBER(SEARCH("music/metal", N1680)),"metal",ISNUMBER(SEARCH("music/pop", N1680)),"pop",ISNUMBER(SEARCH("music/rock", N1680)),"rock",ISNUMBER(SEARCH("music/world music", N1680)),"world music",ISNUMBER(SEARCH("journalism/audio", N1680)),"audio",ISNUMBER(SEARCH("photography/nature", N1680)),"nature",ISNUMBER(SEARCH("photography/people", N1680)),"people",ISNUMBER(SEARCH("photography/photobooks", N1680)),"photobooks",ISNUMBER(SEARCH("photography/places", N1680)),"places",ISNUMBER(SEARCH("publishing/art books", N1680)),"art books",ISNUMBER(SEARCH("publishing/children's books", N1680)),"children's books",ISNUMBER(SEARCH("publishing/fiction", N1680)),"fiction",ISNUMBER(SEARCH("publishing/nonfiction", N1680)),"nonfiction",ISNUMBER(SEARCH("publishing/radio &amp; podcasts", N1680)),"radio &amp; podcasts",ISNUMBER(SEARCH("publishing/translations", N1680)),"translations",ISNUMBER(SEARCH("technology/gadgets", N1680)),"gadgets",ISNUMBER(SEARCH("technology/hardware", N1680)),"hardware",ISNUMBER(SEARCH("technology/makerspaces", N1680)),"makerspaces",ISNUMBER(SEARCH("technology/space exploration", N1680)),"space exploration",ISNUMBER(SEARCH("technology/wearables", N1680)),"wearables",ISNUMBER(SEARCH("technology/web", N1680)),"web",ISNUMBER(SEARCH("theater/musical", N1680)),"musical",ISNUMBER(SEARCH("theater/plays", N1680)),"plays",ISNUMBER(SEARCH("theater/spaces", N1680)),"spaces")</f>
        <v>pop</v>
      </c>
      <c r="S1680" s="6">
        <f t="shared" si="133"/>
        <v>41662.854988425926</v>
      </c>
      <c r="T1680" s="6">
        <f t="shared" si="134"/>
        <v>41676.854988425926</v>
      </c>
    </row>
    <row r="1681" spans="1:20" ht="64" hidden="1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tr">
        <f t="shared" si="132"/>
        <v>music</v>
      </c>
      <c r="R1681" t="str" cm="1">
        <f t="array" ref="R1681">_xlfn.IFS(ISNUMBER(SEARCH("film &amp; video/television", N1681)),"television",ISNUMBER(SEARCH("film &amp; video/animation", N1681)),"animation",ISNUMBER(SEARCH("film &amp; video/documentary", N1681)),"documentary",ISNUMBER(SEARCH("film &amp; video/drama", N1681)),"drama",ISNUMBER(SEARCH("film &amp; video/science fiction", N1681)),"science fiction",ISNUMBER(SEARCH("film &amp; video/shorts", N1681)),"shorts",ISNUMBER(SEARCH("food/food trucks", N1681)),"food trucks",ISNUMBER(SEARCH("food/restaurants", N1681)),"restaurants",ISNUMBER(SEARCH("food/small batch", N1681)),"small batch",ISNUMBER(SEARCH("games/mobile games", N1681)),"mobile games",ISNUMBER(SEARCH("games/tabletop games", N1681)),"tabletop games",ISNUMBER(SEARCH("games/video games", N1681)),"video games",ISNUMBER(SEARCH("music/classical music", N1681)),"classical music",ISNUMBER(SEARCH("music/electronic music", N1681)),"electronic music",ISNUMBER(SEARCH("music/faith", N1681)),"faith",ISNUMBER(SEARCH("music/indie rock", N1681)),"indie rock",ISNUMBER(SEARCH("music/jazz", N1681)),"jazz",ISNUMBER(SEARCH("music/metal", N1681)),"metal",ISNUMBER(SEARCH("music/pop", N1681)),"pop",ISNUMBER(SEARCH("music/rock", N1681)),"rock",ISNUMBER(SEARCH("music/world music", N1681)),"world music",ISNUMBER(SEARCH("journalism/audio", N1681)),"audio",ISNUMBER(SEARCH("photography/nature", N1681)),"nature",ISNUMBER(SEARCH("photography/people", N1681)),"people",ISNUMBER(SEARCH("photography/photobooks", N1681)),"photobooks",ISNUMBER(SEARCH("photography/places", N1681)),"places",ISNUMBER(SEARCH("publishing/art books", N1681)),"art books",ISNUMBER(SEARCH("publishing/children's books", N1681)),"children's books",ISNUMBER(SEARCH("publishing/fiction", N1681)),"fiction",ISNUMBER(SEARCH("publishing/nonfiction", N1681)),"nonfiction",ISNUMBER(SEARCH("publishing/radio &amp; podcasts", N1681)),"radio &amp; podcasts",ISNUMBER(SEARCH("publishing/translations", N1681)),"translations",ISNUMBER(SEARCH("technology/gadgets", N1681)),"gadgets",ISNUMBER(SEARCH("technology/hardware", N1681)),"hardware",ISNUMBER(SEARCH("technology/makerspaces", N1681)),"makerspaces",ISNUMBER(SEARCH("technology/space exploration", N1681)),"space exploration",ISNUMBER(SEARCH("technology/wearables", N1681)),"wearables",ISNUMBER(SEARCH("technology/web", N1681)),"web",ISNUMBER(SEARCH("theater/musical", N1681)),"musical",ISNUMBER(SEARCH("theater/plays", N1681)),"plays",ISNUMBER(SEARCH("theater/spaces", N1681)),"spaces")</f>
        <v>pop</v>
      </c>
      <c r="S1681" s="6">
        <f t="shared" si="133"/>
        <v>40723.068807870368</v>
      </c>
      <c r="T1681" s="6">
        <f t="shared" si="134"/>
        <v>40746.068807870368</v>
      </c>
    </row>
    <row r="1682" spans="1:20" ht="32" hidden="1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tr">
        <f t="shared" si="132"/>
        <v>music</v>
      </c>
      <c r="R1682" t="str" cm="1">
        <f t="array" ref="R1682">_xlfn.IFS(ISNUMBER(SEARCH("film &amp; video/television", N1682)),"television",ISNUMBER(SEARCH("film &amp; video/animation", N1682)),"animation",ISNUMBER(SEARCH("film &amp; video/documentary", N1682)),"documentary",ISNUMBER(SEARCH("film &amp; video/drama", N1682)),"drama",ISNUMBER(SEARCH("film &amp; video/science fiction", N1682)),"science fiction",ISNUMBER(SEARCH("film &amp; video/shorts", N1682)),"shorts",ISNUMBER(SEARCH("food/food trucks", N1682)),"food trucks",ISNUMBER(SEARCH("food/restaurants", N1682)),"restaurants",ISNUMBER(SEARCH("food/small batch", N1682)),"small batch",ISNUMBER(SEARCH("games/mobile games", N1682)),"mobile games",ISNUMBER(SEARCH("games/tabletop games", N1682)),"tabletop games",ISNUMBER(SEARCH("games/video games", N1682)),"video games",ISNUMBER(SEARCH("music/classical music", N1682)),"classical music",ISNUMBER(SEARCH("music/electronic music", N1682)),"electronic music",ISNUMBER(SEARCH("music/faith", N1682)),"faith",ISNUMBER(SEARCH("music/indie rock", N1682)),"indie rock",ISNUMBER(SEARCH("music/jazz", N1682)),"jazz",ISNUMBER(SEARCH("music/metal", N1682)),"metal",ISNUMBER(SEARCH("music/pop", N1682)),"pop",ISNUMBER(SEARCH("music/rock", N1682)),"rock",ISNUMBER(SEARCH("music/world music", N1682)),"world music",ISNUMBER(SEARCH("journalism/audio", N1682)),"audio",ISNUMBER(SEARCH("photography/nature", N1682)),"nature",ISNUMBER(SEARCH("photography/people", N1682)),"people",ISNUMBER(SEARCH("photography/photobooks", N1682)),"photobooks",ISNUMBER(SEARCH("photography/places", N1682)),"places",ISNUMBER(SEARCH("publishing/art books", N1682)),"art books",ISNUMBER(SEARCH("publishing/children's books", N1682)),"children's books",ISNUMBER(SEARCH("publishing/fiction", N1682)),"fiction",ISNUMBER(SEARCH("publishing/nonfiction", N1682)),"nonfiction",ISNUMBER(SEARCH("publishing/radio &amp; podcasts", N1682)),"radio &amp; podcasts",ISNUMBER(SEARCH("publishing/translations", N1682)),"translations",ISNUMBER(SEARCH("technology/gadgets", N1682)),"gadgets",ISNUMBER(SEARCH("technology/hardware", N1682)),"hardware",ISNUMBER(SEARCH("technology/makerspaces", N1682)),"makerspaces",ISNUMBER(SEARCH("technology/space exploration", N1682)),"space exploration",ISNUMBER(SEARCH("technology/wearables", N1682)),"wearables",ISNUMBER(SEARCH("technology/web", N1682)),"web",ISNUMBER(SEARCH("theater/musical", N1682)),"musical",ISNUMBER(SEARCH("theater/plays", N1682)),"plays",ISNUMBER(SEARCH("theater/spaces", N1682)),"spaces")</f>
        <v>pop</v>
      </c>
      <c r="S1682" s="6">
        <f t="shared" si="133"/>
        <v>41802.757719907408</v>
      </c>
      <c r="T1682" s="6">
        <f t="shared" si="134"/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tr">
        <f t="shared" si="132"/>
        <v>music</v>
      </c>
      <c r="R1683" t="str" cm="1">
        <f t="array" ref="R1683">_xlfn.IFS(ISNUMBER(SEARCH("film &amp; video/television", N1683)),"television",ISNUMBER(SEARCH("film &amp; video/animation", N1683)),"animation",ISNUMBER(SEARCH("film &amp; video/documentary", N1683)),"documentary",ISNUMBER(SEARCH("film &amp; video/drama", N1683)),"drama",ISNUMBER(SEARCH("film &amp; video/science fiction", N1683)),"science fiction",ISNUMBER(SEARCH("film &amp; video/shorts", N1683)),"shorts",ISNUMBER(SEARCH("food/food trucks", N1683)),"food trucks",ISNUMBER(SEARCH("food/restaurants", N1683)),"restaurants",ISNUMBER(SEARCH("food/small batch", N1683)),"small batch",ISNUMBER(SEARCH("games/mobile games", N1683)),"mobile games",ISNUMBER(SEARCH("games/tabletop games", N1683)),"tabletop games",ISNUMBER(SEARCH("games/video games", N1683)),"video games",ISNUMBER(SEARCH("music/classical music", N1683)),"classical music",ISNUMBER(SEARCH("music/electronic music", N1683)),"electronic music",ISNUMBER(SEARCH("music/faith", N1683)),"faith",ISNUMBER(SEARCH("music/indie rock", N1683)),"indie rock",ISNUMBER(SEARCH("music/jazz", N1683)),"jazz",ISNUMBER(SEARCH("music/metal", N1683)),"metal",ISNUMBER(SEARCH("music/pop", N1683)),"pop",ISNUMBER(SEARCH("music/rock", N1683)),"rock",ISNUMBER(SEARCH("music/world music", N1683)),"world music",ISNUMBER(SEARCH("journalism/audio", N1683)),"audio",ISNUMBER(SEARCH("photography/nature", N1683)),"nature",ISNUMBER(SEARCH("photography/people", N1683)),"people",ISNUMBER(SEARCH("photography/photobooks", N1683)),"photobooks",ISNUMBER(SEARCH("photography/places", N1683)),"places",ISNUMBER(SEARCH("publishing/art books", N1683)),"art books",ISNUMBER(SEARCH("publishing/children's books", N1683)),"children's books",ISNUMBER(SEARCH("publishing/fiction", N1683)),"fiction",ISNUMBER(SEARCH("publishing/nonfiction", N1683)),"nonfiction",ISNUMBER(SEARCH("publishing/radio &amp; podcasts", N1683)),"radio &amp; podcasts",ISNUMBER(SEARCH("publishing/translations", N1683)),"translations",ISNUMBER(SEARCH("technology/gadgets", N1683)),"gadgets",ISNUMBER(SEARCH("technology/hardware", N1683)),"hardware",ISNUMBER(SEARCH("technology/makerspaces", N1683)),"makerspaces",ISNUMBER(SEARCH("technology/space exploration", N1683)),"space exploration",ISNUMBER(SEARCH("technology/wearables", N1683)),"wearables",ISNUMBER(SEARCH("technology/web", N1683)),"web",ISNUMBER(SEARCH("theater/musical", N1683)),"musical",ISNUMBER(SEARCH("theater/plays", N1683)),"plays",ISNUMBER(SEARCH("theater/spaces", N1683)),"spaces")</f>
        <v>faith</v>
      </c>
      <c r="S1683" s="6">
        <f t="shared" si="133"/>
        <v>42774.121342592596</v>
      </c>
      <c r="T1683" s="6">
        <f t="shared" si="134"/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v>0</v>
      </c>
      <c r="Q1684" t="str">
        <f t="shared" si="132"/>
        <v>music</v>
      </c>
      <c r="R1684" t="str" cm="1">
        <f t="array" ref="R1684">_xlfn.IFS(ISNUMBER(SEARCH("film &amp; video/television", N1684)),"television",ISNUMBER(SEARCH("film &amp; video/animation", N1684)),"animation",ISNUMBER(SEARCH("film &amp; video/documentary", N1684)),"documentary",ISNUMBER(SEARCH("film &amp; video/drama", N1684)),"drama",ISNUMBER(SEARCH("film &amp; video/science fiction", N1684)),"science fiction",ISNUMBER(SEARCH("film &amp; video/shorts", N1684)),"shorts",ISNUMBER(SEARCH("food/food trucks", N1684)),"food trucks",ISNUMBER(SEARCH("food/restaurants", N1684)),"restaurants",ISNUMBER(SEARCH("food/small batch", N1684)),"small batch",ISNUMBER(SEARCH("games/mobile games", N1684)),"mobile games",ISNUMBER(SEARCH("games/tabletop games", N1684)),"tabletop games",ISNUMBER(SEARCH("games/video games", N1684)),"video games",ISNUMBER(SEARCH("music/classical music", N1684)),"classical music",ISNUMBER(SEARCH("music/electronic music", N1684)),"electronic music",ISNUMBER(SEARCH("music/faith", N1684)),"faith",ISNUMBER(SEARCH("music/indie rock", N1684)),"indie rock",ISNUMBER(SEARCH("music/jazz", N1684)),"jazz",ISNUMBER(SEARCH("music/metal", N1684)),"metal",ISNUMBER(SEARCH("music/pop", N1684)),"pop",ISNUMBER(SEARCH("music/rock", N1684)),"rock",ISNUMBER(SEARCH("music/world music", N1684)),"world music",ISNUMBER(SEARCH("journalism/audio", N1684)),"audio",ISNUMBER(SEARCH("photography/nature", N1684)),"nature",ISNUMBER(SEARCH("photography/people", N1684)),"people",ISNUMBER(SEARCH("photography/photobooks", N1684)),"photobooks",ISNUMBER(SEARCH("photography/places", N1684)),"places",ISNUMBER(SEARCH("publishing/art books", N1684)),"art books",ISNUMBER(SEARCH("publishing/children's books", N1684)),"children's books",ISNUMBER(SEARCH("publishing/fiction", N1684)),"fiction",ISNUMBER(SEARCH("publishing/nonfiction", N1684)),"nonfiction",ISNUMBER(SEARCH("publishing/radio &amp; podcasts", N1684)),"radio &amp; podcasts",ISNUMBER(SEARCH("publishing/translations", N1684)),"translations",ISNUMBER(SEARCH("technology/gadgets", N1684)),"gadgets",ISNUMBER(SEARCH("technology/hardware", N1684)),"hardware",ISNUMBER(SEARCH("technology/makerspaces", N1684)),"makerspaces",ISNUMBER(SEARCH("technology/space exploration", N1684)),"space exploration",ISNUMBER(SEARCH("technology/wearables", N1684)),"wearables",ISNUMBER(SEARCH("technology/web", N1684)),"web",ISNUMBER(SEARCH("theater/musical", N1684)),"musical",ISNUMBER(SEARCH("theater/plays", N1684)),"plays",ISNUMBER(SEARCH("theater/spaces", N1684)),"spaces")</f>
        <v>faith</v>
      </c>
      <c r="S1684" s="6">
        <f t="shared" si="133"/>
        <v>42779.21365740741</v>
      </c>
      <c r="T1684" s="6">
        <f t="shared" si="134"/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tr">
        <f t="shared" si="132"/>
        <v>music</v>
      </c>
      <c r="R1685" t="str" cm="1">
        <f t="array" ref="R1685">_xlfn.IFS(ISNUMBER(SEARCH("film &amp; video/television", N1685)),"television",ISNUMBER(SEARCH("film &amp; video/animation", N1685)),"animation",ISNUMBER(SEARCH("film &amp; video/documentary", N1685)),"documentary",ISNUMBER(SEARCH("film &amp; video/drama", N1685)),"drama",ISNUMBER(SEARCH("film &amp; video/science fiction", N1685)),"science fiction",ISNUMBER(SEARCH("film &amp; video/shorts", N1685)),"shorts",ISNUMBER(SEARCH("food/food trucks", N1685)),"food trucks",ISNUMBER(SEARCH("food/restaurants", N1685)),"restaurants",ISNUMBER(SEARCH("food/small batch", N1685)),"small batch",ISNUMBER(SEARCH("games/mobile games", N1685)),"mobile games",ISNUMBER(SEARCH("games/tabletop games", N1685)),"tabletop games",ISNUMBER(SEARCH("games/video games", N1685)),"video games",ISNUMBER(SEARCH("music/classical music", N1685)),"classical music",ISNUMBER(SEARCH("music/electronic music", N1685)),"electronic music",ISNUMBER(SEARCH("music/faith", N1685)),"faith",ISNUMBER(SEARCH("music/indie rock", N1685)),"indie rock",ISNUMBER(SEARCH("music/jazz", N1685)),"jazz",ISNUMBER(SEARCH("music/metal", N1685)),"metal",ISNUMBER(SEARCH("music/pop", N1685)),"pop",ISNUMBER(SEARCH("music/rock", N1685)),"rock",ISNUMBER(SEARCH("music/world music", N1685)),"world music",ISNUMBER(SEARCH("journalism/audio", N1685)),"audio",ISNUMBER(SEARCH("photography/nature", N1685)),"nature",ISNUMBER(SEARCH("photography/people", N1685)),"people",ISNUMBER(SEARCH("photography/photobooks", N1685)),"photobooks",ISNUMBER(SEARCH("photography/places", N1685)),"places",ISNUMBER(SEARCH("publishing/art books", N1685)),"art books",ISNUMBER(SEARCH("publishing/children's books", N1685)),"children's books",ISNUMBER(SEARCH("publishing/fiction", N1685)),"fiction",ISNUMBER(SEARCH("publishing/nonfiction", N1685)),"nonfiction",ISNUMBER(SEARCH("publishing/radio &amp; podcasts", N1685)),"radio &amp; podcasts",ISNUMBER(SEARCH("publishing/translations", N1685)),"translations",ISNUMBER(SEARCH("technology/gadgets", N1685)),"gadgets",ISNUMBER(SEARCH("technology/hardware", N1685)),"hardware",ISNUMBER(SEARCH("technology/makerspaces", N1685)),"makerspaces",ISNUMBER(SEARCH("technology/space exploration", N1685)),"space exploration",ISNUMBER(SEARCH("technology/wearables", N1685)),"wearables",ISNUMBER(SEARCH("technology/web", N1685)),"web",ISNUMBER(SEARCH("theater/musical", N1685)),"musical",ISNUMBER(SEARCH("theater/plays", N1685)),"plays",ISNUMBER(SEARCH("theater/spaces", N1685)),"spaces")</f>
        <v>faith</v>
      </c>
      <c r="S1685" s="6">
        <f t="shared" si="133"/>
        <v>42808.781689814816</v>
      </c>
      <c r="T1685" s="6">
        <f t="shared" si="134"/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tr">
        <f t="shared" si="132"/>
        <v>music</v>
      </c>
      <c r="R1686" t="str" cm="1">
        <f t="array" ref="R1686">_xlfn.IFS(ISNUMBER(SEARCH("film &amp; video/television", N1686)),"television",ISNUMBER(SEARCH("film &amp; video/animation", N1686)),"animation",ISNUMBER(SEARCH("film &amp; video/documentary", N1686)),"documentary",ISNUMBER(SEARCH("film &amp; video/drama", N1686)),"drama",ISNUMBER(SEARCH("film &amp; video/science fiction", N1686)),"science fiction",ISNUMBER(SEARCH("film &amp; video/shorts", N1686)),"shorts",ISNUMBER(SEARCH("food/food trucks", N1686)),"food trucks",ISNUMBER(SEARCH("food/restaurants", N1686)),"restaurants",ISNUMBER(SEARCH("food/small batch", N1686)),"small batch",ISNUMBER(SEARCH("games/mobile games", N1686)),"mobile games",ISNUMBER(SEARCH("games/tabletop games", N1686)),"tabletop games",ISNUMBER(SEARCH("games/video games", N1686)),"video games",ISNUMBER(SEARCH("music/classical music", N1686)),"classical music",ISNUMBER(SEARCH("music/electronic music", N1686)),"electronic music",ISNUMBER(SEARCH("music/faith", N1686)),"faith",ISNUMBER(SEARCH("music/indie rock", N1686)),"indie rock",ISNUMBER(SEARCH("music/jazz", N1686)),"jazz",ISNUMBER(SEARCH("music/metal", N1686)),"metal",ISNUMBER(SEARCH("music/pop", N1686)),"pop",ISNUMBER(SEARCH("music/rock", N1686)),"rock",ISNUMBER(SEARCH("music/world music", N1686)),"world music",ISNUMBER(SEARCH("journalism/audio", N1686)),"audio",ISNUMBER(SEARCH("photography/nature", N1686)),"nature",ISNUMBER(SEARCH("photography/people", N1686)),"people",ISNUMBER(SEARCH("photography/photobooks", N1686)),"photobooks",ISNUMBER(SEARCH("photography/places", N1686)),"places",ISNUMBER(SEARCH("publishing/art books", N1686)),"art books",ISNUMBER(SEARCH("publishing/children's books", N1686)),"children's books",ISNUMBER(SEARCH("publishing/fiction", N1686)),"fiction",ISNUMBER(SEARCH("publishing/nonfiction", N1686)),"nonfiction",ISNUMBER(SEARCH("publishing/radio &amp; podcasts", N1686)),"radio &amp; podcasts",ISNUMBER(SEARCH("publishing/translations", N1686)),"translations",ISNUMBER(SEARCH("technology/gadgets", N1686)),"gadgets",ISNUMBER(SEARCH("technology/hardware", N1686)),"hardware",ISNUMBER(SEARCH("technology/makerspaces", N1686)),"makerspaces",ISNUMBER(SEARCH("technology/space exploration", N1686)),"space exploration",ISNUMBER(SEARCH("technology/wearables", N1686)),"wearables",ISNUMBER(SEARCH("technology/web", N1686)),"web",ISNUMBER(SEARCH("theater/musical", N1686)),"musical",ISNUMBER(SEARCH("theater/plays", N1686)),"plays",ISNUMBER(SEARCH("theater/spaces", N1686)),"spaces")</f>
        <v>faith</v>
      </c>
      <c r="S1686" s="6">
        <f t="shared" si="133"/>
        <v>42783.815289351856</v>
      </c>
      <c r="T1686" s="6">
        <f t="shared" si="134"/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tr">
        <f t="shared" si="132"/>
        <v>music</v>
      </c>
      <c r="R1687" t="str" cm="1">
        <f t="array" ref="R1687">_xlfn.IFS(ISNUMBER(SEARCH("film &amp; video/television", N1687)),"television",ISNUMBER(SEARCH("film &amp; video/animation", N1687)),"animation",ISNUMBER(SEARCH("film &amp; video/documentary", N1687)),"documentary",ISNUMBER(SEARCH("film &amp; video/drama", N1687)),"drama",ISNUMBER(SEARCH("film &amp; video/science fiction", N1687)),"science fiction",ISNUMBER(SEARCH("film &amp; video/shorts", N1687)),"shorts",ISNUMBER(SEARCH("food/food trucks", N1687)),"food trucks",ISNUMBER(SEARCH("food/restaurants", N1687)),"restaurants",ISNUMBER(SEARCH("food/small batch", N1687)),"small batch",ISNUMBER(SEARCH("games/mobile games", N1687)),"mobile games",ISNUMBER(SEARCH("games/tabletop games", N1687)),"tabletop games",ISNUMBER(SEARCH("games/video games", N1687)),"video games",ISNUMBER(SEARCH("music/classical music", N1687)),"classical music",ISNUMBER(SEARCH("music/electronic music", N1687)),"electronic music",ISNUMBER(SEARCH("music/faith", N1687)),"faith",ISNUMBER(SEARCH("music/indie rock", N1687)),"indie rock",ISNUMBER(SEARCH("music/jazz", N1687)),"jazz",ISNUMBER(SEARCH("music/metal", N1687)),"metal",ISNUMBER(SEARCH("music/pop", N1687)),"pop",ISNUMBER(SEARCH("music/rock", N1687)),"rock",ISNUMBER(SEARCH("music/world music", N1687)),"world music",ISNUMBER(SEARCH("journalism/audio", N1687)),"audio",ISNUMBER(SEARCH("photography/nature", N1687)),"nature",ISNUMBER(SEARCH("photography/people", N1687)),"people",ISNUMBER(SEARCH("photography/photobooks", N1687)),"photobooks",ISNUMBER(SEARCH("photography/places", N1687)),"places",ISNUMBER(SEARCH("publishing/art books", N1687)),"art books",ISNUMBER(SEARCH("publishing/children's books", N1687)),"children's books",ISNUMBER(SEARCH("publishing/fiction", N1687)),"fiction",ISNUMBER(SEARCH("publishing/nonfiction", N1687)),"nonfiction",ISNUMBER(SEARCH("publishing/radio &amp; podcasts", N1687)),"radio &amp; podcasts",ISNUMBER(SEARCH("publishing/translations", N1687)),"translations",ISNUMBER(SEARCH("technology/gadgets", N1687)),"gadgets",ISNUMBER(SEARCH("technology/hardware", N1687)),"hardware",ISNUMBER(SEARCH("technology/makerspaces", N1687)),"makerspaces",ISNUMBER(SEARCH("technology/space exploration", N1687)),"space exploration",ISNUMBER(SEARCH("technology/wearables", N1687)),"wearables",ISNUMBER(SEARCH("technology/web", N1687)),"web",ISNUMBER(SEARCH("theater/musical", N1687)),"musical",ISNUMBER(SEARCH("theater/plays", N1687)),"plays",ISNUMBER(SEARCH("theater/spaces", N1687)),"spaces")</f>
        <v>faith</v>
      </c>
      <c r="S1687" s="6">
        <f t="shared" si="133"/>
        <v>42788.2502662037</v>
      </c>
      <c r="T1687" s="6">
        <f t="shared" si="134"/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tr">
        <f t="shared" si="132"/>
        <v>music</v>
      </c>
      <c r="R1688" t="str" cm="1">
        <f t="array" ref="R1688">_xlfn.IFS(ISNUMBER(SEARCH("film &amp; video/television", N1688)),"television",ISNUMBER(SEARCH("film &amp; video/animation", N1688)),"animation",ISNUMBER(SEARCH("film &amp; video/documentary", N1688)),"documentary",ISNUMBER(SEARCH("film &amp; video/drama", N1688)),"drama",ISNUMBER(SEARCH("film &amp; video/science fiction", N1688)),"science fiction",ISNUMBER(SEARCH("film &amp; video/shorts", N1688)),"shorts",ISNUMBER(SEARCH("food/food trucks", N1688)),"food trucks",ISNUMBER(SEARCH("food/restaurants", N1688)),"restaurants",ISNUMBER(SEARCH("food/small batch", N1688)),"small batch",ISNUMBER(SEARCH("games/mobile games", N1688)),"mobile games",ISNUMBER(SEARCH("games/tabletop games", N1688)),"tabletop games",ISNUMBER(SEARCH("games/video games", N1688)),"video games",ISNUMBER(SEARCH("music/classical music", N1688)),"classical music",ISNUMBER(SEARCH("music/electronic music", N1688)),"electronic music",ISNUMBER(SEARCH("music/faith", N1688)),"faith",ISNUMBER(SEARCH("music/indie rock", N1688)),"indie rock",ISNUMBER(SEARCH("music/jazz", N1688)),"jazz",ISNUMBER(SEARCH("music/metal", N1688)),"metal",ISNUMBER(SEARCH("music/pop", N1688)),"pop",ISNUMBER(SEARCH("music/rock", N1688)),"rock",ISNUMBER(SEARCH("music/world music", N1688)),"world music",ISNUMBER(SEARCH("journalism/audio", N1688)),"audio",ISNUMBER(SEARCH("photography/nature", N1688)),"nature",ISNUMBER(SEARCH("photography/people", N1688)),"people",ISNUMBER(SEARCH("photography/photobooks", N1688)),"photobooks",ISNUMBER(SEARCH("photography/places", N1688)),"places",ISNUMBER(SEARCH("publishing/art books", N1688)),"art books",ISNUMBER(SEARCH("publishing/children's books", N1688)),"children's books",ISNUMBER(SEARCH("publishing/fiction", N1688)),"fiction",ISNUMBER(SEARCH("publishing/nonfiction", N1688)),"nonfiction",ISNUMBER(SEARCH("publishing/radio &amp; podcasts", N1688)),"radio &amp; podcasts",ISNUMBER(SEARCH("publishing/translations", N1688)),"translations",ISNUMBER(SEARCH("technology/gadgets", N1688)),"gadgets",ISNUMBER(SEARCH("technology/hardware", N1688)),"hardware",ISNUMBER(SEARCH("technology/makerspaces", N1688)),"makerspaces",ISNUMBER(SEARCH("technology/space exploration", N1688)),"space exploration",ISNUMBER(SEARCH("technology/wearables", N1688)),"wearables",ISNUMBER(SEARCH("technology/web", N1688)),"web",ISNUMBER(SEARCH("theater/musical", N1688)),"musical",ISNUMBER(SEARCH("theater/plays", N1688)),"plays",ISNUMBER(SEARCH("theater/spaces", N1688)),"spaces")</f>
        <v>faith</v>
      </c>
      <c r="S1688" s="6">
        <f t="shared" si="133"/>
        <v>42792.843969907408</v>
      </c>
      <c r="T1688" s="6">
        <f t="shared" si="134"/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tr">
        <f t="shared" si="132"/>
        <v>music</v>
      </c>
      <c r="R1689" t="str" cm="1">
        <f t="array" ref="R1689">_xlfn.IFS(ISNUMBER(SEARCH("film &amp; video/television", N1689)),"television",ISNUMBER(SEARCH("film &amp; video/animation", N1689)),"animation",ISNUMBER(SEARCH("film &amp; video/documentary", N1689)),"documentary",ISNUMBER(SEARCH("film &amp; video/drama", N1689)),"drama",ISNUMBER(SEARCH("film &amp; video/science fiction", N1689)),"science fiction",ISNUMBER(SEARCH("film &amp; video/shorts", N1689)),"shorts",ISNUMBER(SEARCH("food/food trucks", N1689)),"food trucks",ISNUMBER(SEARCH("food/restaurants", N1689)),"restaurants",ISNUMBER(SEARCH("food/small batch", N1689)),"small batch",ISNUMBER(SEARCH("games/mobile games", N1689)),"mobile games",ISNUMBER(SEARCH("games/tabletop games", N1689)),"tabletop games",ISNUMBER(SEARCH("games/video games", N1689)),"video games",ISNUMBER(SEARCH("music/classical music", N1689)),"classical music",ISNUMBER(SEARCH("music/electronic music", N1689)),"electronic music",ISNUMBER(SEARCH("music/faith", N1689)),"faith",ISNUMBER(SEARCH("music/indie rock", N1689)),"indie rock",ISNUMBER(SEARCH("music/jazz", N1689)),"jazz",ISNUMBER(SEARCH("music/metal", N1689)),"metal",ISNUMBER(SEARCH("music/pop", N1689)),"pop",ISNUMBER(SEARCH("music/rock", N1689)),"rock",ISNUMBER(SEARCH("music/world music", N1689)),"world music",ISNUMBER(SEARCH("journalism/audio", N1689)),"audio",ISNUMBER(SEARCH("photography/nature", N1689)),"nature",ISNUMBER(SEARCH("photography/people", N1689)),"people",ISNUMBER(SEARCH("photography/photobooks", N1689)),"photobooks",ISNUMBER(SEARCH("photography/places", N1689)),"places",ISNUMBER(SEARCH("publishing/art books", N1689)),"art books",ISNUMBER(SEARCH("publishing/children's books", N1689)),"children's books",ISNUMBER(SEARCH("publishing/fiction", N1689)),"fiction",ISNUMBER(SEARCH("publishing/nonfiction", N1689)),"nonfiction",ISNUMBER(SEARCH("publishing/radio &amp; podcasts", N1689)),"radio &amp; podcasts",ISNUMBER(SEARCH("publishing/translations", N1689)),"translations",ISNUMBER(SEARCH("technology/gadgets", N1689)),"gadgets",ISNUMBER(SEARCH("technology/hardware", N1689)),"hardware",ISNUMBER(SEARCH("technology/makerspaces", N1689)),"makerspaces",ISNUMBER(SEARCH("technology/space exploration", N1689)),"space exploration",ISNUMBER(SEARCH("technology/wearables", N1689)),"wearables",ISNUMBER(SEARCH("technology/web", N1689)),"web",ISNUMBER(SEARCH("theater/musical", N1689)),"musical",ISNUMBER(SEARCH("theater/plays", N1689)),"plays",ISNUMBER(SEARCH("theater/spaces", N1689)),"spaces")</f>
        <v>faith</v>
      </c>
      <c r="S1689" s="6">
        <f t="shared" si="133"/>
        <v>42802.046817129631</v>
      </c>
      <c r="T1689" s="6">
        <f t="shared" si="134"/>
        <v>42835.84375</v>
      </c>
    </row>
    <row r="1690" spans="1:20" ht="48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tr">
        <f t="shared" si="132"/>
        <v>music</v>
      </c>
      <c r="R1690" t="str" cm="1">
        <f t="array" ref="R1690">_xlfn.IFS(ISNUMBER(SEARCH("film &amp; video/television", N1690)),"television",ISNUMBER(SEARCH("film &amp; video/animation", N1690)),"animation",ISNUMBER(SEARCH("film &amp; video/documentary", N1690)),"documentary",ISNUMBER(SEARCH("film &amp; video/drama", N1690)),"drama",ISNUMBER(SEARCH("film &amp; video/science fiction", N1690)),"science fiction",ISNUMBER(SEARCH("film &amp; video/shorts", N1690)),"shorts",ISNUMBER(SEARCH("food/food trucks", N1690)),"food trucks",ISNUMBER(SEARCH("food/restaurants", N1690)),"restaurants",ISNUMBER(SEARCH("food/small batch", N1690)),"small batch",ISNUMBER(SEARCH("games/mobile games", N1690)),"mobile games",ISNUMBER(SEARCH("games/tabletop games", N1690)),"tabletop games",ISNUMBER(SEARCH("games/video games", N1690)),"video games",ISNUMBER(SEARCH("music/classical music", N1690)),"classical music",ISNUMBER(SEARCH("music/electronic music", N1690)),"electronic music",ISNUMBER(SEARCH("music/faith", N1690)),"faith",ISNUMBER(SEARCH("music/indie rock", N1690)),"indie rock",ISNUMBER(SEARCH("music/jazz", N1690)),"jazz",ISNUMBER(SEARCH("music/metal", N1690)),"metal",ISNUMBER(SEARCH("music/pop", N1690)),"pop",ISNUMBER(SEARCH("music/rock", N1690)),"rock",ISNUMBER(SEARCH("music/world music", N1690)),"world music",ISNUMBER(SEARCH("journalism/audio", N1690)),"audio",ISNUMBER(SEARCH("photography/nature", N1690)),"nature",ISNUMBER(SEARCH("photography/people", N1690)),"people",ISNUMBER(SEARCH("photography/photobooks", N1690)),"photobooks",ISNUMBER(SEARCH("photography/places", N1690)),"places",ISNUMBER(SEARCH("publishing/art books", N1690)),"art books",ISNUMBER(SEARCH("publishing/children's books", N1690)),"children's books",ISNUMBER(SEARCH("publishing/fiction", N1690)),"fiction",ISNUMBER(SEARCH("publishing/nonfiction", N1690)),"nonfiction",ISNUMBER(SEARCH("publishing/radio &amp; podcasts", N1690)),"radio &amp; podcasts",ISNUMBER(SEARCH("publishing/translations", N1690)),"translations",ISNUMBER(SEARCH("technology/gadgets", N1690)),"gadgets",ISNUMBER(SEARCH("technology/hardware", N1690)),"hardware",ISNUMBER(SEARCH("technology/makerspaces", N1690)),"makerspaces",ISNUMBER(SEARCH("technology/space exploration", N1690)),"space exploration",ISNUMBER(SEARCH("technology/wearables", N1690)),"wearables",ISNUMBER(SEARCH("technology/web", N1690)),"web",ISNUMBER(SEARCH("theater/musical", N1690)),"musical",ISNUMBER(SEARCH("theater/plays", N1690)),"plays",ISNUMBER(SEARCH("theater/spaces", N1690)),"spaces")</f>
        <v>faith</v>
      </c>
      <c r="S1690" s="6">
        <f t="shared" si="133"/>
        <v>42804.534652777773</v>
      </c>
      <c r="T1690" s="6">
        <f t="shared" si="134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tr">
        <f t="shared" si="132"/>
        <v>music</v>
      </c>
      <c r="R1691" t="str" cm="1">
        <f t="array" ref="R1691">_xlfn.IFS(ISNUMBER(SEARCH("film &amp; video/television", N1691)),"television",ISNUMBER(SEARCH("film &amp; video/animation", N1691)),"animation",ISNUMBER(SEARCH("film &amp; video/documentary", N1691)),"documentary",ISNUMBER(SEARCH("film &amp; video/drama", N1691)),"drama",ISNUMBER(SEARCH("film &amp; video/science fiction", N1691)),"science fiction",ISNUMBER(SEARCH("film &amp; video/shorts", N1691)),"shorts",ISNUMBER(SEARCH("food/food trucks", N1691)),"food trucks",ISNUMBER(SEARCH("food/restaurants", N1691)),"restaurants",ISNUMBER(SEARCH("food/small batch", N1691)),"small batch",ISNUMBER(SEARCH("games/mobile games", N1691)),"mobile games",ISNUMBER(SEARCH("games/tabletop games", N1691)),"tabletop games",ISNUMBER(SEARCH("games/video games", N1691)),"video games",ISNUMBER(SEARCH("music/classical music", N1691)),"classical music",ISNUMBER(SEARCH("music/electronic music", N1691)),"electronic music",ISNUMBER(SEARCH("music/faith", N1691)),"faith",ISNUMBER(SEARCH("music/indie rock", N1691)),"indie rock",ISNUMBER(SEARCH("music/jazz", N1691)),"jazz",ISNUMBER(SEARCH("music/metal", N1691)),"metal",ISNUMBER(SEARCH("music/pop", N1691)),"pop",ISNUMBER(SEARCH("music/rock", N1691)),"rock",ISNUMBER(SEARCH("music/world music", N1691)),"world music",ISNUMBER(SEARCH("journalism/audio", N1691)),"audio",ISNUMBER(SEARCH("photography/nature", N1691)),"nature",ISNUMBER(SEARCH("photography/people", N1691)),"people",ISNUMBER(SEARCH("photography/photobooks", N1691)),"photobooks",ISNUMBER(SEARCH("photography/places", N1691)),"places",ISNUMBER(SEARCH("publishing/art books", N1691)),"art books",ISNUMBER(SEARCH("publishing/children's books", N1691)),"children's books",ISNUMBER(SEARCH("publishing/fiction", N1691)),"fiction",ISNUMBER(SEARCH("publishing/nonfiction", N1691)),"nonfiction",ISNUMBER(SEARCH("publishing/radio &amp; podcasts", N1691)),"radio &amp; podcasts",ISNUMBER(SEARCH("publishing/translations", N1691)),"translations",ISNUMBER(SEARCH("technology/gadgets", N1691)),"gadgets",ISNUMBER(SEARCH("technology/hardware", N1691)),"hardware",ISNUMBER(SEARCH("technology/makerspaces", N1691)),"makerspaces",ISNUMBER(SEARCH("technology/space exploration", N1691)),"space exploration",ISNUMBER(SEARCH("technology/wearables", N1691)),"wearables",ISNUMBER(SEARCH("technology/web", N1691)),"web",ISNUMBER(SEARCH("theater/musical", N1691)),"musical",ISNUMBER(SEARCH("theater/plays", N1691)),"plays",ISNUMBER(SEARCH("theater/spaces", N1691)),"spaces")</f>
        <v>faith</v>
      </c>
      <c r="S1691" s="6">
        <f t="shared" si="133"/>
        <v>42780.942476851851</v>
      </c>
      <c r="T1691" s="6">
        <f t="shared" si="134"/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tr">
        <f t="shared" si="132"/>
        <v>music</v>
      </c>
      <c r="R1692" t="str" cm="1">
        <f t="array" ref="R1692">_xlfn.IFS(ISNUMBER(SEARCH("film &amp; video/television", N1692)),"television",ISNUMBER(SEARCH("film &amp; video/animation", N1692)),"animation",ISNUMBER(SEARCH("film &amp; video/documentary", N1692)),"documentary",ISNUMBER(SEARCH("film &amp; video/drama", N1692)),"drama",ISNUMBER(SEARCH("film &amp; video/science fiction", N1692)),"science fiction",ISNUMBER(SEARCH("film &amp; video/shorts", N1692)),"shorts",ISNUMBER(SEARCH("food/food trucks", N1692)),"food trucks",ISNUMBER(SEARCH("food/restaurants", N1692)),"restaurants",ISNUMBER(SEARCH("food/small batch", N1692)),"small batch",ISNUMBER(SEARCH("games/mobile games", N1692)),"mobile games",ISNUMBER(SEARCH("games/tabletop games", N1692)),"tabletop games",ISNUMBER(SEARCH("games/video games", N1692)),"video games",ISNUMBER(SEARCH("music/classical music", N1692)),"classical music",ISNUMBER(SEARCH("music/electronic music", N1692)),"electronic music",ISNUMBER(SEARCH("music/faith", N1692)),"faith",ISNUMBER(SEARCH("music/indie rock", N1692)),"indie rock",ISNUMBER(SEARCH("music/jazz", N1692)),"jazz",ISNUMBER(SEARCH("music/metal", N1692)),"metal",ISNUMBER(SEARCH("music/pop", N1692)),"pop",ISNUMBER(SEARCH("music/rock", N1692)),"rock",ISNUMBER(SEARCH("music/world music", N1692)),"world music",ISNUMBER(SEARCH("journalism/audio", N1692)),"audio",ISNUMBER(SEARCH("photography/nature", N1692)),"nature",ISNUMBER(SEARCH("photography/people", N1692)),"people",ISNUMBER(SEARCH("photography/photobooks", N1692)),"photobooks",ISNUMBER(SEARCH("photography/places", N1692)),"places",ISNUMBER(SEARCH("publishing/art books", N1692)),"art books",ISNUMBER(SEARCH("publishing/children's books", N1692)),"children's books",ISNUMBER(SEARCH("publishing/fiction", N1692)),"fiction",ISNUMBER(SEARCH("publishing/nonfiction", N1692)),"nonfiction",ISNUMBER(SEARCH("publishing/radio &amp; podcasts", N1692)),"radio &amp; podcasts",ISNUMBER(SEARCH("publishing/translations", N1692)),"translations",ISNUMBER(SEARCH("technology/gadgets", N1692)),"gadgets",ISNUMBER(SEARCH("technology/hardware", N1692)),"hardware",ISNUMBER(SEARCH("technology/makerspaces", N1692)),"makerspaces",ISNUMBER(SEARCH("technology/space exploration", N1692)),"space exploration",ISNUMBER(SEARCH("technology/wearables", N1692)),"wearables",ISNUMBER(SEARCH("technology/web", N1692)),"web",ISNUMBER(SEARCH("theater/musical", N1692)),"musical",ISNUMBER(SEARCH("theater/plays", N1692)),"plays",ISNUMBER(SEARCH("theater/spaces", N1692)),"spaces")</f>
        <v>faith</v>
      </c>
      <c r="S1692" s="6">
        <f t="shared" si="133"/>
        <v>42801.43104166667</v>
      </c>
      <c r="T1692" s="6">
        <f t="shared" si="134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tr">
        <f t="shared" si="132"/>
        <v>music</v>
      </c>
      <c r="R1693" t="str" cm="1">
        <f t="array" ref="R1693">_xlfn.IFS(ISNUMBER(SEARCH("film &amp; video/television", N1693)),"television",ISNUMBER(SEARCH("film &amp; video/animation", N1693)),"animation",ISNUMBER(SEARCH("film &amp; video/documentary", N1693)),"documentary",ISNUMBER(SEARCH("film &amp; video/drama", N1693)),"drama",ISNUMBER(SEARCH("film &amp; video/science fiction", N1693)),"science fiction",ISNUMBER(SEARCH("film &amp; video/shorts", N1693)),"shorts",ISNUMBER(SEARCH("food/food trucks", N1693)),"food trucks",ISNUMBER(SEARCH("food/restaurants", N1693)),"restaurants",ISNUMBER(SEARCH("food/small batch", N1693)),"small batch",ISNUMBER(SEARCH("games/mobile games", N1693)),"mobile games",ISNUMBER(SEARCH("games/tabletop games", N1693)),"tabletop games",ISNUMBER(SEARCH("games/video games", N1693)),"video games",ISNUMBER(SEARCH("music/classical music", N1693)),"classical music",ISNUMBER(SEARCH("music/electronic music", N1693)),"electronic music",ISNUMBER(SEARCH("music/faith", N1693)),"faith",ISNUMBER(SEARCH("music/indie rock", N1693)),"indie rock",ISNUMBER(SEARCH("music/jazz", N1693)),"jazz",ISNUMBER(SEARCH("music/metal", N1693)),"metal",ISNUMBER(SEARCH("music/pop", N1693)),"pop",ISNUMBER(SEARCH("music/rock", N1693)),"rock",ISNUMBER(SEARCH("music/world music", N1693)),"world music",ISNUMBER(SEARCH("journalism/audio", N1693)),"audio",ISNUMBER(SEARCH("photography/nature", N1693)),"nature",ISNUMBER(SEARCH("photography/people", N1693)),"people",ISNUMBER(SEARCH("photography/photobooks", N1693)),"photobooks",ISNUMBER(SEARCH("photography/places", N1693)),"places",ISNUMBER(SEARCH("publishing/art books", N1693)),"art books",ISNUMBER(SEARCH("publishing/children's books", N1693)),"children's books",ISNUMBER(SEARCH("publishing/fiction", N1693)),"fiction",ISNUMBER(SEARCH("publishing/nonfiction", N1693)),"nonfiction",ISNUMBER(SEARCH("publishing/radio &amp; podcasts", N1693)),"radio &amp; podcasts",ISNUMBER(SEARCH("publishing/translations", N1693)),"translations",ISNUMBER(SEARCH("technology/gadgets", N1693)),"gadgets",ISNUMBER(SEARCH("technology/hardware", N1693)),"hardware",ISNUMBER(SEARCH("technology/makerspaces", N1693)),"makerspaces",ISNUMBER(SEARCH("technology/space exploration", N1693)),"space exploration",ISNUMBER(SEARCH("technology/wearables", N1693)),"wearables",ISNUMBER(SEARCH("technology/web", N1693)),"web",ISNUMBER(SEARCH("theater/musical", N1693)),"musical",ISNUMBER(SEARCH("theater/plays", N1693)),"plays",ISNUMBER(SEARCH("theater/spaces", N1693)),"spaces")</f>
        <v>faith</v>
      </c>
      <c r="S1693" s="6">
        <f t="shared" si="133"/>
        <v>42795.701481481476</v>
      </c>
      <c r="T1693" s="6">
        <f t="shared" si="134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tr">
        <f t="shared" si="132"/>
        <v>music</v>
      </c>
      <c r="R1694" t="str" cm="1">
        <f t="array" ref="R1694">_xlfn.IFS(ISNUMBER(SEARCH("film &amp; video/television", N1694)),"television",ISNUMBER(SEARCH("film &amp; video/animation", N1694)),"animation",ISNUMBER(SEARCH("film &amp; video/documentary", N1694)),"documentary",ISNUMBER(SEARCH("film &amp; video/drama", N1694)),"drama",ISNUMBER(SEARCH("film &amp; video/science fiction", N1694)),"science fiction",ISNUMBER(SEARCH("film &amp; video/shorts", N1694)),"shorts",ISNUMBER(SEARCH("food/food trucks", N1694)),"food trucks",ISNUMBER(SEARCH("food/restaurants", N1694)),"restaurants",ISNUMBER(SEARCH("food/small batch", N1694)),"small batch",ISNUMBER(SEARCH("games/mobile games", N1694)),"mobile games",ISNUMBER(SEARCH("games/tabletop games", N1694)),"tabletop games",ISNUMBER(SEARCH("games/video games", N1694)),"video games",ISNUMBER(SEARCH("music/classical music", N1694)),"classical music",ISNUMBER(SEARCH("music/electronic music", N1694)),"electronic music",ISNUMBER(SEARCH("music/faith", N1694)),"faith",ISNUMBER(SEARCH("music/indie rock", N1694)),"indie rock",ISNUMBER(SEARCH("music/jazz", N1694)),"jazz",ISNUMBER(SEARCH("music/metal", N1694)),"metal",ISNUMBER(SEARCH("music/pop", N1694)),"pop",ISNUMBER(SEARCH("music/rock", N1694)),"rock",ISNUMBER(SEARCH("music/world music", N1694)),"world music",ISNUMBER(SEARCH("journalism/audio", N1694)),"audio",ISNUMBER(SEARCH("photography/nature", N1694)),"nature",ISNUMBER(SEARCH("photography/people", N1694)),"people",ISNUMBER(SEARCH("photography/photobooks", N1694)),"photobooks",ISNUMBER(SEARCH("photography/places", N1694)),"places",ISNUMBER(SEARCH("publishing/art books", N1694)),"art books",ISNUMBER(SEARCH("publishing/children's books", N1694)),"children's books",ISNUMBER(SEARCH("publishing/fiction", N1694)),"fiction",ISNUMBER(SEARCH("publishing/nonfiction", N1694)),"nonfiction",ISNUMBER(SEARCH("publishing/radio &amp; podcasts", N1694)),"radio &amp; podcasts",ISNUMBER(SEARCH("publishing/translations", N1694)),"translations",ISNUMBER(SEARCH("technology/gadgets", N1694)),"gadgets",ISNUMBER(SEARCH("technology/hardware", N1694)),"hardware",ISNUMBER(SEARCH("technology/makerspaces", N1694)),"makerspaces",ISNUMBER(SEARCH("technology/space exploration", N1694)),"space exploration",ISNUMBER(SEARCH("technology/wearables", N1694)),"wearables",ISNUMBER(SEARCH("technology/web", N1694)),"web",ISNUMBER(SEARCH("theater/musical", N1694)),"musical",ISNUMBER(SEARCH("theater/plays", N1694)),"plays",ISNUMBER(SEARCH("theater/spaces", N1694)),"spaces")</f>
        <v>faith</v>
      </c>
      <c r="S1694" s="6">
        <f t="shared" si="133"/>
        <v>42788.151238425926</v>
      </c>
      <c r="T1694" s="6">
        <f t="shared" si="134"/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tr">
        <f t="shared" si="132"/>
        <v>music</v>
      </c>
      <c r="R1695" t="str" cm="1">
        <f t="array" ref="R1695">_xlfn.IFS(ISNUMBER(SEARCH("film &amp; video/television", N1695)),"television",ISNUMBER(SEARCH("film &amp; video/animation", N1695)),"animation",ISNUMBER(SEARCH("film &amp; video/documentary", N1695)),"documentary",ISNUMBER(SEARCH("film &amp; video/drama", N1695)),"drama",ISNUMBER(SEARCH("film &amp; video/science fiction", N1695)),"science fiction",ISNUMBER(SEARCH("film &amp; video/shorts", N1695)),"shorts",ISNUMBER(SEARCH("food/food trucks", N1695)),"food trucks",ISNUMBER(SEARCH("food/restaurants", N1695)),"restaurants",ISNUMBER(SEARCH("food/small batch", N1695)),"small batch",ISNUMBER(SEARCH("games/mobile games", N1695)),"mobile games",ISNUMBER(SEARCH("games/tabletop games", N1695)),"tabletop games",ISNUMBER(SEARCH("games/video games", N1695)),"video games",ISNUMBER(SEARCH("music/classical music", N1695)),"classical music",ISNUMBER(SEARCH("music/electronic music", N1695)),"electronic music",ISNUMBER(SEARCH("music/faith", N1695)),"faith",ISNUMBER(SEARCH("music/indie rock", N1695)),"indie rock",ISNUMBER(SEARCH("music/jazz", N1695)),"jazz",ISNUMBER(SEARCH("music/metal", N1695)),"metal",ISNUMBER(SEARCH("music/pop", N1695)),"pop",ISNUMBER(SEARCH("music/rock", N1695)),"rock",ISNUMBER(SEARCH("music/world music", N1695)),"world music",ISNUMBER(SEARCH("journalism/audio", N1695)),"audio",ISNUMBER(SEARCH("photography/nature", N1695)),"nature",ISNUMBER(SEARCH("photography/people", N1695)),"people",ISNUMBER(SEARCH("photography/photobooks", N1695)),"photobooks",ISNUMBER(SEARCH("photography/places", N1695)),"places",ISNUMBER(SEARCH("publishing/art books", N1695)),"art books",ISNUMBER(SEARCH("publishing/children's books", N1695)),"children's books",ISNUMBER(SEARCH("publishing/fiction", N1695)),"fiction",ISNUMBER(SEARCH("publishing/nonfiction", N1695)),"nonfiction",ISNUMBER(SEARCH("publishing/radio &amp; podcasts", N1695)),"radio &amp; podcasts",ISNUMBER(SEARCH("publishing/translations", N1695)),"translations",ISNUMBER(SEARCH("technology/gadgets", N1695)),"gadgets",ISNUMBER(SEARCH("technology/hardware", N1695)),"hardware",ISNUMBER(SEARCH("technology/makerspaces", N1695)),"makerspaces",ISNUMBER(SEARCH("technology/space exploration", N1695)),"space exploration",ISNUMBER(SEARCH("technology/wearables", N1695)),"wearables",ISNUMBER(SEARCH("technology/web", N1695)),"web",ISNUMBER(SEARCH("theater/musical", N1695)),"musical",ISNUMBER(SEARCH("theater/plays", N1695)),"plays",ISNUMBER(SEARCH("theater/spaces", N1695)),"spaces")</f>
        <v>faith</v>
      </c>
      <c r="S1695" s="6">
        <f t="shared" si="133"/>
        <v>42803.920277777783</v>
      </c>
      <c r="T1695" s="6">
        <f t="shared" si="134"/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tr">
        <f t="shared" si="132"/>
        <v>music</v>
      </c>
      <c r="R1696" t="str" cm="1">
        <f t="array" ref="R1696">_xlfn.IFS(ISNUMBER(SEARCH("film &amp; video/television", N1696)),"television",ISNUMBER(SEARCH("film &amp; video/animation", N1696)),"animation",ISNUMBER(SEARCH("film &amp; video/documentary", N1696)),"documentary",ISNUMBER(SEARCH("film &amp; video/drama", N1696)),"drama",ISNUMBER(SEARCH("film &amp; video/science fiction", N1696)),"science fiction",ISNUMBER(SEARCH("film &amp; video/shorts", N1696)),"shorts",ISNUMBER(SEARCH("food/food trucks", N1696)),"food trucks",ISNUMBER(SEARCH("food/restaurants", N1696)),"restaurants",ISNUMBER(SEARCH("food/small batch", N1696)),"small batch",ISNUMBER(SEARCH("games/mobile games", N1696)),"mobile games",ISNUMBER(SEARCH("games/tabletop games", N1696)),"tabletop games",ISNUMBER(SEARCH("games/video games", N1696)),"video games",ISNUMBER(SEARCH("music/classical music", N1696)),"classical music",ISNUMBER(SEARCH("music/electronic music", N1696)),"electronic music",ISNUMBER(SEARCH("music/faith", N1696)),"faith",ISNUMBER(SEARCH("music/indie rock", N1696)),"indie rock",ISNUMBER(SEARCH("music/jazz", N1696)),"jazz",ISNUMBER(SEARCH("music/metal", N1696)),"metal",ISNUMBER(SEARCH("music/pop", N1696)),"pop",ISNUMBER(SEARCH("music/rock", N1696)),"rock",ISNUMBER(SEARCH("music/world music", N1696)),"world music",ISNUMBER(SEARCH("journalism/audio", N1696)),"audio",ISNUMBER(SEARCH("photography/nature", N1696)),"nature",ISNUMBER(SEARCH("photography/people", N1696)),"people",ISNUMBER(SEARCH("photography/photobooks", N1696)),"photobooks",ISNUMBER(SEARCH("photography/places", N1696)),"places",ISNUMBER(SEARCH("publishing/art books", N1696)),"art books",ISNUMBER(SEARCH("publishing/children's books", N1696)),"children's books",ISNUMBER(SEARCH("publishing/fiction", N1696)),"fiction",ISNUMBER(SEARCH("publishing/nonfiction", N1696)),"nonfiction",ISNUMBER(SEARCH("publishing/radio &amp; podcasts", N1696)),"radio &amp; podcasts",ISNUMBER(SEARCH("publishing/translations", N1696)),"translations",ISNUMBER(SEARCH("technology/gadgets", N1696)),"gadgets",ISNUMBER(SEARCH("technology/hardware", N1696)),"hardware",ISNUMBER(SEARCH("technology/makerspaces", N1696)),"makerspaces",ISNUMBER(SEARCH("technology/space exploration", N1696)),"space exploration",ISNUMBER(SEARCH("technology/wearables", N1696)),"wearables",ISNUMBER(SEARCH("technology/web", N1696)),"web",ISNUMBER(SEARCH("theater/musical", N1696)),"musical",ISNUMBER(SEARCH("theater/plays", N1696)),"plays",ISNUMBER(SEARCH("theater/spaces", N1696)),"spaces")</f>
        <v>faith</v>
      </c>
      <c r="S1696" s="6">
        <f t="shared" si="133"/>
        <v>42791.669837962967</v>
      </c>
      <c r="T1696" s="6">
        <f t="shared" si="134"/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tr">
        <f t="shared" si="132"/>
        <v>music</v>
      </c>
      <c r="R1697" t="str" cm="1">
        <f t="array" ref="R1697">_xlfn.IFS(ISNUMBER(SEARCH("film &amp; video/television", N1697)),"television",ISNUMBER(SEARCH("film &amp; video/animation", N1697)),"animation",ISNUMBER(SEARCH("film &amp; video/documentary", N1697)),"documentary",ISNUMBER(SEARCH("film &amp; video/drama", N1697)),"drama",ISNUMBER(SEARCH("film &amp; video/science fiction", N1697)),"science fiction",ISNUMBER(SEARCH("film &amp; video/shorts", N1697)),"shorts",ISNUMBER(SEARCH("food/food trucks", N1697)),"food trucks",ISNUMBER(SEARCH("food/restaurants", N1697)),"restaurants",ISNUMBER(SEARCH("food/small batch", N1697)),"small batch",ISNUMBER(SEARCH("games/mobile games", N1697)),"mobile games",ISNUMBER(SEARCH("games/tabletop games", N1697)),"tabletop games",ISNUMBER(SEARCH("games/video games", N1697)),"video games",ISNUMBER(SEARCH("music/classical music", N1697)),"classical music",ISNUMBER(SEARCH("music/electronic music", N1697)),"electronic music",ISNUMBER(SEARCH("music/faith", N1697)),"faith",ISNUMBER(SEARCH("music/indie rock", N1697)),"indie rock",ISNUMBER(SEARCH("music/jazz", N1697)),"jazz",ISNUMBER(SEARCH("music/metal", N1697)),"metal",ISNUMBER(SEARCH("music/pop", N1697)),"pop",ISNUMBER(SEARCH("music/rock", N1697)),"rock",ISNUMBER(SEARCH("music/world music", N1697)),"world music",ISNUMBER(SEARCH("journalism/audio", N1697)),"audio",ISNUMBER(SEARCH("photography/nature", N1697)),"nature",ISNUMBER(SEARCH("photography/people", N1697)),"people",ISNUMBER(SEARCH("photography/photobooks", N1697)),"photobooks",ISNUMBER(SEARCH("photography/places", N1697)),"places",ISNUMBER(SEARCH("publishing/art books", N1697)),"art books",ISNUMBER(SEARCH("publishing/children's books", N1697)),"children's books",ISNUMBER(SEARCH("publishing/fiction", N1697)),"fiction",ISNUMBER(SEARCH("publishing/nonfiction", N1697)),"nonfiction",ISNUMBER(SEARCH("publishing/radio &amp; podcasts", N1697)),"radio &amp; podcasts",ISNUMBER(SEARCH("publishing/translations", N1697)),"translations",ISNUMBER(SEARCH("technology/gadgets", N1697)),"gadgets",ISNUMBER(SEARCH("technology/hardware", N1697)),"hardware",ISNUMBER(SEARCH("technology/makerspaces", N1697)),"makerspaces",ISNUMBER(SEARCH("technology/space exploration", N1697)),"space exploration",ISNUMBER(SEARCH("technology/wearables", N1697)),"wearables",ISNUMBER(SEARCH("technology/web", N1697)),"web",ISNUMBER(SEARCH("theater/musical", N1697)),"musical",ISNUMBER(SEARCH("theater/plays", N1697)),"plays",ISNUMBER(SEARCH("theater/spaces", N1697)),"spaces")</f>
        <v>faith</v>
      </c>
      <c r="S1697" s="6">
        <f t="shared" si="133"/>
        <v>42801.031412037039</v>
      </c>
      <c r="T1697" s="6">
        <f t="shared" si="134"/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v>0</v>
      </c>
      <c r="Q1698" t="str">
        <f t="shared" si="132"/>
        <v>music</v>
      </c>
      <c r="R1698" t="str" cm="1">
        <f t="array" ref="R1698">_xlfn.IFS(ISNUMBER(SEARCH("film &amp; video/television", N1698)),"television",ISNUMBER(SEARCH("film &amp; video/animation", N1698)),"animation",ISNUMBER(SEARCH("film &amp; video/documentary", N1698)),"documentary",ISNUMBER(SEARCH("film &amp; video/drama", N1698)),"drama",ISNUMBER(SEARCH("film &amp; video/science fiction", N1698)),"science fiction",ISNUMBER(SEARCH("film &amp; video/shorts", N1698)),"shorts",ISNUMBER(SEARCH("food/food trucks", N1698)),"food trucks",ISNUMBER(SEARCH("food/restaurants", N1698)),"restaurants",ISNUMBER(SEARCH("food/small batch", N1698)),"small batch",ISNUMBER(SEARCH("games/mobile games", N1698)),"mobile games",ISNUMBER(SEARCH("games/tabletop games", N1698)),"tabletop games",ISNUMBER(SEARCH("games/video games", N1698)),"video games",ISNUMBER(SEARCH("music/classical music", N1698)),"classical music",ISNUMBER(SEARCH("music/electronic music", N1698)),"electronic music",ISNUMBER(SEARCH("music/faith", N1698)),"faith",ISNUMBER(SEARCH("music/indie rock", N1698)),"indie rock",ISNUMBER(SEARCH("music/jazz", N1698)),"jazz",ISNUMBER(SEARCH("music/metal", N1698)),"metal",ISNUMBER(SEARCH("music/pop", N1698)),"pop",ISNUMBER(SEARCH("music/rock", N1698)),"rock",ISNUMBER(SEARCH("music/world music", N1698)),"world music",ISNUMBER(SEARCH("journalism/audio", N1698)),"audio",ISNUMBER(SEARCH("photography/nature", N1698)),"nature",ISNUMBER(SEARCH("photography/people", N1698)),"people",ISNUMBER(SEARCH("photography/photobooks", N1698)),"photobooks",ISNUMBER(SEARCH("photography/places", N1698)),"places",ISNUMBER(SEARCH("publishing/art books", N1698)),"art books",ISNUMBER(SEARCH("publishing/children's books", N1698)),"children's books",ISNUMBER(SEARCH("publishing/fiction", N1698)),"fiction",ISNUMBER(SEARCH("publishing/nonfiction", N1698)),"nonfiction",ISNUMBER(SEARCH("publishing/radio &amp; podcasts", N1698)),"radio &amp; podcasts",ISNUMBER(SEARCH("publishing/translations", N1698)),"translations",ISNUMBER(SEARCH("technology/gadgets", N1698)),"gadgets",ISNUMBER(SEARCH("technology/hardware", N1698)),"hardware",ISNUMBER(SEARCH("technology/makerspaces", N1698)),"makerspaces",ISNUMBER(SEARCH("technology/space exploration", N1698)),"space exploration",ISNUMBER(SEARCH("technology/wearables", N1698)),"wearables",ISNUMBER(SEARCH("technology/web", N1698)),"web",ISNUMBER(SEARCH("theater/musical", N1698)),"musical",ISNUMBER(SEARCH("theater/plays", N1698)),"plays",ISNUMBER(SEARCH("theater/spaces", N1698)),"spaces")</f>
        <v>faith</v>
      </c>
      <c r="S1698" s="6">
        <f t="shared" si="133"/>
        <v>42796.069571759261</v>
      </c>
      <c r="T1698" s="6">
        <f t="shared" si="134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tr">
        <f t="shared" si="132"/>
        <v>music</v>
      </c>
      <c r="R1699" t="str" cm="1">
        <f t="array" ref="R1699">_xlfn.IFS(ISNUMBER(SEARCH("film &amp; video/television", N1699)),"television",ISNUMBER(SEARCH("film &amp; video/animation", N1699)),"animation",ISNUMBER(SEARCH("film &amp; video/documentary", N1699)),"documentary",ISNUMBER(SEARCH("film &amp; video/drama", N1699)),"drama",ISNUMBER(SEARCH("film &amp; video/science fiction", N1699)),"science fiction",ISNUMBER(SEARCH("film &amp; video/shorts", N1699)),"shorts",ISNUMBER(SEARCH("food/food trucks", N1699)),"food trucks",ISNUMBER(SEARCH("food/restaurants", N1699)),"restaurants",ISNUMBER(SEARCH("food/small batch", N1699)),"small batch",ISNUMBER(SEARCH("games/mobile games", N1699)),"mobile games",ISNUMBER(SEARCH("games/tabletop games", N1699)),"tabletop games",ISNUMBER(SEARCH("games/video games", N1699)),"video games",ISNUMBER(SEARCH("music/classical music", N1699)),"classical music",ISNUMBER(SEARCH("music/electronic music", N1699)),"electronic music",ISNUMBER(SEARCH("music/faith", N1699)),"faith",ISNUMBER(SEARCH("music/indie rock", N1699)),"indie rock",ISNUMBER(SEARCH("music/jazz", N1699)),"jazz",ISNUMBER(SEARCH("music/metal", N1699)),"metal",ISNUMBER(SEARCH("music/pop", N1699)),"pop",ISNUMBER(SEARCH("music/rock", N1699)),"rock",ISNUMBER(SEARCH("music/world music", N1699)),"world music",ISNUMBER(SEARCH("journalism/audio", N1699)),"audio",ISNUMBER(SEARCH("photography/nature", N1699)),"nature",ISNUMBER(SEARCH("photography/people", N1699)),"people",ISNUMBER(SEARCH("photography/photobooks", N1699)),"photobooks",ISNUMBER(SEARCH("photography/places", N1699)),"places",ISNUMBER(SEARCH("publishing/art books", N1699)),"art books",ISNUMBER(SEARCH("publishing/children's books", N1699)),"children's books",ISNUMBER(SEARCH("publishing/fiction", N1699)),"fiction",ISNUMBER(SEARCH("publishing/nonfiction", N1699)),"nonfiction",ISNUMBER(SEARCH("publishing/radio &amp; podcasts", N1699)),"radio &amp; podcasts",ISNUMBER(SEARCH("publishing/translations", N1699)),"translations",ISNUMBER(SEARCH("technology/gadgets", N1699)),"gadgets",ISNUMBER(SEARCH("technology/hardware", N1699)),"hardware",ISNUMBER(SEARCH("technology/makerspaces", N1699)),"makerspaces",ISNUMBER(SEARCH("technology/space exploration", N1699)),"space exploration",ISNUMBER(SEARCH("technology/wearables", N1699)),"wearables",ISNUMBER(SEARCH("technology/web", N1699)),"web",ISNUMBER(SEARCH("theater/musical", N1699)),"musical",ISNUMBER(SEARCH("theater/plays", N1699)),"plays",ISNUMBER(SEARCH("theater/spaces", N1699)),"spaces")</f>
        <v>faith</v>
      </c>
      <c r="S1699" s="6">
        <f t="shared" si="133"/>
        <v>42805.032962962956</v>
      </c>
      <c r="T1699" s="6">
        <f t="shared" si="134"/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v>0</v>
      </c>
      <c r="Q1700" t="str">
        <f t="shared" si="132"/>
        <v>music</v>
      </c>
      <c r="R1700" t="str" cm="1">
        <f t="array" ref="R1700">_xlfn.IFS(ISNUMBER(SEARCH("film &amp; video/television", N1700)),"television",ISNUMBER(SEARCH("film &amp; video/animation", N1700)),"animation",ISNUMBER(SEARCH("film &amp; video/documentary", N1700)),"documentary",ISNUMBER(SEARCH("film &amp; video/drama", N1700)),"drama",ISNUMBER(SEARCH("film &amp; video/science fiction", N1700)),"science fiction",ISNUMBER(SEARCH("film &amp; video/shorts", N1700)),"shorts",ISNUMBER(SEARCH("food/food trucks", N1700)),"food trucks",ISNUMBER(SEARCH("food/restaurants", N1700)),"restaurants",ISNUMBER(SEARCH("food/small batch", N1700)),"small batch",ISNUMBER(SEARCH("games/mobile games", N1700)),"mobile games",ISNUMBER(SEARCH("games/tabletop games", N1700)),"tabletop games",ISNUMBER(SEARCH("games/video games", N1700)),"video games",ISNUMBER(SEARCH("music/classical music", N1700)),"classical music",ISNUMBER(SEARCH("music/electronic music", N1700)),"electronic music",ISNUMBER(SEARCH("music/faith", N1700)),"faith",ISNUMBER(SEARCH("music/indie rock", N1700)),"indie rock",ISNUMBER(SEARCH("music/jazz", N1700)),"jazz",ISNUMBER(SEARCH("music/metal", N1700)),"metal",ISNUMBER(SEARCH("music/pop", N1700)),"pop",ISNUMBER(SEARCH("music/rock", N1700)),"rock",ISNUMBER(SEARCH("music/world music", N1700)),"world music",ISNUMBER(SEARCH("journalism/audio", N1700)),"audio",ISNUMBER(SEARCH("photography/nature", N1700)),"nature",ISNUMBER(SEARCH("photography/people", N1700)),"people",ISNUMBER(SEARCH("photography/photobooks", N1700)),"photobooks",ISNUMBER(SEARCH("photography/places", N1700)),"places",ISNUMBER(SEARCH("publishing/art books", N1700)),"art books",ISNUMBER(SEARCH("publishing/children's books", N1700)),"children's books",ISNUMBER(SEARCH("publishing/fiction", N1700)),"fiction",ISNUMBER(SEARCH("publishing/nonfiction", N1700)),"nonfiction",ISNUMBER(SEARCH("publishing/radio &amp; podcasts", N1700)),"radio &amp; podcasts",ISNUMBER(SEARCH("publishing/translations", N1700)),"translations",ISNUMBER(SEARCH("technology/gadgets", N1700)),"gadgets",ISNUMBER(SEARCH("technology/hardware", N1700)),"hardware",ISNUMBER(SEARCH("technology/makerspaces", N1700)),"makerspaces",ISNUMBER(SEARCH("technology/space exploration", N1700)),"space exploration",ISNUMBER(SEARCH("technology/wearables", N1700)),"wearables",ISNUMBER(SEARCH("technology/web", N1700)),"web",ISNUMBER(SEARCH("theater/musical", N1700)),"musical",ISNUMBER(SEARCH("theater/plays", N1700)),"plays",ISNUMBER(SEARCH("theater/spaces", N1700)),"spaces")</f>
        <v>faith</v>
      </c>
      <c r="S1700" s="6">
        <f t="shared" si="133"/>
        <v>42796.207870370374</v>
      </c>
      <c r="T1700" s="6">
        <f t="shared" si="134"/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tr">
        <f t="shared" si="132"/>
        <v>music</v>
      </c>
      <c r="R1701" t="str" cm="1">
        <f t="array" ref="R1701">_xlfn.IFS(ISNUMBER(SEARCH("film &amp; video/television", N1701)),"television",ISNUMBER(SEARCH("film &amp; video/animation", N1701)),"animation",ISNUMBER(SEARCH("film &amp; video/documentary", N1701)),"documentary",ISNUMBER(SEARCH("film &amp; video/drama", N1701)),"drama",ISNUMBER(SEARCH("film &amp; video/science fiction", N1701)),"science fiction",ISNUMBER(SEARCH("film &amp; video/shorts", N1701)),"shorts",ISNUMBER(SEARCH("food/food trucks", N1701)),"food trucks",ISNUMBER(SEARCH("food/restaurants", N1701)),"restaurants",ISNUMBER(SEARCH("food/small batch", N1701)),"small batch",ISNUMBER(SEARCH("games/mobile games", N1701)),"mobile games",ISNUMBER(SEARCH("games/tabletop games", N1701)),"tabletop games",ISNUMBER(SEARCH("games/video games", N1701)),"video games",ISNUMBER(SEARCH("music/classical music", N1701)),"classical music",ISNUMBER(SEARCH("music/electronic music", N1701)),"electronic music",ISNUMBER(SEARCH("music/faith", N1701)),"faith",ISNUMBER(SEARCH("music/indie rock", N1701)),"indie rock",ISNUMBER(SEARCH("music/jazz", N1701)),"jazz",ISNUMBER(SEARCH("music/metal", N1701)),"metal",ISNUMBER(SEARCH("music/pop", N1701)),"pop",ISNUMBER(SEARCH("music/rock", N1701)),"rock",ISNUMBER(SEARCH("music/world music", N1701)),"world music",ISNUMBER(SEARCH("journalism/audio", N1701)),"audio",ISNUMBER(SEARCH("photography/nature", N1701)),"nature",ISNUMBER(SEARCH("photography/people", N1701)),"people",ISNUMBER(SEARCH("photography/photobooks", N1701)),"photobooks",ISNUMBER(SEARCH("photography/places", N1701)),"places",ISNUMBER(SEARCH("publishing/art books", N1701)),"art books",ISNUMBER(SEARCH("publishing/children's books", N1701)),"children's books",ISNUMBER(SEARCH("publishing/fiction", N1701)),"fiction",ISNUMBER(SEARCH("publishing/nonfiction", N1701)),"nonfiction",ISNUMBER(SEARCH("publishing/radio &amp; podcasts", N1701)),"radio &amp; podcasts",ISNUMBER(SEARCH("publishing/translations", N1701)),"translations",ISNUMBER(SEARCH("technology/gadgets", N1701)),"gadgets",ISNUMBER(SEARCH("technology/hardware", N1701)),"hardware",ISNUMBER(SEARCH("technology/makerspaces", N1701)),"makerspaces",ISNUMBER(SEARCH("technology/space exploration", N1701)),"space exploration",ISNUMBER(SEARCH("technology/wearables", N1701)),"wearables",ISNUMBER(SEARCH("technology/web", N1701)),"web",ISNUMBER(SEARCH("theater/musical", N1701)),"musical",ISNUMBER(SEARCH("theater/plays", N1701)),"plays",ISNUMBER(SEARCH("theater/spaces", N1701)),"spaces")</f>
        <v>faith</v>
      </c>
      <c r="S1701" s="6">
        <f t="shared" si="133"/>
        <v>42806.863946759258</v>
      </c>
      <c r="T1701" s="6">
        <f t="shared" si="134"/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tr">
        <f t="shared" si="132"/>
        <v>music</v>
      </c>
      <c r="R1702" t="str" cm="1">
        <f t="array" ref="R1702">_xlfn.IFS(ISNUMBER(SEARCH("film &amp; video/television", N1702)),"television",ISNUMBER(SEARCH("film &amp; video/animation", N1702)),"animation",ISNUMBER(SEARCH("film &amp; video/documentary", N1702)),"documentary",ISNUMBER(SEARCH("film &amp; video/drama", N1702)),"drama",ISNUMBER(SEARCH("film &amp; video/science fiction", N1702)),"science fiction",ISNUMBER(SEARCH("film &amp; video/shorts", N1702)),"shorts",ISNUMBER(SEARCH("food/food trucks", N1702)),"food trucks",ISNUMBER(SEARCH("food/restaurants", N1702)),"restaurants",ISNUMBER(SEARCH("food/small batch", N1702)),"small batch",ISNUMBER(SEARCH("games/mobile games", N1702)),"mobile games",ISNUMBER(SEARCH("games/tabletop games", N1702)),"tabletop games",ISNUMBER(SEARCH("games/video games", N1702)),"video games",ISNUMBER(SEARCH("music/classical music", N1702)),"classical music",ISNUMBER(SEARCH("music/electronic music", N1702)),"electronic music",ISNUMBER(SEARCH("music/faith", N1702)),"faith",ISNUMBER(SEARCH("music/indie rock", N1702)),"indie rock",ISNUMBER(SEARCH("music/jazz", N1702)),"jazz",ISNUMBER(SEARCH("music/metal", N1702)),"metal",ISNUMBER(SEARCH("music/pop", N1702)),"pop",ISNUMBER(SEARCH("music/rock", N1702)),"rock",ISNUMBER(SEARCH("music/world music", N1702)),"world music",ISNUMBER(SEARCH("journalism/audio", N1702)),"audio",ISNUMBER(SEARCH("photography/nature", N1702)),"nature",ISNUMBER(SEARCH("photography/people", N1702)),"people",ISNUMBER(SEARCH("photography/photobooks", N1702)),"photobooks",ISNUMBER(SEARCH("photography/places", N1702)),"places",ISNUMBER(SEARCH("publishing/art books", N1702)),"art books",ISNUMBER(SEARCH("publishing/children's books", N1702)),"children's books",ISNUMBER(SEARCH("publishing/fiction", N1702)),"fiction",ISNUMBER(SEARCH("publishing/nonfiction", N1702)),"nonfiction",ISNUMBER(SEARCH("publishing/radio &amp; podcasts", N1702)),"radio &amp; podcasts",ISNUMBER(SEARCH("publishing/translations", N1702)),"translations",ISNUMBER(SEARCH("technology/gadgets", N1702)),"gadgets",ISNUMBER(SEARCH("technology/hardware", N1702)),"hardware",ISNUMBER(SEARCH("technology/makerspaces", N1702)),"makerspaces",ISNUMBER(SEARCH("technology/space exploration", N1702)),"space exploration",ISNUMBER(SEARCH("technology/wearables", N1702)),"wearables",ISNUMBER(SEARCH("technology/web", N1702)),"web",ISNUMBER(SEARCH("theater/musical", N1702)),"musical",ISNUMBER(SEARCH("theater/plays", N1702)),"plays",ISNUMBER(SEARCH("theater/spaces", N1702)),"spaces")</f>
        <v>faith</v>
      </c>
      <c r="S1702" s="6">
        <f t="shared" si="133"/>
        <v>42796.071643518517</v>
      </c>
      <c r="T1702" s="6">
        <f t="shared" si="134"/>
        <v>42826.166666666672</v>
      </c>
    </row>
    <row r="1703" spans="1:20" ht="48" hidden="1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tr">
        <f t="shared" si="132"/>
        <v>music</v>
      </c>
      <c r="R1703" t="str" cm="1">
        <f t="array" ref="R1703">_xlfn.IFS(ISNUMBER(SEARCH("film &amp; video/television", N1703)),"television",ISNUMBER(SEARCH("film &amp; video/animation", N1703)),"animation",ISNUMBER(SEARCH("film &amp; video/documentary", N1703)),"documentary",ISNUMBER(SEARCH("film &amp; video/drama", N1703)),"drama",ISNUMBER(SEARCH("film &amp; video/science fiction", N1703)),"science fiction",ISNUMBER(SEARCH("film &amp; video/shorts", N1703)),"shorts",ISNUMBER(SEARCH("food/food trucks", N1703)),"food trucks",ISNUMBER(SEARCH("food/restaurants", N1703)),"restaurants",ISNUMBER(SEARCH("food/small batch", N1703)),"small batch",ISNUMBER(SEARCH("games/mobile games", N1703)),"mobile games",ISNUMBER(SEARCH("games/tabletop games", N1703)),"tabletop games",ISNUMBER(SEARCH("games/video games", N1703)),"video games",ISNUMBER(SEARCH("music/classical music", N1703)),"classical music",ISNUMBER(SEARCH("music/electronic music", N1703)),"electronic music",ISNUMBER(SEARCH("music/faith", N1703)),"faith",ISNUMBER(SEARCH("music/indie rock", N1703)),"indie rock",ISNUMBER(SEARCH("music/jazz", N1703)),"jazz",ISNUMBER(SEARCH("music/metal", N1703)),"metal",ISNUMBER(SEARCH("music/pop", N1703)),"pop",ISNUMBER(SEARCH("music/rock", N1703)),"rock",ISNUMBER(SEARCH("music/world music", N1703)),"world music",ISNUMBER(SEARCH("journalism/audio", N1703)),"audio",ISNUMBER(SEARCH("photography/nature", N1703)),"nature",ISNUMBER(SEARCH("photography/people", N1703)),"people",ISNUMBER(SEARCH("photography/photobooks", N1703)),"photobooks",ISNUMBER(SEARCH("photography/places", N1703)),"places",ISNUMBER(SEARCH("publishing/art books", N1703)),"art books",ISNUMBER(SEARCH("publishing/children's books", N1703)),"children's books",ISNUMBER(SEARCH("publishing/fiction", N1703)),"fiction",ISNUMBER(SEARCH("publishing/nonfiction", N1703)),"nonfiction",ISNUMBER(SEARCH("publishing/radio &amp; podcasts", N1703)),"radio &amp; podcasts",ISNUMBER(SEARCH("publishing/translations", N1703)),"translations",ISNUMBER(SEARCH("technology/gadgets", N1703)),"gadgets",ISNUMBER(SEARCH("technology/hardware", N1703)),"hardware",ISNUMBER(SEARCH("technology/makerspaces", N1703)),"makerspaces",ISNUMBER(SEARCH("technology/space exploration", N1703)),"space exploration",ISNUMBER(SEARCH("technology/wearables", N1703)),"wearables",ISNUMBER(SEARCH("technology/web", N1703)),"web",ISNUMBER(SEARCH("theater/musical", N1703)),"musical",ISNUMBER(SEARCH("theater/plays", N1703)),"plays",ISNUMBER(SEARCH("theater/spaces", N1703)),"spaces")</f>
        <v>faith</v>
      </c>
      <c r="S1703" s="6">
        <f t="shared" si="133"/>
        <v>41989.664409722223</v>
      </c>
      <c r="T1703" s="6">
        <f t="shared" si="134"/>
        <v>42019.664409722223</v>
      </c>
    </row>
    <row r="1704" spans="1:20" ht="16" hidden="1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tr">
        <f t="shared" si="132"/>
        <v>music</v>
      </c>
      <c r="R1704" t="str" cm="1">
        <f t="array" ref="R1704">_xlfn.IFS(ISNUMBER(SEARCH("film &amp; video/television", N1704)),"television",ISNUMBER(SEARCH("film &amp; video/animation", N1704)),"animation",ISNUMBER(SEARCH("film &amp; video/documentary", N1704)),"documentary",ISNUMBER(SEARCH("film &amp; video/drama", N1704)),"drama",ISNUMBER(SEARCH("film &amp; video/science fiction", N1704)),"science fiction",ISNUMBER(SEARCH("film &amp; video/shorts", N1704)),"shorts",ISNUMBER(SEARCH("food/food trucks", N1704)),"food trucks",ISNUMBER(SEARCH("food/restaurants", N1704)),"restaurants",ISNUMBER(SEARCH("food/small batch", N1704)),"small batch",ISNUMBER(SEARCH("games/mobile games", N1704)),"mobile games",ISNUMBER(SEARCH("games/tabletop games", N1704)),"tabletop games",ISNUMBER(SEARCH("games/video games", N1704)),"video games",ISNUMBER(SEARCH("music/classical music", N1704)),"classical music",ISNUMBER(SEARCH("music/electronic music", N1704)),"electronic music",ISNUMBER(SEARCH("music/faith", N1704)),"faith",ISNUMBER(SEARCH("music/indie rock", N1704)),"indie rock",ISNUMBER(SEARCH("music/jazz", N1704)),"jazz",ISNUMBER(SEARCH("music/metal", N1704)),"metal",ISNUMBER(SEARCH("music/pop", N1704)),"pop",ISNUMBER(SEARCH("music/rock", N1704)),"rock",ISNUMBER(SEARCH("music/world music", N1704)),"world music",ISNUMBER(SEARCH("journalism/audio", N1704)),"audio",ISNUMBER(SEARCH("photography/nature", N1704)),"nature",ISNUMBER(SEARCH("photography/people", N1704)),"people",ISNUMBER(SEARCH("photography/photobooks", N1704)),"photobooks",ISNUMBER(SEARCH("photography/places", N1704)),"places",ISNUMBER(SEARCH("publishing/art books", N1704)),"art books",ISNUMBER(SEARCH("publishing/children's books", N1704)),"children's books",ISNUMBER(SEARCH("publishing/fiction", N1704)),"fiction",ISNUMBER(SEARCH("publishing/nonfiction", N1704)),"nonfiction",ISNUMBER(SEARCH("publishing/radio &amp; podcasts", N1704)),"radio &amp; podcasts",ISNUMBER(SEARCH("publishing/translations", N1704)),"translations",ISNUMBER(SEARCH("technology/gadgets", N1704)),"gadgets",ISNUMBER(SEARCH("technology/hardware", N1704)),"hardware",ISNUMBER(SEARCH("technology/makerspaces", N1704)),"makerspaces",ISNUMBER(SEARCH("technology/space exploration", N1704)),"space exploration",ISNUMBER(SEARCH("technology/wearables", N1704)),"wearables",ISNUMBER(SEARCH("technology/web", N1704)),"web",ISNUMBER(SEARCH("theater/musical", N1704)),"musical",ISNUMBER(SEARCH("theater/plays", N1704)),"plays",ISNUMBER(SEARCH("theater/spaces", N1704)),"spaces")</f>
        <v>faith</v>
      </c>
      <c r="S1704" s="6">
        <f t="shared" si="133"/>
        <v>42063.869791666672</v>
      </c>
      <c r="T1704" s="6">
        <f t="shared" si="134"/>
        <v>42093.828125</v>
      </c>
    </row>
    <row r="1705" spans="1:20" ht="48" hidden="1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tr">
        <f t="shared" si="132"/>
        <v>music</v>
      </c>
      <c r="R1705" t="str" cm="1">
        <f t="array" ref="R1705">_xlfn.IFS(ISNUMBER(SEARCH("film &amp; video/television", N1705)),"television",ISNUMBER(SEARCH("film &amp; video/animation", N1705)),"animation",ISNUMBER(SEARCH("film &amp; video/documentary", N1705)),"documentary",ISNUMBER(SEARCH("film &amp; video/drama", N1705)),"drama",ISNUMBER(SEARCH("film &amp; video/science fiction", N1705)),"science fiction",ISNUMBER(SEARCH("film &amp; video/shorts", N1705)),"shorts",ISNUMBER(SEARCH("food/food trucks", N1705)),"food trucks",ISNUMBER(SEARCH("food/restaurants", N1705)),"restaurants",ISNUMBER(SEARCH("food/small batch", N1705)),"small batch",ISNUMBER(SEARCH("games/mobile games", N1705)),"mobile games",ISNUMBER(SEARCH("games/tabletop games", N1705)),"tabletop games",ISNUMBER(SEARCH("games/video games", N1705)),"video games",ISNUMBER(SEARCH("music/classical music", N1705)),"classical music",ISNUMBER(SEARCH("music/electronic music", N1705)),"electronic music",ISNUMBER(SEARCH("music/faith", N1705)),"faith",ISNUMBER(SEARCH("music/indie rock", N1705)),"indie rock",ISNUMBER(SEARCH("music/jazz", N1705)),"jazz",ISNUMBER(SEARCH("music/metal", N1705)),"metal",ISNUMBER(SEARCH("music/pop", N1705)),"pop",ISNUMBER(SEARCH("music/rock", N1705)),"rock",ISNUMBER(SEARCH("music/world music", N1705)),"world music",ISNUMBER(SEARCH("journalism/audio", N1705)),"audio",ISNUMBER(SEARCH("photography/nature", N1705)),"nature",ISNUMBER(SEARCH("photography/people", N1705)),"people",ISNUMBER(SEARCH("photography/photobooks", N1705)),"photobooks",ISNUMBER(SEARCH("photography/places", N1705)),"places",ISNUMBER(SEARCH("publishing/art books", N1705)),"art books",ISNUMBER(SEARCH("publishing/children's books", N1705)),"children's books",ISNUMBER(SEARCH("publishing/fiction", N1705)),"fiction",ISNUMBER(SEARCH("publishing/nonfiction", N1705)),"nonfiction",ISNUMBER(SEARCH("publishing/radio &amp; podcasts", N1705)),"radio &amp; podcasts",ISNUMBER(SEARCH("publishing/translations", N1705)),"translations",ISNUMBER(SEARCH("technology/gadgets", N1705)),"gadgets",ISNUMBER(SEARCH("technology/hardware", N1705)),"hardware",ISNUMBER(SEARCH("technology/makerspaces", N1705)),"makerspaces",ISNUMBER(SEARCH("technology/space exploration", N1705)),"space exploration",ISNUMBER(SEARCH("technology/wearables", N1705)),"wearables",ISNUMBER(SEARCH("technology/web", N1705)),"web",ISNUMBER(SEARCH("theater/musical", N1705)),"musical",ISNUMBER(SEARCH("theater/plays", N1705)),"plays",ISNUMBER(SEARCH("theater/spaces", N1705)),"spaces")</f>
        <v>faith</v>
      </c>
      <c r="S1705" s="6">
        <f t="shared" si="133"/>
        <v>42187.281678240746</v>
      </c>
      <c r="T1705" s="6">
        <f t="shared" si="134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tr">
        <f t="shared" si="132"/>
        <v>music</v>
      </c>
      <c r="R1706" t="str" cm="1">
        <f t="array" ref="R1706">_xlfn.IFS(ISNUMBER(SEARCH("film &amp; video/television", N1706)),"television",ISNUMBER(SEARCH("film &amp; video/animation", N1706)),"animation",ISNUMBER(SEARCH("film &amp; video/documentary", N1706)),"documentary",ISNUMBER(SEARCH("film &amp; video/drama", N1706)),"drama",ISNUMBER(SEARCH("film &amp; video/science fiction", N1706)),"science fiction",ISNUMBER(SEARCH("film &amp; video/shorts", N1706)),"shorts",ISNUMBER(SEARCH("food/food trucks", N1706)),"food trucks",ISNUMBER(SEARCH("food/restaurants", N1706)),"restaurants",ISNUMBER(SEARCH("food/small batch", N1706)),"small batch",ISNUMBER(SEARCH("games/mobile games", N1706)),"mobile games",ISNUMBER(SEARCH("games/tabletop games", N1706)),"tabletop games",ISNUMBER(SEARCH("games/video games", N1706)),"video games",ISNUMBER(SEARCH("music/classical music", N1706)),"classical music",ISNUMBER(SEARCH("music/electronic music", N1706)),"electronic music",ISNUMBER(SEARCH("music/faith", N1706)),"faith",ISNUMBER(SEARCH("music/indie rock", N1706)),"indie rock",ISNUMBER(SEARCH("music/jazz", N1706)),"jazz",ISNUMBER(SEARCH("music/metal", N1706)),"metal",ISNUMBER(SEARCH("music/pop", N1706)),"pop",ISNUMBER(SEARCH("music/rock", N1706)),"rock",ISNUMBER(SEARCH("music/world music", N1706)),"world music",ISNUMBER(SEARCH("journalism/audio", N1706)),"audio",ISNUMBER(SEARCH("photography/nature", N1706)),"nature",ISNUMBER(SEARCH("photography/people", N1706)),"people",ISNUMBER(SEARCH("photography/photobooks", N1706)),"photobooks",ISNUMBER(SEARCH("photography/places", N1706)),"places",ISNUMBER(SEARCH("publishing/art books", N1706)),"art books",ISNUMBER(SEARCH("publishing/children's books", N1706)),"children's books",ISNUMBER(SEARCH("publishing/fiction", N1706)),"fiction",ISNUMBER(SEARCH("publishing/nonfiction", N1706)),"nonfiction",ISNUMBER(SEARCH("publishing/radio &amp; podcasts", N1706)),"radio &amp; podcasts",ISNUMBER(SEARCH("publishing/translations", N1706)),"translations",ISNUMBER(SEARCH("technology/gadgets", N1706)),"gadgets",ISNUMBER(SEARCH("technology/hardware", N1706)),"hardware",ISNUMBER(SEARCH("technology/makerspaces", N1706)),"makerspaces",ISNUMBER(SEARCH("technology/space exploration", N1706)),"space exploration",ISNUMBER(SEARCH("technology/wearables", N1706)),"wearables",ISNUMBER(SEARCH("technology/web", N1706)),"web",ISNUMBER(SEARCH("theater/musical", N1706)),"musical",ISNUMBER(SEARCH("theater/plays", N1706)),"plays",ISNUMBER(SEARCH("theater/spaces", N1706)),"spaces")</f>
        <v>faith</v>
      </c>
      <c r="S1706" s="6">
        <f t="shared" si="133"/>
        <v>42021.139733796299</v>
      </c>
      <c r="T1706" s="6">
        <f t="shared" si="134"/>
        <v>42051.139733796299</v>
      </c>
    </row>
    <row r="1707" spans="1:20" ht="48" hidden="1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v>0</v>
      </c>
      <c r="Q1707" t="str">
        <f t="shared" si="132"/>
        <v>music</v>
      </c>
      <c r="R1707" t="str" cm="1">
        <f t="array" ref="R1707">_xlfn.IFS(ISNUMBER(SEARCH("film &amp; video/television", N1707)),"television",ISNUMBER(SEARCH("film &amp; video/animation", N1707)),"animation",ISNUMBER(SEARCH("film &amp; video/documentary", N1707)),"documentary",ISNUMBER(SEARCH("film &amp; video/drama", N1707)),"drama",ISNUMBER(SEARCH("film &amp; video/science fiction", N1707)),"science fiction",ISNUMBER(SEARCH("film &amp; video/shorts", N1707)),"shorts",ISNUMBER(SEARCH("food/food trucks", N1707)),"food trucks",ISNUMBER(SEARCH("food/restaurants", N1707)),"restaurants",ISNUMBER(SEARCH("food/small batch", N1707)),"small batch",ISNUMBER(SEARCH("games/mobile games", N1707)),"mobile games",ISNUMBER(SEARCH("games/tabletop games", N1707)),"tabletop games",ISNUMBER(SEARCH("games/video games", N1707)),"video games",ISNUMBER(SEARCH("music/classical music", N1707)),"classical music",ISNUMBER(SEARCH("music/electronic music", N1707)),"electronic music",ISNUMBER(SEARCH("music/faith", N1707)),"faith",ISNUMBER(SEARCH("music/indie rock", N1707)),"indie rock",ISNUMBER(SEARCH("music/jazz", N1707)),"jazz",ISNUMBER(SEARCH("music/metal", N1707)),"metal",ISNUMBER(SEARCH("music/pop", N1707)),"pop",ISNUMBER(SEARCH("music/rock", N1707)),"rock",ISNUMBER(SEARCH("music/world music", N1707)),"world music",ISNUMBER(SEARCH("journalism/audio", N1707)),"audio",ISNUMBER(SEARCH("photography/nature", N1707)),"nature",ISNUMBER(SEARCH("photography/people", N1707)),"people",ISNUMBER(SEARCH("photography/photobooks", N1707)),"photobooks",ISNUMBER(SEARCH("photography/places", N1707)),"places",ISNUMBER(SEARCH("publishing/art books", N1707)),"art books",ISNUMBER(SEARCH("publishing/children's books", N1707)),"children's books",ISNUMBER(SEARCH("publishing/fiction", N1707)),"fiction",ISNUMBER(SEARCH("publishing/nonfiction", N1707)),"nonfiction",ISNUMBER(SEARCH("publishing/radio &amp; podcasts", N1707)),"radio &amp; podcasts",ISNUMBER(SEARCH("publishing/translations", N1707)),"translations",ISNUMBER(SEARCH("technology/gadgets", N1707)),"gadgets",ISNUMBER(SEARCH("technology/hardware", N1707)),"hardware",ISNUMBER(SEARCH("technology/makerspaces", N1707)),"makerspaces",ISNUMBER(SEARCH("technology/space exploration", N1707)),"space exploration",ISNUMBER(SEARCH("technology/wearables", N1707)),"wearables",ISNUMBER(SEARCH("technology/web", N1707)),"web",ISNUMBER(SEARCH("theater/musical", N1707)),"musical",ISNUMBER(SEARCH("theater/plays", N1707)),"plays",ISNUMBER(SEARCH("theater/spaces", N1707)),"spaces")</f>
        <v>faith</v>
      </c>
      <c r="S1707" s="6">
        <f t="shared" si="133"/>
        <v>42245.016736111109</v>
      </c>
      <c r="T1707" s="6">
        <f t="shared" si="134"/>
        <v>42256.666666666672</v>
      </c>
    </row>
    <row r="1708" spans="1:20" ht="48" hidden="1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v>0</v>
      </c>
      <c r="Q1708" t="str">
        <f t="shared" si="132"/>
        <v>music</v>
      </c>
      <c r="R1708" t="str" cm="1">
        <f t="array" ref="R1708">_xlfn.IFS(ISNUMBER(SEARCH("film &amp; video/television", N1708)),"television",ISNUMBER(SEARCH("film &amp; video/animation", N1708)),"animation",ISNUMBER(SEARCH("film &amp; video/documentary", N1708)),"documentary",ISNUMBER(SEARCH("film &amp; video/drama", N1708)),"drama",ISNUMBER(SEARCH("film &amp; video/science fiction", N1708)),"science fiction",ISNUMBER(SEARCH("film &amp; video/shorts", N1708)),"shorts",ISNUMBER(SEARCH("food/food trucks", N1708)),"food trucks",ISNUMBER(SEARCH("food/restaurants", N1708)),"restaurants",ISNUMBER(SEARCH("food/small batch", N1708)),"small batch",ISNUMBER(SEARCH("games/mobile games", N1708)),"mobile games",ISNUMBER(SEARCH("games/tabletop games", N1708)),"tabletop games",ISNUMBER(SEARCH("games/video games", N1708)),"video games",ISNUMBER(SEARCH("music/classical music", N1708)),"classical music",ISNUMBER(SEARCH("music/electronic music", N1708)),"electronic music",ISNUMBER(SEARCH("music/faith", N1708)),"faith",ISNUMBER(SEARCH("music/indie rock", N1708)),"indie rock",ISNUMBER(SEARCH("music/jazz", N1708)),"jazz",ISNUMBER(SEARCH("music/metal", N1708)),"metal",ISNUMBER(SEARCH("music/pop", N1708)),"pop",ISNUMBER(SEARCH("music/rock", N1708)),"rock",ISNUMBER(SEARCH("music/world music", N1708)),"world music",ISNUMBER(SEARCH("journalism/audio", N1708)),"audio",ISNUMBER(SEARCH("photography/nature", N1708)),"nature",ISNUMBER(SEARCH("photography/people", N1708)),"people",ISNUMBER(SEARCH("photography/photobooks", N1708)),"photobooks",ISNUMBER(SEARCH("photography/places", N1708)),"places",ISNUMBER(SEARCH("publishing/art books", N1708)),"art books",ISNUMBER(SEARCH("publishing/children's books", N1708)),"children's books",ISNUMBER(SEARCH("publishing/fiction", N1708)),"fiction",ISNUMBER(SEARCH("publishing/nonfiction", N1708)),"nonfiction",ISNUMBER(SEARCH("publishing/radio &amp; podcasts", N1708)),"radio &amp; podcasts",ISNUMBER(SEARCH("publishing/translations", N1708)),"translations",ISNUMBER(SEARCH("technology/gadgets", N1708)),"gadgets",ISNUMBER(SEARCH("technology/hardware", N1708)),"hardware",ISNUMBER(SEARCH("technology/makerspaces", N1708)),"makerspaces",ISNUMBER(SEARCH("technology/space exploration", N1708)),"space exploration",ISNUMBER(SEARCH("technology/wearables", N1708)),"wearables",ISNUMBER(SEARCH("technology/web", N1708)),"web",ISNUMBER(SEARCH("theater/musical", N1708)),"musical",ISNUMBER(SEARCH("theater/plays", N1708)),"plays",ISNUMBER(SEARCH("theater/spaces", N1708)),"spaces")</f>
        <v>faith</v>
      </c>
      <c r="S1708" s="6">
        <f t="shared" si="133"/>
        <v>42179.306388888886</v>
      </c>
      <c r="T1708" s="6">
        <f t="shared" si="134"/>
        <v>42239.306388888886</v>
      </c>
    </row>
    <row r="1709" spans="1:20" ht="48" hidden="1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tr">
        <f t="shared" si="132"/>
        <v>music</v>
      </c>
      <c r="R1709" t="str" cm="1">
        <f t="array" ref="R1709">_xlfn.IFS(ISNUMBER(SEARCH("film &amp; video/television", N1709)),"television",ISNUMBER(SEARCH("film &amp; video/animation", N1709)),"animation",ISNUMBER(SEARCH("film &amp; video/documentary", N1709)),"documentary",ISNUMBER(SEARCH("film &amp; video/drama", N1709)),"drama",ISNUMBER(SEARCH("film &amp; video/science fiction", N1709)),"science fiction",ISNUMBER(SEARCH("film &amp; video/shorts", N1709)),"shorts",ISNUMBER(SEARCH("food/food trucks", N1709)),"food trucks",ISNUMBER(SEARCH("food/restaurants", N1709)),"restaurants",ISNUMBER(SEARCH("food/small batch", N1709)),"small batch",ISNUMBER(SEARCH("games/mobile games", N1709)),"mobile games",ISNUMBER(SEARCH("games/tabletop games", N1709)),"tabletop games",ISNUMBER(SEARCH("games/video games", N1709)),"video games",ISNUMBER(SEARCH("music/classical music", N1709)),"classical music",ISNUMBER(SEARCH("music/electronic music", N1709)),"electronic music",ISNUMBER(SEARCH("music/faith", N1709)),"faith",ISNUMBER(SEARCH("music/indie rock", N1709)),"indie rock",ISNUMBER(SEARCH("music/jazz", N1709)),"jazz",ISNUMBER(SEARCH("music/metal", N1709)),"metal",ISNUMBER(SEARCH("music/pop", N1709)),"pop",ISNUMBER(SEARCH("music/rock", N1709)),"rock",ISNUMBER(SEARCH("music/world music", N1709)),"world music",ISNUMBER(SEARCH("journalism/audio", N1709)),"audio",ISNUMBER(SEARCH("photography/nature", N1709)),"nature",ISNUMBER(SEARCH("photography/people", N1709)),"people",ISNUMBER(SEARCH("photography/photobooks", N1709)),"photobooks",ISNUMBER(SEARCH("photography/places", N1709)),"places",ISNUMBER(SEARCH("publishing/art books", N1709)),"art books",ISNUMBER(SEARCH("publishing/children's books", N1709)),"children's books",ISNUMBER(SEARCH("publishing/fiction", N1709)),"fiction",ISNUMBER(SEARCH("publishing/nonfiction", N1709)),"nonfiction",ISNUMBER(SEARCH("publishing/radio &amp; podcasts", N1709)),"radio &amp; podcasts",ISNUMBER(SEARCH("publishing/translations", N1709)),"translations",ISNUMBER(SEARCH("technology/gadgets", N1709)),"gadgets",ISNUMBER(SEARCH("technology/hardware", N1709)),"hardware",ISNUMBER(SEARCH("technology/makerspaces", N1709)),"makerspaces",ISNUMBER(SEARCH("technology/space exploration", N1709)),"space exploration",ISNUMBER(SEARCH("technology/wearables", N1709)),"wearables",ISNUMBER(SEARCH("technology/web", N1709)),"web",ISNUMBER(SEARCH("theater/musical", N1709)),"musical",ISNUMBER(SEARCH("theater/plays", N1709)),"plays",ISNUMBER(SEARCH("theater/spaces", N1709)),"spaces")</f>
        <v>faith</v>
      </c>
      <c r="S1709" s="6">
        <f t="shared" si="133"/>
        <v>42427.721006944441</v>
      </c>
      <c r="T1709" s="6">
        <f t="shared" si="134"/>
        <v>42457.679340277777</v>
      </c>
    </row>
    <row r="1710" spans="1:20" ht="48" hidden="1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v>0</v>
      </c>
      <c r="Q1710" t="str">
        <f t="shared" si="132"/>
        <v>music</v>
      </c>
      <c r="R1710" t="str" cm="1">
        <f t="array" ref="R1710">_xlfn.IFS(ISNUMBER(SEARCH("film &amp; video/television", N1710)),"television",ISNUMBER(SEARCH("film &amp; video/animation", N1710)),"animation",ISNUMBER(SEARCH("film &amp; video/documentary", N1710)),"documentary",ISNUMBER(SEARCH("film &amp; video/drama", N1710)),"drama",ISNUMBER(SEARCH("film &amp; video/science fiction", N1710)),"science fiction",ISNUMBER(SEARCH("film &amp; video/shorts", N1710)),"shorts",ISNUMBER(SEARCH("food/food trucks", N1710)),"food trucks",ISNUMBER(SEARCH("food/restaurants", N1710)),"restaurants",ISNUMBER(SEARCH("food/small batch", N1710)),"small batch",ISNUMBER(SEARCH("games/mobile games", N1710)),"mobile games",ISNUMBER(SEARCH("games/tabletop games", N1710)),"tabletop games",ISNUMBER(SEARCH("games/video games", N1710)),"video games",ISNUMBER(SEARCH("music/classical music", N1710)),"classical music",ISNUMBER(SEARCH("music/electronic music", N1710)),"electronic music",ISNUMBER(SEARCH("music/faith", N1710)),"faith",ISNUMBER(SEARCH("music/indie rock", N1710)),"indie rock",ISNUMBER(SEARCH("music/jazz", N1710)),"jazz",ISNUMBER(SEARCH("music/metal", N1710)),"metal",ISNUMBER(SEARCH("music/pop", N1710)),"pop",ISNUMBER(SEARCH("music/rock", N1710)),"rock",ISNUMBER(SEARCH("music/world music", N1710)),"world music",ISNUMBER(SEARCH("journalism/audio", N1710)),"audio",ISNUMBER(SEARCH("photography/nature", N1710)),"nature",ISNUMBER(SEARCH("photography/people", N1710)),"people",ISNUMBER(SEARCH("photography/photobooks", N1710)),"photobooks",ISNUMBER(SEARCH("photography/places", N1710)),"places",ISNUMBER(SEARCH("publishing/art books", N1710)),"art books",ISNUMBER(SEARCH("publishing/children's books", N1710)),"children's books",ISNUMBER(SEARCH("publishing/fiction", N1710)),"fiction",ISNUMBER(SEARCH("publishing/nonfiction", N1710)),"nonfiction",ISNUMBER(SEARCH("publishing/radio &amp; podcasts", N1710)),"radio &amp; podcasts",ISNUMBER(SEARCH("publishing/translations", N1710)),"translations",ISNUMBER(SEARCH("technology/gadgets", N1710)),"gadgets",ISNUMBER(SEARCH("technology/hardware", N1710)),"hardware",ISNUMBER(SEARCH("technology/makerspaces", N1710)),"makerspaces",ISNUMBER(SEARCH("technology/space exploration", N1710)),"space exploration",ISNUMBER(SEARCH("technology/wearables", N1710)),"wearables",ISNUMBER(SEARCH("technology/web", N1710)),"web",ISNUMBER(SEARCH("theater/musical", N1710)),"musical",ISNUMBER(SEARCH("theater/plays", N1710)),"plays",ISNUMBER(SEARCH("theater/spaces", N1710)),"spaces")</f>
        <v>faith</v>
      </c>
      <c r="S1710" s="6">
        <f t="shared" si="133"/>
        <v>42451.866967592592</v>
      </c>
      <c r="T1710" s="6">
        <f t="shared" si="134"/>
        <v>42491.866967592592</v>
      </c>
    </row>
    <row r="1711" spans="1:20" ht="48" hidden="1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tr">
        <f t="shared" si="132"/>
        <v>music</v>
      </c>
      <c r="R1711" t="str" cm="1">
        <f t="array" ref="R1711">_xlfn.IFS(ISNUMBER(SEARCH("film &amp; video/television", N1711)),"television",ISNUMBER(SEARCH("film &amp; video/animation", N1711)),"animation",ISNUMBER(SEARCH("film &amp; video/documentary", N1711)),"documentary",ISNUMBER(SEARCH("film &amp; video/drama", N1711)),"drama",ISNUMBER(SEARCH("film &amp; video/science fiction", N1711)),"science fiction",ISNUMBER(SEARCH("film &amp; video/shorts", N1711)),"shorts",ISNUMBER(SEARCH("food/food trucks", N1711)),"food trucks",ISNUMBER(SEARCH("food/restaurants", N1711)),"restaurants",ISNUMBER(SEARCH("food/small batch", N1711)),"small batch",ISNUMBER(SEARCH("games/mobile games", N1711)),"mobile games",ISNUMBER(SEARCH("games/tabletop games", N1711)),"tabletop games",ISNUMBER(SEARCH("games/video games", N1711)),"video games",ISNUMBER(SEARCH("music/classical music", N1711)),"classical music",ISNUMBER(SEARCH("music/electronic music", N1711)),"electronic music",ISNUMBER(SEARCH("music/faith", N1711)),"faith",ISNUMBER(SEARCH("music/indie rock", N1711)),"indie rock",ISNUMBER(SEARCH("music/jazz", N1711)),"jazz",ISNUMBER(SEARCH("music/metal", N1711)),"metal",ISNUMBER(SEARCH("music/pop", N1711)),"pop",ISNUMBER(SEARCH("music/rock", N1711)),"rock",ISNUMBER(SEARCH("music/world music", N1711)),"world music",ISNUMBER(SEARCH("journalism/audio", N1711)),"audio",ISNUMBER(SEARCH("photography/nature", N1711)),"nature",ISNUMBER(SEARCH("photography/people", N1711)),"people",ISNUMBER(SEARCH("photography/photobooks", N1711)),"photobooks",ISNUMBER(SEARCH("photography/places", N1711)),"places",ISNUMBER(SEARCH("publishing/art books", N1711)),"art books",ISNUMBER(SEARCH("publishing/children's books", N1711)),"children's books",ISNUMBER(SEARCH("publishing/fiction", N1711)),"fiction",ISNUMBER(SEARCH("publishing/nonfiction", N1711)),"nonfiction",ISNUMBER(SEARCH("publishing/radio &amp; podcasts", N1711)),"radio &amp; podcasts",ISNUMBER(SEARCH("publishing/translations", N1711)),"translations",ISNUMBER(SEARCH("technology/gadgets", N1711)),"gadgets",ISNUMBER(SEARCH("technology/hardware", N1711)),"hardware",ISNUMBER(SEARCH("technology/makerspaces", N1711)),"makerspaces",ISNUMBER(SEARCH("technology/space exploration", N1711)),"space exploration",ISNUMBER(SEARCH("technology/wearables", N1711)),"wearables",ISNUMBER(SEARCH("technology/web", N1711)),"web",ISNUMBER(SEARCH("theater/musical", N1711)),"musical",ISNUMBER(SEARCH("theater/plays", N1711)),"plays",ISNUMBER(SEARCH("theater/spaces", N1711)),"spaces")</f>
        <v>faith</v>
      </c>
      <c r="S1711" s="6">
        <f t="shared" si="133"/>
        <v>41841.56381944444</v>
      </c>
      <c r="T1711" s="6">
        <f t="shared" si="134"/>
        <v>41882.818749999999</v>
      </c>
    </row>
    <row r="1712" spans="1:20" ht="32" hidden="1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tr">
        <f t="shared" si="132"/>
        <v>music</v>
      </c>
      <c r="R1712" t="str" cm="1">
        <f t="array" ref="R1712">_xlfn.IFS(ISNUMBER(SEARCH("film &amp; video/television", N1712)),"television",ISNUMBER(SEARCH("film &amp; video/animation", N1712)),"animation",ISNUMBER(SEARCH("film &amp; video/documentary", N1712)),"documentary",ISNUMBER(SEARCH("film &amp; video/drama", N1712)),"drama",ISNUMBER(SEARCH("film &amp; video/science fiction", N1712)),"science fiction",ISNUMBER(SEARCH("film &amp; video/shorts", N1712)),"shorts",ISNUMBER(SEARCH("food/food trucks", N1712)),"food trucks",ISNUMBER(SEARCH("food/restaurants", N1712)),"restaurants",ISNUMBER(SEARCH("food/small batch", N1712)),"small batch",ISNUMBER(SEARCH("games/mobile games", N1712)),"mobile games",ISNUMBER(SEARCH("games/tabletop games", N1712)),"tabletop games",ISNUMBER(SEARCH("games/video games", N1712)),"video games",ISNUMBER(SEARCH("music/classical music", N1712)),"classical music",ISNUMBER(SEARCH("music/electronic music", N1712)),"electronic music",ISNUMBER(SEARCH("music/faith", N1712)),"faith",ISNUMBER(SEARCH("music/indie rock", N1712)),"indie rock",ISNUMBER(SEARCH("music/jazz", N1712)),"jazz",ISNUMBER(SEARCH("music/metal", N1712)),"metal",ISNUMBER(SEARCH("music/pop", N1712)),"pop",ISNUMBER(SEARCH("music/rock", N1712)),"rock",ISNUMBER(SEARCH("music/world music", N1712)),"world music",ISNUMBER(SEARCH("journalism/audio", N1712)),"audio",ISNUMBER(SEARCH("photography/nature", N1712)),"nature",ISNUMBER(SEARCH("photography/people", N1712)),"people",ISNUMBER(SEARCH("photography/photobooks", N1712)),"photobooks",ISNUMBER(SEARCH("photography/places", N1712)),"places",ISNUMBER(SEARCH("publishing/art books", N1712)),"art books",ISNUMBER(SEARCH("publishing/children's books", N1712)),"children's books",ISNUMBER(SEARCH("publishing/fiction", N1712)),"fiction",ISNUMBER(SEARCH("publishing/nonfiction", N1712)),"nonfiction",ISNUMBER(SEARCH("publishing/radio &amp; podcasts", N1712)),"radio &amp; podcasts",ISNUMBER(SEARCH("publishing/translations", N1712)),"translations",ISNUMBER(SEARCH("technology/gadgets", N1712)),"gadgets",ISNUMBER(SEARCH("technology/hardware", N1712)),"hardware",ISNUMBER(SEARCH("technology/makerspaces", N1712)),"makerspaces",ISNUMBER(SEARCH("technology/space exploration", N1712)),"space exploration",ISNUMBER(SEARCH("technology/wearables", N1712)),"wearables",ISNUMBER(SEARCH("technology/web", N1712)),"web",ISNUMBER(SEARCH("theater/musical", N1712)),"musical",ISNUMBER(SEARCH("theater/plays", N1712)),"plays",ISNUMBER(SEARCH("theater/spaces", N1712)),"spaces")</f>
        <v>faith</v>
      </c>
      <c r="S1712" s="6">
        <f t="shared" si="133"/>
        <v>42341.59129629629</v>
      </c>
      <c r="T1712" s="6">
        <f t="shared" si="134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tr">
        <f t="shared" si="132"/>
        <v>music</v>
      </c>
      <c r="R1713" t="str" cm="1">
        <f t="array" ref="R1713">_xlfn.IFS(ISNUMBER(SEARCH("film &amp; video/television", N1713)),"television",ISNUMBER(SEARCH("film &amp; video/animation", N1713)),"animation",ISNUMBER(SEARCH("film &amp; video/documentary", N1713)),"documentary",ISNUMBER(SEARCH("film &amp; video/drama", N1713)),"drama",ISNUMBER(SEARCH("film &amp; video/science fiction", N1713)),"science fiction",ISNUMBER(SEARCH("film &amp; video/shorts", N1713)),"shorts",ISNUMBER(SEARCH("food/food trucks", N1713)),"food trucks",ISNUMBER(SEARCH("food/restaurants", N1713)),"restaurants",ISNUMBER(SEARCH("food/small batch", N1713)),"small batch",ISNUMBER(SEARCH("games/mobile games", N1713)),"mobile games",ISNUMBER(SEARCH("games/tabletop games", N1713)),"tabletop games",ISNUMBER(SEARCH("games/video games", N1713)),"video games",ISNUMBER(SEARCH("music/classical music", N1713)),"classical music",ISNUMBER(SEARCH("music/electronic music", N1713)),"electronic music",ISNUMBER(SEARCH("music/faith", N1713)),"faith",ISNUMBER(SEARCH("music/indie rock", N1713)),"indie rock",ISNUMBER(SEARCH("music/jazz", N1713)),"jazz",ISNUMBER(SEARCH("music/metal", N1713)),"metal",ISNUMBER(SEARCH("music/pop", N1713)),"pop",ISNUMBER(SEARCH("music/rock", N1713)),"rock",ISNUMBER(SEARCH("music/world music", N1713)),"world music",ISNUMBER(SEARCH("journalism/audio", N1713)),"audio",ISNUMBER(SEARCH("photography/nature", N1713)),"nature",ISNUMBER(SEARCH("photography/people", N1713)),"people",ISNUMBER(SEARCH("photography/photobooks", N1713)),"photobooks",ISNUMBER(SEARCH("photography/places", N1713)),"places",ISNUMBER(SEARCH("publishing/art books", N1713)),"art books",ISNUMBER(SEARCH("publishing/children's books", N1713)),"children's books",ISNUMBER(SEARCH("publishing/fiction", N1713)),"fiction",ISNUMBER(SEARCH("publishing/nonfiction", N1713)),"nonfiction",ISNUMBER(SEARCH("publishing/radio &amp; podcasts", N1713)),"radio &amp; podcasts",ISNUMBER(SEARCH("publishing/translations", N1713)),"translations",ISNUMBER(SEARCH("technology/gadgets", N1713)),"gadgets",ISNUMBER(SEARCH("technology/hardware", N1713)),"hardware",ISNUMBER(SEARCH("technology/makerspaces", N1713)),"makerspaces",ISNUMBER(SEARCH("technology/space exploration", N1713)),"space exploration",ISNUMBER(SEARCH("technology/wearables", N1713)),"wearables",ISNUMBER(SEARCH("technology/web", N1713)),"web",ISNUMBER(SEARCH("theater/musical", N1713)),"musical",ISNUMBER(SEARCH("theater/plays", N1713)),"plays",ISNUMBER(SEARCH("theater/spaces", N1713)),"spaces")</f>
        <v>faith</v>
      </c>
      <c r="S1713" s="6">
        <f t="shared" si="133"/>
        <v>41852.646226851852</v>
      </c>
      <c r="T1713" s="6">
        <f t="shared" si="134"/>
        <v>41883.646226851852</v>
      </c>
    </row>
    <row r="1714" spans="1:20" ht="48" hidden="1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v>0</v>
      </c>
      <c r="Q1714" t="str">
        <f t="shared" si="132"/>
        <v>music</v>
      </c>
      <c r="R1714" t="str" cm="1">
        <f t="array" ref="R1714">_xlfn.IFS(ISNUMBER(SEARCH("film &amp; video/television", N1714)),"television",ISNUMBER(SEARCH("film &amp; video/animation", N1714)),"animation",ISNUMBER(SEARCH("film &amp; video/documentary", N1714)),"documentary",ISNUMBER(SEARCH("film &amp; video/drama", N1714)),"drama",ISNUMBER(SEARCH("film &amp; video/science fiction", N1714)),"science fiction",ISNUMBER(SEARCH("film &amp; video/shorts", N1714)),"shorts",ISNUMBER(SEARCH("food/food trucks", N1714)),"food trucks",ISNUMBER(SEARCH("food/restaurants", N1714)),"restaurants",ISNUMBER(SEARCH("food/small batch", N1714)),"small batch",ISNUMBER(SEARCH("games/mobile games", N1714)),"mobile games",ISNUMBER(SEARCH("games/tabletop games", N1714)),"tabletop games",ISNUMBER(SEARCH("games/video games", N1714)),"video games",ISNUMBER(SEARCH("music/classical music", N1714)),"classical music",ISNUMBER(SEARCH("music/electronic music", N1714)),"electronic music",ISNUMBER(SEARCH("music/faith", N1714)),"faith",ISNUMBER(SEARCH("music/indie rock", N1714)),"indie rock",ISNUMBER(SEARCH("music/jazz", N1714)),"jazz",ISNUMBER(SEARCH("music/metal", N1714)),"metal",ISNUMBER(SEARCH("music/pop", N1714)),"pop",ISNUMBER(SEARCH("music/rock", N1714)),"rock",ISNUMBER(SEARCH("music/world music", N1714)),"world music",ISNUMBER(SEARCH("journalism/audio", N1714)),"audio",ISNUMBER(SEARCH("photography/nature", N1714)),"nature",ISNUMBER(SEARCH("photography/people", N1714)),"people",ISNUMBER(SEARCH("photography/photobooks", N1714)),"photobooks",ISNUMBER(SEARCH("photography/places", N1714)),"places",ISNUMBER(SEARCH("publishing/art books", N1714)),"art books",ISNUMBER(SEARCH("publishing/children's books", N1714)),"children's books",ISNUMBER(SEARCH("publishing/fiction", N1714)),"fiction",ISNUMBER(SEARCH("publishing/nonfiction", N1714)),"nonfiction",ISNUMBER(SEARCH("publishing/radio &amp; podcasts", N1714)),"radio &amp; podcasts",ISNUMBER(SEARCH("publishing/translations", N1714)),"translations",ISNUMBER(SEARCH("technology/gadgets", N1714)),"gadgets",ISNUMBER(SEARCH("technology/hardware", N1714)),"hardware",ISNUMBER(SEARCH("technology/makerspaces", N1714)),"makerspaces",ISNUMBER(SEARCH("technology/space exploration", N1714)),"space exploration",ISNUMBER(SEARCH("technology/wearables", N1714)),"wearables",ISNUMBER(SEARCH("technology/web", N1714)),"web",ISNUMBER(SEARCH("theater/musical", N1714)),"musical",ISNUMBER(SEARCH("theater/plays", N1714)),"plays",ISNUMBER(SEARCH("theater/spaces", N1714)),"spaces")</f>
        <v>faith</v>
      </c>
      <c r="S1714" s="6">
        <f t="shared" si="133"/>
        <v>42125.913807870369</v>
      </c>
      <c r="T1714" s="6">
        <f t="shared" si="134"/>
        <v>42185.913807870369</v>
      </c>
    </row>
    <row r="1715" spans="1:20" ht="48" hidden="1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tr">
        <f t="shared" si="132"/>
        <v>music</v>
      </c>
      <c r="R1715" t="str" cm="1">
        <f t="array" ref="R1715">_xlfn.IFS(ISNUMBER(SEARCH("film &amp; video/television", N1715)),"television",ISNUMBER(SEARCH("film &amp; video/animation", N1715)),"animation",ISNUMBER(SEARCH("film &amp; video/documentary", N1715)),"documentary",ISNUMBER(SEARCH("film &amp; video/drama", N1715)),"drama",ISNUMBER(SEARCH("film &amp; video/science fiction", N1715)),"science fiction",ISNUMBER(SEARCH("film &amp; video/shorts", N1715)),"shorts",ISNUMBER(SEARCH("food/food trucks", N1715)),"food trucks",ISNUMBER(SEARCH("food/restaurants", N1715)),"restaurants",ISNUMBER(SEARCH("food/small batch", N1715)),"small batch",ISNUMBER(SEARCH("games/mobile games", N1715)),"mobile games",ISNUMBER(SEARCH("games/tabletop games", N1715)),"tabletop games",ISNUMBER(SEARCH("games/video games", N1715)),"video games",ISNUMBER(SEARCH("music/classical music", N1715)),"classical music",ISNUMBER(SEARCH("music/electronic music", N1715)),"electronic music",ISNUMBER(SEARCH("music/faith", N1715)),"faith",ISNUMBER(SEARCH("music/indie rock", N1715)),"indie rock",ISNUMBER(SEARCH("music/jazz", N1715)),"jazz",ISNUMBER(SEARCH("music/metal", N1715)),"metal",ISNUMBER(SEARCH("music/pop", N1715)),"pop",ISNUMBER(SEARCH("music/rock", N1715)),"rock",ISNUMBER(SEARCH("music/world music", N1715)),"world music",ISNUMBER(SEARCH("journalism/audio", N1715)),"audio",ISNUMBER(SEARCH("photography/nature", N1715)),"nature",ISNUMBER(SEARCH("photography/people", N1715)),"people",ISNUMBER(SEARCH("photography/photobooks", N1715)),"photobooks",ISNUMBER(SEARCH("photography/places", N1715)),"places",ISNUMBER(SEARCH("publishing/art books", N1715)),"art books",ISNUMBER(SEARCH("publishing/children's books", N1715)),"children's books",ISNUMBER(SEARCH("publishing/fiction", N1715)),"fiction",ISNUMBER(SEARCH("publishing/nonfiction", N1715)),"nonfiction",ISNUMBER(SEARCH("publishing/radio &amp; podcasts", N1715)),"radio &amp; podcasts",ISNUMBER(SEARCH("publishing/translations", N1715)),"translations",ISNUMBER(SEARCH("technology/gadgets", N1715)),"gadgets",ISNUMBER(SEARCH("technology/hardware", N1715)),"hardware",ISNUMBER(SEARCH("technology/makerspaces", N1715)),"makerspaces",ISNUMBER(SEARCH("technology/space exploration", N1715)),"space exploration",ISNUMBER(SEARCH("technology/wearables", N1715)),"wearables",ISNUMBER(SEARCH("technology/web", N1715)),"web",ISNUMBER(SEARCH("theater/musical", N1715)),"musical",ISNUMBER(SEARCH("theater/plays", N1715)),"plays",ISNUMBER(SEARCH("theater/spaces", N1715)),"spaces")</f>
        <v>faith</v>
      </c>
      <c r="S1715" s="6">
        <f t="shared" si="133"/>
        <v>41887.801064814819</v>
      </c>
      <c r="T1715" s="6">
        <f t="shared" si="134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tr">
        <f t="shared" si="132"/>
        <v>music</v>
      </c>
      <c r="R1716" t="str" cm="1">
        <f t="array" ref="R1716">_xlfn.IFS(ISNUMBER(SEARCH("film &amp; video/television", N1716)),"television",ISNUMBER(SEARCH("film &amp; video/animation", N1716)),"animation",ISNUMBER(SEARCH("film &amp; video/documentary", N1716)),"documentary",ISNUMBER(SEARCH("film &amp; video/drama", N1716)),"drama",ISNUMBER(SEARCH("film &amp; video/science fiction", N1716)),"science fiction",ISNUMBER(SEARCH("film &amp; video/shorts", N1716)),"shorts",ISNUMBER(SEARCH("food/food trucks", N1716)),"food trucks",ISNUMBER(SEARCH("food/restaurants", N1716)),"restaurants",ISNUMBER(SEARCH("food/small batch", N1716)),"small batch",ISNUMBER(SEARCH("games/mobile games", N1716)),"mobile games",ISNUMBER(SEARCH("games/tabletop games", N1716)),"tabletop games",ISNUMBER(SEARCH("games/video games", N1716)),"video games",ISNUMBER(SEARCH("music/classical music", N1716)),"classical music",ISNUMBER(SEARCH("music/electronic music", N1716)),"electronic music",ISNUMBER(SEARCH("music/faith", N1716)),"faith",ISNUMBER(SEARCH("music/indie rock", N1716)),"indie rock",ISNUMBER(SEARCH("music/jazz", N1716)),"jazz",ISNUMBER(SEARCH("music/metal", N1716)),"metal",ISNUMBER(SEARCH("music/pop", N1716)),"pop",ISNUMBER(SEARCH("music/rock", N1716)),"rock",ISNUMBER(SEARCH("music/world music", N1716)),"world music",ISNUMBER(SEARCH("journalism/audio", N1716)),"audio",ISNUMBER(SEARCH("photography/nature", N1716)),"nature",ISNUMBER(SEARCH("photography/people", N1716)),"people",ISNUMBER(SEARCH("photography/photobooks", N1716)),"photobooks",ISNUMBER(SEARCH("photography/places", N1716)),"places",ISNUMBER(SEARCH("publishing/art books", N1716)),"art books",ISNUMBER(SEARCH("publishing/children's books", N1716)),"children's books",ISNUMBER(SEARCH("publishing/fiction", N1716)),"fiction",ISNUMBER(SEARCH("publishing/nonfiction", N1716)),"nonfiction",ISNUMBER(SEARCH("publishing/radio &amp; podcasts", N1716)),"radio &amp; podcasts",ISNUMBER(SEARCH("publishing/translations", N1716)),"translations",ISNUMBER(SEARCH("technology/gadgets", N1716)),"gadgets",ISNUMBER(SEARCH("technology/hardware", N1716)),"hardware",ISNUMBER(SEARCH("technology/makerspaces", N1716)),"makerspaces",ISNUMBER(SEARCH("technology/space exploration", N1716)),"space exploration",ISNUMBER(SEARCH("technology/wearables", N1716)),"wearables",ISNUMBER(SEARCH("technology/web", N1716)),"web",ISNUMBER(SEARCH("theater/musical", N1716)),"musical",ISNUMBER(SEARCH("theater/plays", N1716)),"plays",ISNUMBER(SEARCH("theater/spaces", N1716)),"spaces")</f>
        <v>faith</v>
      </c>
      <c r="S1716" s="6">
        <f t="shared" si="133"/>
        <v>42095.918530092589</v>
      </c>
      <c r="T1716" s="6">
        <f t="shared" si="134"/>
        <v>42125.918530092589</v>
      </c>
    </row>
    <row r="1717" spans="1:20" ht="48" hidden="1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tr">
        <f t="shared" si="132"/>
        <v>music</v>
      </c>
      <c r="R1717" t="str" cm="1">
        <f t="array" ref="R1717">_xlfn.IFS(ISNUMBER(SEARCH("film &amp; video/television", N1717)),"television",ISNUMBER(SEARCH("film &amp; video/animation", N1717)),"animation",ISNUMBER(SEARCH("film &amp; video/documentary", N1717)),"documentary",ISNUMBER(SEARCH("film &amp; video/drama", N1717)),"drama",ISNUMBER(SEARCH("film &amp; video/science fiction", N1717)),"science fiction",ISNUMBER(SEARCH("film &amp; video/shorts", N1717)),"shorts",ISNUMBER(SEARCH("food/food trucks", N1717)),"food trucks",ISNUMBER(SEARCH("food/restaurants", N1717)),"restaurants",ISNUMBER(SEARCH("food/small batch", N1717)),"small batch",ISNUMBER(SEARCH("games/mobile games", N1717)),"mobile games",ISNUMBER(SEARCH("games/tabletop games", N1717)),"tabletop games",ISNUMBER(SEARCH("games/video games", N1717)),"video games",ISNUMBER(SEARCH("music/classical music", N1717)),"classical music",ISNUMBER(SEARCH("music/electronic music", N1717)),"electronic music",ISNUMBER(SEARCH("music/faith", N1717)),"faith",ISNUMBER(SEARCH("music/indie rock", N1717)),"indie rock",ISNUMBER(SEARCH("music/jazz", N1717)),"jazz",ISNUMBER(SEARCH("music/metal", N1717)),"metal",ISNUMBER(SEARCH("music/pop", N1717)),"pop",ISNUMBER(SEARCH("music/rock", N1717)),"rock",ISNUMBER(SEARCH("music/world music", N1717)),"world music",ISNUMBER(SEARCH("journalism/audio", N1717)),"audio",ISNUMBER(SEARCH("photography/nature", N1717)),"nature",ISNUMBER(SEARCH("photography/people", N1717)),"people",ISNUMBER(SEARCH("photography/photobooks", N1717)),"photobooks",ISNUMBER(SEARCH("photography/places", N1717)),"places",ISNUMBER(SEARCH("publishing/art books", N1717)),"art books",ISNUMBER(SEARCH("publishing/children's books", N1717)),"children's books",ISNUMBER(SEARCH("publishing/fiction", N1717)),"fiction",ISNUMBER(SEARCH("publishing/nonfiction", N1717)),"nonfiction",ISNUMBER(SEARCH("publishing/radio &amp; podcasts", N1717)),"radio &amp; podcasts",ISNUMBER(SEARCH("publishing/translations", N1717)),"translations",ISNUMBER(SEARCH("technology/gadgets", N1717)),"gadgets",ISNUMBER(SEARCH("technology/hardware", N1717)),"hardware",ISNUMBER(SEARCH("technology/makerspaces", N1717)),"makerspaces",ISNUMBER(SEARCH("technology/space exploration", N1717)),"space exploration",ISNUMBER(SEARCH("technology/wearables", N1717)),"wearables",ISNUMBER(SEARCH("technology/web", N1717)),"web",ISNUMBER(SEARCH("theater/musical", N1717)),"musical",ISNUMBER(SEARCH("theater/plays", N1717)),"plays",ISNUMBER(SEARCH("theater/spaces", N1717)),"spaces")</f>
        <v>faith</v>
      </c>
      <c r="S1717" s="6">
        <f t="shared" si="133"/>
        <v>42064.217418981483</v>
      </c>
      <c r="T1717" s="6">
        <f t="shared" si="134"/>
        <v>42094.140277777777</v>
      </c>
    </row>
    <row r="1718" spans="1:20" ht="48" hidden="1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tr">
        <f t="shared" si="132"/>
        <v>music</v>
      </c>
      <c r="R1718" t="str" cm="1">
        <f t="array" ref="R1718">_xlfn.IFS(ISNUMBER(SEARCH("film &amp; video/television", N1718)),"television",ISNUMBER(SEARCH("film &amp; video/animation", N1718)),"animation",ISNUMBER(SEARCH("film &amp; video/documentary", N1718)),"documentary",ISNUMBER(SEARCH("film &amp; video/drama", N1718)),"drama",ISNUMBER(SEARCH("film &amp; video/science fiction", N1718)),"science fiction",ISNUMBER(SEARCH("film &amp; video/shorts", N1718)),"shorts",ISNUMBER(SEARCH("food/food trucks", N1718)),"food trucks",ISNUMBER(SEARCH("food/restaurants", N1718)),"restaurants",ISNUMBER(SEARCH("food/small batch", N1718)),"small batch",ISNUMBER(SEARCH("games/mobile games", N1718)),"mobile games",ISNUMBER(SEARCH("games/tabletop games", N1718)),"tabletop games",ISNUMBER(SEARCH("games/video games", N1718)),"video games",ISNUMBER(SEARCH("music/classical music", N1718)),"classical music",ISNUMBER(SEARCH("music/electronic music", N1718)),"electronic music",ISNUMBER(SEARCH("music/faith", N1718)),"faith",ISNUMBER(SEARCH("music/indie rock", N1718)),"indie rock",ISNUMBER(SEARCH("music/jazz", N1718)),"jazz",ISNUMBER(SEARCH("music/metal", N1718)),"metal",ISNUMBER(SEARCH("music/pop", N1718)),"pop",ISNUMBER(SEARCH("music/rock", N1718)),"rock",ISNUMBER(SEARCH("music/world music", N1718)),"world music",ISNUMBER(SEARCH("journalism/audio", N1718)),"audio",ISNUMBER(SEARCH("photography/nature", N1718)),"nature",ISNUMBER(SEARCH("photography/people", N1718)),"people",ISNUMBER(SEARCH("photography/photobooks", N1718)),"photobooks",ISNUMBER(SEARCH("photography/places", N1718)),"places",ISNUMBER(SEARCH("publishing/art books", N1718)),"art books",ISNUMBER(SEARCH("publishing/children's books", N1718)),"children's books",ISNUMBER(SEARCH("publishing/fiction", N1718)),"fiction",ISNUMBER(SEARCH("publishing/nonfiction", N1718)),"nonfiction",ISNUMBER(SEARCH("publishing/radio &amp; podcasts", N1718)),"radio &amp; podcasts",ISNUMBER(SEARCH("publishing/translations", N1718)),"translations",ISNUMBER(SEARCH("technology/gadgets", N1718)),"gadgets",ISNUMBER(SEARCH("technology/hardware", N1718)),"hardware",ISNUMBER(SEARCH("technology/makerspaces", N1718)),"makerspaces",ISNUMBER(SEARCH("technology/space exploration", N1718)),"space exploration",ISNUMBER(SEARCH("technology/wearables", N1718)),"wearables",ISNUMBER(SEARCH("technology/web", N1718)),"web",ISNUMBER(SEARCH("theater/musical", N1718)),"musical",ISNUMBER(SEARCH("theater/plays", N1718)),"plays",ISNUMBER(SEARCH("theater/spaces", N1718)),"spaces")</f>
        <v>faith</v>
      </c>
      <c r="S1718" s="6">
        <f t="shared" si="133"/>
        <v>42673.577534722222</v>
      </c>
      <c r="T1718" s="6">
        <f t="shared" si="134"/>
        <v>42713.619201388887</v>
      </c>
    </row>
    <row r="1719" spans="1:20" ht="48" hidden="1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tr">
        <f t="shared" si="132"/>
        <v>music</v>
      </c>
      <c r="R1719" t="str" cm="1">
        <f t="array" ref="R1719">_xlfn.IFS(ISNUMBER(SEARCH("film &amp; video/television", N1719)),"television",ISNUMBER(SEARCH("film &amp; video/animation", N1719)),"animation",ISNUMBER(SEARCH("film &amp; video/documentary", N1719)),"documentary",ISNUMBER(SEARCH("film &amp; video/drama", N1719)),"drama",ISNUMBER(SEARCH("film &amp; video/science fiction", N1719)),"science fiction",ISNUMBER(SEARCH("film &amp; video/shorts", N1719)),"shorts",ISNUMBER(SEARCH("food/food trucks", N1719)),"food trucks",ISNUMBER(SEARCH("food/restaurants", N1719)),"restaurants",ISNUMBER(SEARCH("food/small batch", N1719)),"small batch",ISNUMBER(SEARCH("games/mobile games", N1719)),"mobile games",ISNUMBER(SEARCH("games/tabletop games", N1719)),"tabletop games",ISNUMBER(SEARCH("games/video games", N1719)),"video games",ISNUMBER(SEARCH("music/classical music", N1719)),"classical music",ISNUMBER(SEARCH("music/electronic music", N1719)),"electronic music",ISNUMBER(SEARCH("music/faith", N1719)),"faith",ISNUMBER(SEARCH("music/indie rock", N1719)),"indie rock",ISNUMBER(SEARCH("music/jazz", N1719)),"jazz",ISNUMBER(SEARCH("music/metal", N1719)),"metal",ISNUMBER(SEARCH("music/pop", N1719)),"pop",ISNUMBER(SEARCH("music/rock", N1719)),"rock",ISNUMBER(SEARCH("music/world music", N1719)),"world music",ISNUMBER(SEARCH("journalism/audio", N1719)),"audio",ISNUMBER(SEARCH("photography/nature", N1719)),"nature",ISNUMBER(SEARCH("photography/people", N1719)),"people",ISNUMBER(SEARCH("photography/photobooks", N1719)),"photobooks",ISNUMBER(SEARCH("photography/places", N1719)),"places",ISNUMBER(SEARCH("publishing/art books", N1719)),"art books",ISNUMBER(SEARCH("publishing/children's books", N1719)),"children's books",ISNUMBER(SEARCH("publishing/fiction", N1719)),"fiction",ISNUMBER(SEARCH("publishing/nonfiction", N1719)),"nonfiction",ISNUMBER(SEARCH("publishing/radio &amp; podcasts", N1719)),"radio &amp; podcasts",ISNUMBER(SEARCH("publishing/translations", N1719)),"translations",ISNUMBER(SEARCH("technology/gadgets", N1719)),"gadgets",ISNUMBER(SEARCH("technology/hardware", N1719)),"hardware",ISNUMBER(SEARCH("technology/makerspaces", N1719)),"makerspaces",ISNUMBER(SEARCH("technology/space exploration", N1719)),"space exploration",ISNUMBER(SEARCH("technology/wearables", N1719)),"wearables",ISNUMBER(SEARCH("technology/web", N1719)),"web",ISNUMBER(SEARCH("theater/musical", N1719)),"musical",ISNUMBER(SEARCH("theater/plays", N1719)),"plays",ISNUMBER(SEARCH("theater/spaces", N1719)),"spaces")</f>
        <v>faith</v>
      </c>
      <c r="S1719" s="6">
        <f t="shared" si="133"/>
        <v>42460.98192129629</v>
      </c>
      <c r="T1719" s="6">
        <f t="shared" si="134"/>
        <v>42481.166666666672</v>
      </c>
    </row>
    <row r="1720" spans="1:20" ht="16" hidden="1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tr">
        <f t="shared" si="132"/>
        <v>music</v>
      </c>
      <c r="R1720" t="str" cm="1">
        <f t="array" ref="R1720">_xlfn.IFS(ISNUMBER(SEARCH("film &amp; video/television", N1720)),"television",ISNUMBER(SEARCH("film &amp; video/animation", N1720)),"animation",ISNUMBER(SEARCH("film &amp; video/documentary", N1720)),"documentary",ISNUMBER(SEARCH("film &amp; video/drama", N1720)),"drama",ISNUMBER(SEARCH("film &amp; video/science fiction", N1720)),"science fiction",ISNUMBER(SEARCH("film &amp; video/shorts", N1720)),"shorts",ISNUMBER(SEARCH("food/food trucks", N1720)),"food trucks",ISNUMBER(SEARCH("food/restaurants", N1720)),"restaurants",ISNUMBER(SEARCH("food/small batch", N1720)),"small batch",ISNUMBER(SEARCH("games/mobile games", N1720)),"mobile games",ISNUMBER(SEARCH("games/tabletop games", N1720)),"tabletop games",ISNUMBER(SEARCH("games/video games", N1720)),"video games",ISNUMBER(SEARCH("music/classical music", N1720)),"classical music",ISNUMBER(SEARCH("music/electronic music", N1720)),"electronic music",ISNUMBER(SEARCH("music/faith", N1720)),"faith",ISNUMBER(SEARCH("music/indie rock", N1720)),"indie rock",ISNUMBER(SEARCH("music/jazz", N1720)),"jazz",ISNUMBER(SEARCH("music/metal", N1720)),"metal",ISNUMBER(SEARCH("music/pop", N1720)),"pop",ISNUMBER(SEARCH("music/rock", N1720)),"rock",ISNUMBER(SEARCH("music/world music", N1720)),"world music",ISNUMBER(SEARCH("journalism/audio", N1720)),"audio",ISNUMBER(SEARCH("photography/nature", N1720)),"nature",ISNUMBER(SEARCH("photography/people", N1720)),"people",ISNUMBER(SEARCH("photography/photobooks", N1720)),"photobooks",ISNUMBER(SEARCH("photography/places", N1720)),"places",ISNUMBER(SEARCH("publishing/art books", N1720)),"art books",ISNUMBER(SEARCH("publishing/children's books", N1720)),"children's books",ISNUMBER(SEARCH("publishing/fiction", N1720)),"fiction",ISNUMBER(SEARCH("publishing/nonfiction", N1720)),"nonfiction",ISNUMBER(SEARCH("publishing/radio &amp; podcasts", N1720)),"radio &amp; podcasts",ISNUMBER(SEARCH("publishing/translations", N1720)),"translations",ISNUMBER(SEARCH("technology/gadgets", N1720)),"gadgets",ISNUMBER(SEARCH("technology/hardware", N1720)),"hardware",ISNUMBER(SEARCH("technology/makerspaces", N1720)),"makerspaces",ISNUMBER(SEARCH("technology/space exploration", N1720)),"space exploration",ISNUMBER(SEARCH("technology/wearables", N1720)),"wearables",ISNUMBER(SEARCH("technology/web", N1720)),"web",ISNUMBER(SEARCH("theater/musical", N1720)),"musical",ISNUMBER(SEARCH("theater/plays", N1720)),"plays",ISNUMBER(SEARCH("theater/spaces", N1720)),"spaces")</f>
        <v>faith</v>
      </c>
      <c r="S1720" s="6">
        <f t="shared" si="133"/>
        <v>42460.610520833332</v>
      </c>
      <c r="T1720" s="6">
        <f t="shared" si="134"/>
        <v>42504.207638888889</v>
      </c>
    </row>
    <row r="1721" spans="1:20" ht="48" hidden="1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tr">
        <f t="shared" si="132"/>
        <v>music</v>
      </c>
      <c r="R1721" t="str" cm="1">
        <f t="array" ref="R1721">_xlfn.IFS(ISNUMBER(SEARCH("film &amp; video/television", N1721)),"television",ISNUMBER(SEARCH("film &amp; video/animation", N1721)),"animation",ISNUMBER(SEARCH("film &amp; video/documentary", N1721)),"documentary",ISNUMBER(SEARCH("film &amp; video/drama", N1721)),"drama",ISNUMBER(SEARCH("film &amp; video/science fiction", N1721)),"science fiction",ISNUMBER(SEARCH("film &amp; video/shorts", N1721)),"shorts",ISNUMBER(SEARCH("food/food trucks", N1721)),"food trucks",ISNUMBER(SEARCH("food/restaurants", N1721)),"restaurants",ISNUMBER(SEARCH("food/small batch", N1721)),"small batch",ISNUMBER(SEARCH("games/mobile games", N1721)),"mobile games",ISNUMBER(SEARCH("games/tabletop games", N1721)),"tabletop games",ISNUMBER(SEARCH("games/video games", N1721)),"video games",ISNUMBER(SEARCH("music/classical music", N1721)),"classical music",ISNUMBER(SEARCH("music/electronic music", N1721)),"electronic music",ISNUMBER(SEARCH("music/faith", N1721)),"faith",ISNUMBER(SEARCH("music/indie rock", N1721)),"indie rock",ISNUMBER(SEARCH("music/jazz", N1721)),"jazz",ISNUMBER(SEARCH("music/metal", N1721)),"metal",ISNUMBER(SEARCH("music/pop", N1721)),"pop",ISNUMBER(SEARCH("music/rock", N1721)),"rock",ISNUMBER(SEARCH("music/world music", N1721)),"world music",ISNUMBER(SEARCH("journalism/audio", N1721)),"audio",ISNUMBER(SEARCH("photography/nature", N1721)),"nature",ISNUMBER(SEARCH("photography/people", N1721)),"people",ISNUMBER(SEARCH("photography/photobooks", N1721)),"photobooks",ISNUMBER(SEARCH("photography/places", N1721)),"places",ISNUMBER(SEARCH("publishing/art books", N1721)),"art books",ISNUMBER(SEARCH("publishing/children's books", N1721)),"children's books",ISNUMBER(SEARCH("publishing/fiction", N1721)),"fiction",ISNUMBER(SEARCH("publishing/nonfiction", N1721)),"nonfiction",ISNUMBER(SEARCH("publishing/radio &amp; podcasts", N1721)),"radio &amp; podcasts",ISNUMBER(SEARCH("publishing/translations", N1721)),"translations",ISNUMBER(SEARCH("technology/gadgets", N1721)),"gadgets",ISNUMBER(SEARCH("technology/hardware", N1721)),"hardware",ISNUMBER(SEARCH("technology/makerspaces", N1721)),"makerspaces",ISNUMBER(SEARCH("technology/space exploration", N1721)),"space exploration",ISNUMBER(SEARCH("technology/wearables", N1721)),"wearables",ISNUMBER(SEARCH("technology/web", N1721)),"web",ISNUMBER(SEARCH("theater/musical", N1721)),"musical",ISNUMBER(SEARCH("theater/plays", N1721)),"plays",ISNUMBER(SEARCH("theater/spaces", N1721)),"spaces")</f>
        <v>faith</v>
      </c>
      <c r="S1721" s="6">
        <f t="shared" si="133"/>
        <v>41869.534618055557</v>
      </c>
      <c r="T1721" s="6">
        <f t="shared" si="134"/>
        <v>41899.534618055557</v>
      </c>
    </row>
    <row r="1722" spans="1:20" ht="48" hidden="1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tr">
        <f t="shared" si="132"/>
        <v>music</v>
      </c>
      <c r="R1722" t="str" cm="1">
        <f t="array" ref="R1722">_xlfn.IFS(ISNUMBER(SEARCH("film &amp; video/television", N1722)),"television",ISNUMBER(SEARCH("film &amp; video/animation", N1722)),"animation",ISNUMBER(SEARCH("film &amp; video/documentary", N1722)),"documentary",ISNUMBER(SEARCH("film &amp; video/drama", N1722)),"drama",ISNUMBER(SEARCH("film &amp; video/science fiction", N1722)),"science fiction",ISNUMBER(SEARCH("film &amp; video/shorts", N1722)),"shorts",ISNUMBER(SEARCH("food/food trucks", N1722)),"food trucks",ISNUMBER(SEARCH("food/restaurants", N1722)),"restaurants",ISNUMBER(SEARCH("food/small batch", N1722)),"small batch",ISNUMBER(SEARCH("games/mobile games", N1722)),"mobile games",ISNUMBER(SEARCH("games/tabletop games", N1722)),"tabletop games",ISNUMBER(SEARCH("games/video games", N1722)),"video games",ISNUMBER(SEARCH("music/classical music", N1722)),"classical music",ISNUMBER(SEARCH("music/electronic music", N1722)),"electronic music",ISNUMBER(SEARCH("music/faith", N1722)),"faith",ISNUMBER(SEARCH("music/indie rock", N1722)),"indie rock",ISNUMBER(SEARCH("music/jazz", N1722)),"jazz",ISNUMBER(SEARCH("music/metal", N1722)),"metal",ISNUMBER(SEARCH("music/pop", N1722)),"pop",ISNUMBER(SEARCH("music/rock", N1722)),"rock",ISNUMBER(SEARCH("music/world music", N1722)),"world music",ISNUMBER(SEARCH("journalism/audio", N1722)),"audio",ISNUMBER(SEARCH("photography/nature", N1722)),"nature",ISNUMBER(SEARCH("photography/people", N1722)),"people",ISNUMBER(SEARCH("photography/photobooks", N1722)),"photobooks",ISNUMBER(SEARCH("photography/places", N1722)),"places",ISNUMBER(SEARCH("publishing/art books", N1722)),"art books",ISNUMBER(SEARCH("publishing/children's books", N1722)),"children's books",ISNUMBER(SEARCH("publishing/fiction", N1722)),"fiction",ISNUMBER(SEARCH("publishing/nonfiction", N1722)),"nonfiction",ISNUMBER(SEARCH("publishing/radio &amp; podcasts", N1722)),"radio &amp; podcasts",ISNUMBER(SEARCH("publishing/translations", N1722)),"translations",ISNUMBER(SEARCH("technology/gadgets", N1722)),"gadgets",ISNUMBER(SEARCH("technology/hardware", N1722)),"hardware",ISNUMBER(SEARCH("technology/makerspaces", N1722)),"makerspaces",ISNUMBER(SEARCH("technology/space exploration", N1722)),"space exploration",ISNUMBER(SEARCH("technology/wearables", N1722)),"wearables",ISNUMBER(SEARCH("technology/web", N1722)),"web",ISNUMBER(SEARCH("theater/musical", N1722)),"musical",ISNUMBER(SEARCH("theater/plays", N1722)),"plays",ISNUMBER(SEARCH("theater/spaces", N1722)),"spaces")</f>
        <v>faith</v>
      </c>
      <c r="S1722" s="6">
        <f t="shared" si="133"/>
        <v>41922.783229166671</v>
      </c>
      <c r="T1722" s="6">
        <f t="shared" si="134"/>
        <v>41952.824895833335</v>
      </c>
    </row>
    <row r="1723" spans="1:20" ht="48" hidden="1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v>0</v>
      </c>
      <c r="Q1723" t="str">
        <f t="shared" si="132"/>
        <v>music</v>
      </c>
      <c r="R1723" t="str" cm="1">
        <f t="array" ref="R1723">_xlfn.IFS(ISNUMBER(SEARCH("film &amp; video/television", N1723)),"television",ISNUMBER(SEARCH("film &amp; video/animation", N1723)),"animation",ISNUMBER(SEARCH("film &amp; video/documentary", N1723)),"documentary",ISNUMBER(SEARCH("film &amp; video/drama", N1723)),"drama",ISNUMBER(SEARCH("film &amp; video/science fiction", N1723)),"science fiction",ISNUMBER(SEARCH("film &amp; video/shorts", N1723)),"shorts",ISNUMBER(SEARCH("food/food trucks", N1723)),"food trucks",ISNUMBER(SEARCH("food/restaurants", N1723)),"restaurants",ISNUMBER(SEARCH("food/small batch", N1723)),"small batch",ISNUMBER(SEARCH("games/mobile games", N1723)),"mobile games",ISNUMBER(SEARCH("games/tabletop games", N1723)),"tabletop games",ISNUMBER(SEARCH("games/video games", N1723)),"video games",ISNUMBER(SEARCH("music/classical music", N1723)),"classical music",ISNUMBER(SEARCH("music/electronic music", N1723)),"electronic music",ISNUMBER(SEARCH("music/faith", N1723)),"faith",ISNUMBER(SEARCH("music/indie rock", N1723)),"indie rock",ISNUMBER(SEARCH("music/jazz", N1723)),"jazz",ISNUMBER(SEARCH("music/metal", N1723)),"metal",ISNUMBER(SEARCH("music/pop", N1723)),"pop",ISNUMBER(SEARCH("music/rock", N1723)),"rock",ISNUMBER(SEARCH("music/world music", N1723)),"world music",ISNUMBER(SEARCH("journalism/audio", N1723)),"audio",ISNUMBER(SEARCH("photography/nature", N1723)),"nature",ISNUMBER(SEARCH("photography/people", N1723)),"people",ISNUMBER(SEARCH("photography/photobooks", N1723)),"photobooks",ISNUMBER(SEARCH("photography/places", N1723)),"places",ISNUMBER(SEARCH("publishing/art books", N1723)),"art books",ISNUMBER(SEARCH("publishing/children's books", N1723)),"children's books",ISNUMBER(SEARCH("publishing/fiction", N1723)),"fiction",ISNUMBER(SEARCH("publishing/nonfiction", N1723)),"nonfiction",ISNUMBER(SEARCH("publishing/radio &amp; podcasts", N1723)),"radio &amp; podcasts",ISNUMBER(SEARCH("publishing/translations", N1723)),"translations",ISNUMBER(SEARCH("technology/gadgets", N1723)),"gadgets",ISNUMBER(SEARCH("technology/hardware", N1723)),"hardware",ISNUMBER(SEARCH("technology/makerspaces", N1723)),"makerspaces",ISNUMBER(SEARCH("technology/space exploration", N1723)),"space exploration",ISNUMBER(SEARCH("technology/wearables", N1723)),"wearables",ISNUMBER(SEARCH("technology/web", N1723)),"web",ISNUMBER(SEARCH("theater/musical", N1723)),"musical",ISNUMBER(SEARCH("theater/plays", N1723)),"plays",ISNUMBER(SEARCH("theater/spaces", N1723)),"spaces")</f>
        <v>faith</v>
      </c>
      <c r="S1723" s="6">
        <f t="shared" si="133"/>
        <v>42319.461377314816</v>
      </c>
      <c r="T1723" s="6">
        <f t="shared" si="134"/>
        <v>42349.461377314816</v>
      </c>
    </row>
    <row r="1724" spans="1:20" ht="48" hidden="1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tr">
        <f t="shared" si="132"/>
        <v>music</v>
      </c>
      <c r="R1724" t="str" cm="1">
        <f t="array" ref="R1724">_xlfn.IFS(ISNUMBER(SEARCH("film &amp; video/television", N1724)),"television",ISNUMBER(SEARCH("film &amp; video/animation", N1724)),"animation",ISNUMBER(SEARCH("film &amp; video/documentary", N1724)),"documentary",ISNUMBER(SEARCH("film &amp; video/drama", N1724)),"drama",ISNUMBER(SEARCH("film &amp; video/science fiction", N1724)),"science fiction",ISNUMBER(SEARCH("film &amp; video/shorts", N1724)),"shorts",ISNUMBER(SEARCH("food/food trucks", N1724)),"food trucks",ISNUMBER(SEARCH("food/restaurants", N1724)),"restaurants",ISNUMBER(SEARCH("food/small batch", N1724)),"small batch",ISNUMBER(SEARCH("games/mobile games", N1724)),"mobile games",ISNUMBER(SEARCH("games/tabletop games", N1724)),"tabletop games",ISNUMBER(SEARCH("games/video games", N1724)),"video games",ISNUMBER(SEARCH("music/classical music", N1724)),"classical music",ISNUMBER(SEARCH("music/electronic music", N1724)),"electronic music",ISNUMBER(SEARCH("music/faith", N1724)),"faith",ISNUMBER(SEARCH("music/indie rock", N1724)),"indie rock",ISNUMBER(SEARCH("music/jazz", N1724)),"jazz",ISNUMBER(SEARCH("music/metal", N1724)),"metal",ISNUMBER(SEARCH("music/pop", N1724)),"pop",ISNUMBER(SEARCH("music/rock", N1724)),"rock",ISNUMBER(SEARCH("music/world music", N1724)),"world music",ISNUMBER(SEARCH("journalism/audio", N1724)),"audio",ISNUMBER(SEARCH("photography/nature", N1724)),"nature",ISNUMBER(SEARCH("photography/people", N1724)),"people",ISNUMBER(SEARCH("photography/photobooks", N1724)),"photobooks",ISNUMBER(SEARCH("photography/places", N1724)),"places",ISNUMBER(SEARCH("publishing/art books", N1724)),"art books",ISNUMBER(SEARCH("publishing/children's books", N1724)),"children's books",ISNUMBER(SEARCH("publishing/fiction", N1724)),"fiction",ISNUMBER(SEARCH("publishing/nonfiction", N1724)),"nonfiction",ISNUMBER(SEARCH("publishing/radio &amp; podcasts", N1724)),"radio &amp; podcasts",ISNUMBER(SEARCH("publishing/translations", N1724)),"translations",ISNUMBER(SEARCH("technology/gadgets", N1724)),"gadgets",ISNUMBER(SEARCH("technology/hardware", N1724)),"hardware",ISNUMBER(SEARCH("technology/makerspaces", N1724)),"makerspaces",ISNUMBER(SEARCH("technology/space exploration", N1724)),"space exploration",ISNUMBER(SEARCH("technology/wearables", N1724)),"wearables",ISNUMBER(SEARCH("technology/web", N1724)),"web",ISNUMBER(SEARCH("theater/musical", N1724)),"musical",ISNUMBER(SEARCH("theater/plays", N1724)),"plays",ISNUMBER(SEARCH("theater/spaces", N1724)),"spaces")</f>
        <v>faith</v>
      </c>
      <c r="S1724" s="6">
        <f t="shared" si="133"/>
        <v>42425.960983796293</v>
      </c>
      <c r="T1724" s="6">
        <f t="shared" si="134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tr">
        <f t="shared" si="132"/>
        <v>music</v>
      </c>
      <c r="R1725" t="str" cm="1">
        <f t="array" ref="R1725">_xlfn.IFS(ISNUMBER(SEARCH("film &amp; video/television", N1725)),"television",ISNUMBER(SEARCH("film &amp; video/animation", N1725)),"animation",ISNUMBER(SEARCH("film &amp; video/documentary", N1725)),"documentary",ISNUMBER(SEARCH("film &amp; video/drama", N1725)),"drama",ISNUMBER(SEARCH("film &amp; video/science fiction", N1725)),"science fiction",ISNUMBER(SEARCH("film &amp; video/shorts", N1725)),"shorts",ISNUMBER(SEARCH("food/food trucks", N1725)),"food trucks",ISNUMBER(SEARCH("food/restaurants", N1725)),"restaurants",ISNUMBER(SEARCH("food/small batch", N1725)),"small batch",ISNUMBER(SEARCH("games/mobile games", N1725)),"mobile games",ISNUMBER(SEARCH("games/tabletop games", N1725)),"tabletop games",ISNUMBER(SEARCH("games/video games", N1725)),"video games",ISNUMBER(SEARCH("music/classical music", N1725)),"classical music",ISNUMBER(SEARCH("music/electronic music", N1725)),"electronic music",ISNUMBER(SEARCH("music/faith", N1725)),"faith",ISNUMBER(SEARCH("music/indie rock", N1725)),"indie rock",ISNUMBER(SEARCH("music/jazz", N1725)),"jazz",ISNUMBER(SEARCH("music/metal", N1725)),"metal",ISNUMBER(SEARCH("music/pop", N1725)),"pop",ISNUMBER(SEARCH("music/rock", N1725)),"rock",ISNUMBER(SEARCH("music/world music", N1725)),"world music",ISNUMBER(SEARCH("journalism/audio", N1725)),"audio",ISNUMBER(SEARCH("photography/nature", N1725)),"nature",ISNUMBER(SEARCH("photography/people", N1725)),"people",ISNUMBER(SEARCH("photography/photobooks", N1725)),"photobooks",ISNUMBER(SEARCH("photography/places", N1725)),"places",ISNUMBER(SEARCH("publishing/art books", N1725)),"art books",ISNUMBER(SEARCH("publishing/children's books", N1725)),"children's books",ISNUMBER(SEARCH("publishing/fiction", N1725)),"fiction",ISNUMBER(SEARCH("publishing/nonfiction", N1725)),"nonfiction",ISNUMBER(SEARCH("publishing/radio &amp; podcasts", N1725)),"radio &amp; podcasts",ISNUMBER(SEARCH("publishing/translations", N1725)),"translations",ISNUMBER(SEARCH("technology/gadgets", N1725)),"gadgets",ISNUMBER(SEARCH("technology/hardware", N1725)),"hardware",ISNUMBER(SEARCH("technology/makerspaces", N1725)),"makerspaces",ISNUMBER(SEARCH("technology/space exploration", N1725)),"space exploration",ISNUMBER(SEARCH("technology/wearables", N1725)),"wearables",ISNUMBER(SEARCH("technology/web", N1725)),"web",ISNUMBER(SEARCH("theater/musical", N1725)),"musical",ISNUMBER(SEARCH("theater/plays", N1725)),"plays",ISNUMBER(SEARCH("theater/spaces", N1725)),"spaces")</f>
        <v>faith</v>
      </c>
      <c r="S1725" s="6">
        <f t="shared" si="133"/>
        <v>42129.82540509259</v>
      </c>
      <c r="T1725" s="6">
        <f t="shared" si="134"/>
        <v>42186.25</v>
      </c>
    </row>
    <row r="1726" spans="1:20" ht="48" hidden="1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tr">
        <f t="shared" si="132"/>
        <v>music</v>
      </c>
      <c r="R1726" t="str" cm="1">
        <f t="array" ref="R1726">_xlfn.IFS(ISNUMBER(SEARCH("film &amp; video/television", N1726)),"television",ISNUMBER(SEARCH("film &amp; video/animation", N1726)),"animation",ISNUMBER(SEARCH("film &amp; video/documentary", N1726)),"documentary",ISNUMBER(SEARCH("film &amp; video/drama", N1726)),"drama",ISNUMBER(SEARCH("film &amp; video/science fiction", N1726)),"science fiction",ISNUMBER(SEARCH("film &amp; video/shorts", N1726)),"shorts",ISNUMBER(SEARCH("food/food trucks", N1726)),"food trucks",ISNUMBER(SEARCH("food/restaurants", N1726)),"restaurants",ISNUMBER(SEARCH("food/small batch", N1726)),"small batch",ISNUMBER(SEARCH("games/mobile games", N1726)),"mobile games",ISNUMBER(SEARCH("games/tabletop games", N1726)),"tabletop games",ISNUMBER(SEARCH("games/video games", N1726)),"video games",ISNUMBER(SEARCH("music/classical music", N1726)),"classical music",ISNUMBER(SEARCH("music/electronic music", N1726)),"electronic music",ISNUMBER(SEARCH("music/faith", N1726)),"faith",ISNUMBER(SEARCH("music/indie rock", N1726)),"indie rock",ISNUMBER(SEARCH("music/jazz", N1726)),"jazz",ISNUMBER(SEARCH("music/metal", N1726)),"metal",ISNUMBER(SEARCH("music/pop", N1726)),"pop",ISNUMBER(SEARCH("music/rock", N1726)),"rock",ISNUMBER(SEARCH("music/world music", N1726)),"world music",ISNUMBER(SEARCH("journalism/audio", N1726)),"audio",ISNUMBER(SEARCH("photography/nature", N1726)),"nature",ISNUMBER(SEARCH("photography/people", N1726)),"people",ISNUMBER(SEARCH("photography/photobooks", N1726)),"photobooks",ISNUMBER(SEARCH("photography/places", N1726)),"places",ISNUMBER(SEARCH("publishing/art books", N1726)),"art books",ISNUMBER(SEARCH("publishing/children's books", N1726)),"children's books",ISNUMBER(SEARCH("publishing/fiction", N1726)),"fiction",ISNUMBER(SEARCH("publishing/nonfiction", N1726)),"nonfiction",ISNUMBER(SEARCH("publishing/radio &amp; podcasts", N1726)),"radio &amp; podcasts",ISNUMBER(SEARCH("publishing/translations", N1726)),"translations",ISNUMBER(SEARCH("technology/gadgets", N1726)),"gadgets",ISNUMBER(SEARCH("technology/hardware", N1726)),"hardware",ISNUMBER(SEARCH("technology/makerspaces", N1726)),"makerspaces",ISNUMBER(SEARCH("technology/space exploration", N1726)),"space exploration",ISNUMBER(SEARCH("technology/wearables", N1726)),"wearables",ISNUMBER(SEARCH("technology/web", N1726)),"web",ISNUMBER(SEARCH("theater/musical", N1726)),"musical",ISNUMBER(SEARCH("theater/plays", N1726)),"plays",ISNUMBER(SEARCH("theater/spaces", N1726)),"spaces")</f>
        <v>faith</v>
      </c>
      <c r="S1726" s="6">
        <f t="shared" si="133"/>
        <v>41912.932430555556</v>
      </c>
      <c r="T1726" s="6">
        <f t="shared" si="134"/>
        <v>41942.932430555556</v>
      </c>
    </row>
    <row r="1727" spans="1:20" ht="48" hidden="1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tr">
        <f t="shared" si="132"/>
        <v>music</v>
      </c>
      <c r="R1727" t="str" cm="1">
        <f t="array" ref="R1727">_xlfn.IFS(ISNUMBER(SEARCH("film &amp; video/television", N1727)),"television",ISNUMBER(SEARCH("film &amp; video/animation", N1727)),"animation",ISNUMBER(SEARCH("film &amp; video/documentary", N1727)),"documentary",ISNUMBER(SEARCH("film &amp; video/drama", N1727)),"drama",ISNUMBER(SEARCH("film &amp; video/science fiction", N1727)),"science fiction",ISNUMBER(SEARCH("film &amp; video/shorts", N1727)),"shorts",ISNUMBER(SEARCH("food/food trucks", N1727)),"food trucks",ISNUMBER(SEARCH("food/restaurants", N1727)),"restaurants",ISNUMBER(SEARCH("food/small batch", N1727)),"small batch",ISNUMBER(SEARCH("games/mobile games", N1727)),"mobile games",ISNUMBER(SEARCH("games/tabletop games", N1727)),"tabletop games",ISNUMBER(SEARCH("games/video games", N1727)),"video games",ISNUMBER(SEARCH("music/classical music", N1727)),"classical music",ISNUMBER(SEARCH("music/electronic music", N1727)),"electronic music",ISNUMBER(SEARCH("music/faith", N1727)),"faith",ISNUMBER(SEARCH("music/indie rock", N1727)),"indie rock",ISNUMBER(SEARCH("music/jazz", N1727)),"jazz",ISNUMBER(SEARCH("music/metal", N1727)),"metal",ISNUMBER(SEARCH("music/pop", N1727)),"pop",ISNUMBER(SEARCH("music/rock", N1727)),"rock",ISNUMBER(SEARCH("music/world music", N1727)),"world music",ISNUMBER(SEARCH("journalism/audio", N1727)),"audio",ISNUMBER(SEARCH("photography/nature", N1727)),"nature",ISNUMBER(SEARCH("photography/people", N1727)),"people",ISNUMBER(SEARCH("photography/photobooks", N1727)),"photobooks",ISNUMBER(SEARCH("photography/places", N1727)),"places",ISNUMBER(SEARCH("publishing/art books", N1727)),"art books",ISNUMBER(SEARCH("publishing/children's books", N1727)),"children's books",ISNUMBER(SEARCH("publishing/fiction", N1727)),"fiction",ISNUMBER(SEARCH("publishing/nonfiction", N1727)),"nonfiction",ISNUMBER(SEARCH("publishing/radio &amp; podcasts", N1727)),"radio &amp; podcasts",ISNUMBER(SEARCH("publishing/translations", N1727)),"translations",ISNUMBER(SEARCH("technology/gadgets", N1727)),"gadgets",ISNUMBER(SEARCH("technology/hardware", N1727)),"hardware",ISNUMBER(SEARCH("technology/makerspaces", N1727)),"makerspaces",ISNUMBER(SEARCH("technology/space exploration", N1727)),"space exploration",ISNUMBER(SEARCH("technology/wearables", N1727)),"wearables",ISNUMBER(SEARCH("technology/web", N1727)),"web",ISNUMBER(SEARCH("theater/musical", N1727)),"musical",ISNUMBER(SEARCH("theater/plays", N1727)),"plays",ISNUMBER(SEARCH("theater/spaces", N1727)),"spaces")</f>
        <v>faith</v>
      </c>
      <c r="S1727" s="6">
        <f t="shared" si="133"/>
        <v>41845.968159722222</v>
      </c>
      <c r="T1727" s="6">
        <f t="shared" si="134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tr">
        <f t="shared" si="132"/>
        <v>music</v>
      </c>
      <c r="R1728" t="str" cm="1">
        <f t="array" ref="R1728">_xlfn.IFS(ISNUMBER(SEARCH("film &amp; video/television", N1728)),"television",ISNUMBER(SEARCH("film &amp; video/animation", N1728)),"animation",ISNUMBER(SEARCH("film &amp; video/documentary", N1728)),"documentary",ISNUMBER(SEARCH("film &amp; video/drama", N1728)),"drama",ISNUMBER(SEARCH("film &amp; video/science fiction", N1728)),"science fiction",ISNUMBER(SEARCH("film &amp; video/shorts", N1728)),"shorts",ISNUMBER(SEARCH("food/food trucks", N1728)),"food trucks",ISNUMBER(SEARCH("food/restaurants", N1728)),"restaurants",ISNUMBER(SEARCH("food/small batch", N1728)),"small batch",ISNUMBER(SEARCH("games/mobile games", N1728)),"mobile games",ISNUMBER(SEARCH("games/tabletop games", N1728)),"tabletop games",ISNUMBER(SEARCH("games/video games", N1728)),"video games",ISNUMBER(SEARCH("music/classical music", N1728)),"classical music",ISNUMBER(SEARCH("music/electronic music", N1728)),"electronic music",ISNUMBER(SEARCH("music/faith", N1728)),"faith",ISNUMBER(SEARCH("music/indie rock", N1728)),"indie rock",ISNUMBER(SEARCH("music/jazz", N1728)),"jazz",ISNUMBER(SEARCH("music/metal", N1728)),"metal",ISNUMBER(SEARCH("music/pop", N1728)),"pop",ISNUMBER(SEARCH("music/rock", N1728)),"rock",ISNUMBER(SEARCH("music/world music", N1728)),"world music",ISNUMBER(SEARCH("journalism/audio", N1728)),"audio",ISNUMBER(SEARCH("photography/nature", N1728)),"nature",ISNUMBER(SEARCH("photography/people", N1728)),"people",ISNUMBER(SEARCH("photography/photobooks", N1728)),"photobooks",ISNUMBER(SEARCH("photography/places", N1728)),"places",ISNUMBER(SEARCH("publishing/art books", N1728)),"art books",ISNUMBER(SEARCH("publishing/children's books", N1728)),"children's books",ISNUMBER(SEARCH("publishing/fiction", N1728)),"fiction",ISNUMBER(SEARCH("publishing/nonfiction", N1728)),"nonfiction",ISNUMBER(SEARCH("publishing/radio &amp; podcasts", N1728)),"radio &amp; podcasts",ISNUMBER(SEARCH("publishing/translations", N1728)),"translations",ISNUMBER(SEARCH("technology/gadgets", N1728)),"gadgets",ISNUMBER(SEARCH("technology/hardware", N1728)),"hardware",ISNUMBER(SEARCH("technology/makerspaces", N1728)),"makerspaces",ISNUMBER(SEARCH("technology/space exploration", N1728)),"space exploration",ISNUMBER(SEARCH("technology/wearables", N1728)),"wearables",ISNUMBER(SEARCH("technology/web", N1728)),"web",ISNUMBER(SEARCH("theater/musical", N1728)),"musical",ISNUMBER(SEARCH("theater/plays", N1728)),"plays",ISNUMBER(SEARCH("theater/spaces", N1728)),"spaces")</f>
        <v>faith</v>
      </c>
      <c r="S1728" s="6">
        <f t="shared" si="133"/>
        <v>41788.919722222221</v>
      </c>
      <c r="T1728" s="6">
        <f t="shared" si="134"/>
        <v>41817.919722222221</v>
      </c>
    </row>
    <row r="1729" spans="1:20" ht="48" hidden="1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tr">
        <f t="shared" si="132"/>
        <v>music</v>
      </c>
      <c r="R1729" t="str" cm="1">
        <f t="array" ref="R1729">_xlfn.IFS(ISNUMBER(SEARCH("film &amp; video/television", N1729)),"television",ISNUMBER(SEARCH("film &amp; video/animation", N1729)),"animation",ISNUMBER(SEARCH("film &amp; video/documentary", N1729)),"documentary",ISNUMBER(SEARCH("film &amp; video/drama", N1729)),"drama",ISNUMBER(SEARCH("film &amp; video/science fiction", N1729)),"science fiction",ISNUMBER(SEARCH("film &amp; video/shorts", N1729)),"shorts",ISNUMBER(SEARCH("food/food trucks", N1729)),"food trucks",ISNUMBER(SEARCH("food/restaurants", N1729)),"restaurants",ISNUMBER(SEARCH("food/small batch", N1729)),"small batch",ISNUMBER(SEARCH("games/mobile games", N1729)),"mobile games",ISNUMBER(SEARCH("games/tabletop games", N1729)),"tabletop games",ISNUMBER(SEARCH("games/video games", N1729)),"video games",ISNUMBER(SEARCH("music/classical music", N1729)),"classical music",ISNUMBER(SEARCH("music/electronic music", N1729)),"electronic music",ISNUMBER(SEARCH("music/faith", N1729)),"faith",ISNUMBER(SEARCH("music/indie rock", N1729)),"indie rock",ISNUMBER(SEARCH("music/jazz", N1729)),"jazz",ISNUMBER(SEARCH("music/metal", N1729)),"metal",ISNUMBER(SEARCH("music/pop", N1729)),"pop",ISNUMBER(SEARCH("music/rock", N1729)),"rock",ISNUMBER(SEARCH("music/world music", N1729)),"world music",ISNUMBER(SEARCH("journalism/audio", N1729)),"audio",ISNUMBER(SEARCH("photography/nature", N1729)),"nature",ISNUMBER(SEARCH("photography/people", N1729)),"people",ISNUMBER(SEARCH("photography/photobooks", N1729)),"photobooks",ISNUMBER(SEARCH("photography/places", N1729)),"places",ISNUMBER(SEARCH("publishing/art books", N1729)),"art books",ISNUMBER(SEARCH("publishing/children's books", N1729)),"children's books",ISNUMBER(SEARCH("publishing/fiction", N1729)),"fiction",ISNUMBER(SEARCH("publishing/nonfiction", N1729)),"nonfiction",ISNUMBER(SEARCH("publishing/radio &amp; podcasts", N1729)),"radio &amp; podcasts",ISNUMBER(SEARCH("publishing/translations", N1729)),"translations",ISNUMBER(SEARCH("technology/gadgets", N1729)),"gadgets",ISNUMBER(SEARCH("technology/hardware", N1729)),"hardware",ISNUMBER(SEARCH("technology/makerspaces", N1729)),"makerspaces",ISNUMBER(SEARCH("technology/space exploration", N1729)),"space exploration",ISNUMBER(SEARCH("technology/wearables", N1729)),"wearables",ISNUMBER(SEARCH("technology/web", N1729)),"web",ISNUMBER(SEARCH("theater/musical", N1729)),"musical",ISNUMBER(SEARCH("theater/plays", N1729)),"plays",ISNUMBER(SEARCH("theater/spaces", N1729)),"spaces")</f>
        <v>faith</v>
      </c>
      <c r="S1729" s="6">
        <f t="shared" si="133"/>
        <v>42044.927974537044</v>
      </c>
      <c r="T1729" s="6">
        <f t="shared" si="134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tr">
        <f t="shared" si="132"/>
        <v>music</v>
      </c>
      <c r="R1730" t="str" cm="1">
        <f t="array" ref="R1730">_xlfn.IFS(ISNUMBER(SEARCH("film &amp; video/television", N1730)),"television",ISNUMBER(SEARCH("film &amp; video/animation", N1730)),"animation",ISNUMBER(SEARCH("film &amp; video/documentary", N1730)),"documentary",ISNUMBER(SEARCH("film &amp; video/drama", N1730)),"drama",ISNUMBER(SEARCH("film &amp; video/science fiction", N1730)),"science fiction",ISNUMBER(SEARCH("film &amp; video/shorts", N1730)),"shorts",ISNUMBER(SEARCH("food/food trucks", N1730)),"food trucks",ISNUMBER(SEARCH("food/restaurants", N1730)),"restaurants",ISNUMBER(SEARCH("food/small batch", N1730)),"small batch",ISNUMBER(SEARCH("games/mobile games", N1730)),"mobile games",ISNUMBER(SEARCH("games/tabletop games", N1730)),"tabletop games",ISNUMBER(SEARCH("games/video games", N1730)),"video games",ISNUMBER(SEARCH("music/classical music", N1730)),"classical music",ISNUMBER(SEARCH("music/electronic music", N1730)),"electronic music",ISNUMBER(SEARCH("music/faith", N1730)),"faith",ISNUMBER(SEARCH("music/indie rock", N1730)),"indie rock",ISNUMBER(SEARCH("music/jazz", N1730)),"jazz",ISNUMBER(SEARCH("music/metal", N1730)),"metal",ISNUMBER(SEARCH("music/pop", N1730)),"pop",ISNUMBER(SEARCH("music/rock", N1730)),"rock",ISNUMBER(SEARCH("music/world music", N1730)),"world music",ISNUMBER(SEARCH("journalism/audio", N1730)),"audio",ISNUMBER(SEARCH("photography/nature", N1730)),"nature",ISNUMBER(SEARCH("photography/people", N1730)),"people",ISNUMBER(SEARCH("photography/photobooks", N1730)),"photobooks",ISNUMBER(SEARCH("photography/places", N1730)),"places",ISNUMBER(SEARCH("publishing/art books", N1730)),"art books",ISNUMBER(SEARCH("publishing/children's books", N1730)),"children's books",ISNUMBER(SEARCH("publishing/fiction", N1730)),"fiction",ISNUMBER(SEARCH("publishing/nonfiction", N1730)),"nonfiction",ISNUMBER(SEARCH("publishing/radio &amp; podcasts", N1730)),"radio &amp; podcasts",ISNUMBER(SEARCH("publishing/translations", N1730)),"translations",ISNUMBER(SEARCH("technology/gadgets", N1730)),"gadgets",ISNUMBER(SEARCH("technology/hardware", N1730)),"hardware",ISNUMBER(SEARCH("technology/makerspaces", N1730)),"makerspaces",ISNUMBER(SEARCH("technology/space exploration", N1730)),"space exploration",ISNUMBER(SEARCH("technology/wearables", N1730)),"wearables",ISNUMBER(SEARCH("technology/web", N1730)),"web",ISNUMBER(SEARCH("theater/musical", N1730)),"musical",ISNUMBER(SEARCH("theater/plays", N1730)),"plays",ISNUMBER(SEARCH("theater/spaces", N1730)),"spaces")</f>
        <v>faith</v>
      </c>
      <c r="S1730" s="6">
        <f t="shared" si="133"/>
        <v>42268.625856481478</v>
      </c>
      <c r="T1730" s="6">
        <f t="shared" si="134"/>
        <v>42298.625856481478</v>
      </c>
    </row>
    <row r="1731" spans="1:20" ht="48" hidden="1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(E1731/D1731)*100</f>
        <v>0</v>
      </c>
      <c r="P1731">
        <v>0</v>
      </c>
      <c r="Q1731" t="str">
        <f t="shared" ref="Q1731:Q1794" si="136">_xlfn.IFS(ISNUMBER(SEARCH("film &amp; video", N1731)),"film &amp; video",ISNUMBER(SEARCH("food", N1731)),"food",ISNUMBER(SEARCH("games", N1731)),"games",ISNUMBER(SEARCH("journalism", N1731)),"journalism",ISNUMBER(SEARCH("music", N1731)),"music",ISNUMBER(SEARCH("photography", N1731)),"photography",ISNUMBER(SEARCH("publishing", N1731)),"publishing",ISNUMBER(SEARCH("technology", N1731)),"technology",ISNUMBER(SEARCH("theater", N1731)),"theater")</f>
        <v>music</v>
      </c>
      <c r="R1731" t="str" cm="1">
        <f t="array" ref="R1731">_xlfn.IFS(ISNUMBER(SEARCH("film &amp; video/television", N1731)),"television",ISNUMBER(SEARCH("film &amp; video/animation", N1731)),"animation",ISNUMBER(SEARCH("film &amp; video/documentary", N1731)),"documentary",ISNUMBER(SEARCH("film &amp; video/drama", N1731)),"drama",ISNUMBER(SEARCH("film &amp; video/science fiction", N1731)),"science fiction",ISNUMBER(SEARCH("film &amp; video/shorts", N1731)),"shorts",ISNUMBER(SEARCH("food/food trucks", N1731)),"food trucks",ISNUMBER(SEARCH("food/restaurants", N1731)),"restaurants",ISNUMBER(SEARCH("food/small batch", N1731)),"small batch",ISNUMBER(SEARCH("games/mobile games", N1731)),"mobile games",ISNUMBER(SEARCH("games/tabletop games", N1731)),"tabletop games",ISNUMBER(SEARCH("games/video games", N1731)),"video games",ISNUMBER(SEARCH("music/classical music", N1731)),"classical music",ISNUMBER(SEARCH("music/electronic music", N1731)),"electronic music",ISNUMBER(SEARCH("music/faith", N1731)),"faith",ISNUMBER(SEARCH("music/indie rock", N1731)),"indie rock",ISNUMBER(SEARCH("music/jazz", N1731)),"jazz",ISNUMBER(SEARCH("music/metal", N1731)),"metal",ISNUMBER(SEARCH("music/pop", N1731)),"pop",ISNUMBER(SEARCH("music/rock", N1731)),"rock",ISNUMBER(SEARCH("music/world music", N1731)),"world music",ISNUMBER(SEARCH("journalism/audio", N1731)),"audio",ISNUMBER(SEARCH("photography/nature", N1731)),"nature",ISNUMBER(SEARCH("photography/people", N1731)),"people",ISNUMBER(SEARCH("photography/photobooks", N1731)),"photobooks",ISNUMBER(SEARCH("photography/places", N1731)),"places",ISNUMBER(SEARCH("publishing/art books", N1731)),"art books",ISNUMBER(SEARCH("publishing/children's books", N1731)),"children's books",ISNUMBER(SEARCH("publishing/fiction", N1731)),"fiction",ISNUMBER(SEARCH("publishing/nonfiction", N1731)),"nonfiction",ISNUMBER(SEARCH("publishing/radio &amp; podcasts", N1731)),"radio &amp; podcasts",ISNUMBER(SEARCH("publishing/translations", N1731)),"translations",ISNUMBER(SEARCH("technology/gadgets", N1731)),"gadgets",ISNUMBER(SEARCH("technology/hardware", N1731)),"hardware",ISNUMBER(SEARCH("technology/makerspaces", N1731)),"makerspaces",ISNUMBER(SEARCH("technology/space exploration", N1731)),"space exploration",ISNUMBER(SEARCH("technology/wearables", N1731)),"wearables",ISNUMBER(SEARCH("technology/web", N1731)),"web",ISNUMBER(SEARCH("theater/musical", N1731)),"musical",ISNUMBER(SEARCH("theater/plays", N1731)),"plays",ISNUMBER(SEARCH("theater/spaces", N1731)),"spaces")</f>
        <v>faith</v>
      </c>
      <c r="S1731" s="6">
        <f t="shared" ref="S1731:S1794" si="137">(((J1731/60)/60)/24)+DATE(1970,1,1)</f>
        <v>42471.052152777775</v>
      </c>
      <c r="T1731" s="6">
        <f t="shared" ref="T1731:T1794" si="138">(((I1731/60)/60)/24)+DATE(1970,1,1)</f>
        <v>42531.052152777775</v>
      </c>
    </row>
    <row r="1732" spans="1:20" ht="48" hidden="1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v>0</v>
      </c>
      <c r="Q1732" t="str">
        <f t="shared" si="136"/>
        <v>music</v>
      </c>
      <c r="R1732" t="str" cm="1">
        <f t="array" ref="R1732">_xlfn.IFS(ISNUMBER(SEARCH("film &amp; video/television", N1732)),"television",ISNUMBER(SEARCH("film &amp; video/animation", N1732)),"animation",ISNUMBER(SEARCH("film &amp; video/documentary", N1732)),"documentary",ISNUMBER(SEARCH("film &amp; video/drama", N1732)),"drama",ISNUMBER(SEARCH("film &amp; video/science fiction", N1732)),"science fiction",ISNUMBER(SEARCH("film &amp; video/shorts", N1732)),"shorts",ISNUMBER(SEARCH("food/food trucks", N1732)),"food trucks",ISNUMBER(SEARCH("food/restaurants", N1732)),"restaurants",ISNUMBER(SEARCH("food/small batch", N1732)),"small batch",ISNUMBER(SEARCH("games/mobile games", N1732)),"mobile games",ISNUMBER(SEARCH("games/tabletop games", N1732)),"tabletop games",ISNUMBER(SEARCH("games/video games", N1732)),"video games",ISNUMBER(SEARCH("music/classical music", N1732)),"classical music",ISNUMBER(SEARCH("music/electronic music", N1732)),"electronic music",ISNUMBER(SEARCH("music/faith", N1732)),"faith",ISNUMBER(SEARCH("music/indie rock", N1732)),"indie rock",ISNUMBER(SEARCH("music/jazz", N1732)),"jazz",ISNUMBER(SEARCH("music/metal", N1732)),"metal",ISNUMBER(SEARCH("music/pop", N1732)),"pop",ISNUMBER(SEARCH("music/rock", N1732)),"rock",ISNUMBER(SEARCH("music/world music", N1732)),"world music",ISNUMBER(SEARCH("journalism/audio", N1732)),"audio",ISNUMBER(SEARCH("photography/nature", N1732)),"nature",ISNUMBER(SEARCH("photography/people", N1732)),"people",ISNUMBER(SEARCH("photography/photobooks", N1732)),"photobooks",ISNUMBER(SEARCH("photography/places", N1732)),"places",ISNUMBER(SEARCH("publishing/art books", N1732)),"art books",ISNUMBER(SEARCH("publishing/children's books", N1732)),"children's books",ISNUMBER(SEARCH("publishing/fiction", N1732)),"fiction",ISNUMBER(SEARCH("publishing/nonfiction", N1732)),"nonfiction",ISNUMBER(SEARCH("publishing/radio &amp; podcasts", N1732)),"radio &amp; podcasts",ISNUMBER(SEARCH("publishing/translations", N1732)),"translations",ISNUMBER(SEARCH("technology/gadgets", N1732)),"gadgets",ISNUMBER(SEARCH("technology/hardware", N1732)),"hardware",ISNUMBER(SEARCH("technology/makerspaces", N1732)),"makerspaces",ISNUMBER(SEARCH("technology/space exploration", N1732)),"space exploration",ISNUMBER(SEARCH("technology/wearables", N1732)),"wearables",ISNUMBER(SEARCH("technology/web", N1732)),"web",ISNUMBER(SEARCH("theater/musical", N1732)),"musical",ISNUMBER(SEARCH("theater/plays", N1732)),"plays",ISNUMBER(SEARCH("theater/spaces", N1732)),"spaces")</f>
        <v>faith</v>
      </c>
      <c r="S1732" s="6">
        <f t="shared" si="137"/>
        <v>42272.087766203709</v>
      </c>
      <c r="T1732" s="6">
        <f t="shared" si="138"/>
        <v>42302.087766203709</v>
      </c>
    </row>
    <row r="1733" spans="1:20" ht="32" hidden="1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v>0</v>
      </c>
      <c r="Q1733" t="str">
        <f t="shared" si="136"/>
        <v>music</v>
      </c>
      <c r="R1733" t="str" cm="1">
        <f t="array" ref="R1733">_xlfn.IFS(ISNUMBER(SEARCH("film &amp; video/television", N1733)),"television",ISNUMBER(SEARCH("film &amp; video/animation", N1733)),"animation",ISNUMBER(SEARCH("film &amp; video/documentary", N1733)),"documentary",ISNUMBER(SEARCH("film &amp; video/drama", N1733)),"drama",ISNUMBER(SEARCH("film &amp; video/science fiction", N1733)),"science fiction",ISNUMBER(SEARCH("film &amp; video/shorts", N1733)),"shorts",ISNUMBER(SEARCH("food/food trucks", N1733)),"food trucks",ISNUMBER(SEARCH("food/restaurants", N1733)),"restaurants",ISNUMBER(SEARCH("food/small batch", N1733)),"small batch",ISNUMBER(SEARCH("games/mobile games", N1733)),"mobile games",ISNUMBER(SEARCH("games/tabletop games", N1733)),"tabletop games",ISNUMBER(SEARCH("games/video games", N1733)),"video games",ISNUMBER(SEARCH("music/classical music", N1733)),"classical music",ISNUMBER(SEARCH("music/electronic music", N1733)),"electronic music",ISNUMBER(SEARCH("music/faith", N1733)),"faith",ISNUMBER(SEARCH("music/indie rock", N1733)),"indie rock",ISNUMBER(SEARCH("music/jazz", N1733)),"jazz",ISNUMBER(SEARCH("music/metal", N1733)),"metal",ISNUMBER(SEARCH("music/pop", N1733)),"pop",ISNUMBER(SEARCH("music/rock", N1733)),"rock",ISNUMBER(SEARCH("music/world music", N1733)),"world music",ISNUMBER(SEARCH("journalism/audio", N1733)),"audio",ISNUMBER(SEARCH("photography/nature", N1733)),"nature",ISNUMBER(SEARCH("photography/people", N1733)),"people",ISNUMBER(SEARCH("photography/photobooks", N1733)),"photobooks",ISNUMBER(SEARCH("photography/places", N1733)),"places",ISNUMBER(SEARCH("publishing/art books", N1733)),"art books",ISNUMBER(SEARCH("publishing/children's books", N1733)),"children's books",ISNUMBER(SEARCH("publishing/fiction", N1733)),"fiction",ISNUMBER(SEARCH("publishing/nonfiction", N1733)),"nonfiction",ISNUMBER(SEARCH("publishing/radio &amp; podcasts", N1733)),"radio &amp; podcasts",ISNUMBER(SEARCH("publishing/translations", N1733)),"translations",ISNUMBER(SEARCH("technology/gadgets", N1733)),"gadgets",ISNUMBER(SEARCH("technology/hardware", N1733)),"hardware",ISNUMBER(SEARCH("technology/makerspaces", N1733)),"makerspaces",ISNUMBER(SEARCH("technology/space exploration", N1733)),"space exploration",ISNUMBER(SEARCH("technology/wearables", N1733)),"wearables",ISNUMBER(SEARCH("technology/web", N1733)),"web",ISNUMBER(SEARCH("theater/musical", N1733)),"musical",ISNUMBER(SEARCH("theater/plays", N1733)),"plays",ISNUMBER(SEARCH("theater/spaces", N1733)),"spaces")</f>
        <v>faith</v>
      </c>
      <c r="S1733" s="6">
        <f t="shared" si="137"/>
        <v>42152.906851851847</v>
      </c>
      <c r="T1733" s="6">
        <f t="shared" si="138"/>
        <v>42166.625</v>
      </c>
    </row>
    <row r="1734" spans="1:20" ht="48" hidden="1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v>0</v>
      </c>
      <c r="Q1734" t="str">
        <f t="shared" si="136"/>
        <v>music</v>
      </c>
      <c r="R1734" t="str" cm="1">
        <f t="array" ref="R1734">_xlfn.IFS(ISNUMBER(SEARCH("film &amp; video/television", N1734)),"television",ISNUMBER(SEARCH("film &amp; video/animation", N1734)),"animation",ISNUMBER(SEARCH("film &amp; video/documentary", N1734)),"documentary",ISNUMBER(SEARCH("film &amp; video/drama", N1734)),"drama",ISNUMBER(SEARCH("film &amp; video/science fiction", N1734)),"science fiction",ISNUMBER(SEARCH("film &amp; video/shorts", N1734)),"shorts",ISNUMBER(SEARCH("food/food trucks", N1734)),"food trucks",ISNUMBER(SEARCH("food/restaurants", N1734)),"restaurants",ISNUMBER(SEARCH("food/small batch", N1734)),"small batch",ISNUMBER(SEARCH("games/mobile games", N1734)),"mobile games",ISNUMBER(SEARCH("games/tabletop games", N1734)),"tabletop games",ISNUMBER(SEARCH("games/video games", N1734)),"video games",ISNUMBER(SEARCH("music/classical music", N1734)),"classical music",ISNUMBER(SEARCH("music/electronic music", N1734)),"electronic music",ISNUMBER(SEARCH("music/faith", N1734)),"faith",ISNUMBER(SEARCH("music/indie rock", N1734)),"indie rock",ISNUMBER(SEARCH("music/jazz", N1734)),"jazz",ISNUMBER(SEARCH("music/metal", N1734)),"metal",ISNUMBER(SEARCH("music/pop", N1734)),"pop",ISNUMBER(SEARCH("music/rock", N1734)),"rock",ISNUMBER(SEARCH("music/world music", N1734)),"world music",ISNUMBER(SEARCH("journalism/audio", N1734)),"audio",ISNUMBER(SEARCH("photography/nature", N1734)),"nature",ISNUMBER(SEARCH("photography/people", N1734)),"people",ISNUMBER(SEARCH("photography/photobooks", N1734)),"photobooks",ISNUMBER(SEARCH("photography/places", N1734)),"places",ISNUMBER(SEARCH("publishing/art books", N1734)),"art books",ISNUMBER(SEARCH("publishing/children's books", N1734)),"children's books",ISNUMBER(SEARCH("publishing/fiction", N1734)),"fiction",ISNUMBER(SEARCH("publishing/nonfiction", N1734)),"nonfiction",ISNUMBER(SEARCH("publishing/radio &amp; podcasts", N1734)),"radio &amp; podcasts",ISNUMBER(SEARCH("publishing/translations", N1734)),"translations",ISNUMBER(SEARCH("technology/gadgets", N1734)),"gadgets",ISNUMBER(SEARCH("technology/hardware", N1734)),"hardware",ISNUMBER(SEARCH("technology/makerspaces", N1734)),"makerspaces",ISNUMBER(SEARCH("technology/space exploration", N1734)),"space exploration",ISNUMBER(SEARCH("technology/wearables", N1734)),"wearables",ISNUMBER(SEARCH("technology/web", N1734)),"web",ISNUMBER(SEARCH("theater/musical", N1734)),"musical",ISNUMBER(SEARCH("theater/plays", N1734)),"plays",ISNUMBER(SEARCH("theater/spaces", N1734)),"spaces")</f>
        <v>faith</v>
      </c>
      <c r="S1734" s="6">
        <f t="shared" si="137"/>
        <v>42325.683807870373</v>
      </c>
      <c r="T1734" s="6">
        <f t="shared" si="138"/>
        <v>42385.208333333328</v>
      </c>
    </row>
    <row r="1735" spans="1:20" ht="48" hidden="1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v>0</v>
      </c>
      <c r="Q1735" t="str">
        <f t="shared" si="136"/>
        <v>music</v>
      </c>
      <c r="R1735" t="str" cm="1">
        <f t="array" ref="R1735">_xlfn.IFS(ISNUMBER(SEARCH("film &amp; video/television", N1735)),"television",ISNUMBER(SEARCH("film &amp; video/animation", N1735)),"animation",ISNUMBER(SEARCH("film &amp; video/documentary", N1735)),"documentary",ISNUMBER(SEARCH("film &amp; video/drama", N1735)),"drama",ISNUMBER(SEARCH("film &amp; video/science fiction", N1735)),"science fiction",ISNUMBER(SEARCH("film &amp; video/shorts", N1735)),"shorts",ISNUMBER(SEARCH("food/food trucks", N1735)),"food trucks",ISNUMBER(SEARCH("food/restaurants", N1735)),"restaurants",ISNUMBER(SEARCH("food/small batch", N1735)),"small batch",ISNUMBER(SEARCH("games/mobile games", N1735)),"mobile games",ISNUMBER(SEARCH("games/tabletop games", N1735)),"tabletop games",ISNUMBER(SEARCH("games/video games", N1735)),"video games",ISNUMBER(SEARCH("music/classical music", N1735)),"classical music",ISNUMBER(SEARCH("music/electronic music", N1735)),"electronic music",ISNUMBER(SEARCH("music/faith", N1735)),"faith",ISNUMBER(SEARCH("music/indie rock", N1735)),"indie rock",ISNUMBER(SEARCH("music/jazz", N1735)),"jazz",ISNUMBER(SEARCH("music/metal", N1735)),"metal",ISNUMBER(SEARCH("music/pop", N1735)),"pop",ISNUMBER(SEARCH("music/rock", N1735)),"rock",ISNUMBER(SEARCH("music/world music", N1735)),"world music",ISNUMBER(SEARCH("journalism/audio", N1735)),"audio",ISNUMBER(SEARCH("photography/nature", N1735)),"nature",ISNUMBER(SEARCH("photography/people", N1735)),"people",ISNUMBER(SEARCH("photography/photobooks", N1735)),"photobooks",ISNUMBER(SEARCH("photography/places", N1735)),"places",ISNUMBER(SEARCH("publishing/art books", N1735)),"art books",ISNUMBER(SEARCH("publishing/children's books", N1735)),"children's books",ISNUMBER(SEARCH("publishing/fiction", N1735)),"fiction",ISNUMBER(SEARCH("publishing/nonfiction", N1735)),"nonfiction",ISNUMBER(SEARCH("publishing/radio &amp; podcasts", N1735)),"radio &amp; podcasts",ISNUMBER(SEARCH("publishing/translations", N1735)),"translations",ISNUMBER(SEARCH("technology/gadgets", N1735)),"gadgets",ISNUMBER(SEARCH("technology/hardware", N1735)),"hardware",ISNUMBER(SEARCH("technology/makerspaces", N1735)),"makerspaces",ISNUMBER(SEARCH("technology/space exploration", N1735)),"space exploration",ISNUMBER(SEARCH("technology/wearables", N1735)),"wearables",ISNUMBER(SEARCH("technology/web", N1735)),"web",ISNUMBER(SEARCH("theater/musical", N1735)),"musical",ISNUMBER(SEARCH("theater/plays", N1735)),"plays",ISNUMBER(SEARCH("theater/spaces", N1735)),"spaces")</f>
        <v>faith</v>
      </c>
      <c r="S1735" s="6">
        <f t="shared" si="137"/>
        <v>42614.675625000003</v>
      </c>
      <c r="T1735" s="6">
        <f t="shared" si="138"/>
        <v>42626.895833333328</v>
      </c>
    </row>
    <row r="1736" spans="1:20" ht="48" hidden="1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ref="P1736:P1794" si="139">(E1736/L1736)</f>
        <v>1</v>
      </c>
      <c r="Q1736" t="str">
        <f t="shared" si="136"/>
        <v>music</v>
      </c>
      <c r="R1736" t="str" cm="1">
        <f t="array" ref="R1736">_xlfn.IFS(ISNUMBER(SEARCH("film &amp; video/television", N1736)),"television",ISNUMBER(SEARCH("film &amp; video/animation", N1736)),"animation",ISNUMBER(SEARCH("film &amp; video/documentary", N1736)),"documentary",ISNUMBER(SEARCH("film &amp; video/drama", N1736)),"drama",ISNUMBER(SEARCH("film &amp; video/science fiction", N1736)),"science fiction",ISNUMBER(SEARCH("film &amp; video/shorts", N1736)),"shorts",ISNUMBER(SEARCH("food/food trucks", N1736)),"food trucks",ISNUMBER(SEARCH("food/restaurants", N1736)),"restaurants",ISNUMBER(SEARCH("food/small batch", N1736)),"small batch",ISNUMBER(SEARCH("games/mobile games", N1736)),"mobile games",ISNUMBER(SEARCH("games/tabletop games", N1736)),"tabletop games",ISNUMBER(SEARCH("games/video games", N1736)),"video games",ISNUMBER(SEARCH("music/classical music", N1736)),"classical music",ISNUMBER(SEARCH("music/electronic music", N1736)),"electronic music",ISNUMBER(SEARCH("music/faith", N1736)),"faith",ISNUMBER(SEARCH("music/indie rock", N1736)),"indie rock",ISNUMBER(SEARCH("music/jazz", N1736)),"jazz",ISNUMBER(SEARCH("music/metal", N1736)),"metal",ISNUMBER(SEARCH("music/pop", N1736)),"pop",ISNUMBER(SEARCH("music/rock", N1736)),"rock",ISNUMBER(SEARCH("music/world music", N1736)),"world music",ISNUMBER(SEARCH("journalism/audio", N1736)),"audio",ISNUMBER(SEARCH("photography/nature", N1736)),"nature",ISNUMBER(SEARCH("photography/people", N1736)),"people",ISNUMBER(SEARCH("photography/photobooks", N1736)),"photobooks",ISNUMBER(SEARCH("photography/places", N1736)),"places",ISNUMBER(SEARCH("publishing/art books", N1736)),"art books",ISNUMBER(SEARCH("publishing/children's books", N1736)),"children's books",ISNUMBER(SEARCH("publishing/fiction", N1736)),"fiction",ISNUMBER(SEARCH("publishing/nonfiction", N1736)),"nonfiction",ISNUMBER(SEARCH("publishing/radio &amp; podcasts", N1736)),"radio &amp; podcasts",ISNUMBER(SEARCH("publishing/translations", N1736)),"translations",ISNUMBER(SEARCH("technology/gadgets", N1736)),"gadgets",ISNUMBER(SEARCH("technology/hardware", N1736)),"hardware",ISNUMBER(SEARCH("technology/makerspaces", N1736)),"makerspaces",ISNUMBER(SEARCH("technology/space exploration", N1736)),"space exploration",ISNUMBER(SEARCH("technology/wearables", N1736)),"wearables",ISNUMBER(SEARCH("technology/web", N1736)),"web",ISNUMBER(SEARCH("theater/musical", N1736)),"musical",ISNUMBER(SEARCH("theater/plays", N1736)),"plays",ISNUMBER(SEARCH("theater/spaces", N1736)),"spaces")</f>
        <v>faith</v>
      </c>
      <c r="S1736" s="6">
        <f t="shared" si="137"/>
        <v>42102.036527777775</v>
      </c>
      <c r="T1736" s="6">
        <f t="shared" si="138"/>
        <v>42132.036527777775</v>
      </c>
    </row>
    <row r="1737" spans="1:20" ht="48" hidden="1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9"/>
        <v>55</v>
      </c>
      <c r="Q1737" t="str">
        <f t="shared" si="136"/>
        <v>music</v>
      </c>
      <c r="R1737" t="str" cm="1">
        <f t="array" ref="R1737">_xlfn.IFS(ISNUMBER(SEARCH("film &amp; video/television", N1737)),"television",ISNUMBER(SEARCH("film &amp; video/animation", N1737)),"animation",ISNUMBER(SEARCH("film &amp; video/documentary", N1737)),"documentary",ISNUMBER(SEARCH("film &amp; video/drama", N1737)),"drama",ISNUMBER(SEARCH("film &amp; video/science fiction", N1737)),"science fiction",ISNUMBER(SEARCH("film &amp; video/shorts", N1737)),"shorts",ISNUMBER(SEARCH("food/food trucks", N1737)),"food trucks",ISNUMBER(SEARCH("food/restaurants", N1737)),"restaurants",ISNUMBER(SEARCH("food/small batch", N1737)),"small batch",ISNUMBER(SEARCH("games/mobile games", N1737)),"mobile games",ISNUMBER(SEARCH("games/tabletop games", N1737)),"tabletop games",ISNUMBER(SEARCH("games/video games", N1737)),"video games",ISNUMBER(SEARCH("music/classical music", N1737)),"classical music",ISNUMBER(SEARCH("music/electronic music", N1737)),"electronic music",ISNUMBER(SEARCH("music/faith", N1737)),"faith",ISNUMBER(SEARCH("music/indie rock", N1737)),"indie rock",ISNUMBER(SEARCH("music/jazz", N1737)),"jazz",ISNUMBER(SEARCH("music/metal", N1737)),"metal",ISNUMBER(SEARCH("music/pop", N1737)),"pop",ISNUMBER(SEARCH("music/rock", N1737)),"rock",ISNUMBER(SEARCH("music/world music", N1737)),"world music",ISNUMBER(SEARCH("journalism/audio", N1737)),"audio",ISNUMBER(SEARCH("photography/nature", N1737)),"nature",ISNUMBER(SEARCH("photography/people", N1737)),"people",ISNUMBER(SEARCH("photography/photobooks", N1737)),"photobooks",ISNUMBER(SEARCH("photography/places", N1737)),"places",ISNUMBER(SEARCH("publishing/art books", N1737)),"art books",ISNUMBER(SEARCH("publishing/children's books", N1737)),"children's books",ISNUMBER(SEARCH("publishing/fiction", N1737)),"fiction",ISNUMBER(SEARCH("publishing/nonfiction", N1737)),"nonfiction",ISNUMBER(SEARCH("publishing/radio &amp; podcasts", N1737)),"radio &amp; podcasts",ISNUMBER(SEARCH("publishing/translations", N1737)),"translations",ISNUMBER(SEARCH("technology/gadgets", N1737)),"gadgets",ISNUMBER(SEARCH("technology/hardware", N1737)),"hardware",ISNUMBER(SEARCH("technology/makerspaces", N1737)),"makerspaces",ISNUMBER(SEARCH("technology/space exploration", N1737)),"space exploration",ISNUMBER(SEARCH("technology/wearables", N1737)),"wearables",ISNUMBER(SEARCH("technology/web", N1737)),"web",ISNUMBER(SEARCH("theater/musical", N1737)),"musical",ISNUMBER(SEARCH("theater/plays", N1737)),"plays",ISNUMBER(SEARCH("theater/spaces", N1737)),"spaces")</f>
        <v>faith</v>
      </c>
      <c r="S1737" s="6">
        <f t="shared" si="137"/>
        <v>42559.814178240747</v>
      </c>
      <c r="T1737" s="6">
        <f t="shared" si="138"/>
        <v>42589.814178240747</v>
      </c>
    </row>
    <row r="1738" spans="1:20" ht="32" hidden="1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9"/>
        <v>22</v>
      </c>
      <c r="Q1738" t="str">
        <f t="shared" si="136"/>
        <v>music</v>
      </c>
      <c r="R1738" t="str" cm="1">
        <f t="array" ref="R1738">_xlfn.IFS(ISNUMBER(SEARCH("film &amp; video/television", N1738)),"television",ISNUMBER(SEARCH("film &amp; video/animation", N1738)),"animation",ISNUMBER(SEARCH("film &amp; video/documentary", N1738)),"documentary",ISNUMBER(SEARCH("film &amp; video/drama", N1738)),"drama",ISNUMBER(SEARCH("film &amp; video/science fiction", N1738)),"science fiction",ISNUMBER(SEARCH("film &amp; video/shorts", N1738)),"shorts",ISNUMBER(SEARCH("food/food trucks", N1738)),"food trucks",ISNUMBER(SEARCH("food/restaurants", N1738)),"restaurants",ISNUMBER(SEARCH("food/small batch", N1738)),"small batch",ISNUMBER(SEARCH("games/mobile games", N1738)),"mobile games",ISNUMBER(SEARCH("games/tabletop games", N1738)),"tabletop games",ISNUMBER(SEARCH("games/video games", N1738)),"video games",ISNUMBER(SEARCH("music/classical music", N1738)),"classical music",ISNUMBER(SEARCH("music/electronic music", N1738)),"electronic music",ISNUMBER(SEARCH("music/faith", N1738)),"faith",ISNUMBER(SEARCH("music/indie rock", N1738)),"indie rock",ISNUMBER(SEARCH("music/jazz", N1738)),"jazz",ISNUMBER(SEARCH("music/metal", N1738)),"metal",ISNUMBER(SEARCH("music/pop", N1738)),"pop",ISNUMBER(SEARCH("music/rock", N1738)),"rock",ISNUMBER(SEARCH("music/world music", N1738)),"world music",ISNUMBER(SEARCH("journalism/audio", N1738)),"audio",ISNUMBER(SEARCH("photography/nature", N1738)),"nature",ISNUMBER(SEARCH("photography/people", N1738)),"people",ISNUMBER(SEARCH("photography/photobooks", N1738)),"photobooks",ISNUMBER(SEARCH("photography/places", N1738)),"places",ISNUMBER(SEARCH("publishing/art books", N1738)),"art books",ISNUMBER(SEARCH("publishing/children's books", N1738)),"children's books",ISNUMBER(SEARCH("publishing/fiction", N1738)),"fiction",ISNUMBER(SEARCH("publishing/nonfiction", N1738)),"nonfiction",ISNUMBER(SEARCH("publishing/radio &amp; podcasts", N1738)),"radio &amp; podcasts",ISNUMBER(SEARCH("publishing/translations", N1738)),"translations",ISNUMBER(SEARCH("technology/gadgets", N1738)),"gadgets",ISNUMBER(SEARCH("technology/hardware", N1738)),"hardware",ISNUMBER(SEARCH("technology/makerspaces", N1738)),"makerspaces",ISNUMBER(SEARCH("technology/space exploration", N1738)),"space exploration",ISNUMBER(SEARCH("technology/wearables", N1738)),"wearables",ISNUMBER(SEARCH("technology/web", N1738)),"web",ISNUMBER(SEARCH("theater/musical", N1738)),"musical",ISNUMBER(SEARCH("theater/plays", N1738)),"plays",ISNUMBER(SEARCH("theater/spaces", N1738)),"spaces")</f>
        <v>faith</v>
      </c>
      <c r="S1738" s="6">
        <f t="shared" si="137"/>
        <v>42286.861493055556</v>
      </c>
      <c r="T1738" s="6">
        <f t="shared" si="138"/>
        <v>42316.90315972222</v>
      </c>
    </row>
    <row r="1739" spans="1:20" ht="48" hidden="1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9"/>
        <v>56.666666666666664</v>
      </c>
      <c r="Q1739" t="str">
        <f t="shared" si="136"/>
        <v>music</v>
      </c>
      <c r="R1739" t="str" cm="1">
        <f t="array" ref="R1739">_xlfn.IFS(ISNUMBER(SEARCH("film &amp; video/television", N1739)),"television",ISNUMBER(SEARCH("film &amp; video/animation", N1739)),"animation",ISNUMBER(SEARCH("film &amp; video/documentary", N1739)),"documentary",ISNUMBER(SEARCH("film &amp; video/drama", N1739)),"drama",ISNUMBER(SEARCH("film &amp; video/science fiction", N1739)),"science fiction",ISNUMBER(SEARCH("film &amp; video/shorts", N1739)),"shorts",ISNUMBER(SEARCH("food/food trucks", N1739)),"food trucks",ISNUMBER(SEARCH("food/restaurants", N1739)),"restaurants",ISNUMBER(SEARCH("food/small batch", N1739)),"small batch",ISNUMBER(SEARCH("games/mobile games", N1739)),"mobile games",ISNUMBER(SEARCH("games/tabletop games", N1739)),"tabletop games",ISNUMBER(SEARCH("games/video games", N1739)),"video games",ISNUMBER(SEARCH("music/classical music", N1739)),"classical music",ISNUMBER(SEARCH("music/electronic music", N1739)),"electronic music",ISNUMBER(SEARCH("music/faith", N1739)),"faith",ISNUMBER(SEARCH("music/indie rock", N1739)),"indie rock",ISNUMBER(SEARCH("music/jazz", N1739)),"jazz",ISNUMBER(SEARCH("music/metal", N1739)),"metal",ISNUMBER(SEARCH("music/pop", N1739)),"pop",ISNUMBER(SEARCH("music/rock", N1739)),"rock",ISNUMBER(SEARCH("music/world music", N1739)),"world music",ISNUMBER(SEARCH("journalism/audio", N1739)),"audio",ISNUMBER(SEARCH("photography/nature", N1739)),"nature",ISNUMBER(SEARCH("photography/people", N1739)),"people",ISNUMBER(SEARCH("photography/photobooks", N1739)),"photobooks",ISNUMBER(SEARCH("photography/places", N1739)),"places",ISNUMBER(SEARCH("publishing/art books", N1739)),"art books",ISNUMBER(SEARCH("publishing/children's books", N1739)),"children's books",ISNUMBER(SEARCH("publishing/fiction", N1739)),"fiction",ISNUMBER(SEARCH("publishing/nonfiction", N1739)),"nonfiction",ISNUMBER(SEARCH("publishing/radio &amp; podcasts", N1739)),"radio &amp; podcasts",ISNUMBER(SEARCH("publishing/translations", N1739)),"translations",ISNUMBER(SEARCH("technology/gadgets", N1739)),"gadgets",ISNUMBER(SEARCH("technology/hardware", N1739)),"hardware",ISNUMBER(SEARCH("technology/makerspaces", N1739)),"makerspaces",ISNUMBER(SEARCH("technology/space exploration", N1739)),"space exploration",ISNUMBER(SEARCH("technology/wearables", N1739)),"wearables",ISNUMBER(SEARCH("technology/web", N1739)),"web",ISNUMBER(SEARCH("theater/musical", N1739)),"musical",ISNUMBER(SEARCH("theater/plays", N1739)),"plays",ISNUMBER(SEARCH("theater/spaces", N1739)),"spaces")</f>
        <v>faith</v>
      </c>
      <c r="S1739" s="6">
        <f t="shared" si="137"/>
        <v>42175.948981481488</v>
      </c>
      <c r="T1739" s="6">
        <f t="shared" si="138"/>
        <v>42205.948981481488</v>
      </c>
    </row>
    <row r="1740" spans="1:20" ht="32" hidden="1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9"/>
        <v>20</v>
      </c>
      <c r="Q1740" t="str">
        <f t="shared" si="136"/>
        <v>music</v>
      </c>
      <c r="R1740" t="str" cm="1">
        <f t="array" ref="R1740">_xlfn.IFS(ISNUMBER(SEARCH("film &amp; video/television", N1740)),"television",ISNUMBER(SEARCH("film &amp; video/animation", N1740)),"animation",ISNUMBER(SEARCH("film &amp; video/documentary", N1740)),"documentary",ISNUMBER(SEARCH("film &amp; video/drama", N1740)),"drama",ISNUMBER(SEARCH("film &amp; video/science fiction", N1740)),"science fiction",ISNUMBER(SEARCH("film &amp; video/shorts", N1740)),"shorts",ISNUMBER(SEARCH("food/food trucks", N1740)),"food trucks",ISNUMBER(SEARCH("food/restaurants", N1740)),"restaurants",ISNUMBER(SEARCH("food/small batch", N1740)),"small batch",ISNUMBER(SEARCH("games/mobile games", N1740)),"mobile games",ISNUMBER(SEARCH("games/tabletop games", N1740)),"tabletop games",ISNUMBER(SEARCH("games/video games", N1740)),"video games",ISNUMBER(SEARCH("music/classical music", N1740)),"classical music",ISNUMBER(SEARCH("music/electronic music", N1740)),"electronic music",ISNUMBER(SEARCH("music/faith", N1740)),"faith",ISNUMBER(SEARCH("music/indie rock", N1740)),"indie rock",ISNUMBER(SEARCH("music/jazz", N1740)),"jazz",ISNUMBER(SEARCH("music/metal", N1740)),"metal",ISNUMBER(SEARCH("music/pop", N1740)),"pop",ISNUMBER(SEARCH("music/rock", N1740)),"rock",ISNUMBER(SEARCH("music/world music", N1740)),"world music",ISNUMBER(SEARCH("journalism/audio", N1740)),"audio",ISNUMBER(SEARCH("photography/nature", N1740)),"nature",ISNUMBER(SEARCH("photography/people", N1740)),"people",ISNUMBER(SEARCH("photography/photobooks", N1740)),"photobooks",ISNUMBER(SEARCH("photography/places", N1740)),"places",ISNUMBER(SEARCH("publishing/art books", N1740)),"art books",ISNUMBER(SEARCH("publishing/children's books", N1740)),"children's books",ISNUMBER(SEARCH("publishing/fiction", N1740)),"fiction",ISNUMBER(SEARCH("publishing/nonfiction", N1740)),"nonfiction",ISNUMBER(SEARCH("publishing/radio &amp; podcasts", N1740)),"radio &amp; podcasts",ISNUMBER(SEARCH("publishing/translations", N1740)),"translations",ISNUMBER(SEARCH("technology/gadgets", N1740)),"gadgets",ISNUMBER(SEARCH("technology/hardware", N1740)),"hardware",ISNUMBER(SEARCH("technology/makerspaces", N1740)),"makerspaces",ISNUMBER(SEARCH("technology/space exploration", N1740)),"space exploration",ISNUMBER(SEARCH("technology/wearables", N1740)),"wearables",ISNUMBER(SEARCH("technology/web", N1740)),"web",ISNUMBER(SEARCH("theater/musical", N1740)),"musical",ISNUMBER(SEARCH("theater/plays", N1740)),"plays",ISNUMBER(SEARCH("theater/spaces", N1740)),"spaces")</f>
        <v>faith</v>
      </c>
      <c r="S1740" s="6">
        <f t="shared" si="137"/>
        <v>41884.874328703707</v>
      </c>
      <c r="T1740" s="6">
        <f t="shared" si="138"/>
        <v>41914.874328703707</v>
      </c>
    </row>
    <row r="1741" spans="1:20" ht="48" hidden="1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9"/>
        <v>1</v>
      </c>
      <c r="Q1741" t="str">
        <f t="shared" si="136"/>
        <v>music</v>
      </c>
      <c r="R1741" t="str" cm="1">
        <f t="array" ref="R1741">_xlfn.IFS(ISNUMBER(SEARCH("film &amp; video/television", N1741)),"television",ISNUMBER(SEARCH("film &amp; video/animation", N1741)),"animation",ISNUMBER(SEARCH("film &amp; video/documentary", N1741)),"documentary",ISNUMBER(SEARCH("film &amp; video/drama", N1741)),"drama",ISNUMBER(SEARCH("film &amp; video/science fiction", N1741)),"science fiction",ISNUMBER(SEARCH("film &amp; video/shorts", N1741)),"shorts",ISNUMBER(SEARCH("food/food trucks", N1741)),"food trucks",ISNUMBER(SEARCH("food/restaurants", N1741)),"restaurants",ISNUMBER(SEARCH("food/small batch", N1741)),"small batch",ISNUMBER(SEARCH("games/mobile games", N1741)),"mobile games",ISNUMBER(SEARCH("games/tabletop games", N1741)),"tabletop games",ISNUMBER(SEARCH("games/video games", N1741)),"video games",ISNUMBER(SEARCH("music/classical music", N1741)),"classical music",ISNUMBER(SEARCH("music/electronic music", N1741)),"electronic music",ISNUMBER(SEARCH("music/faith", N1741)),"faith",ISNUMBER(SEARCH("music/indie rock", N1741)),"indie rock",ISNUMBER(SEARCH("music/jazz", N1741)),"jazz",ISNUMBER(SEARCH("music/metal", N1741)),"metal",ISNUMBER(SEARCH("music/pop", N1741)),"pop",ISNUMBER(SEARCH("music/rock", N1741)),"rock",ISNUMBER(SEARCH("music/world music", N1741)),"world music",ISNUMBER(SEARCH("journalism/audio", N1741)),"audio",ISNUMBER(SEARCH("photography/nature", N1741)),"nature",ISNUMBER(SEARCH("photography/people", N1741)),"people",ISNUMBER(SEARCH("photography/photobooks", N1741)),"photobooks",ISNUMBER(SEARCH("photography/places", N1741)),"places",ISNUMBER(SEARCH("publishing/art books", N1741)),"art books",ISNUMBER(SEARCH("publishing/children's books", N1741)),"children's books",ISNUMBER(SEARCH("publishing/fiction", N1741)),"fiction",ISNUMBER(SEARCH("publishing/nonfiction", N1741)),"nonfiction",ISNUMBER(SEARCH("publishing/radio &amp; podcasts", N1741)),"radio &amp; podcasts",ISNUMBER(SEARCH("publishing/translations", N1741)),"translations",ISNUMBER(SEARCH("technology/gadgets", N1741)),"gadgets",ISNUMBER(SEARCH("technology/hardware", N1741)),"hardware",ISNUMBER(SEARCH("technology/makerspaces", N1741)),"makerspaces",ISNUMBER(SEARCH("technology/space exploration", N1741)),"space exploration",ISNUMBER(SEARCH("technology/wearables", N1741)),"wearables",ISNUMBER(SEARCH("technology/web", N1741)),"web",ISNUMBER(SEARCH("theater/musical", N1741)),"musical",ISNUMBER(SEARCH("theater/plays", N1741)),"plays",ISNUMBER(SEARCH("theater/spaces", N1741)),"spaces")</f>
        <v>faith</v>
      </c>
      <c r="S1741" s="6">
        <f t="shared" si="137"/>
        <v>42435.874212962968</v>
      </c>
      <c r="T1741" s="6">
        <f t="shared" si="138"/>
        <v>42494.832546296297</v>
      </c>
    </row>
    <row r="1742" spans="1:20" ht="48" hidden="1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v>0</v>
      </c>
      <c r="Q1742" t="str">
        <f t="shared" si="136"/>
        <v>music</v>
      </c>
      <c r="R1742" t="str" cm="1">
        <f t="array" ref="R1742">_xlfn.IFS(ISNUMBER(SEARCH("film &amp; video/television", N1742)),"television",ISNUMBER(SEARCH("film &amp; video/animation", N1742)),"animation",ISNUMBER(SEARCH("film &amp; video/documentary", N1742)),"documentary",ISNUMBER(SEARCH("film &amp; video/drama", N1742)),"drama",ISNUMBER(SEARCH("film &amp; video/science fiction", N1742)),"science fiction",ISNUMBER(SEARCH("film &amp; video/shorts", N1742)),"shorts",ISNUMBER(SEARCH("food/food trucks", N1742)),"food trucks",ISNUMBER(SEARCH("food/restaurants", N1742)),"restaurants",ISNUMBER(SEARCH("food/small batch", N1742)),"small batch",ISNUMBER(SEARCH("games/mobile games", N1742)),"mobile games",ISNUMBER(SEARCH("games/tabletop games", N1742)),"tabletop games",ISNUMBER(SEARCH("games/video games", N1742)),"video games",ISNUMBER(SEARCH("music/classical music", N1742)),"classical music",ISNUMBER(SEARCH("music/electronic music", N1742)),"electronic music",ISNUMBER(SEARCH("music/faith", N1742)),"faith",ISNUMBER(SEARCH("music/indie rock", N1742)),"indie rock",ISNUMBER(SEARCH("music/jazz", N1742)),"jazz",ISNUMBER(SEARCH("music/metal", N1742)),"metal",ISNUMBER(SEARCH("music/pop", N1742)),"pop",ISNUMBER(SEARCH("music/rock", N1742)),"rock",ISNUMBER(SEARCH("music/world music", N1742)),"world music",ISNUMBER(SEARCH("journalism/audio", N1742)),"audio",ISNUMBER(SEARCH("photography/nature", N1742)),"nature",ISNUMBER(SEARCH("photography/people", N1742)),"people",ISNUMBER(SEARCH("photography/photobooks", N1742)),"photobooks",ISNUMBER(SEARCH("photography/places", N1742)),"places",ISNUMBER(SEARCH("publishing/art books", N1742)),"art books",ISNUMBER(SEARCH("publishing/children's books", N1742)),"children's books",ISNUMBER(SEARCH("publishing/fiction", N1742)),"fiction",ISNUMBER(SEARCH("publishing/nonfiction", N1742)),"nonfiction",ISNUMBER(SEARCH("publishing/radio &amp; podcasts", N1742)),"radio &amp; podcasts",ISNUMBER(SEARCH("publishing/translations", N1742)),"translations",ISNUMBER(SEARCH("technology/gadgets", N1742)),"gadgets",ISNUMBER(SEARCH("technology/hardware", N1742)),"hardware",ISNUMBER(SEARCH("technology/makerspaces", N1742)),"makerspaces",ISNUMBER(SEARCH("technology/space exploration", N1742)),"space exploration",ISNUMBER(SEARCH("technology/wearables", N1742)),"wearables",ISNUMBER(SEARCH("technology/web", N1742)),"web",ISNUMBER(SEARCH("theater/musical", N1742)),"musical",ISNUMBER(SEARCH("theater/plays", N1742)),"plays",ISNUMBER(SEARCH("theater/spaces", N1742)),"spaces")</f>
        <v>faith</v>
      </c>
      <c r="S1742" s="6">
        <f t="shared" si="137"/>
        <v>42171.817384259266</v>
      </c>
      <c r="T1742" s="6">
        <f t="shared" si="138"/>
        <v>42201.817384259266</v>
      </c>
    </row>
    <row r="1743" spans="1:20" ht="32" hidden="1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9"/>
        <v>25.576923076923077</v>
      </c>
      <c r="Q1743" t="str">
        <f t="shared" si="136"/>
        <v>photography</v>
      </c>
      <c r="R1743" t="str" cm="1">
        <f t="array" ref="R1743">_xlfn.IFS(ISNUMBER(SEARCH("film &amp; video/television", N1743)),"television",ISNUMBER(SEARCH("film &amp; video/animation", N1743)),"animation",ISNUMBER(SEARCH("film &amp; video/documentary", N1743)),"documentary",ISNUMBER(SEARCH("film &amp; video/drama", N1743)),"drama",ISNUMBER(SEARCH("film &amp; video/science fiction", N1743)),"science fiction",ISNUMBER(SEARCH("film &amp; video/shorts", N1743)),"shorts",ISNUMBER(SEARCH("food/food trucks", N1743)),"food trucks",ISNUMBER(SEARCH("food/restaurants", N1743)),"restaurants",ISNUMBER(SEARCH("food/small batch", N1743)),"small batch",ISNUMBER(SEARCH("games/mobile games", N1743)),"mobile games",ISNUMBER(SEARCH("games/tabletop games", N1743)),"tabletop games",ISNUMBER(SEARCH("games/video games", N1743)),"video games",ISNUMBER(SEARCH("music/classical music", N1743)),"classical music",ISNUMBER(SEARCH("music/electronic music", N1743)),"electronic music",ISNUMBER(SEARCH("music/faith", N1743)),"faith",ISNUMBER(SEARCH("music/indie rock", N1743)),"indie rock",ISNUMBER(SEARCH("music/jazz", N1743)),"jazz",ISNUMBER(SEARCH("music/metal", N1743)),"metal",ISNUMBER(SEARCH("music/pop", N1743)),"pop",ISNUMBER(SEARCH("music/rock", N1743)),"rock",ISNUMBER(SEARCH("music/world music", N1743)),"world music",ISNUMBER(SEARCH("journalism/audio", N1743)),"audio",ISNUMBER(SEARCH("photography/nature", N1743)),"nature",ISNUMBER(SEARCH("photography/people", N1743)),"people",ISNUMBER(SEARCH("photography/photobooks", N1743)),"photobooks",ISNUMBER(SEARCH("photography/places", N1743)),"places",ISNUMBER(SEARCH("publishing/art books", N1743)),"art books",ISNUMBER(SEARCH("publishing/children's books", N1743)),"children's books",ISNUMBER(SEARCH("publishing/fiction", N1743)),"fiction",ISNUMBER(SEARCH("publishing/nonfiction", N1743)),"nonfiction",ISNUMBER(SEARCH("publishing/radio &amp; podcasts", N1743)),"radio &amp; podcasts",ISNUMBER(SEARCH("publishing/translations", N1743)),"translations",ISNUMBER(SEARCH("technology/gadgets", N1743)),"gadgets",ISNUMBER(SEARCH("technology/hardware", N1743)),"hardware",ISNUMBER(SEARCH("technology/makerspaces", N1743)),"makerspaces",ISNUMBER(SEARCH("technology/space exploration", N1743)),"space exploration",ISNUMBER(SEARCH("technology/wearables", N1743)),"wearables",ISNUMBER(SEARCH("technology/web", N1743)),"web",ISNUMBER(SEARCH("theater/musical", N1743)),"musical",ISNUMBER(SEARCH("theater/plays", N1743)),"plays",ISNUMBER(SEARCH("theater/spaces", N1743)),"spaces")</f>
        <v>photobooks</v>
      </c>
      <c r="S1743" s="6">
        <f t="shared" si="137"/>
        <v>42120.628136574072</v>
      </c>
      <c r="T1743" s="6">
        <f t="shared" si="138"/>
        <v>42165.628136574072</v>
      </c>
    </row>
    <row r="1744" spans="1:20" ht="48" hidden="1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9"/>
        <v>63.970588235294116</v>
      </c>
      <c r="Q1744" t="str">
        <f t="shared" si="136"/>
        <v>photography</v>
      </c>
      <c r="R1744" t="str" cm="1">
        <f t="array" ref="R1744">_xlfn.IFS(ISNUMBER(SEARCH("film &amp; video/television", N1744)),"television",ISNUMBER(SEARCH("film &amp; video/animation", N1744)),"animation",ISNUMBER(SEARCH("film &amp; video/documentary", N1744)),"documentary",ISNUMBER(SEARCH("film &amp; video/drama", N1744)),"drama",ISNUMBER(SEARCH("film &amp; video/science fiction", N1744)),"science fiction",ISNUMBER(SEARCH("film &amp; video/shorts", N1744)),"shorts",ISNUMBER(SEARCH("food/food trucks", N1744)),"food trucks",ISNUMBER(SEARCH("food/restaurants", N1744)),"restaurants",ISNUMBER(SEARCH("food/small batch", N1744)),"small batch",ISNUMBER(SEARCH("games/mobile games", N1744)),"mobile games",ISNUMBER(SEARCH("games/tabletop games", N1744)),"tabletop games",ISNUMBER(SEARCH("games/video games", N1744)),"video games",ISNUMBER(SEARCH("music/classical music", N1744)),"classical music",ISNUMBER(SEARCH("music/electronic music", N1744)),"electronic music",ISNUMBER(SEARCH("music/faith", N1744)),"faith",ISNUMBER(SEARCH("music/indie rock", N1744)),"indie rock",ISNUMBER(SEARCH("music/jazz", N1744)),"jazz",ISNUMBER(SEARCH("music/metal", N1744)),"metal",ISNUMBER(SEARCH("music/pop", N1744)),"pop",ISNUMBER(SEARCH("music/rock", N1744)),"rock",ISNUMBER(SEARCH("music/world music", N1744)),"world music",ISNUMBER(SEARCH("journalism/audio", N1744)),"audio",ISNUMBER(SEARCH("photography/nature", N1744)),"nature",ISNUMBER(SEARCH("photography/people", N1744)),"people",ISNUMBER(SEARCH("photography/photobooks", N1744)),"photobooks",ISNUMBER(SEARCH("photography/places", N1744)),"places",ISNUMBER(SEARCH("publishing/art books", N1744)),"art books",ISNUMBER(SEARCH("publishing/children's books", N1744)),"children's books",ISNUMBER(SEARCH("publishing/fiction", N1744)),"fiction",ISNUMBER(SEARCH("publishing/nonfiction", N1744)),"nonfiction",ISNUMBER(SEARCH("publishing/radio &amp; podcasts", N1744)),"radio &amp; podcasts",ISNUMBER(SEARCH("publishing/translations", N1744)),"translations",ISNUMBER(SEARCH("technology/gadgets", N1744)),"gadgets",ISNUMBER(SEARCH("technology/hardware", N1744)),"hardware",ISNUMBER(SEARCH("technology/makerspaces", N1744)),"makerspaces",ISNUMBER(SEARCH("technology/space exploration", N1744)),"space exploration",ISNUMBER(SEARCH("technology/wearables", N1744)),"wearables",ISNUMBER(SEARCH("technology/web", N1744)),"web",ISNUMBER(SEARCH("theater/musical", N1744)),"musical",ISNUMBER(SEARCH("theater/plays", N1744)),"plays",ISNUMBER(SEARCH("theater/spaces", N1744)),"spaces")</f>
        <v>photobooks</v>
      </c>
      <c r="S1744" s="6">
        <f t="shared" si="137"/>
        <v>42710.876967592587</v>
      </c>
      <c r="T1744" s="6">
        <f t="shared" si="138"/>
        <v>42742.875</v>
      </c>
    </row>
    <row r="1745" spans="1:20" ht="48" hidden="1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9"/>
        <v>89.925373134328353</v>
      </c>
      <c r="Q1745" t="str">
        <f t="shared" si="136"/>
        <v>photography</v>
      </c>
      <c r="R1745" t="str" cm="1">
        <f t="array" ref="R1745">_xlfn.IFS(ISNUMBER(SEARCH("film &amp; video/television", N1745)),"television",ISNUMBER(SEARCH("film &amp; video/animation", N1745)),"animation",ISNUMBER(SEARCH("film &amp; video/documentary", N1745)),"documentary",ISNUMBER(SEARCH("film &amp; video/drama", N1745)),"drama",ISNUMBER(SEARCH("film &amp; video/science fiction", N1745)),"science fiction",ISNUMBER(SEARCH("film &amp; video/shorts", N1745)),"shorts",ISNUMBER(SEARCH("food/food trucks", N1745)),"food trucks",ISNUMBER(SEARCH("food/restaurants", N1745)),"restaurants",ISNUMBER(SEARCH("food/small batch", N1745)),"small batch",ISNUMBER(SEARCH("games/mobile games", N1745)),"mobile games",ISNUMBER(SEARCH("games/tabletop games", N1745)),"tabletop games",ISNUMBER(SEARCH("games/video games", N1745)),"video games",ISNUMBER(SEARCH("music/classical music", N1745)),"classical music",ISNUMBER(SEARCH("music/electronic music", N1745)),"electronic music",ISNUMBER(SEARCH("music/faith", N1745)),"faith",ISNUMBER(SEARCH("music/indie rock", N1745)),"indie rock",ISNUMBER(SEARCH("music/jazz", N1745)),"jazz",ISNUMBER(SEARCH("music/metal", N1745)),"metal",ISNUMBER(SEARCH("music/pop", N1745)),"pop",ISNUMBER(SEARCH("music/rock", N1745)),"rock",ISNUMBER(SEARCH("music/world music", N1745)),"world music",ISNUMBER(SEARCH("journalism/audio", N1745)),"audio",ISNUMBER(SEARCH("photography/nature", N1745)),"nature",ISNUMBER(SEARCH("photography/people", N1745)),"people",ISNUMBER(SEARCH("photography/photobooks", N1745)),"photobooks",ISNUMBER(SEARCH("photography/places", N1745)),"places",ISNUMBER(SEARCH("publishing/art books", N1745)),"art books",ISNUMBER(SEARCH("publishing/children's books", N1745)),"children's books",ISNUMBER(SEARCH("publishing/fiction", N1745)),"fiction",ISNUMBER(SEARCH("publishing/nonfiction", N1745)),"nonfiction",ISNUMBER(SEARCH("publishing/radio &amp; podcasts", N1745)),"radio &amp; podcasts",ISNUMBER(SEARCH("publishing/translations", N1745)),"translations",ISNUMBER(SEARCH("technology/gadgets", N1745)),"gadgets",ISNUMBER(SEARCH("technology/hardware", N1745)),"hardware",ISNUMBER(SEARCH("technology/makerspaces", N1745)),"makerspaces",ISNUMBER(SEARCH("technology/space exploration", N1745)),"space exploration",ISNUMBER(SEARCH("technology/wearables", N1745)),"wearables",ISNUMBER(SEARCH("technology/web", N1745)),"web",ISNUMBER(SEARCH("theater/musical", N1745)),"musical",ISNUMBER(SEARCH("theater/plays", N1745)),"plays",ISNUMBER(SEARCH("theater/spaces", N1745)),"spaces")</f>
        <v>photobooks</v>
      </c>
      <c r="S1745" s="6">
        <f t="shared" si="137"/>
        <v>42586.925636574073</v>
      </c>
      <c r="T1745" s="6">
        <f t="shared" si="138"/>
        <v>42609.165972222225</v>
      </c>
    </row>
    <row r="1746" spans="1:20" ht="48" hidden="1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9"/>
        <v>93.071428571428569</v>
      </c>
      <c r="Q1746" t="str">
        <f t="shared" si="136"/>
        <v>photography</v>
      </c>
      <c r="R1746" t="str" cm="1">
        <f t="array" ref="R1746">_xlfn.IFS(ISNUMBER(SEARCH("film &amp; video/television", N1746)),"television",ISNUMBER(SEARCH("film &amp; video/animation", N1746)),"animation",ISNUMBER(SEARCH("film &amp; video/documentary", N1746)),"documentary",ISNUMBER(SEARCH("film &amp; video/drama", N1746)),"drama",ISNUMBER(SEARCH("film &amp; video/science fiction", N1746)),"science fiction",ISNUMBER(SEARCH("film &amp; video/shorts", N1746)),"shorts",ISNUMBER(SEARCH("food/food trucks", N1746)),"food trucks",ISNUMBER(SEARCH("food/restaurants", N1746)),"restaurants",ISNUMBER(SEARCH("food/small batch", N1746)),"small batch",ISNUMBER(SEARCH("games/mobile games", N1746)),"mobile games",ISNUMBER(SEARCH("games/tabletop games", N1746)),"tabletop games",ISNUMBER(SEARCH("games/video games", N1746)),"video games",ISNUMBER(SEARCH("music/classical music", N1746)),"classical music",ISNUMBER(SEARCH("music/electronic music", N1746)),"electronic music",ISNUMBER(SEARCH("music/faith", N1746)),"faith",ISNUMBER(SEARCH("music/indie rock", N1746)),"indie rock",ISNUMBER(SEARCH("music/jazz", N1746)),"jazz",ISNUMBER(SEARCH("music/metal", N1746)),"metal",ISNUMBER(SEARCH("music/pop", N1746)),"pop",ISNUMBER(SEARCH("music/rock", N1746)),"rock",ISNUMBER(SEARCH("music/world music", N1746)),"world music",ISNUMBER(SEARCH("journalism/audio", N1746)),"audio",ISNUMBER(SEARCH("photography/nature", N1746)),"nature",ISNUMBER(SEARCH("photography/people", N1746)),"people",ISNUMBER(SEARCH("photography/photobooks", N1746)),"photobooks",ISNUMBER(SEARCH("photography/places", N1746)),"places",ISNUMBER(SEARCH("publishing/art books", N1746)),"art books",ISNUMBER(SEARCH("publishing/children's books", N1746)),"children's books",ISNUMBER(SEARCH("publishing/fiction", N1746)),"fiction",ISNUMBER(SEARCH("publishing/nonfiction", N1746)),"nonfiction",ISNUMBER(SEARCH("publishing/radio &amp; podcasts", N1746)),"radio &amp; podcasts",ISNUMBER(SEARCH("publishing/translations", N1746)),"translations",ISNUMBER(SEARCH("technology/gadgets", N1746)),"gadgets",ISNUMBER(SEARCH("technology/hardware", N1746)),"hardware",ISNUMBER(SEARCH("technology/makerspaces", N1746)),"makerspaces",ISNUMBER(SEARCH("technology/space exploration", N1746)),"space exploration",ISNUMBER(SEARCH("technology/wearables", N1746)),"wearables",ISNUMBER(SEARCH("technology/web", N1746)),"web",ISNUMBER(SEARCH("theater/musical", N1746)),"musical",ISNUMBER(SEARCH("theater/plays", N1746)),"plays",ISNUMBER(SEARCH("theater/spaces", N1746)),"spaces")</f>
        <v>photobooks</v>
      </c>
      <c r="S1746" s="6">
        <f t="shared" si="137"/>
        <v>42026.605057870373</v>
      </c>
      <c r="T1746" s="6">
        <f t="shared" si="138"/>
        <v>42071.563391203701</v>
      </c>
    </row>
    <row r="1747" spans="1:20" ht="48" hidden="1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9"/>
        <v>89.674157303370791</v>
      </c>
      <c r="Q1747" t="str">
        <f t="shared" si="136"/>
        <v>photography</v>
      </c>
      <c r="R1747" t="str" cm="1">
        <f t="array" ref="R1747">_xlfn.IFS(ISNUMBER(SEARCH("film &amp; video/television", N1747)),"television",ISNUMBER(SEARCH("film &amp; video/animation", N1747)),"animation",ISNUMBER(SEARCH("film &amp; video/documentary", N1747)),"documentary",ISNUMBER(SEARCH("film &amp; video/drama", N1747)),"drama",ISNUMBER(SEARCH("film &amp; video/science fiction", N1747)),"science fiction",ISNUMBER(SEARCH("film &amp; video/shorts", N1747)),"shorts",ISNUMBER(SEARCH("food/food trucks", N1747)),"food trucks",ISNUMBER(SEARCH("food/restaurants", N1747)),"restaurants",ISNUMBER(SEARCH("food/small batch", N1747)),"small batch",ISNUMBER(SEARCH("games/mobile games", N1747)),"mobile games",ISNUMBER(SEARCH("games/tabletop games", N1747)),"tabletop games",ISNUMBER(SEARCH("games/video games", N1747)),"video games",ISNUMBER(SEARCH("music/classical music", N1747)),"classical music",ISNUMBER(SEARCH("music/electronic music", N1747)),"electronic music",ISNUMBER(SEARCH("music/faith", N1747)),"faith",ISNUMBER(SEARCH("music/indie rock", N1747)),"indie rock",ISNUMBER(SEARCH("music/jazz", N1747)),"jazz",ISNUMBER(SEARCH("music/metal", N1747)),"metal",ISNUMBER(SEARCH("music/pop", N1747)),"pop",ISNUMBER(SEARCH("music/rock", N1747)),"rock",ISNUMBER(SEARCH("music/world music", N1747)),"world music",ISNUMBER(SEARCH("journalism/audio", N1747)),"audio",ISNUMBER(SEARCH("photography/nature", N1747)),"nature",ISNUMBER(SEARCH("photography/people", N1747)),"people",ISNUMBER(SEARCH("photography/photobooks", N1747)),"photobooks",ISNUMBER(SEARCH("photography/places", N1747)),"places",ISNUMBER(SEARCH("publishing/art books", N1747)),"art books",ISNUMBER(SEARCH("publishing/children's books", N1747)),"children's books",ISNUMBER(SEARCH("publishing/fiction", N1747)),"fiction",ISNUMBER(SEARCH("publishing/nonfiction", N1747)),"nonfiction",ISNUMBER(SEARCH("publishing/radio &amp; podcasts", N1747)),"radio &amp; podcasts",ISNUMBER(SEARCH("publishing/translations", N1747)),"translations",ISNUMBER(SEARCH("technology/gadgets", N1747)),"gadgets",ISNUMBER(SEARCH("technology/hardware", N1747)),"hardware",ISNUMBER(SEARCH("technology/makerspaces", N1747)),"makerspaces",ISNUMBER(SEARCH("technology/space exploration", N1747)),"space exploration",ISNUMBER(SEARCH("technology/wearables", N1747)),"wearables",ISNUMBER(SEARCH("technology/web", N1747)),"web",ISNUMBER(SEARCH("theater/musical", N1747)),"musical",ISNUMBER(SEARCH("theater/plays", N1747)),"plays",ISNUMBER(SEARCH("theater/spaces", N1747)),"spaces")</f>
        <v>photobooks</v>
      </c>
      <c r="S1747" s="6">
        <f t="shared" si="137"/>
        <v>42690.259699074071</v>
      </c>
      <c r="T1747" s="6">
        <f t="shared" si="138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9"/>
        <v>207.61682242990653</v>
      </c>
      <c r="Q1748" t="str">
        <f t="shared" si="136"/>
        <v>photography</v>
      </c>
      <c r="R1748" t="str" cm="1">
        <f t="array" ref="R1748">_xlfn.IFS(ISNUMBER(SEARCH("film &amp; video/television", N1748)),"television",ISNUMBER(SEARCH("film &amp; video/animation", N1748)),"animation",ISNUMBER(SEARCH("film &amp; video/documentary", N1748)),"documentary",ISNUMBER(SEARCH("film &amp; video/drama", N1748)),"drama",ISNUMBER(SEARCH("film &amp; video/science fiction", N1748)),"science fiction",ISNUMBER(SEARCH("film &amp; video/shorts", N1748)),"shorts",ISNUMBER(SEARCH("food/food trucks", N1748)),"food trucks",ISNUMBER(SEARCH("food/restaurants", N1748)),"restaurants",ISNUMBER(SEARCH("food/small batch", N1748)),"small batch",ISNUMBER(SEARCH("games/mobile games", N1748)),"mobile games",ISNUMBER(SEARCH("games/tabletop games", N1748)),"tabletop games",ISNUMBER(SEARCH("games/video games", N1748)),"video games",ISNUMBER(SEARCH("music/classical music", N1748)),"classical music",ISNUMBER(SEARCH("music/electronic music", N1748)),"electronic music",ISNUMBER(SEARCH("music/faith", N1748)),"faith",ISNUMBER(SEARCH("music/indie rock", N1748)),"indie rock",ISNUMBER(SEARCH("music/jazz", N1748)),"jazz",ISNUMBER(SEARCH("music/metal", N1748)),"metal",ISNUMBER(SEARCH("music/pop", N1748)),"pop",ISNUMBER(SEARCH("music/rock", N1748)),"rock",ISNUMBER(SEARCH("music/world music", N1748)),"world music",ISNUMBER(SEARCH("journalism/audio", N1748)),"audio",ISNUMBER(SEARCH("photography/nature", N1748)),"nature",ISNUMBER(SEARCH("photography/people", N1748)),"people",ISNUMBER(SEARCH("photography/photobooks", N1748)),"photobooks",ISNUMBER(SEARCH("photography/places", N1748)),"places",ISNUMBER(SEARCH("publishing/art books", N1748)),"art books",ISNUMBER(SEARCH("publishing/children's books", N1748)),"children's books",ISNUMBER(SEARCH("publishing/fiction", N1748)),"fiction",ISNUMBER(SEARCH("publishing/nonfiction", N1748)),"nonfiction",ISNUMBER(SEARCH("publishing/radio &amp; podcasts", N1748)),"radio &amp; podcasts",ISNUMBER(SEARCH("publishing/translations", N1748)),"translations",ISNUMBER(SEARCH("technology/gadgets", N1748)),"gadgets",ISNUMBER(SEARCH("technology/hardware", N1748)),"hardware",ISNUMBER(SEARCH("technology/makerspaces", N1748)),"makerspaces",ISNUMBER(SEARCH("technology/space exploration", N1748)),"space exploration",ISNUMBER(SEARCH("technology/wearables", N1748)),"wearables",ISNUMBER(SEARCH("technology/web", N1748)),"web",ISNUMBER(SEARCH("theater/musical", N1748)),"musical",ISNUMBER(SEARCH("theater/plays", N1748)),"plays",ISNUMBER(SEARCH("theater/spaces", N1748)),"spaces")</f>
        <v>photobooks</v>
      </c>
      <c r="S1748" s="6">
        <f t="shared" si="137"/>
        <v>42668.176701388889</v>
      </c>
      <c r="T1748" s="6">
        <f t="shared" si="138"/>
        <v>42698.083333333328</v>
      </c>
    </row>
    <row r="1749" spans="1:20" ht="48" hidden="1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9"/>
        <v>59.408805031446541</v>
      </c>
      <c r="Q1749" t="str">
        <f t="shared" si="136"/>
        <v>photography</v>
      </c>
      <c r="R1749" t="str" cm="1">
        <f t="array" ref="R1749">_xlfn.IFS(ISNUMBER(SEARCH("film &amp; video/television", N1749)),"television",ISNUMBER(SEARCH("film &amp; video/animation", N1749)),"animation",ISNUMBER(SEARCH("film &amp; video/documentary", N1749)),"documentary",ISNUMBER(SEARCH("film &amp; video/drama", N1749)),"drama",ISNUMBER(SEARCH("film &amp; video/science fiction", N1749)),"science fiction",ISNUMBER(SEARCH("film &amp; video/shorts", N1749)),"shorts",ISNUMBER(SEARCH("food/food trucks", N1749)),"food trucks",ISNUMBER(SEARCH("food/restaurants", N1749)),"restaurants",ISNUMBER(SEARCH("food/small batch", N1749)),"small batch",ISNUMBER(SEARCH("games/mobile games", N1749)),"mobile games",ISNUMBER(SEARCH("games/tabletop games", N1749)),"tabletop games",ISNUMBER(SEARCH("games/video games", N1749)),"video games",ISNUMBER(SEARCH("music/classical music", N1749)),"classical music",ISNUMBER(SEARCH("music/electronic music", N1749)),"electronic music",ISNUMBER(SEARCH("music/faith", N1749)),"faith",ISNUMBER(SEARCH("music/indie rock", N1749)),"indie rock",ISNUMBER(SEARCH("music/jazz", N1749)),"jazz",ISNUMBER(SEARCH("music/metal", N1749)),"metal",ISNUMBER(SEARCH("music/pop", N1749)),"pop",ISNUMBER(SEARCH("music/rock", N1749)),"rock",ISNUMBER(SEARCH("music/world music", N1749)),"world music",ISNUMBER(SEARCH("journalism/audio", N1749)),"audio",ISNUMBER(SEARCH("photography/nature", N1749)),"nature",ISNUMBER(SEARCH("photography/people", N1749)),"people",ISNUMBER(SEARCH("photography/photobooks", N1749)),"photobooks",ISNUMBER(SEARCH("photography/places", N1749)),"places",ISNUMBER(SEARCH("publishing/art books", N1749)),"art books",ISNUMBER(SEARCH("publishing/children's books", N1749)),"children's books",ISNUMBER(SEARCH("publishing/fiction", N1749)),"fiction",ISNUMBER(SEARCH("publishing/nonfiction", N1749)),"nonfiction",ISNUMBER(SEARCH("publishing/radio &amp; podcasts", N1749)),"radio &amp; podcasts",ISNUMBER(SEARCH("publishing/translations", N1749)),"translations",ISNUMBER(SEARCH("technology/gadgets", N1749)),"gadgets",ISNUMBER(SEARCH("technology/hardware", N1749)),"hardware",ISNUMBER(SEARCH("technology/makerspaces", N1749)),"makerspaces",ISNUMBER(SEARCH("technology/space exploration", N1749)),"space exploration",ISNUMBER(SEARCH("technology/wearables", N1749)),"wearables",ISNUMBER(SEARCH("technology/web", N1749)),"web",ISNUMBER(SEARCH("theater/musical", N1749)),"musical",ISNUMBER(SEARCH("theater/plays", N1749)),"plays",ISNUMBER(SEARCH("theater/spaces", N1749)),"spaces")</f>
        <v>photobooks</v>
      </c>
      <c r="S1749" s="6">
        <f t="shared" si="137"/>
        <v>42292.435532407413</v>
      </c>
      <c r="T1749" s="6">
        <f t="shared" si="138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9"/>
        <v>358.97237569060775</v>
      </c>
      <c r="Q1750" t="str">
        <f t="shared" si="136"/>
        <v>photography</v>
      </c>
      <c r="R1750" t="str" cm="1">
        <f t="array" ref="R1750">_xlfn.IFS(ISNUMBER(SEARCH("film &amp; video/television", N1750)),"television",ISNUMBER(SEARCH("film &amp; video/animation", N1750)),"animation",ISNUMBER(SEARCH("film &amp; video/documentary", N1750)),"documentary",ISNUMBER(SEARCH("film &amp; video/drama", N1750)),"drama",ISNUMBER(SEARCH("film &amp; video/science fiction", N1750)),"science fiction",ISNUMBER(SEARCH("film &amp; video/shorts", N1750)),"shorts",ISNUMBER(SEARCH("food/food trucks", N1750)),"food trucks",ISNUMBER(SEARCH("food/restaurants", N1750)),"restaurants",ISNUMBER(SEARCH("food/small batch", N1750)),"small batch",ISNUMBER(SEARCH("games/mobile games", N1750)),"mobile games",ISNUMBER(SEARCH("games/tabletop games", N1750)),"tabletop games",ISNUMBER(SEARCH("games/video games", N1750)),"video games",ISNUMBER(SEARCH("music/classical music", N1750)),"classical music",ISNUMBER(SEARCH("music/electronic music", N1750)),"electronic music",ISNUMBER(SEARCH("music/faith", N1750)),"faith",ISNUMBER(SEARCH("music/indie rock", N1750)),"indie rock",ISNUMBER(SEARCH("music/jazz", N1750)),"jazz",ISNUMBER(SEARCH("music/metal", N1750)),"metal",ISNUMBER(SEARCH("music/pop", N1750)),"pop",ISNUMBER(SEARCH("music/rock", N1750)),"rock",ISNUMBER(SEARCH("music/world music", N1750)),"world music",ISNUMBER(SEARCH("journalism/audio", N1750)),"audio",ISNUMBER(SEARCH("photography/nature", N1750)),"nature",ISNUMBER(SEARCH("photography/people", N1750)),"people",ISNUMBER(SEARCH("photography/photobooks", N1750)),"photobooks",ISNUMBER(SEARCH("photography/places", N1750)),"places",ISNUMBER(SEARCH("publishing/art books", N1750)),"art books",ISNUMBER(SEARCH("publishing/children's books", N1750)),"children's books",ISNUMBER(SEARCH("publishing/fiction", N1750)),"fiction",ISNUMBER(SEARCH("publishing/nonfiction", N1750)),"nonfiction",ISNUMBER(SEARCH("publishing/radio &amp; podcasts", N1750)),"radio &amp; podcasts",ISNUMBER(SEARCH("publishing/translations", N1750)),"translations",ISNUMBER(SEARCH("technology/gadgets", N1750)),"gadgets",ISNUMBER(SEARCH("technology/hardware", N1750)),"hardware",ISNUMBER(SEARCH("technology/makerspaces", N1750)),"makerspaces",ISNUMBER(SEARCH("technology/space exploration", N1750)),"space exploration",ISNUMBER(SEARCH("technology/wearables", N1750)),"wearables",ISNUMBER(SEARCH("technology/web", N1750)),"web",ISNUMBER(SEARCH("theater/musical", N1750)),"musical",ISNUMBER(SEARCH("theater/plays", N1750)),"plays",ISNUMBER(SEARCH("theater/spaces", N1750)),"spaces")</f>
        <v>photobooks</v>
      </c>
      <c r="S1750" s="6">
        <f t="shared" si="137"/>
        <v>42219.950729166667</v>
      </c>
      <c r="T1750" s="6">
        <f t="shared" si="138"/>
        <v>42249.950729166667</v>
      </c>
    </row>
    <row r="1751" spans="1:20" ht="32" hidden="1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9"/>
        <v>94.736641221374043</v>
      </c>
      <c r="Q1751" t="str">
        <f t="shared" si="136"/>
        <v>photography</v>
      </c>
      <c r="R1751" t="str" cm="1">
        <f t="array" ref="R1751">_xlfn.IFS(ISNUMBER(SEARCH("film &amp; video/television", N1751)),"television",ISNUMBER(SEARCH("film &amp; video/animation", N1751)),"animation",ISNUMBER(SEARCH("film &amp; video/documentary", N1751)),"documentary",ISNUMBER(SEARCH("film &amp; video/drama", N1751)),"drama",ISNUMBER(SEARCH("film &amp; video/science fiction", N1751)),"science fiction",ISNUMBER(SEARCH("film &amp; video/shorts", N1751)),"shorts",ISNUMBER(SEARCH("food/food trucks", N1751)),"food trucks",ISNUMBER(SEARCH("food/restaurants", N1751)),"restaurants",ISNUMBER(SEARCH("food/small batch", N1751)),"small batch",ISNUMBER(SEARCH("games/mobile games", N1751)),"mobile games",ISNUMBER(SEARCH("games/tabletop games", N1751)),"tabletop games",ISNUMBER(SEARCH("games/video games", N1751)),"video games",ISNUMBER(SEARCH("music/classical music", N1751)),"classical music",ISNUMBER(SEARCH("music/electronic music", N1751)),"electronic music",ISNUMBER(SEARCH("music/faith", N1751)),"faith",ISNUMBER(SEARCH("music/indie rock", N1751)),"indie rock",ISNUMBER(SEARCH("music/jazz", N1751)),"jazz",ISNUMBER(SEARCH("music/metal", N1751)),"metal",ISNUMBER(SEARCH("music/pop", N1751)),"pop",ISNUMBER(SEARCH("music/rock", N1751)),"rock",ISNUMBER(SEARCH("music/world music", N1751)),"world music",ISNUMBER(SEARCH("journalism/audio", N1751)),"audio",ISNUMBER(SEARCH("photography/nature", N1751)),"nature",ISNUMBER(SEARCH("photography/people", N1751)),"people",ISNUMBER(SEARCH("photography/photobooks", N1751)),"photobooks",ISNUMBER(SEARCH("photography/places", N1751)),"places",ISNUMBER(SEARCH("publishing/art books", N1751)),"art books",ISNUMBER(SEARCH("publishing/children's books", N1751)),"children's books",ISNUMBER(SEARCH("publishing/fiction", N1751)),"fiction",ISNUMBER(SEARCH("publishing/nonfiction", N1751)),"nonfiction",ISNUMBER(SEARCH("publishing/radio &amp; podcasts", N1751)),"radio &amp; podcasts",ISNUMBER(SEARCH("publishing/translations", N1751)),"translations",ISNUMBER(SEARCH("technology/gadgets", N1751)),"gadgets",ISNUMBER(SEARCH("technology/hardware", N1751)),"hardware",ISNUMBER(SEARCH("technology/makerspaces", N1751)),"makerspaces",ISNUMBER(SEARCH("technology/space exploration", N1751)),"space exploration",ISNUMBER(SEARCH("technology/wearables", N1751)),"wearables",ISNUMBER(SEARCH("technology/web", N1751)),"web",ISNUMBER(SEARCH("theater/musical", N1751)),"musical",ISNUMBER(SEARCH("theater/plays", N1751)),"plays",ISNUMBER(SEARCH("theater/spaces", N1751)),"spaces")</f>
        <v>photobooks</v>
      </c>
      <c r="S1751" s="6">
        <f t="shared" si="137"/>
        <v>42758.975937499999</v>
      </c>
      <c r="T1751" s="6">
        <f t="shared" si="138"/>
        <v>42795.791666666672</v>
      </c>
    </row>
    <row r="1752" spans="1:20" ht="48" hidden="1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9"/>
        <v>80.647999999999996</v>
      </c>
      <c r="Q1752" t="str">
        <f t="shared" si="136"/>
        <v>photography</v>
      </c>
      <c r="R1752" t="str" cm="1">
        <f t="array" ref="R1752">_xlfn.IFS(ISNUMBER(SEARCH("film &amp; video/television", N1752)),"television",ISNUMBER(SEARCH("film &amp; video/animation", N1752)),"animation",ISNUMBER(SEARCH("film &amp; video/documentary", N1752)),"documentary",ISNUMBER(SEARCH("film &amp; video/drama", N1752)),"drama",ISNUMBER(SEARCH("film &amp; video/science fiction", N1752)),"science fiction",ISNUMBER(SEARCH("film &amp; video/shorts", N1752)),"shorts",ISNUMBER(SEARCH("food/food trucks", N1752)),"food trucks",ISNUMBER(SEARCH("food/restaurants", N1752)),"restaurants",ISNUMBER(SEARCH("food/small batch", N1752)),"small batch",ISNUMBER(SEARCH("games/mobile games", N1752)),"mobile games",ISNUMBER(SEARCH("games/tabletop games", N1752)),"tabletop games",ISNUMBER(SEARCH("games/video games", N1752)),"video games",ISNUMBER(SEARCH("music/classical music", N1752)),"classical music",ISNUMBER(SEARCH("music/electronic music", N1752)),"electronic music",ISNUMBER(SEARCH("music/faith", N1752)),"faith",ISNUMBER(SEARCH("music/indie rock", N1752)),"indie rock",ISNUMBER(SEARCH("music/jazz", N1752)),"jazz",ISNUMBER(SEARCH("music/metal", N1752)),"metal",ISNUMBER(SEARCH("music/pop", N1752)),"pop",ISNUMBER(SEARCH("music/rock", N1752)),"rock",ISNUMBER(SEARCH("music/world music", N1752)),"world music",ISNUMBER(SEARCH("journalism/audio", N1752)),"audio",ISNUMBER(SEARCH("photography/nature", N1752)),"nature",ISNUMBER(SEARCH("photography/people", N1752)),"people",ISNUMBER(SEARCH("photography/photobooks", N1752)),"photobooks",ISNUMBER(SEARCH("photography/places", N1752)),"places",ISNUMBER(SEARCH("publishing/art books", N1752)),"art books",ISNUMBER(SEARCH("publishing/children's books", N1752)),"children's books",ISNUMBER(SEARCH("publishing/fiction", N1752)),"fiction",ISNUMBER(SEARCH("publishing/nonfiction", N1752)),"nonfiction",ISNUMBER(SEARCH("publishing/radio &amp; podcasts", N1752)),"radio &amp; podcasts",ISNUMBER(SEARCH("publishing/translations", N1752)),"translations",ISNUMBER(SEARCH("technology/gadgets", N1752)),"gadgets",ISNUMBER(SEARCH("technology/hardware", N1752)),"hardware",ISNUMBER(SEARCH("technology/makerspaces", N1752)),"makerspaces",ISNUMBER(SEARCH("technology/space exploration", N1752)),"space exploration",ISNUMBER(SEARCH("technology/wearables", N1752)),"wearables",ISNUMBER(SEARCH("technology/web", N1752)),"web",ISNUMBER(SEARCH("theater/musical", N1752)),"musical",ISNUMBER(SEARCH("theater/plays", N1752)),"plays",ISNUMBER(SEARCH("theater/spaces", N1752)),"spaces")</f>
        <v>photobooks</v>
      </c>
      <c r="S1752" s="6">
        <f t="shared" si="137"/>
        <v>42454.836851851855</v>
      </c>
      <c r="T1752" s="6">
        <f t="shared" si="138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9"/>
        <v>168.68852459016392</v>
      </c>
      <c r="Q1753" t="str">
        <f t="shared" si="136"/>
        <v>photography</v>
      </c>
      <c r="R1753" t="str" cm="1">
        <f t="array" ref="R1753">_xlfn.IFS(ISNUMBER(SEARCH("film &amp; video/television", N1753)),"television",ISNUMBER(SEARCH("film &amp; video/animation", N1753)),"animation",ISNUMBER(SEARCH("film &amp; video/documentary", N1753)),"documentary",ISNUMBER(SEARCH("film &amp; video/drama", N1753)),"drama",ISNUMBER(SEARCH("film &amp; video/science fiction", N1753)),"science fiction",ISNUMBER(SEARCH("film &amp; video/shorts", N1753)),"shorts",ISNUMBER(SEARCH("food/food trucks", N1753)),"food trucks",ISNUMBER(SEARCH("food/restaurants", N1753)),"restaurants",ISNUMBER(SEARCH("food/small batch", N1753)),"small batch",ISNUMBER(SEARCH("games/mobile games", N1753)),"mobile games",ISNUMBER(SEARCH("games/tabletop games", N1753)),"tabletop games",ISNUMBER(SEARCH("games/video games", N1753)),"video games",ISNUMBER(SEARCH("music/classical music", N1753)),"classical music",ISNUMBER(SEARCH("music/electronic music", N1753)),"electronic music",ISNUMBER(SEARCH("music/faith", N1753)),"faith",ISNUMBER(SEARCH("music/indie rock", N1753)),"indie rock",ISNUMBER(SEARCH("music/jazz", N1753)),"jazz",ISNUMBER(SEARCH("music/metal", N1753)),"metal",ISNUMBER(SEARCH("music/pop", N1753)),"pop",ISNUMBER(SEARCH("music/rock", N1753)),"rock",ISNUMBER(SEARCH("music/world music", N1753)),"world music",ISNUMBER(SEARCH("journalism/audio", N1753)),"audio",ISNUMBER(SEARCH("photography/nature", N1753)),"nature",ISNUMBER(SEARCH("photography/people", N1753)),"people",ISNUMBER(SEARCH("photography/photobooks", N1753)),"photobooks",ISNUMBER(SEARCH("photography/places", N1753)),"places",ISNUMBER(SEARCH("publishing/art books", N1753)),"art books",ISNUMBER(SEARCH("publishing/children's books", N1753)),"children's books",ISNUMBER(SEARCH("publishing/fiction", N1753)),"fiction",ISNUMBER(SEARCH("publishing/nonfiction", N1753)),"nonfiction",ISNUMBER(SEARCH("publishing/radio &amp; podcasts", N1753)),"radio &amp; podcasts",ISNUMBER(SEARCH("publishing/translations", N1753)),"translations",ISNUMBER(SEARCH("technology/gadgets", N1753)),"gadgets",ISNUMBER(SEARCH("technology/hardware", N1753)),"hardware",ISNUMBER(SEARCH("technology/makerspaces", N1753)),"makerspaces",ISNUMBER(SEARCH("technology/space exploration", N1753)),"space exploration",ISNUMBER(SEARCH("technology/wearables", N1753)),"wearables",ISNUMBER(SEARCH("technology/web", N1753)),"web",ISNUMBER(SEARCH("theater/musical", N1753)),"musical",ISNUMBER(SEARCH("theater/plays", N1753)),"plays",ISNUMBER(SEARCH("theater/spaces", N1753)),"spaces")</f>
        <v>photobooks</v>
      </c>
      <c r="S1753" s="6">
        <f t="shared" si="137"/>
        <v>42052.7815162037</v>
      </c>
      <c r="T1753" s="6">
        <f t="shared" si="138"/>
        <v>42082.739849537036</v>
      </c>
    </row>
    <row r="1754" spans="1:20" ht="32" hidden="1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9"/>
        <v>34.68888888888889</v>
      </c>
      <c r="Q1754" t="str">
        <f t="shared" si="136"/>
        <v>photography</v>
      </c>
      <c r="R1754" t="str" cm="1">
        <f t="array" ref="R1754">_xlfn.IFS(ISNUMBER(SEARCH("film &amp; video/television", N1754)),"television",ISNUMBER(SEARCH("film &amp; video/animation", N1754)),"animation",ISNUMBER(SEARCH("film &amp; video/documentary", N1754)),"documentary",ISNUMBER(SEARCH("film &amp; video/drama", N1754)),"drama",ISNUMBER(SEARCH("film &amp; video/science fiction", N1754)),"science fiction",ISNUMBER(SEARCH("film &amp; video/shorts", N1754)),"shorts",ISNUMBER(SEARCH("food/food trucks", N1754)),"food trucks",ISNUMBER(SEARCH("food/restaurants", N1754)),"restaurants",ISNUMBER(SEARCH("food/small batch", N1754)),"small batch",ISNUMBER(SEARCH("games/mobile games", N1754)),"mobile games",ISNUMBER(SEARCH("games/tabletop games", N1754)),"tabletop games",ISNUMBER(SEARCH("games/video games", N1754)),"video games",ISNUMBER(SEARCH("music/classical music", N1754)),"classical music",ISNUMBER(SEARCH("music/electronic music", N1754)),"electronic music",ISNUMBER(SEARCH("music/faith", N1754)),"faith",ISNUMBER(SEARCH("music/indie rock", N1754)),"indie rock",ISNUMBER(SEARCH("music/jazz", N1754)),"jazz",ISNUMBER(SEARCH("music/metal", N1754)),"metal",ISNUMBER(SEARCH("music/pop", N1754)),"pop",ISNUMBER(SEARCH("music/rock", N1754)),"rock",ISNUMBER(SEARCH("music/world music", N1754)),"world music",ISNUMBER(SEARCH("journalism/audio", N1754)),"audio",ISNUMBER(SEARCH("photography/nature", N1754)),"nature",ISNUMBER(SEARCH("photography/people", N1754)),"people",ISNUMBER(SEARCH("photography/photobooks", N1754)),"photobooks",ISNUMBER(SEARCH("photography/places", N1754)),"places",ISNUMBER(SEARCH("publishing/art books", N1754)),"art books",ISNUMBER(SEARCH("publishing/children's books", N1754)),"children's books",ISNUMBER(SEARCH("publishing/fiction", N1754)),"fiction",ISNUMBER(SEARCH("publishing/nonfiction", N1754)),"nonfiction",ISNUMBER(SEARCH("publishing/radio &amp; podcasts", N1754)),"radio &amp; podcasts",ISNUMBER(SEARCH("publishing/translations", N1754)),"translations",ISNUMBER(SEARCH("technology/gadgets", N1754)),"gadgets",ISNUMBER(SEARCH("technology/hardware", N1754)),"hardware",ISNUMBER(SEARCH("technology/makerspaces", N1754)),"makerspaces",ISNUMBER(SEARCH("technology/space exploration", N1754)),"space exploration",ISNUMBER(SEARCH("technology/wearables", N1754)),"wearables",ISNUMBER(SEARCH("technology/web", N1754)),"web",ISNUMBER(SEARCH("theater/musical", N1754)),"musical",ISNUMBER(SEARCH("theater/plays", N1754)),"plays",ISNUMBER(SEARCH("theater/spaces", N1754)),"spaces")</f>
        <v>photobooks</v>
      </c>
      <c r="S1754" s="6">
        <f t="shared" si="137"/>
        <v>42627.253263888888</v>
      </c>
      <c r="T1754" s="6">
        <f t="shared" si="138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9"/>
        <v>462.85714285714283</v>
      </c>
      <c r="Q1755" t="str">
        <f t="shared" si="136"/>
        <v>photography</v>
      </c>
      <c r="R1755" t="str" cm="1">
        <f t="array" ref="R1755">_xlfn.IFS(ISNUMBER(SEARCH("film &amp; video/television", N1755)),"television",ISNUMBER(SEARCH("film &amp; video/animation", N1755)),"animation",ISNUMBER(SEARCH("film &amp; video/documentary", N1755)),"documentary",ISNUMBER(SEARCH("film &amp; video/drama", N1755)),"drama",ISNUMBER(SEARCH("film &amp; video/science fiction", N1755)),"science fiction",ISNUMBER(SEARCH("film &amp; video/shorts", N1755)),"shorts",ISNUMBER(SEARCH("food/food trucks", N1755)),"food trucks",ISNUMBER(SEARCH("food/restaurants", N1755)),"restaurants",ISNUMBER(SEARCH("food/small batch", N1755)),"small batch",ISNUMBER(SEARCH("games/mobile games", N1755)),"mobile games",ISNUMBER(SEARCH("games/tabletop games", N1755)),"tabletop games",ISNUMBER(SEARCH("games/video games", N1755)),"video games",ISNUMBER(SEARCH("music/classical music", N1755)),"classical music",ISNUMBER(SEARCH("music/electronic music", N1755)),"electronic music",ISNUMBER(SEARCH("music/faith", N1755)),"faith",ISNUMBER(SEARCH("music/indie rock", N1755)),"indie rock",ISNUMBER(SEARCH("music/jazz", N1755)),"jazz",ISNUMBER(SEARCH("music/metal", N1755)),"metal",ISNUMBER(SEARCH("music/pop", N1755)),"pop",ISNUMBER(SEARCH("music/rock", N1755)),"rock",ISNUMBER(SEARCH("music/world music", N1755)),"world music",ISNUMBER(SEARCH("journalism/audio", N1755)),"audio",ISNUMBER(SEARCH("photography/nature", N1755)),"nature",ISNUMBER(SEARCH("photography/people", N1755)),"people",ISNUMBER(SEARCH("photography/photobooks", N1755)),"photobooks",ISNUMBER(SEARCH("photography/places", N1755)),"places",ISNUMBER(SEARCH("publishing/art books", N1755)),"art books",ISNUMBER(SEARCH("publishing/children's books", N1755)),"children's books",ISNUMBER(SEARCH("publishing/fiction", N1755)),"fiction",ISNUMBER(SEARCH("publishing/nonfiction", N1755)),"nonfiction",ISNUMBER(SEARCH("publishing/radio &amp; podcasts", N1755)),"radio &amp; podcasts",ISNUMBER(SEARCH("publishing/translations", N1755)),"translations",ISNUMBER(SEARCH("technology/gadgets", N1755)),"gadgets",ISNUMBER(SEARCH("technology/hardware", N1755)),"hardware",ISNUMBER(SEARCH("technology/makerspaces", N1755)),"makerspaces",ISNUMBER(SEARCH("technology/space exploration", N1755)),"space exploration",ISNUMBER(SEARCH("technology/wearables", N1755)),"wearables",ISNUMBER(SEARCH("technology/web", N1755)),"web",ISNUMBER(SEARCH("theater/musical", N1755)),"musical",ISNUMBER(SEARCH("theater/plays", N1755)),"plays",ISNUMBER(SEARCH("theater/spaces", N1755)),"spaces")</f>
        <v>photobooks</v>
      </c>
      <c r="S1755" s="6">
        <f t="shared" si="137"/>
        <v>42420.74962962963</v>
      </c>
      <c r="T1755" s="6">
        <f t="shared" si="138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9"/>
        <v>104.38888888888889</v>
      </c>
      <c r="Q1756" t="str">
        <f t="shared" si="136"/>
        <v>photography</v>
      </c>
      <c r="R1756" t="str" cm="1">
        <f t="array" ref="R1756">_xlfn.IFS(ISNUMBER(SEARCH("film &amp; video/television", N1756)),"television",ISNUMBER(SEARCH("film &amp; video/animation", N1756)),"animation",ISNUMBER(SEARCH("film &amp; video/documentary", N1756)),"documentary",ISNUMBER(SEARCH("film &amp; video/drama", N1756)),"drama",ISNUMBER(SEARCH("film &amp; video/science fiction", N1756)),"science fiction",ISNUMBER(SEARCH("film &amp; video/shorts", N1756)),"shorts",ISNUMBER(SEARCH("food/food trucks", N1756)),"food trucks",ISNUMBER(SEARCH("food/restaurants", N1756)),"restaurants",ISNUMBER(SEARCH("food/small batch", N1756)),"small batch",ISNUMBER(SEARCH("games/mobile games", N1756)),"mobile games",ISNUMBER(SEARCH("games/tabletop games", N1756)),"tabletop games",ISNUMBER(SEARCH("games/video games", N1756)),"video games",ISNUMBER(SEARCH("music/classical music", N1756)),"classical music",ISNUMBER(SEARCH("music/electronic music", N1756)),"electronic music",ISNUMBER(SEARCH("music/faith", N1756)),"faith",ISNUMBER(SEARCH("music/indie rock", N1756)),"indie rock",ISNUMBER(SEARCH("music/jazz", N1756)),"jazz",ISNUMBER(SEARCH("music/metal", N1756)),"metal",ISNUMBER(SEARCH("music/pop", N1756)),"pop",ISNUMBER(SEARCH("music/rock", N1756)),"rock",ISNUMBER(SEARCH("music/world music", N1756)),"world music",ISNUMBER(SEARCH("journalism/audio", N1756)),"audio",ISNUMBER(SEARCH("photography/nature", N1756)),"nature",ISNUMBER(SEARCH("photography/people", N1756)),"people",ISNUMBER(SEARCH("photography/photobooks", N1756)),"photobooks",ISNUMBER(SEARCH("photography/places", N1756)),"places",ISNUMBER(SEARCH("publishing/art books", N1756)),"art books",ISNUMBER(SEARCH("publishing/children's books", N1756)),"children's books",ISNUMBER(SEARCH("publishing/fiction", N1756)),"fiction",ISNUMBER(SEARCH("publishing/nonfiction", N1756)),"nonfiction",ISNUMBER(SEARCH("publishing/radio &amp; podcasts", N1756)),"radio &amp; podcasts",ISNUMBER(SEARCH("publishing/translations", N1756)),"translations",ISNUMBER(SEARCH("technology/gadgets", N1756)),"gadgets",ISNUMBER(SEARCH("technology/hardware", N1756)),"hardware",ISNUMBER(SEARCH("technology/makerspaces", N1756)),"makerspaces",ISNUMBER(SEARCH("technology/space exploration", N1756)),"space exploration",ISNUMBER(SEARCH("technology/wearables", N1756)),"wearables",ISNUMBER(SEARCH("technology/web", N1756)),"web",ISNUMBER(SEARCH("theater/musical", N1756)),"musical",ISNUMBER(SEARCH("theater/plays", N1756)),"plays",ISNUMBER(SEARCH("theater/spaces", N1756)),"spaces")</f>
        <v>photobooks</v>
      </c>
      <c r="S1756" s="6">
        <f t="shared" si="137"/>
        <v>42067.876770833333</v>
      </c>
      <c r="T1756" s="6">
        <f t="shared" si="138"/>
        <v>42097.835104166668</v>
      </c>
    </row>
    <row r="1757" spans="1:20" ht="48" hidden="1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9"/>
        <v>7.5</v>
      </c>
      <c r="Q1757" t="str">
        <f t="shared" si="136"/>
        <v>photography</v>
      </c>
      <c r="R1757" t="str" cm="1">
        <f t="array" ref="R1757">_xlfn.IFS(ISNUMBER(SEARCH("film &amp; video/television", N1757)),"television",ISNUMBER(SEARCH("film &amp; video/animation", N1757)),"animation",ISNUMBER(SEARCH("film &amp; video/documentary", N1757)),"documentary",ISNUMBER(SEARCH("film &amp; video/drama", N1757)),"drama",ISNUMBER(SEARCH("film &amp; video/science fiction", N1757)),"science fiction",ISNUMBER(SEARCH("film &amp; video/shorts", N1757)),"shorts",ISNUMBER(SEARCH("food/food trucks", N1757)),"food trucks",ISNUMBER(SEARCH("food/restaurants", N1757)),"restaurants",ISNUMBER(SEARCH("food/small batch", N1757)),"small batch",ISNUMBER(SEARCH("games/mobile games", N1757)),"mobile games",ISNUMBER(SEARCH("games/tabletop games", N1757)),"tabletop games",ISNUMBER(SEARCH("games/video games", N1757)),"video games",ISNUMBER(SEARCH("music/classical music", N1757)),"classical music",ISNUMBER(SEARCH("music/electronic music", N1757)),"electronic music",ISNUMBER(SEARCH("music/faith", N1757)),"faith",ISNUMBER(SEARCH("music/indie rock", N1757)),"indie rock",ISNUMBER(SEARCH("music/jazz", N1757)),"jazz",ISNUMBER(SEARCH("music/metal", N1757)),"metal",ISNUMBER(SEARCH("music/pop", N1757)),"pop",ISNUMBER(SEARCH("music/rock", N1757)),"rock",ISNUMBER(SEARCH("music/world music", N1757)),"world music",ISNUMBER(SEARCH("journalism/audio", N1757)),"audio",ISNUMBER(SEARCH("photography/nature", N1757)),"nature",ISNUMBER(SEARCH("photography/people", N1757)),"people",ISNUMBER(SEARCH("photography/photobooks", N1757)),"photobooks",ISNUMBER(SEARCH("photography/places", N1757)),"places",ISNUMBER(SEARCH("publishing/art books", N1757)),"art books",ISNUMBER(SEARCH("publishing/children's books", N1757)),"children's books",ISNUMBER(SEARCH("publishing/fiction", N1757)),"fiction",ISNUMBER(SEARCH("publishing/nonfiction", N1757)),"nonfiction",ISNUMBER(SEARCH("publishing/radio &amp; podcasts", N1757)),"radio &amp; podcasts",ISNUMBER(SEARCH("publishing/translations", N1757)),"translations",ISNUMBER(SEARCH("technology/gadgets", N1757)),"gadgets",ISNUMBER(SEARCH("technology/hardware", N1757)),"hardware",ISNUMBER(SEARCH("technology/makerspaces", N1757)),"makerspaces",ISNUMBER(SEARCH("technology/space exploration", N1757)),"space exploration",ISNUMBER(SEARCH("technology/wearables", N1757)),"wearables",ISNUMBER(SEARCH("technology/web", N1757)),"web",ISNUMBER(SEARCH("theater/musical", N1757)),"musical",ISNUMBER(SEARCH("theater/plays", N1757)),"plays",ISNUMBER(SEARCH("theater/spaces", N1757)),"spaces")</f>
        <v>photobooks</v>
      </c>
      <c r="S1757" s="6">
        <f t="shared" si="137"/>
        <v>42252.788900462961</v>
      </c>
      <c r="T1757" s="6">
        <f t="shared" si="138"/>
        <v>42282.788900462961</v>
      </c>
    </row>
    <row r="1758" spans="1:20" ht="48" hidden="1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9"/>
        <v>47.13</v>
      </c>
      <c r="Q1758" t="str">
        <f t="shared" si="136"/>
        <v>photography</v>
      </c>
      <c r="R1758" t="str" cm="1">
        <f t="array" ref="R1758">_xlfn.IFS(ISNUMBER(SEARCH("film &amp; video/television", N1758)),"television",ISNUMBER(SEARCH("film &amp; video/animation", N1758)),"animation",ISNUMBER(SEARCH("film &amp; video/documentary", N1758)),"documentary",ISNUMBER(SEARCH("film &amp; video/drama", N1758)),"drama",ISNUMBER(SEARCH("film &amp; video/science fiction", N1758)),"science fiction",ISNUMBER(SEARCH("film &amp; video/shorts", N1758)),"shorts",ISNUMBER(SEARCH("food/food trucks", N1758)),"food trucks",ISNUMBER(SEARCH("food/restaurants", N1758)),"restaurants",ISNUMBER(SEARCH("food/small batch", N1758)),"small batch",ISNUMBER(SEARCH("games/mobile games", N1758)),"mobile games",ISNUMBER(SEARCH("games/tabletop games", N1758)),"tabletop games",ISNUMBER(SEARCH("games/video games", N1758)),"video games",ISNUMBER(SEARCH("music/classical music", N1758)),"classical music",ISNUMBER(SEARCH("music/electronic music", N1758)),"electronic music",ISNUMBER(SEARCH("music/faith", N1758)),"faith",ISNUMBER(SEARCH("music/indie rock", N1758)),"indie rock",ISNUMBER(SEARCH("music/jazz", N1758)),"jazz",ISNUMBER(SEARCH("music/metal", N1758)),"metal",ISNUMBER(SEARCH("music/pop", N1758)),"pop",ISNUMBER(SEARCH("music/rock", N1758)),"rock",ISNUMBER(SEARCH("music/world music", N1758)),"world music",ISNUMBER(SEARCH("journalism/audio", N1758)),"audio",ISNUMBER(SEARCH("photography/nature", N1758)),"nature",ISNUMBER(SEARCH("photography/people", N1758)),"people",ISNUMBER(SEARCH("photography/photobooks", N1758)),"photobooks",ISNUMBER(SEARCH("photography/places", N1758)),"places",ISNUMBER(SEARCH("publishing/art books", N1758)),"art books",ISNUMBER(SEARCH("publishing/children's books", N1758)),"children's books",ISNUMBER(SEARCH("publishing/fiction", N1758)),"fiction",ISNUMBER(SEARCH("publishing/nonfiction", N1758)),"nonfiction",ISNUMBER(SEARCH("publishing/radio &amp; podcasts", N1758)),"radio &amp; podcasts",ISNUMBER(SEARCH("publishing/translations", N1758)),"translations",ISNUMBER(SEARCH("technology/gadgets", N1758)),"gadgets",ISNUMBER(SEARCH("technology/hardware", N1758)),"hardware",ISNUMBER(SEARCH("technology/makerspaces", N1758)),"makerspaces",ISNUMBER(SEARCH("technology/space exploration", N1758)),"space exploration",ISNUMBER(SEARCH("technology/wearables", N1758)),"wearables",ISNUMBER(SEARCH("technology/web", N1758)),"web",ISNUMBER(SEARCH("theater/musical", N1758)),"musical",ISNUMBER(SEARCH("theater/plays", N1758)),"plays",ISNUMBER(SEARCH("theater/spaces", N1758)),"spaces")</f>
        <v>photobooks</v>
      </c>
      <c r="S1758" s="6">
        <f t="shared" si="137"/>
        <v>42571.167465277773</v>
      </c>
      <c r="T1758" s="6">
        <f t="shared" si="138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9"/>
        <v>414.28571428571428</v>
      </c>
      <c r="Q1759" t="str">
        <f t="shared" si="136"/>
        <v>photography</v>
      </c>
      <c r="R1759" t="str" cm="1">
        <f t="array" ref="R1759">_xlfn.IFS(ISNUMBER(SEARCH("film &amp; video/television", N1759)),"television",ISNUMBER(SEARCH("film &amp; video/animation", N1759)),"animation",ISNUMBER(SEARCH("film &amp; video/documentary", N1759)),"documentary",ISNUMBER(SEARCH("film &amp; video/drama", N1759)),"drama",ISNUMBER(SEARCH("film &amp; video/science fiction", N1759)),"science fiction",ISNUMBER(SEARCH("film &amp; video/shorts", N1759)),"shorts",ISNUMBER(SEARCH("food/food trucks", N1759)),"food trucks",ISNUMBER(SEARCH("food/restaurants", N1759)),"restaurants",ISNUMBER(SEARCH("food/small batch", N1759)),"small batch",ISNUMBER(SEARCH("games/mobile games", N1759)),"mobile games",ISNUMBER(SEARCH("games/tabletop games", N1759)),"tabletop games",ISNUMBER(SEARCH("games/video games", N1759)),"video games",ISNUMBER(SEARCH("music/classical music", N1759)),"classical music",ISNUMBER(SEARCH("music/electronic music", N1759)),"electronic music",ISNUMBER(SEARCH("music/faith", N1759)),"faith",ISNUMBER(SEARCH("music/indie rock", N1759)),"indie rock",ISNUMBER(SEARCH("music/jazz", N1759)),"jazz",ISNUMBER(SEARCH("music/metal", N1759)),"metal",ISNUMBER(SEARCH("music/pop", N1759)),"pop",ISNUMBER(SEARCH("music/rock", N1759)),"rock",ISNUMBER(SEARCH("music/world music", N1759)),"world music",ISNUMBER(SEARCH("journalism/audio", N1759)),"audio",ISNUMBER(SEARCH("photography/nature", N1759)),"nature",ISNUMBER(SEARCH("photography/people", N1759)),"people",ISNUMBER(SEARCH("photography/photobooks", N1759)),"photobooks",ISNUMBER(SEARCH("photography/places", N1759)),"places",ISNUMBER(SEARCH("publishing/art books", N1759)),"art books",ISNUMBER(SEARCH("publishing/children's books", N1759)),"children's books",ISNUMBER(SEARCH("publishing/fiction", N1759)),"fiction",ISNUMBER(SEARCH("publishing/nonfiction", N1759)),"nonfiction",ISNUMBER(SEARCH("publishing/radio &amp; podcasts", N1759)),"radio &amp; podcasts",ISNUMBER(SEARCH("publishing/translations", N1759)),"translations",ISNUMBER(SEARCH("technology/gadgets", N1759)),"gadgets",ISNUMBER(SEARCH("technology/hardware", N1759)),"hardware",ISNUMBER(SEARCH("technology/makerspaces", N1759)),"makerspaces",ISNUMBER(SEARCH("technology/space exploration", N1759)),"space exploration",ISNUMBER(SEARCH("technology/wearables", N1759)),"wearables",ISNUMBER(SEARCH("technology/web", N1759)),"web",ISNUMBER(SEARCH("theater/musical", N1759)),"musical",ISNUMBER(SEARCH("theater/plays", N1759)),"plays",ISNUMBER(SEARCH("theater/spaces", N1759)),"spaces")</f>
        <v>photobooks</v>
      </c>
      <c r="S1759" s="6">
        <f t="shared" si="137"/>
        <v>42733.827349537038</v>
      </c>
      <c r="T1759" s="6">
        <f t="shared" si="138"/>
        <v>42763.811805555553</v>
      </c>
    </row>
    <row r="1760" spans="1:20" ht="48" hidden="1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9"/>
        <v>42.481481481481481</v>
      </c>
      <c r="Q1760" t="str">
        <f t="shared" si="136"/>
        <v>photography</v>
      </c>
      <c r="R1760" t="str" cm="1">
        <f t="array" ref="R1760">_xlfn.IFS(ISNUMBER(SEARCH("film &amp; video/television", N1760)),"television",ISNUMBER(SEARCH("film &amp; video/animation", N1760)),"animation",ISNUMBER(SEARCH("film &amp; video/documentary", N1760)),"documentary",ISNUMBER(SEARCH("film &amp; video/drama", N1760)),"drama",ISNUMBER(SEARCH("film &amp; video/science fiction", N1760)),"science fiction",ISNUMBER(SEARCH("film &amp; video/shorts", N1760)),"shorts",ISNUMBER(SEARCH("food/food trucks", N1760)),"food trucks",ISNUMBER(SEARCH("food/restaurants", N1760)),"restaurants",ISNUMBER(SEARCH("food/small batch", N1760)),"small batch",ISNUMBER(SEARCH("games/mobile games", N1760)),"mobile games",ISNUMBER(SEARCH("games/tabletop games", N1760)),"tabletop games",ISNUMBER(SEARCH("games/video games", N1760)),"video games",ISNUMBER(SEARCH("music/classical music", N1760)),"classical music",ISNUMBER(SEARCH("music/electronic music", N1760)),"electronic music",ISNUMBER(SEARCH("music/faith", N1760)),"faith",ISNUMBER(SEARCH("music/indie rock", N1760)),"indie rock",ISNUMBER(SEARCH("music/jazz", N1760)),"jazz",ISNUMBER(SEARCH("music/metal", N1760)),"metal",ISNUMBER(SEARCH("music/pop", N1760)),"pop",ISNUMBER(SEARCH("music/rock", N1760)),"rock",ISNUMBER(SEARCH("music/world music", N1760)),"world music",ISNUMBER(SEARCH("journalism/audio", N1760)),"audio",ISNUMBER(SEARCH("photography/nature", N1760)),"nature",ISNUMBER(SEARCH("photography/people", N1760)),"people",ISNUMBER(SEARCH("photography/photobooks", N1760)),"photobooks",ISNUMBER(SEARCH("photography/places", N1760)),"places",ISNUMBER(SEARCH("publishing/art books", N1760)),"art books",ISNUMBER(SEARCH("publishing/children's books", N1760)),"children's books",ISNUMBER(SEARCH("publishing/fiction", N1760)),"fiction",ISNUMBER(SEARCH("publishing/nonfiction", N1760)),"nonfiction",ISNUMBER(SEARCH("publishing/radio &amp; podcasts", N1760)),"radio &amp; podcasts",ISNUMBER(SEARCH("publishing/translations", N1760)),"translations",ISNUMBER(SEARCH("technology/gadgets", N1760)),"gadgets",ISNUMBER(SEARCH("technology/hardware", N1760)),"hardware",ISNUMBER(SEARCH("technology/makerspaces", N1760)),"makerspaces",ISNUMBER(SEARCH("technology/space exploration", N1760)),"space exploration",ISNUMBER(SEARCH("technology/wearables", N1760)),"wearables",ISNUMBER(SEARCH("technology/web", N1760)),"web",ISNUMBER(SEARCH("theater/musical", N1760)),"musical",ISNUMBER(SEARCH("theater/plays", N1760)),"plays",ISNUMBER(SEARCH("theater/spaces", N1760)),"spaces")</f>
        <v>photobooks</v>
      </c>
      <c r="S1760" s="6">
        <f t="shared" si="137"/>
        <v>42505.955925925926</v>
      </c>
      <c r="T1760" s="6">
        <f t="shared" si="138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9"/>
        <v>108.77551020408163</v>
      </c>
      <c r="Q1761" t="str">
        <f t="shared" si="136"/>
        <v>photography</v>
      </c>
      <c r="R1761" t="str" cm="1">
        <f t="array" ref="R1761">_xlfn.IFS(ISNUMBER(SEARCH("film &amp; video/television", N1761)),"television",ISNUMBER(SEARCH("film &amp; video/animation", N1761)),"animation",ISNUMBER(SEARCH("film &amp; video/documentary", N1761)),"documentary",ISNUMBER(SEARCH("film &amp; video/drama", N1761)),"drama",ISNUMBER(SEARCH("film &amp; video/science fiction", N1761)),"science fiction",ISNUMBER(SEARCH("film &amp; video/shorts", N1761)),"shorts",ISNUMBER(SEARCH("food/food trucks", N1761)),"food trucks",ISNUMBER(SEARCH("food/restaurants", N1761)),"restaurants",ISNUMBER(SEARCH("food/small batch", N1761)),"small batch",ISNUMBER(SEARCH("games/mobile games", N1761)),"mobile games",ISNUMBER(SEARCH("games/tabletop games", N1761)),"tabletop games",ISNUMBER(SEARCH("games/video games", N1761)),"video games",ISNUMBER(SEARCH("music/classical music", N1761)),"classical music",ISNUMBER(SEARCH("music/electronic music", N1761)),"electronic music",ISNUMBER(SEARCH("music/faith", N1761)),"faith",ISNUMBER(SEARCH("music/indie rock", N1761)),"indie rock",ISNUMBER(SEARCH("music/jazz", N1761)),"jazz",ISNUMBER(SEARCH("music/metal", N1761)),"metal",ISNUMBER(SEARCH("music/pop", N1761)),"pop",ISNUMBER(SEARCH("music/rock", N1761)),"rock",ISNUMBER(SEARCH("music/world music", N1761)),"world music",ISNUMBER(SEARCH("journalism/audio", N1761)),"audio",ISNUMBER(SEARCH("photography/nature", N1761)),"nature",ISNUMBER(SEARCH("photography/people", N1761)),"people",ISNUMBER(SEARCH("photography/photobooks", N1761)),"photobooks",ISNUMBER(SEARCH("photography/places", N1761)),"places",ISNUMBER(SEARCH("publishing/art books", N1761)),"art books",ISNUMBER(SEARCH("publishing/children's books", N1761)),"children's books",ISNUMBER(SEARCH("publishing/fiction", N1761)),"fiction",ISNUMBER(SEARCH("publishing/nonfiction", N1761)),"nonfiction",ISNUMBER(SEARCH("publishing/radio &amp; podcasts", N1761)),"radio &amp; podcasts",ISNUMBER(SEARCH("publishing/translations", N1761)),"translations",ISNUMBER(SEARCH("technology/gadgets", N1761)),"gadgets",ISNUMBER(SEARCH("technology/hardware", N1761)),"hardware",ISNUMBER(SEARCH("technology/makerspaces", N1761)),"makerspaces",ISNUMBER(SEARCH("technology/space exploration", N1761)),"space exploration",ISNUMBER(SEARCH("technology/wearables", N1761)),"wearables",ISNUMBER(SEARCH("technology/web", N1761)),"web",ISNUMBER(SEARCH("theater/musical", N1761)),"musical",ISNUMBER(SEARCH("theater/plays", N1761)),"plays",ISNUMBER(SEARCH("theater/spaces", N1761)),"spaces")</f>
        <v>photobooks</v>
      </c>
      <c r="S1761" s="6">
        <f t="shared" si="137"/>
        <v>42068.829039351855</v>
      </c>
      <c r="T1761" s="6">
        <f t="shared" si="138"/>
        <v>42088.787372685183</v>
      </c>
    </row>
    <row r="1762" spans="1:20" ht="48" hidden="1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9"/>
        <v>81.098039215686271</v>
      </c>
      <c r="Q1762" t="str">
        <f t="shared" si="136"/>
        <v>photography</v>
      </c>
      <c r="R1762" t="str" cm="1">
        <f t="array" ref="R1762">_xlfn.IFS(ISNUMBER(SEARCH("film &amp; video/television", N1762)),"television",ISNUMBER(SEARCH("film &amp; video/animation", N1762)),"animation",ISNUMBER(SEARCH("film &amp; video/documentary", N1762)),"documentary",ISNUMBER(SEARCH("film &amp; video/drama", N1762)),"drama",ISNUMBER(SEARCH("film &amp; video/science fiction", N1762)),"science fiction",ISNUMBER(SEARCH("film &amp; video/shorts", N1762)),"shorts",ISNUMBER(SEARCH("food/food trucks", N1762)),"food trucks",ISNUMBER(SEARCH("food/restaurants", N1762)),"restaurants",ISNUMBER(SEARCH("food/small batch", N1762)),"small batch",ISNUMBER(SEARCH("games/mobile games", N1762)),"mobile games",ISNUMBER(SEARCH("games/tabletop games", N1762)),"tabletop games",ISNUMBER(SEARCH("games/video games", N1762)),"video games",ISNUMBER(SEARCH("music/classical music", N1762)),"classical music",ISNUMBER(SEARCH("music/electronic music", N1762)),"electronic music",ISNUMBER(SEARCH("music/faith", N1762)),"faith",ISNUMBER(SEARCH("music/indie rock", N1762)),"indie rock",ISNUMBER(SEARCH("music/jazz", N1762)),"jazz",ISNUMBER(SEARCH("music/metal", N1762)),"metal",ISNUMBER(SEARCH("music/pop", N1762)),"pop",ISNUMBER(SEARCH("music/rock", N1762)),"rock",ISNUMBER(SEARCH("music/world music", N1762)),"world music",ISNUMBER(SEARCH("journalism/audio", N1762)),"audio",ISNUMBER(SEARCH("photography/nature", N1762)),"nature",ISNUMBER(SEARCH("photography/people", N1762)),"people",ISNUMBER(SEARCH("photography/photobooks", N1762)),"photobooks",ISNUMBER(SEARCH("photography/places", N1762)),"places",ISNUMBER(SEARCH("publishing/art books", N1762)),"art books",ISNUMBER(SEARCH("publishing/children's books", N1762)),"children's books",ISNUMBER(SEARCH("publishing/fiction", N1762)),"fiction",ISNUMBER(SEARCH("publishing/nonfiction", N1762)),"nonfiction",ISNUMBER(SEARCH("publishing/radio &amp; podcasts", N1762)),"radio &amp; podcasts",ISNUMBER(SEARCH("publishing/translations", N1762)),"translations",ISNUMBER(SEARCH("technology/gadgets", N1762)),"gadgets",ISNUMBER(SEARCH("technology/hardware", N1762)),"hardware",ISNUMBER(SEARCH("technology/makerspaces", N1762)),"makerspaces",ISNUMBER(SEARCH("technology/space exploration", N1762)),"space exploration",ISNUMBER(SEARCH("technology/wearables", N1762)),"wearables",ISNUMBER(SEARCH("technology/web", N1762)),"web",ISNUMBER(SEARCH("theater/musical", N1762)),"musical",ISNUMBER(SEARCH("theater/plays", N1762)),"plays",ISNUMBER(SEARCH("theater/spaces", N1762)),"spaces")</f>
        <v>photobooks</v>
      </c>
      <c r="S1762" s="6">
        <f t="shared" si="137"/>
        <v>42405.67260416667</v>
      </c>
      <c r="T1762" s="6">
        <f t="shared" si="138"/>
        <v>42425.67260416667</v>
      </c>
    </row>
    <row r="1763" spans="1:20" ht="32" hidden="1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9"/>
        <v>51.666666666666664</v>
      </c>
      <c r="Q1763" t="str">
        <f t="shared" si="136"/>
        <v>photography</v>
      </c>
      <c r="R1763" t="str" cm="1">
        <f t="array" ref="R1763">_xlfn.IFS(ISNUMBER(SEARCH("film &amp; video/television", N1763)),"television",ISNUMBER(SEARCH("film &amp; video/animation", N1763)),"animation",ISNUMBER(SEARCH("film &amp; video/documentary", N1763)),"documentary",ISNUMBER(SEARCH("film &amp; video/drama", N1763)),"drama",ISNUMBER(SEARCH("film &amp; video/science fiction", N1763)),"science fiction",ISNUMBER(SEARCH("film &amp; video/shorts", N1763)),"shorts",ISNUMBER(SEARCH("food/food trucks", N1763)),"food trucks",ISNUMBER(SEARCH("food/restaurants", N1763)),"restaurants",ISNUMBER(SEARCH("food/small batch", N1763)),"small batch",ISNUMBER(SEARCH("games/mobile games", N1763)),"mobile games",ISNUMBER(SEARCH("games/tabletop games", N1763)),"tabletop games",ISNUMBER(SEARCH("games/video games", N1763)),"video games",ISNUMBER(SEARCH("music/classical music", N1763)),"classical music",ISNUMBER(SEARCH("music/electronic music", N1763)),"electronic music",ISNUMBER(SEARCH("music/faith", N1763)),"faith",ISNUMBER(SEARCH("music/indie rock", N1763)),"indie rock",ISNUMBER(SEARCH("music/jazz", N1763)),"jazz",ISNUMBER(SEARCH("music/metal", N1763)),"metal",ISNUMBER(SEARCH("music/pop", N1763)),"pop",ISNUMBER(SEARCH("music/rock", N1763)),"rock",ISNUMBER(SEARCH("music/world music", N1763)),"world music",ISNUMBER(SEARCH("journalism/audio", N1763)),"audio",ISNUMBER(SEARCH("photography/nature", N1763)),"nature",ISNUMBER(SEARCH("photography/people", N1763)),"people",ISNUMBER(SEARCH("photography/photobooks", N1763)),"photobooks",ISNUMBER(SEARCH("photography/places", N1763)),"places",ISNUMBER(SEARCH("publishing/art books", N1763)),"art books",ISNUMBER(SEARCH("publishing/children's books", N1763)),"children's books",ISNUMBER(SEARCH("publishing/fiction", N1763)),"fiction",ISNUMBER(SEARCH("publishing/nonfiction", N1763)),"nonfiction",ISNUMBER(SEARCH("publishing/radio &amp; podcasts", N1763)),"radio &amp; podcasts",ISNUMBER(SEARCH("publishing/translations", N1763)),"translations",ISNUMBER(SEARCH("technology/gadgets", N1763)),"gadgets",ISNUMBER(SEARCH("technology/hardware", N1763)),"hardware",ISNUMBER(SEARCH("technology/makerspaces", N1763)),"makerspaces",ISNUMBER(SEARCH("technology/space exploration", N1763)),"space exploration",ISNUMBER(SEARCH("technology/wearables", N1763)),"wearables",ISNUMBER(SEARCH("technology/web", N1763)),"web",ISNUMBER(SEARCH("theater/musical", N1763)),"musical",ISNUMBER(SEARCH("theater/plays", N1763)),"plays",ISNUMBER(SEARCH("theater/spaces", N1763)),"spaces")</f>
        <v>photobooks</v>
      </c>
      <c r="S1763" s="6">
        <f t="shared" si="137"/>
        <v>42209.567824074074</v>
      </c>
      <c r="T1763" s="6">
        <f t="shared" si="138"/>
        <v>42259.567824074074</v>
      </c>
    </row>
    <row r="1764" spans="1:20" ht="16" hidden="1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9"/>
        <v>35.4</v>
      </c>
      <c r="Q1764" t="str">
        <f t="shared" si="136"/>
        <v>photography</v>
      </c>
      <c r="R1764" t="str" cm="1">
        <f t="array" ref="R1764">_xlfn.IFS(ISNUMBER(SEARCH("film &amp; video/television", N1764)),"television",ISNUMBER(SEARCH("film &amp; video/animation", N1764)),"animation",ISNUMBER(SEARCH("film &amp; video/documentary", N1764)),"documentary",ISNUMBER(SEARCH("film &amp; video/drama", N1764)),"drama",ISNUMBER(SEARCH("film &amp; video/science fiction", N1764)),"science fiction",ISNUMBER(SEARCH("film &amp; video/shorts", N1764)),"shorts",ISNUMBER(SEARCH("food/food trucks", N1764)),"food trucks",ISNUMBER(SEARCH("food/restaurants", N1764)),"restaurants",ISNUMBER(SEARCH("food/small batch", N1764)),"small batch",ISNUMBER(SEARCH("games/mobile games", N1764)),"mobile games",ISNUMBER(SEARCH("games/tabletop games", N1764)),"tabletop games",ISNUMBER(SEARCH("games/video games", N1764)),"video games",ISNUMBER(SEARCH("music/classical music", N1764)),"classical music",ISNUMBER(SEARCH("music/electronic music", N1764)),"electronic music",ISNUMBER(SEARCH("music/faith", N1764)),"faith",ISNUMBER(SEARCH("music/indie rock", N1764)),"indie rock",ISNUMBER(SEARCH("music/jazz", N1764)),"jazz",ISNUMBER(SEARCH("music/metal", N1764)),"metal",ISNUMBER(SEARCH("music/pop", N1764)),"pop",ISNUMBER(SEARCH("music/rock", N1764)),"rock",ISNUMBER(SEARCH("music/world music", N1764)),"world music",ISNUMBER(SEARCH("journalism/audio", N1764)),"audio",ISNUMBER(SEARCH("photography/nature", N1764)),"nature",ISNUMBER(SEARCH("photography/people", N1764)),"people",ISNUMBER(SEARCH("photography/photobooks", N1764)),"photobooks",ISNUMBER(SEARCH("photography/places", N1764)),"places",ISNUMBER(SEARCH("publishing/art books", N1764)),"art books",ISNUMBER(SEARCH("publishing/children's books", N1764)),"children's books",ISNUMBER(SEARCH("publishing/fiction", N1764)),"fiction",ISNUMBER(SEARCH("publishing/nonfiction", N1764)),"nonfiction",ISNUMBER(SEARCH("publishing/radio &amp; podcasts", N1764)),"radio &amp; podcasts",ISNUMBER(SEARCH("publishing/translations", N1764)),"translations",ISNUMBER(SEARCH("technology/gadgets", N1764)),"gadgets",ISNUMBER(SEARCH("technology/hardware", N1764)),"hardware",ISNUMBER(SEARCH("technology/makerspaces", N1764)),"makerspaces",ISNUMBER(SEARCH("technology/space exploration", N1764)),"space exploration",ISNUMBER(SEARCH("technology/wearables", N1764)),"wearables",ISNUMBER(SEARCH("technology/web", N1764)),"web",ISNUMBER(SEARCH("theater/musical", N1764)),"musical",ISNUMBER(SEARCH("theater/plays", N1764)),"plays",ISNUMBER(SEARCH("theater/spaces", N1764)),"spaces")</f>
        <v>photobooks</v>
      </c>
      <c r="S1764" s="6">
        <f t="shared" si="137"/>
        <v>42410.982002314813</v>
      </c>
      <c r="T1764" s="6">
        <f t="shared" si="138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9"/>
        <v>103.63559322033899</v>
      </c>
      <c r="Q1765" t="str">
        <f t="shared" si="136"/>
        <v>photography</v>
      </c>
      <c r="R1765" t="str" cm="1">
        <f t="array" ref="R1765">_xlfn.IFS(ISNUMBER(SEARCH("film &amp; video/television", N1765)),"television",ISNUMBER(SEARCH("film &amp; video/animation", N1765)),"animation",ISNUMBER(SEARCH("film &amp; video/documentary", N1765)),"documentary",ISNUMBER(SEARCH("film &amp; video/drama", N1765)),"drama",ISNUMBER(SEARCH("film &amp; video/science fiction", N1765)),"science fiction",ISNUMBER(SEARCH("film &amp; video/shorts", N1765)),"shorts",ISNUMBER(SEARCH("food/food trucks", N1765)),"food trucks",ISNUMBER(SEARCH("food/restaurants", N1765)),"restaurants",ISNUMBER(SEARCH("food/small batch", N1765)),"small batch",ISNUMBER(SEARCH("games/mobile games", N1765)),"mobile games",ISNUMBER(SEARCH("games/tabletop games", N1765)),"tabletop games",ISNUMBER(SEARCH("games/video games", N1765)),"video games",ISNUMBER(SEARCH("music/classical music", N1765)),"classical music",ISNUMBER(SEARCH("music/electronic music", N1765)),"electronic music",ISNUMBER(SEARCH("music/faith", N1765)),"faith",ISNUMBER(SEARCH("music/indie rock", N1765)),"indie rock",ISNUMBER(SEARCH("music/jazz", N1765)),"jazz",ISNUMBER(SEARCH("music/metal", N1765)),"metal",ISNUMBER(SEARCH("music/pop", N1765)),"pop",ISNUMBER(SEARCH("music/rock", N1765)),"rock",ISNUMBER(SEARCH("music/world music", N1765)),"world music",ISNUMBER(SEARCH("journalism/audio", N1765)),"audio",ISNUMBER(SEARCH("photography/nature", N1765)),"nature",ISNUMBER(SEARCH("photography/people", N1765)),"people",ISNUMBER(SEARCH("photography/photobooks", N1765)),"photobooks",ISNUMBER(SEARCH("photography/places", N1765)),"places",ISNUMBER(SEARCH("publishing/art books", N1765)),"art books",ISNUMBER(SEARCH("publishing/children's books", N1765)),"children's books",ISNUMBER(SEARCH("publishing/fiction", N1765)),"fiction",ISNUMBER(SEARCH("publishing/nonfiction", N1765)),"nonfiction",ISNUMBER(SEARCH("publishing/radio &amp; podcasts", N1765)),"radio &amp; podcasts",ISNUMBER(SEARCH("publishing/translations", N1765)),"translations",ISNUMBER(SEARCH("technology/gadgets", N1765)),"gadgets",ISNUMBER(SEARCH("technology/hardware", N1765)),"hardware",ISNUMBER(SEARCH("technology/makerspaces", N1765)),"makerspaces",ISNUMBER(SEARCH("technology/space exploration", N1765)),"space exploration",ISNUMBER(SEARCH("technology/wearables", N1765)),"wearables",ISNUMBER(SEARCH("technology/web", N1765)),"web",ISNUMBER(SEARCH("theater/musical", N1765)),"musical",ISNUMBER(SEARCH("theater/plays", N1765)),"plays",ISNUMBER(SEARCH("theater/spaces", N1765)),"spaces")</f>
        <v>photobooks</v>
      </c>
      <c r="S1765" s="6">
        <f t="shared" si="137"/>
        <v>42636.868518518517</v>
      </c>
      <c r="T1765" s="6">
        <f t="shared" si="138"/>
        <v>42666.868518518517</v>
      </c>
    </row>
    <row r="1766" spans="1:20" ht="48" hidden="1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9"/>
        <v>55.282051282051285</v>
      </c>
      <c r="Q1766" t="str">
        <f t="shared" si="136"/>
        <v>photography</v>
      </c>
      <c r="R1766" t="str" cm="1">
        <f t="array" ref="R1766">_xlfn.IFS(ISNUMBER(SEARCH("film &amp; video/television", N1766)),"television",ISNUMBER(SEARCH("film &amp; video/animation", N1766)),"animation",ISNUMBER(SEARCH("film &amp; video/documentary", N1766)),"documentary",ISNUMBER(SEARCH("film &amp; video/drama", N1766)),"drama",ISNUMBER(SEARCH("film &amp; video/science fiction", N1766)),"science fiction",ISNUMBER(SEARCH("film &amp; video/shorts", N1766)),"shorts",ISNUMBER(SEARCH("food/food trucks", N1766)),"food trucks",ISNUMBER(SEARCH("food/restaurants", N1766)),"restaurants",ISNUMBER(SEARCH("food/small batch", N1766)),"small batch",ISNUMBER(SEARCH("games/mobile games", N1766)),"mobile games",ISNUMBER(SEARCH("games/tabletop games", N1766)),"tabletop games",ISNUMBER(SEARCH("games/video games", N1766)),"video games",ISNUMBER(SEARCH("music/classical music", N1766)),"classical music",ISNUMBER(SEARCH("music/electronic music", N1766)),"electronic music",ISNUMBER(SEARCH("music/faith", N1766)),"faith",ISNUMBER(SEARCH("music/indie rock", N1766)),"indie rock",ISNUMBER(SEARCH("music/jazz", N1766)),"jazz",ISNUMBER(SEARCH("music/metal", N1766)),"metal",ISNUMBER(SEARCH("music/pop", N1766)),"pop",ISNUMBER(SEARCH("music/rock", N1766)),"rock",ISNUMBER(SEARCH("music/world music", N1766)),"world music",ISNUMBER(SEARCH("journalism/audio", N1766)),"audio",ISNUMBER(SEARCH("photography/nature", N1766)),"nature",ISNUMBER(SEARCH("photography/people", N1766)),"people",ISNUMBER(SEARCH("photography/photobooks", N1766)),"photobooks",ISNUMBER(SEARCH("photography/places", N1766)),"places",ISNUMBER(SEARCH("publishing/art books", N1766)),"art books",ISNUMBER(SEARCH("publishing/children's books", N1766)),"children's books",ISNUMBER(SEARCH("publishing/fiction", N1766)),"fiction",ISNUMBER(SEARCH("publishing/nonfiction", N1766)),"nonfiction",ISNUMBER(SEARCH("publishing/radio &amp; podcasts", N1766)),"radio &amp; podcasts",ISNUMBER(SEARCH("publishing/translations", N1766)),"translations",ISNUMBER(SEARCH("technology/gadgets", N1766)),"gadgets",ISNUMBER(SEARCH("technology/hardware", N1766)),"hardware",ISNUMBER(SEARCH("technology/makerspaces", N1766)),"makerspaces",ISNUMBER(SEARCH("technology/space exploration", N1766)),"space exploration",ISNUMBER(SEARCH("technology/wearables", N1766)),"wearables",ISNUMBER(SEARCH("technology/web", N1766)),"web",ISNUMBER(SEARCH("theater/musical", N1766)),"musical",ISNUMBER(SEARCH("theater/plays", N1766)),"plays",ISNUMBER(SEARCH("theater/spaces", N1766)),"spaces")</f>
        <v>photobooks</v>
      </c>
      <c r="S1766" s="6">
        <f t="shared" si="137"/>
        <v>41825.485868055555</v>
      </c>
      <c r="T1766" s="6">
        <f t="shared" si="138"/>
        <v>41854.485868055555</v>
      </c>
    </row>
    <row r="1767" spans="1:20" ht="48" hidden="1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9"/>
        <v>72.16970873786407</v>
      </c>
      <c r="Q1767" t="str">
        <f t="shared" si="136"/>
        <v>photography</v>
      </c>
      <c r="R1767" t="str" cm="1">
        <f t="array" ref="R1767">_xlfn.IFS(ISNUMBER(SEARCH("film &amp; video/television", N1767)),"television",ISNUMBER(SEARCH("film &amp; video/animation", N1767)),"animation",ISNUMBER(SEARCH("film &amp; video/documentary", N1767)),"documentary",ISNUMBER(SEARCH("film &amp; video/drama", N1767)),"drama",ISNUMBER(SEARCH("film &amp; video/science fiction", N1767)),"science fiction",ISNUMBER(SEARCH("film &amp; video/shorts", N1767)),"shorts",ISNUMBER(SEARCH("food/food trucks", N1767)),"food trucks",ISNUMBER(SEARCH("food/restaurants", N1767)),"restaurants",ISNUMBER(SEARCH("food/small batch", N1767)),"small batch",ISNUMBER(SEARCH("games/mobile games", N1767)),"mobile games",ISNUMBER(SEARCH("games/tabletop games", N1767)),"tabletop games",ISNUMBER(SEARCH("games/video games", N1767)),"video games",ISNUMBER(SEARCH("music/classical music", N1767)),"classical music",ISNUMBER(SEARCH("music/electronic music", N1767)),"electronic music",ISNUMBER(SEARCH("music/faith", N1767)),"faith",ISNUMBER(SEARCH("music/indie rock", N1767)),"indie rock",ISNUMBER(SEARCH("music/jazz", N1767)),"jazz",ISNUMBER(SEARCH("music/metal", N1767)),"metal",ISNUMBER(SEARCH("music/pop", N1767)),"pop",ISNUMBER(SEARCH("music/rock", N1767)),"rock",ISNUMBER(SEARCH("music/world music", N1767)),"world music",ISNUMBER(SEARCH("journalism/audio", N1767)),"audio",ISNUMBER(SEARCH("photography/nature", N1767)),"nature",ISNUMBER(SEARCH("photography/people", N1767)),"people",ISNUMBER(SEARCH("photography/photobooks", N1767)),"photobooks",ISNUMBER(SEARCH("photography/places", N1767)),"places",ISNUMBER(SEARCH("publishing/art books", N1767)),"art books",ISNUMBER(SEARCH("publishing/children's books", N1767)),"children's books",ISNUMBER(SEARCH("publishing/fiction", N1767)),"fiction",ISNUMBER(SEARCH("publishing/nonfiction", N1767)),"nonfiction",ISNUMBER(SEARCH("publishing/radio &amp; podcasts", N1767)),"radio &amp; podcasts",ISNUMBER(SEARCH("publishing/translations", N1767)),"translations",ISNUMBER(SEARCH("technology/gadgets", N1767)),"gadgets",ISNUMBER(SEARCH("technology/hardware", N1767)),"hardware",ISNUMBER(SEARCH("technology/makerspaces", N1767)),"makerspaces",ISNUMBER(SEARCH("technology/space exploration", N1767)),"space exploration",ISNUMBER(SEARCH("technology/wearables", N1767)),"wearables",ISNUMBER(SEARCH("technology/web", N1767)),"web",ISNUMBER(SEARCH("theater/musical", N1767)),"musical",ISNUMBER(SEARCH("theater/plays", N1767)),"plays",ISNUMBER(SEARCH("theater/spaces", N1767)),"spaces")</f>
        <v>photobooks</v>
      </c>
      <c r="S1767" s="6">
        <f t="shared" si="137"/>
        <v>41834.980462962965</v>
      </c>
      <c r="T1767" s="6">
        <f t="shared" si="138"/>
        <v>41864.980462962965</v>
      </c>
    </row>
    <row r="1768" spans="1:20" ht="32" hidden="1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v>0</v>
      </c>
      <c r="Q1768" t="str">
        <f t="shared" si="136"/>
        <v>photography</v>
      </c>
      <c r="R1768" t="str" cm="1">
        <f t="array" ref="R1768">_xlfn.IFS(ISNUMBER(SEARCH("film &amp; video/television", N1768)),"television",ISNUMBER(SEARCH("film &amp; video/animation", N1768)),"animation",ISNUMBER(SEARCH("film &amp; video/documentary", N1768)),"documentary",ISNUMBER(SEARCH("film &amp; video/drama", N1768)),"drama",ISNUMBER(SEARCH("film &amp; video/science fiction", N1768)),"science fiction",ISNUMBER(SEARCH("film &amp; video/shorts", N1768)),"shorts",ISNUMBER(SEARCH("food/food trucks", N1768)),"food trucks",ISNUMBER(SEARCH("food/restaurants", N1768)),"restaurants",ISNUMBER(SEARCH("food/small batch", N1768)),"small batch",ISNUMBER(SEARCH("games/mobile games", N1768)),"mobile games",ISNUMBER(SEARCH("games/tabletop games", N1768)),"tabletop games",ISNUMBER(SEARCH("games/video games", N1768)),"video games",ISNUMBER(SEARCH("music/classical music", N1768)),"classical music",ISNUMBER(SEARCH("music/electronic music", N1768)),"electronic music",ISNUMBER(SEARCH("music/faith", N1768)),"faith",ISNUMBER(SEARCH("music/indie rock", N1768)),"indie rock",ISNUMBER(SEARCH("music/jazz", N1768)),"jazz",ISNUMBER(SEARCH("music/metal", N1768)),"metal",ISNUMBER(SEARCH("music/pop", N1768)),"pop",ISNUMBER(SEARCH("music/rock", N1768)),"rock",ISNUMBER(SEARCH("music/world music", N1768)),"world music",ISNUMBER(SEARCH("journalism/audio", N1768)),"audio",ISNUMBER(SEARCH("photography/nature", N1768)),"nature",ISNUMBER(SEARCH("photography/people", N1768)),"people",ISNUMBER(SEARCH("photography/photobooks", N1768)),"photobooks",ISNUMBER(SEARCH("photography/places", N1768)),"places",ISNUMBER(SEARCH("publishing/art books", N1768)),"art books",ISNUMBER(SEARCH("publishing/children's books", N1768)),"children's books",ISNUMBER(SEARCH("publishing/fiction", N1768)),"fiction",ISNUMBER(SEARCH("publishing/nonfiction", N1768)),"nonfiction",ISNUMBER(SEARCH("publishing/radio &amp; podcasts", N1768)),"radio &amp; podcasts",ISNUMBER(SEARCH("publishing/translations", N1768)),"translations",ISNUMBER(SEARCH("technology/gadgets", N1768)),"gadgets",ISNUMBER(SEARCH("technology/hardware", N1768)),"hardware",ISNUMBER(SEARCH("technology/makerspaces", N1768)),"makerspaces",ISNUMBER(SEARCH("technology/space exploration", N1768)),"space exploration",ISNUMBER(SEARCH("technology/wearables", N1768)),"wearables",ISNUMBER(SEARCH("technology/web", N1768)),"web",ISNUMBER(SEARCH("theater/musical", N1768)),"musical",ISNUMBER(SEARCH("theater/plays", N1768)),"plays",ISNUMBER(SEARCH("theater/spaces", N1768)),"spaces")</f>
        <v>photobooks</v>
      </c>
      <c r="S1768" s="6">
        <f t="shared" si="137"/>
        <v>41855.859814814816</v>
      </c>
      <c r="T1768" s="6">
        <f t="shared" si="138"/>
        <v>41876.859814814816</v>
      </c>
    </row>
    <row r="1769" spans="1:20" ht="32" hidden="1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9"/>
        <v>58.615384615384613</v>
      </c>
      <c r="Q1769" t="str">
        <f t="shared" si="136"/>
        <v>photography</v>
      </c>
      <c r="R1769" t="str" cm="1">
        <f t="array" ref="R1769">_xlfn.IFS(ISNUMBER(SEARCH("film &amp; video/television", N1769)),"television",ISNUMBER(SEARCH("film &amp; video/animation", N1769)),"animation",ISNUMBER(SEARCH("film &amp; video/documentary", N1769)),"documentary",ISNUMBER(SEARCH("film &amp; video/drama", N1769)),"drama",ISNUMBER(SEARCH("film &amp; video/science fiction", N1769)),"science fiction",ISNUMBER(SEARCH("film &amp; video/shorts", N1769)),"shorts",ISNUMBER(SEARCH("food/food trucks", N1769)),"food trucks",ISNUMBER(SEARCH("food/restaurants", N1769)),"restaurants",ISNUMBER(SEARCH("food/small batch", N1769)),"small batch",ISNUMBER(SEARCH("games/mobile games", N1769)),"mobile games",ISNUMBER(SEARCH("games/tabletop games", N1769)),"tabletop games",ISNUMBER(SEARCH("games/video games", N1769)),"video games",ISNUMBER(SEARCH("music/classical music", N1769)),"classical music",ISNUMBER(SEARCH("music/electronic music", N1769)),"electronic music",ISNUMBER(SEARCH("music/faith", N1769)),"faith",ISNUMBER(SEARCH("music/indie rock", N1769)),"indie rock",ISNUMBER(SEARCH("music/jazz", N1769)),"jazz",ISNUMBER(SEARCH("music/metal", N1769)),"metal",ISNUMBER(SEARCH("music/pop", N1769)),"pop",ISNUMBER(SEARCH("music/rock", N1769)),"rock",ISNUMBER(SEARCH("music/world music", N1769)),"world music",ISNUMBER(SEARCH("journalism/audio", N1769)),"audio",ISNUMBER(SEARCH("photography/nature", N1769)),"nature",ISNUMBER(SEARCH("photography/people", N1769)),"people",ISNUMBER(SEARCH("photography/photobooks", N1769)),"photobooks",ISNUMBER(SEARCH("photography/places", N1769)),"places",ISNUMBER(SEARCH("publishing/art books", N1769)),"art books",ISNUMBER(SEARCH("publishing/children's books", N1769)),"children's books",ISNUMBER(SEARCH("publishing/fiction", N1769)),"fiction",ISNUMBER(SEARCH("publishing/nonfiction", N1769)),"nonfiction",ISNUMBER(SEARCH("publishing/radio &amp; podcasts", N1769)),"radio &amp; podcasts",ISNUMBER(SEARCH("publishing/translations", N1769)),"translations",ISNUMBER(SEARCH("technology/gadgets", N1769)),"gadgets",ISNUMBER(SEARCH("technology/hardware", N1769)),"hardware",ISNUMBER(SEARCH("technology/makerspaces", N1769)),"makerspaces",ISNUMBER(SEARCH("technology/space exploration", N1769)),"space exploration",ISNUMBER(SEARCH("technology/wearables", N1769)),"wearables",ISNUMBER(SEARCH("technology/web", N1769)),"web",ISNUMBER(SEARCH("theater/musical", N1769)),"musical",ISNUMBER(SEARCH("theater/plays", N1769)),"plays",ISNUMBER(SEARCH("theater/spaces", N1769)),"spaces")</f>
        <v>photobooks</v>
      </c>
      <c r="S1769" s="6">
        <f t="shared" si="137"/>
        <v>41824.658379629633</v>
      </c>
      <c r="T1769" s="6">
        <f t="shared" si="138"/>
        <v>41854.658379629633</v>
      </c>
    </row>
    <row r="1770" spans="1:20" ht="48" hidden="1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9"/>
        <v>12.466666666666667</v>
      </c>
      <c r="Q1770" t="str">
        <f t="shared" si="136"/>
        <v>photography</v>
      </c>
      <c r="R1770" t="str" cm="1">
        <f t="array" ref="R1770">_xlfn.IFS(ISNUMBER(SEARCH("film &amp; video/television", N1770)),"television",ISNUMBER(SEARCH("film &amp; video/animation", N1770)),"animation",ISNUMBER(SEARCH("film &amp; video/documentary", N1770)),"documentary",ISNUMBER(SEARCH("film &amp; video/drama", N1770)),"drama",ISNUMBER(SEARCH("film &amp; video/science fiction", N1770)),"science fiction",ISNUMBER(SEARCH("film &amp; video/shorts", N1770)),"shorts",ISNUMBER(SEARCH("food/food trucks", N1770)),"food trucks",ISNUMBER(SEARCH("food/restaurants", N1770)),"restaurants",ISNUMBER(SEARCH("food/small batch", N1770)),"small batch",ISNUMBER(SEARCH("games/mobile games", N1770)),"mobile games",ISNUMBER(SEARCH("games/tabletop games", N1770)),"tabletop games",ISNUMBER(SEARCH("games/video games", N1770)),"video games",ISNUMBER(SEARCH("music/classical music", N1770)),"classical music",ISNUMBER(SEARCH("music/electronic music", N1770)),"electronic music",ISNUMBER(SEARCH("music/faith", N1770)),"faith",ISNUMBER(SEARCH("music/indie rock", N1770)),"indie rock",ISNUMBER(SEARCH("music/jazz", N1770)),"jazz",ISNUMBER(SEARCH("music/metal", N1770)),"metal",ISNUMBER(SEARCH("music/pop", N1770)),"pop",ISNUMBER(SEARCH("music/rock", N1770)),"rock",ISNUMBER(SEARCH("music/world music", N1770)),"world music",ISNUMBER(SEARCH("journalism/audio", N1770)),"audio",ISNUMBER(SEARCH("photography/nature", N1770)),"nature",ISNUMBER(SEARCH("photography/people", N1770)),"people",ISNUMBER(SEARCH("photography/photobooks", N1770)),"photobooks",ISNUMBER(SEARCH("photography/places", N1770)),"places",ISNUMBER(SEARCH("publishing/art books", N1770)),"art books",ISNUMBER(SEARCH("publishing/children's books", N1770)),"children's books",ISNUMBER(SEARCH("publishing/fiction", N1770)),"fiction",ISNUMBER(SEARCH("publishing/nonfiction", N1770)),"nonfiction",ISNUMBER(SEARCH("publishing/radio &amp; podcasts", N1770)),"radio &amp; podcasts",ISNUMBER(SEARCH("publishing/translations", N1770)),"translations",ISNUMBER(SEARCH("technology/gadgets", N1770)),"gadgets",ISNUMBER(SEARCH("technology/hardware", N1770)),"hardware",ISNUMBER(SEARCH("technology/makerspaces", N1770)),"makerspaces",ISNUMBER(SEARCH("technology/space exploration", N1770)),"space exploration",ISNUMBER(SEARCH("technology/wearables", N1770)),"wearables",ISNUMBER(SEARCH("technology/web", N1770)),"web",ISNUMBER(SEARCH("theater/musical", N1770)),"musical",ISNUMBER(SEARCH("theater/plays", N1770)),"plays",ISNUMBER(SEARCH("theater/spaces", N1770)),"spaces")</f>
        <v>photobooks</v>
      </c>
      <c r="S1770" s="6">
        <f t="shared" si="137"/>
        <v>41849.560694444444</v>
      </c>
      <c r="T1770" s="6">
        <f t="shared" si="138"/>
        <v>41909.560694444444</v>
      </c>
    </row>
    <row r="1771" spans="1:20" ht="48" hidden="1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9"/>
        <v>49.136363636363633</v>
      </c>
      <c r="Q1771" t="str">
        <f t="shared" si="136"/>
        <v>photography</v>
      </c>
      <c r="R1771" t="str" cm="1">
        <f t="array" ref="R1771">_xlfn.IFS(ISNUMBER(SEARCH("film &amp; video/television", N1771)),"television",ISNUMBER(SEARCH("film &amp; video/animation", N1771)),"animation",ISNUMBER(SEARCH("film &amp; video/documentary", N1771)),"documentary",ISNUMBER(SEARCH("film &amp; video/drama", N1771)),"drama",ISNUMBER(SEARCH("film &amp; video/science fiction", N1771)),"science fiction",ISNUMBER(SEARCH("film &amp; video/shorts", N1771)),"shorts",ISNUMBER(SEARCH("food/food trucks", N1771)),"food trucks",ISNUMBER(SEARCH("food/restaurants", N1771)),"restaurants",ISNUMBER(SEARCH("food/small batch", N1771)),"small batch",ISNUMBER(SEARCH("games/mobile games", N1771)),"mobile games",ISNUMBER(SEARCH("games/tabletop games", N1771)),"tabletop games",ISNUMBER(SEARCH("games/video games", N1771)),"video games",ISNUMBER(SEARCH("music/classical music", N1771)),"classical music",ISNUMBER(SEARCH("music/electronic music", N1771)),"electronic music",ISNUMBER(SEARCH("music/faith", N1771)),"faith",ISNUMBER(SEARCH("music/indie rock", N1771)),"indie rock",ISNUMBER(SEARCH("music/jazz", N1771)),"jazz",ISNUMBER(SEARCH("music/metal", N1771)),"metal",ISNUMBER(SEARCH("music/pop", N1771)),"pop",ISNUMBER(SEARCH("music/rock", N1771)),"rock",ISNUMBER(SEARCH("music/world music", N1771)),"world music",ISNUMBER(SEARCH("journalism/audio", N1771)),"audio",ISNUMBER(SEARCH("photography/nature", N1771)),"nature",ISNUMBER(SEARCH("photography/people", N1771)),"people",ISNUMBER(SEARCH("photography/photobooks", N1771)),"photobooks",ISNUMBER(SEARCH("photography/places", N1771)),"places",ISNUMBER(SEARCH("publishing/art books", N1771)),"art books",ISNUMBER(SEARCH("publishing/children's books", N1771)),"children's books",ISNUMBER(SEARCH("publishing/fiction", N1771)),"fiction",ISNUMBER(SEARCH("publishing/nonfiction", N1771)),"nonfiction",ISNUMBER(SEARCH("publishing/radio &amp; podcasts", N1771)),"radio &amp; podcasts",ISNUMBER(SEARCH("publishing/translations", N1771)),"translations",ISNUMBER(SEARCH("technology/gadgets", N1771)),"gadgets",ISNUMBER(SEARCH("technology/hardware", N1771)),"hardware",ISNUMBER(SEARCH("technology/makerspaces", N1771)),"makerspaces",ISNUMBER(SEARCH("technology/space exploration", N1771)),"space exploration",ISNUMBER(SEARCH("technology/wearables", N1771)),"wearables",ISNUMBER(SEARCH("technology/web", N1771)),"web",ISNUMBER(SEARCH("theater/musical", N1771)),"musical",ISNUMBER(SEARCH("theater/plays", N1771)),"plays",ISNUMBER(SEARCH("theater/spaces", N1771)),"spaces")</f>
        <v>photobooks</v>
      </c>
      <c r="S1771" s="6">
        <f t="shared" si="137"/>
        <v>41987.818969907406</v>
      </c>
      <c r="T1771" s="6">
        <f t="shared" si="138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9"/>
        <v>150.5</v>
      </c>
      <c r="Q1772" t="str">
        <f t="shared" si="136"/>
        <v>photography</v>
      </c>
      <c r="R1772" t="str" cm="1">
        <f t="array" ref="R1772">_xlfn.IFS(ISNUMBER(SEARCH("film &amp; video/television", N1772)),"television",ISNUMBER(SEARCH("film &amp; video/animation", N1772)),"animation",ISNUMBER(SEARCH("film &amp; video/documentary", N1772)),"documentary",ISNUMBER(SEARCH("film &amp; video/drama", N1772)),"drama",ISNUMBER(SEARCH("film &amp; video/science fiction", N1772)),"science fiction",ISNUMBER(SEARCH("film &amp; video/shorts", N1772)),"shorts",ISNUMBER(SEARCH("food/food trucks", N1772)),"food trucks",ISNUMBER(SEARCH("food/restaurants", N1772)),"restaurants",ISNUMBER(SEARCH("food/small batch", N1772)),"small batch",ISNUMBER(SEARCH("games/mobile games", N1772)),"mobile games",ISNUMBER(SEARCH("games/tabletop games", N1772)),"tabletop games",ISNUMBER(SEARCH("games/video games", N1772)),"video games",ISNUMBER(SEARCH("music/classical music", N1772)),"classical music",ISNUMBER(SEARCH("music/electronic music", N1772)),"electronic music",ISNUMBER(SEARCH("music/faith", N1772)),"faith",ISNUMBER(SEARCH("music/indie rock", N1772)),"indie rock",ISNUMBER(SEARCH("music/jazz", N1772)),"jazz",ISNUMBER(SEARCH("music/metal", N1772)),"metal",ISNUMBER(SEARCH("music/pop", N1772)),"pop",ISNUMBER(SEARCH("music/rock", N1772)),"rock",ISNUMBER(SEARCH("music/world music", N1772)),"world music",ISNUMBER(SEARCH("journalism/audio", N1772)),"audio",ISNUMBER(SEARCH("photography/nature", N1772)),"nature",ISNUMBER(SEARCH("photography/people", N1772)),"people",ISNUMBER(SEARCH("photography/photobooks", N1772)),"photobooks",ISNUMBER(SEARCH("photography/places", N1772)),"places",ISNUMBER(SEARCH("publishing/art books", N1772)),"art books",ISNUMBER(SEARCH("publishing/children's books", N1772)),"children's books",ISNUMBER(SEARCH("publishing/fiction", N1772)),"fiction",ISNUMBER(SEARCH("publishing/nonfiction", N1772)),"nonfiction",ISNUMBER(SEARCH("publishing/radio &amp; podcasts", N1772)),"radio &amp; podcasts",ISNUMBER(SEARCH("publishing/translations", N1772)),"translations",ISNUMBER(SEARCH("technology/gadgets", N1772)),"gadgets",ISNUMBER(SEARCH("technology/hardware", N1772)),"hardware",ISNUMBER(SEARCH("technology/makerspaces", N1772)),"makerspaces",ISNUMBER(SEARCH("technology/space exploration", N1772)),"space exploration",ISNUMBER(SEARCH("technology/wearables", N1772)),"wearables",ISNUMBER(SEARCH("technology/web", N1772)),"web",ISNUMBER(SEARCH("theater/musical", N1772)),"musical",ISNUMBER(SEARCH("theater/plays", N1772)),"plays",ISNUMBER(SEARCH("theater/spaces", N1772)),"spaces")</f>
        <v>photobooks</v>
      </c>
      <c r="S1772" s="6">
        <f t="shared" si="137"/>
        <v>41891.780023148152</v>
      </c>
      <c r="T1772" s="6">
        <f t="shared" si="138"/>
        <v>41926.780023148152</v>
      </c>
    </row>
    <row r="1773" spans="1:20" ht="48" hidden="1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9"/>
        <v>35.799999999999997</v>
      </c>
      <c r="Q1773" t="str">
        <f t="shared" si="136"/>
        <v>photography</v>
      </c>
      <c r="R1773" t="str" cm="1">
        <f t="array" ref="R1773">_xlfn.IFS(ISNUMBER(SEARCH("film &amp; video/television", N1773)),"television",ISNUMBER(SEARCH("film &amp; video/animation", N1773)),"animation",ISNUMBER(SEARCH("film &amp; video/documentary", N1773)),"documentary",ISNUMBER(SEARCH("film &amp; video/drama", N1773)),"drama",ISNUMBER(SEARCH("film &amp; video/science fiction", N1773)),"science fiction",ISNUMBER(SEARCH("film &amp; video/shorts", N1773)),"shorts",ISNUMBER(SEARCH("food/food trucks", N1773)),"food trucks",ISNUMBER(SEARCH("food/restaurants", N1773)),"restaurants",ISNUMBER(SEARCH("food/small batch", N1773)),"small batch",ISNUMBER(SEARCH("games/mobile games", N1773)),"mobile games",ISNUMBER(SEARCH("games/tabletop games", N1773)),"tabletop games",ISNUMBER(SEARCH("games/video games", N1773)),"video games",ISNUMBER(SEARCH("music/classical music", N1773)),"classical music",ISNUMBER(SEARCH("music/electronic music", N1773)),"electronic music",ISNUMBER(SEARCH("music/faith", N1773)),"faith",ISNUMBER(SEARCH("music/indie rock", N1773)),"indie rock",ISNUMBER(SEARCH("music/jazz", N1773)),"jazz",ISNUMBER(SEARCH("music/metal", N1773)),"metal",ISNUMBER(SEARCH("music/pop", N1773)),"pop",ISNUMBER(SEARCH("music/rock", N1773)),"rock",ISNUMBER(SEARCH("music/world music", N1773)),"world music",ISNUMBER(SEARCH("journalism/audio", N1773)),"audio",ISNUMBER(SEARCH("photography/nature", N1773)),"nature",ISNUMBER(SEARCH("photography/people", N1773)),"people",ISNUMBER(SEARCH("photography/photobooks", N1773)),"photobooks",ISNUMBER(SEARCH("photography/places", N1773)),"places",ISNUMBER(SEARCH("publishing/art books", N1773)),"art books",ISNUMBER(SEARCH("publishing/children's books", N1773)),"children's books",ISNUMBER(SEARCH("publishing/fiction", N1773)),"fiction",ISNUMBER(SEARCH("publishing/nonfiction", N1773)),"nonfiction",ISNUMBER(SEARCH("publishing/radio &amp; podcasts", N1773)),"radio &amp; podcasts",ISNUMBER(SEARCH("publishing/translations", N1773)),"translations",ISNUMBER(SEARCH("technology/gadgets", N1773)),"gadgets",ISNUMBER(SEARCH("technology/hardware", N1773)),"hardware",ISNUMBER(SEARCH("technology/makerspaces", N1773)),"makerspaces",ISNUMBER(SEARCH("technology/space exploration", N1773)),"space exploration",ISNUMBER(SEARCH("technology/wearables", N1773)),"wearables",ISNUMBER(SEARCH("technology/web", N1773)),"web",ISNUMBER(SEARCH("theater/musical", N1773)),"musical",ISNUMBER(SEARCH("theater/plays", N1773)),"plays",ISNUMBER(SEARCH("theater/spaces", N1773)),"spaces")</f>
        <v>photobooks</v>
      </c>
      <c r="S1773" s="6">
        <f t="shared" si="137"/>
        <v>41905.979629629634</v>
      </c>
      <c r="T1773" s="6">
        <f t="shared" si="138"/>
        <v>41935.979629629634</v>
      </c>
    </row>
    <row r="1774" spans="1:20" ht="32" hidden="1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9"/>
        <v>45.157894736842103</v>
      </c>
      <c r="Q1774" t="str">
        <f t="shared" si="136"/>
        <v>photography</v>
      </c>
      <c r="R1774" t="str" cm="1">
        <f t="array" ref="R1774">_xlfn.IFS(ISNUMBER(SEARCH("film &amp; video/television", N1774)),"television",ISNUMBER(SEARCH("film &amp; video/animation", N1774)),"animation",ISNUMBER(SEARCH("film &amp; video/documentary", N1774)),"documentary",ISNUMBER(SEARCH("film &amp; video/drama", N1774)),"drama",ISNUMBER(SEARCH("film &amp; video/science fiction", N1774)),"science fiction",ISNUMBER(SEARCH("film &amp; video/shorts", N1774)),"shorts",ISNUMBER(SEARCH("food/food trucks", N1774)),"food trucks",ISNUMBER(SEARCH("food/restaurants", N1774)),"restaurants",ISNUMBER(SEARCH("food/small batch", N1774)),"small batch",ISNUMBER(SEARCH("games/mobile games", N1774)),"mobile games",ISNUMBER(SEARCH("games/tabletop games", N1774)),"tabletop games",ISNUMBER(SEARCH("games/video games", N1774)),"video games",ISNUMBER(SEARCH("music/classical music", N1774)),"classical music",ISNUMBER(SEARCH("music/electronic music", N1774)),"electronic music",ISNUMBER(SEARCH("music/faith", N1774)),"faith",ISNUMBER(SEARCH("music/indie rock", N1774)),"indie rock",ISNUMBER(SEARCH("music/jazz", N1774)),"jazz",ISNUMBER(SEARCH("music/metal", N1774)),"metal",ISNUMBER(SEARCH("music/pop", N1774)),"pop",ISNUMBER(SEARCH("music/rock", N1774)),"rock",ISNUMBER(SEARCH("music/world music", N1774)),"world music",ISNUMBER(SEARCH("journalism/audio", N1774)),"audio",ISNUMBER(SEARCH("photography/nature", N1774)),"nature",ISNUMBER(SEARCH("photography/people", N1774)),"people",ISNUMBER(SEARCH("photography/photobooks", N1774)),"photobooks",ISNUMBER(SEARCH("photography/places", N1774)),"places",ISNUMBER(SEARCH("publishing/art books", N1774)),"art books",ISNUMBER(SEARCH("publishing/children's books", N1774)),"children's books",ISNUMBER(SEARCH("publishing/fiction", N1774)),"fiction",ISNUMBER(SEARCH("publishing/nonfiction", N1774)),"nonfiction",ISNUMBER(SEARCH("publishing/radio &amp; podcasts", N1774)),"radio &amp; podcasts",ISNUMBER(SEARCH("publishing/translations", N1774)),"translations",ISNUMBER(SEARCH("technology/gadgets", N1774)),"gadgets",ISNUMBER(SEARCH("technology/hardware", N1774)),"hardware",ISNUMBER(SEARCH("technology/makerspaces", N1774)),"makerspaces",ISNUMBER(SEARCH("technology/space exploration", N1774)),"space exploration",ISNUMBER(SEARCH("technology/wearables", N1774)),"wearables",ISNUMBER(SEARCH("technology/web", N1774)),"web",ISNUMBER(SEARCH("theater/musical", N1774)),"musical",ISNUMBER(SEARCH("theater/plays", N1774)),"plays",ISNUMBER(SEARCH("theater/spaces", N1774)),"spaces")</f>
        <v>photobooks</v>
      </c>
      <c r="S1774" s="6">
        <f t="shared" si="137"/>
        <v>41766.718009259261</v>
      </c>
      <c r="T1774" s="6">
        <f t="shared" si="138"/>
        <v>41826.718009259261</v>
      </c>
    </row>
    <row r="1775" spans="1:20" ht="48" hidden="1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9"/>
        <v>98.78947368421052</v>
      </c>
      <c r="Q1775" t="str">
        <f t="shared" si="136"/>
        <v>photography</v>
      </c>
      <c r="R1775" t="str" cm="1">
        <f t="array" ref="R1775">_xlfn.IFS(ISNUMBER(SEARCH("film &amp; video/television", N1775)),"television",ISNUMBER(SEARCH("film &amp; video/animation", N1775)),"animation",ISNUMBER(SEARCH("film &amp; video/documentary", N1775)),"documentary",ISNUMBER(SEARCH("film &amp; video/drama", N1775)),"drama",ISNUMBER(SEARCH("film &amp; video/science fiction", N1775)),"science fiction",ISNUMBER(SEARCH("film &amp; video/shorts", N1775)),"shorts",ISNUMBER(SEARCH("food/food trucks", N1775)),"food trucks",ISNUMBER(SEARCH("food/restaurants", N1775)),"restaurants",ISNUMBER(SEARCH("food/small batch", N1775)),"small batch",ISNUMBER(SEARCH("games/mobile games", N1775)),"mobile games",ISNUMBER(SEARCH("games/tabletop games", N1775)),"tabletop games",ISNUMBER(SEARCH("games/video games", N1775)),"video games",ISNUMBER(SEARCH("music/classical music", N1775)),"classical music",ISNUMBER(SEARCH("music/electronic music", N1775)),"electronic music",ISNUMBER(SEARCH("music/faith", N1775)),"faith",ISNUMBER(SEARCH("music/indie rock", N1775)),"indie rock",ISNUMBER(SEARCH("music/jazz", N1775)),"jazz",ISNUMBER(SEARCH("music/metal", N1775)),"metal",ISNUMBER(SEARCH("music/pop", N1775)),"pop",ISNUMBER(SEARCH("music/rock", N1775)),"rock",ISNUMBER(SEARCH("music/world music", N1775)),"world music",ISNUMBER(SEARCH("journalism/audio", N1775)),"audio",ISNUMBER(SEARCH("photography/nature", N1775)),"nature",ISNUMBER(SEARCH("photography/people", N1775)),"people",ISNUMBER(SEARCH("photography/photobooks", N1775)),"photobooks",ISNUMBER(SEARCH("photography/places", N1775)),"places",ISNUMBER(SEARCH("publishing/art books", N1775)),"art books",ISNUMBER(SEARCH("publishing/children's books", N1775)),"children's books",ISNUMBER(SEARCH("publishing/fiction", N1775)),"fiction",ISNUMBER(SEARCH("publishing/nonfiction", N1775)),"nonfiction",ISNUMBER(SEARCH("publishing/radio &amp; podcasts", N1775)),"radio &amp; podcasts",ISNUMBER(SEARCH("publishing/translations", N1775)),"translations",ISNUMBER(SEARCH("technology/gadgets", N1775)),"gadgets",ISNUMBER(SEARCH("technology/hardware", N1775)),"hardware",ISNUMBER(SEARCH("technology/makerspaces", N1775)),"makerspaces",ISNUMBER(SEARCH("technology/space exploration", N1775)),"space exploration",ISNUMBER(SEARCH("technology/wearables", N1775)),"wearables",ISNUMBER(SEARCH("technology/web", N1775)),"web",ISNUMBER(SEARCH("theater/musical", N1775)),"musical",ISNUMBER(SEARCH("theater/plays", N1775)),"plays",ISNUMBER(SEARCH("theater/spaces", N1775)),"spaces")</f>
        <v>photobooks</v>
      </c>
      <c r="S1775" s="6">
        <f t="shared" si="137"/>
        <v>41978.760393518518</v>
      </c>
      <c r="T1775" s="6">
        <f t="shared" si="138"/>
        <v>42023.760393518518</v>
      </c>
    </row>
    <row r="1776" spans="1:20" ht="48" hidden="1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9"/>
        <v>88.307692307692307</v>
      </c>
      <c r="Q1776" t="str">
        <f t="shared" si="136"/>
        <v>photography</v>
      </c>
      <c r="R1776" t="str" cm="1">
        <f t="array" ref="R1776">_xlfn.IFS(ISNUMBER(SEARCH("film &amp; video/television", N1776)),"television",ISNUMBER(SEARCH("film &amp; video/animation", N1776)),"animation",ISNUMBER(SEARCH("film &amp; video/documentary", N1776)),"documentary",ISNUMBER(SEARCH("film &amp; video/drama", N1776)),"drama",ISNUMBER(SEARCH("film &amp; video/science fiction", N1776)),"science fiction",ISNUMBER(SEARCH("film &amp; video/shorts", N1776)),"shorts",ISNUMBER(SEARCH("food/food trucks", N1776)),"food trucks",ISNUMBER(SEARCH("food/restaurants", N1776)),"restaurants",ISNUMBER(SEARCH("food/small batch", N1776)),"small batch",ISNUMBER(SEARCH("games/mobile games", N1776)),"mobile games",ISNUMBER(SEARCH("games/tabletop games", N1776)),"tabletop games",ISNUMBER(SEARCH("games/video games", N1776)),"video games",ISNUMBER(SEARCH("music/classical music", N1776)),"classical music",ISNUMBER(SEARCH("music/electronic music", N1776)),"electronic music",ISNUMBER(SEARCH("music/faith", N1776)),"faith",ISNUMBER(SEARCH("music/indie rock", N1776)),"indie rock",ISNUMBER(SEARCH("music/jazz", N1776)),"jazz",ISNUMBER(SEARCH("music/metal", N1776)),"metal",ISNUMBER(SEARCH("music/pop", N1776)),"pop",ISNUMBER(SEARCH("music/rock", N1776)),"rock",ISNUMBER(SEARCH("music/world music", N1776)),"world music",ISNUMBER(SEARCH("journalism/audio", N1776)),"audio",ISNUMBER(SEARCH("photography/nature", N1776)),"nature",ISNUMBER(SEARCH("photography/people", N1776)),"people",ISNUMBER(SEARCH("photography/photobooks", N1776)),"photobooks",ISNUMBER(SEARCH("photography/places", N1776)),"places",ISNUMBER(SEARCH("publishing/art books", N1776)),"art books",ISNUMBER(SEARCH("publishing/children's books", N1776)),"children's books",ISNUMBER(SEARCH("publishing/fiction", N1776)),"fiction",ISNUMBER(SEARCH("publishing/nonfiction", N1776)),"nonfiction",ISNUMBER(SEARCH("publishing/radio &amp; podcasts", N1776)),"radio &amp; podcasts",ISNUMBER(SEARCH("publishing/translations", N1776)),"translations",ISNUMBER(SEARCH("technology/gadgets", N1776)),"gadgets",ISNUMBER(SEARCH("technology/hardware", N1776)),"hardware",ISNUMBER(SEARCH("technology/makerspaces", N1776)),"makerspaces",ISNUMBER(SEARCH("technology/space exploration", N1776)),"space exploration",ISNUMBER(SEARCH("technology/wearables", N1776)),"wearables",ISNUMBER(SEARCH("technology/web", N1776)),"web",ISNUMBER(SEARCH("theater/musical", N1776)),"musical",ISNUMBER(SEARCH("theater/plays", N1776)),"plays",ISNUMBER(SEARCH("theater/spaces", N1776)),"spaces")</f>
        <v>photobooks</v>
      </c>
      <c r="S1776" s="6">
        <f t="shared" si="137"/>
        <v>41930.218657407408</v>
      </c>
      <c r="T1776" s="6">
        <f t="shared" si="138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9"/>
        <v>170.62903225806451</v>
      </c>
      <c r="Q1777" t="str">
        <f t="shared" si="136"/>
        <v>photography</v>
      </c>
      <c r="R1777" t="str" cm="1">
        <f t="array" ref="R1777">_xlfn.IFS(ISNUMBER(SEARCH("film &amp; video/television", N1777)),"television",ISNUMBER(SEARCH("film &amp; video/animation", N1777)),"animation",ISNUMBER(SEARCH("film &amp; video/documentary", N1777)),"documentary",ISNUMBER(SEARCH("film &amp; video/drama", N1777)),"drama",ISNUMBER(SEARCH("film &amp; video/science fiction", N1777)),"science fiction",ISNUMBER(SEARCH("film &amp; video/shorts", N1777)),"shorts",ISNUMBER(SEARCH("food/food trucks", N1777)),"food trucks",ISNUMBER(SEARCH("food/restaurants", N1777)),"restaurants",ISNUMBER(SEARCH("food/small batch", N1777)),"small batch",ISNUMBER(SEARCH("games/mobile games", N1777)),"mobile games",ISNUMBER(SEARCH("games/tabletop games", N1777)),"tabletop games",ISNUMBER(SEARCH("games/video games", N1777)),"video games",ISNUMBER(SEARCH("music/classical music", N1777)),"classical music",ISNUMBER(SEARCH("music/electronic music", N1777)),"electronic music",ISNUMBER(SEARCH("music/faith", N1777)),"faith",ISNUMBER(SEARCH("music/indie rock", N1777)),"indie rock",ISNUMBER(SEARCH("music/jazz", N1777)),"jazz",ISNUMBER(SEARCH("music/metal", N1777)),"metal",ISNUMBER(SEARCH("music/pop", N1777)),"pop",ISNUMBER(SEARCH("music/rock", N1777)),"rock",ISNUMBER(SEARCH("music/world music", N1777)),"world music",ISNUMBER(SEARCH("journalism/audio", N1777)),"audio",ISNUMBER(SEARCH("photography/nature", N1777)),"nature",ISNUMBER(SEARCH("photography/people", N1777)),"people",ISNUMBER(SEARCH("photography/photobooks", N1777)),"photobooks",ISNUMBER(SEARCH("photography/places", N1777)),"places",ISNUMBER(SEARCH("publishing/art books", N1777)),"art books",ISNUMBER(SEARCH("publishing/children's books", N1777)),"children's books",ISNUMBER(SEARCH("publishing/fiction", N1777)),"fiction",ISNUMBER(SEARCH("publishing/nonfiction", N1777)),"nonfiction",ISNUMBER(SEARCH("publishing/radio &amp; podcasts", N1777)),"radio &amp; podcasts",ISNUMBER(SEARCH("publishing/translations", N1777)),"translations",ISNUMBER(SEARCH("technology/gadgets", N1777)),"gadgets",ISNUMBER(SEARCH("technology/hardware", N1777)),"hardware",ISNUMBER(SEARCH("technology/makerspaces", N1777)),"makerspaces",ISNUMBER(SEARCH("technology/space exploration", N1777)),"space exploration",ISNUMBER(SEARCH("technology/wearables", N1777)),"wearables",ISNUMBER(SEARCH("technology/web", N1777)),"web",ISNUMBER(SEARCH("theater/musical", N1777)),"musical",ISNUMBER(SEARCH("theater/plays", N1777)),"plays",ISNUMBER(SEARCH("theater/spaces", N1777)),"spaces")</f>
        <v>photobooks</v>
      </c>
      <c r="S1777" s="6">
        <f t="shared" si="137"/>
        <v>41891.976388888892</v>
      </c>
      <c r="T1777" s="6">
        <f t="shared" si="138"/>
        <v>41936.976388888892</v>
      </c>
    </row>
    <row r="1778" spans="1:20" ht="48" hidden="1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9"/>
        <v>83.75</v>
      </c>
      <c r="Q1778" t="str">
        <f t="shared" si="136"/>
        <v>photography</v>
      </c>
      <c r="R1778" t="str" cm="1">
        <f t="array" ref="R1778">_xlfn.IFS(ISNUMBER(SEARCH("film &amp; video/television", N1778)),"television",ISNUMBER(SEARCH("film &amp; video/animation", N1778)),"animation",ISNUMBER(SEARCH("film &amp; video/documentary", N1778)),"documentary",ISNUMBER(SEARCH("film &amp; video/drama", N1778)),"drama",ISNUMBER(SEARCH("film &amp; video/science fiction", N1778)),"science fiction",ISNUMBER(SEARCH("film &amp; video/shorts", N1778)),"shorts",ISNUMBER(SEARCH("food/food trucks", N1778)),"food trucks",ISNUMBER(SEARCH("food/restaurants", N1778)),"restaurants",ISNUMBER(SEARCH("food/small batch", N1778)),"small batch",ISNUMBER(SEARCH("games/mobile games", N1778)),"mobile games",ISNUMBER(SEARCH("games/tabletop games", N1778)),"tabletop games",ISNUMBER(SEARCH("games/video games", N1778)),"video games",ISNUMBER(SEARCH("music/classical music", N1778)),"classical music",ISNUMBER(SEARCH("music/electronic music", N1778)),"electronic music",ISNUMBER(SEARCH("music/faith", N1778)),"faith",ISNUMBER(SEARCH("music/indie rock", N1778)),"indie rock",ISNUMBER(SEARCH("music/jazz", N1778)),"jazz",ISNUMBER(SEARCH("music/metal", N1778)),"metal",ISNUMBER(SEARCH("music/pop", N1778)),"pop",ISNUMBER(SEARCH("music/rock", N1778)),"rock",ISNUMBER(SEARCH("music/world music", N1778)),"world music",ISNUMBER(SEARCH("journalism/audio", N1778)),"audio",ISNUMBER(SEARCH("photography/nature", N1778)),"nature",ISNUMBER(SEARCH("photography/people", N1778)),"people",ISNUMBER(SEARCH("photography/photobooks", N1778)),"photobooks",ISNUMBER(SEARCH("photography/places", N1778)),"places",ISNUMBER(SEARCH("publishing/art books", N1778)),"art books",ISNUMBER(SEARCH("publishing/children's books", N1778)),"children's books",ISNUMBER(SEARCH("publishing/fiction", N1778)),"fiction",ISNUMBER(SEARCH("publishing/nonfiction", N1778)),"nonfiction",ISNUMBER(SEARCH("publishing/radio &amp; podcasts", N1778)),"radio &amp; podcasts",ISNUMBER(SEARCH("publishing/translations", N1778)),"translations",ISNUMBER(SEARCH("technology/gadgets", N1778)),"gadgets",ISNUMBER(SEARCH("technology/hardware", N1778)),"hardware",ISNUMBER(SEARCH("technology/makerspaces", N1778)),"makerspaces",ISNUMBER(SEARCH("technology/space exploration", N1778)),"space exploration",ISNUMBER(SEARCH("technology/wearables", N1778)),"wearables",ISNUMBER(SEARCH("technology/web", N1778)),"web",ISNUMBER(SEARCH("theater/musical", N1778)),"musical",ISNUMBER(SEARCH("theater/plays", N1778)),"plays",ISNUMBER(SEARCH("theater/spaces", N1778)),"spaces")</f>
        <v>photobooks</v>
      </c>
      <c r="S1778" s="6">
        <f t="shared" si="137"/>
        <v>41905.95684027778</v>
      </c>
      <c r="T1778" s="6">
        <f t="shared" si="138"/>
        <v>41941.95684027778</v>
      </c>
    </row>
    <row r="1779" spans="1:20" ht="48" hidden="1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9"/>
        <v>65.099999999999994</v>
      </c>
      <c r="Q1779" t="str">
        <f t="shared" si="136"/>
        <v>photography</v>
      </c>
      <c r="R1779" t="str" cm="1">
        <f t="array" ref="R1779">_xlfn.IFS(ISNUMBER(SEARCH("film &amp; video/television", N1779)),"television",ISNUMBER(SEARCH("film &amp; video/animation", N1779)),"animation",ISNUMBER(SEARCH("film &amp; video/documentary", N1779)),"documentary",ISNUMBER(SEARCH("film &amp; video/drama", N1779)),"drama",ISNUMBER(SEARCH("film &amp; video/science fiction", N1779)),"science fiction",ISNUMBER(SEARCH("film &amp; video/shorts", N1779)),"shorts",ISNUMBER(SEARCH("food/food trucks", N1779)),"food trucks",ISNUMBER(SEARCH("food/restaurants", N1779)),"restaurants",ISNUMBER(SEARCH("food/small batch", N1779)),"small batch",ISNUMBER(SEARCH("games/mobile games", N1779)),"mobile games",ISNUMBER(SEARCH("games/tabletop games", N1779)),"tabletop games",ISNUMBER(SEARCH("games/video games", N1779)),"video games",ISNUMBER(SEARCH("music/classical music", N1779)),"classical music",ISNUMBER(SEARCH("music/electronic music", N1779)),"electronic music",ISNUMBER(SEARCH("music/faith", N1779)),"faith",ISNUMBER(SEARCH("music/indie rock", N1779)),"indie rock",ISNUMBER(SEARCH("music/jazz", N1779)),"jazz",ISNUMBER(SEARCH("music/metal", N1779)),"metal",ISNUMBER(SEARCH("music/pop", N1779)),"pop",ISNUMBER(SEARCH("music/rock", N1779)),"rock",ISNUMBER(SEARCH("music/world music", N1779)),"world music",ISNUMBER(SEARCH("journalism/audio", N1779)),"audio",ISNUMBER(SEARCH("photography/nature", N1779)),"nature",ISNUMBER(SEARCH("photography/people", N1779)),"people",ISNUMBER(SEARCH("photography/photobooks", N1779)),"photobooks",ISNUMBER(SEARCH("photography/places", N1779)),"places",ISNUMBER(SEARCH("publishing/art books", N1779)),"art books",ISNUMBER(SEARCH("publishing/children's books", N1779)),"children's books",ISNUMBER(SEARCH("publishing/fiction", N1779)),"fiction",ISNUMBER(SEARCH("publishing/nonfiction", N1779)),"nonfiction",ISNUMBER(SEARCH("publishing/radio &amp; podcasts", N1779)),"radio &amp; podcasts",ISNUMBER(SEARCH("publishing/translations", N1779)),"translations",ISNUMBER(SEARCH("technology/gadgets", N1779)),"gadgets",ISNUMBER(SEARCH("technology/hardware", N1779)),"hardware",ISNUMBER(SEARCH("technology/makerspaces", N1779)),"makerspaces",ISNUMBER(SEARCH("technology/space exploration", N1779)),"space exploration",ISNUMBER(SEARCH("technology/wearables", N1779)),"wearables",ISNUMBER(SEARCH("technology/web", N1779)),"web",ISNUMBER(SEARCH("theater/musical", N1779)),"musical",ISNUMBER(SEARCH("theater/plays", N1779)),"plays",ISNUMBER(SEARCH("theater/spaces", N1779)),"spaces")</f>
        <v>photobooks</v>
      </c>
      <c r="S1779" s="6">
        <f t="shared" si="137"/>
        <v>42025.357094907406</v>
      </c>
      <c r="T1779" s="6">
        <f t="shared" si="138"/>
        <v>42055.357094907406</v>
      </c>
    </row>
    <row r="1780" spans="1:20" ht="48" hidden="1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9"/>
        <v>66.333333333333329</v>
      </c>
      <c r="Q1780" t="str">
        <f t="shared" si="136"/>
        <v>photography</v>
      </c>
      <c r="R1780" t="str" cm="1">
        <f t="array" ref="R1780">_xlfn.IFS(ISNUMBER(SEARCH("film &amp; video/television", N1780)),"television",ISNUMBER(SEARCH("film &amp; video/animation", N1780)),"animation",ISNUMBER(SEARCH("film &amp; video/documentary", N1780)),"documentary",ISNUMBER(SEARCH("film &amp; video/drama", N1780)),"drama",ISNUMBER(SEARCH("film &amp; video/science fiction", N1780)),"science fiction",ISNUMBER(SEARCH("film &amp; video/shorts", N1780)),"shorts",ISNUMBER(SEARCH("food/food trucks", N1780)),"food trucks",ISNUMBER(SEARCH("food/restaurants", N1780)),"restaurants",ISNUMBER(SEARCH("food/small batch", N1780)),"small batch",ISNUMBER(SEARCH("games/mobile games", N1780)),"mobile games",ISNUMBER(SEARCH("games/tabletop games", N1780)),"tabletop games",ISNUMBER(SEARCH("games/video games", N1780)),"video games",ISNUMBER(SEARCH("music/classical music", N1780)),"classical music",ISNUMBER(SEARCH("music/electronic music", N1780)),"electronic music",ISNUMBER(SEARCH("music/faith", N1780)),"faith",ISNUMBER(SEARCH("music/indie rock", N1780)),"indie rock",ISNUMBER(SEARCH("music/jazz", N1780)),"jazz",ISNUMBER(SEARCH("music/metal", N1780)),"metal",ISNUMBER(SEARCH("music/pop", N1780)),"pop",ISNUMBER(SEARCH("music/rock", N1780)),"rock",ISNUMBER(SEARCH("music/world music", N1780)),"world music",ISNUMBER(SEARCH("journalism/audio", N1780)),"audio",ISNUMBER(SEARCH("photography/nature", N1780)),"nature",ISNUMBER(SEARCH("photography/people", N1780)),"people",ISNUMBER(SEARCH("photography/photobooks", N1780)),"photobooks",ISNUMBER(SEARCH("photography/places", N1780)),"places",ISNUMBER(SEARCH("publishing/art books", N1780)),"art books",ISNUMBER(SEARCH("publishing/children's books", N1780)),"children's books",ISNUMBER(SEARCH("publishing/fiction", N1780)),"fiction",ISNUMBER(SEARCH("publishing/nonfiction", N1780)),"nonfiction",ISNUMBER(SEARCH("publishing/radio &amp; podcasts", N1780)),"radio &amp; podcasts",ISNUMBER(SEARCH("publishing/translations", N1780)),"translations",ISNUMBER(SEARCH("technology/gadgets", N1780)),"gadgets",ISNUMBER(SEARCH("technology/hardware", N1780)),"hardware",ISNUMBER(SEARCH("technology/makerspaces", N1780)),"makerspaces",ISNUMBER(SEARCH("technology/space exploration", N1780)),"space exploration",ISNUMBER(SEARCH("technology/wearables", N1780)),"wearables",ISNUMBER(SEARCH("technology/web", N1780)),"web",ISNUMBER(SEARCH("theater/musical", N1780)),"musical",ISNUMBER(SEARCH("theater/plays", N1780)),"plays",ISNUMBER(SEARCH("theater/spaces", N1780)),"spaces")</f>
        <v>photobooks</v>
      </c>
      <c r="S1780" s="6">
        <f t="shared" si="137"/>
        <v>42045.86336805555</v>
      </c>
      <c r="T1780" s="6">
        <f t="shared" si="138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9"/>
        <v>104.89473684210526</v>
      </c>
      <c r="Q1781" t="str">
        <f t="shared" si="136"/>
        <v>photography</v>
      </c>
      <c r="R1781" t="str" cm="1">
        <f t="array" ref="R1781">_xlfn.IFS(ISNUMBER(SEARCH("film &amp; video/television", N1781)),"television",ISNUMBER(SEARCH("film &amp; video/animation", N1781)),"animation",ISNUMBER(SEARCH("film &amp; video/documentary", N1781)),"documentary",ISNUMBER(SEARCH("film &amp; video/drama", N1781)),"drama",ISNUMBER(SEARCH("film &amp; video/science fiction", N1781)),"science fiction",ISNUMBER(SEARCH("film &amp; video/shorts", N1781)),"shorts",ISNUMBER(SEARCH("food/food trucks", N1781)),"food trucks",ISNUMBER(SEARCH("food/restaurants", N1781)),"restaurants",ISNUMBER(SEARCH("food/small batch", N1781)),"small batch",ISNUMBER(SEARCH("games/mobile games", N1781)),"mobile games",ISNUMBER(SEARCH("games/tabletop games", N1781)),"tabletop games",ISNUMBER(SEARCH("games/video games", N1781)),"video games",ISNUMBER(SEARCH("music/classical music", N1781)),"classical music",ISNUMBER(SEARCH("music/electronic music", N1781)),"electronic music",ISNUMBER(SEARCH("music/faith", N1781)),"faith",ISNUMBER(SEARCH("music/indie rock", N1781)),"indie rock",ISNUMBER(SEARCH("music/jazz", N1781)),"jazz",ISNUMBER(SEARCH("music/metal", N1781)),"metal",ISNUMBER(SEARCH("music/pop", N1781)),"pop",ISNUMBER(SEARCH("music/rock", N1781)),"rock",ISNUMBER(SEARCH("music/world music", N1781)),"world music",ISNUMBER(SEARCH("journalism/audio", N1781)),"audio",ISNUMBER(SEARCH("photography/nature", N1781)),"nature",ISNUMBER(SEARCH("photography/people", N1781)),"people",ISNUMBER(SEARCH("photography/photobooks", N1781)),"photobooks",ISNUMBER(SEARCH("photography/places", N1781)),"places",ISNUMBER(SEARCH("publishing/art books", N1781)),"art books",ISNUMBER(SEARCH("publishing/children's books", N1781)),"children's books",ISNUMBER(SEARCH("publishing/fiction", N1781)),"fiction",ISNUMBER(SEARCH("publishing/nonfiction", N1781)),"nonfiction",ISNUMBER(SEARCH("publishing/radio &amp; podcasts", N1781)),"radio &amp; podcasts",ISNUMBER(SEARCH("publishing/translations", N1781)),"translations",ISNUMBER(SEARCH("technology/gadgets", N1781)),"gadgets",ISNUMBER(SEARCH("technology/hardware", N1781)),"hardware",ISNUMBER(SEARCH("technology/makerspaces", N1781)),"makerspaces",ISNUMBER(SEARCH("technology/space exploration", N1781)),"space exploration",ISNUMBER(SEARCH("technology/wearables", N1781)),"wearables",ISNUMBER(SEARCH("technology/web", N1781)),"web",ISNUMBER(SEARCH("theater/musical", N1781)),"musical",ISNUMBER(SEARCH("theater/plays", N1781)),"plays",ISNUMBER(SEARCH("theater/spaces", N1781)),"spaces")</f>
        <v>photobooks</v>
      </c>
      <c r="S1781" s="6">
        <f t="shared" si="137"/>
        <v>42585.691898148143</v>
      </c>
      <c r="T1781" s="6">
        <f t="shared" si="138"/>
        <v>42615.691898148143</v>
      </c>
    </row>
    <row r="1782" spans="1:20" ht="48" hidden="1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9"/>
        <v>78.440789473684205</v>
      </c>
      <c r="Q1782" t="str">
        <f t="shared" si="136"/>
        <v>photography</v>
      </c>
      <c r="R1782" t="str" cm="1">
        <f t="array" ref="R1782">_xlfn.IFS(ISNUMBER(SEARCH("film &amp; video/television", N1782)),"television",ISNUMBER(SEARCH("film &amp; video/animation", N1782)),"animation",ISNUMBER(SEARCH("film &amp; video/documentary", N1782)),"documentary",ISNUMBER(SEARCH("film &amp; video/drama", N1782)),"drama",ISNUMBER(SEARCH("film &amp; video/science fiction", N1782)),"science fiction",ISNUMBER(SEARCH("film &amp; video/shorts", N1782)),"shorts",ISNUMBER(SEARCH("food/food trucks", N1782)),"food trucks",ISNUMBER(SEARCH("food/restaurants", N1782)),"restaurants",ISNUMBER(SEARCH("food/small batch", N1782)),"small batch",ISNUMBER(SEARCH("games/mobile games", N1782)),"mobile games",ISNUMBER(SEARCH("games/tabletop games", N1782)),"tabletop games",ISNUMBER(SEARCH("games/video games", N1782)),"video games",ISNUMBER(SEARCH("music/classical music", N1782)),"classical music",ISNUMBER(SEARCH("music/electronic music", N1782)),"electronic music",ISNUMBER(SEARCH("music/faith", N1782)),"faith",ISNUMBER(SEARCH("music/indie rock", N1782)),"indie rock",ISNUMBER(SEARCH("music/jazz", N1782)),"jazz",ISNUMBER(SEARCH("music/metal", N1782)),"metal",ISNUMBER(SEARCH("music/pop", N1782)),"pop",ISNUMBER(SEARCH("music/rock", N1782)),"rock",ISNUMBER(SEARCH("music/world music", N1782)),"world music",ISNUMBER(SEARCH("journalism/audio", N1782)),"audio",ISNUMBER(SEARCH("photography/nature", N1782)),"nature",ISNUMBER(SEARCH("photography/people", N1782)),"people",ISNUMBER(SEARCH("photography/photobooks", N1782)),"photobooks",ISNUMBER(SEARCH("photography/places", N1782)),"places",ISNUMBER(SEARCH("publishing/art books", N1782)),"art books",ISNUMBER(SEARCH("publishing/children's books", N1782)),"children's books",ISNUMBER(SEARCH("publishing/fiction", N1782)),"fiction",ISNUMBER(SEARCH("publishing/nonfiction", N1782)),"nonfiction",ISNUMBER(SEARCH("publishing/radio &amp; podcasts", N1782)),"radio &amp; podcasts",ISNUMBER(SEARCH("publishing/translations", N1782)),"translations",ISNUMBER(SEARCH("technology/gadgets", N1782)),"gadgets",ISNUMBER(SEARCH("technology/hardware", N1782)),"hardware",ISNUMBER(SEARCH("technology/makerspaces", N1782)),"makerspaces",ISNUMBER(SEARCH("technology/space exploration", N1782)),"space exploration",ISNUMBER(SEARCH("technology/wearables", N1782)),"wearables",ISNUMBER(SEARCH("technology/web", N1782)),"web",ISNUMBER(SEARCH("theater/musical", N1782)),"musical",ISNUMBER(SEARCH("theater/plays", N1782)),"plays",ISNUMBER(SEARCH("theater/spaces", N1782)),"spaces")</f>
        <v>photobooks</v>
      </c>
      <c r="S1782" s="6">
        <f t="shared" si="137"/>
        <v>42493.600810185191</v>
      </c>
      <c r="T1782" s="6">
        <f t="shared" si="138"/>
        <v>42553.600810185191</v>
      </c>
    </row>
    <row r="1783" spans="1:20" ht="48" hidden="1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9"/>
        <v>59.041666666666664</v>
      </c>
      <c r="Q1783" t="str">
        <f t="shared" si="136"/>
        <v>photography</v>
      </c>
      <c r="R1783" t="str" cm="1">
        <f t="array" ref="R1783">_xlfn.IFS(ISNUMBER(SEARCH("film &amp; video/television", N1783)),"television",ISNUMBER(SEARCH("film &amp; video/animation", N1783)),"animation",ISNUMBER(SEARCH("film &amp; video/documentary", N1783)),"documentary",ISNUMBER(SEARCH("film &amp; video/drama", N1783)),"drama",ISNUMBER(SEARCH("film &amp; video/science fiction", N1783)),"science fiction",ISNUMBER(SEARCH("film &amp; video/shorts", N1783)),"shorts",ISNUMBER(SEARCH("food/food trucks", N1783)),"food trucks",ISNUMBER(SEARCH("food/restaurants", N1783)),"restaurants",ISNUMBER(SEARCH("food/small batch", N1783)),"small batch",ISNUMBER(SEARCH("games/mobile games", N1783)),"mobile games",ISNUMBER(SEARCH("games/tabletop games", N1783)),"tabletop games",ISNUMBER(SEARCH("games/video games", N1783)),"video games",ISNUMBER(SEARCH("music/classical music", N1783)),"classical music",ISNUMBER(SEARCH("music/electronic music", N1783)),"electronic music",ISNUMBER(SEARCH("music/faith", N1783)),"faith",ISNUMBER(SEARCH("music/indie rock", N1783)),"indie rock",ISNUMBER(SEARCH("music/jazz", N1783)),"jazz",ISNUMBER(SEARCH("music/metal", N1783)),"metal",ISNUMBER(SEARCH("music/pop", N1783)),"pop",ISNUMBER(SEARCH("music/rock", N1783)),"rock",ISNUMBER(SEARCH("music/world music", N1783)),"world music",ISNUMBER(SEARCH("journalism/audio", N1783)),"audio",ISNUMBER(SEARCH("photography/nature", N1783)),"nature",ISNUMBER(SEARCH("photography/people", N1783)),"people",ISNUMBER(SEARCH("photography/photobooks", N1783)),"photobooks",ISNUMBER(SEARCH("photography/places", N1783)),"places",ISNUMBER(SEARCH("publishing/art books", N1783)),"art books",ISNUMBER(SEARCH("publishing/children's books", N1783)),"children's books",ISNUMBER(SEARCH("publishing/fiction", N1783)),"fiction",ISNUMBER(SEARCH("publishing/nonfiction", N1783)),"nonfiction",ISNUMBER(SEARCH("publishing/radio &amp; podcasts", N1783)),"radio &amp; podcasts",ISNUMBER(SEARCH("publishing/translations", N1783)),"translations",ISNUMBER(SEARCH("technology/gadgets", N1783)),"gadgets",ISNUMBER(SEARCH("technology/hardware", N1783)),"hardware",ISNUMBER(SEARCH("technology/makerspaces", N1783)),"makerspaces",ISNUMBER(SEARCH("technology/space exploration", N1783)),"space exploration",ISNUMBER(SEARCH("technology/wearables", N1783)),"wearables",ISNUMBER(SEARCH("technology/web", N1783)),"web",ISNUMBER(SEARCH("theater/musical", N1783)),"musical",ISNUMBER(SEARCH("theater/plays", N1783)),"plays",ISNUMBER(SEARCH("theater/spaces", N1783)),"spaces")</f>
        <v>photobooks</v>
      </c>
      <c r="S1783" s="6">
        <f t="shared" si="137"/>
        <v>42597.617418981477</v>
      </c>
      <c r="T1783" s="6">
        <f t="shared" si="138"/>
        <v>42628.617418981477</v>
      </c>
    </row>
    <row r="1784" spans="1:20" ht="48" hidden="1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9"/>
        <v>71.34210526315789</v>
      </c>
      <c r="Q1784" t="str">
        <f t="shared" si="136"/>
        <v>photography</v>
      </c>
      <c r="R1784" t="str" cm="1">
        <f t="array" ref="R1784">_xlfn.IFS(ISNUMBER(SEARCH("film &amp; video/television", N1784)),"television",ISNUMBER(SEARCH("film &amp; video/animation", N1784)),"animation",ISNUMBER(SEARCH("film &amp; video/documentary", N1784)),"documentary",ISNUMBER(SEARCH("film &amp; video/drama", N1784)),"drama",ISNUMBER(SEARCH("film &amp; video/science fiction", N1784)),"science fiction",ISNUMBER(SEARCH("film &amp; video/shorts", N1784)),"shorts",ISNUMBER(SEARCH("food/food trucks", N1784)),"food trucks",ISNUMBER(SEARCH("food/restaurants", N1784)),"restaurants",ISNUMBER(SEARCH("food/small batch", N1784)),"small batch",ISNUMBER(SEARCH("games/mobile games", N1784)),"mobile games",ISNUMBER(SEARCH("games/tabletop games", N1784)),"tabletop games",ISNUMBER(SEARCH("games/video games", N1784)),"video games",ISNUMBER(SEARCH("music/classical music", N1784)),"classical music",ISNUMBER(SEARCH("music/electronic music", N1784)),"electronic music",ISNUMBER(SEARCH("music/faith", N1784)),"faith",ISNUMBER(SEARCH("music/indie rock", N1784)),"indie rock",ISNUMBER(SEARCH("music/jazz", N1784)),"jazz",ISNUMBER(SEARCH("music/metal", N1784)),"metal",ISNUMBER(SEARCH("music/pop", N1784)),"pop",ISNUMBER(SEARCH("music/rock", N1784)),"rock",ISNUMBER(SEARCH("music/world music", N1784)),"world music",ISNUMBER(SEARCH("journalism/audio", N1784)),"audio",ISNUMBER(SEARCH("photography/nature", N1784)),"nature",ISNUMBER(SEARCH("photography/people", N1784)),"people",ISNUMBER(SEARCH("photography/photobooks", N1784)),"photobooks",ISNUMBER(SEARCH("photography/places", N1784)),"places",ISNUMBER(SEARCH("publishing/art books", N1784)),"art books",ISNUMBER(SEARCH("publishing/children's books", N1784)),"children's books",ISNUMBER(SEARCH("publishing/fiction", N1784)),"fiction",ISNUMBER(SEARCH("publishing/nonfiction", N1784)),"nonfiction",ISNUMBER(SEARCH("publishing/radio &amp; podcasts", N1784)),"radio &amp; podcasts",ISNUMBER(SEARCH("publishing/translations", N1784)),"translations",ISNUMBER(SEARCH("technology/gadgets", N1784)),"gadgets",ISNUMBER(SEARCH("technology/hardware", N1784)),"hardware",ISNUMBER(SEARCH("technology/makerspaces", N1784)),"makerspaces",ISNUMBER(SEARCH("technology/space exploration", N1784)),"space exploration",ISNUMBER(SEARCH("technology/wearables", N1784)),"wearables",ISNUMBER(SEARCH("technology/web", N1784)),"web",ISNUMBER(SEARCH("theater/musical", N1784)),"musical",ISNUMBER(SEARCH("theater/plays", N1784)),"plays",ISNUMBER(SEARCH("theater/spaces", N1784)),"spaces")</f>
        <v>photobooks</v>
      </c>
      <c r="S1784" s="6">
        <f t="shared" si="137"/>
        <v>42388.575104166666</v>
      </c>
      <c r="T1784" s="6">
        <f t="shared" si="138"/>
        <v>42421.575104166666</v>
      </c>
    </row>
    <row r="1785" spans="1:20" ht="48" hidden="1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9"/>
        <v>51.227027027027027</v>
      </c>
      <c r="Q1785" t="str">
        <f t="shared" si="136"/>
        <v>photography</v>
      </c>
      <c r="R1785" t="str" cm="1">
        <f t="array" ref="R1785">_xlfn.IFS(ISNUMBER(SEARCH("film &amp; video/television", N1785)),"television",ISNUMBER(SEARCH("film &amp; video/animation", N1785)),"animation",ISNUMBER(SEARCH("film &amp; video/documentary", N1785)),"documentary",ISNUMBER(SEARCH("film &amp; video/drama", N1785)),"drama",ISNUMBER(SEARCH("film &amp; video/science fiction", N1785)),"science fiction",ISNUMBER(SEARCH("film &amp; video/shorts", N1785)),"shorts",ISNUMBER(SEARCH("food/food trucks", N1785)),"food trucks",ISNUMBER(SEARCH("food/restaurants", N1785)),"restaurants",ISNUMBER(SEARCH("food/small batch", N1785)),"small batch",ISNUMBER(SEARCH("games/mobile games", N1785)),"mobile games",ISNUMBER(SEARCH("games/tabletop games", N1785)),"tabletop games",ISNUMBER(SEARCH("games/video games", N1785)),"video games",ISNUMBER(SEARCH("music/classical music", N1785)),"classical music",ISNUMBER(SEARCH("music/electronic music", N1785)),"electronic music",ISNUMBER(SEARCH("music/faith", N1785)),"faith",ISNUMBER(SEARCH("music/indie rock", N1785)),"indie rock",ISNUMBER(SEARCH("music/jazz", N1785)),"jazz",ISNUMBER(SEARCH("music/metal", N1785)),"metal",ISNUMBER(SEARCH("music/pop", N1785)),"pop",ISNUMBER(SEARCH("music/rock", N1785)),"rock",ISNUMBER(SEARCH("music/world music", N1785)),"world music",ISNUMBER(SEARCH("journalism/audio", N1785)),"audio",ISNUMBER(SEARCH("photography/nature", N1785)),"nature",ISNUMBER(SEARCH("photography/people", N1785)),"people",ISNUMBER(SEARCH("photography/photobooks", N1785)),"photobooks",ISNUMBER(SEARCH("photography/places", N1785)),"places",ISNUMBER(SEARCH("publishing/art books", N1785)),"art books",ISNUMBER(SEARCH("publishing/children's books", N1785)),"children's books",ISNUMBER(SEARCH("publishing/fiction", N1785)),"fiction",ISNUMBER(SEARCH("publishing/nonfiction", N1785)),"nonfiction",ISNUMBER(SEARCH("publishing/radio &amp; podcasts", N1785)),"radio &amp; podcasts",ISNUMBER(SEARCH("publishing/translations", N1785)),"translations",ISNUMBER(SEARCH("technology/gadgets", N1785)),"gadgets",ISNUMBER(SEARCH("technology/hardware", N1785)),"hardware",ISNUMBER(SEARCH("technology/makerspaces", N1785)),"makerspaces",ISNUMBER(SEARCH("technology/space exploration", N1785)),"space exploration",ISNUMBER(SEARCH("technology/wearables", N1785)),"wearables",ISNUMBER(SEARCH("technology/web", N1785)),"web",ISNUMBER(SEARCH("theater/musical", N1785)),"musical",ISNUMBER(SEARCH("theater/plays", N1785)),"plays",ISNUMBER(SEARCH("theater/spaces", N1785)),"spaces")</f>
        <v>photobooks</v>
      </c>
      <c r="S1785" s="6">
        <f t="shared" si="137"/>
        <v>42115.949976851851</v>
      </c>
      <c r="T1785" s="6">
        <f t="shared" si="138"/>
        <v>42145.949976851851</v>
      </c>
    </row>
    <row r="1786" spans="1:20" ht="48" hidden="1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9"/>
        <v>60.242424242424242</v>
      </c>
      <c r="Q1786" t="str">
        <f t="shared" si="136"/>
        <v>photography</v>
      </c>
      <c r="R1786" t="str" cm="1">
        <f t="array" ref="R1786">_xlfn.IFS(ISNUMBER(SEARCH("film &amp; video/television", N1786)),"television",ISNUMBER(SEARCH("film &amp; video/animation", N1786)),"animation",ISNUMBER(SEARCH("film &amp; video/documentary", N1786)),"documentary",ISNUMBER(SEARCH("film &amp; video/drama", N1786)),"drama",ISNUMBER(SEARCH("film &amp; video/science fiction", N1786)),"science fiction",ISNUMBER(SEARCH("film &amp; video/shorts", N1786)),"shorts",ISNUMBER(SEARCH("food/food trucks", N1786)),"food trucks",ISNUMBER(SEARCH("food/restaurants", N1786)),"restaurants",ISNUMBER(SEARCH("food/small batch", N1786)),"small batch",ISNUMBER(SEARCH("games/mobile games", N1786)),"mobile games",ISNUMBER(SEARCH("games/tabletop games", N1786)),"tabletop games",ISNUMBER(SEARCH("games/video games", N1786)),"video games",ISNUMBER(SEARCH("music/classical music", N1786)),"classical music",ISNUMBER(SEARCH("music/electronic music", N1786)),"electronic music",ISNUMBER(SEARCH("music/faith", N1786)),"faith",ISNUMBER(SEARCH("music/indie rock", N1786)),"indie rock",ISNUMBER(SEARCH("music/jazz", N1786)),"jazz",ISNUMBER(SEARCH("music/metal", N1786)),"metal",ISNUMBER(SEARCH("music/pop", N1786)),"pop",ISNUMBER(SEARCH("music/rock", N1786)),"rock",ISNUMBER(SEARCH("music/world music", N1786)),"world music",ISNUMBER(SEARCH("journalism/audio", N1786)),"audio",ISNUMBER(SEARCH("photography/nature", N1786)),"nature",ISNUMBER(SEARCH("photography/people", N1786)),"people",ISNUMBER(SEARCH("photography/photobooks", N1786)),"photobooks",ISNUMBER(SEARCH("photography/places", N1786)),"places",ISNUMBER(SEARCH("publishing/art books", N1786)),"art books",ISNUMBER(SEARCH("publishing/children's books", N1786)),"children's books",ISNUMBER(SEARCH("publishing/fiction", N1786)),"fiction",ISNUMBER(SEARCH("publishing/nonfiction", N1786)),"nonfiction",ISNUMBER(SEARCH("publishing/radio &amp; podcasts", N1786)),"radio &amp; podcasts",ISNUMBER(SEARCH("publishing/translations", N1786)),"translations",ISNUMBER(SEARCH("technology/gadgets", N1786)),"gadgets",ISNUMBER(SEARCH("technology/hardware", N1786)),"hardware",ISNUMBER(SEARCH("technology/makerspaces", N1786)),"makerspaces",ISNUMBER(SEARCH("technology/space exploration", N1786)),"space exploration",ISNUMBER(SEARCH("technology/wearables", N1786)),"wearables",ISNUMBER(SEARCH("technology/web", N1786)),"web",ISNUMBER(SEARCH("theater/musical", N1786)),"musical",ISNUMBER(SEARCH("theater/plays", N1786)),"plays",ISNUMBER(SEARCH("theater/spaces", N1786)),"spaces")</f>
        <v>photobooks</v>
      </c>
      <c r="S1786" s="6">
        <f t="shared" si="137"/>
        <v>42003.655555555553</v>
      </c>
      <c r="T1786" s="6">
        <f t="shared" si="138"/>
        <v>42035.142361111109</v>
      </c>
    </row>
    <row r="1787" spans="1:20" ht="48" hidden="1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9"/>
        <v>44.935185185185183</v>
      </c>
      <c r="Q1787" t="str">
        <f t="shared" si="136"/>
        <v>photography</v>
      </c>
      <c r="R1787" t="str" cm="1">
        <f t="array" ref="R1787">_xlfn.IFS(ISNUMBER(SEARCH("film &amp; video/television", N1787)),"television",ISNUMBER(SEARCH("film &amp; video/animation", N1787)),"animation",ISNUMBER(SEARCH("film &amp; video/documentary", N1787)),"documentary",ISNUMBER(SEARCH("film &amp; video/drama", N1787)),"drama",ISNUMBER(SEARCH("film &amp; video/science fiction", N1787)),"science fiction",ISNUMBER(SEARCH("film &amp; video/shorts", N1787)),"shorts",ISNUMBER(SEARCH("food/food trucks", N1787)),"food trucks",ISNUMBER(SEARCH("food/restaurants", N1787)),"restaurants",ISNUMBER(SEARCH("food/small batch", N1787)),"small batch",ISNUMBER(SEARCH("games/mobile games", N1787)),"mobile games",ISNUMBER(SEARCH("games/tabletop games", N1787)),"tabletop games",ISNUMBER(SEARCH("games/video games", N1787)),"video games",ISNUMBER(SEARCH("music/classical music", N1787)),"classical music",ISNUMBER(SEARCH("music/electronic music", N1787)),"electronic music",ISNUMBER(SEARCH("music/faith", N1787)),"faith",ISNUMBER(SEARCH("music/indie rock", N1787)),"indie rock",ISNUMBER(SEARCH("music/jazz", N1787)),"jazz",ISNUMBER(SEARCH("music/metal", N1787)),"metal",ISNUMBER(SEARCH("music/pop", N1787)),"pop",ISNUMBER(SEARCH("music/rock", N1787)),"rock",ISNUMBER(SEARCH("music/world music", N1787)),"world music",ISNUMBER(SEARCH("journalism/audio", N1787)),"audio",ISNUMBER(SEARCH("photography/nature", N1787)),"nature",ISNUMBER(SEARCH("photography/people", N1787)),"people",ISNUMBER(SEARCH("photography/photobooks", N1787)),"photobooks",ISNUMBER(SEARCH("photography/places", N1787)),"places",ISNUMBER(SEARCH("publishing/art books", N1787)),"art books",ISNUMBER(SEARCH("publishing/children's books", N1787)),"children's books",ISNUMBER(SEARCH("publishing/fiction", N1787)),"fiction",ISNUMBER(SEARCH("publishing/nonfiction", N1787)),"nonfiction",ISNUMBER(SEARCH("publishing/radio &amp; podcasts", N1787)),"radio &amp; podcasts",ISNUMBER(SEARCH("publishing/translations", N1787)),"translations",ISNUMBER(SEARCH("technology/gadgets", N1787)),"gadgets",ISNUMBER(SEARCH("technology/hardware", N1787)),"hardware",ISNUMBER(SEARCH("technology/makerspaces", N1787)),"makerspaces",ISNUMBER(SEARCH("technology/space exploration", N1787)),"space exploration",ISNUMBER(SEARCH("technology/wearables", N1787)),"wearables",ISNUMBER(SEARCH("technology/web", N1787)),"web",ISNUMBER(SEARCH("theater/musical", N1787)),"musical",ISNUMBER(SEARCH("theater/plays", N1787)),"plays",ISNUMBER(SEARCH("theater/spaces", N1787)),"spaces")</f>
        <v>photobooks</v>
      </c>
      <c r="S1787" s="6">
        <f t="shared" si="137"/>
        <v>41897.134895833333</v>
      </c>
      <c r="T1787" s="6">
        <f t="shared" si="138"/>
        <v>41928</v>
      </c>
    </row>
    <row r="1788" spans="1:20" ht="48" hidden="1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9"/>
        <v>31.206896551724139</v>
      </c>
      <c r="Q1788" t="str">
        <f t="shared" si="136"/>
        <v>photography</v>
      </c>
      <c r="R1788" t="str" cm="1">
        <f t="array" ref="R1788">_xlfn.IFS(ISNUMBER(SEARCH("film &amp; video/television", N1788)),"television",ISNUMBER(SEARCH("film &amp; video/animation", N1788)),"animation",ISNUMBER(SEARCH("film &amp; video/documentary", N1788)),"documentary",ISNUMBER(SEARCH("film &amp; video/drama", N1788)),"drama",ISNUMBER(SEARCH("film &amp; video/science fiction", N1788)),"science fiction",ISNUMBER(SEARCH("film &amp; video/shorts", N1788)),"shorts",ISNUMBER(SEARCH("food/food trucks", N1788)),"food trucks",ISNUMBER(SEARCH("food/restaurants", N1788)),"restaurants",ISNUMBER(SEARCH("food/small batch", N1788)),"small batch",ISNUMBER(SEARCH("games/mobile games", N1788)),"mobile games",ISNUMBER(SEARCH("games/tabletop games", N1788)),"tabletop games",ISNUMBER(SEARCH("games/video games", N1788)),"video games",ISNUMBER(SEARCH("music/classical music", N1788)),"classical music",ISNUMBER(SEARCH("music/electronic music", N1788)),"electronic music",ISNUMBER(SEARCH("music/faith", N1788)),"faith",ISNUMBER(SEARCH("music/indie rock", N1788)),"indie rock",ISNUMBER(SEARCH("music/jazz", N1788)),"jazz",ISNUMBER(SEARCH("music/metal", N1788)),"metal",ISNUMBER(SEARCH("music/pop", N1788)),"pop",ISNUMBER(SEARCH("music/rock", N1788)),"rock",ISNUMBER(SEARCH("music/world music", N1788)),"world music",ISNUMBER(SEARCH("journalism/audio", N1788)),"audio",ISNUMBER(SEARCH("photography/nature", N1788)),"nature",ISNUMBER(SEARCH("photography/people", N1788)),"people",ISNUMBER(SEARCH("photography/photobooks", N1788)),"photobooks",ISNUMBER(SEARCH("photography/places", N1788)),"places",ISNUMBER(SEARCH("publishing/art books", N1788)),"art books",ISNUMBER(SEARCH("publishing/children's books", N1788)),"children's books",ISNUMBER(SEARCH("publishing/fiction", N1788)),"fiction",ISNUMBER(SEARCH("publishing/nonfiction", N1788)),"nonfiction",ISNUMBER(SEARCH("publishing/radio &amp; podcasts", N1788)),"radio &amp; podcasts",ISNUMBER(SEARCH("publishing/translations", N1788)),"translations",ISNUMBER(SEARCH("technology/gadgets", N1788)),"gadgets",ISNUMBER(SEARCH("technology/hardware", N1788)),"hardware",ISNUMBER(SEARCH("technology/makerspaces", N1788)),"makerspaces",ISNUMBER(SEARCH("technology/space exploration", N1788)),"space exploration",ISNUMBER(SEARCH("technology/wearables", N1788)),"wearables",ISNUMBER(SEARCH("technology/web", N1788)),"web",ISNUMBER(SEARCH("theater/musical", N1788)),"musical",ISNUMBER(SEARCH("theater/plays", N1788)),"plays",ISNUMBER(SEARCH("theater/spaces", N1788)),"spaces")</f>
        <v>photobooks</v>
      </c>
      <c r="S1788" s="6">
        <f t="shared" si="137"/>
        <v>41958.550659722227</v>
      </c>
      <c r="T1788" s="6">
        <f t="shared" si="138"/>
        <v>41988.550659722227</v>
      </c>
    </row>
    <row r="1789" spans="1:20" ht="48" hidden="1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9"/>
        <v>63.875</v>
      </c>
      <c r="Q1789" t="str">
        <f t="shared" si="136"/>
        <v>photography</v>
      </c>
      <c r="R1789" t="str" cm="1">
        <f t="array" ref="R1789">_xlfn.IFS(ISNUMBER(SEARCH("film &amp; video/television", N1789)),"television",ISNUMBER(SEARCH("film &amp; video/animation", N1789)),"animation",ISNUMBER(SEARCH("film &amp; video/documentary", N1789)),"documentary",ISNUMBER(SEARCH("film &amp; video/drama", N1789)),"drama",ISNUMBER(SEARCH("film &amp; video/science fiction", N1789)),"science fiction",ISNUMBER(SEARCH("film &amp; video/shorts", N1789)),"shorts",ISNUMBER(SEARCH("food/food trucks", N1789)),"food trucks",ISNUMBER(SEARCH("food/restaurants", N1789)),"restaurants",ISNUMBER(SEARCH("food/small batch", N1789)),"small batch",ISNUMBER(SEARCH("games/mobile games", N1789)),"mobile games",ISNUMBER(SEARCH("games/tabletop games", N1789)),"tabletop games",ISNUMBER(SEARCH("games/video games", N1789)),"video games",ISNUMBER(SEARCH("music/classical music", N1789)),"classical music",ISNUMBER(SEARCH("music/electronic music", N1789)),"electronic music",ISNUMBER(SEARCH("music/faith", N1789)),"faith",ISNUMBER(SEARCH("music/indie rock", N1789)),"indie rock",ISNUMBER(SEARCH("music/jazz", N1789)),"jazz",ISNUMBER(SEARCH("music/metal", N1789)),"metal",ISNUMBER(SEARCH("music/pop", N1789)),"pop",ISNUMBER(SEARCH("music/rock", N1789)),"rock",ISNUMBER(SEARCH("music/world music", N1789)),"world music",ISNUMBER(SEARCH("journalism/audio", N1789)),"audio",ISNUMBER(SEARCH("photography/nature", N1789)),"nature",ISNUMBER(SEARCH("photography/people", N1789)),"people",ISNUMBER(SEARCH("photography/photobooks", N1789)),"photobooks",ISNUMBER(SEARCH("photography/places", N1789)),"places",ISNUMBER(SEARCH("publishing/art books", N1789)),"art books",ISNUMBER(SEARCH("publishing/children's books", N1789)),"children's books",ISNUMBER(SEARCH("publishing/fiction", N1789)),"fiction",ISNUMBER(SEARCH("publishing/nonfiction", N1789)),"nonfiction",ISNUMBER(SEARCH("publishing/radio &amp; podcasts", N1789)),"radio &amp; podcasts",ISNUMBER(SEARCH("publishing/translations", N1789)),"translations",ISNUMBER(SEARCH("technology/gadgets", N1789)),"gadgets",ISNUMBER(SEARCH("technology/hardware", N1789)),"hardware",ISNUMBER(SEARCH("technology/makerspaces", N1789)),"makerspaces",ISNUMBER(SEARCH("technology/space exploration", N1789)),"space exploration",ISNUMBER(SEARCH("technology/wearables", N1789)),"wearables",ISNUMBER(SEARCH("technology/web", N1789)),"web",ISNUMBER(SEARCH("theater/musical", N1789)),"musical",ISNUMBER(SEARCH("theater/plays", N1789)),"plays",ISNUMBER(SEARCH("theater/spaces", N1789)),"spaces")</f>
        <v>photobooks</v>
      </c>
      <c r="S1789" s="6">
        <f t="shared" si="137"/>
        <v>42068.65552083333</v>
      </c>
      <c r="T1789" s="6">
        <f t="shared" si="138"/>
        <v>42098.613854166666</v>
      </c>
    </row>
    <row r="1790" spans="1:20" ht="48" hidden="1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9"/>
        <v>19</v>
      </c>
      <c r="Q1790" t="str">
        <f t="shared" si="136"/>
        <v>photography</v>
      </c>
      <c r="R1790" t="str" cm="1">
        <f t="array" ref="R1790">_xlfn.IFS(ISNUMBER(SEARCH("film &amp; video/television", N1790)),"television",ISNUMBER(SEARCH("film &amp; video/animation", N1790)),"animation",ISNUMBER(SEARCH("film &amp; video/documentary", N1790)),"documentary",ISNUMBER(SEARCH("film &amp; video/drama", N1790)),"drama",ISNUMBER(SEARCH("film &amp; video/science fiction", N1790)),"science fiction",ISNUMBER(SEARCH("film &amp; video/shorts", N1790)),"shorts",ISNUMBER(SEARCH("food/food trucks", N1790)),"food trucks",ISNUMBER(SEARCH("food/restaurants", N1790)),"restaurants",ISNUMBER(SEARCH("food/small batch", N1790)),"small batch",ISNUMBER(SEARCH("games/mobile games", N1790)),"mobile games",ISNUMBER(SEARCH("games/tabletop games", N1790)),"tabletop games",ISNUMBER(SEARCH("games/video games", N1790)),"video games",ISNUMBER(SEARCH("music/classical music", N1790)),"classical music",ISNUMBER(SEARCH("music/electronic music", N1790)),"electronic music",ISNUMBER(SEARCH("music/faith", N1790)),"faith",ISNUMBER(SEARCH("music/indie rock", N1790)),"indie rock",ISNUMBER(SEARCH("music/jazz", N1790)),"jazz",ISNUMBER(SEARCH("music/metal", N1790)),"metal",ISNUMBER(SEARCH("music/pop", N1790)),"pop",ISNUMBER(SEARCH("music/rock", N1790)),"rock",ISNUMBER(SEARCH("music/world music", N1790)),"world music",ISNUMBER(SEARCH("journalism/audio", N1790)),"audio",ISNUMBER(SEARCH("photography/nature", N1790)),"nature",ISNUMBER(SEARCH("photography/people", N1790)),"people",ISNUMBER(SEARCH("photography/photobooks", N1790)),"photobooks",ISNUMBER(SEARCH("photography/places", N1790)),"places",ISNUMBER(SEARCH("publishing/art books", N1790)),"art books",ISNUMBER(SEARCH("publishing/children's books", N1790)),"children's books",ISNUMBER(SEARCH("publishing/fiction", N1790)),"fiction",ISNUMBER(SEARCH("publishing/nonfiction", N1790)),"nonfiction",ISNUMBER(SEARCH("publishing/radio &amp; podcasts", N1790)),"radio &amp; podcasts",ISNUMBER(SEARCH("publishing/translations", N1790)),"translations",ISNUMBER(SEARCH("technology/gadgets", N1790)),"gadgets",ISNUMBER(SEARCH("technology/hardware", N1790)),"hardware",ISNUMBER(SEARCH("technology/makerspaces", N1790)),"makerspaces",ISNUMBER(SEARCH("technology/space exploration", N1790)),"space exploration",ISNUMBER(SEARCH("technology/wearables", N1790)),"wearables",ISNUMBER(SEARCH("technology/web", N1790)),"web",ISNUMBER(SEARCH("theater/musical", N1790)),"musical",ISNUMBER(SEARCH("theater/plays", N1790)),"plays",ISNUMBER(SEARCH("theater/spaces", N1790)),"spaces")</f>
        <v>photobooks</v>
      </c>
      <c r="S1790" s="6">
        <f t="shared" si="137"/>
        <v>41913.94840277778</v>
      </c>
      <c r="T1790" s="6">
        <f t="shared" si="138"/>
        <v>41943.94840277778</v>
      </c>
    </row>
    <row r="1791" spans="1:20" ht="48" hidden="1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9"/>
        <v>10</v>
      </c>
      <c r="Q1791" t="str">
        <f t="shared" si="136"/>
        <v>photography</v>
      </c>
      <c r="R1791" t="str" cm="1">
        <f t="array" ref="R1791">_xlfn.IFS(ISNUMBER(SEARCH("film &amp; video/television", N1791)),"television",ISNUMBER(SEARCH("film &amp; video/animation", N1791)),"animation",ISNUMBER(SEARCH("film &amp; video/documentary", N1791)),"documentary",ISNUMBER(SEARCH("film &amp; video/drama", N1791)),"drama",ISNUMBER(SEARCH("film &amp; video/science fiction", N1791)),"science fiction",ISNUMBER(SEARCH("film &amp; video/shorts", N1791)),"shorts",ISNUMBER(SEARCH("food/food trucks", N1791)),"food trucks",ISNUMBER(SEARCH("food/restaurants", N1791)),"restaurants",ISNUMBER(SEARCH("food/small batch", N1791)),"small batch",ISNUMBER(SEARCH("games/mobile games", N1791)),"mobile games",ISNUMBER(SEARCH("games/tabletop games", N1791)),"tabletop games",ISNUMBER(SEARCH("games/video games", N1791)),"video games",ISNUMBER(SEARCH("music/classical music", N1791)),"classical music",ISNUMBER(SEARCH("music/electronic music", N1791)),"electronic music",ISNUMBER(SEARCH("music/faith", N1791)),"faith",ISNUMBER(SEARCH("music/indie rock", N1791)),"indie rock",ISNUMBER(SEARCH("music/jazz", N1791)),"jazz",ISNUMBER(SEARCH("music/metal", N1791)),"metal",ISNUMBER(SEARCH("music/pop", N1791)),"pop",ISNUMBER(SEARCH("music/rock", N1791)),"rock",ISNUMBER(SEARCH("music/world music", N1791)),"world music",ISNUMBER(SEARCH("journalism/audio", N1791)),"audio",ISNUMBER(SEARCH("photography/nature", N1791)),"nature",ISNUMBER(SEARCH("photography/people", N1791)),"people",ISNUMBER(SEARCH("photography/photobooks", N1791)),"photobooks",ISNUMBER(SEARCH("photography/places", N1791)),"places",ISNUMBER(SEARCH("publishing/art books", N1791)),"art books",ISNUMBER(SEARCH("publishing/children's books", N1791)),"children's books",ISNUMBER(SEARCH("publishing/fiction", N1791)),"fiction",ISNUMBER(SEARCH("publishing/nonfiction", N1791)),"nonfiction",ISNUMBER(SEARCH("publishing/radio &amp; podcasts", N1791)),"radio &amp; podcasts",ISNUMBER(SEARCH("publishing/translations", N1791)),"translations",ISNUMBER(SEARCH("technology/gadgets", N1791)),"gadgets",ISNUMBER(SEARCH("technology/hardware", N1791)),"hardware",ISNUMBER(SEARCH("technology/makerspaces", N1791)),"makerspaces",ISNUMBER(SEARCH("technology/space exploration", N1791)),"space exploration",ISNUMBER(SEARCH("technology/wearables", N1791)),"wearables",ISNUMBER(SEARCH("technology/web", N1791)),"web",ISNUMBER(SEARCH("theater/musical", N1791)),"musical",ISNUMBER(SEARCH("theater/plays", N1791)),"plays",ISNUMBER(SEARCH("theater/spaces", N1791)),"spaces")</f>
        <v>photobooks</v>
      </c>
      <c r="S1791" s="6">
        <f t="shared" si="137"/>
        <v>41956.250034722223</v>
      </c>
      <c r="T1791" s="6">
        <f t="shared" si="138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9"/>
        <v>109.06666666666666</v>
      </c>
      <c r="Q1792" t="str">
        <f t="shared" si="136"/>
        <v>photography</v>
      </c>
      <c r="R1792" t="str" cm="1">
        <f t="array" ref="R1792">_xlfn.IFS(ISNUMBER(SEARCH("film &amp; video/television", N1792)),"television",ISNUMBER(SEARCH("film &amp; video/animation", N1792)),"animation",ISNUMBER(SEARCH("film &amp; video/documentary", N1792)),"documentary",ISNUMBER(SEARCH("film &amp; video/drama", N1792)),"drama",ISNUMBER(SEARCH("film &amp; video/science fiction", N1792)),"science fiction",ISNUMBER(SEARCH("film &amp; video/shorts", N1792)),"shorts",ISNUMBER(SEARCH("food/food trucks", N1792)),"food trucks",ISNUMBER(SEARCH("food/restaurants", N1792)),"restaurants",ISNUMBER(SEARCH("food/small batch", N1792)),"small batch",ISNUMBER(SEARCH("games/mobile games", N1792)),"mobile games",ISNUMBER(SEARCH("games/tabletop games", N1792)),"tabletop games",ISNUMBER(SEARCH("games/video games", N1792)),"video games",ISNUMBER(SEARCH("music/classical music", N1792)),"classical music",ISNUMBER(SEARCH("music/electronic music", N1792)),"electronic music",ISNUMBER(SEARCH("music/faith", N1792)),"faith",ISNUMBER(SEARCH("music/indie rock", N1792)),"indie rock",ISNUMBER(SEARCH("music/jazz", N1792)),"jazz",ISNUMBER(SEARCH("music/metal", N1792)),"metal",ISNUMBER(SEARCH("music/pop", N1792)),"pop",ISNUMBER(SEARCH("music/rock", N1792)),"rock",ISNUMBER(SEARCH("music/world music", N1792)),"world music",ISNUMBER(SEARCH("journalism/audio", N1792)),"audio",ISNUMBER(SEARCH("photography/nature", N1792)),"nature",ISNUMBER(SEARCH("photography/people", N1792)),"people",ISNUMBER(SEARCH("photography/photobooks", N1792)),"photobooks",ISNUMBER(SEARCH("photography/places", N1792)),"places",ISNUMBER(SEARCH("publishing/art books", N1792)),"art books",ISNUMBER(SEARCH("publishing/children's books", N1792)),"children's books",ISNUMBER(SEARCH("publishing/fiction", N1792)),"fiction",ISNUMBER(SEARCH("publishing/nonfiction", N1792)),"nonfiction",ISNUMBER(SEARCH("publishing/radio &amp; podcasts", N1792)),"radio &amp; podcasts",ISNUMBER(SEARCH("publishing/translations", N1792)),"translations",ISNUMBER(SEARCH("technology/gadgets", N1792)),"gadgets",ISNUMBER(SEARCH("technology/hardware", N1792)),"hardware",ISNUMBER(SEARCH("technology/makerspaces", N1792)),"makerspaces",ISNUMBER(SEARCH("technology/space exploration", N1792)),"space exploration",ISNUMBER(SEARCH("technology/wearables", N1792)),"wearables",ISNUMBER(SEARCH("technology/web", N1792)),"web",ISNUMBER(SEARCH("theater/musical", N1792)),"musical",ISNUMBER(SEARCH("theater/plays", N1792)),"plays",ISNUMBER(SEARCH("theater/spaces", N1792)),"spaces")</f>
        <v>photobooks</v>
      </c>
      <c r="S1792" s="6">
        <f t="shared" si="137"/>
        <v>42010.674513888895</v>
      </c>
      <c r="T1792" s="6">
        <f t="shared" si="138"/>
        <v>42040.674513888895</v>
      </c>
    </row>
    <row r="1793" spans="1:20" ht="32" hidden="1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9"/>
        <v>26.75</v>
      </c>
      <c r="Q1793" t="str">
        <f t="shared" si="136"/>
        <v>photography</v>
      </c>
      <c r="R1793" t="str" cm="1">
        <f t="array" ref="R1793">_xlfn.IFS(ISNUMBER(SEARCH("film &amp; video/television", N1793)),"television",ISNUMBER(SEARCH("film &amp; video/animation", N1793)),"animation",ISNUMBER(SEARCH("film &amp; video/documentary", N1793)),"documentary",ISNUMBER(SEARCH("film &amp; video/drama", N1793)),"drama",ISNUMBER(SEARCH("film &amp; video/science fiction", N1793)),"science fiction",ISNUMBER(SEARCH("film &amp; video/shorts", N1793)),"shorts",ISNUMBER(SEARCH("food/food trucks", N1793)),"food trucks",ISNUMBER(SEARCH("food/restaurants", N1793)),"restaurants",ISNUMBER(SEARCH("food/small batch", N1793)),"small batch",ISNUMBER(SEARCH("games/mobile games", N1793)),"mobile games",ISNUMBER(SEARCH("games/tabletop games", N1793)),"tabletop games",ISNUMBER(SEARCH("games/video games", N1793)),"video games",ISNUMBER(SEARCH("music/classical music", N1793)),"classical music",ISNUMBER(SEARCH("music/electronic music", N1793)),"electronic music",ISNUMBER(SEARCH("music/faith", N1793)),"faith",ISNUMBER(SEARCH("music/indie rock", N1793)),"indie rock",ISNUMBER(SEARCH("music/jazz", N1793)),"jazz",ISNUMBER(SEARCH("music/metal", N1793)),"metal",ISNUMBER(SEARCH("music/pop", N1793)),"pop",ISNUMBER(SEARCH("music/rock", N1793)),"rock",ISNUMBER(SEARCH("music/world music", N1793)),"world music",ISNUMBER(SEARCH("journalism/audio", N1793)),"audio",ISNUMBER(SEARCH("photography/nature", N1793)),"nature",ISNUMBER(SEARCH("photography/people", N1793)),"people",ISNUMBER(SEARCH("photography/photobooks", N1793)),"photobooks",ISNUMBER(SEARCH("photography/places", N1793)),"places",ISNUMBER(SEARCH("publishing/art books", N1793)),"art books",ISNUMBER(SEARCH("publishing/children's books", N1793)),"children's books",ISNUMBER(SEARCH("publishing/fiction", N1793)),"fiction",ISNUMBER(SEARCH("publishing/nonfiction", N1793)),"nonfiction",ISNUMBER(SEARCH("publishing/radio &amp; podcasts", N1793)),"radio &amp; podcasts",ISNUMBER(SEARCH("publishing/translations", N1793)),"translations",ISNUMBER(SEARCH("technology/gadgets", N1793)),"gadgets",ISNUMBER(SEARCH("technology/hardware", N1793)),"hardware",ISNUMBER(SEARCH("technology/makerspaces", N1793)),"makerspaces",ISNUMBER(SEARCH("technology/space exploration", N1793)),"space exploration",ISNUMBER(SEARCH("technology/wearables", N1793)),"wearables",ISNUMBER(SEARCH("technology/web", N1793)),"web",ISNUMBER(SEARCH("theater/musical", N1793)),"musical",ISNUMBER(SEARCH("theater/plays", N1793)),"plays",ISNUMBER(SEARCH("theater/spaces", N1793)),"spaces")</f>
        <v>photobooks</v>
      </c>
      <c r="S1793" s="6">
        <f t="shared" si="137"/>
        <v>41973.740335648152</v>
      </c>
      <c r="T1793" s="6">
        <f t="shared" si="138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9"/>
        <v>109.93525179856115</v>
      </c>
      <c r="Q1794" t="str">
        <f t="shared" si="136"/>
        <v>photography</v>
      </c>
      <c r="R1794" t="str" cm="1">
        <f t="array" ref="R1794">_xlfn.IFS(ISNUMBER(SEARCH("film &amp; video/television", N1794)),"television",ISNUMBER(SEARCH("film &amp; video/animation", N1794)),"animation",ISNUMBER(SEARCH("film &amp; video/documentary", N1794)),"documentary",ISNUMBER(SEARCH("film &amp; video/drama", N1794)),"drama",ISNUMBER(SEARCH("film &amp; video/science fiction", N1794)),"science fiction",ISNUMBER(SEARCH("film &amp; video/shorts", N1794)),"shorts",ISNUMBER(SEARCH("food/food trucks", N1794)),"food trucks",ISNUMBER(SEARCH("food/restaurants", N1794)),"restaurants",ISNUMBER(SEARCH("food/small batch", N1794)),"small batch",ISNUMBER(SEARCH("games/mobile games", N1794)),"mobile games",ISNUMBER(SEARCH("games/tabletop games", N1794)),"tabletop games",ISNUMBER(SEARCH("games/video games", N1794)),"video games",ISNUMBER(SEARCH("music/classical music", N1794)),"classical music",ISNUMBER(SEARCH("music/electronic music", N1794)),"electronic music",ISNUMBER(SEARCH("music/faith", N1794)),"faith",ISNUMBER(SEARCH("music/indie rock", N1794)),"indie rock",ISNUMBER(SEARCH("music/jazz", N1794)),"jazz",ISNUMBER(SEARCH("music/metal", N1794)),"metal",ISNUMBER(SEARCH("music/pop", N1794)),"pop",ISNUMBER(SEARCH("music/rock", N1794)),"rock",ISNUMBER(SEARCH("music/world music", N1794)),"world music",ISNUMBER(SEARCH("journalism/audio", N1794)),"audio",ISNUMBER(SEARCH("photography/nature", N1794)),"nature",ISNUMBER(SEARCH("photography/people", N1794)),"people",ISNUMBER(SEARCH("photography/photobooks", N1794)),"photobooks",ISNUMBER(SEARCH("photography/places", N1794)),"places",ISNUMBER(SEARCH("publishing/art books", N1794)),"art books",ISNUMBER(SEARCH("publishing/children's books", N1794)),"children's books",ISNUMBER(SEARCH("publishing/fiction", N1794)),"fiction",ISNUMBER(SEARCH("publishing/nonfiction", N1794)),"nonfiction",ISNUMBER(SEARCH("publishing/radio &amp; podcasts", N1794)),"radio &amp; podcasts",ISNUMBER(SEARCH("publishing/translations", N1794)),"translations",ISNUMBER(SEARCH("technology/gadgets", N1794)),"gadgets",ISNUMBER(SEARCH("technology/hardware", N1794)),"hardware",ISNUMBER(SEARCH("technology/makerspaces", N1794)),"makerspaces",ISNUMBER(SEARCH("technology/space exploration", N1794)),"space exploration",ISNUMBER(SEARCH("technology/wearables", N1794)),"wearables",ISNUMBER(SEARCH("technology/web", N1794)),"web",ISNUMBER(SEARCH("theater/musical", N1794)),"musical",ISNUMBER(SEARCH("theater/plays", N1794)),"plays",ISNUMBER(SEARCH("theater/spaces", N1794)),"spaces")</f>
        <v>photobooks</v>
      </c>
      <c r="S1794" s="6">
        <f t="shared" si="137"/>
        <v>42189.031041666662</v>
      </c>
      <c r="T1794" s="6">
        <f t="shared" si="138"/>
        <v>42226.290972222225</v>
      </c>
    </row>
    <row r="1795" spans="1:20" ht="48" hidden="1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(E1795/D1795)*100</f>
        <v>1.3333333333333335</v>
      </c>
      <c r="P1795">
        <f t="shared" ref="P1795:P1858" si="141">(E1795/L1795)</f>
        <v>20</v>
      </c>
      <c r="Q1795" t="str">
        <f t="shared" ref="Q1795:Q1858" si="142">_xlfn.IFS(ISNUMBER(SEARCH("film &amp; video", N1795)),"film &amp; video",ISNUMBER(SEARCH("food", N1795)),"food",ISNUMBER(SEARCH("games", N1795)),"games",ISNUMBER(SEARCH("journalism", N1795)),"journalism",ISNUMBER(SEARCH("music", N1795)),"music",ISNUMBER(SEARCH("photography", N1795)),"photography",ISNUMBER(SEARCH("publishing", N1795)),"publishing",ISNUMBER(SEARCH("technology", N1795)),"technology",ISNUMBER(SEARCH("theater", N1795)),"theater")</f>
        <v>photography</v>
      </c>
      <c r="R1795" t="str" cm="1">
        <f t="array" ref="R1795">_xlfn.IFS(ISNUMBER(SEARCH("film &amp; video/television", N1795)),"television",ISNUMBER(SEARCH("film &amp; video/animation", N1795)),"animation",ISNUMBER(SEARCH("film &amp; video/documentary", N1795)),"documentary",ISNUMBER(SEARCH("film &amp; video/drama", N1795)),"drama",ISNUMBER(SEARCH("film &amp; video/science fiction", N1795)),"science fiction",ISNUMBER(SEARCH("film &amp; video/shorts", N1795)),"shorts",ISNUMBER(SEARCH("food/food trucks", N1795)),"food trucks",ISNUMBER(SEARCH("food/restaurants", N1795)),"restaurants",ISNUMBER(SEARCH("food/small batch", N1795)),"small batch",ISNUMBER(SEARCH("games/mobile games", N1795)),"mobile games",ISNUMBER(SEARCH("games/tabletop games", N1795)),"tabletop games",ISNUMBER(SEARCH("games/video games", N1795)),"video games",ISNUMBER(SEARCH("music/classical music", N1795)),"classical music",ISNUMBER(SEARCH("music/electronic music", N1795)),"electronic music",ISNUMBER(SEARCH("music/faith", N1795)),"faith",ISNUMBER(SEARCH("music/indie rock", N1795)),"indie rock",ISNUMBER(SEARCH("music/jazz", N1795)),"jazz",ISNUMBER(SEARCH("music/metal", N1795)),"metal",ISNUMBER(SEARCH("music/pop", N1795)),"pop",ISNUMBER(SEARCH("music/rock", N1795)),"rock",ISNUMBER(SEARCH("music/world music", N1795)),"world music",ISNUMBER(SEARCH("journalism/audio", N1795)),"audio",ISNUMBER(SEARCH("photography/nature", N1795)),"nature",ISNUMBER(SEARCH("photography/people", N1795)),"people",ISNUMBER(SEARCH("photography/photobooks", N1795)),"photobooks",ISNUMBER(SEARCH("photography/places", N1795)),"places",ISNUMBER(SEARCH("publishing/art books", N1795)),"art books",ISNUMBER(SEARCH("publishing/children's books", N1795)),"children's books",ISNUMBER(SEARCH("publishing/fiction", N1795)),"fiction",ISNUMBER(SEARCH("publishing/nonfiction", N1795)),"nonfiction",ISNUMBER(SEARCH("publishing/radio &amp; podcasts", N1795)),"radio &amp; podcasts",ISNUMBER(SEARCH("publishing/translations", N1795)),"translations",ISNUMBER(SEARCH("technology/gadgets", N1795)),"gadgets",ISNUMBER(SEARCH("technology/hardware", N1795)),"hardware",ISNUMBER(SEARCH("technology/makerspaces", N1795)),"makerspaces",ISNUMBER(SEARCH("technology/space exploration", N1795)),"space exploration",ISNUMBER(SEARCH("technology/wearables", N1795)),"wearables",ISNUMBER(SEARCH("technology/web", N1795)),"web",ISNUMBER(SEARCH("theater/musical", N1795)),"musical",ISNUMBER(SEARCH("theater/plays", N1795)),"plays",ISNUMBER(SEARCH("theater/spaces", N1795)),"spaces")</f>
        <v>photobooks</v>
      </c>
      <c r="S1795" s="6">
        <f t="shared" ref="S1795:S1858" si="143">(((J1795/60)/60)/24)+DATE(1970,1,1)</f>
        <v>41940.89166666667</v>
      </c>
      <c r="T1795" s="6">
        <f t="shared" ref="T1795:T1858" si="144">(((I1795/60)/60)/24)+DATE(1970,1,1)</f>
        <v>41970.933333333334</v>
      </c>
    </row>
    <row r="1796" spans="1:20" ht="48" hidden="1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tr">
        <f t="shared" si="142"/>
        <v>photography</v>
      </c>
      <c r="R1796" t="str" cm="1">
        <f t="array" ref="R1796">_xlfn.IFS(ISNUMBER(SEARCH("film &amp; video/television", N1796)),"television",ISNUMBER(SEARCH("film &amp; video/animation", N1796)),"animation",ISNUMBER(SEARCH("film &amp; video/documentary", N1796)),"documentary",ISNUMBER(SEARCH("film &amp; video/drama", N1796)),"drama",ISNUMBER(SEARCH("film &amp; video/science fiction", N1796)),"science fiction",ISNUMBER(SEARCH("film &amp; video/shorts", N1796)),"shorts",ISNUMBER(SEARCH("food/food trucks", N1796)),"food trucks",ISNUMBER(SEARCH("food/restaurants", N1796)),"restaurants",ISNUMBER(SEARCH("food/small batch", N1796)),"small batch",ISNUMBER(SEARCH("games/mobile games", N1796)),"mobile games",ISNUMBER(SEARCH("games/tabletop games", N1796)),"tabletop games",ISNUMBER(SEARCH("games/video games", N1796)),"video games",ISNUMBER(SEARCH("music/classical music", N1796)),"classical music",ISNUMBER(SEARCH("music/electronic music", N1796)),"electronic music",ISNUMBER(SEARCH("music/faith", N1796)),"faith",ISNUMBER(SEARCH("music/indie rock", N1796)),"indie rock",ISNUMBER(SEARCH("music/jazz", N1796)),"jazz",ISNUMBER(SEARCH("music/metal", N1796)),"metal",ISNUMBER(SEARCH("music/pop", N1796)),"pop",ISNUMBER(SEARCH("music/rock", N1796)),"rock",ISNUMBER(SEARCH("music/world music", N1796)),"world music",ISNUMBER(SEARCH("journalism/audio", N1796)),"audio",ISNUMBER(SEARCH("photography/nature", N1796)),"nature",ISNUMBER(SEARCH("photography/people", N1796)),"people",ISNUMBER(SEARCH("photography/photobooks", N1796)),"photobooks",ISNUMBER(SEARCH("photography/places", N1796)),"places",ISNUMBER(SEARCH("publishing/art books", N1796)),"art books",ISNUMBER(SEARCH("publishing/children's books", N1796)),"children's books",ISNUMBER(SEARCH("publishing/fiction", N1796)),"fiction",ISNUMBER(SEARCH("publishing/nonfiction", N1796)),"nonfiction",ISNUMBER(SEARCH("publishing/radio &amp; podcasts", N1796)),"radio &amp; podcasts",ISNUMBER(SEARCH("publishing/translations", N1796)),"translations",ISNUMBER(SEARCH("technology/gadgets", N1796)),"gadgets",ISNUMBER(SEARCH("technology/hardware", N1796)),"hardware",ISNUMBER(SEARCH("technology/makerspaces", N1796)),"makerspaces",ISNUMBER(SEARCH("technology/space exploration", N1796)),"space exploration",ISNUMBER(SEARCH("technology/wearables", N1796)),"wearables",ISNUMBER(SEARCH("technology/web", N1796)),"web",ISNUMBER(SEARCH("theater/musical", N1796)),"musical",ISNUMBER(SEARCH("theater/plays", N1796)),"plays",ISNUMBER(SEARCH("theater/spaces", N1796)),"spaces")</f>
        <v>photobooks</v>
      </c>
      <c r="S1796" s="6">
        <f t="shared" si="143"/>
        <v>42011.551180555558</v>
      </c>
      <c r="T1796" s="6">
        <f t="shared" si="144"/>
        <v>42046.551180555558</v>
      </c>
    </row>
    <row r="1797" spans="1:20" ht="32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tr">
        <f t="shared" si="142"/>
        <v>photography</v>
      </c>
      <c r="R1797" t="str" cm="1">
        <f t="array" ref="R1797">_xlfn.IFS(ISNUMBER(SEARCH("film &amp; video/television", N1797)),"television",ISNUMBER(SEARCH("film &amp; video/animation", N1797)),"animation",ISNUMBER(SEARCH("film &amp; video/documentary", N1797)),"documentary",ISNUMBER(SEARCH("film &amp; video/drama", N1797)),"drama",ISNUMBER(SEARCH("film &amp; video/science fiction", N1797)),"science fiction",ISNUMBER(SEARCH("film &amp; video/shorts", N1797)),"shorts",ISNUMBER(SEARCH("food/food trucks", N1797)),"food trucks",ISNUMBER(SEARCH("food/restaurants", N1797)),"restaurants",ISNUMBER(SEARCH("food/small batch", N1797)),"small batch",ISNUMBER(SEARCH("games/mobile games", N1797)),"mobile games",ISNUMBER(SEARCH("games/tabletop games", N1797)),"tabletop games",ISNUMBER(SEARCH("games/video games", N1797)),"video games",ISNUMBER(SEARCH("music/classical music", N1797)),"classical music",ISNUMBER(SEARCH("music/electronic music", N1797)),"electronic music",ISNUMBER(SEARCH("music/faith", N1797)),"faith",ISNUMBER(SEARCH("music/indie rock", N1797)),"indie rock",ISNUMBER(SEARCH("music/jazz", N1797)),"jazz",ISNUMBER(SEARCH("music/metal", N1797)),"metal",ISNUMBER(SEARCH("music/pop", N1797)),"pop",ISNUMBER(SEARCH("music/rock", N1797)),"rock",ISNUMBER(SEARCH("music/world music", N1797)),"world music",ISNUMBER(SEARCH("journalism/audio", N1797)),"audio",ISNUMBER(SEARCH("photography/nature", N1797)),"nature",ISNUMBER(SEARCH("photography/people", N1797)),"people",ISNUMBER(SEARCH("photography/photobooks", N1797)),"photobooks",ISNUMBER(SEARCH("photography/places", N1797)),"places",ISNUMBER(SEARCH("publishing/art books", N1797)),"art books",ISNUMBER(SEARCH("publishing/children's books", N1797)),"children's books",ISNUMBER(SEARCH("publishing/fiction", N1797)),"fiction",ISNUMBER(SEARCH("publishing/nonfiction", N1797)),"nonfiction",ISNUMBER(SEARCH("publishing/radio &amp; podcasts", N1797)),"radio &amp; podcasts",ISNUMBER(SEARCH("publishing/translations", N1797)),"translations",ISNUMBER(SEARCH("technology/gadgets", N1797)),"gadgets",ISNUMBER(SEARCH("technology/hardware", N1797)),"hardware",ISNUMBER(SEARCH("technology/makerspaces", N1797)),"makerspaces",ISNUMBER(SEARCH("technology/space exploration", N1797)),"space exploration",ISNUMBER(SEARCH("technology/wearables", N1797)),"wearables",ISNUMBER(SEARCH("technology/web", N1797)),"web",ISNUMBER(SEARCH("theater/musical", N1797)),"musical",ISNUMBER(SEARCH("theater/plays", N1797)),"plays",ISNUMBER(SEARCH("theater/spaces", N1797)),"spaces")</f>
        <v>photobooks</v>
      </c>
      <c r="S1797" s="6">
        <f t="shared" si="143"/>
        <v>42628.288668981477</v>
      </c>
      <c r="T1797" s="6">
        <f t="shared" si="144"/>
        <v>42657.666666666672</v>
      </c>
    </row>
    <row r="1798" spans="1:20" ht="48" hidden="1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tr">
        <f t="shared" si="142"/>
        <v>photography</v>
      </c>
      <c r="R1798" t="str" cm="1">
        <f t="array" ref="R1798">_xlfn.IFS(ISNUMBER(SEARCH("film &amp; video/television", N1798)),"television",ISNUMBER(SEARCH("film &amp; video/animation", N1798)),"animation",ISNUMBER(SEARCH("film &amp; video/documentary", N1798)),"documentary",ISNUMBER(SEARCH("film &amp; video/drama", N1798)),"drama",ISNUMBER(SEARCH("film &amp; video/science fiction", N1798)),"science fiction",ISNUMBER(SEARCH("film &amp; video/shorts", N1798)),"shorts",ISNUMBER(SEARCH("food/food trucks", N1798)),"food trucks",ISNUMBER(SEARCH("food/restaurants", N1798)),"restaurants",ISNUMBER(SEARCH("food/small batch", N1798)),"small batch",ISNUMBER(SEARCH("games/mobile games", N1798)),"mobile games",ISNUMBER(SEARCH("games/tabletop games", N1798)),"tabletop games",ISNUMBER(SEARCH("games/video games", N1798)),"video games",ISNUMBER(SEARCH("music/classical music", N1798)),"classical music",ISNUMBER(SEARCH("music/electronic music", N1798)),"electronic music",ISNUMBER(SEARCH("music/faith", N1798)),"faith",ISNUMBER(SEARCH("music/indie rock", N1798)),"indie rock",ISNUMBER(SEARCH("music/jazz", N1798)),"jazz",ISNUMBER(SEARCH("music/metal", N1798)),"metal",ISNUMBER(SEARCH("music/pop", N1798)),"pop",ISNUMBER(SEARCH("music/rock", N1798)),"rock",ISNUMBER(SEARCH("music/world music", N1798)),"world music",ISNUMBER(SEARCH("journalism/audio", N1798)),"audio",ISNUMBER(SEARCH("photography/nature", N1798)),"nature",ISNUMBER(SEARCH("photography/people", N1798)),"people",ISNUMBER(SEARCH("photography/photobooks", N1798)),"photobooks",ISNUMBER(SEARCH("photography/places", N1798)),"places",ISNUMBER(SEARCH("publishing/art books", N1798)),"art books",ISNUMBER(SEARCH("publishing/children's books", N1798)),"children's books",ISNUMBER(SEARCH("publishing/fiction", N1798)),"fiction",ISNUMBER(SEARCH("publishing/nonfiction", N1798)),"nonfiction",ISNUMBER(SEARCH("publishing/radio &amp; podcasts", N1798)),"radio &amp; podcasts",ISNUMBER(SEARCH("publishing/translations", N1798)),"translations",ISNUMBER(SEARCH("technology/gadgets", N1798)),"gadgets",ISNUMBER(SEARCH("technology/hardware", N1798)),"hardware",ISNUMBER(SEARCH("technology/makerspaces", N1798)),"makerspaces",ISNUMBER(SEARCH("technology/space exploration", N1798)),"space exploration",ISNUMBER(SEARCH("technology/wearables", N1798)),"wearables",ISNUMBER(SEARCH("technology/web", N1798)),"web",ISNUMBER(SEARCH("theater/musical", N1798)),"musical",ISNUMBER(SEARCH("theater/plays", N1798)),"plays",ISNUMBER(SEARCH("theater/spaces", N1798)),"spaces")</f>
        <v>photobooks</v>
      </c>
      <c r="S1798" s="6">
        <f t="shared" si="143"/>
        <v>42515.439421296294</v>
      </c>
      <c r="T1798" s="6">
        <f t="shared" si="144"/>
        <v>42575.439421296294</v>
      </c>
    </row>
    <row r="1799" spans="1:20" ht="48" hidden="1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tr">
        <f t="shared" si="142"/>
        <v>photography</v>
      </c>
      <c r="R1799" t="str" cm="1">
        <f t="array" ref="R1799">_xlfn.IFS(ISNUMBER(SEARCH("film &amp; video/television", N1799)),"television",ISNUMBER(SEARCH("film &amp; video/animation", N1799)),"animation",ISNUMBER(SEARCH("film &amp; video/documentary", N1799)),"documentary",ISNUMBER(SEARCH("film &amp; video/drama", N1799)),"drama",ISNUMBER(SEARCH("film &amp; video/science fiction", N1799)),"science fiction",ISNUMBER(SEARCH("film &amp; video/shorts", N1799)),"shorts",ISNUMBER(SEARCH("food/food trucks", N1799)),"food trucks",ISNUMBER(SEARCH("food/restaurants", N1799)),"restaurants",ISNUMBER(SEARCH("food/small batch", N1799)),"small batch",ISNUMBER(SEARCH("games/mobile games", N1799)),"mobile games",ISNUMBER(SEARCH("games/tabletop games", N1799)),"tabletop games",ISNUMBER(SEARCH("games/video games", N1799)),"video games",ISNUMBER(SEARCH("music/classical music", N1799)),"classical music",ISNUMBER(SEARCH("music/electronic music", N1799)),"electronic music",ISNUMBER(SEARCH("music/faith", N1799)),"faith",ISNUMBER(SEARCH("music/indie rock", N1799)),"indie rock",ISNUMBER(SEARCH("music/jazz", N1799)),"jazz",ISNUMBER(SEARCH("music/metal", N1799)),"metal",ISNUMBER(SEARCH("music/pop", N1799)),"pop",ISNUMBER(SEARCH("music/rock", N1799)),"rock",ISNUMBER(SEARCH("music/world music", N1799)),"world music",ISNUMBER(SEARCH("journalism/audio", N1799)),"audio",ISNUMBER(SEARCH("photography/nature", N1799)),"nature",ISNUMBER(SEARCH("photography/people", N1799)),"people",ISNUMBER(SEARCH("photography/photobooks", N1799)),"photobooks",ISNUMBER(SEARCH("photography/places", N1799)),"places",ISNUMBER(SEARCH("publishing/art books", N1799)),"art books",ISNUMBER(SEARCH("publishing/children's books", N1799)),"children's books",ISNUMBER(SEARCH("publishing/fiction", N1799)),"fiction",ISNUMBER(SEARCH("publishing/nonfiction", N1799)),"nonfiction",ISNUMBER(SEARCH("publishing/radio &amp; podcasts", N1799)),"radio &amp; podcasts",ISNUMBER(SEARCH("publishing/translations", N1799)),"translations",ISNUMBER(SEARCH("technology/gadgets", N1799)),"gadgets",ISNUMBER(SEARCH("technology/hardware", N1799)),"hardware",ISNUMBER(SEARCH("technology/makerspaces", N1799)),"makerspaces",ISNUMBER(SEARCH("technology/space exploration", N1799)),"space exploration",ISNUMBER(SEARCH("technology/wearables", N1799)),"wearables",ISNUMBER(SEARCH("technology/web", N1799)),"web",ISNUMBER(SEARCH("theater/musical", N1799)),"musical",ISNUMBER(SEARCH("theater/plays", N1799)),"plays",ISNUMBER(SEARCH("theater/spaces", N1799)),"spaces")</f>
        <v>photobooks</v>
      </c>
      <c r="S1799" s="6">
        <f t="shared" si="143"/>
        <v>42689.56931712963</v>
      </c>
      <c r="T1799" s="6">
        <f t="shared" si="144"/>
        <v>42719.56931712963</v>
      </c>
    </row>
    <row r="1800" spans="1:20" ht="48" hidden="1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tr">
        <f t="shared" si="142"/>
        <v>photography</v>
      </c>
      <c r="R1800" t="str" cm="1">
        <f t="array" ref="R1800">_xlfn.IFS(ISNUMBER(SEARCH("film &amp; video/television", N1800)),"television",ISNUMBER(SEARCH("film &amp; video/animation", N1800)),"animation",ISNUMBER(SEARCH("film &amp; video/documentary", N1800)),"documentary",ISNUMBER(SEARCH("film &amp; video/drama", N1800)),"drama",ISNUMBER(SEARCH("film &amp; video/science fiction", N1800)),"science fiction",ISNUMBER(SEARCH("film &amp; video/shorts", N1800)),"shorts",ISNUMBER(SEARCH("food/food trucks", N1800)),"food trucks",ISNUMBER(SEARCH("food/restaurants", N1800)),"restaurants",ISNUMBER(SEARCH("food/small batch", N1800)),"small batch",ISNUMBER(SEARCH("games/mobile games", N1800)),"mobile games",ISNUMBER(SEARCH("games/tabletop games", N1800)),"tabletop games",ISNUMBER(SEARCH("games/video games", N1800)),"video games",ISNUMBER(SEARCH("music/classical music", N1800)),"classical music",ISNUMBER(SEARCH("music/electronic music", N1800)),"electronic music",ISNUMBER(SEARCH("music/faith", N1800)),"faith",ISNUMBER(SEARCH("music/indie rock", N1800)),"indie rock",ISNUMBER(SEARCH("music/jazz", N1800)),"jazz",ISNUMBER(SEARCH("music/metal", N1800)),"metal",ISNUMBER(SEARCH("music/pop", N1800)),"pop",ISNUMBER(SEARCH("music/rock", N1800)),"rock",ISNUMBER(SEARCH("music/world music", N1800)),"world music",ISNUMBER(SEARCH("journalism/audio", N1800)),"audio",ISNUMBER(SEARCH("photography/nature", N1800)),"nature",ISNUMBER(SEARCH("photography/people", N1800)),"people",ISNUMBER(SEARCH("photography/photobooks", N1800)),"photobooks",ISNUMBER(SEARCH("photography/places", N1800)),"places",ISNUMBER(SEARCH("publishing/art books", N1800)),"art books",ISNUMBER(SEARCH("publishing/children's books", N1800)),"children's books",ISNUMBER(SEARCH("publishing/fiction", N1800)),"fiction",ISNUMBER(SEARCH("publishing/nonfiction", N1800)),"nonfiction",ISNUMBER(SEARCH("publishing/radio &amp; podcasts", N1800)),"radio &amp; podcasts",ISNUMBER(SEARCH("publishing/translations", N1800)),"translations",ISNUMBER(SEARCH("technology/gadgets", N1800)),"gadgets",ISNUMBER(SEARCH("technology/hardware", N1800)),"hardware",ISNUMBER(SEARCH("technology/makerspaces", N1800)),"makerspaces",ISNUMBER(SEARCH("technology/space exploration", N1800)),"space exploration",ISNUMBER(SEARCH("technology/wearables", N1800)),"wearables",ISNUMBER(SEARCH("technology/web", N1800)),"web",ISNUMBER(SEARCH("theater/musical", N1800)),"musical",ISNUMBER(SEARCH("theater/plays", N1800)),"plays",ISNUMBER(SEARCH("theater/spaces", N1800)),"spaces")</f>
        <v>photobooks</v>
      </c>
      <c r="S1800" s="6">
        <f t="shared" si="143"/>
        <v>42344.32677083333</v>
      </c>
      <c r="T1800" s="6">
        <f t="shared" si="144"/>
        <v>42404.32677083333</v>
      </c>
    </row>
    <row r="1801" spans="1:20" ht="32" hidden="1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tr">
        <f t="shared" si="142"/>
        <v>photography</v>
      </c>
      <c r="R1801" t="str" cm="1">
        <f t="array" ref="R1801">_xlfn.IFS(ISNUMBER(SEARCH("film &amp; video/television", N1801)),"television",ISNUMBER(SEARCH("film &amp; video/animation", N1801)),"animation",ISNUMBER(SEARCH("film &amp; video/documentary", N1801)),"documentary",ISNUMBER(SEARCH("film &amp; video/drama", N1801)),"drama",ISNUMBER(SEARCH("film &amp; video/science fiction", N1801)),"science fiction",ISNUMBER(SEARCH("film &amp; video/shorts", N1801)),"shorts",ISNUMBER(SEARCH("food/food trucks", N1801)),"food trucks",ISNUMBER(SEARCH("food/restaurants", N1801)),"restaurants",ISNUMBER(SEARCH("food/small batch", N1801)),"small batch",ISNUMBER(SEARCH("games/mobile games", N1801)),"mobile games",ISNUMBER(SEARCH("games/tabletop games", N1801)),"tabletop games",ISNUMBER(SEARCH("games/video games", N1801)),"video games",ISNUMBER(SEARCH("music/classical music", N1801)),"classical music",ISNUMBER(SEARCH("music/electronic music", N1801)),"electronic music",ISNUMBER(SEARCH("music/faith", N1801)),"faith",ISNUMBER(SEARCH("music/indie rock", N1801)),"indie rock",ISNUMBER(SEARCH("music/jazz", N1801)),"jazz",ISNUMBER(SEARCH("music/metal", N1801)),"metal",ISNUMBER(SEARCH("music/pop", N1801)),"pop",ISNUMBER(SEARCH("music/rock", N1801)),"rock",ISNUMBER(SEARCH("music/world music", N1801)),"world music",ISNUMBER(SEARCH("journalism/audio", N1801)),"audio",ISNUMBER(SEARCH("photography/nature", N1801)),"nature",ISNUMBER(SEARCH("photography/people", N1801)),"people",ISNUMBER(SEARCH("photography/photobooks", N1801)),"photobooks",ISNUMBER(SEARCH("photography/places", N1801)),"places",ISNUMBER(SEARCH("publishing/art books", N1801)),"art books",ISNUMBER(SEARCH("publishing/children's books", N1801)),"children's books",ISNUMBER(SEARCH("publishing/fiction", N1801)),"fiction",ISNUMBER(SEARCH("publishing/nonfiction", N1801)),"nonfiction",ISNUMBER(SEARCH("publishing/radio &amp; podcasts", N1801)),"radio &amp; podcasts",ISNUMBER(SEARCH("publishing/translations", N1801)),"translations",ISNUMBER(SEARCH("technology/gadgets", N1801)),"gadgets",ISNUMBER(SEARCH("technology/hardware", N1801)),"hardware",ISNUMBER(SEARCH("technology/makerspaces", N1801)),"makerspaces",ISNUMBER(SEARCH("technology/space exploration", N1801)),"space exploration",ISNUMBER(SEARCH("technology/wearables", N1801)),"wearables",ISNUMBER(SEARCH("technology/web", N1801)),"web",ISNUMBER(SEARCH("theater/musical", N1801)),"musical",ISNUMBER(SEARCH("theater/plays", N1801)),"plays",ISNUMBER(SEARCH("theater/spaces", N1801)),"spaces")</f>
        <v>photobooks</v>
      </c>
      <c r="S1801" s="6">
        <f t="shared" si="143"/>
        <v>41934.842685185184</v>
      </c>
      <c r="T1801" s="6">
        <f t="shared" si="144"/>
        <v>41954.884351851855</v>
      </c>
    </row>
    <row r="1802" spans="1:20" ht="48" hidden="1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tr">
        <f t="shared" si="142"/>
        <v>photography</v>
      </c>
      <c r="R1802" t="str" cm="1">
        <f t="array" ref="R1802">_xlfn.IFS(ISNUMBER(SEARCH("film &amp; video/television", N1802)),"television",ISNUMBER(SEARCH("film &amp; video/animation", N1802)),"animation",ISNUMBER(SEARCH("film &amp; video/documentary", N1802)),"documentary",ISNUMBER(SEARCH("film &amp; video/drama", N1802)),"drama",ISNUMBER(SEARCH("film &amp; video/science fiction", N1802)),"science fiction",ISNUMBER(SEARCH("film &amp; video/shorts", N1802)),"shorts",ISNUMBER(SEARCH("food/food trucks", N1802)),"food trucks",ISNUMBER(SEARCH("food/restaurants", N1802)),"restaurants",ISNUMBER(SEARCH("food/small batch", N1802)),"small batch",ISNUMBER(SEARCH("games/mobile games", N1802)),"mobile games",ISNUMBER(SEARCH("games/tabletop games", N1802)),"tabletop games",ISNUMBER(SEARCH("games/video games", N1802)),"video games",ISNUMBER(SEARCH("music/classical music", N1802)),"classical music",ISNUMBER(SEARCH("music/electronic music", N1802)),"electronic music",ISNUMBER(SEARCH("music/faith", N1802)),"faith",ISNUMBER(SEARCH("music/indie rock", N1802)),"indie rock",ISNUMBER(SEARCH("music/jazz", N1802)),"jazz",ISNUMBER(SEARCH("music/metal", N1802)),"metal",ISNUMBER(SEARCH("music/pop", N1802)),"pop",ISNUMBER(SEARCH("music/rock", N1802)),"rock",ISNUMBER(SEARCH("music/world music", N1802)),"world music",ISNUMBER(SEARCH("journalism/audio", N1802)),"audio",ISNUMBER(SEARCH("photography/nature", N1802)),"nature",ISNUMBER(SEARCH("photography/people", N1802)),"people",ISNUMBER(SEARCH("photography/photobooks", N1802)),"photobooks",ISNUMBER(SEARCH("photography/places", N1802)),"places",ISNUMBER(SEARCH("publishing/art books", N1802)),"art books",ISNUMBER(SEARCH("publishing/children's books", N1802)),"children's books",ISNUMBER(SEARCH("publishing/fiction", N1802)),"fiction",ISNUMBER(SEARCH("publishing/nonfiction", N1802)),"nonfiction",ISNUMBER(SEARCH("publishing/radio &amp; podcasts", N1802)),"radio &amp; podcasts",ISNUMBER(SEARCH("publishing/translations", N1802)),"translations",ISNUMBER(SEARCH("technology/gadgets", N1802)),"gadgets",ISNUMBER(SEARCH("technology/hardware", N1802)),"hardware",ISNUMBER(SEARCH("technology/makerspaces", N1802)),"makerspaces",ISNUMBER(SEARCH("technology/space exploration", N1802)),"space exploration",ISNUMBER(SEARCH("technology/wearables", N1802)),"wearables",ISNUMBER(SEARCH("technology/web", N1802)),"web",ISNUMBER(SEARCH("theater/musical", N1802)),"musical",ISNUMBER(SEARCH("theater/plays", N1802)),"plays",ISNUMBER(SEARCH("theater/spaces", N1802)),"spaces")</f>
        <v>photobooks</v>
      </c>
      <c r="S1802" s="6">
        <f t="shared" si="143"/>
        <v>42623.606134259258</v>
      </c>
      <c r="T1802" s="6">
        <f t="shared" si="144"/>
        <v>42653.606134259258</v>
      </c>
    </row>
    <row r="1803" spans="1:20" ht="48" hidden="1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tr">
        <f t="shared" si="142"/>
        <v>photography</v>
      </c>
      <c r="R1803" t="str" cm="1">
        <f t="array" ref="R1803">_xlfn.IFS(ISNUMBER(SEARCH("film &amp; video/television", N1803)),"television",ISNUMBER(SEARCH("film &amp; video/animation", N1803)),"animation",ISNUMBER(SEARCH("film &amp; video/documentary", N1803)),"documentary",ISNUMBER(SEARCH("film &amp; video/drama", N1803)),"drama",ISNUMBER(SEARCH("film &amp; video/science fiction", N1803)),"science fiction",ISNUMBER(SEARCH("film &amp; video/shorts", N1803)),"shorts",ISNUMBER(SEARCH("food/food trucks", N1803)),"food trucks",ISNUMBER(SEARCH("food/restaurants", N1803)),"restaurants",ISNUMBER(SEARCH("food/small batch", N1803)),"small batch",ISNUMBER(SEARCH("games/mobile games", N1803)),"mobile games",ISNUMBER(SEARCH("games/tabletop games", N1803)),"tabletop games",ISNUMBER(SEARCH("games/video games", N1803)),"video games",ISNUMBER(SEARCH("music/classical music", N1803)),"classical music",ISNUMBER(SEARCH("music/electronic music", N1803)),"electronic music",ISNUMBER(SEARCH("music/faith", N1803)),"faith",ISNUMBER(SEARCH("music/indie rock", N1803)),"indie rock",ISNUMBER(SEARCH("music/jazz", N1803)),"jazz",ISNUMBER(SEARCH("music/metal", N1803)),"metal",ISNUMBER(SEARCH("music/pop", N1803)),"pop",ISNUMBER(SEARCH("music/rock", N1803)),"rock",ISNUMBER(SEARCH("music/world music", N1803)),"world music",ISNUMBER(SEARCH("journalism/audio", N1803)),"audio",ISNUMBER(SEARCH("photography/nature", N1803)),"nature",ISNUMBER(SEARCH("photography/people", N1803)),"people",ISNUMBER(SEARCH("photography/photobooks", N1803)),"photobooks",ISNUMBER(SEARCH("photography/places", N1803)),"places",ISNUMBER(SEARCH("publishing/art books", N1803)),"art books",ISNUMBER(SEARCH("publishing/children's books", N1803)),"children's books",ISNUMBER(SEARCH("publishing/fiction", N1803)),"fiction",ISNUMBER(SEARCH("publishing/nonfiction", N1803)),"nonfiction",ISNUMBER(SEARCH("publishing/radio &amp; podcasts", N1803)),"radio &amp; podcasts",ISNUMBER(SEARCH("publishing/translations", N1803)),"translations",ISNUMBER(SEARCH("technology/gadgets", N1803)),"gadgets",ISNUMBER(SEARCH("technology/hardware", N1803)),"hardware",ISNUMBER(SEARCH("technology/makerspaces", N1803)),"makerspaces",ISNUMBER(SEARCH("technology/space exploration", N1803)),"space exploration",ISNUMBER(SEARCH("technology/wearables", N1803)),"wearables",ISNUMBER(SEARCH("technology/web", N1803)),"web",ISNUMBER(SEARCH("theater/musical", N1803)),"musical",ISNUMBER(SEARCH("theater/plays", N1803)),"plays",ISNUMBER(SEARCH("theater/spaces", N1803)),"spaces")</f>
        <v>photobooks</v>
      </c>
      <c r="S1803" s="6">
        <f t="shared" si="143"/>
        <v>42321.660509259258</v>
      </c>
      <c r="T1803" s="6">
        <f t="shared" si="144"/>
        <v>42353.506944444445</v>
      </c>
    </row>
    <row r="1804" spans="1:20" ht="32" hidden="1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tr">
        <f t="shared" si="142"/>
        <v>photography</v>
      </c>
      <c r="R1804" t="str" cm="1">
        <f t="array" ref="R1804">_xlfn.IFS(ISNUMBER(SEARCH("film &amp; video/television", N1804)),"television",ISNUMBER(SEARCH("film &amp; video/animation", N1804)),"animation",ISNUMBER(SEARCH("film &amp; video/documentary", N1804)),"documentary",ISNUMBER(SEARCH("film &amp; video/drama", N1804)),"drama",ISNUMBER(SEARCH("film &amp; video/science fiction", N1804)),"science fiction",ISNUMBER(SEARCH("film &amp; video/shorts", N1804)),"shorts",ISNUMBER(SEARCH("food/food trucks", N1804)),"food trucks",ISNUMBER(SEARCH("food/restaurants", N1804)),"restaurants",ISNUMBER(SEARCH("food/small batch", N1804)),"small batch",ISNUMBER(SEARCH("games/mobile games", N1804)),"mobile games",ISNUMBER(SEARCH("games/tabletop games", N1804)),"tabletop games",ISNUMBER(SEARCH("games/video games", N1804)),"video games",ISNUMBER(SEARCH("music/classical music", N1804)),"classical music",ISNUMBER(SEARCH("music/electronic music", N1804)),"electronic music",ISNUMBER(SEARCH("music/faith", N1804)),"faith",ISNUMBER(SEARCH("music/indie rock", N1804)),"indie rock",ISNUMBER(SEARCH("music/jazz", N1804)),"jazz",ISNUMBER(SEARCH("music/metal", N1804)),"metal",ISNUMBER(SEARCH("music/pop", N1804)),"pop",ISNUMBER(SEARCH("music/rock", N1804)),"rock",ISNUMBER(SEARCH("music/world music", N1804)),"world music",ISNUMBER(SEARCH("journalism/audio", N1804)),"audio",ISNUMBER(SEARCH("photography/nature", N1804)),"nature",ISNUMBER(SEARCH("photography/people", N1804)),"people",ISNUMBER(SEARCH("photography/photobooks", N1804)),"photobooks",ISNUMBER(SEARCH("photography/places", N1804)),"places",ISNUMBER(SEARCH("publishing/art books", N1804)),"art books",ISNUMBER(SEARCH("publishing/children's books", N1804)),"children's books",ISNUMBER(SEARCH("publishing/fiction", N1804)),"fiction",ISNUMBER(SEARCH("publishing/nonfiction", N1804)),"nonfiction",ISNUMBER(SEARCH("publishing/radio &amp; podcasts", N1804)),"radio &amp; podcasts",ISNUMBER(SEARCH("publishing/translations", N1804)),"translations",ISNUMBER(SEARCH("technology/gadgets", N1804)),"gadgets",ISNUMBER(SEARCH("technology/hardware", N1804)),"hardware",ISNUMBER(SEARCH("technology/makerspaces", N1804)),"makerspaces",ISNUMBER(SEARCH("technology/space exploration", N1804)),"space exploration",ISNUMBER(SEARCH("technology/wearables", N1804)),"wearables",ISNUMBER(SEARCH("technology/web", N1804)),"web",ISNUMBER(SEARCH("theater/musical", N1804)),"musical",ISNUMBER(SEARCH("theater/plays", N1804)),"plays",ISNUMBER(SEARCH("theater/spaces", N1804)),"spaces")</f>
        <v>photobooks</v>
      </c>
      <c r="S1804" s="6">
        <f t="shared" si="143"/>
        <v>42159.47256944445</v>
      </c>
      <c r="T1804" s="6">
        <f t="shared" si="144"/>
        <v>42182.915972222225</v>
      </c>
    </row>
    <row r="1805" spans="1:20" ht="48" hidden="1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tr">
        <f t="shared" si="142"/>
        <v>photography</v>
      </c>
      <c r="R1805" t="str" cm="1">
        <f t="array" ref="R1805">_xlfn.IFS(ISNUMBER(SEARCH("film &amp; video/television", N1805)),"television",ISNUMBER(SEARCH("film &amp; video/animation", N1805)),"animation",ISNUMBER(SEARCH("film &amp; video/documentary", N1805)),"documentary",ISNUMBER(SEARCH("film &amp; video/drama", N1805)),"drama",ISNUMBER(SEARCH("film &amp; video/science fiction", N1805)),"science fiction",ISNUMBER(SEARCH("film &amp; video/shorts", N1805)),"shorts",ISNUMBER(SEARCH("food/food trucks", N1805)),"food trucks",ISNUMBER(SEARCH("food/restaurants", N1805)),"restaurants",ISNUMBER(SEARCH("food/small batch", N1805)),"small batch",ISNUMBER(SEARCH("games/mobile games", N1805)),"mobile games",ISNUMBER(SEARCH("games/tabletop games", N1805)),"tabletop games",ISNUMBER(SEARCH("games/video games", N1805)),"video games",ISNUMBER(SEARCH("music/classical music", N1805)),"classical music",ISNUMBER(SEARCH("music/electronic music", N1805)),"electronic music",ISNUMBER(SEARCH("music/faith", N1805)),"faith",ISNUMBER(SEARCH("music/indie rock", N1805)),"indie rock",ISNUMBER(SEARCH("music/jazz", N1805)),"jazz",ISNUMBER(SEARCH("music/metal", N1805)),"metal",ISNUMBER(SEARCH("music/pop", N1805)),"pop",ISNUMBER(SEARCH("music/rock", N1805)),"rock",ISNUMBER(SEARCH("music/world music", N1805)),"world music",ISNUMBER(SEARCH("journalism/audio", N1805)),"audio",ISNUMBER(SEARCH("photography/nature", N1805)),"nature",ISNUMBER(SEARCH("photography/people", N1805)),"people",ISNUMBER(SEARCH("photography/photobooks", N1805)),"photobooks",ISNUMBER(SEARCH("photography/places", N1805)),"places",ISNUMBER(SEARCH("publishing/art books", N1805)),"art books",ISNUMBER(SEARCH("publishing/children's books", N1805)),"children's books",ISNUMBER(SEARCH("publishing/fiction", N1805)),"fiction",ISNUMBER(SEARCH("publishing/nonfiction", N1805)),"nonfiction",ISNUMBER(SEARCH("publishing/radio &amp; podcasts", N1805)),"radio &amp; podcasts",ISNUMBER(SEARCH("publishing/translations", N1805)),"translations",ISNUMBER(SEARCH("technology/gadgets", N1805)),"gadgets",ISNUMBER(SEARCH("technology/hardware", N1805)),"hardware",ISNUMBER(SEARCH("technology/makerspaces", N1805)),"makerspaces",ISNUMBER(SEARCH("technology/space exploration", N1805)),"space exploration",ISNUMBER(SEARCH("technology/wearables", N1805)),"wearables",ISNUMBER(SEARCH("technology/web", N1805)),"web",ISNUMBER(SEARCH("theater/musical", N1805)),"musical",ISNUMBER(SEARCH("theater/plays", N1805)),"plays",ISNUMBER(SEARCH("theater/spaces", N1805)),"spaces")</f>
        <v>photobooks</v>
      </c>
      <c r="S1805" s="6">
        <f t="shared" si="143"/>
        <v>42018.071550925932</v>
      </c>
      <c r="T1805" s="6">
        <f t="shared" si="144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tr">
        <f t="shared" si="142"/>
        <v>photography</v>
      </c>
      <c r="R1806" t="str" cm="1">
        <f t="array" ref="R1806">_xlfn.IFS(ISNUMBER(SEARCH("film &amp; video/television", N1806)),"television",ISNUMBER(SEARCH("film &amp; video/animation", N1806)),"animation",ISNUMBER(SEARCH("film &amp; video/documentary", N1806)),"documentary",ISNUMBER(SEARCH("film &amp; video/drama", N1806)),"drama",ISNUMBER(SEARCH("film &amp; video/science fiction", N1806)),"science fiction",ISNUMBER(SEARCH("film &amp; video/shorts", N1806)),"shorts",ISNUMBER(SEARCH("food/food trucks", N1806)),"food trucks",ISNUMBER(SEARCH("food/restaurants", N1806)),"restaurants",ISNUMBER(SEARCH("food/small batch", N1806)),"small batch",ISNUMBER(SEARCH("games/mobile games", N1806)),"mobile games",ISNUMBER(SEARCH("games/tabletop games", N1806)),"tabletop games",ISNUMBER(SEARCH("games/video games", N1806)),"video games",ISNUMBER(SEARCH("music/classical music", N1806)),"classical music",ISNUMBER(SEARCH("music/electronic music", N1806)),"electronic music",ISNUMBER(SEARCH("music/faith", N1806)),"faith",ISNUMBER(SEARCH("music/indie rock", N1806)),"indie rock",ISNUMBER(SEARCH("music/jazz", N1806)),"jazz",ISNUMBER(SEARCH("music/metal", N1806)),"metal",ISNUMBER(SEARCH("music/pop", N1806)),"pop",ISNUMBER(SEARCH("music/rock", N1806)),"rock",ISNUMBER(SEARCH("music/world music", N1806)),"world music",ISNUMBER(SEARCH("journalism/audio", N1806)),"audio",ISNUMBER(SEARCH("photography/nature", N1806)),"nature",ISNUMBER(SEARCH("photography/people", N1806)),"people",ISNUMBER(SEARCH("photography/photobooks", N1806)),"photobooks",ISNUMBER(SEARCH("photography/places", N1806)),"places",ISNUMBER(SEARCH("publishing/art books", N1806)),"art books",ISNUMBER(SEARCH("publishing/children's books", N1806)),"children's books",ISNUMBER(SEARCH("publishing/fiction", N1806)),"fiction",ISNUMBER(SEARCH("publishing/nonfiction", N1806)),"nonfiction",ISNUMBER(SEARCH("publishing/radio &amp; podcasts", N1806)),"radio &amp; podcasts",ISNUMBER(SEARCH("publishing/translations", N1806)),"translations",ISNUMBER(SEARCH("technology/gadgets", N1806)),"gadgets",ISNUMBER(SEARCH("technology/hardware", N1806)),"hardware",ISNUMBER(SEARCH("technology/makerspaces", N1806)),"makerspaces",ISNUMBER(SEARCH("technology/space exploration", N1806)),"space exploration",ISNUMBER(SEARCH("technology/wearables", N1806)),"wearables",ISNUMBER(SEARCH("technology/web", N1806)),"web",ISNUMBER(SEARCH("theater/musical", N1806)),"musical",ISNUMBER(SEARCH("theater/plays", N1806)),"plays",ISNUMBER(SEARCH("theater/spaces", N1806)),"spaces")</f>
        <v>photobooks</v>
      </c>
      <c r="S1806" s="6">
        <f t="shared" si="143"/>
        <v>42282.678287037037</v>
      </c>
      <c r="T1806" s="6">
        <f t="shared" si="144"/>
        <v>42322.719953703709</v>
      </c>
    </row>
    <row r="1807" spans="1:20" ht="48" hidden="1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tr">
        <f t="shared" si="142"/>
        <v>photography</v>
      </c>
      <c r="R1807" t="str" cm="1">
        <f t="array" ref="R1807">_xlfn.IFS(ISNUMBER(SEARCH("film &amp; video/television", N1807)),"television",ISNUMBER(SEARCH("film &amp; video/animation", N1807)),"animation",ISNUMBER(SEARCH("film &amp; video/documentary", N1807)),"documentary",ISNUMBER(SEARCH("film &amp; video/drama", N1807)),"drama",ISNUMBER(SEARCH("film &amp; video/science fiction", N1807)),"science fiction",ISNUMBER(SEARCH("film &amp; video/shorts", N1807)),"shorts",ISNUMBER(SEARCH("food/food trucks", N1807)),"food trucks",ISNUMBER(SEARCH("food/restaurants", N1807)),"restaurants",ISNUMBER(SEARCH("food/small batch", N1807)),"small batch",ISNUMBER(SEARCH("games/mobile games", N1807)),"mobile games",ISNUMBER(SEARCH("games/tabletop games", N1807)),"tabletop games",ISNUMBER(SEARCH("games/video games", N1807)),"video games",ISNUMBER(SEARCH("music/classical music", N1807)),"classical music",ISNUMBER(SEARCH("music/electronic music", N1807)),"electronic music",ISNUMBER(SEARCH("music/faith", N1807)),"faith",ISNUMBER(SEARCH("music/indie rock", N1807)),"indie rock",ISNUMBER(SEARCH("music/jazz", N1807)),"jazz",ISNUMBER(SEARCH("music/metal", N1807)),"metal",ISNUMBER(SEARCH("music/pop", N1807)),"pop",ISNUMBER(SEARCH("music/rock", N1807)),"rock",ISNUMBER(SEARCH("music/world music", N1807)),"world music",ISNUMBER(SEARCH("journalism/audio", N1807)),"audio",ISNUMBER(SEARCH("photography/nature", N1807)),"nature",ISNUMBER(SEARCH("photography/people", N1807)),"people",ISNUMBER(SEARCH("photography/photobooks", N1807)),"photobooks",ISNUMBER(SEARCH("photography/places", N1807)),"places",ISNUMBER(SEARCH("publishing/art books", N1807)),"art books",ISNUMBER(SEARCH("publishing/children's books", N1807)),"children's books",ISNUMBER(SEARCH("publishing/fiction", N1807)),"fiction",ISNUMBER(SEARCH("publishing/nonfiction", N1807)),"nonfiction",ISNUMBER(SEARCH("publishing/radio &amp; podcasts", N1807)),"radio &amp; podcasts",ISNUMBER(SEARCH("publishing/translations", N1807)),"translations",ISNUMBER(SEARCH("technology/gadgets", N1807)),"gadgets",ISNUMBER(SEARCH("technology/hardware", N1807)),"hardware",ISNUMBER(SEARCH("technology/makerspaces", N1807)),"makerspaces",ISNUMBER(SEARCH("technology/space exploration", N1807)),"space exploration",ISNUMBER(SEARCH("technology/wearables", N1807)),"wearables",ISNUMBER(SEARCH("technology/web", N1807)),"web",ISNUMBER(SEARCH("theater/musical", N1807)),"musical",ISNUMBER(SEARCH("theater/plays", N1807)),"plays",ISNUMBER(SEARCH("theater/spaces", N1807)),"spaces")</f>
        <v>photobooks</v>
      </c>
      <c r="S1807" s="6">
        <f t="shared" si="143"/>
        <v>42247.803912037038</v>
      </c>
      <c r="T1807" s="6">
        <f t="shared" si="144"/>
        <v>42279.75</v>
      </c>
    </row>
    <row r="1808" spans="1:20" ht="48" hidden="1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tr">
        <f t="shared" si="142"/>
        <v>photography</v>
      </c>
      <c r="R1808" t="str" cm="1">
        <f t="array" ref="R1808">_xlfn.IFS(ISNUMBER(SEARCH("film &amp; video/television", N1808)),"television",ISNUMBER(SEARCH("film &amp; video/animation", N1808)),"animation",ISNUMBER(SEARCH("film &amp; video/documentary", N1808)),"documentary",ISNUMBER(SEARCH("film &amp; video/drama", N1808)),"drama",ISNUMBER(SEARCH("film &amp; video/science fiction", N1808)),"science fiction",ISNUMBER(SEARCH("film &amp; video/shorts", N1808)),"shorts",ISNUMBER(SEARCH("food/food trucks", N1808)),"food trucks",ISNUMBER(SEARCH("food/restaurants", N1808)),"restaurants",ISNUMBER(SEARCH("food/small batch", N1808)),"small batch",ISNUMBER(SEARCH("games/mobile games", N1808)),"mobile games",ISNUMBER(SEARCH("games/tabletop games", N1808)),"tabletop games",ISNUMBER(SEARCH("games/video games", N1808)),"video games",ISNUMBER(SEARCH("music/classical music", N1808)),"classical music",ISNUMBER(SEARCH("music/electronic music", N1808)),"electronic music",ISNUMBER(SEARCH("music/faith", N1808)),"faith",ISNUMBER(SEARCH("music/indie rock", N1808)),"indie rock",ISNUMBER(SEARCH("music/jazz", N1808)),"jazz",ISNUMBER(SEARCH("music/metal", N1808)),"metal",ISNUMBER(SEARCH("music/pop", N1808)),"pop",ISNUMBER(SEARCH("music/rock", N1808)),"rock",ISNUMBER(SEARCH("music/world music", N1808)),"world music",ISNUMBER(SEARCH("journalism/audio", N1808)),"audio",ISNUMBER(SEARCH("photography/nature", N1808)),"nature",ISNUMBER(SEARCH("photography/people", N1808)),"people",ISNUMBER(SEARCH("photography/photobooks", N1808)),"photobooks",ISNUMBER(SEARCH("photography/places", N1808)),"places",ISNUMBER(SEARCH("publishing/art books", N1808)),"art books",ISNUMBER(SEARCH("publishing/children's books", N1808)),"children's books",ISNUMBER(SEARCH("publishing/fiction", N1808)),"fiction",ISNUMBER(SEARCH("publishing/nonfiction", N1808)),"nonfiction",ISNUMBER(SEARCH("publishing/radio &amp; podcasts", N1808)),"radio &amp; podcasts",ISNUMBER(SEARCH("publishing/translations", N1808)),"translations",ISNUMBER(SEARCH("technology/gadgets", N1808)),"gadgets",ISNUMBER(SEARCH("technology/hardware", N1808)),"hardware",ISNUMBER(SEARCH("technology/makerspaces", N1808)),"makerspaces",ISNUMBER(SEARCH("technology/space exploration", N1808)),"space exploration",ISNUMBER(SEARCH("technology/wearables", N1808)),"wearables",ISNUMBER(SEARCH("technology/web", N1808)),"web",ISNUMBER(SEARCH("theater/musical", N1808)),"musical",ISNUMBER(SEARCH("theater/plays", N1808)),"plays",ISNUMBER(SEARCH("theater/spaces", N1808)),"spaces")</f>
        <v>photobooks</v>
      </c>
      <c r="S1808" s="6">
        <f t="shared" si="143"/>
        <v>41877.638298611113</v>
      </c>
      <c r="T1808" s="6">
        <f t="shared" si="144"/>
        <v>41912.638298611113</v>
      </c>
    </row>
    <row r="1809" spans="1:20" ht="32" hidden="1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tr">
        <f t="shared" si="142"/>
        <v>photography</v>
      </c>
      <c r="R1809" t="str" cm="1">
        <f t="array" ref="R1809">_xlfn.IFS(ISNUMBER(SEARCH("film &amp; video/television", N1809)),"television",ISNUMBER(SEARCH("film &amp; video/animation", N1809)),"animation",ISNUMBER(SEARCH("film &amp; video/documentary", N1809)),"documentary",ISNUMBER(SEARCH("film &amp; video/drama", N1809)),"drama",ISNUMBER(SEARCH("film &amp; video/science fiction", N1809)),"science fiction",ISNUMBER(SEARCH("film &amp; video/shorts", N1809)),"shorts",ISNUMBER(SEARCH("food/food trucks", N1809)),"food trucks",ISNUMBER(SEARCH("food/restaurants", N1809)),"restaurants",ISNUMBER(SEARCH("food/small batch", N1809)),"small batch",ISNUMBER(SEARCH("games/mobile games", N1809)),"mobile games",ISNUMBER(SEARCH("games/tabletop games", N1809)),"tabletop games",ISNUMBER(SEARCH("games/video games", N1809)),"video games",ISNUMBER(SEARCH("music/classical music", N1809)),"classical music",ISNUMBER(SEARCH("music/electronic music", N1809)),"electronic music",ISNUMBER(SEARCH("music/faith", N1809)),"faith",ISNUMBER(SEARCH("music/indie rock", N1809)),"indie rock",ISNUMBER(SEARCH("music/jazz", N1809)),"jazz",ISNUMBER(SEARCH("music/metal", N1809)),"metal",ISNUMBER(SEARCH("music/pop", N1809)),"pop",ISNUMBER(SEARCH("music/rock", N1809)),"rock",ISNUMBER(SEARCH("music/world music", N1809)),"world music",ISNUMBER(SEARCH("journalism/audio", N1809)),"audio",ISNUMBER(SEARCH("photography/nature", N1809)),"nature",ISNUMBER(SEARCH("photography/people", N1809)),"people",ISNUMBER(SEARCH("photography/photobooks", N1809)),"photobooks",ISNUMBER(SEARCH("photography/places", N1809)),"places",ISNUMBER(SEARCH("publishing/art books", N1809)),"art books",ISNUMBER(SEARCH("publishing/children's books", N1809)),"children's books",ISNUMBER(SEARCH("publishing/fiction", N1809)),"fiction",ISNUMBER(SEARCH("publishing/nonfiction", N1809)),"nonfiction",ISNUMBER(SEARCH("publishing/radio &amp; podcasts", N1809)),"radio &amp; podcasts",ISNUMBER(SEARCH("publishing/translations", N1809)),"translations",ISNUMBER(SEARCH("technology/gadgets", N1809)),"gadgets",ISNUMBER(SEARCH("technology/hardware", N1809)),"hardware",ISNUMBER(SEARCH("technology/makerspaces", N1809)),"makerspaces",ISNUMBER(SEARCH("technology/space exploration", N1809)),"space exploration",ISNUMBER(SEARCH("technology/wearables", N1809)),"wearables",ISNUMBER(SEARCH("technology/web", N1809)),"web",ISNUMBER(SEARCH("theater/musical", N1809)),"musical",ISNUMBER(SEARCH("theater/plays", N1809)),"plays",ISNUMBER(SEARCH("theater/spaces", N1809)),"spaces")</f>
        <v>photobooks</v>
      </c>
      <c r="S1809" s="6">
        <f t="shared" si="143"/>
        <v>41880.068437499998</v>
      </c>
      <c r="T1809" s="6">
        <f t="shared" si="144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tr">
        <f t="shared" si="142"/>
        <v>photography</v>
      </c>
      <c r="R1810" t="str" cm="1">
        <f t="array" ref="R1810">_xlfn.IFS(ISNUMBER(SEARCH("film &amp; video/television", N1810)),"television",ISNUMBER(SEARCH("film &amp; video/animation", N1810)),"animation",ISNUMBER(SEARCH("film &amp; video/documentary", N1810)),"documentary",ISNUMBER(SEARCH("film &amp; video/drama", N1810)),"drama",ISNUMBER(SEARCH("film &amp; video/science fiction", N1810)),"science fiction",ISNUMBER(SEARCH("film &amp; video/shorts", N1810)),"shorts",ISNUMBER(SEARCH("food/food trucks", N1810)),"food trucks",ISNUMBER(SEARCH("food/restaurants", N1810)),"restaurants",ISNUMBER(SEARCH("food/small batch", N1810)),"small batch",ISNUMBER(SEARCH("games/mobile games", N1810)),"mobile games",ISNUMBER(SEARCH("games/tabletop games", N1810)),"tabletop games",ISNUMBER(SEARCH("games/video games", N1810)),"video games",ISNUMBER(SEARCH("music/classical music", N1810)),"classical music",ISNUMBER(SEARCH("music/electronic music", N1810)),"electronic music",ISNUMBER(SEARCH("music/faith", N1810)),"faith",ISNUMBER(SEARCH("music/indie rock", N1810)),"indie rock",ISNUMBER(SEARCH("music/jazz", N1810)),"jazz",ISNUMBER(SEARCH("music/metal", N1810)),"metal",ISNUMBER(SEARCH("music/pop", N1810)),"pop",ISNUMBER(SEARCH("music/rock", N1810)),"rock",ISNUMBER(SEARCH("music/world music", N1810)),"world music",ISNUMBER(SEARCH("journalism/audio", N1810)),"audio",ISNUMBER(SEARCH("photography/nature", N1810)),"nature",ISNUMBER(SEARCH("photography/people", N1810)),"people",ISNUMBER(SEARCH("photography/photobooks", N1810)),"photobooks",ISNUMBER(SEARCH("photography/places", N1810)),"places",ISNUMBER(SEARCH("publishing/art books", N1810)),"art books",ISNUMBER(SEARCH("publishing/children's books", N1810)),"children's books",ISNUMBER(SEARCH("publishing/fiction", N1810)),"fiction",ISNUMBER(SEARCH("publishing/nonfiction", N1810)),"nonfiction",ISNUMBER(SEARCH("publishing/radio &amp; podcasts", N1810)),"radio &amp; podcasts",ISNUMBER(SEARCH("publishing/translations", N1810)),"translations",ISNUMBER(SEARCH("technology/gadgets", N1810)),"gadgets",ISNUMBER(SEARCH("technology/hardware", N1810)),"hardware",ISNUMBER(SEARCH("technology/makerspaces", N1810)),"makerspaces",ISNUMBER(SEARCH("technology/space exploration", N1810)),"space exploration",ISNUMBER(SEARCH("technology/wearables", N1810)),"wearables",ISNUMBER(SEARCH("technology/web", N1810)),"web",ISNUMBER(SEARCH("theater/musical", N1810)),"musical",ISNUMBER(SEARCH("theater/plays", N1810)),"plays",ISNUMBER(SEARCH("theater/spaces", N1810)),"spaces")</f>
        <v>photobooks</v>
      </c>
      <c r="S1810" s="6">
        <f t="shared" si="143"/>
        <v>42742.680902777778</v>
      </c>
      <c r="T1810" s="6">
        <f t="shared" si="144"/>
        <v>42777.680902777778</v>
      </c>
    </row>
    <row r="1811" spans="1:20" ht="48" hidden="1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tr">
        <f t="shared" si="142"/>
        <v>photography</v>
      </c>
      <c r="R1811" t="str" cm="1">
        <f t="array" ref="R1811">_xlfn.IFS(ISNUMBER(SEARCH("film &amp; video/television", N1811)),"television",ISNUMBER(SEARCH("film &amp; video/animation", N1811)),"animation",ISNUMBER(SEARCH("film &amp; video/documentary", N1811)),"documentary",ISNUMBER(SEARCH("film &amp; video/drama", N1811)),"drama",ISNUMBER(SEARCH("film &amp; video/science fiction", N1811)),"science fiction",ISNUMBER(SEARCH("film &amp; video/shorts", N1811)),"shorts",ISNUMBER(SEARCH("food/food trucks", N1811)),"food trucks",ISNUMBER(SEARCH("food/restaurants", N1811)),"restaurants",ISNUMBER(SEARCH("food/small batch", N1811)),"small batch",ISNUMBER(SEARCH("games/mobile games", N1811)),"mobile games",ISNUMBER(SEARCH("games/tabletop games", N1811)),"tabletop games",ISNUMBER(SEARCH("games/video games", N1811)),"video games",ISNUMBER(SEARCH("music/classical music", N1811)),"classical music",ISNUMBER(SEARCH("music/electronic music", N1811)),"electronic music",ISNUMBER(SEARCH("music/faith", N1811)),"faith",ISNUMBER(SEARCH("music/indie rock", N1811)),"indie rock",ISNUMBER(SEARCH("music/jazz", N1811)),"jazz",ISNUMBER(SEARCH("music/metal", N1811)),"metal",ISNUMBER(SEARCH("music/pop", N1811)),"pop",ISNUMBER(SEARCH("music/rock", N1811)),"rock",ISNUMBER(SEARCH("music/world music", N1811)),"world music",ISNUMBER(SEARCH("journalism/audio", N1811)),"audio",ISNUMBER(SEARCH("photography/nature", N1811)),"nature",ISNUMBER(SEARCH("photography/people", N1811)),"people",ISNUMBER(SEARCH("photography/photobooks", N1811)),"photobooks",ISNUMBER(SEARCH("photography/places", N1811)),"places",ISNUMBER(SEARCH("publishing/art books", N1811)),"art books",ISNUMBER(SEARCH("publishing/children's books", N1811)),"children's books",ISNUMBER(SEARCH("publishing/fiction", N1811)),"fiction",ISNUMBER(SEARCH("publishing/nonfiction", N1811)),"nonfiction",ISNUMBER(SEARCH("publishing/radio &amp; podcasts", N1811)),"radio &amp; podcasts",ISNUMBER(SEARCH("publishing/translations", N1811)),"translations",ISNUMBER(SEARCH("technology/gadgets", N1811)),"gadgets",ISNUMBER(SEARCH("technology/hardware", N1811)),"hardware",ISNUMBER(SEARCH("technology/makerspaces", N1811)),"makerspaces",ISNUMBER(SEARCH("technology/space exploration", N1811)),"space exploration",ISNUMBER(SEARCH("technology/wearables", N1811)),"wearables",ISNUMBER(SEARCH("technology/web", N1811)),"web",ISNUMBER(SEARCH("theater/musical", N1811)),"musical",ISNUMBER(SEARCH("theater/plays", N1811)),"plays",ISNUMBER(SEARCH("theater/spaces", N1811)),"spaces")</f>
        <v>photobooks</v>
      </c>
      <c r="S1811" s="6">
        <f t="shared" si="143"/>
        <v>42029.907858796301</v>
      </c>
      <c r="T1811" s="6">
        <f t="shared" si="144"/>
        <v>42064.907858796301</v>
      </c>
    </row>
    <row r="1812" spans="1:20" ht="48" hidden="1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tr">
        <f t="shared" si="142"/>
        <v>photography</v>
      </c>
      <c r="R1812" t="str" cm="1">
        <f t="array" ref="R1812">_xlfn.IFS(ISNUMBER(SEARCH("film &amp; video/television", N1812)),"television",ISNUMBER(SEARCH("film &amp; video/animation", N1812)),"animation",ISNUMBER(SEARCH("film &amp; video/documentary", N1812)),"documentary",ISNUMBER(SEARCH("film &amp; video/drama", N1812)),"drama",ISNUMBER(SEARCH("film &amp; video/science fiction", N1812)),"science fiction",ISNUMBER(SEARCH("film &amp; video/shorts", N1812)),"shorts",ISNUMBER(SEARCH("food/food trucks", N1812)),"food trucks",ISNUMBER(SEARCH("food/restaurants", N1812)),"restaurants",ISNUMBER(SEARCH("food/small batch", N1812)),"small batch",ISNUMBER(SEARCH("games/mobile games", N1812)),"mobile games",ISNUMBER(SEARCH("games/tabletop games", N1812)),"tabletop games",ISNUMBER(SEARCH("games/video games", N1812)),"video games",ISNUMBER(SEARCH("music/classical music", N1812)),"classical music",ISNUMBER(SEARCH("music/electronic music", N1812)),"electronic music",ISNUMBER(SEARCH("music/faith", N1812)),"faith",ISNUMBER(SEARCH("music/indie rock", N1812)),"indie rock",ISNUMBER(SEARCH("music/jazz", N1812)),"jazz",ISNUMBER(SEARCH("music/metal", N1812)),"metal",ISNUMBER(SEARCH("music/pop", N1812)),"pop",ISNUMBER(SEARCH("music/rock", N1812)),"rock",ISNUMBER(SEARCH("music/world music", N1812)),"world music",ISNUMBER(SEARCH("journalism/audio", N1812)),"audio",ISNUMBER(SEARCH("photography/nature", N1812)),"nature",ISNUMBER(SEARCH("photography/people", N1812)),"people",ISNUMBER(SEARCH("photography/photobooks", N1812)),"photobooks",ISNUMBER(SEARCH("photography/places", N1812)),"places",ISNUMBER(SEARCH("publishing/art books", N1812)),"art books",ISNUMBER(SEARCH("publishing/children's books", N1812)),"children's books",ISNUMBER(SEARCH("publishing/fiction", N1812)),"fiction",ISNUMBER(SEARCH("publishing/nonfiction", N1812)),"nonfiction",ISNUMBER(SEARCH("publishing/radio &amp; podcasts", N1812)),"radio &amp; podcasts",ISNUMBER(SEARCH("publishing/translations", N1812)),"translations",ISNUMBER(SEARCH("technology/gadgets", N1812)),"gadgets",ISNUMBER(SEARCH("technology/hardware", N1812)),"hardware",ISNUMBER(SEARCH("technology/makerspaces", N1812)),"makerspaces",ISNUMBER(SEARCH("technology/space exploration", N1812)),"space exploration",ISNUMBER(SEARCH("technology/wearables", N1812)),"wearables",ISNUMBER(SEARCH("technology/web", N1812)),"web",ISNUMBER(SEARCH("theater/musical", N1812)),"musical",ISNUMBER(SEARCH("theater/plays", N1812)),"plays",ISNUMBER(SEARCH("theater/spaces", N1812)),"spaces")</f>
        <v>photobooks</v>
      </c>
      <c r="S1812" s="6">
        <f t="shared" si="143"/>
        <v>41860.91002314815</v>
      </c>
      <c r="T1812" s="6">
        <f t="shared" si="144"/>
        <v>41872.91002314815</v>
      </c>
    </row>
    <row r="1813" spans="1:20" ht="32" hidden="1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tr">
        <f t="shared" si="142"/>
        <v>photography</v>
      </c>
      <c r="R1813" t="str" cm="1">
        <f t="array" ref="R1813">_xlfn.IFS(ISNUMBER(SEARCH("film &amp; video/television", N1813)),"television",ISNUMBER(SEARCH("film &amp; video/animation", N1813)),"animation",ISNUMBER(SEARCH("film &amp; video/documentary", N1813)),"documentary",ISNUMBER(SEARCH("film &amp; video/drama", N1813)),"drama",ISNUMBER(SEARCH("film &amp; video/science fiction", N1813)),"science fiction",ISNUMBER(SEARCH("film &amp; video/shorts", N1813)),"shorts",ISNUMBER(SEARCH("food/food trucks", N1813)),"food trucks",ISNUMBER(SEARCH("food/restaurants", N1813)),"restaurants",ISNUMBER(SEARCH("food/small batch", N1813)),"small batch",ISNUMBER(SEARCH("games/mobile games", N1813)),"mobile games",ISNUMBER(SEARCH("games/tabletop games", N1813)),"tabletop games",ISNUMBER(SEARCH("games/video games", N1813)),"video games",ISNUMBER(SEARCH("music/classical music", N1813)),"classical music",ISNUMBER(SEARCH("music/electronic music", N1813)),"electronic music",ISNUMBER(SEARCH("music/faith", N1813)),"faith",ISNUMBER(SEARCH("music/indie rock", N1813)),"indie rock",ISNUMBER(SEARCH("music/jazz", N1813)),"jazz",ISNUMBER(SEARCH("music/metal", N1813)),"metal",ISNUMBER(SEARCH("music/pop", N1813)),"pop",ISNUMBER(SEARCH("music/rock", N1813)),"rock",ISNUMBER(SEARCH("music/world music", N1813)),"world music",ISNUMBER(SEARCH("journalism/audio", N1813)),"audio",ISNUMBER(SEARCH("photography/nature", N1813)),"nature",ISNUMBER(SEARCH("photography/people", N1813)),"people",ISNUMBER(SEARCH("photography/photobooks", N1813)),"photobooks",ISNUMBER(SEARCH("photography/places", N1813)),"places",ISNUMBER(SEARCH("publishing/art books", N1813)),"art books",ISNUMBER(SEARCH("publishing/children's books", N1813)),"children's books",ISNUMBER(SEARCH("publishing/fiction", N1813)),"fiction",ISNUMBER(SEARCH("publishing/nonfiction", N1813)),"nonfiction",ISNUMBER(SEARCH("publishing/radio &amp; podcasts", N1813)),"radio &amp; podcasts",ISNUMBER(SEARCH("publishing/translations", N1813)),"translations",ISNUMBER(SEARCH("technology/gadgets", N1813)),"gadgets",ISNUMBER(SEARCH("technology/hardware", N1813)),"hardware",ISNUMBER(SEARCH("technology/makerspaces", N1813)),"makerspaces",ISNUMBER(SEARCH("technology/space exploration", N1813)),"space exploration",ISNUMBER(SEARCH("technology/wearables", N1813)),"wearables",ISNUMBER(SEARCH("technology/web", N1813)),"web",ISNUMBER(SEARCH("theater/musical", N1813)),"musical",ISNUMBER(SEARCH("theater/plays", N1813)),"plays",ISNUMBER(SEARCH("theater/spaces", N1813)),"spaces")</f>
        <v>photobooks</v>
      </c>
      <c r="S1813" s="6">
        <f t="shared" si="143"/>
        <v>41876.433680555558</v>
      </c>
      <c r="T1813" s="6">
        <f t="shared" si="144"/>
        <v>41936.166666666664</v>
      </c>
    </row>
    <row r="1814" spans="1:20" ht="48" hidden="1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tr">
        <f t="shared" si="142"/>
        <v>photography</v>
      </c>
      <c r="R1814" t="str" cm="1">
        <f t="array" ref="R1814">_xlfn.IFS(ISNUMBER(SEARCH("film &amp; video/television", N1814)),"television",ISNUMBER(SEARCH("film &amp; video/animation", N1814)),"animation",ISNUMBER(SEARCH("film &amp; video/documentary", N1814)),"documentary",ISNUMBER(SEARCH("film &amp; video/drama", N1814)),"drama",ISNUMBER(SEARCH("film &amp; video/science fiction", N1814)),"science fiction",ISNUMBER(SEARCH("film &amp; video/shorts", N1814)),"shorts",ISNUMBER(SEARCH("food/food trucks", N1814)),"food trucks",ISNUMBER(SEARCH("food/restaurants", N1814)),"restaurants",ISNUMBER(SEARCH("food/small batch", N1814)),"small batch",ISNUMBER(SEARCH("games/mobile games", N1814)),"mobile games",ISNUMBER(SEARCH("games/tabletop games", N1814)),"tabletop games",ISNUMBER(SEARCH("games/video games", N1814)),"video games",ISNUMBER(SEARCH("music/classical music", N1814)),"classical music",ISNUMBER(SEARCH("music/electronic music", N1814)),"electronic music",ISNUMBER(SEARCH("music/faith", N1814)),"faith",ISNUMBER(SEARCH("music/indie rock", N1814)),"indie rock",ISNUMBER(SEARCH("music/jazz", N1814)),"jazz",ISNUMBER(SEARCH("music/metal", N1814)),"metal",ISNUMBER(SEARCH("music/pop", N1814)),"pop",ISNUMBER(SEARCH("music/rock", N1814)),"rock",ISNUMBER(SEARCH("music/world music", N1814)),"world music",ISNUMBER(SEARCH("journalism/audio", N1814)),"audio",ISNUMBER(SEARCH("photography/nature", N1814)),"nature",ISNUMBER(SEARCH("photography/people", N1814)),"people",ISNUMBER(SEARCH("photography/photobooks", N1814)),"photobooks",ISNUMBER(SEARCH("photography/places", N1814)),"places",ISNUMBER(SEARCH("publishing/art books", N1814)),"art books",ISNUMBER(SEARCH("publishing/children's books", N1814)),"children's books",ISNUMBER(SEARCH("publishing/fiction", N1814)),"fiction",ISNUMBER(SEARCH("publishing/nonfiction", N1814)),"nonfiction",ISNUMBER(SEARCH("publishing/radio &amp; podcasts", N1814)),"radio &amp; podcasts",ISNUMBER(SEARCH("publishing/translations", N1814)),"translations",ISNUMBER(SEARCH("technology/gadgets", N1814)),"gadgets",ISNUMBER(SEARCH("technology/hardware", N1814)),"hardware",ISNUMBER(SEARCH("technology/makerspaces", N1814)),"makerspaces",ISNUMBER(SEARCH("technology/space exploration", N1814)),"space exploration",ISNUMBER(SEARCH("technology/wearables", N1814)),"wearables",ISNUMBER(SEARCH("technology/web", N1814)),"web",ISNUMBER(SEARCH("theater/musical", N1814)),"musical",ISNUMBER(SEARCH("theater/plays", N1814)),"plays",ISNUMBER(SEARCH("theater/spaces", N1814)),"spaces")</f>
        <v>photobooks</v>
      </c>
      <c r="S1814" s="6">
        <f t="shared" si="143"/>
        <v>42524.318703703699</v>
      </c>
      <c r="T1814" s="6">
        <f t="shared" si="144"/>
        <v>42554.318703703699</v>
      </c>
    </row>
    <row r="1815" spans="1:20" ht="48" hidden="1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v>0</v>
      </c>
      <c r="Q1815" t="str">
        <f t="shared" si="142"/>
        <v>photography</v>
      </c>
      <c r="R1815" t="str" cm="1">
        <f t="array" ref="R1815">_xlfn.IFS(ISNUMBER(SEARCH("film &amp; video/television", N1815)),"television",ISNUMBER(SEARCH("film &amp; video/animation", N1815)),"animation",ISNUMBER(SEARCH("film &amp; video/documentary", N1815)),"documentary",ISNUMBER(SEARCH("film &amp; video/drama", N1815)),"drama",ISNUMBER(SEARCH("film &amp; video/science fiction", N1815)),"science fiction",ISNUMBER(SEARCH("film &amp; video/shorts", N1815)),"shorts",ISNUMBER(SEARCH("food/food trucks", N1815)),"food trucks",ISNUMBER(SEARCH("food/restaurants", N1815)),"restaurants",ISNUMBER(SEARCH("food/small batch", N1815)),"small batch",ISNUMBER(SEARCH("games/mobile games", N1815)),"mobile games",ISNUMBER(SEARCH("games/tabletop games", N1815)),"tabletop games",ISNUMBER(SEARCH("games/video games", N1815)),"video games",ISNUMBER(SEARCH("music/classical music", N1815)),"classical music",ISNUMBER(SEARCH("music/electronic music", N1815)),"electronic music",ISNUMBER(SEARCH("music/faith", N1815)),"faith",ISNUMBER(SEARCH("music/indie rock", N1815)),"indie rock",ISNUMBER(SEARCH("music/jazz", N1815)),"jazz",ISNUMBER(SEARCH("music/metal", N1815)),"metal",ISNUMBER(SEARCH("music/pop", N1815)),"pop",ISNUMBER(SEARCH("music/rock", N1815)),"rock",ISNUMBER(SEARCH("music/world music", N1815)),"world music",ISNUMBER(SEARCH("journalism/audio", N1815)),"audio",ISNUMBER(SEARCH("photography/nature", N1815)),"nature",ISNUMBER(SEARCH("photography/people", N1815)),"people",ISNUMBER(SEARCH("photography/photobooks", N1815)),"photobooks",ISNUMBER(SEARCH("photography/places", N1815)),"places",ISNUMBER(SEARCH("publishing/art books", N1815)),"art books",ISNUMBER(SEARCH("publishing/children's books", N1815)),"children's books",ISNUMBER(SEARCH("publishing/fiction", N1815)),"fiction",ISNUMBER(SEARCH("publishing/nonfiction", N1815)),"nonfiction",ISNUMBER(SEARCH("publishing/radio &amp; podcasts", N1815)),"radio &amp; podcasts",ISNUMBER(SEARCH("publishing/translations", N1815)),"translations",ISNUMBER(SEARCH("technology/gadgets", N1815)),"gadgets",ISNUMBER(SEARCH("technology/hardware", N1815)),"hardware",ISNUMBER(SEARCH("technology/makerspaces", N1815)),"makerspaces",ISNUMBER(SEARCH("technology/space exploration", N1815)),"space exploration",ISNUMBER(SEARCH("technology/wearables", N1815)),"wearables",ISNUMBER(SEARCH("technology/web", N1815)),"web",ISNUMBER(SEARCH("theater/musical", N1815)),"musical",ISNUMBER(SEARCH("theater/plays", N1815)),"plays",ISNUMBER(SEARCH("theater/spaces", N1815)),"spaces")</f>
        <v>photobooks</v>
      </c>
      <c r="S1815" s="6">
        <f t="shared" si="143"/>
        <v>41829.889027777775</v>
      </c>
      <c r="T1815" s="6">
        <f t="shared" si="144"/>
        <v>41859.889027777775</v>
      </c>
    </row>
    <row r="1816" spans="1:20" ht="48" hidden="1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tr">
        <f t="shared" si="142"/>
        <v>photography</v>
      </c>
      <c r="R1816" t="str" cm="1">
        <f t="array" ref="R1816">_xlfn.IFS(ISNUMBER(SEARCH("film &amp; video/television", N1816)),"television",ISNUMBER(SEARCH("film &amp; video/animation", N1816)),"animation",ISNUMBER(SEARCH("film &amp; video/documentary", N1816)),"documentary",ISNUMBER(SEARCH("film &amp; video/drama", N1816)),"drama",ISNUMBER(SEARCH("film &amp; video/science fiction", N1816)),"science fiction",ISNUMBER(SEARCH("film &amp; video/shorts", N1816)),"shorts",ISNUMBER(SEARCH("food/food trucks", N1816)),"food trucks",ISNUMBER(SEARCH("food/restaurants", N1816)),"restaurants",ISNUMBER(SEARCH("food/small batch", N1816)),"small batch",ISNUMBER(SEARCH("games/mobile games", N1816)),"mobile games",ISNUMBER(SEARCH("games/tabletop games", N1816)),"tabletop games",ISNUMBER(SEARCH("games/video games", N1816)),"video games",ISNUMBER(SEARCH("music/classical music", N1816)),"classical music",ISNUMBER(SEARCH("music/electronic music", N1816)),"electronic music",ISNUMBER(SEARCH("music/faith", N1816)),"faith",ISNUMBER(SEARCH("music/indie rock", N1816)),"indie rock",ISNUMBER(SEARCH("music/jazz", N1816)),"jazz",ISNUMBER(SEARCH("music/metal", N1816)),"metal",ISNUMBER(SEARCH("music/pop", N1816)),"pop",ISNUMBER(SEARCH("music/rock", N1816)),"rock",ISNUMBER(SEARCH("music/world music", N1816)),"world music",ISNUMBER(SEARCH("journalism/audio", N1816)),"audio",ISNUMBER(SEARCH("photography/nature", N1816)),"nature",ISNUMBER(SEARCH("photography/people", N1816)),"people",ISNUMBER(SEARCH("photography/photobooks", N1816)),"photobooks",ISNUMBER(SEARCH("photography/places", N1816)),"places",ISNUMBER(SEARCH("publishing/art books", N1816)),"art books",ISNUMBER(SEARCH("publishing/children's books", N1816)),"children's books",ISNUMBER(SEARCH("publishing/fiction", N1816)),"fiction",ISNUMBER(SEARCH("publishing/nonfiction", N1816)),"nonfiction",ISNUMBER(SEARCH("publishing/radio &amp; podcasts", N1816)),"radio &amp; podcasts",ISNUMBER(SEARCH("publishing/translations", N1816)),"translations",ISNUMBER(SEARCH("technology/gadgets", N1816)),"gadgets",ISNUMBER(SEARCH("technology/hardware", N1816)),"hardware",ISNUMBER(SEARCH("technology/makerspaces", N1816)),"makerspaces",ISNUMBER(SEARCH("technology/space exploration", N1816)),"space exploration",ISNUMBER(SEARCH("technology/wearables", N1816)),"wearables",ISNUMBER(SEARCH("technology/web", N1816)),"web",ISNUMBER(SEARCH("theater/musical", N1816)),"musical",ISNUMBER(SEARCH("theater/plays", N1816)),"plays",ISNUMBER(SEARCH("theater/spaces", N1816)),"spaces")</f>
        <v>photobooks</v>
      </c>
      <c r="S1816" s="6">
        <f t="shared" si="143"/>
        <v>42033.314074074078</v>
      </c>
      <c r="T1816" s="6">
        <f t="shared" si="144"/>
        <v>42063.314074074078</v>
      </c>
    </row>
    <row r="1817" spans="1:20" ht="48" hidden="1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v>0</v>
      </c>
      <c r="Q1817" t="str">
        <f t="shared" si="142"/>
        <v>photography</v>
      </c>
      <c r="R1817" t="str" cm="1">
        <f t="array" ref="R1817">_xlfn.IFS(ISNUMBER(SEARCH("film &amp; video/television", N1817)),"television",ISNUMBER(SEARCH("film &amp; video/animation", N1817)),"animation",ISNUMBER(SEARCH("film &amp; video/documentary", N1817)),"documentary",ISNUMBER(SEARCH("film &amp; video/drama", N1817)),"drama",ISNUMBER(SEARCH("film &amp; video/science fiction", N1817)),"science fiction",ISNUMBER(SEARCH("film &amp; video/shorts", N1817)),"shorts",ISNUMBER(SEARCH("food/food trucks", N1817)),"food trucks",ISNUMBER(SEARCH("food/restaurants", N1817)),"restaurants",ISNUMBER(SEARCH("food/small batch", N1817)),"small batch",ISNUMBER(SEARCH("games/mobile games", N1817)),"mobile games",ISNUMBER(SEARCH("games/tabletop games", N1817)),"tabletop games",ISNUMBER(SEARCH("games/video games", N1817)),"video games",ISNUMBER(SEARCH("music/classical music", N1817)),"classical music",ISNUMBER(SEARCH("music/electronic music", N1817)),"electronic music",ISNUMBER(SEARCH("music/faith", N1817)),"faith",ISNUMBER(SEARCH("music/indie rock", N1817)),"indie rock",ISNUMBER(SEARCH("music/jazz", N1817)),"jazz",ISNUMBER(SEARCH("music/metal", N1817)),"metal",ISNUMBER(SEARCH("music/pop", N1817)),"pop",ISNUMBER(SEARCH("music/rock", N1817)),"rock",ISNUMBER(SEARCH("music/world music", N1817)),"world music",ISNUMBER(SEARCH("journalism/audio", N1817)),"audio",ISNUMBER(SEARCH("photography/nature", N1817)),"nature",ISNUMBER(SEARCH("photography/people", N1817)),"people",ISNUMBER(SEARCH("photography/photobooks", N1817)),"photobooks",ISNUMBER(SEARCH("photography/places", N1817)),"places",ISNUMBER(SEARCH("publishing/art books", N1817)),"art books",ISNUMBER(SEARCH("publishing/children's books", N1817)),"children's books",ISNUMBER(SEARCH("publishing/fiction", N1817)),"fiction",ISNUMBER(SEARCH("publishing/nonfiction", N1817)),"nonfiction",ISNUMBER(SEARCH("publishing/radio &amp; podcasts", N1817)),"radio &amp; podcasts",ISNUMBER(SEARCH("publishing/translations", N1817)),"translations",ISNUMBER(SEARCH("technology/gadgets", N1817)),"gadgets",ISNUMBER(SEARCH("technology/hardware", N1817)),"hardware",ISNUMBER(SEARCH("technology/makerspaces", N1817)),"makerspaces",ISNUMBER(SEARCH("technology/space exploration", N1817)),"space exploration",ISNUMBER(SEARCH("technology/wearables", N1817)),"wearables",ISNUMBER(SEARCH("technology/web", N1817)),"web",ISNUMBER(SEARCH("theater/musical", N1817)),"musical",ISNUMBER(SEARCH("theater/plays", N1817)),"plays",ISNUMBER(SEARCH("theater/spaces", N1817)),"spaces")</f>
        <v>photobooks</v>
      </c>
      <c r="S1817" s="6">
        <f t="shared" si="143"/>
        <v>42172.906678240746</v>
      </c>
      <c r="T1817" s="6">
        <f t="shared" si="144"/>
        <v>42186.906678240746</v>
      </c>
    </row>
    <row r="1818" spans="1:20" ht="48" hidden="1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tr">
        <f t="shared" si="142"/>
        <v>photography</v>
      </c>
      <c r="R1818" t="str" cm="1">
        <f t="array" ref="R1818">_xlfn.IFS(ISNUMBER(SEARCH("film &amp; video/television", N1818)),"television",ISNUMBER(SEARCH("film &amp; video/animation", N1818)),"animation",ISNUMBER(SEARCH("film &amp; video/documentary", N1818)),"documentary",ISNUMBER(SEARCH("film &amp; video/drama", N1818)),"drama",ISNUMBER(SEARCH("film &amp; video/science fiction", N1818)),"science fiction",ISNUMBER(SEARCH("film &amp; video/shorts", N1818)),"shorts",ISNUMBER(SEARCH("food/food trucks", N1818)),"food trucks",ISNUMBER(SEARCH("food/restaurants", N1818)),"restaurants",ISNUMBER(SEARCH("food/small batch", N1818)),"small batch",ISNUMBER(SEARCH("games/mobile games", N1818)),"mobile games",ISNUMBER(SEARCH("games/tabletop games", N1818)),"tabletop games",ISNUMBER(SEARCH("games/video games", N1818)),"video games",ISNUMBER(SEARCH("music/classical music", N1818)),"classical music",ISNUMBER(SEARCH("music/electronic music", N1818)),"electronic music",ISNUMBER(SEARCH("music/faith", N1818)),"faith",ISNUMBER(SEARCH("music/indie rock", N1818)),"indie rock",ISNUMBER(SEARCH("music/jazz", N1818)),"jazz",ISNUMBER(SEARCH("music/metal", N1818)),"metal",ISNUMBER(SEARCH("music/pop", N1818)),"pop",ISNUMBER(SEARCH("music/rock", N1818)),"rock",ISNUMBER(SEARCH("music/world music", N1818)),"world music",ISNUMBER(SEARCH("journalism/audio", N1818)),"audio",ISNUMBER(SEARCH("photography/nature", N1818)),"nature",ISNUMBER(SEARCH("photography/people", N1818)),"people",ISNUMBER(SEARCH("photography/photobooks", N1818)),"photobooks",ISNUMBER(SEARCH("photography/places", N1818)),"places",ISNUMBER(SEARCH("publishing/art books", N1818)),"art books",ISNUMBER(SEARCH("publishing/children's books", N1818)),"children's books",ISNUMBER(SEARCH("publishing/fiction", N1818)),"fiction",ISNUMBER(SEARCH("publishing/nonfiction", N1818)),"nonfiction",ISNUMBER(SEARCH("publishing/radio &amp; podcasts", N1818)),"radio &amp; podcasts",ISNUMBER(SEARCH("publishing/translations", N1818)),"translations",ISNUMBER(SEARCH("technology/gadgets", N1818)),"gadgets",ISNUMBER(SEARCH("technology/hardware", N1818)),"hardware",ISNUMBER(SEARCH("technology/makerspaces", N1818)),"makerspaces",ISNUMBER(SEARCH("technology/space exploration", N1818)),"space exploration",ISNUMBER(SEARCH("technology/wearables", N1818)),"wearables",ISNUMBER(SEARCH("technology/web", N1818)),"web",ISNUMBER(SEARCH("theater/musical", N1818)),"musical",ISNUMBER(SEARCH("theater/plays", N1818)),"plays",ISNUMBER(SEARCH("theater/spaces", N1818)),"spaces")</f>
        <v>photobooks</v>
      </c>
      <c r="S1818" s="6">
        <f t="shared" si="143"/>
        <v>42548.876192129625</v>
      </c>
      <c r="T1818" s="6">
        <f t="shared" si="144"/>
        <v>42576.791666666672</v>
      </c>
    </row>
    <row r="1819" spans="1:20" ht="32" hidden="1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tr">
        <f t="shared" si="142"/>
        <v>photography</v>
      </c>
      <c r="R1819" t="str" cm="1">
        <f t="array" ref="R1819">_xlfn.IFS(ISNUMBER(SEARCH("film &amp; video/television", N1819)),"television",ISNUMBER(SEARCH("film &amp; video/animation", N1819)),"animation",ISNUMBER(SEARCH("film &amp; video/documentary", N1819)),"documentary",ISNUMBER(SEARCH("film &amp; video/drama", N1819)),"drama",ISNUMBER(SEARCH("film &amp; video/science fiction", N1819)),"science fiction",ISNUMBER(SEARCH("film &amp; video/shorts", N1819)),"shorts",ISNUMBER(SEARCH("food/food trucks", N1819)),"food trucks",ISNUMBER(SEARCH("food/restaurants", N1819)),"restaurants",ISNUMBER(SEARCH("food/small batch", N1819)),"small batch",ISNUMBER(SEARCH("games/mobile games", N1819)),"mobile games",ISNUMBER(SEARCH("games/tabletop games", N1819)),"tabletop games",ISNUMBER(SEARCH("games/video games", N1819)),"video games",ISNUMBER(SEARCH("music/classical music", N1819)),"classical music",ISNUMBER(SEARCH("music/electronic music", N1819)),"electronic music",ISNUMBER(SEARCH("music/faith", N1819)),"faith",ISNUMBER(SEARCH("music/indie rock", N1819)),"indie rock",ISNUMBER(SEARCH("music/jazz", N1819)),"jazz",ISNUMBER(SEARCH("music/metal", N1819)),"metal",ISNUMBER(SEARCH("music/pop", N1819)),"pop",ISNUMBER(SEARCH("music/rock", N1819)),"rock",ISNUMBER(SEARCH("music/world music", N1819)),"world music",ISNUMBER(SEARCH("journalism/audio", N1819)),"audio",ISNUMBER(SEARCH("photography/nature", N1819)),"nature",ISNUMBER(SEARCH("photography/people", N1819)),"people",ISNUMBER(SEARCH("photography/photobooks", N1819)),"photobooks",ISNUMBER(SEARCH("photography/places", N1819)),"places",ISNUMBER(SEARCH("publishing/art books", N1819)),"art books",ISNUMBER(SEARCH("publishing/children's books", N1819)),"children's books",ISNUMBER(SEARCH("publishing/fiction", N1819)),"fiction",ISNUMBER(SEARCH("publishing/nonfiction", N1819)),"nonfiction",ISNUMBER(SEARCH("publishing/radio &amp; podcasts", N1819)),"radio &amp; podcasts",ISNUMBER(SEARCH("publishing/translations", N1819)),"translations",ISNUMBER(SEARCH("technology/gadgets", N1819)),"gadgets",ISNUMBER(SEARCH("technology/hardware", N1819)),"hardware",ISNUMBER(SEARCH("technology/makerspaces", N1819)),"makerspaces",ISNUMBER(SEARCH("technology/space exploration", N1819)),"space exploration",ISNUMBER(SEARCH("technology/wearables", N1819)),"wearables",ISNUMBER(SEARCH("technology/web", N1819)),"web",ISNUMBER(SEARCH("theater/musical", N1819)),"musical",ISNUMBER(SEARCH("theater/plays", N1819)),"plays",ISNUMBER(SEARCH("theater/spaces", N1819)),"spaces")</f>
        <v>photobooks</v>
      </c>
      <c r="S1819" s="6">
        <f t="shared" si="143"/>
        <v>42705.662118055552</v>
      </c>
      <c r="T1819" s="6">
        <f t="shared" si="144"/>
        <v>42765.290972222225</v>
      </c>
    </row>
    <row r="1820" spans="1:20" ht="32" hidden="1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v>0</v>
      </c>
      <c r="Q1820" t="str">
        <f t="shared" si="142"/>
        <v>photography</v>
      </c>
      <c r="R1820" t="str" cm="1">
        <f t="array" ref="R1820">_xlfn.IFS(ISNUMBER(SEARCH("film &amp; video/television", N1820)),"television",ISNUMBER(SEARCH("film &amp; video/animation", N1820)),"animation",ISNUMBER(SEARCH("film &amp; video/documentary", N1820)),"documentary",ISNUMBER(SEARCH("film &amp; video/drama", N1820)),"drama",ISNUMBER(SEARCH("film &amp; video/science fiction", N1820)),"science fiction",ISNUMBER(SEARCH("film &amp; video/shorts", N1820)),"shorts",ISNUMBER(SEARCH("food/food trucks", N1820)),"food trucks",ISNUMBER(SEARCH("food/restaurants", N1820)),"restaurants",ISNUMBER(SEARCH("food/small batch", N1820)),"small batch",ISNUMBER(SEARCH("games/mobile games", N1820)),"mobile games",ISNUMBER(SEARCH("games/tabletop games", N1820)),"tabletop games",ISNUMBER(SEARCH("games/video games", N1820)),"video games",ISNUMBER(SEARCH("music/classical music", N1820)),"classical music",ISNUMBER(SEARCH("music/electronic music", N1820)),"electronic music",ISNUMBER(SEARCH("music/faith", N1820)),"faith",ISNUMBER(SEARCH("music/indie rock", N1820)),"indie rock",ISNUMBER(SEARCH("music/jazz", N1820)),"jazz",ISNUMBER(SEARCH("music/metal", N1820)),"metal",ISNUMBER(SEARCH("music/pop", N1820)),"pop",ISNUMBER(SEARCH("music/rock", N1820)),"rock",ISNUMBER(SEARCH("music/world music", N1820)),"world music",ISNUMBER(SEARCH("journalism/audio", N1820)),"audio",ISNUMBER(SEARCH("photography/nature", N1820)),"nature",ISNUMBER(SEARCH("photography/people", N1820)),"people",ISNUMBER(SEARCH("photography/photobooks", N1820)),"photobooks",ISNUMBER(SEARCH("photography/places", N1820)),"places",ISNUMBER(SEARCH("publishing/art books", N1820)),"art books",ISNUMBER(SEARCH("publishing/children's books", N1820)),"children's books",ISNUMBER(SEARCH("publishing/fiction", N1820)),"fiction",ISNUMBER(SEARCH("publishing/nonfiction", N1820)),"nonfiction",ISNUMBER(SEARCH("publishing/radio &amp; podcasts", N1820)),"radio &amp; podcasts",ISNUMBER(SEARCH("publishing/translations", N1820)),"translations",ISNUMBER(SEARCH("technology/gadgets", N1820)),"gadgets",ISNUMBER(SEARCH("technology/hardware", N1820)),"hardware",ISNUMBER(SEARCH("technology/makerspaces", N1820)),"makerspaces",ISNUMBER(SEARCH("technology/space exploration", N1820)),"space exploration",ISNUMBER(SEARCH("technology/wearables", N1820)),"wearables",ISNUMBER(SEARCH("technology/web", N1820)),"web",ISNUMBER(SEARCH("theater/musical", N1820)),"musical",ISNUMBER(SEARCH("theater/plays", N1820)),"plays",ISNUMBER(SEARCH("theater/spaces", N1820)),"spaces")</f>
        <v>photobooks</v>
      </c>
      <c r="S1820" s="6">
        <f t="shared" si="143"/>
        <v>42067.234375</v>
      </c>
      <c r="T1820" s="6">
        <f t="shared" si="144"/>
        <v>42097.192708333328</v>
      </c>
    </row>
    <row r="1821" spans="1:20" ht="48" hidden="1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tr">
        <f t="shared" si="142"/>
        <v>photography</v>
      </c>
      <c r="R1821" t="str" cm="1">
        <f t="array" ref="R1821">_xlfn.IFS(ISNUMBER(SEARCH("film &amp; video/television", N1821)),"television",ISNUMBER(SEARCH("film &amp; video/animation", N1821)),"animation",ISNUMBER(SEARCH("film &amp; video/documentary", N1821)),"documentary",ISNUMBER(SEARCH("film &amp; video/drama", N1821)),"drama",ISNUMBER(SEARCH("film &amp; video/science fiction", N1821)),"science fiction",ISNUMBER(SEARCH("film &amp; video/shorts", N1821)),"shorts",ISNUMBER(SEARCH("food/food trucks", N1821)),"food trucks",ISNUMBER(SEARCH("food/restaurants", N1821)),"restaurants",ISNUMBER(SEARCH("food/small batch", N1821)),"small batch",ISNUMBER(SEARCH("games/mobile games", N1821)),"mobile games",ISNUMBER(SEARCH("games/tabletop games", N1821)),"tabletop games",ISNUMBER(SEARCH("games/video games", N1821)),"video games",ISNUMBER(SEARCH("music/classical music", N1821)),"classical music",ISNUMBER(SEARCH("music/electronic music", N1821)),"electronic music",ISNUMBER(SEARCH("music/faith", N1821)),"faith",ISNUMBER(SEARCH("music/indie rock", N1821)),"indie rock",ISNUMBER(SEARCH("music/jazz", N1821)),"jazz",ISNUMBER(SEARCH("music/metal", N1821)),"metal",ISNUMBER(SEARCH("music/pop", N1821)),"pop",ISNUMBER(SEARCH("music/rock", N1821)),"rock",ISNUMBER(SEARCH("music/world music", N1821)),"world music",ISNUMBER(SEARCH("journalism/audio", N1821)),"audio",ISNUMBER(SEARCH("photography/nature", N1821)),"nature",ISNUMBER(SEARCH("photography/people", N1821)),"people",ISNUMBER(SEARCH("photography/photobooks", N1821)),"photobooks",ISNUMBER(SEARCH("photography/places", N1821)),"places",ISNUMBER(SEARCH("publishing/art books", N1821)),"art books",ISNUMBER(SEARCH("publishing/children's books", N1821)),"children's books",ISNUMBER(SEARCH("publishing/fiction", N1821)),"fiction",ISNUMBER(SEARCH("publishing/nonfiction", N1821)),"nonfiction",ISNUMBER(SEARCH("publishing/radio &amp; podcasts", N1821)),"radio &amp; podcasts",ISNUMBER(SEARCH("publishing/translations", N1821)),"translations",ISNUMBER(SEARCH("technology/gadgets", N1821)),"gadgets",ISNUMBER(SEARCH("technology/hardware", N1821)),"hardware",ISNUMBER(SEARCH("technology/makerspaces", N1821)),"makerspaces",ISNUMBER(SEARCH("technology/space exploration", N1821)),"space exploration",ISNUMBER(SEARCH("technology/wearables", N1821)),"wearables",ISNUMBER(SEARCH("technology/web", N1821)),"web",ISNUMBER(SEARCH("theater/musical", N1821)),"musical",ISNUMBER(SEARCH("theater/plays", N1821)),"plays",ISNUMBER(SEARCH("theater/spaces", N1821)),"spaces")</f>
        <v>photobooks</v>
      </c>
      <c r="S1821" s="6">
        <f t="shared" si="143"/>
        <v>41820.752268518518</v>
      </c>
      <c r="T1821" s="6">
        <f t="shared" si="144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tr">
        <f t="shared" si="142"/>
        <v>photography</v>
      </c>
      <c r="R1822" t="str" cm="1">
        <f t="array" ref="R1822">_xlfn.IFS(ISNUMBER(SEARCH("film &amp; video/television", N1822)),"television",ISNUMBER(SEARCH("film &amp; video/animation", N1822)),"animation",ISNUMBER(SEARCH("film &amp; video/documentary", N1822)),"documentary",ISNUMBER(SEARCH("film &amp; video/drama", N1822)),"drama",ISNUMBER(SEARCH("film &amp; video/science fiction", N1822)),"science fiction",ISNUMBER(SEARCH("film &amp; video/shorts", N1822)),"shorts",ISNUMBER(SEARCH("food/food trucks", N1822)),"food trucks",ISNUMBER(SEARCH("food/restaurants", N1822)),"restaurants",ISNUMBER(SEARCH("food/small batch", N1822)),"small batch",ISNUMBER(SEARCH("games/mobile games", N1822)),"mobile games",ISNUMBER(SEARCH("games/tabletop games", N1822)),"tabletop games",ISNUMBER(SEARCH("games/video games", N1822)),"video games",ISNUMBER(SEARCH("music/classical music", N1822)),"classical music",ISNUMBER(SEARCH("music/electronic music", N1822)),"electronic music",ISNUMBER(SEARCH("music/faith", N1822)),"faith",ISNUMBER(SEARCH("music/indie rock", N1822)),"indie rock",ISNUMBER(SEARCH("music/jazz", N1822)),"jazz",ISNUMBER(SEARCH("music/metal", N1822)),"metal",ISNUMBER(SEARCH("music/pop", N1822)),"pop",ISNUMBER(SEARCH("music/rock", N1822)),"rock",ISNUMBER(SEARCH("music/world music", N1822)),"world music",ISNUMBER(SEARCH("journalism/audio", N1822)),"audio",ISNUMBER(SEARCH("photography/nature", N1822)),"nature",ISNUMBER(SEARCH("photography/people", N1822)),"people",ISNUMBER(SEARCH("photography/photobooks", N1822)),"photobooks",ISNUMBER(SEARCH("photography/places", N1822)),"places",ISNUMBER(SEARCH("publishing/art books", N1822)),"art books",ISNUMBER(SEARCH("publishing/children's books", N1822)),"children's books",ISNUMBER(SEARCH("publishing/fiction", N1822)),"fiction",ISNUMBER(SEARCH("publishing/nonfiction", N1822)),"nonfiction",ISNUMBER(SEARCH("publishing/radio &amp; podcasts", N1822)),"radio &amp; podcasts",ISNUMBER(SEARCH("publishing/translations", N1822)),"translations",ISNUMBER(SEARCH("technology/gadgets", N1822)),"gadgets",ISNUMBER(SEARCH("technology/hardware", N1822)),"hardware",ISNUMBER(SEARCH("technology/makerspaces", N1822)),"makerspaces",ISNUMBER(SEARCH("technology/space exploration", N1822)),"space exploration",ISNUMBER(SEARCH("technology/wearables", N1822)),"wearables",ISNUMBER(SEARCH("technology/web", N1822)),"web",ISNUMBER(SEARCH("theater/musical", N1822)),"musical",ISNUMBER(SEARCH("theater/plays", N1822)),"plays",ISNUMBER(SEARCH("theater/spaces", N1822)),"spaces")</f>
        <v>photobooks</v>
      </c>
      <c r="S1822" s="6">
        <f t="shared" si="143"/>
        <v>42065.084375000006</v>
      </c>
      <c r="T1822" s="6">
        <f t="shared" si="144"/>
        <v>42095.042708333334</v>
      </c>
    </row>
    <row r="1823" spans="1:20" ht="48" hidden="1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tr">
        <f t="shared" si="142"/>
        <v>music</v>
      </c>
      <c r="R1823" t="str" cm="1">
        <f t="array" ref="R1823">_xlfn.IFS(ISNUMBER(SEARCH("film &amp; video/television", N1823)),"television",ISNUMBER(SEARCH("film &amp; video/animation", N1823)),"animation",ISNUMBER(SEARCH("film &amp; video/documentary", N1823)),"documentary",ISNUMBER(SEARCH("film &amp; video/drama", N1823)),"drama",ISNUMBER(SEARCH("film &amp; video/science fiction", N1823)),"science fiction",ISNUMBER(SEARCH("film &amp; video/shorts", N1823)),"shorts",ISNUMBER(SEARCH("food/food trucks", N1823)),"food trucks",ISNUMBER(SEARCH("food/restaurants", N1823)),"restaurants",ISNUMBER(SEARCH("food/small batch", N1823)),"small batch",ISNUMBER(SEARCH("games/mobile games", N1823)),"mobile games",ISNUMBER(SEARCH("games/tabletop games", N1823)),"tabletop games",ISNUMBER(SEARCH("games/video games", N1823)),"video games",ISNUMBER(SEARCH("music/classical music", N1823)),"classical music",ISNUMBER(SEARCH("music/electronic music", N1823)),"electronic music",ISNUMBER(SEARCH("music/faith", N1823)),"faith",ISNUMBER(SEARCH("music/indie rock", N1823)),"indie rock",ISNUMBER(SEARCH("music/jazz", N1823)),"jazz",ISNUMBER(SEARCH("music/metal", N1823)),"metal",ISNUMBER(SEARCH("music/pop", N1823)),"pop",ISNUMBER(SEARCH("music/rock", N1823)),"rock",ISNUMBER(SEARCH("music/world music", N1823)),"world music",ISNUMBER(SEARCH("journalism/audio", N1823)),"audio",ISNUMBER(SEARCH("photography/nature", N1823)),"nature",ISNUMBER(SEARCH("photography/people", N1823)),"people",ISNUMBER(SEARCH("photography/photobooks", N1823)),"photobooks",ISNUMBER(SEARCH("photography/places", N1823)),"places",ISNUMBER(SEARCH("publishing/art books", N1823)),"art books",ISNUMBER(SEARCH("publishing/children's books", N1823)),"children's books",ISNUMBER(SEARCH("publishing/fiction", N1823)),"fiction",ISNUMBER(SEARCH("publishing/nonfiction", N1823)),"nonfiction",ISNUMBER(SEARCH("publishing/radio &amp; podcasts", N1823)),"radio &amp; podcasts",ISNUMBER(SEARCH("publishing/translations", N1823)),"translations",ISNUMBER(SEARCH("technology/gadgets", N1823)),"gadgets",ISNUMBER(SEARCH("technology/hardware", N1823)),"hardware",ISNUMBER(SEARCH("technology/makerspaces", N1823)),"makerspaces",ISNUMBER(SEARCH("technology/space exploration", N1823)),"space exploration",ISNUMBER(SEARCH("technology/wearables", N1823)),"wearables",ISNUMBER(SEARCH("technology/web", N1823)),"web",ISNUMBER(SEARCH("theater/musical", N1823)),"musical",ISNUMBER(SEARCH("theater/plays", N1823)),"plays",ISNUMBER(SEARCH("theater/spaces", N1823)),"spaces")</f>
        <v>rock</v>
      </c>
      <c r="S1823" s="6">
        <f t="shared" si="143"/>
        <v>40926.319062499999</v>
      </c>
      <c r="T1823" s="6">
        <f t="shared" si="144"/>
        <v>40971.319062499999</v>
      </c>
    </row>
    <row r="1824" spans="1:20" ht="32" hidden="1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tr">
        <f t="shared" si="142"/>
        <v>music</v>
      </c>
      <c r="R1824" t="str" cm="1">
        <f t="array" ref="R1824">_xlfn.IFS(ISNUMBER(SEARCH("film &amp; video/television", N1824)),"television",ISNUMBER(SEARCH("film &amp; video/animation", N1824)),"animation",ISNUMBER(SEARCH("film &amp; video/documentary", N1824)),"documentary",ISNUMBER(SEARCH("film &amp; video/drama", N1824)),"drama",ISNUMBER(SEARCH("film &amp; video/science fiction", N1824)),"science fiction",ISNUMBER(SEARCH("film &amp; video/shorts", N1824)),"shorts",ISNUMBER(SEARCH("food/food trucks", N1824)),"food trucks",ISNUMBER(SEARCH("food/restaurants", N1824)),"restaurants",ISNUMBER(SEARCH("food/small batch", N1824)),"small batch",ISNUMBER(SEARCH("games/mobile games", N1824)),"mobile games",ISNUMBER(SEARCH("games/tabletop games", N1824)),"tabletop games",ISNUMBER(SEARCH("games/video games", N1824)),"video games",ISNUMBER(SEARCH("music/classical music", N1824)),"classical music",ISNUMBER(SEARCH("music/electronic music", N1824)),"electronic music",ISNUMBER(SEARCH("music/faith", N1824)),"faith",ISNUMBER(SEARCH("music/indie rock", N1824)),"indie rock",ISNUMBER(SEARCH("music/jazz", N1824)),"jazz",ISNUMBER(SEARCH("music/metal", N1824)),"metal",ISNUMBER(SEARCH("music/pop", N1824)),"pop",ISNUMBER(SEARCH("music/rock", N1824)),"rock",ISNUMBER(SEARCH("music/world music", N1824)),"world music",ISNUMBER(SEARCH("journalism/audio", N1824)),"audio",ISNUMBER(SEARCH("photography/nature", N1824)),"nature",ISNUMBER(SEARCH("photography/people", N1824)),"people",ISNUMBER(SEARCH("photography/photobooks", N1824)),"photobooks",ISNUMBER(SEARCH("photography/places", N1824)),"places",ISNUMBER(SEARCH("publishing/art books", N1824)),"art books",ISNUMBER(SEARCH("publishing/children's books", N1824)),"children's books",ISNUMBER(SEARCH("publishing/fiction", N1824)),"fiction",ISNUMBER(SEARCH("publishing/nonfiction", N1824)),"nonfiction",ISNUMBER(SEARCH("publishing/radio &amp; podcasts", N1824)),"radio &amp; podcasts",ISNUMBER(SEARCH("publishing/translations", N1824)),"translations",ISNUMBER(SEARCH("technology/gadgets", N1824)),"gadgets",ISNUMBER(SEARCH("technology/hardware", N1824)),"hardware",ISNUMBER(SEARCH("technology/makerspaces", N1824)),"makerspaces",ISNUMBER(SEARCH("technology/space exploration", N1824)),"space exploration",ISNUMBER(SEARCH("technology/wearables", N1824)),"wearables",ISNUMBER(SEARCH("technology/web", N1824)),"web",ISNUMBER(SEARCH("theater/musical", N1824)),"musical",ISNUMBER(SEARCH("theater/plays", N1824)),"plays",ISNUMBER(SEARCH("theater/spaces", N1824)),"spaces")</f>
        <v>rock</v>
      </c>
      <c r="S1824" s="6">
        <f t="shared" si="143"/>
        <v>41634.797013888885</v>
      </c>
      <c r="T1824" s="6">
        <f t="shared" si="144"/>
        <v>41670.792361111111</v>
      </c>
    </row>
    <row r="1825" spans="1:20" ht="48" hidden="1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tr">
        <f t="shared" si="142"/>
        <v>music</v>
      </c>
      <c r="R1825" t="str" cm="1">
        <f t="array" ref="R1825">_xlfn.IFS(ISNUMBER(SEARCH("film &amp; video/television", N1825)),"television",ISNUMBER(SEARCH("film &amp; video/animation", N1825)),"animation",ISNUMBER(SEARCH("film &amp; video/documentary", N1825)),"documentary",ISNUMBER(SEARCH("film &amp; video/drama", N1825)),"drama",ISNUMBER(SEARCH("film &amp; video/science fiction", N1825)),"science fiction",ISNUMBER(SEARCH("film &amp; video/shorts", N1825)),"shorts",ISNUMBER(SEARCH("food/food trucks", N1825)),"food trucks",ISNUMBER(SEARCH("food/restaurants", N1825)),"restaurants",ISNUMBER(SEARCH("food/small batch", N1825)),"small batch",ISNUMBER(SEARCH("games/mobile games", N1825)),"mobile games",ISNUMBER(SEARCH("games/tabletop games", N1825)),"tabletop games",ISNUMBER(SEARCH("games/video games", N1825)),"video games",ISNUMBER(SEARCH("music/classical music", N1825)),"classical music",ISNUMBER(SEARCH("music/electronic music", N1825)),"electronic music",ISNUMBER(SEARCH("music/faith", N1825)),"faith",ISNUMBER(SEARCH("music/indie rock", N1825)),"indie rock",ISNUMBER(SEARCH("music/jazz", N1825)),"jazz",ISNUMBER(SEARCH("music/metal", N1825)),"metal",ISNUMBER(SEARCH("music/pop", N1825)),"pop",ISNUMBER(SEARCH("music/rock", N1825)),"rock",ISNUMBER(SEARCH("music/world music", N1825)),"world music",ISNUMBER(SEARCH("journalism/audio", N1825)),"audio",ISNUMBER(SEARCH("photography/nature", N1825)),"nature",ISNUMBER(SEARCH("photography/people", N1825)),"people",ISNUMBER(SEARCH("photography/photobooks", N1825)),"photobooks",ISNUMBER(SEARCH("photography/places", N1825)),"places",ISNUMBER(SEARCH("publishing/art books", N1825)),"art books",ISNUMBER(SEARCH("publishing/children's books", N1825)),"children's books",ISNUMBER(SEARCH("publishing/fiction", N1825)),"fiction",ISNUMBER(SEARCH("publishing/nonfiction", N1825)),"nonfiction",ISNUMBER(SEARCH("publishing/radio &amp; podcasts", N1825)),"radio &amp; podcasts",ISNUMBER(SEARCH("publishing/translations", N1825)),"translations",ISNUMBER(SEARCH("technology/gadgets", N1825)),"gadgets",ISNUMBER(SEARCH("technology/hardware", N1825)),"hardware",ISNUMBER(SEARCH("technology/makerspaces", N1825)),"makerspaces",ISNUMBER(SEARCH("technology/space exploration", N1825)),"space exploration",ISNUMBER(SEARCH("technology/wearables", N1825)),"wearables",ISNUMBER(SEARCH("technology/web", N1825)),"web",ISNUMBER(SEARCH("theater/musical", N1825)),"musical",ISNUMBER(SEARCH("theater/plays", N1825)),"plays",ISNUMBER(SEARCH("theater/spaces", N1825)),"spaces")</f>
        <v>rock</v>
      </c>
      <c r="S1825" s="6">
        <f t="shared" si="143"/>
        <v>41176.684907407405</v>
      </c>
      <c r="T1825" s="6">
        <f t="shared" si="144"/>
        <v>41206.684907407405</v>
      </c>
    </row>
    <row r="1826" spans="1:20" ht="16" hidden="1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tr">
        <f t="shared" si="142"/>
        <v>music</v>
      </c>
      <c r="R1826" t="str" cm="1">
        <f t="array" ref="R1826">_xlfn.IFS(ISNUMBER(SEARCH("film &amp; video/television", N1826)),"television",ISNUMBER(SEARCH("film &amp; video/animation", N1826)),"animation",ISNUMBER(SEARCH("film &amp; video/documentary", N1826)),"documentary",ISNUMBER(SEARCH("film &amp; video/drama", N1826)),"drama",ISNUMBER(SEARCH("film &amp; video/science fiction", N1826)),"science fiction",ISNUMBER(SEARCH("film &amp; video/shorts", N1826)),"shorts",ISNUMBER(SEARCH("food/food trucks", N1826)),"food trucks",ISNUMBER(SEARCH("food/restaurants", N1826)),"restaurants",ISNUMBER(SEARCH("food/small batch", N1826)),"small batch",ISNUMBER(SEARCH("games/mobile games", N1826)),"mobile games",ISNUMBER(SEARCH("games/tabletop games", N1826)),"tabletop games",ISNUMBER(SEARCH("games/video games", N1826)),"video games",ISNUMBER(SEARCH("music/classical music", N1826)),"classical music",ISNUMBER(SEARCH("music/electronic music", N1826)),"electronic music",ISNUMBER(SEARCH("music/faith", N1826)),"faith",ISNUMBER(SEARCH("music/indie rock", N1826)),"indie rock",ISNUMBER(SEARCH("music/jazz", N1826)),"jazz",ISNUMBER(SEARCH("music/metal", N1826)),"metal",ISNUMBER(SEARCH("music/pop", N1826)),"pop",ISNUMBER(SEARCH("music/rock", N1826)),"rock",ISNUMBER(SEARCH("music/world music", N1826)),"world music",ISNUMBER(SEARCH("journalism/audio", N1826)),"audio",ISNUMBER(SEARCH("photography/nature", N1826)),"nature",ISNUMBER(SEARCH("photography/people", N1826)),"people",ISNUMBER(SEARCH("photography/photobooks", N1826)),"photobooks",ISNUMBER(SEARCH("photography/places", N1826)),"places",ISNUMBER(SEARCH("publishing/art books", N1826)),"art books",ISNUMBER(SEARCH("publishing/children's books", N1826)),"children's books",ISNUMBER(SEARCH("publishing/fiction", N1826)),"fiction",ISNUMBER(SEARCH("publishing/nonfiction", N1826)),"nonfiction",ISNUMBER(SEARCH("publishing/radio &amp; podcasts", N1826)),"radio &amp; podcasts",ISNUMBER(SEARCH("publishing/translations", N1826)),"translations",ISNUMBER(SEARCH("technology/gadgets", N1826)),"gadgets",ISNUMBER(SEARCH("technology/hardware", N1826)),"hardware",ISNUMBER(SEARCH("technology/makerspaces", N1826)),"makerspaces",ISNUMBER(SEARCH("technology/space exploration", N1826)),"space exploration",ISNUMBER(SEARCH("technology/wearables", N1826)),"wearables",ISNUMBER(SEARCH("technology/web", N1826)),"web",ISNUMBER(SEARCH("theater/musical", N1826)),"musical",ISNUMBER(SEARCH("theater/plays", N1826)),"plays",ISNUMBER(SEARCH("theater/spaces", N1826)),"spaces")</f>
        <v>rock</v>
      </c>
      <c r="S1826" s="6">
        <f t="shared" si="143"/>
        <v>41626.916284722225</v>
      </c>
      <c r="T1826" s="6">
        <f t="shared" si="144"/>
        <v>41647.088888888888</v>
      </c>
    </row>
    <row r="1827" spans="1:20" ht="48" hidden="1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tr">
        <f t="shared" si="142"/>
        <v>music</v>
      </c>
      <c r="R1827" t="str" cm="1">
        <f t="array" ref="R1827">_xlfn.IFS(ISNUMBER(SEARCH("film &amp; video/television", N1827)),"television",ISNUMBER(SEARCH("film &amp; video/animation", N1827)),"animation",ISNUMBER(SEARCH("film &amp; video/documentary", N1827)),"documentary",ISNUMBER(SEARCH("film &amp; video/drama", N1827)),"drama",ISNUMBER(SEARCH("film &amp; video/science fiction", N1827)),"science fiction",ISNUMBER(SEARCH("film &amp; video/shorts", N1827)),"shorts",ISNUMBER(SEARCH("food/food trucks", N1827)),"food trucks",ISNUMBER(SEARCH("food/restaurants", N1827)),"restaurants",ISNUMBER(SEARCH("food/small batch", N1827)),"small batch",ISNUMBER(SEARCH("games/mobile games", N1827)),"mobile games",ISNUMBER(SEARCH("games/tabletop games", N1827)),"tabletop games",ISNUMBER(SEARCH("games/video games", N1827)),"video games",ISNUMBER(SEARCH("music/classical music", N1827)),"classical music",ISNUMBER(SEARCH("music/electronic music", N1827)),"electronic music",ISNUMBER(SEARCH("music/faith", N1827)),"faith",ISNUMBER(SEARCH("music/indie rock", N1827)),"indie rock",ISNUMBER(SEARCH("music/jazz", N1827)),"jazz",ISNUMBER(SEARCH("music/metal", N1827)),"metal",ISNUMBER(SEARCH("music/pop", N1827)),"pop",ISNUMBER(SEARCH("music/rock", N1827)),"rock",ISNUMBER(SEARCH("music/world music", N1827)),"world music",ISNUMBER(SEARCH("journalism/audio", N1827)),"audio",ISNUMBER(SEARCH("photography/nature", N1827)),"nature",ISNUMBER(SEARCH("photography/people", N1827)),"people",ISNUMBER(SEARCH("photography/photobooks", N1827)),"photobooks",ISNUMBER(SEARCH("photography/places", N1827)),"places",ISNUMBER(SEARCH("publishing/art books", N1827)),"art books",ISNUMBER(SEARCH("publishing/children's books", N1827)),"children's books",ISNUMBER(SEARCH("publishing/fiction", N1827)),"fiction",ISNUMBER(SEARCH("publishing/nonfiction", N1827)),"nonfiction",ISNUMBER(SEARCH("publishing/radio &amp; podcasts", N1827)),"radio &amp; podcasts",ISNUMBER(SEARCH("publishing/translations", N1827)),"translations",ISNUMBER(SEARCH("technology/gadgets", N1827)),"gadgets",ISNUMBER(SEARCH("technology/hardware", N1827)),"hardware",ISNUMBER(SEARCH("technology/makerspaces", N1827)),"makerspaces",ISNUMBER(SEARCH("technology/space exploration", N1827)),"space exploration",ISNUMBER(SEARCH("technology/wearables", N1827)),"wearables",ISNUMBER(SEARCH("technology/web", N1827)),"web",ISNUMBER(SEARCH("theater/musical", N1827)),"musical",ISNUMBER(SEARCH("theater/plays", N1827)),"plays",ISNUMBER(SEARCH("theater/spaces", N1827)),"spaces")</f>
        <v>rock</v>
      </c>
      <c r="S1827" s="6">
        <f t="shared" si="143"/>
        <v>41443.83452546296</v>
      </c>
      <c r="T1827" s="6">
        <f t="shared" si="144"/>
        <v>41466.83452546296</v>
      </c>
    </row>
    <row r="1828" spans="1:20" ht="16" hidden="1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tr">
        <f t="shared" si="142"/>
        <v>music</v>
      </c>
      <c r="R1828" t="str" cm="1">
        <f t="array" ref="R1828">_xlfn.IFS(ISNUMBER(SEARCH("film &amp; video/television", N1828)),"television",ISNUMBER(SEARCH("film &amp; video/animation", N1828)),"animation",ISNUMBER(SEARCH("film &amp; video/documentary", N1828)),"documentary",ISNUMBER(SEARCH("film &amp; video/drama", N1828)),"drama",ISNUMBER(SEARCH("film &amp; video/science fiction", N1828)),"science fiction",ISNUMBER(SEARCH("film &amp; video/shorts", N1828)),"shorts",ISNUMBER(SEARCH("food/food trucks", N1828)),"food trucks",ISNUMBER(SEARCH("food/restaurants", N1828)),"restaurants",ISNUMBER(SEARCH("food/small batch", N1828)),"small batch",ISNUMBER(SEARCH("games/mobile games", N1828)),"mobile games",ISNUMBER(SEARCH("games/tabletop games", N1828)),"tabletop games",ISNUMBER(SEARCH("games/video games", N1828)),"video games",ISNUMBER(SEARCH("music/classical music", N1828)),"classical music",ISNUMBER(SEARCH("music/electronic music", N1828)),"electronic music",ISNUMBER(SEARCH("music/faith", N1828)),"faith",ISNUMBER(SEARCH("music/indie rock", N1828)),"indie rock",ISNUMBER(SEARCH("music/jazz", N1828)),"jazz",ISNUMBER(SEARCH("music/metal", N1828)),"metal",ISNUMBER(SEARCH("music/pop", N1828)),"pop",ISNUMBER(SEARCH("music/rock", N1828)),"rock",ISNUMBER(SEARCH("music/world music", N1828)),"world music",ISNUMBER(SEARCH("journalism/audio", N1828)),"audio",ISNUMBER(SEARCH("photography/nature", N1828)),"nature",ISNUMBER(SEARCH("photography/people", N1828)),"people",ISNUMBER(SEARCH("photography/photobooks", N1828)),"photobooks",ISNUMBER(SEARCH("photography/places", N1828)),"places",ISNUMBER(SEARCH("publishing/art books", N1828)),"art books",ISNUMBER(SEARCH("publishing/children's books", N1828)),"children's books",ISNUMBER(SEARCH("publishing/fiction", N1828)),"fiction",ISNUMBER(SEARCH("publishing/nonfiction", N1828)),"nonfiction",ISNUMBER(SEARCH("publishing/radio &amp; podcasts", N1828)),"radio &amp; podcasts",ISNUMBER(SEARCH("publishing/translations", N1828)),"translations",ISNUMBER(SEARCH("technology/gadgets", N1828)),"gadgets",ISNUMBER(SEARCH("technology/hardware", N1828)),"hardware",ISNUMBER(SEARCH("technology/makerspaces", N1828)),"makerspaces",ISNUMBER(SEARCH("technology/space exploration", N1828)),"space exploration",ISNUMBER(SEARCH("technology/wearables", N1828)),"wearables",ISNUMBER(SEARCH("technology/web", N1828)),"web",ISNUMBER(SEARCH("theater/musical", N1828)),"musical",ISNUMBER(SEARCH("theater/plays", N1828)),"plays",ISNUMBER(SEARCH("theater/spaces", N1828)),"spaces")</f>
        <v>rock</v>
      </c>
      <c r="S1828" s="6">
        <f t="shared" si="143"/>
        <v>41657.923807870371</v>
      </c>
      <c r="T1828" s="6">
        <f t="shared" si="144"/>
        <v>41687.923807870371</v>
      </c>
    </row>
    <row r="1829" spans="1:20" ht="48" hidden="1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tr">
        <f t="shared" si="142"/>
        <v>music</v>
      </c>
      <c r="R1829" t="str" cm="1">
        <f t="array" ref="R1829">_xlfn.IFS(ISNUMBER(SEARCH("film &amp; video/television", N1829)),"television",ISNUMBER(SEARCH("film &amp; video/animation", N1829)),"animation",ISNUMBER(SEARCH("film &amp; video/documentary", N1829)),"documentary",ISNUMBER(SEARCH("film &amp; video/drama", N1829)),"drama",ISNUMBER(SEARCH("film &amp; video/science fiction", N1829)),"science fiction",ISNUMBER(SEARCH("film &amp; video/shorts", N1829)),"shorts",ISNUMBER(SEARCH("food/food trucks", N1829)),"food trucks",ISNUMBER(SEARCH("food/restaurants", N1829)),"restaurants",ISNUMBER(SEARCH("food/small batch", N1829)),"small batch",ISNUMBER(SEARCH("games/mobile games", N1829)),"mobile games",ISNUMBER(SEARCH("games/tabletop games", N1829)),"tabletop games",ISNUMBER(SEARCH("games/video games", N1829)),"video games",ISNUMBER(SEARCH("music/classical music", N1829)),"classical music",ISNUMBER(SEARCH("music/electronic music", N1829)),"electronic music",ISNUMBER(SEARCH("music/faith", N1829)),"faith",ISNUMBER(SEARCH("music/indie rock", N1829)),"indie rock",ISNUMBER(SEARCH("music/jazz", N1829)),"jazz",ISNUMBER(SEARCH("music/metal", N1829)),"metal",ISNUMBER(SEARCH("music/pop", N1829)),"pop",ISNUMBER(SEARCH("music/rock", N1829)),"rock",ISNUMBER(SEARCH("music/world music", N1829)),"world music",ISNUMBER(SEARCH("journalism/audio", N1829)),"audio",ISNUMBER(SEARCH("photography/nature", N1829)),"nature",ISNUMBER(SEARCH("photography/people", N1829)),"people",ISNUMBER(SEARCH("photography/photobooks", N1829)),"photobooks",ISNUMBER(SEARCH("photography/places", N1829)),"places",ISNUMBER(SEARCH("publishing/art books", N1829)),"art books",ISNUMBER(SEARCH("publishing/children's books", N1829)),"children's books",ISNUMBER(SEARCH("publishing/fiction", N1829)),"fiction",ISNUMBER(SEARCH("publishing/nonfiction", N1829)),"nonfiction",ISNUMBER(SEARCH("publishing/radio &amp; podcasts", N1829)),"radio &amp; podcasts",ISNUMBER(SEARCH("publishing/translations", N1829)),"translations",ISNUMBER(SEARCH("technology/gadgets", N1829)),"gadgets",ISNUMBER(SEARCH("technology/hardware", N1829)),"hardware",ISNUMBER(SEARCH("technology/makerspaces", N1829)),"makerspaces",ISNUMBER(SEARCH("technology/space exploration", N1829)),"space exploration",ISNUMBER(SEARCH("technology/wearables", N1829)),"wearables",ISNUMBER(SEARCH("technology/web", N1829)),"web",ISNUMBER(SEARCH("theater/musical", N1829)),"musical",ISNUMBER(SEARCH("theater/plays", N1829)),"plays",ISNUMBER(SEARCH("theater/spaces", N1829)),"spaces")</f>
        <v>rock</v>
      </c>
      <c r="S1829" s="6">
        <f t="shared" si="143"/>
        <v>40555.325937499998</v>
      </c>
      <c r="T1829" s="6">
        <f t="shared" si="144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tr">
        <f t="shared" si="142"/>
        <v>music</v>
      </c>
      <c r="R1830" t="str" cm="1">
        <f t="array" ref="R1830">_xlfn.IFS(ISNUMBER(SEARCH("film &amp; video/television", N1830)),"television",ISNUMBER(SEARCH("film &amp; video/animation", N1830)),"animation",ISNUMBER(SEARCH("film &amp; video/documentary", N1830)),"documentary",ISNUMBER(SEARCH("film &amp; video/drama", N1830)),"drama",ISNUMBER(SEARCH("film &amp; video/science fiction", N1830)),"science fiction",ISNUMBER(SEARCH("film &amp; video/shorts", N1830)),"shorts",ISNUMBER(SEARCH("food/food trucks", N1830)),"food trucks",ISNUMBER(SEARCH("food/restaurants", N1830)),"restaurants",ISNUMBER(SEARCH("food/small batch", N1830)),"small batch",ISNUMBER(SEARCH("games/mobile games", N1830)),"mobile games",ISNUMBER(SEARCH("games/tabletop games", N1830)),"tabletop games",ISNUMBER(SEARCH("games/video games", N1830)),"video games",ISNUMBER(SEARCH("music/classical music", N1830)),"classical music",ISNUMBER(SEARCH("music/electronic music", N1830)),"electronic music",ISNUMBER(SEARCH("music/faith", N1830)),"faith",ISNUMBER(SEARCH("music/indie rock", N1830)),"indie rock",ISNUMBER(SEARCH("music/jazz", N1830)),"jazz",ISNUMBER(SEARCH("music/metal", N1830)),"metal",ISNUMBER(SEARCH("music/pop", N1830)),"pop",ISNUMBER(SEARCH("music/rock", N1830)),"rock",ISNUMBER(SEARCH("music/world music", N1830)),"world music",ISNUMBER(SEARCH("journalism/audio", N1830)),"audio",ISNUMBER(SEARCH("photography/nature", N1830)),"nature",ISNUMBER(SEARCH("photography/people", N1830)),"people",ISNUMBER(SEARCH("photography/photobooks", N1830)),"photobooks",ISNUMBER(SEARCH("photography/places", N1830)),"places",ISNUMBER(SEARCH("publishing/art books", N1830)),"art books",ISNUMBER(SEARCH("publishing/children's books", N1830)),"children's books",ISNUMBER(SEARCH("publishing/fiction", N1830)),"fiction",ISNUMBER(SEARCH("publishing/nonfiction", N1830)),"nonfiction",ISNUMBER(SEARCH("publishing/radio &amp; podcasts", N1830)),"radio &amp; podcasts",ISNUMBER(SEARCH("publishing/translations", N1830)),"translations",ISNUMBER(SEARCH("technology/gadgets", N1830)),"gadgets",ISNUMBER(SEARCH("technology/hardware", N1830)),"hardware",ISNUMBER(SEARCH("technology/makerspaces", N1830)),"makerspaces",ISNUMBER(SEARCH("technology/space exploration", N1830)),"space exploration",ISNUMBER(SEARCH("technology/wearables", N1830)),"wearables",ISNUMBER(SEARCH("technology/web", N1830)),"web",ISNUMBER(SEARCH("theater/musical", N1830)),"musical",ISNUMBER(SEARCH("theater/plays", N1830)),"plays",ISNUMBER(SEARCH("theater/spaces", N1830)),"spaces")</f>
        <v>rock</v>
      </c>
      <c r="S1830" s="6">
        <f t="shared" si="143"/>
        <v>41736.899652777778</v>
      </c>
      <c r="T1830" s="6">
        <f t="shared" si="144"/>
        <v>41768.916666666664</v>
      </c>
    </row>
    <row r="1831" spans="1:20" ht="48" hidden="1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tr">
        <f t="shared" si="142"/>
        <v>music</v>
      </c>
      <c r="R1831" t="str" cm="1">
        <f t="array" ref="R1831">_xlfn.IFS(ISNUMBER(SEARCH("film &amp; video/television", N1831)),"television",ISNUMBER(SEARCH("film &amp; video/animation", N1831)),"animation",ISNUMBER(SEARCH("film &amp; video/documentary", N1831)),"documentary",ISNUMBER(SEARCH("film &amp; video/drama", N1831)),"drama",ISNUMBER(SEARCH("film &amp; video/science fiction", N1831)),"science fiction",ISNUMBER(SEARCH("film &amp; video/shorts", N1831)),"shorts",ISNUMBER(SEARCH("food/food trucks", N1831)),"food trucks",ISNUMBER(SEARCH("food/restaurants", N1831)),"restaurants",ISNUMBER(SEARCH("food/small batch", N1831)),"small batch",ISNUMBER(SEARCH("games/mobile games", N1831)),"mobile games",ISNUMBER(SEARCH("games/tabletop games", N1831)),"tabletop games",ISNUMBER(SEARCH("games/video games", N1831)),"video games",ISNUMBER(SEARCH("music/classical music", N1831)),"classical music",ISNUMBER(SEARCH("music/electronic music", N1831)),"electronic music",ISNUMBER(SEARCH("music/faith", N1831)),"faith",ISNUMBER(SEARCH("music/indie rock", N1831)),"indie rock",ISNUMBER(SEARCH("music/jazz", N1831)),"jazz",ISNUMBER(SEARCH("music/metal", N1831)),"metal",ISNUMBER(SEARCH("music/pop", N1831)),"pop",ISNUMBER(SEARCH("music/rock", N1831)),"rock",ISNUMBER(SEARCH("music/world music", N1831)),"world music",ISNUMBER(SEARCH("journalism/audio", N1831)),"audio",ISNUMBER(SEARCH("photography/nature", N1831)),"nature",ISNUMBER(SEARCH("photography/people", N1831)),"people",ISNUMBER(SEARCH("photography/photobooks", N1831)),"photobooks",ISNUMBER(SEARCH("photography/places", N1831)),"places",ISNUMBER(SEARCH("publishing/art books", N1831)),"art books",ISNUMBER(SEARCH("publishing/children's books", N1831)),"children's books",ISNUMBER(SEARCH("publishing/fiction", N1831)),"fiction",ISNUMBER(SEARCH("publishing/nonfiction", N1831)),"nonfiction",ISNUMBER(SEARCH("publishing/radio &amp; podcasts", N1831)),"radio &amp; podcasts",ISNUMBER(SEARCH("publishing/translations", N1831)),"translations",ISNUMBER(SEARCH("technology/gadgets", N1831)),"gadgets",ISNUMBER(SEARCH("technology/hardware", N1831)),"hardware",ISNUMBER(SEARCH("technology/makerspaces", N1831)),"makerspaces",ISNUMBER(SEARCH("technology/space exploration", N1831)),"space exploration",ISNUMBER(SEARCH("technology/wearables", N1831)),"wearables",ISNUMBER(SEARCH("technology/web", N1831)),"web",ISNUMBER(SEARCH("theater/musical", N1831)),"musical",ISNUMBER(SEARCH("theater/plays", N1831)),"plays",ISNUMBER(SEARCH("theater/spaces", N1831)),"spaces")</f>
        <v>rock</v>
      </c>
      <c r="S1831" s="6">
        <f t="shared" si="143"/>
        <v>40516.087627314817</v>
      </c>
      <c r="T1831" s="6">
        <f t="shared" si="144"/>
        <v>40564.916666666664</v>
      </c>
    </row>
    <row r="1832" spans="1:20" ht="48" hidden="1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tr">
        <f t="shared" si="142"/>
        <v>music</v>
      </c>
      <c r="R1832" t="str" cm="1">
        <f t="array" ref="R1832">_xlfn.IFS(ISNUMBER(SEARCH("film &amp; video/television", N1832)),"television",ISNUMBER(SEARCH("film &amp; video/animation", N1832)),"animation",ISNUMBER(SEARCH("film &amp; video/documentary", N1832)),"documentary",ISNUMBER(SEARCH("film &amp; video/drama", N1832)),"drama",ISNUMBER(SEARCH("film &amp; video/science fiction", N1832)),"science fiction",ISNUMBER(SEARCH("film &amp; video/shorts", N1832)),"shorts",ISNUMBER(SEARCH("food/food trucks", N1832)),"food trucks",ISNUMBER(SEARCH("food/restaurants", N1832)),"restaurants",ISNUMBER(SEARCH("food/small batch", N1832)),"small batch",ISNUMBER(SEARCH("games/mobile games", N1832)),"mobile games",ISNUMBER(SEARCH("games/tabletop games", N1832)),"tabletop games",ISNUMBER(SEARCH("games/video games", N1832)),"video games",ISNUMBER(SEARCH("music/classical music", N1832)),"classical music",ISNUMBER(SEARCH("music/electronic music", N1832)),"electronic music",ISNUMBER(SEARCH("music/faith", N1832)),"faith",ISNUMBER(SEARCH("music/indie rock", N1832)),"indie rock",ISNUMBER(SEARCH("music/jazz", N1832)),"jazz",ISNUMBER(SEARCH("music/metal", N1832)),"metal",ISNUMBER(SEARCH("music/pop", N1832)),"pop",ISNUMBER(SEARCH("music/rock", N1832)),"rock",ISNUMBER(SEARCH("music/world music", N1832)),"world music",ISNUMBER(SEARCH("journalism/audio", N1832)),"audio",ISNUMBER(SEARCH("photography/nature", N1832)),"nature",ISNUMBER(SEARCH("photography/people", N1832)),"people",ISNUMBER(SEARCH("photography/photobooks", N1832)),"photobooks",ISNUMBER(SEARCH("photography/places", N1832)),"places",ISNUMBER(SEARCH("publishing/art books", N1832)),"art books",ISNUMBER(SEARCH("publishing/children's books", N1832)),"children's books",ISNUMBER(SEARCH("publishing/fiction", N1832)),"fiction",ISNUMBER(SEARCH("publishing/nonfiction", N1832)),"nonfiction",ISNUMBER(SEARCH("publishing/radio &amp; podcasts", N1832)),"radio &amp; podcasts",ISNUMBER(SEARCH("publishing/translations", N1832)),"translations",ISNUMBER(SEARCH("technology/gadgets", N1832)),"gadgets",ISNUMBER(SEARCH("technology/hardware", N1832)),"hardware",ISNUMBER(SEARCH("technology/makerspaces", N1832)),"makerspaces",ISNUMBER(SEARCH("technology/space exploration", N1832)),"space exploration",ISNUMBER(SEARCH("technology/wearables", N1832)),"wearables",ISNUMBER(SEARCH("technology/web", N1832)),"web",ISNUMBER(SEARCH("theater/musical", N1832)),"musical",ISNUMBER(SEARCH("theater/plays", N1832)),"plays",ISNUMBER(SEARCH("theater/spaces", N1832)),"spaces")</f>
        <v>rock</v>
      </c>
      <c r="S1832" s="6">
        <f t="shared" si="143"/>
        <v>41664.684108796297</v>
      </c>
      <c r="T1832" s="6">
        <f t="shared" si="144"/>
        <v>41694.684108796297</v>
      </c>
    </row>
    <row r="1833" spans="1:20" ht="48" hidden="1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tr">
        <f t="shared" si="142"/>
        <v>music</v>
      </c>
      <c r="R1833" t="str" cm="1">
        <f t="array" ref="R1833">_xlfn.IFS(ISNUMBER(SEARCH("film &amp; video/television", N1833)),"television",ISNUMBER(SEARCH("film &amp; video/animation", N1833)),"animation",ISNUMBER(SEARCH("film &amp; video/documentary", N1833)),"documentary",ISNUMBER(SEARCH("film &amp; video/drama", N1833)),"drama",ISNUMBER(SEARCH("film &amp; video/science fiction", N1833)),"science fiction",ISNUMBER(SEARCH("film &amp; video/shorts", N1833)),"shorts",ISNUMBER(SEARCH("food/food trucks", N1833)),"food trucks",ISNUMBER(SEARCH("food/restaurants", N1833)),"restaurants",ISNUMBER(SEARCH("food/small batch", N1833)),"small batch",ISNUMBER(SEARCH("games/mobile games", N1833)),"mobile games",ISNUMBER(SEARCH("games/tabletop games", N1833)),"tabletop games",ISNUMBER(SEARCH("games/video games", N1833)),"video games",ISNUMBER(SEARCH("music/classical music", N1833)),"classical music",ISNUMBER(SEARCH("music/electronic music", N1833)),"electronic music",ISNUMBER(SEARCH("music/faith", N1833)),"faith",ISNUMBER(SEARCH("music/indie rock", N1833)),"indie rock",ISNUMBER(SEARCH("music/jazz", N1833)),"jazz",ISNUMBER(SEARCH("music/metal", N1833)),"metal",ISNUMBER(SEARCH("music/pop", N1833)),"pop",ISNUMBER(SEARCH("music/rock", N1833)),"rock",ISNUMBER(SEARCH("music/world music", N1833)),"world music",ISNUMBER(SEARCH("journalism/audio", N1833)),"audio",ISNUMBER(SEARCH("photography/nature", N1833)),"nature",ISNUMBER(SEARCH("photography/people", N1833)),"people",ISNUMBER(SEARCH("photography/photobooks", N1833)),"photobooks",ISNUMBER(SEARCH("photography/places", N1833)),"places",ISNUMBER(SEARCH("publishing/art books", N1833)),"art books",ISNUMBER(SEARCH("publishing/children's books", N1833)),"children's books",ISNUMBER(SEARCH("publishing/fiction", N1833)),"fiction",ISNUMBER(SEARCH("publishing/nonfiction", N1833)),"nonfiction",ISNUMBER(SEARCH("publishing/radio &amp; podcasts", N1833)),"radio &amp; podcasts",ISNUMBER(SEARCH("publishing/translations", N1833)),"translations",ISNUMBER(SEARCH("technology/gadgets", N1833)),"gadgets",ISNUMBER(SEARCH("technology/hardware", N1833)),"hardware",ISNUMBER(SEARCH("technology/makerspaces", N1833)),"makerspaces",ISNUMBER(SEARCH("technology/space exploration", N1833)),"space exploration",ISNUMBER(SEARCH("technology/wearables", N1833)),"wearables",ISNUMBER(SEARCH("technology/web", N1833)),"web",ISNUMBER(SEARCH("theater/musical", N1833)),"musical",ISNUMBER(SEARCH("theater/plays", N1833)),"plays",ISNUMBER(SEARCH("theater/spaces", N1833)),"spaces")</f>
        <v>rock</v>
      </c>
      <c r="S1833" s="6">
        <f t="shared" si="143"/>
        <v>41026.996099537035</v>
      </c>
      <c r="T1833" s="6">
        <f t="shared" si="144"/>
        <v>41041.996099537035</v>
      </c>
    </row>
    <row r="1834" spans="1:20" ht="48" hidden="1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tr">
        <f t="shared" si="142"/>
        <v>music</v>
      </c>
      <c r="R1834" t="str" cm="1">
        <f t="array" ref="R1834">_xlfn.IFS(ISNUMBER(SEARCH("film &amp; video/television", N1834)),"television",ISNUMBER(SEARCH("film &amp; video/animation", N1834)),"animation",ISNUMBER(SEARCH("film &amp; video/documentary", N1834)),"documentary",ISNUMBER(SEARCH("film &amp; video/drama", N1834)),"drama",ISNUMBER(SEARCH("film &amp; video/science fiction", N1834)),"science fiction",ISNUMBER(SEARCH("film &amp; video/shorts", N1834)),"shorts",ISNUMBER(SEARCH("food/food trucks", N1834)),"food trucks",ISNUMBER(SEARCH("food/restaurants", N1834)),"restaurants",ISNUMBER(SEARCH("food/small batch", N1834)),"small batch",ISNUMBER(SEARCH("games/mobile games", N1834)),"mobile games",ISNUMBER(SEARCH("games/tabletop games", N1834)),"tabletop games",ISNUMBER(SEARCH("games/video games", N1834)),"video games",ISNUMBER(SEARCH("music/classical music", N1834)),"classical music",ISNUMBER(SEARCH("music/electronic music", N1834)),"electronic music",ISNUMBER(SEARCH("music/faith", N1834)),"faith",ISNUMBER(SEARCH("music/indie rock", N1834)),"indie rock",ISNUMBER(SEARCH("music/jazz", N1834)),"jazz",ISNUMBER(SEARCH("music/metal", N1834)),"metal",ISNUMBER(SEARCH("music/pop", N1834)),"pop",ISNUMBER(SEARCH("music/rock", N1834)),"rock",ISNUMBER(SEARCH("music/world music", N1834)),"world music",ISNUMBER(SEARCH("journalism/audio", N1834)),"audio",ISNUMBER(SEARCH("photography/nature", N1834)),"nature",ISNUMBER(SEARCH("photography/people", N1834)),"people",ISNUMBER(SEARCH("photography/photobooks", N1834)),"photobooks",ISNUMBER(SEARCH("photography/places", N1834)),"places",ISNUMBER(SEARCH("publishing/art books", N1834)),"art books",ISNUMBER(SEARCH("publishing/children's books", N1834)),"children's books",ISNUMBER(SEARCH("publishing/fiction", N1834)),"fiction",ISNUMBER(SEARCH("publishing/nonfiction", N1834)),"nonfiction",ISNUMBER(SEARCH("publishing/radio &amp; podcasts", N1834)),"radio &amp; podcasts",ISNUMBER(SEARCH("publishing/translations", N1834)),"translations",ISNUMBER(SEARCH("technology/gadgets", N1834)),"gadgets",ISNUMBER(SEARCH("technology/hardware", N1834)),"hardware",ISNUMBER(SEARCH("technology/makerspaces", N1834)),"makerspaces",ISNUMBER(SEARCH("technology/space exploration", N1834)),"space exploration",ISNUMBER(SEARCH("technology/wearables", N1834)),"wearables",ISNUMBER(SEARCH("technology/web", N1834)),"web",ISNUMBER(SEARCH("theater/musical", N1834)),"musical",ISNUMBER(SEARCH("theater/plays", N1834)),"plays",ISNUMBER(SEARCH("theater/spaces", N1834)),"spaces")</f>
        <v>rock</v>
      </c>
      <c r="S1834" s="6">
        <f t="shared" si="143"/>
        <v>40576.539664351854</v>
      </c>
      <c r="T1834" s="6">
        <f t="shared" si="144"/>
        <v>40606.539664351854</v>
      </c>
    </row>
    <row r="1835" spans="1:20" ht="48" hidden="1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tr">
        <f t="shared" si="142"/>
        <v>music</v>
      </c>
      <c r="R1835" t="str" cm="1">
        <f t="array" ref="R1835">_xlfn.IFS(ISNUMBER(SEARCH("film &amp; video/television", N1835)),"television",ISNUMBER(SEARCH("film &amp; video/animation", N1835)),"animation",ISNUMBER(SEARCH("film &amp; video/documentary", N1835)),"documentary",ISNUMBER(SEARCH("film &amp; video/drama", N1835)),"drama",ISNUMBER(SEARCH("film &amp; video/science fiction", N1835)),"science fiction",ISNUMBER(SEARCH("film &amp; video/shorts", N1835)),"shorts",ISNUMBER(SEARCH("food/food trucks", N1835)),"food trucks",ISNUMBER(SEARCH("food/restaurants", N1835)),"restaurants",ISNUMBER(SEARCH("food/small batch", N1835)),"small batch",ISNUMBER(SEARCH("games/mobile games", N1835)),"mobile games",ISNUMBER(SEARCH("games/tabletop games", N1835)),"tabletop games",ISNUMBER(SEARCH("games/video games", N1835)),"video games",ISNUMBER(SEARCH("music/classical music", N1835)),"classical music",ISNUMBER(SEARCH("music/electronic music", N1835)),"electronic music",ISNUMBER(SEARCH("music/faith", N1835)),"faith",ISNUMBER(SEARCH("music/indie rock", N1835)),"indie rock",ISNUMBER(SEARCH("music/jazz", N1835)),"jazz",ISNUMBER(SEARCH("music/metal", N1835)),"metal",ISNUMBER(SEARCH("music/pop", N1835)),"pop",ISNUMBER(SEARCH("music/rock", N1835)),"rock",ISNUMBER(SEARCH("music/world music", N1835)),"world music",ISNUMBER(SEARCH("journalism/audio", N1835)),"audio",ISNUMBER(SEARCH("photography/nature", N1835)),"nature",ISNUMBER(SEARCH("photography/people", N1835)),"people",ISNUMBER(SEARCH("photography/photobooks", N1835)),"photobooks",ISNUMBER(SEARCH("photography/places", N1835)),"places",ISNUMBER(SEARCH("publishing/art books", N1835)),"art books",ISNUMBER(SEARCH("publishing/children's books", N1835)),"children's books",ISNUMBER(SEARCH("publishing/fiction", N1835)),"fiction",ISNUMBER(SEARCH("publishing/nonfiction", N1835)),"nonfiction",ISNUMBER(SEARCH("publishing/radio &amp; podcasts", N1835)),"radio &amp; podcasts",ISNUMBER(SEARCH("publishing/translations", N1835)),"translations",ISNUMBER(SEARCH("technology/gadgets", N1835)),"gadgets",ISNUMBER(SEARCH("technology/hardware", N1835)),"hardware",ISNUMBER(SEARCH("technology/makerspaces", N1835)),"makerspaces",ISNUMBER(SEARCH("technology/space exploration", N1835)),"space exploration",ISNUMBER(SEARCH("technology/wearables", N1835)),"wearables",ISNUMBER(SEARCH("technology/web", N1835)),"web",ISNUMBER(SEARCH("theater/musical", N1835)),"musical",ISNUMBER(SEARCH("theater/plays", N1835)),"plays",ISNUMBER(SEARCH("theater/spaces", N1835)),"spaces")</f>
        <v>rock</v>
      </c>
      <c r="S1835" s="6">
        <f t="shared" si="143"/>
        <v>41303.044016203705</v>
      </c>
      <c r="T1835" s="6">
        <f t="shared" si="144"/>
        <v>41335.332638888889</v>
      </c>
    </row>
    <row r="1836" spans="1:20" ht="16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tr">
        <f t="shared" si="142"/>
        <v>music</v>
      </c>
      <c r="R1836" t="str" cm="1">
        <f t="array" ref="R1836">_xlfn.IFS(ISNUMBER(SEARCH("film &amp; video/television", N1836)),"television",ISNUMBER(SEARCH("film &amp; video/animation", N1836)),"animation",ISNUMBER(SEARCH("film &amp; video/documentary", N1836)),"documentary",ISNUMBER(SEARCH("film &amp; video/drama", N1836)),"drama",ISNUMBER(SEARCH("film &amp; video/science fiction", N1836)),"science fiction",ISNUMBER(SEARCH("film &amp; video/shorts", N1836)),"shorts",ISNUMBER(SEARCH("food/food trucks", N1836)),"food trucks",ISNUMBER(SEARCH("food/restaurants", N1836)),"restaurants",ISNUMBER(SEARCH("food/small batch", N1836)),"small batch",ISNUMBER(SEARCH("games/mobile games", N1836)),"mobile games",ISNUMBER(SEARCH("games/tabletop games", N1836)),"tabletop games",ISNUMBER(SEARCH("games/video games", N1836)),"video games",ISNUMBER(SEARCH("music/classical music", N1836)),"classical music",ISNUMBER(SEARCH("music/electronic music", N1836)),"electronic music",ISNUMBER(SEARCH("music/faith", N1836)),"faith",ISNUMBER(SEARCH("music/indie rock", N1836)),"indie rock",ISNUMBER(SEARCH("music/jazz", N1836)),"jazz",ISNUMBER(SEARCH("music/metal", N1836)),"metal",ISNUMBER(SEARCH("music/pop", N1836)),"pop",ISNUMBER(SEARCH("music/rock", N1836)),"rock",ISNUMBER(SEARCH("music/world music", N1836)),"world music",ISNUMBER(SEARCH("journalism/audio", N1836)),"audio",ISNUMBER(SEARCH("photography/nature", N1836)),"nature",ISNUMBER(SEARCH("photography/people", N1836)),"people",ISNUMBER(SEARCH("photography/photobooks", N1836)),"photobooks",ISNUMBER(SEARCH("photography/places", N1836)),"places",ISNUMBER(SEARCH("publishing/art books", N1836)),"art books",ISNUMBER(SEARCH("publishing/children's books", N1836)),"children's books",ISNUMBER(SEARCH("publishing/fiction", N1836)),"fiction",ISNUMBER(SEARCH("publishing/nonfiction", N1836)),"nonfiction",ISNUMBER(SEARCH("publishing/radio &amp; podcasts", N1836)),"radio &amp; podcasts",ISNUMBER(SEARCH("publishing/translations", N1836)),"translations",ISNUMBER(SEARCH("technology/gadgets", N1836)),"gadgets",ISNUMBER(SEARCH("technology/hardware", N1836)),"hardware",ISNUMBER(SEARCH("technology/makerspaces", N1836)),"makerspaces",ISNUMBER(SEARCH("technology/space exploration", N1836)),"space exploration",ISNUMBER(SEARCH("technology/wearables", N1836)),"wearables",ISNUMBER(SEARCH("technology/web", N1836)),"web",ISNUMBER(SEARCH("theater/musical", N1836)),"musical",ISNUMBER(SEARCH("theater/plays", N1836)),"plays",ISNUMBER(SEARCH("theater/spaces", N1836)),"spaces")</f>
        <v>rock</v>
      </c>
      <c r="S1836" s="6">
        <f t="shared" si="143"/>
        <v>41988.964062500003</v>
      </c>
      <c r="T1836" s="6">
        <f t="shared" si="144"/>
        <v>42028.964062500003</v>
      </c>
    </row>
    <row r="1837" spans="1:20" ht="64" hidden="1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tr">
        <f t="shared" si="142"/>
        <v>music</v>
      </c>
      <c r="R1837" t="str" cm="1">
        <f t="array" ref="R1837">_xlfn.IFS(ISNUMBER(SEARCH("film &amp; video/television", N1837)),"television",ISNUMBER(SEARCH("film &amp; video/animation", N1837)),"animation",ISNUMBER(SEARCH("film &amp; video/documentary", N1837)),"documentary",ISNUMBER(SEARCH("film &amp; video/drama", N1837)),"drama",ISNUMBER(SEARCH("film &amp; video/science fiction", N1837)),"science fiction",ISNUMBER(SEARCH("film &amp; video/shorts", N1837)),"shorts",ISNUMBER(SEARCH("food/food trucks", N1837)),"food trucks",ISNUMBER(SEARCH("food/restaurants", N1837)),"restaurants",ISNUMBER(SEARCH("food/small batch", N1837)),"small batch",ISNUMBER(SEARCH("games/mobile games", N1837)),"mobile games",ISNUMBER(SEARCH("games/tabletop games", N1837)),"tabletop games",ISNUMBER(SEARCH("games/video games", N1837)),"video games",ISNUMBER(SEARCH("music/classical music", N1837)),"classical music",ISNUMBER(SEARCH("music/electronic music", N1837)),"electronic music",ISNUMBER(SEARCH("music/faith", N1837)),"faith",ISNUMBER(SEARCH("music/indie rock", N1837)),"indie rock",ISNUMBER(SEARCH("music/jazz", N1837)),"jazz",ISNUMBER(SEARCH("music/metal", N1837)),"metal",ISNUMBER(SEARCH("music/pop", N1837)),"pop",ISNUMBER(SEARCH("music/rock", N1837)),"rock",ISNUMBER(SEARCH("music/world music", N1837)),"world music",ISNUMBER(SEARCH("journalism/audio", N1837)),"audio",ISNUMBER(SEARCH("photography/nature", N1837)),"nature",ISNUMBER(SEARCH("photography/people", N1837)),"people",ISNUMBER(SEARCH("photography/photobooks", N1837)),"photobooks",ISNUMBER(SEARCH("photography/places", N1837)),"places",ISNUMBER(SEARCH("publishing/art books", N1837)),"art books",ISNUMBER(SEARCH("publishing/children's books", N1837)),"children's books",ISNUMBER(SEARCH("publishing/fiction", N1837)),"fiction",ISNUMBER(SEARCH("publishing/nonfiction", N1837)),"nonfiction",ISNUMBER(SEARCH("publishing/radio &amp; podcasts", N1837)),"radio &amp; podcasts",ISNUMBER(SEARCH("publishing/translations", N1837)),"translations",ISNUMBER(SEARCH("technology/gadgets", N1837)),"gadgets",ISNUMBER(SEARCH("technology/hardware", N1837)),"hardware",ISNUMBER(SEARCH("technology/makerspaces", N1837)),"makerspaces",ISNUMBER(SEARCH("technology/space exploration", N1837)),"space exploration",ISNUMBER(SEARCH("technology/wearables", N1837)),"wearables",ISNUMBER(SEARCH("technology/web", N1837)),"web",ISNUMBER(SEARCH("theater/musical", N1837)),"musical",ISNUMBER(SEARCH("theater/plays", N1837)),"plays",ISNUMBER(SEARCH("theater/spaces", N1837)),"spaces")</f>
        <v>rock</v>
      </c>
      <c r="S1837" s="6">
        <f t="shared" si="143"/>
        <v>42430.702210648145</v>
      </c>
      <c r="T1837" s="6">
        <f t="shared" si="144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tr">
        <f t="shared" si="142"/>
        <v>music</v>
      </c>
      <c r="R1838" t="str" cm="1">
        <f t="array" ref="R1838">_xlfn.IFS(ISNUMBER(SEARCH("film &amp; video/television", N1838)),"television",ISNUMBER(SEARCH("film &amp; video/animation", N1838)),"animation",ISNUMBER(SEARCH("film &amp; video/documentary", N1838)),"documentary",ISNUMBER(SEARCH("film &amp; video/drama", N1838)),"drama",ISNUMBER(SEARCH("film &amp; video/science fiction", N1838)),"science fiction",ISNUMBER(SEARCH("film &amp; video/shorts", N1838)),"shorts",ISNUMBER(SEARCH("food/food trucks", N1838)),"food trucks",ISNUMBER(SEARCH("food/restaurants", N1838)),"restaurants",ISNUMBER(SEARCH("food/small batch", N1838)),"small batch",ISNUMBER(SEARCH("games/mobile games", N1838)),"mobile games",ISNUMBER(SEARCH("games/tabletop games", N1838)),"tabletop games",ISNUMBER(SEARCH("games/video games", N1838)),"video games",ISNUMBER(SEARCH("music/classical music", N1838)),"classical music",ISNUMBER(SEARCH("music/electronic music", N1838)),"electronic music",ISNUMBER(SEARCH("music/faith", N1838)),"faith",ISNUMBER(SEARCH("music/indie rock", N1838)),"indie rock",ISNUMBER(SEARCH("music/jazz", N1838)),"jazz",ISNUMBER(SEARCH("music/metal", N1838)),"metal",ISNUMBER(SEARCH("music/pop", N1838)),"pop",ISNUMBER(SEARCH("music/rock", N1838)),"rock",ISNUMBER(SEARCH("music/world music", N1838)),"world music",ISNUMBER(SEARCH("journalism/audio", N1838)),"audio",ISNUMBER(SEARCH("photography/nature", N1838)),"nature",ISNUMBER(SEARCH("photography/people", N1838)),"people",ISNUMBER(SEARCH("photography/photobooks", N1838)),"photobooks",ISNUMBER(SEARCH("photography/places", N1838)),"places",ISNUMBER(SEARCH("publishing/art books", N1838)),"art books",ISNUMBER(SEARCH("publishing/children's books", N1838)),"children's books",ISNUMBER(SEARCH("publishing/fiction", N1838)),"fiction",ISNUMBER(SEARCH("publishing/nonfiction", N1838)),"nonfiction",ISNUMBER(SEARCH("publishing/radio &amp; podcasts", N1838)),"radio &amp; podcasts",ISNUMBER(SEARCH("publishing/translations", N1838)),"translations",ISNUMBER(SEARCH("technology/gadgets", N1838)),"gadgets",ISNUMBER(SEARCH("technology/hardware", N1838)),"hardware",ISNUMBER(SEARCH("technology/makerspaces", N1838)),"makerspaces",ISNUMBER(SEARCH("technology/space exploration", N1838)),"space exploration",ISNUMBER(SEARCH("technology/wearables", N1838)),"wearables",ISNUMBER(SEARCH("technology/web", N1838)),"web",ISNUMBER(SEARCH("theater/musical", N1838)),"musical",ISNUMBER(SEARCH("theater/plays", N1838)),"plays",ISNUMBER(SEARCH("theater/spaces", N1838)),"spaces")</f>
        <v>rock</v>
      </c>
      <c r="S1838" s="6">
        <f t="shared" si="143"/>
        <v>41305.809363425928</v>
      </c>
      <c r="T1838" s="6">
        <f t="shared" si="144"/>
        <v>41322.809363425928</v>
      </c>
    </row>
    <row r="1839" spans="1:20" ht="48" hidden="1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tr">
        <f t="shared" si="142"/>
        <v>music</v>
      </c>
      <c r="R1839" t="str" cm="1">
        <f t="array" ref="R1839">_xlfn.IFS(ISNUMBER(SEARCH("film &amp; video/television", N1839)),"television",ISNUMBER(SEARCH("film &amp; video/animation", N1839)),"animation",ISNUMBER(SEARCH("film &amp; video/documentary", N1839)),"documentary",ISNUMBER(SEARCH("film &amp; video/drama", N1839)),"drama",ISNUMBER(SEARCH("film &amp; video/science fiction", N1839)),"science fiction",ISNUMBER(SEARCH("film &amp; video/shorts", N1839)),"shorts",ISNUMBER(SEARCH("food/food trucks", N1839)),"food trucks",ISNUMBER(SEARCH("food/restaurants", N1839)),"restaurants",ISNUMBER(SEARCH("food/small batch", N1839)),"small batch",ISNUMBER(SEARCH("games/mobile games", N1839)),"mobile games",ISNUMBER(SEARCH("games/tabletop games", N1839)),"tabletop games",ISNUMBER(SEARCH("games/video games", N1839)),"video games",ISNUMBER(SEARCH("music/classical music", N1839)),"classical music",ISNUMBER(SEARCH("music/electronic music", N1839)),"electronic music",ISNUMBER(SEARCH("music/faith", N1839)),"faith",ISNUMBER(SEARCH("music/indie rock", N1839)),"indie rock",ISNUMBER(SEARCH("music/jazz", N1839)),"jazz",ISNUMBER(SEARCH("music/metal", N1839)),"metal",ISNUMBER(SEARCH("music/pop", N1839)),"pop",ISNUMBER(SEARCH("music/rock", N1839)),"rock",ISNUMBER(SEARCH("music/world music", N1839)),"world music",ISNUMBER(SEARCH("journalism/audio", N1839)),"audio",ISNUMBER(SEARCH("photography/nature", N1839)),"nature",ISNUMBER(SEARCH("photography/people", N1839)),"people",ISNUMBER(SEARCH("photography/photobooks", N1839)),"photobooks",ISNUMBER(SEARCH("photography/places", N1839)),"places",ISNUMBER(SEARCH("publishing/art books", N1839)),"art books",ISNUMBER(SEARCH("publishing/children's books", N1839)),"children's books",ISNUMBER(SEARCH("publishing/fiction", N1839)),"fiction",ISNUMBER(SEARCH("publishing/nonfiction", N1839)),"nonfiction",ISNUMBER(SEARCH("publishing/radio &amp; podcasts", N1839)),"radio &amp; podcasts",ISNUMBER(SEARCH("publishing/translations", N1839)),"translations",ISNUMBER(SEARCH("technology/gadgets", N1839)),"gadgets",ISNUMBER(SEARCH("technology/hardware", N1839)),"hardware",ISNUMBER(SEARCH("technology/makerspaces", N1839)),"makerspaces",ISNUMBER(SEARCH("technology/space exploration", N1839)),"space exploration",ISNUMBER(SEARCH("technology/wearables", N1839)),"wearables",ISNUMBER(SEARCH("technology/web", N1839)),"web",ISNUMBER(SEARCH("theater/musical", N1839)),"musical",ISNUMBER(SEARCH("theater/plays", N1839)),"plays",ISNUMBER(SEARCH("theater/spaces", N1839)),"spaces")</f>
        <v>rock</v>
      </c>
      <c r="S1839" s="6">
        <f t="shared" si="143"/>
        <v>40926.047858796301</v>
      </c>
      <c r="T1839" s="6">
        <f t="shared" si="144"/>
        <v>40986.006192129629</v>
      </c>
    </row>
    <row r="1840" spans="1:20" ht="48" hidden="1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tr">
        <f t="shared" si="142"/>
        <v>music</v>
      </c>
      <c r="R1840" t="str" cm="1">
        <f t="array" ref="R1840">_xlfn.IFS(ISNUMBER(SEARCH("film &amp; video/television", N1840)),"television",ISNUMBER(SEARCH("film &amp; video/animation", N1840)),"animation",ISNUMBER(SEARCH("film &amp; video/documentary", N1840)),"documentary",ISNUMBER(SEARCH("film &amp; video/drama", N1840)),"drama",ISNUMBER(SEARCH("film &amp; video/science fiction", N1840)),"science fiction",ISNUMBER(SEARCH("film &amp; video/shorts", N1840)),"shorts",ISNUMBER(SEARCH("food/food trucks", N1840)),"food trucks",ISNUMBER(SEARCH("food/restaurants", N1840)),"restaurants",ISNUMBER(SEARCH("food/small batch", N1840)),"small batch",ISNUMBER(SEARCH("games/mobile games", N1840)),"mobile games",ISNUMBER(SEARCH("games/tabletop games", N1840)),"tabletop games",ISNUMBER(SEARCH("games/video games", N1840)),"video games",ISNUMBER(SEARCH("music/classical music", N1840)),"classical music",ISNUMBER(SEARCH("music/electronic music", N1840)),"electronic music",ISNUMBER(SEARCH("music/faith", N1840)),"faith",ISNUMBER(SEARCH("music/indie rock", N1840)),"indie rock",ISNUMBER(SEARCH("music/jazz", N1840)),"jazz",ISNUMBER(SEARCH("music/metal", N1840)),"metal",ISNUMBER(SEARCH("music/pop", N1840)),"pop",ISNUMBER(SEARCH("music/rock", N1840)),"rock",ISNUMBER(SEARCH("music/world music", N1840)),"world music",ISNUMBER(SEARCH("journalism/audio", N1840)),"audio",ISNUMBER(SEARCH("photography/nature", N1840)),"nature",ISNUMBER(SEARCH("photography/people", N1840)),"people",ISNUMBER(SEARCH("photography/photobooks", N1840)),"photobooks",ISNUMBER(SEARCH("photography/places", N1840)),"places",ISNUMBER(SEARCH("publishing/art books", N1840)),"art books",ISNUMBER(SEARCH("publishing/children's books", N1840)),"children's books",ISNUMBER(SEARCH("publishing/fiction", N1840)),"fiction",ISNUMBER(SEARCH("publishing/nonfiction", N1840)),"nonfiction",ISNUMBER(SEARCH("publishing/radio &amp; podcasts", N1840)),"radio &amp; podcasts",ISNUMBER(SEARCH("publishing/translations", N1840)),"translations",ISNUMBER(SEARCH("technology/gadgets", N1840)),"gadgets",ISNUMBER(SEARCH("technology/hardware", N1840)),"hardware",ISNUMBER(SEARCH("technology/makerspaces", N1840)),"makerspaces",ISNUMBER(SEARCH("technology/space exploration", N1840)),"space exploration",ISNUMBER(SEARCH("technology/wearables", N1840)),"wearables",ISNUMBER(SEARCH("technology/web", N1840)),"web",ISNUMBER(SEARCH("theater/musical", N1840)),"musical",ISNUMBER(SEARCH("theater/plays", N1840)),"plays",ISNUMBER(SEARCH("theater/spaces", N1840)),"spaces")</f>
        <v>rock</v>
      </c>
      <c r="S1840" s="6">
        <f t="shared" si="143"/>
        <v>40788.786539351851</v>
      </c>
      <c r="T1840" s="6">
        <f t="shared" si="144"/>
        <v>40817.125</v>
      </c>
    </row>
    <row r="1841" spans="1:20" ht="48" hidden="1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tr">
        <f t="shared" si="142"/>
        <v>music</v>
      </c>
      <c r="R1841" t="str" cm="1">
        <f t="array" ref="R1841">_xlfn.IFS(ISNUMBER(SEARCH("film &amp; video/television", N1841)),"television",ISNUMBER(SEARCH("film &amp; video/animation", N1841)),"animation",ISNUMBER(SEARCH("film &amp; video/documentary", N1841)),"documentary",ISNUMBER(SEARCH("film &amp; video/drama", N1841)),"drama",ISNUMBER(SEARCH("film &amp; video/science fiction", N1841)),"science fiction",ISNUMBER(SEARCH("film &amp; video/shorts", N1841)),"shorts",ISNUMBER(SEARCH("food/food trucks", N1841)),"food trucks",ISNUMBER(SEARCH("food/restaurants", N1841)),"restaurants",ISNUMBER(SEARCH("food/small batch", N1841)),"small batch",ISNUMBER(SEARCH("games/mobile games", N1841)),"mobile games",ISNUMBER(SEARCH("games/tabletop games", N1841)),"tabletop games",ISNUMBER(SEARCH("games/video games", N1841)),"video games",ISNUMBER(SEARCH("music/classical music", N1841)),"classical music",ISNUMBER(SEARCH("music/electronic music", N1841)),"electronic music",ISNUMBER(SEARCH("music/faith", N1841)),"faith",ISNUMBER(SEARCH("music/indie rock", N1841)),"indie rock",ISNUMBER(SEARCH("music/jazz", N1841)),"jazz",ISNUMBER(SEARCH("music/metal", N1841)),"metal",ISNUMBER(SEARCH("music/pop", N1841)),"pop",ISNUMBER(SEARCH("music/rock", N1841)),"rock",ISNUMBER(SEARCH("music/world music", N1841)),"world music",ISNUMBER(SEARCH("journalism/audio", N1841)),"audio",ISNUMBER(SEARCH("photography/nature", N1841)),"nature",ISNUMBER(SEARCH("photography/people", N1841)),"people",ISNUMBER(SEARCH("photography/photobooks", N1841)),"photobooks",ISNUMBER(SEARCH("photography/places", N1841)),"places",ISNUMBER(SEARCH("publishing/art books", N1841)),"art books",ISNUMBER(SEARCH("publishing/children's books", N1841)),"children's books",ISNUMBER(SEARCH("publishing/fiction", N1841)),"fiction",ISNUMBER(SEARCH("publishing/nonfiction", N1841)),"nonfiction",ISNUMBER(SEARCH("publishing/radio &amp; podcasts", N1841)),"radio &amp; podcasts",ISNUMBER(SEARCH("publishing/translations", N1841)),"translations",ISNUMBER(SEARCH("technology/gadgets", N1841)),"gadgets",ISNUMBER(SEARCH("technology/hardware", N1841)),"hardware",ISNUMBER(SEARCH("technology/makerspaces", N1841)),"makerspaces",ISNUMBER(SEARCH("technology/space exploration", N1841)),"space exploration",ISNUMBER(SEARCH("technology/wearables", N1841)),"wearables",ISNUMBER(SEARCH("technology/web", N1841)),"web",ISNUMBER(SEARCH("theater/musical", N1841)),"musical",ISNUMBER(SEARCH("theater/plays", N1841)),"plays",ISNUMBER(SEARCH("theater/spaces", N1841)),"spaces")</f>
        <v>rock</v>
      </c>
      <c r="S1841" s="6">
        <f t="shared" si="143"/>
        <v>42614.722013888888</v>
      </c>
      <c r="T1841" s="6">
        <f t="shared" si="144"/>
        <v>42644.722013888888</v>
      </c>
    </row>
    <row r="1842" spans="1:20" ht="48" hidden="1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tr">
        <f t="shared" si="142"/>
        <v>music</v>
      </c>
      <c r="R1842" t="str" cm="1">
        <f t="array" ref="R1842">_xlfn.IFS(ISNUMBER(SEARCH("film &amp; video/television", N1842)),"television",ISNUMBER(SEARCH("film &amp; video/animation", N1842)),"animation",ISNUMBER(SEARCH("film &amp; video/documentary", N1842)),"documentary",ISNUMBER(SEARCH("film &amp; video/drama", N1842)),"drama",ISNUMBER(SEARCH("film &amp; video/science fiction", N1842)),"science fiction",ISNUMBER(SEARCH("film &amp; video/shorts", N1842)),"shorts",ISNUMBER(SEARCH("food/food trucks", N1842)),"food trucks",ISNUMBER(SEARCH("food/restaurants", N1842)),"restaurants",ISNUMBER(SEARCH("food/small batch", N1842)),"small batch",ISNUMBER(SEARCH("games/mobile games", N1842)),"mobile games",ISNUMBER(SEARCH("games/tabletop games", N1842)),"tabletop games",ISNUMBER(SEARCH("games/video games", N1842)),"video games",ISNUMBER(SEARCH("music/classical music", N1842)),"classical music",ISNUMBER(SEARCH("music/electronic music", N1842)),"electronic music",ISNUMBER(SEARCH("music/faith", N1842)),"faith",ISNUMBER(SEARCH("music/indie rock", N1842)),"indie rock",ISNUMBER(SEARCH("music/jazz", N1842)),"jazz",ISNUMBER(SEARCH("music/metal", N1842)),"metal",ISNUMBER(SEARCH("music/pop", N1842)),"pop",ISNUMBER(SEARCH("music/rock", N1842)),"rock",ISNUMBER(SEARCH("music/world music", N1842)),"world music",ISNUMBER(SEARCH("journalism/audio", N1842)),"audio",ISNUMBER(SEARCH("photography/nature", N1842)),"nature",ISNUMBER(SEARCH("photography/people", N1842)),"people",ISNUMBER(SEARCH("photography/photobooks", N1842)),"photobooks",ISNUMBER(SEARCH("photography/places", N1842)),"places",ISNUMBER(SEARCH("publishing/art books", N1842)),"art books",ISNUMBER(SEARCH("publishing/children's books", N1842)),"children's books",ISNUMBER(SEARCH("publishing/fiction", N1842)),"fiction",ISNUMBER(SEARCH("publishing/nonfiction", N1842)),"nonfiction",ISNUMBER(SEARCH("publishing/radio &amp; podcasts", N1842)),"radio &amp; podcasts",ISNUMBER(SEARCH("publishing/translations", N1842)),"translations",ISNUMBER(SEARCH("technology/gadgets", N1842)),"gadgets",ISNUMBER(SEARCH("technology/hardware", N1842)),"hardware",ISNUMBER(SEARCH("technology/makerspaces", N1842)),"makerspaces",ISNUMBER(SEARCH("technology/space exploration", N1842)),"space exploration",ISNUMBER(SEARCH("technology/wearables", N1842)),"wearables",ISNUMBER(SEARCH("technology/web", N1842)),"web",ISNUMBER(SEARCH("theater/musical", N1842)),"musical",ISNUMBER(SEARCH("theater/plays", N1842)),"plays",ISNUMBER(SEARCH("theater/spaces", N1842)),"spaces")</f>
        <v>rock</v>
      </c>
      <c r="S1842" s="6">
        <f t="shared" si="143"/>
        <v>41382.096180555556</v>
      </c>
      <c r="T1842" s="6">
        <f t="shared" si="144"/>
        <v>41401.207638888889</v>
      </c>
    </row>
    <row r="1843" spans="1:20" ht="32" hidden="1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tr">
        <f t="shared" si="142"/>
        <v>music</v>
      </c>
      <c r="R1843" t="str" cm="1">
        <f t="array" ref="R1843">_xlfn.IFS(ISNUMBER(SEARCH("film &amp; video/television", N1843)),"television",ISNUMBER(SEARCH("film &amp; video/animation", N1843)),"animation",ISNUMBER(SEARCH("film &amp; video/documentary", N1843)),"documentary",ISNUMBER(SEARCH("film &amp; video/drama", N1843)),"drama",ISNUMBER(SEARCH("film &amp; video/science fiction", N1843)),"science fiction",ISNUMBER(SEARCH("film &amp; video/shorts", N1843)),"shorts",ISNUMBER(SEARCH("food/food trucks", N1843)),"food trucks",ISNUMBER(SEARCH("food/restaurants", N1843)),"restaurants",ISNUMBER(SEARCH("food/small batch", N1843)),"small batch",ISNUMBER(SEARCH("games/mobile games", N1843)),"mobile games",ISNUMBER(SEARCH("games/tabletop games", N1843)),"tabletop games",ISNUMBER(SEARCH("games/video games", N1843)),"video games",ISNUMBER(SEARCH("music/classical music", N1843)),"classical music",ISNUMBER(SEARCH("music/electronic music", N1843)),"electronic music",ISNUMBER(SEARCH("music/faith", N1843)),"faith",ISNUMBER(SEARCH("music/indie rock", N1843)),"indie rock",ISNUMBER(SEARCH("music/jazz", N1843)),"jazz",ISNUMBER(SEARCH("music/metal", N1843)),"metal",ISNUMBER(SEARCH("music/pop", N1843)),"pop",ISNUMBER(SEARCH("music/rock", N1843)),"rock",ISNUMBER(SEARCH("music/world music", N1843)),"world music",ISNUMBER(SEARCH("journalism/audio", N1843)),"audio",ISNUMBER(SEARCH("photography/nature", N1843)),"nature",ISNUMBER(SEARCH("photography/people", N1843)),"people",ISNUMBER(SEARCH("photography/photobooks", N1843)),"photobooks",ISNUMBER(SEARCH("photography/places", N1843)),"places",ISNUMBER(SEARCH("publishing/art books", N1843)),"art books",ISNUMBER(SEARCH("publishing/children's books", N1843)),"children's books",ISNUMBER(SEARCH("publishing/fiction", N1843)),"fiction",ISNUMBER(SEARCH("publishing/nonfiction", N1843)),"nonfiction",ISNUMBER(SEARCH("publishing/radio &amp; podcasts", N1843)),"radio &amp; podcasts",ISNUMBER(SEARCH("publishing/translations", N1843)),"translations",ISNUMBER(SEARCH("technology/gadgets", N1843)),"gadgets",ISNUMBER(SEARCH("technology/hardware", N1843)),"hardware",ISNUMBER(SEARCH("technology/makerspaces", N1843)),"makerspaces",ISNUMBER(SEARCH("technology/space exploration", N1843)),"space exploration",ISNUMBER(SEARCH("technology/wearables", N1843)),"wearables",ISNUMBER(SEARCH("technology/web", N1843)),"web",ISNUMBER(SEARCH("theater/musical", N1843)),"musical",ISNUMBER(SEARCH("theater/plays", N1843)),"plays",ISNUMBER(SEARCH("theater/spaces", N1843)),"spaces")</f>
        <v>rock</v>
      </c>
      <c r="S1843" s="6">
        <f t="shared" si="143"/>
        <v>41745.84542824074</v>
      </c>
      <c r="T1843" s="6">
        <f t="shared" si="144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tr">
        <f t="shared" si="142"/>
        <v>music</v>
      </c>
      <c r="R1844" t="str" cm="1">
        <f t="array" ref="R1844">_xlfn.IFS(ISNUMBER(SEARCH("film &amp; video/television", N1844)),"television",ISNUMBER(SEARCH("film &amp; video/animation", N1844)),"animation",ISNUMBER(SEARCH("film &amp; video/documentary", N1844)),"documentary",ISNUMBER(SEARCH("film &amp; video/drama", N1844)),"drama",ISNUMBER(SEARCH("film &amp; video/science fiction", N1844)),"science fiction",ISNUMBER(SEARCH("film &amp; video/shorts", N1844)),"shorts",ISNUMBER(SEARCH("food/food trucks", N1844)),"food trucks",ISNUMBER(SEARCH("food/restaurants", N1844)),"restaurants",ISNUMBER(SEARCH("food/small batch", N1844)),"small batch",ISNUMBER(SEARCH("games/mobile games", N1844)),"mobile games",ISNUMBER(SEARCH("games/tabletop games", N1844)),"tabletop games",ISNUMBER(SEARCH("games/video games", N1844)),"video games",ISNUMBER(SEARCH("music/classical music", N1844)),"classical music",ISNUMBER(SEARCH("music/electronic music", N1844)),"electronic music",ISNUMBER(SEARCH("music/faith", N1844)),"faith",ISNUMBER(SEARCH("music/indie rock", N1844)),"indie rock",ISNUMBER(SEARCH("music/jazz", N1844)),"jazz",ISNUMBER(SEARCH("music/metal", N1844)),"metal",ISNUMBER(SEARCH("music/pop", N1844)),"pop",ISNUMBER(SEARCH("music/rock", N1844)),"rock",ISNUMBER(SEARCH("music/world music", N1844)),"world music",ISNUMBER(SEARCH("journalism/audio", N1844)),"audio",ISNUMBER(SEARCH("photography/nature", N1844)),"nature",ISNUMBER(SEARCH("photography/people", N1844)),"people",ISNUMBER(SEARCH("photography/photobooks", N1844)),"photobooks",ISNUMBER(SEARCH("photography/places", N1844)),"places",ISNUMBER(SEARCH("publishing/art books", N1844)),"art books",ISNUMBER(SEARCH("publishing/children's books", N1844)),"children's books",ISNUMBER(SEARCH("publishing/fiction", N1844)),"fiction",ISNUMBER(SEARCH("publishing/nonfiction", N1844)),"nonfiction",ISNUMBER(SEARCH("publishing/radio &amp; podcasts", N1844)),"radio &amp; podcasts",ISNUMBER(SEARCH("publishing/translations", N1844)),"translations",ISNUMBER(SEARCH("technology/gadgets", N1844)),"gadgets",ISNUMBER(SEARCH("technology/hardware", N1844)),"hardware",ISNUMBER(SEARCH("technology/makerspaces", N1844)),"makerspaces",ISNUMBER(SEARCH("technology/space exploration", N1844)),"space exploration",ISNUMBER(SEARCH("technology/wearables", N1844)),"wearables",ISNUMBER(SEARCH("technology/web", N1844)),"web",ISNUMBER(SEARCH("theater/musical", N1844)),"musical",ISNUMBER(SEARCH("theater/plays", N1844)),"plays",ISNUMBER(SEARCH("theater/spaces", N1844)),"spaces")</f>
        <v>rock</v>
      </c>
      <c r="S1844" s="6">
        <f t="shared" si="143"/>
        <v>42031.631724537037</v>
      </c>
      <c r="T1844" s="6">
        <f t="shared" si="144"/>
        <v>42065.249305555553</v>
      </c>
    </row>
    <row r="1845" spans="1:20" ht="48" hidden="1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tr">
        <f t="shared" si="142"/>
        <v>music</v>
      </c>
      <c r="R1845" t="str" cm="1">
        <f t="array" ref="R1845">_xlfn.IFS(ISNUMBER(SEARCH("film &amp; video/television", N1845)),"television",ISNUMBER(SEARCH("film &amp; video/animation", N1845)),"animation",ISNUMBER(SEARCH("film &amp; video/documentary", N1845)),"documentary",ISNUMBER(SEARCH("film &amp; video/drama", N1845)),"drama",ISNUMBER(SEARCH("film &amp; video/science fiction", N1845)),"science fiction",ISNUMBER(SEARCH("film &amp; video/shorts", N1845)),"shorts",ISNUMBER(SEARCH("food/food trucks", N1845)),"food trucks",ISNUMBER(SEARCH("food/restaurants", N1845)),"restaurants",ISNUMBER(SEARCH("food/small batch", N1845)),"small batch",ISNUMBER(SEARCH("games/mobile games", N1845)),"mobile games",ISNUMBER(SEARCH("games/tabletop games", N1845)),"tabletop games",ISNUMBER(SEARCH("games/video games", N1845)),"video games",ISNUMBER(SEARCH("music/classical music", N1845)),"classical music",ISNUMBER(SEARCH("music/electronic music", N1845)),"electronic music",ISNUMBER(SEARCH("music/faith", N1845)),"faith",ISNUMBER(SEARCH("music/indie rock", N1845)),"indie rock",ISNUMBER(SEARCH("music/jazz", N1845)),"jazz",ISNUMBER(SEARCH("music/metal", N1845)),"metal",ISNUMBER(SEARCH("music/pop", N1845)),"pop",ISNUMBER(SEARCH("music/rock", N1845)),"rock",ISNUMBER(SEARCH("music/world music", N1845)),"world music",ISNUMBER(SEARCH("journalism/audio", N1845)),"audio",ISNUMBER(SEARCH("photography/nature", N1845)),"nature",ISNUMBER(SEARCH("photography/people", N1845)),"people",ISNUMBER(SEARCH("photography/photobooks", N1845)),"photobooks",ISNUMBER(SEARCH("photography/places", N1845)),"places",ISNUMBER(SEARCH("publishing/art books", N1845)),"art books",ISNUMBER(SEARCH("publishing/children's books", N1845)),"children's books",ISNUMBER(SEARCH("publishing/fiction", N1845)),"fiction",ISNUMBER(SEARCH("publishing/nonfiction", N1845)),"nonfiction",ISNUMBER(SEARCH("publishing/radio &amp; podcasts", N1845)),"radio &amp; podcasts",ISNUMBER(SEARCH("publishing/translations", N1845)),"translations",ISNUMBER(SEARCH("technology/gadgets", N1845)),"gadgets",ISNUMBER(SEARCH("technology/hardware", N1845)),"hardware",ISNUMBER(SEARCH("technology/makerspaces", N1845)),"makerspaces",ISNUMBER(SEARCH("technology/space exploration", N1845)),"space exploration",ISNUMBER(SEARCH("technology/wearables", N1845)),"wearables",ISNUMBER(SEARCH("technology/web", N1845)),"web",ISNUMBER(SEARCH("theater/musical", N1845)),"musical",ISNUMBER(SEARCH("theater/plays", N1845)),"plays",ISNUMBER(SEARCH("theater/spaces", N1845)),"spaces")</f>
        <v>rock</v>
      </c>
      <c r="S1845" s="6">
        <f t="shared" si="143"/>
        <v>40564.994837962964</v>
      </c>
      <c r="T1845" s="6">
        <f t="shared" si="144"/>
        <v>40594.994837962964</v>
      </c>
    </row>
    <row r="1846" spans="1:20" ht="48" hidden="1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tr">
        <f t="shared" si="142"/>
        <v>music</v>
      </c>
      <c r="R1846" t="str" cm="1">
        <f t="array" ref="R1846">_xlfn.IFS(ISNUMBER(SEARCH("film &amp; video/television", N1846)),"television",ISNUMBER(SEARCH("film &amp; video/animation", N1846)),"animation",ISNUMBER(SEARCH("film &amp; video/documentary", N1846)),"documentary",ISNUMBER(SEARCH("film &amp; video/drama", N1846)),"drama",ISNUMBER(SEARCH("film &amp; video/science fiction", N1846)),"science fiction",ISNUMBER(SEARCH("film &amp; video/shorts", N1846)),"shorts",ISNUMBER(SEARCH("food/food trucks", N1846)),"food trucks",ISNUMBER(SEARCH("food/restaurants", N1846)),"restaurants",ISNUMBER(SEARCH("food/small batch", N1846)),"small batch",ISNUMBER(SEARCH("games/mobile games", N1846)),"mobile games",ISNUMBER(SEARCH("games/tabletop games", N1846)),"tabletop games",ISNUMBER(SEARCH("games/video games", N1846)),"video games",ISNUMBER(SEARCH("music/classical music", N1846)),"classical music",ISNUMBER(SEARCH("music/electronic music", N1846)),"electronic music",ISNUMBER(SEARCH("music/faith", N1846)),"faith",ISNUMBER(SEARCH("music/indie rock", N1846)),"indie rock",ISNUMBER(SEARCH("music/jazz", N1846)),"jazz",ISNUMBER(SEARCH("music/metal", N1846)),"metal",ISNUMBER(SEARCH("music/pop", N1846)),"pop",ISNUMBER(SEARCH("music/rock", N1846)),"rock",ISNUMBER(SEARCH("music/world music", N1846)),"world music",ISNUMBER(SEARCH("journalism/audio", N1846)),"audio",ISNUMBER(SEARCH("photography/nature", N1846)),"nature",ISNUMBER(SEARCH("photography/people", N1846)),"people",ISNUMBER(SEARCH("photography/photobooks", N1846)),"photobooks",ISNUMBER(SEARCH("photography/places", N1846)),"places",ISNUMBER(SEARCH("publishing/art books", N1846)),"art books",ISNUMBER(SEARCH("publishing/children's books", N1846)),"children's books",ISNUMBER(SEARCH("publishing/fiction", N1846)),"fiction",ISNUMBER(SEARCH("publishing/nonfiction", N1846)),"nonfiction",ISNUMBER(SEARCH("publishing/radio &amp; podcasts", N1846)),"radio &amp; podcasts",ISNUMBER(SEARCH("publishing/translations", N1846)),"translations",ISNUMBER(SEARCH("technology/gadgets", N1846)),"gadgets",ISNUMBER(SEARCH("technology/hardware", N1846)),"hardware",ISNUMBER(SEARCH("technology/makerspaces", N1846)),"makerspaces",ISNUMBER(SEARCH("technology/space exploration", N1846)),"space exploration",ISNUMBER(SEARCH("technology/wearables", N1846)),"wearables",ISNUMBER(SEARCH("technology/web", N1846)),"web",ISNUMBER(SEARCH("theater/musical", N1846)),"musical",ISNUMBER(SEARCH("theater/plays", N1846)),"plays",ISNUMBER(SEARCH("theater/spaces", N1846)),"spaces")</f>
        <v>rock</v>
      </c>
      <c r="S1846" s="6">
        <f t="shared" si="143"/>
        <v>40666.973541666666</v>
      </c>
      <c r="T1846" s="6">
        <f t="shared" si="144"/>
        <v>40705.125</v>
      </c>
    </row>
    <row r="1847" spans="1:20" ht="96" hidden="1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tr">
        <f t="shared" si="142"/>
        <v>music</v>
      </c>
      <c r="R1847" t="str" cm="1">
        <f t="array" ref="R1847">_xlfn.IFS(ISNUMBER(SEARCH("film &amp; video/television", N1847)),"television",ISNUMBER(SEARCH("film &amp; video/animation", N1847)),"animation",ISNUMBER(SEARCH("film &amp; video/documentary", N1847)),"documentary",ISNUMBER(SEARCH("film &amp; video/drama", N1847)),"drama",ISNUMBER(SEARCH("film &amp; video/science fiction", N1847)),"science fiction",ISNUMBER(SEARCH("film &amp; video/shorts", N1847)),"shorts",ISNUMBER(SEARCH("food/food trucks", N1847)),"food trucks",ISNUMBER(SEARCH("food/restaurants", N1847)),"restaurants",ISNUMBER(SEARCH("food/small batch", N1847)),"small batch",ISNUMBER(SEARCH("games/mobile games", N1847)),"mobile games",ISNUMBER(SEARCH("games/tabletop games", N1847)),"tabletop games",ISNUMBER(SEARCH("games/video games", N1847)),"video games",ISNUMBER(SEARCH("music/classical music", N1847)),"classical music",ISNUMBER(SEARCH("music/electronic music", N1847)),"electronic music",ISNUMBER(SEARCH("music/faith", N1847)),"faith",ISNUMBER(SEARCH("music/indie rock", N1847)),"indie rock",ISNUMBER(SEARCH("music/jazz", N1847)),"jazz",ISNUMBER(SEARCH("music/metal", N1847)),"metal",ISNUMBER(SEARCH("music/pop", N1847)),"pop",ISNUMBER(SEARCH("music/rock", N1847)),"rock",ISNUMBER(SEARCH("music/world music", N1847)),"world music",ISNUMBER(SEARCH("journalism/audio", N1847)),"audio",ISNUMBER(SEARCH("photography/nature", N1847)),"nature",ISNUMBER(SEARCH("photography/people", N1847)),"people",ISNUMBER(SEARCH("photography/photobooks", N1847)),"photobooks",ISNUMBER(SEARCH("photography/places", N1847)),"places",ISNUMBER(SEARCH("publishing/art books", N1847)),"art books",ISNUMBER(SEARCH("publishing/children's books", N1847)),"children's books",ISNUMBER(SEARCH("publishing/fiction", N1847)),"fiction",ISNUMBER(SEARCH("publishing/nonfiction", N1847)),"nonfiction",ISNUMBER(SEARCH("publishing/radio &amp; podcasts", N1847)),"radio &amp; podcasts",ISNUMBER(SEARCH("publishing/translations", N1847)),"translations",ISNUMBER(SEARCH("technology/gadgets", N1847)),"gadgets",ISNUMBER(SEARCH("technology/hardware", N1847)),"hardware",ISNUMBER(SEARCH("technology/makerspaces", N1847)),"makerspaces",ISNUMBER(SEARCH("technology/space exploration", N1847)),"space exploration",ISNUMBER(SEARCH("technology/wearables", N1847)),"wearables",ISNUMBER(SEARCH("technology/web", N1847)),"web",ISNUMBER(SEARCH("theater/musical", N1847)),"musical",ISNUMBER(SEARCH("theater/plays", N1847)),"plays",ISNUMBER(SEARCH("theater/spaces", N1847)),"spaces")</f>
        <v>rock</v>
      </c>
      <c r="S1847" s="6">
        <f t="shared" si="143"/>
        <v>42523.333310185189</v>
      </c>
      <c r="T1847" s="6">
        <f t="shared" si="144"/>
        <v>42538.204861111109</v>
      </c>
    </row>
    <row r="1848" spans="1:20" ht="48" hidden="1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tr">
        <f t="shared" si="142"/>
        <v>music</v>
      </c>
      <c r="R1848" t="str" cm="1">
        <f t="array" ref="R1848">_xlfn.IFS(ISNUMBER(SEARCH("film &amp; video/television", N1848)),"television",ISNUMBER(SEARCH("film &amp; video/animation", N1848)),"animation",ISNUMBER(SEARCH("film &amp; video/documentary", N1848)),"documentary",ISNUMBER(SEARCH("film &amp; video/drama", N1848)),"drama",ISNUMBER(SEARCH("film &amp; video/science fiction", N1848)),"science fiction",ISNUMBER(SEARCH("film &amp; video/shorts", N1848)),"shorts",ISNUMBER(SEARCH("food/food trucks", N1848)),"food trucks",ISNUMBER(SEARCH("food/restaurants", N1848)),"restaurants",ISNUMBER(SEARCH("food/small batch", N1848)),"small batch",ISNUMBER(SEARCH("games/mobile games", N1848)),"mobile games",ISNUMBER(SEARCH("games/tabletop games", N1848)),"tabletop games",ISNUMBER(SEARCH("games/video games", N1848)),"video games",ISNUMBER(SEARCH("music/classical music", N1848)),"classical music",ISNUMBER(SEARCH("music/electronic music", N1848)),"electronic music",ISNUMBER(SEARCH("music/faith", N1848)),"faith",ISNUMBER(SEARCH("music/indie rock", N1848)),"indie rock",ISNUMBER(SEARCH("music/jazz", N1848)),"jazz",ISNUMBER(SEARCH("music/metal", N1848)),"metal",ISNUMBER(SEARCH("music/pop", N1848)),"pop",ISNUMBER(SEARCH("music/rock", N1848)),"rock",ISNUMBER(SEARCH("music/world music", N1848)),"world music",ISNUMBER(SEARCH("journalism/audio", N1848)),"audio",ISNUMBER(SEARCH("photography/nature", N1848)),"nature",ISNUMBER(SEARCH("photography/people", N1848)),"people",ISNUMBER(SEARCH("photography/photobooks", N1848)),"photobooks",ISNUMBER(SEARCH("photography/places", N1848)),"places",ISNUMBER(SEARCH("publishing/art books", N1848)),"art books",ISNUMBER(SEARCH("publishing/children's books", N1848)),"children's books",ISNUMBER(SEARCH("publishing/fiction", N1848)),"fiction",ISNUMBER(SEARCH("publishing/nonfiction", N1848)),"nonfiction",ISNUMBER(SEARCH("publishing/radio &amp; podcasts", N1848)),"radio &amp; podcasts",ISNUMBER(SEARCH("publishing/translations", N1848)),"translations",ISNUMBER(SEARCH("technology/gadgets", N1848)),"gadgets",ISNUMBER(SEARCH("technology/hardware", N1848)),"hardware",ISNUMBER(SEARCH("technology/makerspaces", N1848)),"makerspaces",ISNUMBER(SEARCH("technology/space exploration", N1848)),"space exploration",ISNUMBER(SEARCH("technology/wearables", N1848)),"wearables",ISNUMBER(SEARCH("technology/web", N1848)),"web",ISNUMBER(SEARCH("theater/musical", N1848)),"musical",ISNUMBER(SEARCH("theater/plays", N1848)),"plays",ISNUMBER(SEARCH("theater/spaces", N1848)),"spaces")</f>
        <v>rock</v>
      </c>
      <c r="S1848" s="6">
        <f t="shared" si="143"/>
        <v>41228.650196759263</v>
      </c>
      <c r="T1848" s="6">
        <f t="shared" si="144"/>
        <v>41258.650196759263</v>
      </c>
    </row>
    <row r="1849" spans="1:20" ht="48" hidden="1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tr">
        <f t="shared" si="142"/>
        <v>music</v>
      </c>
      <c r="R1849" t="str" cm="1">
        <f t="array" ref="R1849">_xlfn.IFS(ISNUMBER(SEARCH("film &amp; video/television", N1849)),"television",ISNUMBER(SEARCH("film &amp; video/animation", N1849)),"animation",ISNUMBER(SEARCH("film &amp; video/documentary", N1849)),"documentary",ISNUMBER(SEARCH("film &amp; video/drama", N1849)),"drama",ISNUMBER(SEARCH("film &amp; video/science fiction", N1849)),"science fiction",ISNUMBER(SEARCH("film &amp; video/shorts", N1849)),"shorts",ISNUMBER(SEARCH("food/food trucks", N1849)),"food trucks",ISNUMBER(SEARCH("food/restaurants", N1849)),"restaurants",ISNUMBER(SEARCH("food/small batch", N1849)),"small batch",ISNUMBER(SEARCH("games/mobile games", N1849)),"mobile games",ISNUMBER(SEARCH("games/tabletop games", N1849)),"tabletop games",ISNUMBER(SEARCH("games/video games", N1849)),"video games",ISNUMBER(SEARCH("music/classical music", N1849)),"classical music",ISNUMBER(SEARCH("music/electronic music", N1849)),"electronic music",ISNUMBER(SEARCH("music/faith", N1849)),"faith",ISNUMBER(SEARCH("music/indie rock", N1849)),"indie rock",ISNUMBER(SEARCH("music/jazz", N1849)),"jazz",ISNUMBER(SEARCH("music/metal", N1849)),"metal",ISNUMBER(SEARCH("music/pop", N1849)),"pop",ISNUMBER(SEARCH("music/rock", N1849)),"rock",ISNUMBER(SEARCH("music/world music", N1849)),"world music",ISNUMBER(SEARCH("journalism/audio", N1849)),"audio",ISNUMBER(SEARCH("photography/nature", N1849)),"nature",ISNUMBER(SEARCH("photography/people", N1849)),"people",ISNUMBER(SEARCH("photography/photobooks", N1849)),"photobooks",ISNUMBER(SEARCH("photography/places", N1849)),"places",ISNUMBER(SEARCH("publishing/art books", N1849)),"art books",ISNUMBER(SEARCH("publishing/children's books", N1849)),"children's books",ISNUMBER(SEARCH("publishing/fiction", N1849)),"fiction",ISNUMBER(SEARCH("publishing/nonfiction", N1849)),"nonfiction",ISNUMBER(SEARCH("publishing/radio &amp; podcasts", N1849)),"radio &amp; podcasts",ISNUMBER(SEARCH("publishing/translations", N1849)),"translations",ISNUMBER(SEARCH("technology/gadgets", N1849)),"gadgets",ISNUMBER(SEARCH("technology/hardware", N1849)),"hardware",ISNUMBER(SEARCH("technology/makerspaces", N1849)),"makerspaces",ISNUMBER(SEARCH("technology/space exploration", N1849)),"space exploration",ISNUMBER(SEARCH("technology/wearables", N1849)),"wearables",ISNUMBER(SEARCH("technology/web", N1849)),"web",ISNUMBER(SEARCH("theater/musical", N1849)),"musical",ISNUMBER(SEARCH("theater/plays", N1849)),"plays",ISNUMBER(SEARCH("theater/spaces", N1849)),"spaces")</f>
        <v>rock</v>
      </c>
      <c r="S1849" s="6">
        <f t="shared" si="143"/>
        <v>42094.236481481479</v>
      </c>
      <c r="T1849" s="6">
        <f t="shared" si="144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tr">
        <f t="shared" si="142"/>
        <v>music</v>
      </c>
      <c r="R1850" t="str" cm="1">
        <f t="array" ref="R1850">_xlfn.IFS(ISNUMBER(SEARCH("film &amp; video/television", N1850)),"television",ISNUMBER(SEARCH("film &amp; video/animation", N1850)),"animation",ISNUMBER(SEARCH("film &amp; video/documentary", N1850)),"documentary",ISNUMBER(SEARCH("film &amp; video/drama", N1850)),"drama",ISNUMBER(SEARCH("film &amp; video/science fiction", N1850)),"science fiction",ISNUMBER(SEARCH("film &amp; video/shorts", N1850)),"shorts",ISNUMBER(SEARCH("food/food trucks", N1850)),"food trucks",ISNUMBER(SEARCH("food/restaurants", N1850)),"restaurants",ISNUMBER(SEARCH("food/small batch", N1850)),"small batch",ISNUMBER(SEARCH("games/mobile games", N1850)),"mobile games",ISNUMBER(SEARCH("games/tabletop games", N1850)),"tabletop games",ISNUMBER(SEARCH("games/video games", N1850)),"video games",ISNUMBER(SEARCH("music/classical music", N1850)),"classical music",ISNUMBER(SEARCH("music/electronic music", N1850)),"electronic music",ISNUMBER(SEARCH("music/faith", N1850)),"faith",ISNUMBER(SEARCH("music/indie rock", N1850)),"indie rock",ISNUMBER(SEARCH("music/jazz", N1850)),"jazz",ISNUMBER(SEARCH("music/metal", N1850)),"metal",ISNUMBER(SEARCH("music/pop", N1850)),"pop",ISNUMBER(SEARCH("music/rock", N1850)),"rock",ISNUMBER(SEARCH("music/world music", N1850)),"world music",ISNUMBER(SEARCH("journalism/audio", N1850)),"audio",ISNUMBER(SEARCH("photography/nature", N1850)),"nature",ISNUMBER(SEARCH("photography/people", N1850)),"people",ISNUMBER(SEARCH("photography/photobooks", N1850)),"photobooks",ISNUMBER(SEARCH("photography/places", N1850)),"places",ISNUMBER(SEARCH("publishing/art books", N1850)),"art books",ISNUMBER(SEARCH("publishing/children's books", N1850)),"children's books",ISNUMBER(SEARCH("publishing/fiction", N1850)),"fiction",ISNUMBER(SEARCH("publishing/nonfiction", N1850)),"nonfiction",ISNUMBER(SEARCH("publishing/radio &amp; podcasts", N1850)),"radio &amp; podcasts",ISNUMBER(SEARCH("publishing/translations", N1850)),"translations",ISNUMBER(SEARCH("technology/gadgets", N1850)),"gadgets",ISNUMBER(SEARCH("technology/hardware", N1850)),"hardware",ISNUMBER(SEARCH("technology/makerspaces", N1850)),"makerspaces",ISNUMBER(SEARCH("technology/space exploration", N1850)),"space exploration",ISNUMBER(SEARCH("technology/wearables", N1850)),"wearables",ISNUMBER(SEARCH("technology/web", N1850)),"web",ISNUMBER(SEARCH("theater/musical", N1850)),"musical",ISNUMBER(SEARCH("theater/plays", N1850)),"plays",ISNUMBER(SEARCH("theater/spaces", N1850)),"spaces")</f>
        <v>rock</v>
      </c>
      <c r="S1850" s="6">
        <f t="shared" si="143"/>
        <v>40691.788055555553</v>
      </c>
      <c r="T1850" s="6">
        <f t="shared" si="144"/>
        <v>40755.290972222225</v>
      </c>
    </row>
    <row r="1851" spans="1:20" ht="32" hidden="1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tr">
        <f t="shared" si="142"/>
        <v>music</v>
      </c>
      <c r="R1851" t="str" cm="1">
        <f t="array" ref="R1851">_xlfn.IFS(ISNUMBER(SEARCH("film &amp; video/television", N1851)),"television",ISNUMBER(SEARCH("film &amp; video/animation", N1851)),"animation",ISNUMBER(SEARCH("film &amp; video/documentary", N1851)),"documentary",ISNUMBER(SEARCH("film &amp; video/drama", N1851)),"drama",ISNUMBER(SEARCH("film &amp; video/science fiction", N1851)),"science fiction",ISNUMBER(SEARCH("film &amp; video/shorts", N1851)),"shorts",ISNUMBER(SEARCH("food/food trucks", N1851)),"food trucks",ISNUMBER(SEARCH("food/restaurants", N1851)),"restaurants",ISNUMBER(SEARCH("food/small batch", N1851)),"small batch",ISNUMBER(SEARCH("games/mobile games", N1851)),"mobile games",ISNUMBER(SEARCH("games/tabletop games", N1851)),"tabletop games",ISNUMBER(SEARCH("games/video games", N1851)),"video games",ISNUMBER(SEARCH("music/classical music", N1851)),"classical music",ISNUMBER(SEARCH("music/electronic music", N1851)),"electronic music",ISNUMBER(SEARCH("music/faith", N1851)),"faith",ISNUMBER(SEARCH("music/indie rock", N1851)),"indie rock",ISNUMBER(SEARCH("music/jazz", N1851)),"jazz",ISNUMBER(SEARCH("music/metal", N1851)),"metal",ISNUMBER(SEARCH("music/pop", N1851)),"pop",ISNUMBER(SEARCH("music/rock", N1851)),"rock",ISNUMBER(SEARCH("music/world music", N1851)),"world music",ISNUMBER(SEARCH("journalism/audio", N1851)),"audio",ISNUMBER(SEARCH("photography/nature", N1851)),"nature",ISNUMBER(SEARCH("photography/people", N1851)),"people",ISNUMBER(SEARCH("photography/photobooks", N1851)),"photobooks",ISNUMBER(SEARCH("photography/places", N1851)),"places",ISNUMBER(SEARCH("publishing/art books", N1851)),"art books",ISNUMBER(SEARCH("publishing/children's books", N1851)),"children's books",ISNUMBER(SEARCH("publishing/fiction", N1851)),"fiction",ISNUMBER(SEARCH("publishing/nonfiction", N1851)),"nonfiction",ISNUMBER(SEARCH("publishing/radio &amp; podcasts", N1851)),"radio &amp; podcasts",ISNUMBER(SEARCH("publishing/translations", N1851)),"translations",ISNUMBER(SEARCH("technology/gadgets", N1851)),"gadgets",ISNUMBER(SEARCH("technology/hardware", N1851)),"hardware",ISNUMBER(SEARCH("technology/makerspaces", N1851)),"makerspaces",ISNUMBER(SEARCH("technology/space exploration", N1851)),"space exploration",ISNUMBER(SEARCH("technology/wearables", N1851)),"wearables",ISNUMBER(SEARCH("technology/web", N1851)),"web",ISNUMBER(SEARCH("theater/musical", N1851)),"musical",ISNUMBER(SEARCH("theater/plays", N1851)),"plays",ISNUMBER(SEARCH("theater/spaces", N1851)),"spaces")</f>
        <v>rock</v>
      </c>
      <c r="S1851" s="6">
        <f t="shared" si="143"/>
        <v>41169.845590277779</v>
      </c>
      <c r="T1851" s="6">
        <f t="shared" si="144"/>
        <v>41199.845590277779</v>
      </c>
    </row>
    <row r="1852" spans="1:20" ht="48" hidden="1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tr">
        <f t="shared" si="142"/>
        <v>music</v>
      </c>
      <c r="R1852" t="str" cm="1">
        <f t="array" ref="R1852">_xlfn.IFS(ISNUMBER(SEARCH("film &amp; video/television", N1852)),"television",ISNUMBER(SEARCH("film &amp; video/animation", N1852)),"animation",ISNUMBER(SEARCH("film &amp; video/documentary", N1852)),"documentary",ISNUMBER(SEARCH("film &amp; video/drama", N1852)),"drama",ISNUMBER(SEARCH("film &amp; video/science fiction", N1852)),"science fiction",ISNUMBER(SEARCH("film &amp; video/shorts", N1852)),"shorts",ISNUMBER(SEARCH("food/food trucks", N1852)),"food trucks",ISNUMBER(SEARCH("food/restaurants", N1852)),"restaurants",ISNUMBER(SEARCH("food/small batch", N1852)),"small batch",ISNUMBER(SEARCH("games/mobile games", N1852)),"mobile games",ISNUMBER(SEARCH("games/tabletop games", N1852)),"tabletop games",ISNUMBER(SEARCH("games/video games", N1852)),"video games",ISNUMBER(SEARCH("music/classical music", N1852)),"classical music",ISNUMBER(SEARCH("music/electronic music", N1852)),"electronic music",ISNUMBER(SEARCH("music/faith", N1852)),"faith",ISNUMBER(SEARCH("music/indie rock", N1852)),"indie rock",ISNUMBER(SEARCH("music/jazz", N1852)),"jazz",ISNUMBER(SEARCH("music/metal", N1852)),"metal",ISNUMBER(SEARCH("music/pop", N1852)),"pop",ISNUMBER(SEARCH("music/rock", N1852)),"rock",ISNUMBER(SEARCH("music/world music", N1852)),"world music",ISNUMBER(SEARCH("journalism/audio", N1852)),"audio",ISNUMBER(SEARCH("photography/nature", N1852)),"nature",ISNUMBER(SEARCH("photography/people", N1852)),"people",ISNUMBER(SEARCH("photography/photobooks", N1852)),"photobooks",ISNUMBER(SEARCH("photography/places", N1852)),"places",ISNUMBER(SEARCH("publishing/art books", N1852)),"art books",ISNUMBER(SEARCH("publishing/children's books", N1852)),"children's books",ISNUMBER(SEARCH("publishing/fiction", N1852)),"fiction",ISNUMBER(SEARCH("publishing/nonfiction", N1852)),"nonfiction",ISNUMBER(SEARCH("publishing/radio &amp; podcasts", N1852)),"radio &amp; podcasts",ISNUMBER(SEARCH("publishing/translations", N1852)),"translations",ISNUMBER(SEARCH("technology/gadgets", N1852)),"gadgets",ISNUMBER(SEARCH("technology/hardware", N1852)),"hardware",ISNUMBER(SEARCH("technology/makerspaces", N1852)),"makerspaces",ISNUMBER(SEARCH("technology/space exploration", N1852)),"space exploration",ISNUMBER(SEARCH("technology/wearables", N1852)),"wearables",ISNUMBER(SEARCH("technology/web", N1852)),"web",ISNUMBER(SEARCH("theater/musical", N1852)),"musical",ISNUMBER(SEARCH("theater/plays", N1852)),"plays",ISNUMBER(SEARCH("theater/spaces", N1852)),"spaces")</f>
        <v>rock</v>
      </c>
      <c r="S1852" s="6">
        <f t="shared" si="143"/>
        <v>41800.959490740745</v>
      </c>
      <c r="T1852" s="6">
        <f t="shared" si="144"/>
        <v>41830.959490740745</v>
      </c>
    </row>
    <row r="1853" spans="1:20" ht="48" hidden="1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tr">
        <f t="shared" si="142"/>
        <v>music</v>
      </c>
      <c r="R1853" t="str" cm="1">
        <f t="array" ref="R1853">_xlfn.IFS(ISNUMBER(SEARCH("film &amp; video/television", N1853)),"television",ISNUMBER(SEARCH("film &amp; video/animation", N1853)),"animation",ISNUMBER(SEARCH("film &amp; video/documentary", N1853)),"documentary",ISNUMBER(SEARCH("film &amp; video/drama", N1853)),"drama",ISNUMBER(SEARCH("film &amp; video/science fiction", N1853)),"science fiction",ISNUMBER(SEARCH("film &amp; video/shorts", N1853)),"shorts",ISNUMBER(SEARCH("food/food trucks", N1853)),"food trucks",ISNUMBER(SEARCH("food/restaurants", N1853)),"restaurants",ISNUMBER(SEARCH("food/small batch", N1853)),"small batch",ISNUMBER(SEARCH("games/mobile games", N1853)),"mobile games",ISNUMBER(SEARCH("games/tabletop games", N1853)),"tabletop games",ISNUMBER(SEARCH("games/video games", N1853)),"video games",ISNUMBER(SEARCH("music/classical music", N1853)),"classical music",ISNUMBER(SEARCH("music/electronic music", N1853)),"electronic music",ISNUMBER(SEARCH("music/faith", N1853)),"faith",ISNUMBER(SEARCH("music/indie rock", N1853)),"indie rock",ISNUMBER(SEARCH("music/jazz", N1853)),"jazz",ISNUMBER(SEARCH("music/metal", N1853)),"metal",ISNUMBER(SEARCH("music/pop", N1853)),"pop",ISNUMBER(SEARCH("music/rock", N1853)),"rock",ISNUMBER(SEARCH("music/world music", N1853)),"world music",ISNUMBER(SEARCH("journalism/audio", N1853)),"audio",ISNUMBER(SEARCH("photography/nature", N1853)),"nature",ISNUMBER(SEARCH("photography/people", N1853)),"people",ISNUMBER(SEARCH("photography/photobooks", N1853)),"photobooks",ISNUMBER(SEARCH("photography/places", N1853)),"places",ISNUMBER(SEARCH("publishing/art books", N1853)),"art books",ISNUMBER(SEARCH("publishing/children's books", N1853)),"children's books",ISNUMBER(SEARCH("publishing/fiction", N1853)),"fiction",ISNUMBER(SEARCH("publishing/nonfiction", N1853)),"nonfiction",ISNUMBER(SEARCH("publishing/radio &amp; podcasts", N1853)),"radio &amp; podcasts",ISNUMBER(SEARCH("publishing/translations", N1853)),"translations",ISNUMBER(SEARCH("technology/gadgets", N1853)),"gadgets",ISNUMBER(SEARCH("technology/hardware", N1853)),"hardware",ISNUMBER(SEARCH("technology/makerspaces", N1853)),"makerspaces",ISNUMBER(SEARCH("technology/space exploration", N1853)),"space exploration",ISNUMBER(SEARCH("technology/wearables", N1853)),"wearables",ISNUMBER(SEARCH("technology/web", N1853)),"web",ISNUMBER(SEARCH("theater/musical", N1853)),"musical",ISNUMBER(SEARCH("theater/plays", N1853)),"plays",ISNUMBER(SEARCH("theater/spaces", N1853)),"spaces")</f>
        <v>rock</v>
      </c>
      <c r="S1853" s="6">
        <f t="shared" si="143"/>
        <v>41827.906689814816</v>
      </c>
      <c r="T1853" s="6">
        <f t="shared" si="144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tr">
        <f t="shared" si="142"/>
        <v>music</v>
      </c>
      <c r="R1854" t="str" cm="1">
        <f t="array" ref="R1854">_xlfn.IFS(ISNUMBER(SEARCH("film &amp; video/television", N1854)),"television",ISNUMBER(SEARCH("film &amp; video/animation", N1854)),"animation",ISNUMBER(SEARCH("film &amp; video/documentary", N1854)),"documentary",ISNUMBER(SEARCH("film &amp; video/drama", N1854)),"drama",ISNUMBER(SEARCH("film &amp; video/science fiction", N1854)),"science fiction",ISNUMBER(SEARCH("film &amp; video/shorts", N1854)),"shorts",ISNUMBER(SEARCH("food/food trucks", N1854)),"food trucks",ISNUMBER(SEARCH("food/restaurants", N1854)),"restaurants",ISNUMBER(SEARCH("food/small batch", N1854)),"small batch",ISNUMBER(SEARCH("games/mobile games", N1854)),"mobile games",ISNUMBER(SEARCH("games/tabletop games", N1854)),"tabletop games",ISNUMBER(SEARCH("games/video games", N1854)),"video games",ISNUMBER(SEARCH("music/classical music", N1854)),"classical music",ISNUMBER(SEARCH("music/electronic music", N1854)),"electronic music",ISNUMBER(SEARCH("music/faith", N1854)),"faith",ISNUMBER(SEARCH("music/indie rock", N1854)),"indie rock",ISNUMBER(SEARCH("music/jazz", N1854)),"jazz",ISNUMBER(SEARCH("music/metal", N1854)),"metal",ISNUMBER(SEARCH("music/pop", N1854)),"pop",ISNUMBER(SEARCH("music/rock", N1854)),"rock",ISNUMBER(SEARCH("music/world music", N1854)),"world music",ISNUMBER(SEARCH("journalism/audio", N1854)),"audio",ISNUMBER(SEARCH("photography/nature", N1854)),"nature",ISNUMBER(SEARCH("photography/people", N1854)),"people",ISNUMBER(SEARCH("photography/photobooks", N1854)),"photobooks",ISNUMBER(SEARCH("photography/places", N1854)),"places",ISNUMBER(SEARCH("publishing/art books", N1854)),"art books",ISNUMBER(SEARCH("publishing/children's books", N1854)),"children's books",ISNUMBER(SEARCH("publishing/fiction", N1854)),"fiction",ISNUMBER(SEARCH("publishing/nonfiction", N1854)),"nonfiction",ISNUMBER(SEARCH("publishing/radio &amp; podcasts", N1854)),"radio &amp; podcasts",ISNUMBER(SEARCH("publishing/translations", N1854)),"translations",ISNUMBER(SEARCH("technology/gadgets", N1854)),"gadgets",ISNUMBER(SEARCH("technology/hardware", N1854)),"hardware",ISNUMBER(SEARCH("technology/makerspaces", N1854)),"makerspaces",ISNUMBER(SEARCH("technology/space exploration", N1854)),"space exploration",ISNUMBER(SEARCH("technology/wearables", N1854)),"wearables",ISNUMBER(SEARCH("technology/web", N1854)),"web",ISNUMBER(SEARCH("theater/musical", N1854)),"musical",ISNUMBER(SEARCH("theater/plays", N1854)),"plays",ISNUMBER(SEARCH("theater/spaces", N1854)),"spaces")</f>
        <v>rock</v>
      </c>
      <c r="S1854" s="6">
        <f t="shared" si="143"/>
        <v>42081.77143518519</v>
      </c>
      <c r="T1854" s="6">
        <f t="shared" si="144"/>
        <v>42119</v>
      </c>
    </row>
    <row r="1855" spans="1:20" ht="48" hidden="1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tr">
        <f t="shared" si="142"/>
        <v>music</v>
      </c>
      <c r="R1855" t="str" cm="1">
        <f t="array" ref="R1855">_xlfn.IFS(ISNUMBER(SEARCH("film &amp; video/television", N1855)),"television",ISNUMBER(SEARCH("film &amp; video/animation", N1855)),"animation",ISNUMBER(SEARCH("film &amp; video/documentary", N1855)),"documentary",ISNUMBER(SEARCH("film &amp; video/drama", N1855)),"drama",ISNUMBER(SEARCH("film &amp; video/science fiction", N1855)),"science fiction",ISNUMBER(SEARCH("film &amp; video/shorts", N1855)),"shorts",ISNUMBER(SEARCH("food/food trucks", N1855)),"food trucks",ISNUMBER(SEARCH("food/restaurants", N1855)),"restaurants",ISNUMBER(SEARCH("food/small batch", N1855)),"small batch",ISNUMBER(SEARCH("games/mobile games", N1855)),"mobile games",ISNUMBER(SEARCH("games/tabletop games", N1855)),"tabletop games",ISNUMBER(SEARCH("games/video games", N1855)),"video games",ISNUMBER(SEARCH("music/classical music", N1855)),"classical music",ISNUMBER(SEARCH("music/electronic music", N1855)),"electronic music",ISNUMBER(SEARCH("music/faith", N1855)),"faith",ISNUMBER(SEARCH("music/indie rock", N1855)),"indie rock",ISNUMBER(SEARCH("music/jazz", N1855)),"jazz",ISNUMBER(SEARCH("music/metal", N1855)),"metal",ISNUMBER(SEARCH("music/pop", N1855)),"pop",ISNUMBER(SEARCH("music/rock", N1855)),"rock",ISNUMBER(SEARCH("music/world music", N1855)),"world music",ISNUMBER(SEARCH("journalism/audio", N1855)),"audio",ISNUMBER(SEARCH("photography/nature", N1855)),"nature",ISNUMBER(SEARCH("photography/people", N1855)),"people",ISNUMBER(SEARCH("photography/photobooks", N1855)),"photobooks",ISNUMBER(SEARCH("photography/places", N1855)),"places",ISNUMBER(SEARCH("publishing/art books", N1855)),"art books",ISNUMBER(SEARCH("publishing/children's books", N1855)),"children's books",ISNUMBER(SEARCH("publishing/fiction", N1855)),"fiction",ISNUMBER(SEARCH("publishing/nonfiction", N1855)),"nonfiction",ISNUMBER(SEARCH("publishing/radio &amp; podcasts", N1855)),"radio &amp; podcasts",ISNUMBER(SEARCH("publishing/translations", N1855)),"translations",ISNUMBER(SEARCH("technology/gadgets", N1855)),"gadgets",ISNUMBER(SEARCH("technology/hardware", N1855)),"hardware",ISNUMBER(SEARCH("technology/makerspaces", N1855)),"makerspaces",ISNUMBER(SEARCH("technology/space exploration", N1855)),"space exploration",ISNUMBER(SEARCH("technology/wearables", N1855)),"wearables",ISNUMBER(SEARCH("technology/web", N1855)),"web",ISNUMBER(SEARCH("theater/musical", N1855)),"musical",ISNUMBER(SEARCH("theater/plays", N1855)),"plays",ISNUMBER(SEARCH("theater/spaces", N1855)),"spaces")</f>
        <v>rock</v>
      </c>
      <c r="S1855" s="6">
        <f t="shared" si="143"/>
        <v>41177.060381944444</v>
      </c>
      <c r="T1855" s="6">
        <f t="shared" si="144"/>
        <v>41227.102048611108</v>
      </c>
    </row>
    <row r="1856" spans="1:20" ht="48" hidden="1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tr">
        <f t="shared" si="142"/>
        <v>music</v>
      </c>
      <c r="R1856" t="str" cm="1">
        <f t="array" ref="R1856">_xlfn.IFS(ISNUMBER(SEARCH("film &amp; video/television", N1856)),"television",ISNUMBER(SEARCH("film &amp; video/animation", N1856)),"animation",ISNUMBER(SEARCH("film &amp; video/documentary", N1856)),"documentary",ISNUMBER(SEARCH("film &amp; video/drama", N1856)),"drama",ISNUMBER(SEARCH("film &amp; video/science fiction", N1856)),"science fiction",ISNUMBER(SEARCH("film &amp; video/shorts", N1856)),"shorts",ISNUMBER(SEARCH("food/food trucks", N1856)),"food trucks",ISNUMBER(SEARCH("food/restaurants", N1856)),"restaurants",ISNUMBER(SEARCH("food/small batch", N1856)),"small batch",ISNUMBER(SEARCH("games/mobile games", N1856)),"mobile games",ISNUMBER(SEARCH("games/tabletop games", N1856)),"tabletop games",ISNUMBER(SEARCH("games/video games", N1856)),"video games",ISNUMBER(SEARCH("music/classical music", N1856)),"classical music",ISNUMBER(SEARCH("music/electronic music", N1856)),"electronic music",ISNUMBER(SEARCH("music/faith", N1856)),"faith",ISNUMBER(SEARCH("music/indie rock", N1856)),"indie rock",ISNUMBER(SEARCH("music/jazz", N1856)),"jazz",ISNUMBER(SEARCH("music/metal", N1856)),"metal",ISNUMBER(SEARCH("music/pop", N1856)),"pop",ISNUMBER(SEARCH("music/rock", N1856)),"rock",ISNUMBER(SEARCH("music/world music", N1856)),"world music",ISNUMBER(SEARCH("journalism/audio", N1856)),"audio",ISNUMBER(SEARCH("photography/nature", N1856)),"nature",ISNUMBER(SEARCH("photography/people", N1856)),"people",ISNUMBER(SEARCH("photography/photobooks", N1856)),"photobooks",ISNUMBER(SEARCH("photography/places", N1856)),"places",ISNUMBER(SEARCH("publishing/art books", N1856)),"art books",ISNUMBER(SEARCH("publishing/children's books", N1856)),"children's books",ISNUMBER(SEARCH("publishing/fiction", N1856)),"fiction",ISNUMBER(SEARCH("publishing/nonfiction", N1856)),"nonfiction",ISNUMBER(SEARCH("publishing/radio &amp; podcasts", N1856)),"radio &amp; podcasts",ISNUMBER(SEARCH("publishing/translations", N1856)),"translations",ISNUMBER(SEARCH("technology/gadgets", N1856)),"gadgets",ISNUMBER(SEARCH("technology/hardware", N1856)),"hardware",ISNUMBER(SEARCH("technology/makerspaces", N1856)),"makerspaces",ISNUMBER(SEARCH("technology/space exploration", N1856)),"space exploration",ISNUMBER(SEARCH("technology/wearables", N1856)),"wearables",ISNUMBER(SEARCH("technology/web", N1856)),"web",ISNUMBER(SEARCH("theater/musical", N1856)),"musical",ISNUMBER(SEARCH("theater/plays", N1856)),"plays",ISNUMBER(SEARCH("theater/spaces", N1856)),"spaces")</f>
        <v>rock</v>
      </c>
      <c r="S1856" s="6">
        <f t="shared" si="143"/>
        <v>41388.021261574075</v>
      </c>
      <c r="T1856" s="6">
        <f t="shared" si="144"/>
        <v>41418.021261574075</v>
      </c>
    </row>
    <row r="1857" spans="1:20" ht="48" hidden="1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tr">
        <f t="shared" si="142"/>
        <v>music</v>
      </c>
      <c r="R1857" t="str" cm="1">
        <f t="array" ref="R1857">_xlfn.IFS(ISNUMBER(SEARCH("film &amp; video/television", N1857)),"television",ISNUMBER(SEARCH("film &amp; video/animation", N1857)),"animation",ISNUMBER(SEARCH("film &amp; video/documentary", N1857)),"documentary",ISNUMBER(SEARCH("film &amp; video/drama", N1857)),"drama",ISNUMBER(SEARCH("film &amp; video/science fiction", N1857)),"science fiction",ISNUMBER(SEARCH("film &amp; video/shorts", N1857)),"shorts",ISNUMBER(SEARCH("food/food trucks", N1857)),"food trucks",ISNUMBER(SEARCH("food/restaurants", N1857)),"restaurants",ISNUMBER(SEARCH("food/small batch", N1857)),"small batch",ISNUMBER(SEARCH("games/mobile games", N1857)),"mobile games",ISNUMBER(SEARCH("games/tabletop games", N1857)),"tabletop games",ISNUMBER(SEARCH("games/video games", N1857)),"video games",ISNUMBER(SEARCH("music/classical music", N1857)),"classical music",ISNUMBER(SEARCH("music/electronic music", N1857)),"electronic music",ISNUMBER(SEARCH("music/faith", N1857)),"faith",ISNUMBER(SEARCH("music/indie rock", N1857)),"indie rock",ISNUMBER(SEARCH("music/jazz", N1857)),"jazz",ISNUMBER(SEARCH("music/metal", N1857)),"metal",ISNUMBER(SEARCH("music/pop", N1857)),"pop",ISNUMBER(SEARCH("music/rock", N1857)),"rock",ISNUMBER(SEARCH("music/world music", N1857)),"world music",ISNUMBER(SEARCH("journalism/audio", N1857)),"audio",ISNUMBER(SEARCH("photography/nature", N1857)),"nature",ISNUMBER(SEARCH("photography/people", N1857)),"people",ISNUMBER(SEARCH("photography/photobooks", N1857)),"photobooks",ISNUMBER(SEARCH("photography/places", N1857)),"places",ISNUMBER(SEARCH("publishing/art books", N1857)),"art books",ISNUMBER(SEARCH("publishing/children's books", N1857)),"children's books",ISNUMBER(SEARCH("publishing/fiction", N1857)),"fiction",ISNUMBER(SEARCH("publishing/nonfiction", N1857)),"nonfiction",ISNUMBER(SEARCH("publishing/radio &amp; podcasts", N1857)),"radio &amp; podcasts",ISNUMBER(SEARCH("publishing/translations", N1857)),"translations",ISNUMBER(SEARCH("technology/gadgets", N1857)),"gadgets",ISNUMBER(SEARCH("technology/hardware", N1857)),"hardware",ISNUMBER(SEARCH("technology/makerspaces", N1857)),"makerspaces",ISNUMBER(SEARCH("technology/space exploration", N1857)),"space exploration",ISNUMBER(SEARCH("technology/wearables", N1857)),"wearables",ISNUMBER(SEARCH("technology/web", N1857)),"web",ISNUMBER(SEARCH("theater/musical", N1857)),"musical",ISNUMBER(SEARCH("theater/plays", N1857)),"plays",ISNUMBER(SEARCH("theater/spaces", N1857)),"spaces")</f>
        <v>rock</v>
      </c>
      <c r="S1857" s="6">
        <f t="shared" si="143"/>
        <v>41600.538657407407</v>
      </c>
      <c r="T1857" s="6">
        <f t="shared" si="144"/>
        <v>41645.538657407407</v>
      </c>
    </row>
    <row r="1858" spans="1:20" ht="48" hidden="1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tr">
        <f t="shared" si="142"/>
        <v>music</v>
      </c>
      <c r="R1858" t="str" cm="1">
        <f t="array" ref="R1858">_xlfn.IFS(ISNUMBER(SEARCH("film &amp; video/television", N1858)),"television",ISNUMBER(SEARCH("film &amp; video/animation", N1858)),"animation",ISNUMBER(SEARCH("film &amp; video/documentary", N1858)),"documentary",ISNUMBER(SEARCH("film &amp; video/drama", N1858)),"drama",ISNUMBER(SEARCH("film &amp; video/science fiction", N1858)),"science fiction",ISNUMBER(SEARCH("film &amp; video/shorts", N1858)),"shorts",ISNUMBER(SEARCH("food/food trucks", N1858)),"food trucks",ISNUMBER(SEARCH("food/restaurants", N1858)),"restaurants",ISNUMBER(SEARCH("food/small batch", N1858)),"small batch",ISNUMBER(SEARCH("games/mobile games", N1858)),"mobile games",ISNUMBER(SEARCH("games/tabletop games", N1858)),"tabletop games",ISNUMBER(SEARCH("games/video games", N1858)),"video games",ISNUMBER(SEARCH("music/classical music", N1858)),"classical music",ISNUMBER(SEARCH("music/electronic music", N1858)),"electronic music",ISNUMBER(SEARCH("music/faith", N1858)),"faith",ISNUMBER(SEARCH("music/indie rock", N1858)),"indie rock",ISNUMBER(SEARCH("music/jazz", N1858)),"jazz",ISNUMBER(SEARCH("music/metal", N1858)),"metal",ISNUMBER(SEARCH("music/pop", N1858)),"pop",ISNUMBER(SEARCH("music/rock", N1858)),"rock",ISNUMBER(SEARCH("music/world music", N1858)),"world music",ISNUMBER(SEARCH("journalism/audio", N1858)),"audio",ISNUMBER(SEARCH("photography/nature", N1858)),"nature",ISNUMBER(SEARCH("photography/people", N1858)),"people",ISNUMBER(SEARCH("photography/photobooks", N1858)),"photobooks",ISNUMBER(SEARCH("photography/places", N1858)),"places",ISNUMBER(SEARCH("publishing/art books", N1858)),"art books",ISNUMBER(SEARCH("publishing/children's books", N1858)),"children's books",ISNUMBER(SEARCH("publishing/fiction", N1858)),"fiction",ISNUMBER(SEARCH("publishing/nonfiction", N1858)),"nonfiction",ISNUMBER(SEARCH("publishing/radio &amp; podcasts", N1858)),"radio &amp; podcasts",ISNUMBER(SEARCH("publishing/translations", N1858)),"translations",ISNUMBER(SEARCH("technology/gadgets", N1858)),"gadgets",ISNUMBER(SEARCH("technology/hardware", N1858)),"hardware",ISNUMBER(SEARCH("technology/makerspaces", N1858)),"makerspaces",ISNUMBER(SEARCH("technology/space exploration", N1858)),"space exploration",ISNUMBER(SEARCH("technology/wearables", N1858)),"wearables",ISNUMBER(SEARCH("technology/web", N1858)),"web",ISNUMBER(SEARCH("theater/musical", N1858)),"musical",ISNUMBER(SEARCH("theater/plays", N1858)),"plays",ISNUMBER(SEARCH("theater/spaces", N1858)),"spaces")</f>
        <v>rock</v>
      </c>
      <c r="S1858" s="6">
        <f t="shared" si="143"/>
        <v>41817.854999999996</v>
      </c>
      <c r="T1858" s="6">
        <f t="shared" si="144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(E1859/D1859)*100</f>
        <v>100</v>
      </c>
      <c r="P1859">
        <f t="shared" ref="P1859:P1922" si="146">(E1859/L1859)</f>
        <v>136.36363636363637</v>
      </c>
      <c r="Q1859" t="str">
        <f t="shared" ref="Q1859:Q1922" si="147">_xlfn.IFS(ISNUMBER(SEARCH("film &amp; video", N1859)),"film &amp; video",ISNUMBER(SEARCH("food", N1859)),"food",ISNUMBER(SEARCH("games", N1859)),"games",ISNUMBER(SEARCH("journalism", N1859)),"journalism",ISNUMBER(SEARCH("music", N1859)),"music",ISNUMBER(SEARCH("photography", N1859)),"photography",ISNUMBER(SEARCH("publishing", N1859)),"publishing",ISNUMBER(SEARCH("technology", N1859)),"technology",ISNUMBER(SEARCH("theater", N1859)),"theater")</f>
        <v>music</v>
      </c>
      <c r="R1859" t="str" cm="1">
        <f t="array" ref="R1859">_xlfn.IFS(ISNUMBER(SEARCH("film &amp; video/television", N1859)),"television",ISNUMBER(SEARCH("film &amp; video/animation", N1859)),"animation",ISNUMBER(SEARCH("film &amp; video/documentary", N1859)),"documentary",ISNUMBER(SEARCH("film &amp; video/drama", N1859)),"drama",ISNUMBER(SEARCH("film &amp; video/science fiction", N1859)),"science fiction",ISNUMBER(SEARCH("film &amp; video/shorts", N1859)),"shorts",ISNUMBER(SEARCH("food/food trucks", N1859)),"food trucks",ISNUMBER(SEARCH("food/restaurants", N1859)),"restaurants",ISNUMBER(SEARCH("food/small batch", N1859)),"small batch",ISNUMBER(SEARCH("games/mobile games", N1859)),"mobile games",ISNUMBER(SEARCH("games/tabletop games", N1859)),"tabletop games",ISNUMBER(SEARCH("games/video games", N1859)),"video games",ISNUMBER(SEARCH("music/classical music", N1859)),"classical music",ISNUMBER(SEARCH("music/electronic music", N1859)),"electronic music",ISNUMBER(SEARCH("music/faith", N1859)),"faith",ISNUMBER(SEARCH("music/indie rock", N1859)),"indie rock",ISNUMBER(SEARCH("music/jazz", N1859)),"jazz",ISNUMBER(SEARCH("music/metal", N1859)),"metal",ISNUMBER(SEARCH("music/pop", N1859)),"pop",ISNUMBER(SEARCH("music/rock", N1859)),"rock",ISNUMBER(SEARCH("music/world music", N1859)),"world music",ISNUMBER(SEARCH("journalism/audio", N1859)),"audio",ISNUMBER(SEARCH("photography/nature", N1859)),"nature",ISNUMBER(SEARCH("photography/people", N1859)),"people",ISNUMBER(SEARCH("photography/photobooks", N1859)),"photobooks",ISNUMBER(SEARCH("photography/places", N1859)),"places",ISNUMBER(SEARCH("publishing/art books", N1859)),"art books",ISNUMBER(SEARCH("publishing/children's books", N1859)),"children's books",ISNUMBER(SEARCH("publishing/fiction", N1859)),"fiction",ISNUMBER(SEARCH("publishing/nonfiction", N1859)),"nonfiction",ISNUMBER(SEARCH("publishing/radio &amp; podcasts", N1859)),"radio &amp; podcasts",ISNUMBER(SEARCH("publishing/translations", N1859)),"translations",ISNUMBER(SEARCH("technology/gadgets", N1859)),"gadgets",ISNUMBER(SEARCH("technology/hardware", N1859)),"hardware",ISNUMBER(SEARCH("technology/makerspaces", N1859)),"makerspaces",ISNUMBER(SEARCH("technology/space exploration", N1859)),"space exploration",ISNUMBER(SEARCH("technology/wearables", N1859)),"wearables",ISNUMBER(SEARCH("technology/web", N1859)),"web",ISNUMBER(SEARCH("theater/musical", N1859)),"musical",ISNUMBER(SEARCH("theater/plays", N1859)),"plays",ISNUMBER(SEARCH("theater/spaces", N1859)),"spaces")</f>
        <v>rock</v>
      </c>
      <c r="S1859" s="6">
        <f t="shared" ref="S1859:S1922" si="148">(((J1859/60)/60)/24)+DATE(1970,1,1)</f>
        <v>41864.76866898148</v>
      </c>
      <c r="T1859" s="6">
        <f t="shared" ref="T1859:T1922" si="149">(((I1859/60)/60)/24)+DATE(1970,1,1)</f>
        <v>41894.76866898148</v>
      </c>
    </row>
    <row r="1860" spans="1:20" ht="48" hidden="1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tr">
        <f t="shared" si="147"/>
        <v>music</v>
      </c>
      <c r="R1860" t="str" cm="1">
        <f t="array" ref="R1860">_xlfn.IFS(ISNUMBER(SEARCH("film &amp; video/television", N1860)),"television",ISNUMBER(SEARCH("film &amp; video/animation", N1860)),"animation",ISNUMBER(SEARCH("film &amp; video/documentary", N1860)),"documentary",ISNUMBER(SEARCH("film &amp; video/drama", N1860)),"drama",ISNUMBER(SEARCH("film &amp; video/science fiction", N1860)),"science fiction",ISNUMBER(SEARCH("film &amp; video/shorts", N1860)),"shorts",ISNUMBER(SEARCH("food/food trucks", N1860)),"food trucks",ISNUMBER(SEARCH("food/restaurants", N1860)),"restaurants",ISNUMBER(SEARCH("food/small batch", N1860)),"small batch",ISNUMBER(SEARCH("games/mobile games", N1860)),"mobile games",ISNUMBER(SEARCH("games/tabletop games", N1860)),"tabletop games",ISNUMBER(SEARCH("games/video games", N1860)),"video games",ISNUMBER(SEARCH("music/classical music", N1860)),"classical music",ISNUMBER(SEARCH("music/electronic music", N1860)),"electronic music",ISNUMBER(SEARCH("music/faith", N1860)),"faith",ISNUMBER(SEARCH("music/indie rock", N1860)),"indie rock",ISNUMBER(SEARCH("music/jazz", N1860)),"jazz",ISNUMBER(SEARCH("music/metal", N1860)),"metal",ISNUMBER(SEARCH("music/pop", N1860)),"pop",ISNUMBER(SEARCH("music/rock", N1860)),"rock",ISNUMBER(SEARCH("music/world music", N1860)),"world music",ISNUMBER(SEARCH("journalism/audio", N1860)),"audio",ISNUMBER(SEARCH("photography/nature", N1860)),"nature",ISNUMBER(SEARCH("photography/people", N1860)),"people",ISNUMBER(SEARCH("photography/photobooks", N1860)),"photobooks",ISNUMBER(SEARCH("photography/places", N1860)),"places",ISNUMBER(SEARCH("publishing/art books", N1860)),"art books",ISNUMBER(SEARCH("publishing/children's books", N1860)),"children's books",ISNUMBER(SEARCH("publishing/fiction", N1860)),"fiction",ISNUMBER(SEARCH("publishing/nonfiction", N1860)),"nonfiction",ISNUMBER(SEARCH("publishing/radio &amp; podcasts", N1860)),"radio &amp; podcasts",ISNUMBER(SEARCH("publishing/translations", N1860)),"translations",ISNUMBER(SEARCH("technology/gadgets", N1860)),"gadgets",ISNUMBER(SEARCH("technology/hardware", N1860)),"hardware",ISNUMBER(SEARCH("technology/makerspaces", N1860)),"makerspaces",ISNUMBER(SEARCH("technology/space exploration", N1860)),"space exploration",ISNUMBER(SEARCH("technology/wearables", N1860)),"wearables",ISNUMBER(SEARCH("technology/web", N1860)),"web",ISNUMBER(SEARCH("theater/musical", N1860)),"musical",ISNUMBER(SEARCH("theater/plays", N1860)),"plays",ISNUMBER(SEARCH("theater/spaces", N1860)),"spaces")</f>
        <v>rock</v>
      </c>
      <c r="S1860" s="6">
        <f t="shared" si="148"/>
        <v>40833.200474537036</v>
      </c>
      <c r="T1860" s="6">
        <f t="shared" si="149"/>
        <v>40893.242141203707</v>
      </c>
    </row>
    <row r="1861" spans="1:20" ht="32" hidden="1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tr">
        <f t="shared" si="147"/>
        <v>music</v>
      </c>
      <c r="R1861" t="str" cm="1">
        <f t="array" ref="R1861">_xlfn.IFS(ISNUMBER(SEARCH("film &amp; video/television", N1861)),"television",ISNUMBER(SEARCH("film &amp; video/animation", N1861)),"animation",ISNUMBER(SEARCH("film &amp; video/documentary", N1861)),"documentary",ISNUMBER(SEARCH("film &amp; video/drama", N1861)),"drama",ISNUMBER(SEARCH("film &amp; video/science fiction", N1861)),"science fiction",ISNUMBER(SEARCH("film &amp; video/shorts", N1861)),"shorts",ISNUMBER(SEARCH("food/food trucks", N1861)),"food trucks",ISNUMBER(SEARCH("food/restaurants", N1861)),"restaurants",ISNUMBER(SEARCH("food/small batch", N1861)),"small batch",ISNUMBER(SEARCH("games/mobile games", N1861)),"mobile games",ISNUMBER(SEARCH("games/tabletop games", N1861)),"tabletop games",ISNUMBER(SEARCH("games/video games", N1861)),"video games",ISNUMBER(SEARCH("music/classical music", N1861)),"classical music",ISNUMBER(SEARCH("music/electronic music", N1861)),"electronic music",ISNUMBER(SEARCH("music/faith", N1861)),"faith",ISNUMBER(SEARCH("music/indie rock", N1861)),"indie rock",ISNUMBER(SEARCH("music/jazz", N1861)),"jazz",ISNUMBER(SEARCH("music/metal", N1861)),"metal",ISNUMBER(SEARCH("music/pop", N1861)),"pop",ISNUMBER(SEARCH("music/rock", N1861)),"rock",ISNUMBER(SEARCH("music/world music", N1861)),"world music",ISNUMBER(SEARCH("journalism/audio", N1861)),"audio",ISNUMBER(SEARCH("photography/nature", N1861)),"nature",ISNUMBER(SEARCH("photography/people", N1861)),"people",ISNUMBER(SEARCH("photography/photobooks", N1861)),"photobooks",ISNUMBER(SEARCH("photography/places", N1861)),"places",ISNUMBER(SEARCH("publishing/art books", N1861)),"art books",ISNUMBER(SEARCH("publishing/children's books", N1861)),"children's books",ISNUMBER(SEARCH("publishing/fiction", N1861)),"fiction",ISNUMBER(SEARCH("publishing/nonfiction", N1861)),"nonfiction",ISNUMBER(SEARCH("publishing/radio &amp; podcasts", N1861)),"radio &amp; podcasts",ISNUMBER(SEARCH("publishing/translations", N1861)),"translations",ISNUMBER(SEARCH("technology/gadgets", N1861)),"gadgets",ISNUMBER(SEARCH("technology/hardware", N1861)),"hardware",ISNUMBER(SEARCH("technology/makerspaces", N1861)),"makerspaces",ISNUMBER(SEARCH("technology/space exploration", N1861)),"space exploration",ISNUMBER(SEARCH("technology/wearables", N1861)),"wearables",ISNUMBER(SEARCH("technology/web", N1861)),"web",ISNUMBER(SEARCH("theater/musical", N1861)),"musical",ISNUMBER(SEARCH("theater/plays", N1861)),"plays",ISNUMBER(SEARCH("theater/spaces", N1861)),"spaces")</f>
        <v>rock</v>
      </c>
      <c r="S1861" s="6">
        <f t="shared" si="148"/>
        <v>40778.770011574074</v>
      </c>
      <c r="T1861" s="6">
        <f t="shared" si="149"/>
        <v>40808.770011574074</v>
      </c>
    </row>
    <row r="1862" spans="1:20" ht="48" hidden="1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tr">
        <f t="shared" si="147"/>
        <v>music</v>
      </c>
      <c r="R1862" t="str" cm="1">
        <f t="array" ref="R1862">_xlfn.IFS(ISNUMBER(SEARCH("film &amp; video/television", N1862)),"television",ISNUMBER(SEARCH("film &amp; video/animation", N1862)),"animation",ISNUMBER(SEARCH("film &amp; video/documentary", N1862)),"documentary",ISNUMBER(SEARCH("film &amp; video/drama", N1862)),"drama",ISNUMBER(SEARCH("film &amp; video/science fiction", N1862)),"science fiction",ISNUMBER(SEARCH("film &amp; video/shorts", N1862)),"shorts",ISNUMBER(SEARCH("food/food trucks", N1862)),"food trucks",ISNUMBER(SEARCH("food/restaurants", N1862)),"restaurants",ISNUMBER(SEARCH("food/small batch", N1862)),"small batch",ISNUMBER(SEARCH("games/mobile games", N1862)),"mobile games",ISNUMBER(SEARCH("games/tabletop games", N1862)),"tabletop games",ISNUMBER(SEARCH("games/video games", N1862)),"video games",ISNUMBER(SEARCH("music/classical music", N1862)),"classical music",ISNUMBER(SEARCH("music/electronic music", N1862)),"electronic music",ISNUMBER(SEARCH("music/faith", N1862)),"faith",ISNUMBER(SEARCH("music/indie rock", N1862)),"indie rock",ISNUMBER(SEARCH("music/jazz", N1862)),"jazz",ISNUMBER(SEARCH("music/metal", N1862)),"metal",ISNUMBER(SEARCH("music/pop", N1862)),"pop",ISNUMBER(SEARCH("music/rock", N1862)),"rock",ISNUMBER(SEARCH("music/world music", N1862)),"world music",ISNUMBER(SEARCH("journalism/audio", N1862)),"audio",ISNUMBER(SEARCH("photography/nature", N1862)),"nature",ISNUMBER(SEARCH("photography/people", N1862)),"people",ISNUMBER(SEARCH("photography/photobooks", N1862)),"photobooks",ISNUMBER(SEARCH("photography/places", N1862)),"places",ISNUMBER(SEARCH("publishing/art books", N1862)),"art books",ISNUMBER(SEARCH("publishing/children's books", N1862)),"children's books",ISNUMBER(SEARCH("publishing/fiction", N1862)),"fiction",ISNUMBER(SEARCH("publishing/nonfiction", N1862)),"nonfiction",ISNUMBER(SEARCH("publishing/radio &amp; podcasts", N1862)),"radio &amp; podcasts",ISNUMBER(SEARCH("publishing/translations", N1862)),"translations",ISNUMBER(SEARCH("technology/gadgets", N1862)),"gadgets",ISNUMBER(SEARCH("technology/hardware", N1862)),"hardware",ISNUMBER(SEARCH("technology/makerspaces", N1862)),"makerspaces",ISNUMBER(SEARCH("technology/space exploration", N1862)),"space exploration",ISNUMBER(SEARCH("technology/wearables", N1862)),"wearables",ISNUMBER(SEARCH("technology/web", N1862)),"web",ISNUMBER(SEARCH("theater/musical", N1862)),"musical",ISNUMBER(SEARCH("theater/plays", N1862)),"plays",ISNUMBER(SEARCH("theater/spaces", N1862)),"spaces")</f>
        <v>rock</v>
      </c>
      <c r="S1862" s="6">
        <f t="shared" si="148"/>
        <v>41655.709305555552</v>
      </c>
      <c r="T1862" s="6">
        <f t="shared" si="149"/>
        <v>41676.709305555552</v>
      </c>
    </row>
    <row r="1863" spans="1:20" ht="48" hidden="1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v>0</v>
      </c>
      <c r="Q1863" t="str">
        <f t="shared" si="147"/>
        <v>games</v>
      </c>
      <c r="R1863" t="str" cm="1">
        <f t="array" ref="R1863">_xlfn.IFS(ISNUMBER(SEARCH("film &amp; video/television", N1863)),"television",ISNUMBER(SEARCH("film &amp; video/animation", N1863)),"animation",ISNUMBER(SEARCH("film &amp; video/documentary", N1863)),"documentary",ISNUMBER(SEARCH("film &amp; video/drama", N1863)),"drama",ISNUMBER(SEARCH("film &amp; video/science fiction", N1863)),"science fiction",ISNUMBER(SEARCH("film &amp; video/shorts", N1863)),"shorts",ISNUMBER(SEARCH("food/food trucks", N1863)),"food trucks",ISNUMBER(SEARCH("food/restaurants", N1863)),"restaurants",ISNUMBER(SEARCH("food/small batch", N1863)),"small batch",ISNUMBER(SEARCH("games/mobile games", N1863)),"mobile games",ISNUMBER(SEARCH("games/tabletop games", N1863)),"tabletop games",ISNUMBER(SEARCH("games/video games", N1863)),"video games",ISNUMBER(SEARCH("music/classical music", N1863)),"classical music",ISNUMBER(SEARCH("music/electronic music", N1863)),"electronic music",ISNUMBER(SEARCH("music/faith", N1863)),"faith",ISNUMBER(SEARCH("music/indie rock", N1863)),"indie rock",ISNUMBER(SEARCH("music/jazz", N1863)),"jazz",ISNUMBER(SEARCH("music/metal", N1863)),"metal",ISNUMBER(SEARCH("music/pop", N1863)),"pop",ISNUMBER(SEARCH("music/rock", N1863)),"rock",ISNUMBER(SEARCH("music/world music", N1863)),"world music",ISNUMBER(SEARCH("journalism/audio", N1863)),"audio",ISNUMBER(SEARCH("photography/nature", N1863)),"nature",ISNUMBER(SEARCH("photography/people", N1863)),"people",ISNUMBER(SEARCH("photography/photobooks", N1863)),"photobooks",ISNUMBER(SEARCH("photography/places", N1863)),"places",ISNUMBER(SEARCH("publishing/art books", N1863)),"art books",ISNUMBER(SEARCH("publishing/children's books", N1863)),"children's books",ISNUMBER(SEARCH("publishing/fiction", N1863)),"fiction",ISNUMBER(SEARCH("publishing/nonfiction", N1863)),"nonfiction",ISNUMBER(SEARCH("publishing/radio &amp; podcasts", N1863)),"radio &amp; podcasts",ISNUMBER(SEARCH("publishing/translations", N1863)),"translations",ISNUMBER(SEARCH("technology/gadgets", N1863)),"gadgets",ISNUMBER(SEARCH("technology/hardware", N1863)),"hardware",ISNUMBER(SEARCH("technology/makerspaces", N1863)),"makerspaces",ISNUMBER(SEARCH("technology/space exploration", N1863)),"space exploration",ISNUMBER(SEARCH("technology/wearables", N1863)),"wearables",ISNUMBER(SEARCH("technology/web", N1863)),"web",ISNUMBER(SEARCH("theater/musical", N1863)),"musical",ISNUMBER(SEARCH("theater/plays", N1863)),"plays",ISNUMBER(SEARCH("theater/spaces", N1863)),"spaces")</f>
        <v>mobile games</v>
      </c>
      <c r="S1863" s="6">
        <f t="shared" si="148"/>
        <v>42000.300243055557</v>
      </c>
      <c r="T1863" s="6">
        <f t="shared" si="149"/>
        <v>42030.300243055557</v>
      </c>
    </row>
    <row r="1864" spans="1:20" ht="48" hidden="1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tr">
        <f t="shared" si="147"/>
        <v>games</v>
      </c>
      <c r="R1864" t="str" cm="1">
        <f t="array" ref="R1864">_xlfn.IFS(ISNUMBER(SEARCH("film &amp; video/television", N1864)),"television",ISNUMBER(SEARCH("film &amp; video/animation", N1864)),"animation",ISNUMBER(SEARCH("film &amp; video/documentary", N1864)),"documentary",ISNUMBER(SEARCH("film &amp; video/drama", N1864)),"drama",ISNUMBER(SEARCH("film &amp; video/science fiction", N1864)),"science fiction",ISNUMBER(SEARCH("film &amp; video/shorts", N1864)),"shorts",ISNUMBER(SEARCH("food/food trucks", N1864)),"food trucks",ISNUMBER(SEARCH("food/restaurants", N1864)),"restaurants",ISNUMBER(SEARCH("food/small batch", N1864)),"small batch",ISNUMBER(SEARCH("games/mobile games", N1864)),"mobile games",ISNUMBER(SEARCH("games/tabletop games", N1864)),"tabletop games",ISNUMBER(SEARCH("games/video games", N1864)),"video games",ISNUMBER(SEARCH("music/classical music", N1864)),"classical music",ISNUMBER(SEARCH("music/electronic music", N1864)),"electronic music",ISNUMBER(SEARCH("music/faith", N1864)),"faith",ISNUMBER(SEARCH("music/indie rock", N1864)),"indie rock",ISNUMBER(SEARCH("music/jazz", N1864)),"jazz",ISNUMBER(SEARCH("music/metal", N1864)),"metal",ISNUMBER(SEARCH("music/pop", N1864)),"pop",ISNUMBER(SEARCH("music/rock", N1864)),"rock",ISNUMBER(SEARCH("music/world music", N1864)),"world music",ISNUMBER(SEARCH("journalism/audio", N1864)),"audio",ISNUMBER(SEARCH("photography/nature", N1864)),"nature",ISNUMBER(SEARCH("photography/people", N1864)),"people",ISNUMBER(SEARCH("photography/photobooks", N1864)),"photobooks",ISNUMBER(SEARCH("photography/places", N1864)),"places",ISNUMBER(SEARCH("publishing/art books", N1864)),"art books",ISNUMBER(SEARCH("publishing/children's books", N1864)),"children's books",ISNUMBER(SEARCH("publishing/fiction", N1864)),"fiction",ISNUMBER(SEARCH("publishing/nonfiction", N1864)),"nonfiction",ISNUMBER(SEARCH("publishing/radio &amp; podcasts", N1864)),"radio &amp; podcasts",ISNUMBER(SEARCH("publishing/translations", N1864)),"translations",ISNUMBER(SEARCH("technology/gadgets", N1864)),"gadgets",ISNUMBER(SEARCH("technology/hardware", N1864)),"hardware",ISNUMBER(SEARCH("technology/makerspaces", N1864)),"makerspaces",ISNUMBER(SEARCH("technology/space exploration", N1864)),"space exploration",ISNUMBER(SEARCH("technology/wearables", N1864)),"wearables",ISNUMBER(SEARCH("technology/web", N1864)),"web",ISNUMBER(SEARCH("theater/musical", N1864)),"musical",ISNUMBER(SEARCH("theater/plays", N1864)),"plays",ISNUMBER(SEARCH("theater/spaces", N1864)),"spaces")</f>
        <v>mobile games</v>
      </c>
      <c r="S1864" s="6">
        <f t="shared" si="148"/>
        <v>42755.492754629624</v>
      </c>
      <c r="T1864" s="6">
        <f t="shared" si="149"/>
        <v>42802.3125</v>
      </c>
    </row>
    <row r="1865" spans="1:20" ht="48" hidden="1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tr">
        <f t="shared" si="147"/>
        <v>games</v>
      </c>
      <c r="R1865" t="str" cm="1">
        <f t="array" ref="R1865">_xlfn.IFS(ISNUMBER(SEARCH("film &amp; video/television", N1865)),"television",ISNUMBER(SEARCH("film &amp; video/animation", N1865)),"animation",ISNUMBER(SEARCH("film &amp; video/documentary", N1865)),"documentary",ISNUMBER(SEARCH("film &amp; video/drama", N1865)),"drama",ISNUMBER(SEARCH("film &amp; video/science fiction", N1865)),"science fiction",ISNUMBER(SEARCH("film &amp; video/shorts", N1865)),"shorts",ISNUMBER(SEARCH("food/food trucks", N1865)),"food trucks",ISNUMBER(SEARCH("food/restaurants", N1865)),"restaurants",ISNUMBER(SEARCH("food/small batch", N1865)),"small batch",ISNUMBER(SEARCH("games/mobile games", N1865)),"mobile games",ISNUMBER(SEARCH("games/tabletop games", N1865)),"tabletop games",ISNUMBER(SEARCH("games/video games", N1865)),"video games",ISNUMBER(SEARCH("music/classical music", N1865)),"classical music",ISNUMBER(SEARCH("music/electronic music", N1865)),"electronic music",ISNUMBER(SEARCH("music/faith", N1865)),"faith",ISNUMBER(SEARCH("music/indie rock", N1865)),"indie rock",ISNUMBER(SEARCH("music/jazz", N1865)),"jazz",ISNUMBER(SEARCH("music/metal", N1865)),"metal",ISNUMBER(SEARCH("music/pop", N1865)),"pop",ISNUMBER(SEARCH("music/rock", N1865)),"rock",ISNUMBER(SEARCH("music/world music", N1865)),"world music",ISNUMBER(SEARCH("journalism/audio", N1865)),"audio",ISNUMBER(SEARCH("photography/nature", N1865)),"nature",ISNUMBER(SEARCH("photography/people", N1865)),"people",ISNUMBER(SEARCH("photography/photobooks", N1865)),"photobooks",ISNUMBER(SEARCH("photography/places", N1865)),"places",ISNUMBER(SEARCH("publishing/art books", N1865)),"art books",ISNUMBER(SEARCH("publishing/children's books", N1865)),"children's books",ISNUMBER(SEARCH("publishing/fiction", N1865)),"fiction",ISNUMBER(SEARCH("publishing/nonfiction", N1865)),"nonfiction",ISNUMBER(SEARCH("publishing/radio &amp; podcasts", N1865)),"radio &amp; podcasts",ISNUMBER(SEARCH("publishing/translations", N1865)),"translations",ISNUMBER(SEARCH("technology/gadgets", N1865)),"gadgets",ISNUMBER(SEARCH("technology/hardware", N1865)),"hardware",ISNUMBER(SEARCH("technology/makerspaces", N1865)),"makerspaces",ISNUMBER(SEARCH("technology/space exploration", N1865)),"space exploration",ISNUMBER(SEARCH("technology/wearables", N1865)),"wearables",ISNUMBER(SEARCH("technology/web", N1865)),"web",ISNUMBER(SEARCH("theater/musical", N1865)),"musical",ISNUMBER(SEARCH("theater/plays", N1865)),"plays",ISNUMBER(SEARCH("theater/spaces", N1865)),"spaces")</f>
        <v>mobile games</v>
      </c>
      <c r="S1865" s="6">
        <f t="shared" si="148"/>
        <v>41772.797280092593</v>
      </c>
      <c r="T1865" s="6">
        <f t="shared" si="149"/>
        <v>41802.797280092593</v>
      </c>
    </row>
    <row r="1866" spans="1:20" ht="48" hidden="1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tr">
        <f t="shared" si="147"/>
        <v>games</v>
      </c>
      <c r="R1866" t="str" cm="1">
        <f t="array" ref="R1866">_xlfn.IFS(ISNUMBER(SEARCH("film &amp; video/television", N1866)),"television",ISNUMBER(SEARCH("film &amp; video/animation", N1866)),"animation",ISNUMBER(SEARCH("film &amp; video/documentary", N1866)),"documentary",ISNUMBER(SEARCH("film &amp; video/drama", N1866)),"drama",ISNUMBER(SEARCH("film &amp; video/science fiction", N1866)),"science fiction",ISNUMBER(SEARCH("film &amp; video/shorts", N1866)),"shorts",ISNUMBER(SEARCH("food/food trucks", N1866)),"food trucks",ISNUMBER(SEARCH("food/restaurants", N1866)),"restaurants",ISNUMBER(SEARCH("food/small batch", N1866)),"small batch",ISNUMBER(SEARCH("games/mobile games", N1866)),"mobile games",ISNUMBER(SEARCH("games/tabletop games", N1866)),"tabletop games",ISNUMBER(SEARCH("games/video games", N1866)),"video games",ISNUMBER(SEARCH("music/classical music", N1866)),"classical music",ISNUMBER(SEARCH("music/electronic music", N1866)),"electronic music",ISNUMBER(SEARCH("music/faith", N1866)),"faith",ISNUMBER(SEARCH("music/indie rock", N1866)),"indie rock",ISNUMBER(SEARCH("music/jazz", N1866)),"jazz",ISNUMBER(SEARCH("music/metal", N1866)),"metal",ISNUMBER(SEARCH("music/pop", N1866)),"pop",ISNUMBER(SEARCH("music/rock", N1866)),"rock",ISNUMBER(SEARCH("music/world music", N1866)),"world music",ISNUMBER(SEARCH("journalism/audio", N1866)),"audio",ISNUMBER(SEARCH("photography/nature", N1866)),"nature",ISNUMBER(SEARCH("photography/people", N1866)),"people",ISNUMBER(SEARCH("photography/photobooks", N1866)),"photobooks",ISNUMBER(SEARCH("photography/places", N1866)),"places",ISNUMBER(SEARCH("publishing/art books", N1866)),"art books",ISNUMBER(SEARCH("publishing/children's books", N1866)),"children's books",ISNUMBER(SEARCH("publishing/fiction", N1866)),"fiction",ISNUMBER(SEARCH("publishing/nonfiction", N1866)),"nonfiction",ISNUMBER(SEARCH("publishing/radio &amp; podcasts", N1866)),"radio &amp; podcasts",ISNUMBER(SEARCH("publishing/translations", N1866)),"translations",ISNUMBER(SEARCH("technology/gadgets", N1866)),"gadgets",ISNUMBER(SEARCH("technology/hardware", N1866)),"hardware",ISNUMBER(SEARCH("technology/makerspaces", N1866)),"makerspaces",ISNUMBER(SEARCH("technology/space exploration", N1866)),"space exploration",ISNUMBER(SEARCH("technology/wearables", N1866)),"wearables",ISNUMBER(SEARCH("technology/web", N1866)),"web",ISNUMBER(SEARCH("theater/musical", N1866)),"musical",ISNUMBER(SEARCH("theater/plays", N1866)),"plays",ISNUMBER(SEARCH("theater/spaces", N1866)),"spaces")</f>
        <v>mobile games</v>
      </c>
      <c r="S1866" s="6">
        <f t="shared" si="148"/>
        <v>41733.716435185182</v>
      </c>
      <c r="T1866" s="6">
        <f t="shared" si="149"/>
        <v>41763.716435185182</v>
      </c>
    </row>
    <row r="1867" spans="1:20" ht="48" hidden="1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tr">
        <f t="shared" si="147"/>
        <v>games</v>
      </c>
      <c r="R1867" t="str" cm="1">
        <f t="array" ref="R1867">_xlfn.IFS(ISNUMBER(SEARCH("film &amp; video/television", N1867)),"television",ISNUMBER(SEARCH("film &amp; video/animation", N1867)),"animation",ISNUMBER(SEARCH("film &amp; video/documentary", N1867)),"documentary",ISNUMBER(SEARCH("film &amp; video/drama", N1867)),"drama",ISNUMBER(SEARCH("film &amp; video/science fiction", N1867)),"science fiction",ISNUMBER(SEARCH("film &amp; video/shorts", N1867)),"shorts",ISNUMBER(SEARCH("food/food trucks", N1867)),"food trucks",ISNUMBER(SEARCH("food/restaurants", N1867)),"restaurants",ISNUMBER(SEARCH("food/small batch", N1867)),"small batch",ISNUMBER(SEARCH("games/mobile games", N1867)),"mobile games",ISNUMBER(SEARCH("games/tabletop games", N1867)),"tabletop games",ISNUMBER(SEARCH("games/video games", N1867)),"video games",ISNUMBER(SEARCH("music/classical music", N1867)),"classical music",ISNUMBER(SEARCH("music/electronic music", N1867)),"electronic music",ISNUMBER(SEARCH("music/faith", N1867)),"faith",ISNUMBER(SEARCH("music/indie rock", N1867)),"indie rock",ISNUMBER(SEARCH("music/jazz", N1867)),"jazz",ISNUMBER(SEARCH("music/metal", N1867)),"metal",ISNUMBER(SEARCH("music/pop", N1867)),"pop",ISNUMBER(SEARCH("music/rock", N1867)),"rock",ISNUMBER(SEARCH("music/world music", N1867)),"world music",ISNUMBER(SEARCH("journalism/audio", N1867)),"audio",ISNUMBER(SEARCH("photography/nature", N1867)),"nature",ISNUMBER(SEARCH("photography/people", N1867)),"people",ISNUMBER(SEARCH("photography/photobooks", N1867)),"photobooks",ISNUMBER(SEARCH("photography/places", N1867)),"places",ISNUMBER(SEARCH("publishing/art books", N1867)),"art books",ISNUMBER(SEARCH("publishing/children's books", N1867)),"children's books",ISNUMBER(SEARCH("publishing/fiction", N1867)),"fiction",ISNUMBER(SEARCH("publishing/nonfiction", N1867)),"nonfiction",ISNUMBER(SEARCH("publishing/radio &amp; podcasts", N1867)),"radio &amp; podcasts",ISNUMBER(SEARCH("publishing/translations", N1867)),"translations",ISNUMBER(SEARCH("technology/gadgets", N1867)),"gadgets",ISNUMBER(SEARCH("technology/hardware", N1867)),"hardware",ISNUMBER(SEARCH("technology/makerspaces", N1867)),"makerspaces",ISNUMBER(SEARCH("technology/space exploration", N1867)),"space exploration",ISNUMBER(SEARCH("technology/wearables", N1867)),"wearables",ISNUMBER(SEARCH("technology/web", N1867)),"web",ISNUMBER(SEARCH("theater/musical", N1867)),"musical",ISNUMBER(SEARCH("theater/plays", N1867)),"plays",ISNUMBER(SEARCH("theater/spaces", N1867)),"spaces")</f>
        <v>mobile games</v>
      </c>
      <c r="S1867" s="6">
        <f t="shared" si="148"/>
        <v>42645.367442129631</v>
      </c>
      <c r="T1867" s="6">
        <f t="shared" si="149"/>
        <v>42680.409108796302</v>
      </c>
    </row>
    <row r="1868" spans="1:20" ht="48" hidden="1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tr">
        <f t="shared" si="147"/>
        <v>games</v>
      </c>
      <c r="R1868" t="str" cm="1">
        <f t="array" ref="R1868">_xlfn.IFS(ISNUMBER(SEARCH("film &amp; video/television", N1868)),"television",ISNUMBER(SEARCH("film &amp; video/animation", N1868)),"animation",ISNUMBER(SEARCH("film &amp; video/documentary", N1868)),"documentary",ISNUMBER(SEARCH("film &amp; video/drama", N1868)),"drama",ISNUMBER(SEARCH("film &amp; video/science fiction", N1868)),"science fiction",ISNUMBER(SEARCH("film &amp; video/shorts", N1868)),"shorts",ISNUMBER(SEARCH("food/food trucks", N1868)),"food trucks",ISNUMBER(SEARCH("food/restaurants", N1868)),"restaurants",ISNUMBER(SEARCH("food/small batch", N1868)),"small batch",ISNUMBER(SEARCH("games/mobile games", N1868)),"mobile games",ISNUMBER(SEARCH("games/tabletop games", N1868)),"tabletop games",ISNUMBER(SEARCH("games/video games", N1868)),"video games",ISNUMBER(SEARCH("music/classical music", N1868)),"classical music",ISNUMBER(SEARCH("music/electronic music", N1868)),"electronic music",ISNUMBER(SEARCH("music/faith", N1868)),"faith",ISNUMBER(SEARCH("music/indie rock", N1868)),"indie rock",ISNUMBER(SEARCH("music/jazz", N1868)),"jazz",ISNUMBER(SEARCH("music/metal", N1868)),"metal",ISNUMBER(SEARCH("music/pop", N1868)),"pop",ISNUMBER(SEARCH("music/rock", N1868)),"rock",ISNUMBER(SEARCH("music/world music", N1868)),"world music",ISNUMBER(SEARCH("journalism/audio", N1868)),"audio",ISNUMBER(SEARCH("photography/nature", N1868)),"nature",ISNUMBER(SEARCH("photography/people", N1868)),"people",ISNUMBER(SEARCH("photography/photobooks", N1868)),"photobooks",ISNUMBER(SEARCH("photography/places", N1868)),"places",ISNUMBER(SEARCH("publishing/art books", N1868)),"art books",ISNUMBER(SEARCH("publishing/children's books", N1868)),"children's books",ISNUMBER(SEARCH("publishing/fiction", N1868)),"fiction",ISNUMBER(SEARCH("publishing/nonfiction", N1868)),"nonfiction",ISNUMBER(SEARCH("publishing/radio &amp; podcasts", N1868)),"radio &amp; podcasts",ISNUMBER(SEARCH("publishing/translations", N1868)),"translations",ISNUMBER(SEARCH("technology/gadgets", N1868)),"gadgets",ISNUMBER(SEARCH("technology/hardware", N1868)),"hardware",ISNUMBER(SEARCH("technology/makerspaces", N1868)),"makerspaces",ISNUMBER(SEARCH("technology/space exploration", N1868)),"space exploration",ISNUMBER(SEARCH("technology/wearables", N1868)),"wearables",ISNUMBER(SEARCH("technology/web", N1868)),"web",ISNUMBER(SEARCH("theater/musical", N1868)),"musical",ISNUMBER(SEARCH("theater/plays", N1868)),"plays",ISNUMBER(SEARCH("theater/spaces", N1868)),"spaces")</f>
        <v>mobile games</v>
      </c>
      <c r="S1868" s="6">
        <f t="shared" si="148"/>
        <v>42742.246493055558</v>
      </c>
      <c r="T1868" s="6">
        <f t="shared" si="149"/>
        <v>42795.166666666672</v>
      </c>
    </row>
    <row r="1869" spans="1:20" ht="48" hidden="1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tr">
        <f t="shared" si="147"/>
        <v>games</v>
      </c>
      <c r="R1869" t="str" cm="1">
        <f t="array" ref="R1869">_xlfn.IFS(ISNUMBER(SEARCH("film &amp; video/television", N1869)),"television",ISNUMBER(SEARCH("film &amp; video/animation", N1869)),"animation",ISNUMBER(SEARCH("film &amp; video/documentary", N1869)),"documentary",ISNUMBER(SEARCH("film &amp; video/drama", N1869)),"drama",ISNUMBER(SEARCH("film &amp; video/science fiction", N1869)),"science fiction",ISNUMBER(SEARCH("film &amp; video/shorts", N1869)),"shorts",ISNUMBER(SEARCH("food/food trucks", N1869)),"food trucks",ISNUMBER(SEARCH("food/restaurants", N1869)),"restaurants",ISNUMBER(SEARCH("food/small batch", N1869)),"small batch",ISNUMBER(SEARCH("games/mobile games", N1869)),"mobile games",ISNUMBER(SEARCH("games/tabletop games", N1869)),"tabletop games",ISNUMBER(SEARCH("games/video games", N1869)),"video games",ISNUMBER(SEARCH("music/classical music", N1869)),"classical music",ISNUMBER(SEARCH("music/electronic music", N1869)),"electronic music",ISNUMBER(SEARCH("music/faith", N1869)),"faith",ISNUMBER(SEARCH("music/indie rock", N1869)),"indie rock",ISNUMBER(SEARCH("music/jazz", N1869)),"jazz",ISNUMBER(SEARCH("music/metal", N1869)),"metal",ISNUMBER(SEARCH("music/pop", N1869)),"pop",ISNUMBER(SEARCH("music/rock", N1869)),"rock",ISNUMBER(SEARCH("music/world music", N1869)),"world music",ISNUMBER(SEARCH("journalism/audio", N1869)),"audio",ISNUMBER(SEARCH("photography/nature", N1869)),"nature",ISNUMBER(SEARCH("photography/people", N1869)),"people",ISNUMBER(SEARCH("photography/photobooks", N1869)),"photobooks",ISNUMBER(SEARCH("photography/places", N1869)),"places",ISNUMBER(SEARCH("publishing/art books", N1869)),"art books",ISNUMBER(SEARCH("publishing/children's books", N1869)),"children's books",ISNUMBER(SEARCH("publishing/fiction", N1869)),"fiction",ISNUMBER(SEARCH("publishing/nonfiction", N1869)),"nonfiction",ISNUMBER(SEARCH("publishing/radio &amp; podcasts", N1869)),"radio &amp; podcasts",ISNUMBER(SEARCH("publishing/translations", N1869)),"translations",ISNUMBER(SEARCH("technology/gadgets", N1869)),"gadgets",ISNUMBER(SEARCH("technology/hardware", N1869)),"hardware",ISNUMBER(SEARCH("technology/makerspaces", N1869)),"makerspaces",ISNUMBER(SEARCH("technology/space exploration", N1869)),"space exploration",ISNUMBER(SEARCH("technology/wearables", N1869)),"wearables",ISNUMBER(SEARCH("technology/web", N1869)),"web",ISNUMBER(SEARCH("theater/musical", N1869)),"musical",ISNUMBER(SEARCH("theater/plays", N1869)),"plays",ISNUMBER(SEARCH("theater/spaces", N1869)),"spaces")</f>
        <v>mobile games</v>
      </c>
      <c r="S1869" s="6">
        <f t="shared" si="148"/>
        <v>42649.924907407403</v>
      </c>
      <c r="T1869" s="6">
        <f t="shared" si="149"/>
        <v>42679.924907407403</v>
      </c>
    </row>
    <row r="1870" spans="1:20" ht="48" hidden="1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tr">
        <f t="shared" si="147"/>
        <v>games</v>
      </c>
      <c r="R1870" t="str" cm="1">
        <f t="array" ref="R1870">_xlfn.IFS(ISNUMBER(SEARCH("film &amp; video/television", N1870)),"television",ISNUMBER(SEARCH("film &amp; video/animation", N1870)),"animation",ISNUMBER(SEARCH("film &amp; video/documentary", N1870)),"documentary",ISNUMBER(SEARCH("film &amp; video/drama", N1870)),"drama",ISNUMBER(SEARCH("film &amp; video/science fiction", N1870)),"science fiction",ISNUMBER(SEARCH("film &amp; video/shorts", N1870)),"shorts",ISNUMBER(SEARCH("food/food trucks", N1870)),"food trucks",ISNUMBER(SEARCH("food/restaurants", N1870)),"restaurants",ISNUMBER(SEARCH("food/small batch", N1870)),"small batch",ISNUMBER(SEARCH("games/mobile games", N1870)),"mobile games",ISNUMBER(SEARCH("games/tabletop games", N1870)),"tabletop games",ISNUMBER(SEARCH("games/video games", N1870)),"video games",ISNUMBER(SEARCH("music/classical music", N1870)),"classical music",ISNUMBER(SEARCH("music/electronic music", N1870)),"electronic music",ISNUMBER(SEARCH("music/faith", N1870)),"faith",ISNUMBER(SEARCH("music/indie rock", N1870)),"indie rock",ISNUMBER(SEARCH("music/jazz", N1870)),"jazz",ISNUMBER(SEARCH("music/metal", N1870)),"metal",ISNUMBER(SEARCH("music/pop", N1870)),"pop",ISNUMBER(SEARCH("music/rock", N1870)),"rock",ISNUMBER(SEARCH("music/world music", N1870)),"world music",ISNUMBER(SEARCH("journalism/audio", N1870)),"audio",ISNUMBER(SEARCH("photography/nature", N1870)),"nature",ISNUMBER(SEARCH("photography/people", N1870)),"people",ISNUMBER(SEARCH("photography/photobooks", N1870)),"photobooks",ISNUMBER(SEARCH("photography/places", N1870)),"places",ISNUMBER(SEARCH("publishing/art books", N1870)),"art books",ISNUMBER(SEARCH("publishing/children's books", N1870)),"children's books",ISNUMBER(SEARCH("publishing/fiction", N1870)),"fiction",ISNUMBER(SEARCH("publishing/nonfiction", N1870)),"nonfiction",ISNUMBER(SEARCH("publishing/radio &amp; podcasts", N1870)),"radio &amp; podcasts",ISNUMBER(SEARCH("publishing/translations", N1870)),"translations",ISNUMBER(SEARCH("technology/gadgets", N1870)),"gadgets",ISNUMBER(SEARCH("technology/hardware", N1870)),"hardware",ISNUMBER(SEARCH("technology/makerspaces", N1870)),"makerspaces",ISNUMBER(SEARCH("technology/space exploration", N1870)),"space exploration",ISNUMBER(SEARCH("technology/wearables", N1870)),"wearables",ISNUMBER(SEARCH("technology/web", N1870)),"web",ISNUMBER(SEARCH("theater/musical", N1870)),"musical",ISNUMBER(SEARCH("theater/plays", N1870)),"plays",ISNUMBER(SEARCH("theater/spaces", N1870)),"spaces")</f>
        <v>mobile games</v>
      </c>
      <c r="S1870" s="6">
        <f t="shared" si="148"/>
        <v>42328.779224537036</v>
      </c>
      <c r="T1870" s="6">
        <f t="shared" si="149"/>
        <v>42353.332638888889</v>
      </c>
    </row>
    <row r="1871" spans="1:20" ht="48" hidden="1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v>0</v>
      </c>
      <c r="Q1871" t="str">
        <f t="shared" si="147"/>
        <v>games</v>
      </c>
      <c r="R1871" t="str" cm="1">
        <f t="array" ref="R1871">_xlfn.IFS(ISNUMBER(SEARCH("film &amp; video/television", N1871)),"television",ISNUMBER(SEARCH("film &amp; video/animation", N1871)),"animation",ISNUMBER(SEARCH("film &amp; video/documentary", N1871)),"documentary",ISNUMBER(SEARCH("film &amp; video/drama", N1871)),"drama",ISNUMBER(SEARCH("film &amp; video/science fiction", N1871)),"science fiction",ISNUMBER(SEARCH("film &amp; video/shorts", N1871)),"shorts",ISNUMBER(SEARCH("food/food trucks", N1871)),"food trucks",ISNUMBER(SEARCH("food/restaurants", N1871)),"restaurants",ISNUMBER(SEARCH("food/small batch", N1871)),"small batch",ISNUMBER(SEARCH("games/mobile games", N1871)),"mobile games",ISNUMBER(SEARCH("games/tabletop games", N1871)),"tabletop games",ISNUMBER(SEARCH("games/video games", N1871)),"video games",ISNUMBER(SEARCH("music/classical music", N1871)),"classical music",ISNUMBER(SEARCH("music/electronic music", N1871)),"electronic music",ISNUMBER(SEARCH("music/faith", N1871)),"faith",ISNUMBER(SEARCH("music/indie rock", N1871)),"indie rock",ISNUMBER(SEARCH("music/jazz", N1871)),"jazz",ISNUMBER(SEARCH("music/metal", N1871)),"metal",ISNUMBER(SEARCH("music/pop", N1871)),"pop",ISNUMBER(SEARCH("music/rock", N1871)),"rock",ISNUMBER(SEARCH("music/world music", N1871)),"world music",ISNUMBER(SEARCH("journalism/audio", N1871)),"audio",ISNUMBER(SEARCH("photography/nature", N1871)),"nature",ISNUMBER(SEARCH("photography/people", N1871)),"people",ISNUMBER(SEARCH("photography/photobooks", N1871)),"photobooks",ISNUMBER(SEARCH("photography/places", N1871)),"places",ISNUMBER(SEARCH("publishing/art books", N1871)),"art books",ISNUMBER(SEARCH("publishing/children's books", N1871)),"children's books",ISNUMBER(SEARCH("publishing/fiction", N1871)),"fiction",ISNUMBER(SEARCH("publishing/nonfiction", N1871)),"nonfiction",ISNUMBER(SEARCH("publishing/radio &amp; podcasts", N1871)),"radio &amp; podcasts",ISNUMBER(SEARCH("publishing/translations", N1871)),"translations",ISNUMBER(SEARCH("technology/gadgets", N1871)),"gadgets",ISNUMBER(SEARCH("technology/hardware", N1871)),"hardware",ISNUMBER(SEARCH("technology/makerspaces", N1871)),"makerspaces",ISNUMBER(SEARCH("technology/space exploration", N1871)),"space exploration",ISNUMBER(SEARCH("technology/wearables", N1871)),"wearables",ISNUMBER(SEARCH("technology/web", N1871)),"web",ISNUMBER(SEARCH("theater/musical", N1871)),"musical",ISNUMBER(SEARCH("theater/plays", N1871)),"plays",ISNUMBER(SEARCH("theater/spaces", N1871)),"spaces")</f>
        <v>mobile games</v>
      </c>
      <c r="S1871" s="6">
        <f t="shared" si="148"/>
        <v>42709.002881944441</v>
      </c>
      <c r="T1871" s="6">
        <f t="shared" si="149"/>
        <v>42739.002881944441</v>
      </c>
    </row>
    <row r="1872" spans="1:20" ht="48" hidden="1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tr">
        <f t="shared" si="147"/>
        <v>games</v>
      </c>
      <c r="R1872" t="str" cm="1">
        <f t="array" ref="R1872">_xlfn.IFS(ISNUMBER(SEARCH("film &amp; video/television", N1872)),"television",ISNUMBER(SEARCH("film &amp; video/animation", N1872)),"animation",ISNUMBER(SEARCH("film &amp; video/documentary", N1872)),"documentary",ISNUMBER(SEARCH("film &amp; video/drama", N1872)),"drama",ISNUMBER(SEARCH("film &amp; video/science fiction", N1872)),"science fiction",ISNUMBER(SEARCH("film &amp; video/shorts", N1872)),"shorts",ISNUMBER(SEARCH("food/food trucks", N1872)),"food trucks",ISNUMBER(SEARCH("food/restaurants", N1872)),"restaurants",ISNUMBER(SEARCH("food/small batch", N1872)),"small batch",ISNUMBER(SEARCH("games/mobile games", N1872)),"mobile games",ISNUMBER(SEARCH("games/tabletop games", N1872)),"tabletop games",ISNUMBER(SEARCH("games/video games", N1872)),"video games",ISNUMBER(SEARCH("music/classical music", N1872)),"classical music",ISNUMBER(SEARCH("music/electronic music", N1872)),"electronic music",ISNUMBER(SEARCH("music/faith", N1872)),"faith",ISNUMBER(SEARCH("music/indie rock", N1872)),"indie rock",ISNUMBER(SEARCH("music/jazz", N1872)),"jazz",ISNUMBER(SEARCH("music/metal", N1872)),"metal",ISNUMBER(SEARCH("music/pop", N1872)),"pop",ISNUMBER(SEARCH("music/rock", N1872)),"rock",ISNUMBER(SEARCH("music/world music", N1872)),"world music",ISNUMBER(SEARCH("journalism/audio", N1872)),"audio",ISNUMBER(SEARCH("photography/nature", N1872)),"nature",ISNUMBER(SEARCH("photography/people", N1872)),"people",ISNUMBER(SEARCH("photography/photobooks", N1872)),"photobooks",ISNUMBER(SEARCH("photography/places", N1872)),"places",ISNUMBER(SEARCH("publishing/art books", N1872)),"art books",ISNUMBER(SEARCH("publishing/children's books", N1872)),"children's books",ISNUMBER(SEARCH("publishing/fiction", N1872)),"fiction",ISNUMBER(SEARCH("publishing/nonfiction", N1872)),"nonfiction",ISNUMBER(SEARCH("publishing/radio &amp; podcasts", N1872)),"radio &amp; podcasts",ISNUMBER(SEARCH("publishing/translations", N1872)),"translations",ISNUMBER(SEARCH("technology/gadgets", N1872)),"gadgets",ISNUMBER(SEARCH("technology/hardware", N1872)),"hardware",ISNUMBER(SEARCH("technology/makerspaces", N1872)),"makerspaces",ISNUMBER(SEARCH("technology/space exploration", N1872)),"space exploration",ISNUMBER(SEARCH("technology/wearables", N1872)),"wearables",ISNUMBER(SEARCH("technology/web", N1872)),"web",ISNUMBER(SEARCH("theater/musical", N1872)),"musical",ISNUMBER(SEARCH("theater/plays", N1872)),"plays",ISNUMBER(SEARCH("theater/spaces", N1872)),"spaces")</f>
        <v>mobile games</v>
      </c>
      <c r="S1872" s="6">
        <f t="shared" si="148"/>
        <v>42371.355729166666</v>
      </c>
      <c r="T1872" s="6">
        <f t="shared" si="149"/>
        <v>42400.178472222222</v>
      </c>
    </row>
    <row r="1873" spans="1:20" ht="48" hidden="1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tr">
        <f t="shared" si="147"/>
        <v>games</v>
      </c>
      <c r="R1873" t="str" cm="1">
        <f t="array" ref="R1873">_xlfn.IFS(ISNUMBER(SEARCH("film &amp; video/television", N1873)),"television",ISNUMBER(SEARCH("film &amp; video/animation", N1873)),"animation",ISNUMBER(SEARCH("film &amp; video/documentary", N1873)),"documentary",ISNUMBER(SEARCH("film &amp; video/drama", N1873)),"drama",ISNUMBER(SEARCH("film &amp; video/science fiction", N1873)),"science fiction",ISNUMBER(SEARCH("film &amp; video/shorts", N1873)),"shorts",ISNUMBER(SEARCH("food/food trucks", N1873)),"food trucks",ISNUMBER(SEARCH("food/restaurants", N1873)),"restaurants",ISNUMBER(SEARCH("food/small batch", N1873)),"small batch",ISNUMBER(SEARCH("games/mobile games", N1873)),"mobile games",ISNUMBER(SEARCH("games/tabletop games", N1873)),"tabletop games",ISNUMBER(SEARCH("games/video games", N1873)),"video games",ISNUMBER(SEARCH("music/classical music", N1873)),"classical music",ISNUMBER(SEARCH("music/electronic music", N1873)),"electronic music",ISNUMBER(SEARCH("music/faith", N1873)),"faith",ISNUMBER(SEARCH("music/indie rock", N1873)),"indie rock",ISNUMBER(SEARCH("music/jazz", N1873)),"jazz",ISNUMBER(SEARCH("music/metal", N1873)),"metal",ISNUMBER(SEARCH("music/pop", N1873)),"pop",ISNUMBER(SEARCH("music/rock", N1873)),"rock",ISNUMBER(SEARCH("music/world music", N1873)),"world music",ISNUMBER(SEARCH("journalism/audio", N1873)),"audio",ISNUMBER(SEARCH("photography/nature", N1873)),"nature",ISNUMBER(SEARCH("photography/people", N1873)),"people",ISNUMBER(SEARCH("photography/photobooks", N1873)),"photobooks",ISNUMBER(SEARCH("photography/places", N1873)),"places",ISNUMBER(SEARCH("publishing/art books", N1873)),"art books",ISNUMBER(SEARCH("publishing/children's books", N1873)),"children's books",ISNUMBER(SEARCH("publishing/fiction", N1873)),"fiction",ISNUMBER(SEARCH("publishing/nonfiction", N1873)),"nonfiction",ISNUMBER(SEARCH("publishing/radio &amp; podcasts", N1873)),"radio &amp; podcasts",ISNUMBER(SEARCH("publishing/translations", N1873)),"translations",ISNUMBER(SEARCH("technology/gadgets", N1873)),"gadgets",ISNUMBER(SEARCH("technology/hardware", N1873)),"hardware",ISNUMBER(SEARCH("technology/makerspaces", N1873)),"makerspaces",ISNUMBER(SEARCH("technology/space exploration", N1873)),"space exploration",ISNUMBER(SEARCH("technology/wearables", N1873)),"wearables",ISNUMBER(SEARCH("technology/web", N1873)),"web",ISNUMBER(SEARCH("theater/musical", N1873)),"musical",ISNUMBER(SEARCH("theater/plays", N1873)),"plays",ISNUMBER(SEARCH("theater/spaces", N1873)),"spaces")</f>
        <v>mobile games</v>
      </c>
      <c r="S1873" s="6">
        <f t="shared" si="148"/>
        <v>41923.783576388887</v>
      </c>
      <c r="T1873" s="6">
        <f t="shared" si="149"/>
        <v>41963.825243055559</v>
      </c>
    </row>
    <row r="1874" spans="1:20" ht="48" hidden="1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tr">
        <f t="shared" si="147"/>
        <v>games</v>
      </c>
      <c r="R1874" t="str" cm="1">
        <f t="array" ref="R1874">_xlfn.IFS(ISNUMBER(SEARCH("film &amp; video/television", N1874)),"television",ISNUMBER(SEARCH("film &amp; video/animation", N1874)),"animation",ISNUMBER(SEARCH("film &amp; video/documentary", N1874)),"documentary",ISNUMBER(SEARCH("film &amp; video/drama", N1874)),"drama",ISNUMBER(SEARCH("film &amp; video/science fiction", N1874)),"science fiction",ISNUMBER(SEARCH("film &amp; video/shorts", N1874)),"shorts",ISNUMBER(SEARCH("food/food trucks", N1874)),"food trucks",ISNUMBER(SEARCH("food/restaurants", N1874)),"restaurants",ISNUMBER(SEARCH("food/small batch", N1874)),"small batch",ISNUMBER(SEARCH("games/mobile games", N1874)),"mobile games",ISNUMBER(SEARCH("games/tabletop games", N1874)),"tabletop games",ISNUMBER(SEARCH("games/video games", N1874)),"video games",ISNUMBER(SEARCH("music/classical music", N1874)),"classical music",ISNUMBER(SEARCH("music/electronic music", N1874)),"electronic music",ISNUMBER(SEARCH("music/faith", N1874)),"faith",ISNUMBER(SEARCH("music/indie rock", N1874)),"indie rock",ISNUMBER(SEARCH("music/jazz", N1874)),"jazz",ISNUMBER(SEARCH("music/metal", N1874)),"metal",ISNUMBER(SEARCH("music/pop", N1874)),"pop",ISNUMBER(SEARCH("music/rock", N1874)),"rock",ISNUMBER(SEARCH("music/world music", N1874)),"world music",ISNUMBER(SEARCH("journalism/audio", N1874)),"audio",ISNUMBER(SEARCH("photography/nature", N1874)),"nature",ISNUMBER(SEARCH("photography/people", N1874)),"people",ISNUMBER(SEARCH("photography/photobooks", N1874)),"photobooks",ISNUMBER(SEARCH("photography/places", N1874)),"places",ISNUMBER(SEARCH("publishing/art books", N1874)),"art books",ISNUMBER(SEARCH("publishing/children's books", N1874)),"children's books",ISNUMBER(SEARCH("publishing/fiction", N1874)),"fiction",ISNUMBER(SEARCH("publishing/nonfiction", N1874)),"nonfiction",ISNUMBER(SEARCH("publishing/radio &amp; podcasts", N1874)),"radio &amp; podcasts",ISNUMBER(SEARCH("publishing/translations", N1874)),"translations",ISNUMBER(SEARCH("technology/gadgets", N1874)),"gadgets",ISNUMBER(SEARCH("technology/hardware", N1874)),"hardware",ISNUMBER(SEARCH("technology/makerspaces", N1874)),"makerspaces",ISNUMBER(SEARCH("technology/space exploration", N1874)),"space exploration",ISNUMBER(SEARCH("technology/wearables", N1874)),"wearables",ISNUMBER(SEARCH("technology/web", N1874)),"web",ISNUMBER(SEARCH("theater/musical", N1874)),"musical",ISNUMBER(SEARCH("theater/plays", N1874)),"plays",ISNUMBER(SEARCH("theater/spaces", N1874)),"spaces")</f>
        <v>mobile games</v>
      </c>
      <c r="S1874" s="6">
        <f t="shared" si="148"/>
        <v>42155.129652777774</v>
      </c>
      <c r="T1874" s="6">
        <f t="shared" si="149"/>
        <v>42185.129652777774</v>
      </c>
    </row>
    <row r="1875" spans="1:20" ht="48" hidden="1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tr">
        <f t="shared" si="147"/>
        <v>games</v>
      </c>
      <c r="R1875" t="str" cm="1">
        <f t="array" ref="R1875">_xlfn.IFS(ISNUMBER(SEARCH("film &amp; video/television", N1875)),"television",ISNUMBER(SEARCH("film &amp; video/animation", N1875)),"animation",ISNUMBER(SEARCH("film &amp; video/documentary", N1875)),"documentary",ISNUMBER(SEARCH("film &amp; video/drama", N1875)),"drama",ISNUMBER(SEARCH("film &amp; video/science fiction", N1875)),"science fiction",ISNUMBER(SEARCH("film &amp; video/shorts", N1875)),"shorts",ISNUMBER(SEARCH("food/food trucks", N1875)),"food trucks",ISNUMBER(SEARCH("food/restaurants", N1875)),"restaurants",ISNUMBER(SEARCH("food/small batch", N1875)),"small batch",ISNUMBER(SEARCH("games/mobile games", N1875)),"mobile games",ISNUMBER(SEARCH("games/tabletop games", N1875)),"tabletop games",ISNUMBER(SEARCH("games/video games", N1875)),"video games",ISNUMBER(SEARCH("music/classical music", N1875)),"classical music",ISNUMBER(SEARCH("music/electronic music", N1875)),"electronic music",ISNUMBER(SEARCH("music/faith", N1875)),"faith",ISNUMBER(SEARCH("music/indie rock", N1875)),"indie rock",ISNUMBER(SEARCH("music/jazz", N1875)),"jazz",ISNUMBER(SEARCH("music/metal", N1875)),"metal",ISNUMBER(SEARCH("music/pop", N1875)),"pop",ISNUMBER(SEARCH("music/rock", N1875)),"rock",ISNUMBER(SEARCH("music/world music", N1875)),"world music",ISNUMBER(SEARCH("journalism/audio", N1875)),"audio",ISNUMBER(SEARCH("photography/nature", N1875)),"nature",ISNUMBER(SEARCH("photography/people", N1875)),"people",ISNUMBER(SEARCH("photography/photobooks", N1875)),"photobooks",ISNUMBER(SEARCH("photography/places", N1875)),"places",ISNUMBER(SEARCH("publishing/art books", N1875)),"art books",ISNUMBER(SEARCH("publishing/children's books", N1875)),"children's books",ISNUMBER(SEARCH("publishing/fiction", N1875)),"fiction",ISNUMBER(SEARCH("publishing/nonfiction", N1875)),"nonfiction",ISNUMBER(SEARCH("publishing/radio &amp; podcasts", N1875)),"radio &amp; podcasts",ISNUMBER(SEARCH("publishing/translations", N1875)),"translations",ISNUMBER(SEARCH("technology/gadgets", N1875)),"gadgets",ISNUMBER(SEARCH("technology/hardware", N1875)),"hardware",ISNUMBER(SEARCH("technology/makerspaces", N1875)),"makerspaces",ISNUMBER(SEARCH("technology/space exploration", N1875)),"space exploration",ISNUMBER(SEARCH("technology/wearables", N1875)),"wearables",ISNUMBER(SEARCH("technology/web", N1875)),"web",ISNUMBER(SEARCH("theater/musical", N1875)),"musical",ISNUMBER(SEARCH("theater/plays", N1875)),"plays",ISNUMBER(SEARCH("theater/spaces", N1875)),"spaces")</f>
        <v>mobile games</v>
      </c>
      <c r="S1875" s="6">
        <f t="shared" si="148"/>
        <v>42164.615856481483</v>
      </c>
      <c r="T1875" s="6">
        <f t="shared" si="149"/>
        <v>42193.697916666672</v>
      </c>
    </row>
    <row r="1876" spans="1:20" ht="48" hidden="1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tr">
        <f t="shared" si="147"/>
        <v>games</v>
      </c>
      <c r="R1876" t="str" cm="1">
        <f t="array" ref="R1876">_xlfn.IFS(ISNUMBER(SEARCH("film &amp; video/television", N1876)),"television",ISNUMBER(SEARCH("film &amp; video/animation", N1876)),"animation",ISNUMBER(SEARCH("film &amp; video/documentary", N1876)),"documentary",ISNUMBER(SEARCH("film &amp; video/drama", N1876)),"drama",ISNUMBER(SEARCH("film &amp; video/science fiction", N1876)),"science fiction",ISNUMBER(SEARCH("film &amp; video/shorts", N1876)),"shorts",ISNUMBER(SEARCH("food/food trucks", N1876)),"food trucks",ISNUMBER(SEARCH("food/restaurants", N1876)),"restaurants",ISNUMBER(SEARCH("food/small batch", N1876)),"small batch",ISNUMBER(SEARCH("games/mobile games", N1876)),"mobile games",ISNUMBER(SEARCH("games/tabletop games", N1876)),"tabletop games",ISNUMBER(SEARCH("games/video games", N1876)),"video games",ISNUMBER(SEARCH("music/classical music", N1876)),"classical music",ISNUMBER(SEARCH("music/electronic music", N1876)),"electronic music",ISNUMBER(SEARCH("music/faith", N1876)),"faith",ISNUMBER(SEARCH("music/indie rock", N1876)),"indie rock",ISNUMBER(SEARCH("music/jazz", N1876)),"jazz",ISNUMBER(SEARCH("music/metal", N1876)),"metal",ISNUMBER(SEARCH("music/pop", N1876)),"pop",ISNUMBER(SEARCH("music/rock", N1876)),"rock",ISNUMBER(SEARCH("music/world music", N1876)),"world music",ISNUMBER(SEARCH("journalism/audio", N1876)),"audio",ISNUMBER(SEARCH("photography/nature", N1876)),"nature",ISNUMBER(SEARCH("photography/people", N1876)),"people",ISNUMBER(SEARCH("photography/photobooks", N1876)),"photobooks",ISNUMBER(SEARCH("photography/places", N1876)),"places",ISNUMBER(SEARCH("publishing/art books", N1876)),"art books",ISNUMBER(SEARCH("publishing/children's books", N1876)),"children's books",ISNUMBER(SEARCH("publishing/fiction", N1876)),"fiction",ISNUMBER(SEARCH("publishing/nonfiction", N1876)),"nonfiction",ISNUMBER(SEARCH("publishing/radio &amp; podcasts", N1876)),"radio &amp; podcasts",ISNUMBER(SEARCH("publishing/translations", N1876)),"translations",ISNUMBER(SEARCH("technology/gadgets", N1876)),"gadgets",ISNUMBER(SEARCH("technology/hardware", N1876)),"hardware",ISNUMBER(SEARCH("technology/makerspaces", N1876)),"makerspaces",ISNUMBER(SEARCH("technology/space exploration", N1876)),"space exploration",ISNUMBER(SEARCH("technology/wearables", N1876)),"wearables",ISNUMBER(SEARCH("technology/web", N1876)),"web",ISNUMBER(SEARCH("theater/musical", N1876)),"musical",ISNUMBER(SEARCH("theater/plays", N1876)),"plays",ISNUMBER(SEARCH("theater/spaces", N1876)),"spaces")</f>
        <v>mobile games</v>
      </c>
      <c r="S1876" s="6">
        <f t="shared" si="148"/>
        <v>42529.969131944439</v>
      </c>
      <c r="T1876" s="6">
        <f t="shared" si="149"/>
        <v>42549.969131944439</v>
      </c>
    </row>
    <row r="1877" spans="1:20" ht="32" hidden="1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tr">
        <f t="shared" si="147"/>
        <v>games</v>
      </c>
      <c r="R1877" t="str" cm="1">
        <f t="array" ref="R1877">_xlfn.IFS(ISNUMBER(SEARCH("film &amp; video/television", N1877)),"television",ISNUMBER(SEARCH("film &amp; video/animation", N1877)),"animation",ISNUMBER(SEARCH("film &amp; video/documentary", N1877)),"documentary",ISNUMBER(SEARCH("film &amp; video/drama", N1877)),"drama",ISNUMBER(SEARCH("film &amp; video/science fiction", N1877)),"science fiction",ISNUMBER(SEARCH("film &amp; video/shorts", N1877)),"shorts",ISNUMBER(SEARCH("food/food trucks", N1877)),"food trucks",ISNUMBER(SEARCH("food/restaurants", N1877)),"restaurants",ISNUMBER(SEARCH("food/small batch", N1877)),"small batch",ISNUMBER(SEARCH("games/mobile games", N1877)),"mobile games",ISNUMBER(SEARCH("games/tabletop games", N1877)),"tabletop games",ISNUMBER(SEARCH("games/video games", N1877)),"video games",ISNUMBER(SEARCH("music/classical music", N1877)),"classical music",ISNUMBER(SEARCH("music/electronic music", N1877)),"electronic music",ISNUMBER(SEARCH("music/faith", N1877)),"faith",ISNUMBER(SEARCH("music/indie rock", N1877)),"indie rock",ISNUMBER(SEARCH("music/jazz", N1877)),"jazz",ISNUMBER(SEARCH("music/metal", N1877)),"metal",ISNUMBER(SEARCH("music/pop", N1877)),"pop",ISNUMBER(SEARCH("music/rock", N1877)),"rock",ISNUMBER(SEARCH("music/world music", N1877)),"world music",ISNUMBER(SEARCH("journalism/audio", N1877)),"audio",ISNUMBER(SEARCH("photography/nature", N1877)),"nature",ISNUMBER(SEARCH("photography/people", N1877)),"people",ISNUMBER(SEARCH("photography/photobooks", N1877)),"photobooks",ISNUMBER(SEARCH("photography/places", N1877)),"places",ISNUMBER(SEARCH("publishing/art books", N1877)),"art books",ISNUMBER(SEARCH("publishing/children's books", N1877)),"children's books",ISNUMBER(SEARCH("publishing/fiction", N1877)),"fiction",ISNUMBER(SEARCH("publishing/nonfiction", N1877)),"nonfiction",ISNUMBER(SEARCH("publishing/radio &amp; podcasts", N1877)),"radio &amp; podcasts",ISNUMBER(SEARCH("publishing/translations", N1877)),"translations",ISNUMBER(SEARCH("technology/gadgets", N1877)),"gadgets",ISNUMBER(SEARCH("technology/hardware", N1877)),"hardware",ISNUMBER(SEARCH("technology/makerspaces", N1877)),"makerspaces",ISNUMBER(SEARCH("technology/space exploration", N1877)),"space exploration",ISNUMBER(SEARCH("technology/wearables", N1877)),"wearables",ISNUMBER(SEARCH("technology/web", N1877)),"web",ISNUMBER(SEARCH("theater/musical", N1877)),"musical",ISNUMBER(SEARCH("theater/plays", N1877)),"plays",ISNUMBER(SEARCH("theater/spaces", N1877)),"spaces")</f>
        <v>mobile games</v>
      </c>
      <c r="S1877" s="6">
        <f t="shared" si="148"/>
        <v>42528.899398148147</v>
      </c>
      <c r="T1877" s="6">
        <f t="shared" si="149"/>
        <v>42588.899398148147</v>
      </c>
    </row>
    <row r="1878" spans="1:20" ht="48" hidden="1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v>0</v>
      </c>
      <c r="Q1878" t="str">
        <f t="shared" si="147"/>
        <v>games</v>
      </c>
      <c r="R1878" t="str" cm="1">
        <f t="array" ref="R1878">_xlfn.IFS(ISNUMBER(SEARCH("film &amp; video/television", N1878)),"television",ISNUMBER(SEARCH("film &amp; video/animation", N1878)),"animation",ISNUMBER(SEARCH("film &amp; video/documentary", N1878)),"documentary",ISNUMBER(SEARCH("film &amp; video/drama", N1878)),"drama",ISNUMBER(SEARCH("film &amp; video/science fiction", N1878)),"science fiction",ISNUMBER(SEARCH("film &amp; video/shorts", N1878)),"shorts",ISNUMBER(SEARCH("food/food trucks", N1878)),"food trucks",ISNUMBER(SEARCH("food/restaurants", N1878)),"restaurants",ISNUMBER(SEARCH("food/small batch", N1878)),"small batch",ISNUMBER(SEARCH("games/mobile games", N1878)),"mobile games",ISNUMBER(SEARCH("games/tabletop games", N1878)),"tabletop games",ISNUMBER(SEARCH("games/video games", N1878)),"video games",ISNUMBER(SEARCH("music/classical music", N1878)),"classical music",ISNUMBER(SEARCH("music/electronic music", N1878)),"electronic music",ISNUMBER(SEARCH("music/faith", N1878)),"faith",ISNUMBER(SEARCH("music/indie rock", N1878)),"indie rock",ISNUMBER(SEARCH("music/jazz", N1878)),"jazz",ISNUMBER(SEARCH("music/metal", N1878)),"metal",ISNUMBER(SEARCH("music/pop", N1878)),"pop",ISNUMBER(SEARCH("music/rock", N1878)),"rock",ISNUMBER(SEARCH("music/world music", N1878)),"world music",ISNUMBER(SEARCH("journalism/audio", N1878)),"audio",ISNUMBER(SEARCH("photography/nature", N1878)),"nature",ISNUMBER(SEARCH("photography/people", N1878)),"people",ISNUMBER(SEARCH("photography/photobooks", N1878)),"photobooks",ISNUMBER(SEARCH("photography/places", N1878)),"places",ISNUMBER(SEARCH("publishing/art books", N1878)),"art books",ISNUMBER(SEARCH("publishing/children's books", N1878)),"children's books",ISNUMBER(SEARCH("publishing/fiction", N1878)),"fiction",ISNUMBER(SEARCH("publishing/nonfiction", N1878)),"nonfiction",ISNUMBER(SEARCH("publishing/radio &amp; podcasts", N1878)),"radio &amp; podcasts",ISNUMBER(SEARCH("publishing/translations", N1878)),"translations",ISNUMBER(SEARCH("technology/gadgets", N1878)),"gadgets",ISNUMBER(SEARCH("technology/hardware", N1878)),"hardware",ISNUMBER(SEARCH("technology/makerspaces", N1878)),"makerspaces",ISNUMBER(SEARCH("technology/space exploration", N1878)),"space exploration",ISNUMBER(SEARCH("technology/wearables", N1878)),"wearables",ISNUMBER(SEARCH("technology/web", N1878)),"web",ISNUMBER(SEARCH("theater/musical", N1878)),"musical",ISNUMBER(SEARCH("theater/plays", N1878)),"plays",ISNUMBER(SEARCH("theater/spaces", N1878)),"spaces")</f>
        <v>mobile games</v>
      </c>
      <c r="S1878" s="6">
        <f t="shared" si="148"/>
        <v>41776.284780092588</v>
      </c>
      <c r="T1878" s="6">
        <f t="shared" si="149"/>
        <v>41806.284780092588</v>
      </c>
    </row>
    <row r="1879" spans="1:20" ht="32" hidden="1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v>0</v>
      </c>
      <c r="Q1879" t="str">
        <f t="shared" si="147"/>
        <v>games</v>
      </c>
      <c r="R1879" t="str" cm="1">
        <f t="array" ref="R1879">_xlfn.IFS(ISNUMBER(SEARCH("film &amp; video/television", N1879)),"television",ISNUMBER(SEARCH("film &amp; video/animation", N1879)),"animation",ISNUMBER(SEARCH("film &amp; video/documentary", N1879)),"documentary",ISNUMBER(SEARCH("film &amp; video/drama", N1879)),"drama",ISNUMBER(SEARCH("film &amp; video/science fiction", N1879)),"science fiction",ISNUMBER(SEARCH("film &amp; video/shorts", N1879)),"shorts",ISNUMBER(SEARCH("food/food trucks", N1879)),"food trucks",ISNUMBER(SEARCH("food/restaurants", N1879)),"restaurants",ISNUMBER(SEARCH("food/small batch", N1879)),"small batch",ISNUMBER(SEARCH("games/mobile games", N1879)),"mobile games",ISNUMBER(SEARCH("games/tabletop games", N1879)),"tabletop games",ISNUMBER(SEARCH("games/video games", N1879)),"video games",ISNUMBER(SEARCH("music/classical music", N1879)),"classical music",ISNUMBER(SEARCH("music/electronic music", N1879)),"electronic music",ISNUMBER(SEARCH("music/faith", N1879)),"faith",ISNUMBER(SEARCH("music/indie rock", N1879)),"indie rock",ISNUMBER(SEARCH("music/jazz", N1879)),"jazz",ISNUMBER(SEARCH("music/metal", N1879)),"metal",ISNUMBER(SEARCH("music/pop", N1879)),"pop",ISNUMBER(SEARCH("music/rock", N1879)),"rock",ISNUMBER(SEARCH("music/world music", N1879)),"world music",ISNUMBER(SEARCH("journalism/audio", N1879)),"audio",ISNUMBER(SEARCH("photography/nature", N1879)),"nature",ISNUMBER(SEARCH("photography/people", N1879)),"people",ISNUMBER(SEARCH("photography/photobooks", N1879)),"photobooks",ISNUMBER(SEARCH("photography/places", N1879)),"places",ISNUMBER(SEARCH("publishing/art books", N1879)),"art books",ISNUMBER(SEARCH("publishing/children's books", N1879)),"children's books",ISNUMBER(SEARCH("publishing/fiction", N1879)),"fiction",ISNUMBER(SEARCH("publishing/nonfiction", N1879)),"nonfiction",ISNUMBER(SEARCH("publishing/radio &amp; podcasts", N1879)),"radio &amp; podcasts",ISNUMBER(SEARCH("publishing/translations", N1879)),"translations",ISNUMBER(SEARCH("technology/gadgets", N1879)),"gadgets",ISNUMBER(SEARCH("technology/hardware", N1879)),"hardware",ISNUMBER(SEARCH("technology/makerspaces", N1879)),"makerspaces",ISNUMBER(SEARCH("technology/space exploration", N1879)),"space exploration",ISNUMBER(SEARCH("technology/wearables", N1879)),"wearables",ISNUMBER(SEARCH("technology/web", N1879)),"web",ISNUMBER(SEARCH("theater/musical", N1879)),"musical",ISNUMBER(SEARCH("theater/plays", N1879)),"plays",ISNUMBER(SEARCH("theater/spaces", N1879)),"spaces")</f>
        <v>mobile games</v>
      </c>
      <c r="S1879" s="6">
        <f t="shared" si="148"/>
        <v>42035.029224537036</v>
      </c>
      <c r="T1879" s="6">
        <f t="shared" si="149"/>
        <v>42064.029224537036</v>
      </c>
    </row>
    <row r="1880" spans="1:20" ht="48" hidden="1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v>0</v>
      </c>
      <c r="Q1880" t="str">
        <f t="shared" si="147"/>
        <v>games</v>
      </c>
      <c r="R1880" t="str" cm="1">
        <f t="array" ref="R1880">_xlfn.IFS(ISNUMBER(SEARCH("film &amp; video/television", N1880)),"television",ISNUMBER(SEARCH("film &amp; video/animation", N1880)),"animation",ISNUMBER(SEARCH("film &amp; video/documentary", N1880)),"documentary",ISNUMBER(SEARCH("film &amp; video/drama", N1880)),"drama",ISNUMBER(SEARCH("film &amp; video/science fiction", N1880)),"science fiction",ISNUMBER(SEARCH("film &amp; video/shorts", N1880)),"shorts",ISNUMBER(SEARCH("food/food trucks", N1880)),"food trucks",ISNUMBER(SEARCH("food/restaurants", N1880)),"restaurants",ISNUMBER(SEARCH("food/small batch", N1880)),"small batch",ISNUMBER(SEARCH("games/mobile games", N1880)),"mobile games",ISNUMBER(SEARCH("games/tabletop games", N1880)),"tabletop games",ISNUMBER(SEARCH("games/video games", N1880)),"video games",ISNUMBER(SEARCH("music/classical music", N1880)),"classical music",ISNUMBER(SEARCH("music/electronic music", N1880)),"electronic music",ISNUMBER(SEARCH("music/faith", N1880)),"faith",ISNUMBER(SEARCH("music/indie rock", N1880)),"indie rock",ISNUMBER(SEARCH("music/jazz", N1880)),"jazz",ISNUMBER(SEARCH("music/metal", N1880)),"metal",ISNUMBER(SEARCH("music/pop", N1880)),"pop",ISNUMBER(SEARCH("music/rock", N1880)),"rock",ISNUMBER(SEARCH("music/world music", N1880)),"world music",ISNUMBER(SEARCH("journalism/audio", N1880)),"audio",ISNUMBER(SEARCH("photography/nature", N1880)),"nature",ISNUMBER(SEARCH("photography/people", N1880)),"people",ISNUMBER(SEARCH("photography/photobooks", N1880)),"photobooks",ISNUMBER(SEARCH("photography/places", N1880)),"places",ISNUMBER(SEARCH("publishing/art books", N1880)),"art books",ISNUMBER(SEARCH("publishing/children's books", N1880)),"children's books",ISNUMBER(SEARCH("publishing/fiction", N1880)),"fiction",ISNUMBER(SEARCH("publishing/nonfiction", N1880)),"nonfiction",ISNUMBER(SEARCH("publishing/radio &amp; podcasts", N1880)),"radio &amp; podcasts",ISNUMBER(SEARCH("publishing/translations", N1880)),"translations",ISNUMBER(SEARCH("technology/gadgets", N1880)),"gadgets",ISNUMBER(SEARCH("technology/hardware", N1880)),"hardware",ISNUMBER(SEARCH("technology/makerspaces", N1880)),"makerspaces",ISNUMBER(SEARCH("technology/space exploration", N1880)),"space exploration",ISNUMBER(SEARCH("technology/wearables", N1880)),"wearables",ISNUMBER(SEARCH("technology/web", N1880)),"web",ISNUMBER(SEARCH("theater/musical", N1880)),"musical",ISNUMBER(SEARCH("theater/plays", N1880)),"plays",ISNUMBER(SEARCH("theater/spaces", N1880)),"spaces")</f>
        <v>mobile games</v>
      </c>
      <c r="S1880" s="6">
        <f t="shared" si="148"/>
        <v>41773.008738425924</v>
      </c>
      <c r="T1880" s="6">
        <f t="shared" si="149"/>
        <v>41803.008738425924</v>
      </c>
    </row>
    <row r="1881" spans="1:20" ht="48" hidden="1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tr">
        <f t="shared" si="147"/>
        <v>games</v>
      </c>
      <c r="R1881" t="str" cm="1">
        <f t="array" ref="R1881">_xlfn.IFS(ISNUMBER(SEARCH("film &amp; video/television", N1881)),"television",ISNUMBER(SEARCH("film &amp; video/animation", N1881)),"animation",ISNUMBER(SEARCH("film &amp; video/documentary", N1881)),"documentary",ISNUMBER(SEARCH("film &amp; video/drama", N1881)),"drama",ISNUMBER(SEARCH("film &amp; video/science fiction", N1881)),"science fiction",ISNUMBER(SEARCH("film &amp; video/shorts", N1881)),"shorts",ISNUMBER(SEARCH("food/food trucks", N1881)),"food trucks",ISNUMBER(SEARCH("food/restaurants", N1881)),"restaurants",ISNUMBER(SEARCH("food/small batch", N1881)),"small batch",ISNUMBER(SEARCH("games/mobile games", N1881)),"mobile games",ISNUMBER(SEARCH("games/tabletop games", N1881)),"tabletop games",ISNUMBER(SEARCH("games/video games", N1881)),"video games",ISNUMBER(SEARCH("music/classical music", N1881)),"classical music",ISNUMBER(SEARCH("music/electronic music", N1881)),"electronic music",ISNUMBER(SEARCH("music/faith", N1881)),"faith",ISNUMBER(SEARCH("music/indie rock", N1881)),"indie rock",ISNUMBER(SEARCH("music/jazz", N1881)),"jazz",ISNUMBER(SEARCH("music/metal", N1881)),"metal",ISNUMBER(SEARCH("music/pop", N1881)),"pop",ISNUMBER(SEARCH("music/rock", N1881)),"rock",ISNUMBER(SEARCH("music/world music", N1881)),"world music",ISNUMBER(SEARCH("journalism/audio", N1881)),"audio",ISNUMBER(SEARCH("photography/nature", N1881)),"nature",ISNUMBER(SEARCH("photography/people", N1881)),"people",ISNUMBER(SEARCH("photography/photobooks", N1881)),"photobooks",ISNUMBER(SEARCH("photography/places", N1881)),"places",ISNUMBER(SEARCH("publishing/art books", N1881)),"art books",ISNUMBER(SEARCH("publishing/children's books", N1881)),"children's books",ISNUMBER(SEARCH("publishing/fiction", N1881)),"fiction",ISNUMBER(SEARCH("publishing/nonfiction", N1881)),"nonfiction",ISNUMBER(SEARCH("publishing/radio &amp; podcasts", N1881)),"radio &amp; podcasts",ISNUMBER(SEARCH("publishing/translations", N1881)),"translations",ISNUMBER(SEARCH("technology/gadgets", N1881)),"gadgets",ISNUMBER(SEARCH("technology/hardware", N1881)),"hardware",ISNUMBER(SEARCH("technology/makerspaces", N1881)),"makerspaces",ISNUMBER(SEARCH("technology/space exploration", N1881)),"space exploration",ISNUMBER(SEARCH("technology/wearables", N1881)),"wearables",ISNUMBER(SEARCH("technology/web", N1881)),"web",ISNUMBER(SEARCH("theater/musical", N1881)),"musical",ISNUMBER(SEARCH("theater/plays", N1881)),"plays",ISNUMBER(SEARCH("theater/spaces", N1881)),"spaces")</f>
        <v>mobile games</v>
      </c>
      <c r="S1881" s="6">
        <f t="shared" si="148"/>
        <v>42413.649641203709</v>
      </c>
      <c r="T1881" s="6">
        <f t="shared" si="149"/>
        <v>42443.607974537037</v>
      </c>
    </row>
    <row r="1882" spans="1:20" ht="32" hidden="1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tr">
        <f t="shared" si="147"/>
        <v>games</v>
      </c>
      <c r="R1882" t="str" cm="1">
        <f t="array" ref="R1882">_xlfn.IFS(ISNUMBER(SEARCH("film &amp; video/television", N1882)),"television",ISNUMBER(SEARCH("film &amp; video/animation", N1882)),"animation",ISNUMBER(SEARCH("film &amp; video/documentary", N1882)),"documentary",ISNUMBER(SEARCH("film &amp; video/drama", N1882)),"drama",ISNUMBER(SEARCH("film &amp; video/science fiction", N1882)),"science fiction",ISNUMBER(SEARCH("film &amp; video/shorts", N1882)),"shorts",ISNUMBER(SEARCH("food/food trucks", N1882)),"food trucks",ISNUMBER(SEARCH("food/restaurants", N1882)),"restaurants",ISNUMBER(SEARCH("food/small batch", N1882)),"small batch",ISNUMBER(SEARCH("games/mobile games", N1882)),"mobile games",ISNUMBER(SEARCH("games/tabletop games", N1882)),"tabletop games",ISNUMBER(SEARCH("games/video games", N1882)),"video games",ISNUMBER(SEARCH("music/classical music", N1882)),"classical music",ISNUMBER(SEARCH("music/electronic music", N1882)),"electronic music",ISNUMBER(SEARCH("music/faith", N1882)),"faith",ISNUMBER(SEARCH("music/indie rock", N1882)),"indie rock",ISNUMBER(SEARCH("music/jazz", N1882)),"jazz",ISNUMBER(SEARCH("music/metal", N1882)),"metal",ISNUMBER(SEARCH("music/pop", N1882)),"pop",ISNUMBER(SEARCH("music/rock", N1882)),"rock",ISNUMBER(SEARCH("music/world music", N1882)),"world music",ISNUMBER(SEARCH("journalism/audio", N1882)),"audio",ISNUMBER(SEARCH("photography/nature", N1882)),"nature",ISNUMBER(SEARCH("photography/people", N1882)),"people",ISNUMBER(SEARCH("photography/photobooks", N1882)),"photobooks",ISNUMBER(SEARCH("photography/places", N1882)),"places",ISNUMBER(SEARCH("publishing/art books", N1882)),"art books",ISNUMBER(SEARCH("publishing/children's books", N1882)),"children's books",ISNUMBER(SEARCH("publishing/fiction", N1882)),"fiction",ISNUMBER(SEARCH("publishing/nonfiction", N1882)),"nonfiction",ISNUMBER(SEARCH("publishing/radio &amp; podcasts", N1882)),"radio &amp; podcasts",ISNUMBER(SEARCH("publishing/translations", N1882)),"translations",ISNUMBER(SEARCH("technology/gadgets", N1882)),"gadgets",ISNUMBER(SEARCH("technology/hardware", N1882)),"hardware",ISNUMBER(SEARCH("technology/makerspaces", N1882)),"makerspaces",ISNUMBER(SEARCH("technology/space exploration", N1882)),"space exploration",ISNUMBER(SEARCH("technology/wearables", N1882)),"wearables",ISNUMBER(SEARCH("technology/web", N1882)),"web",ISNUMBER(SEARCH("theater/musical", N1882)),"musical",ISNUMBER(SEARCH("theater/plays", N1882)),"plays",ISNUMBER(SEARCH("theater/spaces", N1882)),"spaces")</f>
        <v>mobile games</v>
      </c>
      <c r="S1882" s="6">
        <f t="shared" si="148"/>
        <v>42430.566898148143</v>
      </c>
      <c r="T1882" s="6">
        <f t="shared" si="149"/>
        <v>42459.525231481486</v>
      </c>
    </row>
    <row r="1883" spans="1:20" ht="48" hidden="1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tr">
        <f t="shared" si="147"/>
        <v>music</v>
      </c>
      <c r="R1883" t="str" cm="1">
        <f t="array" ref="R1883">_xlfn.IFS(ISNUMBER(SEARCH("film &amp; video/television", N1883)),"television",ISNUMBER(SEARCH("film &amp; video/animation", N1883)),"animation",ISNUMBER(SEARCH("film &amp; video/documentary", N1883)),"documentary",ISNUMBER(SEARCH("film &amp; video/drama", N1883)),"drama",ISNUMBER(SEARCH("film &amp; video/science fiction", N1883)),"science fiction",ISNUMBER(SEARCH("film &amp; video/shorts", N1883)),"shorts",ISNUMBER(SEARCH("food/food trucks", N1883)),"food trucks",ISNUMBER(SEARCH("food/restaurants", N1883)),"restaurants",ISNUMBER(SEARCH("food/small batch", N1883)),"small batch",ISNUMBER(SEARCH("games/mobile games", N1883)),"mobile games",ISNUMBER(SEARCH("games/tabletop games", N1883)),"tabletop games",ISNUMBER(SEARCH("games/video games", N1883)),"video games",ISNUMBER(SEARCH("music/classical music", N1883)),"classical music",ISNUMBER(SEARCH("music/electronic music", N1883)),"electronic music",ISNUMBER(SEARCH("music/faith", N1883)),"faith",ISNUMBER(SEARCH("music/indie rock", N1883)),"indie rock",ISNUMBER(SEARCH("music/jazz", N1883)),"jazz",ISNUMBER(SEARCH("music/metal", N1883)),"metal",ISNUMBER(SEARCH("music/pop", N1883)),"pop",ISNUMBER(SEARCH("music/rock", N1883)),"rock",ISNUMBER(SEARCH("music/world music", N1883)),"world music",ISNUMBER(SEARCH("journalism/audio", N1883)),"audio",ISNUMBER(SEARCH("photography/nature", N1883)),"nature",ISNUMBER(SEARCH("photography/people", N1883)),"people",ISNUMBER(SEARCH("photography/photobooks", N1883)),"photobooks",ISNUMBER(SEARCH("photography/places", N1883)),"places",ISNUMBER(SEARCH("publishing/art books", N1883)),"art books",ISNUMBER(SEARCH("publishing/children's books", N1883)),"children's books",ISNUMBER(SEARCH("publishing/fiction", N1883)),"fiction",ISNUMBER(SEARCH("publishing/nonfiction", N1883)),"nonfiction",ISNUMBER(SEARCH("publishing/radio &amp; podcasts", N1883)),"radio &amp; podcasts",ISNUMBER(SEARCH("publishing/translations", N1883)),"translations",ISNUMBER(SEARCH("technology/gadgets", N1883)),"gadgets",ISNUMBER(SEARCH("technology/hardware", N1883)),"hardware",ISNUMBER(SEARCH("technology/makerspaces", N1883)),"makerspaces",ISNUMBER(SEARCH("technology/space exploration", N1883)),"space exploration",ISNUMBER(SEARCH("technology/wearables", N1883)),"wearables",ISNUMBER(SEARCH("technology/web", N1883)),"web",ISNUMBER(SEARCH("theater/musical", N1883)),"musical",ISNUMBER(SEARCH("theater/plays", N1883)),"plays",ISNUMBER(SEARCH("theater/spaces", N1883)),"spaces")</f>
        <v>indie rock</v>
      </c>
      <c r="S1883" s="6">
        <f t="shared" si="148"/>
        <v>42043.152650462958</v>
      </c>
      <c r="T1883" s="6">
        <f t="shared" si="149"/>
        <v>42073.110983796301</v>
      </c>
    </row>
    <row r="1884" spans="1:20" ht="48" hidden="1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tr">
        <f t="shared" si="147"/>
        <v>music</v>
      </c>
      <c r="R1884" t="str" cm="1">
        <f t="array" ref="R1884">_xlfn.IFS(ISNUMBER(SEARCH("film &amp; video/television", N1884)),"television",ISNUMBER(SEARCH("film &amp; video/animation", N1884)),"animation",ISNUMBER(SEARCH("film &amp; video/documentary", N1884)),"documentary",ISNUMBER(SEARCH("film &amp; video/drama", N1884)),"drama",ISNUMBER(SEARCH("film &amp; video/science fiction", N1884)),"science fiction",ISNUMBER(SEARCH("film &amp; video/shorts", N1884)),"shorts",ISNUMBER(SEARCH("food/food trucks", N1884)),"food trucks",ISNUMBER(SEARCH("food/restaurants", N1884)),"restaurants",ISNUMBER(SEARCH("food/small batch", N1884)),"small batch",ISNUMBER(SEARCH("games/mobile games", N1884)),"mobile games",ISNUMBER(SEARCH("games/tabletop games", N1884)),"tabletop games",ISNUMBER(SEARCH("games/video games", N1884)),"video games",ISNUMBER(SEARCH("music/classical music", N1884)),"classical music",ISNUMBER(SEARCH("music/electronic music", N1884)),"electronic music",ISNUMBER(SEARCH("music/faith", N1884)),"faith",ISNUMBER(SEARCH("music/indie rock", N1884)),"indie rock",ISNUMBER(SEARCH("music/jazz", N1884)),"jazz",ISNUMBER(SEARCH("music/metal", N1884)),"metal",ISNUMBER(SEARCH("music/pop", N1884)),"pop",ISNUMBER(SEARCH("music/rock", N1884)),"rock",ISNUMBER(SEARCH("music/world music", N1884)),"world music",ISNUMBER(SEARCH("journalism/audio", N1884)),"audio",ISNUMBER(SEARCH("photography/nature", N1884)),"nature",ISNUMBER(SEARCH("photography/people", N1884)),"people",ISNUMBER(SEARCH("photography/photobooks", N1884)),"photobooks",ISNUMBER(SEARCH("photography/places", N1884)),"places",ISNUMBER(SEARCH("publishing/art books", N1884)),"art books",ISNUMBER(SEARCH("publishing/children's books", N1884)),"children's books",ISNUMBER(SEARCH("publishing/fiction", N1884)),"fiction",ISNUMBER(SEARCH("publishing/nonfiction", N1884)),"nonfiction",ISNUMBER(SEARCH("publishing/radio &amp; podcasts", N1884)),"radio &amp; podcasts",ISNUMBER(SEARCH("publishing/translations", N1884)),"translations",ISNUMBER(SEARCH("technology/gadgets", N1884)),"gadgets",ISNUMBER(SEARCH("technology/hardware", N1884)),"hardware",ISNUMBER(SEARCH("technology/makerspaces", N1884)),"makerspaces",ISNUMBER(SEARCH("technology/space exploration", N1884)),"space exploration",ISNUMBER(SEARCH("technology/wearables", N1884)),"wearables",ISNUMBER(SEARCH("technology/web", N1884)),"web",ISNUMBER(SEARCH("theater/musical", N1884)),"musical",ISNUMBER(SEARCH("theater/plays", N1884)),"plays",ISNUMBER(SEARCH("theater/spaces", N1884)),"spaces")</f>
        <v>indie rock</v>
      </c>
      <c r="S1884" s="6">
        <f t="shared" si="148"/>
        <v>41067.949212962965</v>
      </c>
      <c r="T1884" s="6">
        <f t="shared" si="149"/>
        <v>41100.991666666669</v>
      </c>
    </row>
    <row r="1885" spans="1:20" ht="48" hidden="1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tr">
        <f t="shared" si="147"/>
        <v>music</v>
      </c>
      <c r="R1885" t="str" cm="1">
        <f t="array" ref="R1885">_xlfn.IFS(ISNUMBER(SEARCH("film &amp; video/television", N1885)),"television",ISNUMBER(SEARCH("film &amp; video/animation", N1885)),"animation",ISNUMBER(SEARCH("film &amp; video/documentary", N1885)),"documentary",ISNUMBER(SEARCH("film &amp; video/drama", N1885)),"drama",ISNUMBER(SEARCH("film &amp; video/science fiction", N1885)),"science fiction",ISNUMBER(SEARCH("film &amp; video/shorts", N1885)),"shorts",ISNUMBER(SEARCH("food/food trucks", N1885)),"food trucks",ISNUMBER(SEARCH("food/restaurants", N1885)),"restaurants",ISNUMBER(SEARCH("food/small batch", N1885)),"small batch",ISNUMBER(SEARCH("games/mobile games", N1885)),"mobile games",ISNUMBER(SEARCH("games/tabletop games", N1885)),"tabletop games",ISNUMBER(SEARCH("games/video games", N1885)),"video games",ISNUMBER(SEARCH("music/classical music", N1885)),"classical music",ISNUMBER(SEARCH("music/electronic music", N1885)),"electronic music",ISNUMBER(SEARCH("music/faith", N1885)),"faith",ISNUMBER(SEARCH("music/indie rock", N1885)),"indie rock",ISNUMBER(SEARCH("music/jazz", N1885)),"jazz",ISNUMBER(SEARCH("music/metal", N1885)),"metal",ISNUMBER(SEARCH("music/pop", N1885)),"pop",ISNUMBER(SEARCH("music/rock", N1885)),"rock",ISNUMBER(SEARCH("music/world music", N1885)),"world music",ISNUMBER(SEARCH("journalism/audio", N1885)),"audio",ISNUMBER(SEARCH("photography/nature", N1885)),"nature",ISNUMBER(SEARCH("photography/people", N1885)),"people",ISNUMBER(SEARCH("photography/photobooks", N1885)),"photobooks",ISNUMBER(SEARCH("photography/places", N1885)),"places",ISNUMBER(SEARCH("publishing/art books", N1885)),"art books",ISNUMBER(SEARCH("publishing/children's books", N1885)),"children's books",ISNUMBER(SEARCH("publishing/fiction", N1885)),"fiction",ISNUMBER(SEARCH("publishing/nonfiction", N1885)),"nonfiction",ISNUMBER(SEARCH("publishing/radio &amp; podcasts", N1885)),"radio &amp; podcasts",ISNUMBER(SEARCH("publishing/translations", N1885)),"translations",ISNUMBER(SEARCH("technology/gadgets", N1885)),"gadgets",ISNUMBER(SEARCH("technology/hardware", N1885)),"hardware",ISNUMBER(SEARCH("technology/makerspaces", N1885)),"makerspaces",ISNUMBER(SEARCH("technology/space exploration", N1885)),"space exploration",ISNUMBER(SEARCH("technology/wearables", N1885)),"wearables",ISNUMBER(SEARCH("technology/web", N1885)),"web",ISNUMBER(SEARCH("theater/musical", N1885)),"musical",ISNUMBER(SEARCH("theater/plays", N1885)),"plays",ISNUMBER(SEARCH("theater/spaces", N1885)),"spaces")</f>
        <v>indie rock</v>
      </c>
      <c r="S1885" s="6">
        <f t="shared" si="148"/>
        <v>40977.948009259257</v>
      </c>
      <c r="T1885" s="6">
        <f t="shared" si="149"/>
        <v>41007.906342592592</v>
      </c>
    </row>
    <row r="1886" spans="1:20" ht="48" hidden="1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tr">
        <f t="shared" si="147"/>
        <v>music</v>
      </c>
      <c r="R1886" t="str" cm="1">
        <f t="array" ref="R1886">_xlfn.IFS(ISNUMBER(SEARCH("film &amp; video/television", N1886)),"television",ISNUMBER(SEARCH("film &amp; video/animation", N1886)),"animation",ISNUMBER(SEARCH("film &amp; video/documentary", N1886)),"documentary",ISNUMBER(SEARCH("film &amp; video/drama", N1886)),"drama",ISNUMBER(SEARCH("film &amp; video/science fiction", N1886)),"science fiction",ISNUMBER(SEARCH("film &amp; video/shorts", N1886)),"shorts",ISNUMBER(SEARCH("food/food trucks", N1886)),"food trucks",ISNUMBER(SEARCH("food/restaurants", N1886)),"restaurants",ISNUMBER(SEARCH("food/small batch", N1886)),"small batch",ISNUMBER(SEARCH("games/mobile games", N1886)),"mobile games",ISNUMBER(SEARCH("games/tabletop games", N1886)),"tabletop games",ISNUMBER(SEARCH("games/video games", N1886)),"video games",ISNUMBER(SEARCH("music/classical music", N1886)),"classical music",ISNUMBER(SEARCH("music/electronic music", N1886)),"electronic music",ISNUMBER(SEARCH("music/faith", N1886)),"faith",ISNUMBER(SEARCH("music/indie rock", N1886)),"indie rock",ISNUMBER(SEARCH("music/jazz", N1886)),"jazz",ISNUMBER(SEARCH("music/metal", N1886)),"metal",ISNUMBER(SEARCH("music/pop", N1886)),"pop",ISNUMBER(SEARCH("music/rock", N1886)),"rock",ISNUMBER(SEARCH("music/world music", N1886)),"world music",ISNUMBER(SEARCH("journalism/audio", N1886)),"audio",ISNUMBER(SEARCH("photography/nature", N1886)),"nature",ISNUMBER(SEARCH("photography/people", N1886)),"people",ISNUMBER(SEARCH("photography/photobooks", N1886)),"photobooks",ISNUMBER(SEARCH("photography/places", N1886)),"places",ISNUMBER(SEARCH("publishing/art books", N1886)),"art books",ISNUMBER(SEARCH("publishing/children's books", N1886)),"children's books",ISNUMBER(SEARCH("publishing/fiction", N1886)),"fiction",ISNUMBER(SEARCH("publishing/nonfiction", N1886)),"nonfiction",ISNUMBER(SEARCH("publishing/radio &amp; podcasts", N1886)),"radio &amp; podcasts",ISNUMBER(SEARCH("publishing/translations", N1886)),"translations",ISNUMBER(SEARCH("technology/gadgets", N1886)),"gadgets",ISNUMBER(SEARCH("technology/hardware", N1886)),"hardware",ISNUMBER(SEARCH("technology/makerspaces", N1886)),"makerspaces",ISNUMBER(SEARCH("technology/space exploration", N1886)),"space exploration",ISNUMBER(SEARCH("technology/wearables", N1886)),"wearables",ISNUMBER(SEARCH("technology/web", N1886)),"web",ISNUMBER(SEARCH("theater/musical", N1886)),"musical",ISNUMBER(SEARCH("theater/plays", N1886)),"plays",ISNUMBER(SEARCH("theater/spaces", N1886)),"spaces")</f>
        <v>indie rock</v>
      </c>
      <c r="S1886" s="6">
        <f t="shared" si="148"/>
        <v>41205.198321759257</v>
      </c>
      <c r="T1886" s="6">
        <f t="shared" si="149"/>
        <v>41240.5</v>
      </c>
    </row>
    <row r="1887" spans="1:20" ht="48" hidden="1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tr">
        <f t="shared" si="147"/>
        <v>music</v>
      </c>
      <c r="R1887" t="str" cm="1">
        <f t="array" ref="R1887">_xlfn.IFS(ISNUMBER(SEARCH("film &amp; video/television", N1887)),"television",ISNUMBER(SEARCH("film &amp; video/animation", N1887)),"animation",ISNUMBER(SEARCH("film &amp; video/documentary", N1887)),"documentary",ISNUMBER(SEARCH("film &amp; video/drama", N1887)),"drama",ISNUMBER(SEARCH("film &amp; video/science fiction", N1887)),"science fiction",ISNUMBER(SEARCH("film &amp; video/shorts", N1887)),"shorts",ISNUMBER(SEARCH("food/food trucks", N1887)),"food trucks",ISNUMBER(SEARCH("food/restaurants", N1887)),"restaurants",ISNUMBER(SEARCH("food/small batch", N1887)),"small batch",ISNUMBER(SEARCH("games/mobile games", N1887)),"mobile games",ISNUMBER(SEARCH("games/tabletop games", N1887)),"tabletop games",ISNUMBER(SEARCH("games/video games", N1887)),"video games",ISNUMBER(SEARCH("music/classical music", N1887)),"classical music",ISNUMBER(SEARCH("music/electronic music", N1887)),"electronic music",ISNUMBER(SEARCH("music/faith", N1887)),"faith",ISNUMBER(SEARCH("music/indie rock", N1887)),"indie rock",ISNUMBER(SEARCH("music/jazz", N1887)),"jazz",ISNUMBER(SEARCH("music/metal", N1887)),"metal",ISNUMBER(SEARCH("music/pop", N1887)),"pop",ISNUMBER(SEARCH("music/rock", N1887)),"rock",ISNUMBER(SEARCH("music/world music", N1887)),"world music",ISNUMBER(SEARCH("journalism/audio", N1887)),"audio",ISNUMBER(SEARCH("photography/nature", N1887)),"nature",ISNUMBER(SEARCH("photography/people", N1887)),"people",ISNUMBER(SEARCH("photography/photobooks", N1887)),"photobooks",ISNUMBER(SEARCH("photography/places", N1887)),"places",ISNUMBER(SEARCH("publishing/art books", N1887)),"art books",ISNUMBER(SEARCH("publishing/children's books", N1887)),"children's books",ISNUMBER(SEARCH("publishing/fiction", N1887)),"fiction",ISNUMBER(SEARCH("publishing/nonfiction", N1887)),"nonfiction",ISNUMBER(SEARCH("publishing/radio &amp; podcasts", N1887)),"radio &amp; podcasts",ISNUMBER(SEARCH("publishing/translations", N1887)),"translations",ISNUMBER(SEARCH("technology/gadgets", N1887)),"gadgets",ISNUMBER(SEARCH("technology/hardware", N1887)),"hardware",ISNUMBER(SEARCH("technology/makerspaces", N1887)),"makerspaces",ISNUMBER(SEARCH("technology/space exploration", N1887)),"space exploration",ISNUMBER(SEARCH("technology/wearables", N1887)),"wearables",ISNUMBER(SEARCH("technology/web", N1887)),"web",ISNUMBER(SEARCH("theater/musical", N1887)),"musical",ISNUMBER(SEARCH("theater/plays", N1887)),"plays",ISNUMBER(SEARCH("theater/spaces", N1887)),"spaces")</f>
        <v>indie rock</v>
      </c>
      <c r="S1887" s="6">
        <f t="shared" si="148"/>
        <v>41099.093865740739</v>
      </c>
      <c r="T1887" s="6">
        <f t="shared" si="149"/>
        <v>41131.916666666664</v>
      </c>
    </row>
    <row r="1888" spans="1:20" ht="48" hidden="1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tr">
        <f t="shared" si="147"/>
        <v>music</v>
      </c>
      <c r="R1888" t="str" cm="1">
        <f t="array" ref="R1888">_xlfn.IFS(ISNUMBER(SEARCH("film &amp; video/television", N1888)),"television",ISNUMBER(SEARCH("film &amp; video/animation", N1888)),"animation",ISNUMBER(SEARCH("film &amp; video/documentary", N1888)),"documentary",ISNUMBER(SEARCH("film &amp; video/drama", N1888)),"drama",ISNUMBER(SEARCH("film &amp; video/science fiction", N1888)),"science fiction",ISNUMBER(SEARCH("film &amp; video/shorts", N1888)),"shorts",ISNUMBER(SEARCH("food/food trucks", N1888)),"food trucks",ISNUMBER(SEARCH("food/restaurants", N1888)),"restaurants",ISNUMBER(SEARCH("food/small batch", N1888)),"small batch",ISNUMBER(SEARCH("games/mobile games", N1888)),"mobile games",ISNUMBER(SEARCH("games/tabletop games", N1888)),"tabletop games",ISNUMBER(SEARCH("games/video games", N1888)),"video games",ISNUMBER(SEARCH("music/classical music", N1888)),"classical music",ISNUMBER(SEARCH("music/electronic music", N1888)),"electronic music",ISNUMBER(SEARCH("music/faith", N1888)),"faith",ISNUMBER(SEARCH("music/indie rock", N1888)),"indie rock",ISNUMBER(SEARCH("music/jazz", N1888)),"jazz",ISNUMBER(SEARCH("music/metal", N1888)),"metal",ISNUMBER(SEARCH("music/pop", N1888)),"pop",ISNUMBER(SEARCH("music/rock", N1888)),"rock",ISNUMBER(SEARCH("music/world music", N1888)),"world music",ISNUMBER(SEARCH("journalism/audio", N1888)),"audio",ISNUMBER(SEARCH("photography/nature", N1888)),"nature",ISNUMBER(SEARCH("photography/people", N1888)),"people",ISNUMBER(SEARCH("photography/photobooks", N1888)),"photobooks",ISNUMBER(SEARCH("photography/places", N1888)),"places",ISNUMBER(SEARCH("publishing/art books", N1888)),"art books",ISNUMBER(SEARCH("publishing/children's books", N1888)),"children's books",ISNUMBER(SEARCH("publishing/fiction", N1888)),"fiction",ISNUMBER(SEARCH("publishing/nonfiction", N1888)),"nonfiction",ISNUMBER(SEARCH("publishing/radio &amp; podcasts", N1888)),"radio &amp; podcasts",ISNUMBER(SEARCH("publishing/translations", N1888)),"translations",ISNUMBER(SEARCH("technology/gadgets", N1888)),"gadgets",ISNUMBER(SEARCH("technology/hardware", N1888)),"hardware",ISNUMBER(SEARCH("technology/makerspaces", N1888)),"makerspaces",ISNUMBER(SEARCH("technology/space exploration", N1888)),"space exploration",ISNUMBER(SEARCH("technology/wearables", N1888)),"wearables",ISNUMBER(SEARCH("technology/web", N1888)),"web",ISNUMBER(SEARCH("theater/musical", N1888)),"musical",ISNUMBER(SEARCH("theater/plays", N1888)),"plays",ISNUMBER(SEARCH("theater/spaces", N1888)),"spaces")</f>
        <v>indie rock</v>
      </c>
      <c r="S1888" s="6">
        <f t="shared" si="148"/>
        <v>41925.906689814816</v>
      </c>
      <c r="T1888" s="6">
        <f t="shared" si="14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tr">
        <f t="shared" si="147"/>
        <v>music</v>
      </c>
      <c r="R1889" t="str" cm="1">
        <f t="array" ref="R1889">_xlfn.IFS(ISNUMBER(SEARCH("film &amp; video/television", N1889)),"television",ISNUMBER(SEARCH("film &amp; video/animation", N1889)),"animation",ISNUMBER(SEARCH("film &amp; video/documentary", N1889)),"documentary",ISNUMBER(SEARCH("film &amp; video/drama", N1889)),"drama",ISNUMBER(SEARCH("film &amp; video/science fiction", N1889)),"science fiction",ISNUMBER(SEARCH("film &amp; video/shorts", N1889)),"shorts",ISNUMBER(SEARCH("food/food trucks", N1889)),"food trucks",ISNUMBER(SEARCH("food/restaurants", N1889)),"restaurants",ISNUMBER(SEARCH("food/small batch", N1889)),"small batch",ISNUMBER(SEARCH("games/mobile games", N1889)),"mobile games",ISNUMBER(SEARCH("games/tabletop games", N1889)),"tabletop games",ISNUMBER(SEARCH("games/video games", N1889)),"video games",ISNUMBER(SEARCH("music/classical music", N1889)),"classical music",ISNUMBER(SEARCH("music/electronic music", N1889)),"electronic music",ISNUMBER(SEARCH("music/faith", N1889)),"faith",ISNUMBER(SEARCH("music/indie rock", N1889)),"indie rock",ISNUMBER(SEARCH("music/jazz", N1889)),"jazz",ISNUMBER(SEARCH("music/metal", N1889)),"metal",ISNUMBER(SEARCH("music/pop", N1889)),"pop",ISNUMBER(SEARCH("music/rock", N1889)),"rock",ISNUMBER(SEARCH("music/world music", N1889)),"world music",ISNUMBER(SEARCH("journalism/audio", N1889)),"audio",ISNUMBER(SEARCH("photography/nature", N1889)),"nature",ISNUMBER(SEARCH("photography/people", N1889)),"people",ISNUMBER(SEARCH("photography/photobooks", N1889)),"photobooks",ISNUMBER(SEARCH("photography/places", N1889)),"places",ISNUMBER(SEARCH("publishing/art books", N1889)),"art books",ISNUMBER(SEARCH("publishing/children's books", N1889)),"children's books",ISNUMBER(SEARCH("publishing/fiction", N1889)),"fiction",ISNUMBER(SEARCH("publishing/nonfiction", N1889)),"nonfiction",ISNUMBER(SEARCH("publishing/radio &amp; podcasts", N1889)),"radio &amp; podcasts",ISNUMBER(SEARCH("publishing/translations", N1889)),"translations",ISNUMBER(SEARCH("technology/gadgets", N1889)),"gadgets",ISNUMBER(SEARCH("technology/hardware", N1889)),"hardware",ISNUMBER(SEARCH("technology/makerspaces", N1889)),"makerspaces",ISNUMBER(SEARCH("technology/space exploration", N1889)),"space exploration",ISNUMBER(SEARCH("technology/wearables", N1889)),"wearables",ISNUMBER(SEARCH("technology/web", N1889)),"web",ISNUMBER(SEARCH("theater/musical", N1889)),"musical",ISNUMBER(SEARCH("theater/plays", N1889)),"plays",ISNUMBER(SEARCH("theater/spaces", N1889)),"spaces")</f>
        <v>indie rock</v>
      </c>
      <c r="S1889" s="6">
        <f t="shared" si="148"/>
        <v>42323.800138888888</v>
      </c>
      <c r="T1889" s="6">
        <f t="shared" si="149"/>
        <v>42341.895833333328</v>
      </c>
    </row>
    <row r="1890" spans="1:20" ht="48" hidden="1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tr">
        <f t="shared" si="147"/>
        <v>music</v>
      </c>
      <c r="R1890" t="str" cm="1">
        <f t="array" ref="R1890">_xlfn.IFS(ISNUMBER(SEARCH("film &amp; video/television", N1890)),"television",ISNUMBER(SEARCH("film &amp; video/animation", N1890)),"animation",ISNUMBER(SEARCH("film &amp; video/documentary", N1890)),"documentary",ISNUMBER(SEARCH("film &amp; video/drama", N1890)),"drama",ISNUMBER(SEARCH("film &amp; video/science fiction", N1890)),"science fiction",ISNUMBER(SEARCH("film &amp; video/shorts", N1890)),"shorts",ISNUMBER(SEARCH("food/food trucks", N1890)),"food trucks",ISNUMBER(SEARCH("food/restaurants", N1890)),"restaurants",ISNUMBER(SEARCH("food/small batch", N1890)),"small batch",ISNUMBER(SEARCH("games/mobile games", N1890)),"mobile games",ISNUMBER(SEARCH("games/tabletop games", N1890)),"tabletop games",ISNUMBER(SEARCH("games/video games", N1890)),"video games",ISNUMBER(SEARCH("music/classical music", N1890)),"classical music",ISNUMBER(SEARCH("music/electronic music", N1890)),"electronic music",ISNUMBER(SEARCH("music/faith", N1890)),"faith",ISNUMBER(SEARCH("music/indie rock", N1890)),"indie rock",ISNUMBER(SEARCH("music/jazz", N1890)),"jazz",ISNUMBER(SEARCH("music/metal", N1890)),"metal",ISNUMBER(SEARCH("music/pop", N1890)),"pop",ISNUMBER(SEARCH("music/rock", N1890)),"rock",ISNUMBER(SEARCH("music/world music", N1890)),"world music",ISNUMBER(SEARCH("journalism/audio", N1890)),"audio",ISNUMBER(SEARCH("photography/nature", N1890)),"nature",ISNUMBER(SEARCH("photography/people", N1890)),"people",ISNUMBER(SEARCH("photography/photobooks", N1890)),"photobooks",ISNUMBER(SEARCH("photography/places", N1890)),"places",ISNUMBER(SEARCH("publishing/art books", N1890)),"art books",ISNUMBER(SEARCH("publishing/children's books", N1890)),"children's books",ISNUMBER(SEARCH("publishing/fiction", N1890)),"fiction",ISNUMBER(SEARCH("publishing/nonfiction", N1890)),"nonfiction",ISNUMBER(SEARCH("publishing/radio &amp; podcasts", N1890)),"radio &amp; podcasts",ISNUMBER(SEARCH("publishing/translations", N1890)),"translations",ISNUMBER(SEARCH("technology/gadgets", N1890)),"gadgets",ISNUMBER(SEARCH("technology/hardware", N1890)),"hardware",ISNUMBER(SEARCH("technology/makerspaces", N1890)),"makerspaces",ISNUMBER(SEARCH("technology/space exploration", N1890)),"space exploration",ISNUMBER(SEARCH("technology/wearables", N1890)),"wearables",ISNUMBER(SEARCH("technology/web", N1890)),"web",ISNUMBER(SEARCH("theater/musical", N1890)),"musical",ISNUMBER(SEARCH("theater/plays", N1890)),"plays",ISNUMBER(SEARCH("theater/spaces", N1890)),"spaces")</f>
        <v>indie rock</v>
      </c>
      <c r="S1890" s="6">
        <f t="shared" si="148"/>
        <v>40299.239953703705</v>
      </c>
      <c r="T1890" s="6">
        <f t="shared" si="149"/>
        <v>40330.207638888889</v>
      </c>
    </row>
    <row r="1891" spans="1:20" ht="48" hidden="1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tr">
        <f t="shared" si="147"/>
        <v>music</v>
      </c>
      <c r="R1891" t="str" cm="1">
        <f t="array" ref="R1891">_xlfn.IFS(ISNUMBER(SEARCH("film &amp; video/television", N1891)),"television",ISNUMBER(SEARCH("film &amp; video/animation", N1891)),"animation",ISNUMBER(SEARCH("film &amp; video/documentary", N1891)),"documentary",ISNUMBER(SEARCH("film &amp; video/drama", N1891)),"drama",ISNUMBER(SEARCH("film &amp; video/science fiction", N1891)),"science fiction",ISNUMBER(SEARCH("film &amp; video/shorts", N1891)),"shorts",ISNUMBER(SEARCH("food/food trucks", N1891)),"food trucks",ISNUMBER(SEARCH("food/restaurants", N1891)),"restaurants",ISNUMBER(SEARCH("food/small batch", N1891)),"small batch",ISNUMBER(SEARCH("games/mobile games", N1891)),"mobile games",ISNUMBER(SEARCH("games/tabletop games", N1891)),"tabletop games",ISNUMBER(SEARCH("games/video games", N1891)),"video games",ISNUMBER(SEARCH("music/classical music", N1891)),"classical music",ISNUMBER(SEARCH("music/electronic music", N1891)),"electronic music",ISNUMBER(SEARCH("music/faith", N1891)),"faith",ISNUMBER(SEARCH("music/indie rock", N1891)),"indie rock",ISNUMBER(SEARCH("music/jazz", N1891)),"jazz",ISNUMBER(SEARCH("music/metal", N1891)),"metal",ISNUMBER(SEARCH("music/pop", N1891)),"pop",ISNUMBER(SEARCH("music/rock", N1891)),"rock",ISNUMBER(SEARCH("music/world music", N1891)),"world music",ISNUMBER(SEARCH("journalism/audio", N1891)),"audio",ISNUMBER(SEARCH("photography/nature", N1891)),"nature",ISNUMBER(SEARCH("photography/people", N1891)),"people",ISNUMBER(SEARCH("photography/photobooks", N1891)),"photobooks",ISNUMBER(SEARCH("photography/places", N1891)),"places",ISNUMBER(SEARCH("publishing/art books", N1891)),"art books",ISNUMBER(SEARCH("publishing/children's books", N1891)),"children's books",ISNUMBER(SEARCH("publishing/fiction", N1891)),"fiction",ISNUMBER(SEARCH("publishing/nonfiction", N1891)),"nonfiction",ISNUMBER(SEARCH("publishing/radio &amp; podcasts", N1891)),"radio &amp; podcasts",ISNUMBER(SEARCH("publishing/translations", N1891)),"translations",ISNUMBER(SEARCH("technology/gadgets", N1891)),"gadgets",ISNUMBER(SEARCH("technology/hardware", N1891)),"hardware",ISNUMBER(SEARCH("technology/makerspaces", N1891)),"makerspaces",ISNUMBER(SEARCH("technology/space exploration", N1891)),"space exploration",ISNUMBER(SEARCH("technology/wearables", N1891)),"wearables",ISNUMBER(SEARCH("technology/web", N1891)),"web",ISNUMBER(SEARCH("theater/musical", N1891)),"musical",ISNUMBER(SEARCH("theater/plays", N1891)),"plays",ISNUMBER(SEARCH("theater/spaces", N1891)),"spaces")</f>
        <v>indie rock</v>
      </c>
      <c r="S1891" s="6">
        <f t="shared" si="148"/>
        <v>41299.793356481481</v>
      </c>
      <c r="T1891" s="6">
        <f t="shared" si="149"/>
        <v>41344.751689814817</v>
      </c>
    </row>
    <row r="1892" spans="1:20" ht="48" hidden="1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tr">
        <f t="shared" si="147"/>
        <v>music</v>
      </c>
      <c r="R1892" t="str" cm="1">
        <f t="array" ref="R1892">_xlfn.IFS(ISNUMBER(SEARCH("film &amp; video/television", N1892)),"television",ISNUMBER(SEARCH("film &amp; video/animation", N1892)),"animation",ISNUMBER(SEARCH("film &amp; video/documentary", N1892)),"documentary",ISNUMBER(SEARCH("film &amp; video/drama", N1892)),"drama",ISNUMBER(SEARCH("film &amp; video/science fiction", N1892)),"science fiction",ISNUMBER(SEARCH("film &amp; video/shorts", N1892)),"shorts",ISNUMBER(SEARCH("food/food trucks", N1892)),"food trucks",ISNUMBER(SEARCH("food/restaurants", N1892)),"restaurants",ISNUMBER(SEARCH("food/small batch", N1892)),"small batch",ISNUMBER(SEARCH("games/mobile games", N1892)),"mobile games",ISNUMBER(SEARCH("games/tabletop games", N1892)),"tabletop games",ISNUMBER(SEARCH("games/video games", N1892)),"video games",ISNUMBER(SEARCH("music/classical music", N1892)),"classical music",ISNUMBER(SEARCH("music/electronic music", N1892)),"electronic music",ISNUMBER(SEARCH("music/faith", N1892)),"faith",ISNUMBER(SEARCH("music/indie rock", N1892)),"indie rock",ISNUMBER(SEARCH("music/jazz", N1892)),"jazz",ISNUMBER(SEARCH("music/metal", N1892)),"metal",ISNUMBER(SEARCH("music/pop", N1892)),"pop",ISNUMBER(SEARCH("music/rock", N1892)),"rock",ISNUMBER(SEARCH("music/world music", N1892)),"world music",ISNUMBER(SEARCH("journalism/audio", N1892)),"audio",ISNUMBER(SEARCH("photography/nature", N1892)),"nature",ISNUMBER(SEARCH("photography/people", N1892)),"people",ISNUMBER(SEARCH("photography/photobooks", N1892)),"photobooks",ISNUMBER(SEARCH("photography/places", N1892)),"places",ISNUMBER(SEARCH("publishing/art books", N1892)),"art books",ISNUMBER(SEARCH("publishing/children's books", N1892)),"children's books",ISNUMBER(SEARCH("publishing/fiction", N1892)),"fiction",ISNUMBER(SEARCH("publishing/nonfiction", N1892)),"nonfiction",ISNUMBER(SEARCH("publishing/radio &amp; podcasts", N1892)),"radio &amp; podcasts",ISNUMBER(SEARCH("publishing/translations", N1892)),"translations",ISNUMBER(SEARCH("technology/gadgets", N1892)),"gadgets",ISNUMBER(SEARCH("technology/hardware", N1892)),"hardware",ISNUMBER(SEARCH("technology/makerspaces", N1892)),"makerspaces",ISNUMBER(SEARCH("technology/space exploration", N1892)),"space exploration",ISNUMBER(SEARCH("technology/wearables", N1892)),"wearables",ISNUMBER(SEARCH("technology/web", N1892)),"web",ISNUMBER(SEARCH("theater/musical", N1892)),"musical",ISNUMBER(SEARCH("theater/plays", N1892)),"plays",ISNUMBER(SEARCH("theater/spaces", N1892)),"spaces")</f>
        <v>indie rock</v>
      </c>
      <c r="S1892" s="6">
        <f t="shared" si="148"/>
        <v>41228.786203703705</v>
      </c>
      <c r="T1892" s="6">
        <f t="shared" si="149"/>
        <v>41258.786203703705</v>
      </c>
    </row>
    <row r="1893" spans="1:20" ht="48" hidden="1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tr">
        <f t="shared" si="147"/>
        <v>music</v>
      </c>
      <c r="R1893" t="str" cm="1">
        <f t="array" ref="R1893">_xlfn.IFS(ISNUMBER(SEARCH("film &amp; video/television", N1893)),"television",ISNUMBER(SEARCH("film &amp; video/animation", N1893)),"animation",ISNUMBER(SEARCH("film &amp; video/documentary", N1893)),"documentary",ISNUMBER(SEARCH("film &amp; video/drama", N1893)),"drama",ISNUMBER(SEARCH("film &amp; video/science fiction", N1893)),"science fiction",ISNUMBER(SEARCH("film &amp; video/shorts", N1893)),"shorts",ISNUMBER(SEARCH("food/food trucks", N1893)),"food trucks",ISNUMBER(SEARCH("food/restaurants", N1893)),"restaurants",ISNUMBER(SEARCH("food/small batch", N1893)),"small batch",ISNUMBER(SEARCH("games/mobile games", N1893)),"mobile games",ISNUMBER(SEARCH("games/tabletop games", N1893)),"tabletop games",ISNUMBER(SEARCH("games/video games", N1893)),"video games",ISNUMBER(SEARCH("music/classical music", N1893)),"classical music",ISNUMBER(SEARCH("music/electronic music", N1893)),"electronic music",ISNUMBER(SEARCH("music/faith", N1893)),"faith",ISNUMBER(SEARCH("music/indie rock", N1893)),"indie rock",ISNUMBER(SEARCH("music/jazz", N1893)),"jazz",ISNUMBER(SEARCH("music/metal", N1893)),"metal",ISNUMBER(SEARCH("music/pop", N1893)),"pop",ISNUMBER(SEARCH("music/rock", N1893)),"rock",ISNUMBER(SEARCH("music/world music", N1893)),"world music",ISNUMBER(SEARCH("journalism/audio", N1893)),"audio",ISNUMBER(SEARCH("photography/nature", N1893)),"nature",ISNUMBER(SEARCH("photography/people", N1893)),"people",ISNUMBER(SEARCH("photography/photobooks", N1893)),"photobooks",ISNUMBER(SEARCH("photography/places", N1893)),"places",ISNUMBER(SEARCH("publishing/art books", N1893)),"art books",ISNUMBER(SEARCH("publishing/children's books", N1893)),"children's books",ISNUMBER(SEARCH("publishing/fiction", N1893)),"fiction",ISNUMBER(SEARCH("publishing/nonfiction", N1893)),"nonfiction",ISNUMBER(SEARCH("publishing/radio &amp; podcasts", N1893)),"radio &amp; podcasts",ISNUMBER(SEARCH("publishing/translations", N1893)),"translations",ISNUMBER(SEARCH("technology/gadgets", N1893)),"gadgets",ISNUMBER(SEARCH("technology/hardware", N1893)),"hardware",ISNUMBER(SEARCH("technology/makerspaces", N1893)),"makerspaces",ISNUMBER(SEARCH("technology/space exploration", N1893)),"space exploration",ISNUMBER(SEARCH("technology/wearables", N1893)),"wearables",ISNUMBER(SEARCH("technology/web", N1893)),"web",ISNUMBER(SEARCH("theater/musical", N1893)),"musical",ISNUMBER(SEARCH("theater/plays", N1893)),"plays",ISNUMBER(SEARCH("theater/spaces", N1893)),"spaces")</f>
        <v>indie rock</v>
      </c>
      <c r="S1893" s="6">
        <f t="shared" si="148"/>
        <v>40335.798078703701</v>
      </c>
      <c r="T1893" s="6">
        <f t="shared" si="149"/>
        <v>40381.25</v>
      </c>
    </row>
    <row r="1894" spans="1:20" ht="32" hidden="1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tr">
        <f t="shared" si="147"/>
        <v>music</v>
      </c>
      <c r="R1894" t="str" cm="1">
        <f t="array" ref="R1894">_xlfn.IFS(ISNUMBER(SEARCH("film &amp; video/television", N1894)),"television",ISNUMBER(SEARCH("film &amp; video/animation", N1894)),"animation",ISNUMBER(SEARCH("film &amp; video/documentary", N1894)),"documentary",ISNUMBER(SEARCH("film &amp; video/drama", N1894)),"drama",ISNUMBER(SEARCH("film &amp; video/science fiction", N1894)),"science fiction",ISNUMBER(SEARCH("film &amp; video/shorts", N1894)),"shorts",ISNUMBER(SEARCH("food/food trucks", N1894)),"food trucks",ISNUMBER(SEARCH("food/restaurants", N1894)),"restaurants",ISNUMBER(SEARCH("food/small batch", N1894)),"small batch",ISNUMBER(SEARCH("games/mobile games", N1894)),"mobile games",ISNUMBER(SEARCH("games/tabletop games", N1894)),"tabletop games",ISNUMBER(SEARCH("games/video games", N1894)),"video games",ISNUMBER(SEARCH("music/classical music", N1894)),"classical music",ISNUMBER(SEARCH("music/electronic music", N1894)),"electronic music",ISNUMBER(SEARCH("music/faith", N1894)),"faith",ISNUMBER(SEARCH("music/indie rock", N1894)),"indie rock",ISNUMBER(SEARCH("music/jazz", N1894)),"jazz",ISNUMBER(SEARCH("music/metal", N1894)),"metal",ISNUMBER(SEARCH("music/pop", N1894)),"pop",ISNUMBER(SEARCH("music/rock", N1894)),"rock",ISNUMBER(SEARCH("music/world music", N1894)),"world music",ISNUMBER(SEARCH("journalism/audio", N1894)),"audio",ISNUMBER(SEARCH("photography/nature", N1894)),"nature",ISNUMBER(SEARCH("photography/people", N1894)),"people",ISNUMBER(SEARCH("photography/photobooks", N1894)),"photobooks",ISNUMBER(SEARCH("photography/places", N1894)),"places",ISNUMBER(SEARCH("publishing/art books", N1894)),"art books",ISNUMBER(SEARCH("publishing/children's books", N1894)),"children's books",ISNUMBER(SEARCH("publishing/fiction", N1894)),"fiction",ISNUMBER(SEARCH("publishing/nonfiction", N1894)),"nonfiction",ISNUMBER(SEARCH("publishing/radio &amp; podcasts", N1894)),"radio &amp; podcasts",ISNUMBER(SEARCH("publishing/translations", N1894)),"translations",ISNUMBER(SEARCH("technology/gadgets", N1894)),"gadgets",ISNUMBER(SEARCH("technology/hardware", N1894)),"hardware",ISNUMBER(SEARCH("technology/makerspaces", N1894)),"makerspaces",ISNUMBER(SEARCH("technology/space exploration", N1894)),"space exploration",ISNUMBER(SEARCH("technology/wearables", N1894)),"wearables",ISNUMBER(SEARCH("technology/web", N1894)),"web",ISNUMBER(SEARCH("theater/musical", N1894)),"musical",ISNUMBER(SEARCH("theater/plays", N1894)),"plays",ISNUMBER(SEARCH("theater/spaces", N1894)),"spaces")</f>
        <v>indie rock</v>
      </c>
      <c r="S1894" s="6">
        <f t="shared" si="148"/>
        <v>40671.637511574074</v>
      </c>
      <c r="T1894" s="6">
        <f t="shared" si="149"/>
        <v>40701.637511574074</v>
      </c>
    </row>
    <row r="1895" spans="1:20" ht="48" hidden="1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tr">
        <f t="shared" si="147"/>
        <v>music</v>
      </c>
      <c r="R1895" t="str" cm="1">
        <f t="array" ref="R1895">_xlfn.IFS(ISNUMBER(SEARCH("film &amp; video/television", N1895)),"television",ISNUMBER(SEARCH("film &amp; video/animation", N1895)),"animation",ISNUMBER(SEARCH("film &amp; video/documentary", N1895)),"documentary",ISNUMBER(SEARCH("film &amp; video/drama", N1895)),"drama",ISNUMBER(SEARCH("film &amp; video/science fiction", N1895)),"science fiction",ISNUMBER(SEARCH("film &amp; video/shorts", N1895)),"shorts",ISNUMBER(SEARCH("food/food trucks", N1895)),"food trucks",ISNUMBER(SEARCH("food/restaurants", N1895)),"restaurants",ISNUMBER(SEARCH("food/small batch", N1895)),"small batch",ISNUMBER(SEARCH("games/mobile games", N1895)),"mobile games",ISNUMBER(SEARCH("games/tabletop games", N1895)),"tabletop games",ISNUMBER(SEARCH("games/video games", N1895)),"video games",ISNUMBER(SEARCH("music/classical music", N1895)),"classical music",ISNUMBER(SEARCH("music/electronic music", N1895)),"electronic music",ISNUMBER(SEARCH("music/faith", N1895)),"faith",ISNUMBER(SEARCH("music/indie rock", N1895)),"indie rock",ISNUMBER(SEARCH("music/jazz", N1895)),"jazz",ISNUMBER(SEARCH("music/metal", N1895)),"metal",ISNUMBER(SEARCH("music/pop", N1895)),"pop",ISNUMBER(SEARCH("music/rock", N1895)),"rock",ISNUMBER(SEARCH("music/world music", N1895)),"world music",ISNUMBER(SEARCH("journalism/audio", N1895)),"audio",ISNUMBER(SEARCH("photography/nature", N1895)),"nature",ISNUMBER(SEARCH("photography/people", N1895)),"people",ISNUMBER(SEARCH("photography/photobooks", N1895)),"photobooks",ISNUMBER(SEARCH("photography/places", N1895)),"places",ISNUMBER(SEARCH("publishing/art books", N1895)),"art books",ISNUMBER(SEARCH("publishing/children's books", N1895)),"children's books",ISNUMBER(SEARCH("publishing/fiction", N1895)),"fiction",ISNUMBER(SEARCH("publishing/nonfiction", N1895)),"nonfiction",ISNUMBER(SEARCH("publishing/radio &amp; podcasts", N1895)),"radio &amp; podcasts",ISNUMBER(SEARCH("publishing/translations", N1895)),"translations",ISNUMBER(SEARCH("technology/gadgets", N1895)),"gadgets",ISNUMBER(SEARCH("technology/hardware", N1895)),"hardware",ISNUMBER(SEARCH("technology/makerspaces", N1895)),"makerspaces",ISNUMBER(SEARCH("technology/space exploration", N1895)),"space exploration",ISNUMBER(SEARCH("technology/wearables", N1895)),"wearables",ISNUMBER(SEARCH("technology/web", N1895)),"web",ISNUMBER(SEARCH("theater/musical", N1895)),"musical",ISNUMBER(SEARCH("theater/plays", N1895)),"plays",ISNUMBER(SEARCH("theater/spaces", N1895)),"spaces")</f>
        <v>indie rock</v>
      </c>
      <c r="S1895" s="6">
        <f t="shared" si="148"/>
        <v>40632.94195601852</v>
      </c>
      <c r="T1895" s="6">
        <f t="shared" si="149"/>
        <v>40649.165972222225</v>
      </c>
    </row>
    <row r="1896" spans="1:20" ht="16" hidden="1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tr">
        <f t="shared" si="147"/>
        <v>music</v>
      </c>
      <c r="R1896" t="str" cm="1">
        <f t="array" ref="R1896">_xlfn.IFS(ISNUMBER(SEARCH("film &amp; video/television", N1896)),"television",ISNUMBER(SEARCH("film &amp; video/animation", N1896)),"animation",ISNUMBER(SEARCH("film &amp; video/documentary", N1896)),"documentary",ISNUMBER(SEARCH("film &amp; video/drama", N1896)),"drama",ISNUMBER(SEARCH("film &amp; video/science fiction", N1896)),"science fiction",ISNUMBER(SEARCH("film &amp; video/shorts", N1896)),"shorts",ISNUMBER(SEARCH("food/food trucks", N1896)),"food trucks",ISNUMBER(SEARCH("food/restaurants", N1896)),"restaurants",ISNUMBER(SEARCH("food/small batch", N1896)),"small batch",ISNUMBER(SEARCH("games/mobile games", N1896)),"mobile games",ISNUMBER(SEARCH("games/tabletop games", N1896)),"tabletop games",ISNUMBER(SEARCH("games/video games", N1896)),"video games",ISNUMBER(SEARCH("music/classical music", N1896)),"classical music",ISNUMBER(SEARCH("music/electronic music", N1896)),"electronic music",ISNUMBER(SEARCH("music/faith", N1896)),"faith",ISNUMBER(SEARCH("music/indie rock", N1896)),"indie rock",ISNUMBER(SEARCH("music/jazz", N1896)),"jazz",ISNUMBER(SEARCH("music/metal", N1896)),"metal",ISNUMBER(SEARCH("music/pop", N1896)),"pop",ISNUMBER(SEARCH("music/rock", N1896)),"rock",ISNUMBER(SEARCH("music/world music", N1896)),"world music",ISNUMBER(SEARCH("journalism/audio", N1896)),"audio",ISNUMBER(SEARCH("photography/nature", N1896)),"nature",ISNUMBER(SEARCH("photography/people", N1896)),"people",ISNUMBER(SEARCH("photography/photobooks", N1896)),"photobooks",ISNUMBER(SEARCH("photography/places", N1896)),"places",ISNUMBER(SEARCH("publishing/art books", N1896)),"art books",ISNUMBER(SEARCH("publishing/children's books", N1896)),"children's books",ISNUMBER(SEARCH("publishing/fiction", N1896)),"fiction",ISNUMBER(SEARCH("publishing/nonfiction", N1896)),"nonfiction",ISNUMBER(SEARCH("publishing/radio &amp; podcasts", N1896)),"radio &amp; podcasts",ISNUMBER(SEARCH("publishing/translations", N1896)),"translations",ISNUMBER(SEARCH("technology/gadgets", N1896)),"gadgets",ISNUMBER(SEARCH("technology/hardware", N1896)),"hardware",ISNUMBER(SEARCH("technology/makerspaces", N1896)),"makerspaces",ISNUMBER(SEARCH("technology/space exploration", N1896)),"space exploration",ISNUMBER(SEARCH("technology/wearables", N1896)),"wearables",ISNUMBER(SEARCH("technology/web", N1896)),"web",ISNUMBER(SEARCH("theater/musical", N1896)),"musical",ISNUMBER(SEARCH("theater/plays", N1896)),"plays",ISNUMBER(SEARCH("theater/spaces", N1896)),"spaces")</f>
        <v>indie rock</v>
      </c>
      <c r="S1896" s="6">
        <f t="shared" si="148"/>
        <v>40920.904895833337</v>
      </c>
      <c r="T1896" s="6">
        <f t="shared" si="14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tr">
        <f t="shared" si="147"/>
        <v>music</v>
      </c>
      <c r="R1897" t="str" cm="1">
        <f t="array" ref="R1897">_xlfn.IFS(ISNUMBER(SEARCH("film &amp; video/television", N1897)),"television",ISNUMBER(SEARCH("film &amp; video/animation", N1897)),"animation",ISNUMBER(SEARCH("film &amp; video/documentary", N1897)),"documentary",ISNUMBER(SEARCH("film &amp; video/drama", N1897)),"drama",ISNUMBER(SEARCH("film &amp; video/science fiction", N1897)),"science fiction",ISNUMBER(SEARCH("film &amp; video/shorts", N1897)),"shorts",ISNUMBER(SEARCH("food/food trucks", N1897)),"food trucks",ISNUMBER(SEARCH("food/restaurants", N1897)),"restaurants",ISNUMBER(SEARCH("food/small batch", N1897)),"small batch",ISNUMBER(SEARCH("games/mobile games", N1897)),"mobile games",ISNUMBER(SEARCH("games/tabletop games", N1897)),"tabletop games",ISNUMBER(SEARCH("games/video games", N1897)),"video games",ISNUMBER(SEARCH("music/classical music", N1897)),"classical music",ISNUMBER(SEARCH("music/electronic music", N1897)),"electronic music",ISNUMBER(SEARCH("music/faith", N1897)),"faith",ISNUMBER(SEARCH("music/indie rock", N1897)),"indie rock",ISNUMBER(SEARCH("music/jazz", N1897)),"jazz",ISNUMBER(SEARCH("music/metal", N1897)),"metal",ISNUMBER(SEARCH("music/pop", N1897)),"pop",ISNUMBER(SEARCH("music/rock", N1897)),"rock",ISNUMBER(SEARCH("music/world music", N1897)),"world music",ISNUMBER(SEARCH("journalism/audio", N1897)),"audio",ISNUMBER(SEARCH("photography/nature", N1897)),"nature",ISNUMBER(SEARCH("photography/people", N1897)),"people",ISNUMBER(SEARCH("photography/photobooks", N1897)),"photobooks",ISNUMBER(SEARCH("photography/places", N1897)),"places",ISNUMBER(SEARCH("publishing/art books", N1897)),"art books",ISNUMBER(SEARCH("publishing/children's books", N1897)),"children's books",ISNUMBER(SEARCH("publishing/fiction", N1897)),"fiction",ISNUMBER(SEARCH("publishing/nonfiction", N1897)),"nonfiction",ISNUMBER(SEARCH("publishing/radio &amp; podcasts", N1897)),"radio &amp; podcasts",ISNUMBER(SEARCH("publishing/translations", N1897)),"translations",ISNUMBER(SEARCH("technology/gadgets", N1897)),"gadgets",ISNUMBER(SEARCH("technology/hardware", N1897)),"hardware",ISNUMBER(SEARCH("technology/makerspaces", N1897)),"makerspaces",ISNUMBER(SEARCH("technology/space exploration", N1897)),"space exploration",ISNUMBER(SEARCH("technology/wearables", N1897)),"wearables",ISNUMBER(SEARCH("technology/web", N1897)),"web",ISNUMBER(SEARCH("theater/musical", N1897)),"musical",ISNUMBER(SEARCH("theater/plays", N1897)),"plays",ISNUMBER(SEARCH("theater/spaces", N1897)),"spaces")</f>
        <v>indie rock</v>
      </c>
      <c r="S1897" s="6">
        <f t="shared" si="148"/>
        <v>42267.746782407412</v>
      </c>
      <c r="T1897" s="6">
        <f t="shared" si="149"/>
        <v>42297.746782407412</v>
      </c>
    </row>
    <row r="1898" spans="1:20" ht="48" hidden="1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tr">
        <f t="shared" si="147"/>
        <v>music</v>
      </c>
      <c r="R1898" t="str" cm="1">
        <f t="array" ref="R1898">_xlfn.IFS(ISNUMBER(SEARCH("film &amp; video/television", N1898)),"television",ISNUMBER(SEARCH("film &amp; video/animation", N1898)),"animation",ISNUMBER(SEARCH("film &amp; video/documentary", N1898)),"documentary",ISNUMBER(SEARCH("film &amp; video/drama", N1898)),"drama",ISNUMBER(SEARCH("film &amp; video/science fiction", N1898)),"science fiction",ISNUMBER(SEARCH("film &amp; video/shorts", N1898)),"shorts",ISNUMBER(SEARCH("food/food trucks", N1898)),"food trucks",ISNUMBER(SEARCH("food/restaurants", N1898)),"restaurants",ISNUMBER(SEARCH("food/small batch", N1898)),"small batch",ISNUMBER(SEARCH("games/mobile games", N1898)),"mobile games",ISNUMBER(SEARCH("games/tabletop games", N1898)),"tabletop games",ISNUMBER(SEARCH("games/video games", N1898)),"video games",ISNUMBER(SEARCH("music/classical music", N1898)),"classical music",ISNUMBER(SEARCH("music/electronic music", N1898)),"electronic music",ISNUMBER(SEARCH("music/faith", N1898)),"faith",ISNUMBER(SEARCH("music/indie rock", N1898)),"indie rock",ISNUMBER(SEARCH("music/jazz", N1898)),"jazz",ISNUMBER(SEARCH("music/metal", N1898)),"metal",ISNUMBER(SEARCH("music/pop", N1898)),"pop",ISNUMBER(SEARCH("music/rock", N1898)),"rock",ISNUMBER(SEARCH("music/world music", N1898)),"world music",ISNUMBER(SEARCH("journalism/audio", N1898)),"audio",ISNUMBER(SEARCH("photography/nature", N1898)),"nature",ISNUMBER(SEARCH("photography/people", N1898)),"people",ISNUMBER(SEARCH("photography/photobooks", N1898)),"photobooks",ISNUMBER(SEARCH("photography/places", N1898)),"places",ISNUMBER(SEARCH("publishing/art books", N1898)),"art books",ISNUMBER(SEARCH("publishing/children's books", N1898)),"children's books",ISNUMBER(SEARCH("publishing/fiction", N1898)),"fiction",ISNUMBER(SEARCH("publishing/nonfiction", N1898)),"nonfiction",ISNUMBER(SEARCH("publishing/radio &amp; podcasts", N1898)),"radio &amp; podcasts",ISNUMBER(SEARCH("publishing/translations", N1898)),"translations",ISNUMBER(SEARCH("technology/gadgets", N1898)),"gadgets",ISNUMBER(SEARCH("technology/hardware", N1898)),"hardware",ISNUMBER(SEARCH("technology/makerspaces", N1898)),"makerspaces",ISNUMBER(SEARCH("technology/space exploration", N1898)),"space exploration",ISNUMBER(SEARCH("technology/wearables", N1898)),"wearables",ISNUMBER(SEARCH("technology/web", N1898)),"web",ISNUMBER(SEARCH("theater/musical", N1898)),"musical",ISNUMBER(SEARCH("theater/plays", N1898)),"plays",ISNUMBER(SEARCH("theater/spaces", N1898)),"spaces")</f>
        <v>indie rock</v>
      </c>
      <c r="S1898" s="6">
        <f t="shared" si="148"/>
        <v>40981.710243055553</v>
      </c>
      <c r="T1898" s="6">
        <f t="shared" si="149"/>
        <v>41011.710243055553</v>
      </c>
    </row>
    <row r="1899" spans="1:20" ht="48" hidden="1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tr">
        <f t="shared" si="147"/>
        <v>music</v>
      </c>
      <c r="R1899" t="str" cm="1">
        <f t="array" ref="R1899">_xlfn.IFS(ISNUMBER(SEARCH("film &amp; video/television", N1899)),"television",ISNUMBER(SEARCH("film &amp; video/animation", N1899)),"animation",ISNUMBER(SEARCH("film &amp; video/documentary", N1899)),"documentary",ISNUMBER(SEARCH("film &amp; video/drama", N1899)),"drama",ISNUMBER(SEARCH("film &amp; video/science fiction", N1899)),"science fiction",ISNUMBER(SEARCH("film &amp; video/shorts", N1899)),"shorts",ISNUMBER(SEARCH("food/food trucks", N1899)),"food trucks",ISNUMBER(SEARCH("food/restaurants", N1899)),"restaurants",ISNUMBER(SEARCH("food/small batch", N1899)),"small batch",ISNUMBER(SEARCH("games/mobile games", N1899)),"mobile games",ISNUMBER(SEARCH("games/tabletop games", N1899)),"tabletop games",ISNUMBER(SEARCH("games/video games", N1899)),"video games",ISNUMBER(SEARCH("music/classical music", N1899)),"classical music",ISNUMBER(SEARCH("music/electronic music", N1899)),"electronic music",ISNUMBER(SEARCH("music/faith", N1899)),"faith",ISNUMBER(SEARCH("music/indie rock", N1899)),"indie rock",ISNUMBER(SEARCH("music/jazz", N1899)),"jazz",ISNUMBER(SEARCH("music/metal", N1899)),"metal",ISNUMBER(SEARCH("music/pop", N1899)),"pop",ISNUMBER(SEARCH("music/rock", N1899)),"rock",ISNUMBER(SEARCH("music/world music", N1899)),"world music",ISNUMBER(SEARCH("journalism/audio", N1899)),"audio",ISNUMBER(SEARCH("photography/nature", N1899)),"nature",ISNUMBER(SEARCH("photography/people", N1899)),"people",ISNUMBER(SEARCH("photography/photobooks", N1899)),"photobooks",ISNUMBER(SEARCH("photography/places", N1899)),"places",ISNUMBER(SEARCH("publishing/art books", N1899)),"art books",ISNUMBER(SEARCH("publishing/children's books", N1899)),"children's books",ISNUMBER(SEARCH("publishing/fiction", N1899)),"fiction",ISNUMBER(SEARCH("publishing/nonfiction", N1899)),"nonfiction",ISNUMBER(SEARCH("publishing/radio &amp; podcasts", N1899)),"radio &amp; podcasts",ISNUMBER(SEARCH("publishing/translations", N1899)),"translations",ISNUMBER(SEARCH("technology/gadgets", N1899)),"gadgets",ISNUMBER(SEARCH("technology/hardware", N1899)),"hardware",ISNUMBER(SEARCH("technology/makerspaces", N1899)),"makerspaces",ISNUMBER(SEARCH("technology/space exploration", N1899)),"space exploration",ISNUMBER(SEARCH("technology/wearables", N1899)),"wearables",ISNUMBER(SEARCH("technology/web", N1899)),"web",ISNUMBER(SEARCH("theater/musical", N1899)),"musical",ISNUMBER(SEARCH("theater/plays", N1899)),"plays",ISNUMBER(SEARCH("theater/spaces", N1899)),"spaces")</f>
        <v>indie rock</v>
      </c>
      <c r="S1899" s="6">
        <f t="shared" si="148"/>
        <v>41680.583402777782</v>
      </c>
      <c r="T1899" s="6">
        <f t="shared" si="149"/>
        <v>41702.875</v>
      </c>
    </row>
    <row r="1900" spans="1:20" ht="48" hidden="1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tr">
        <f t="shared" si="147"/>
        <v>music</v>
      </c>
      <c r="R1900" t="str" cm="1">
        <f t="array" ref="R1900">_xlfn.IFS(ISNUMBER(SEARCH("film &amp; video/television", N1900)),"television",ISNUMBER(SEARCH("film &amp; video/animation", N1900)),"animation",ISNUMBER(SEARCH("film &amp; video/documentary", N1900)),"documentary",ISNUMBER(SEARCH("film &amp; video/drama", N1900)),"drama",ISNUMBER(SEARCH("film &amp; video/science fiction", N1900)),"science fiction",ISNUMBER(SEARCH("film &amp; video/shorts", N1900)),"shorts",ISNUMBER(SEARCH("food/food trucks", N1900)),"food trucks",ISNUMBER(SEARCH("food/restaurants", N1900)),"restaurants",ISNUMBER(SEARCH("food/small batch", N1900)),"small batch",ISNUMBER(SEARCH("games/mobile games", N1900)),"mobile games",ISNUMBER(SEARCH("games/tabletop games", N1900)),"tabletop games",ISNUMBER(SEARCH("games/video games", N1900)),"video games",ISNUMBER(SEARCH("music/classical music", N1900)),"classical music",ISNUMBER(SEARCH("music/electronic music", N1900)),"electronic music",ISNUMBER(SEARCH("music/faith", N1900)),"faith",ISNUMBER(SEARCH("music/indie rock", N1900)),"indie rock",ISNUMBER(SEARCH("music/jazz", N1900)),"jazz",ISNUMBER(SEARCH("music/metal", N1900)),"metal",ISNUMBER(SEARCH("music/pop", N1900)),"pop",ISNUMBER(SEARCH("music/rock", N1900)),"rock",ISNUMBER(SEARCH("music/world music", N1900)),"world music",ISNUMBER(SEARCH("journalism/audio", N1900)),"audio",ISNUMBER(SEARCH("photography/nature", N1900)),"nature",ISNUMBER(SEARCH("photography/people", N1900)),"people",ISNUMBER(SEARCH("photography/photobooks", N1900)),"photobooks",ISNUMBER(SEARCH("photography/places", N1900)),"places",ISNUMBER(SEARCH("publishing/art books", N1900)),"art books",ISNUMBER(SEARCH("publishing/children's books", N1900)),"children's books",ISNUMBER(SEARCH("publishing/fiction", N1900)),"fiction",ISNUMBER(SEARCH("publishing/nonfiction", N1900)),"nonfiction",ISNUMBER(SEARCH("publishing/radio &amp; podcasts", N1900)),"radio &amp; podcasts",ISNUMBER(SEARCH("publishing/translations", N1900)),"translations",ISNUMBER(SEARCH("technology/gadgets", N1900)),"gadgets",ISNUMBER(SEARCH("technology/hardware", N1900)),"hardware",ISNUMBER(SEARCH("technology/makerspaces", N1900)),"makerspaces",ISNUMBER(SEARCH("technology/space exploration", N1900)),"space exploration",ISNUMBER(SEARCH("technology/wearables", N1900)),"wearables",ISNUMBER(SEARCH("technology/web", N1900)),"web",ISNUMBER(SEARCH("theater/musical", N1900)),"musical",ISNUMBER(SEARCH("theater/plays", N1900)),"plays",ISNUMBER(SEARCH("theater/spaces", N1900)),"spaces")</f>
        <v>indie rock</v>
      </c>
      <c r="S1900" s="6">
        <f t="shared" si="148"/>
        <v>42366.192974537036</v>
      </c>
      <c r="T1900" s="6">
        <f t="shared" si="149"/>
        <v>42401.75</v>
      </c>
    </row>
    <row r="1901" spans="1:20" ht="48" hidden="1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tr">
        <f t="shared" si="147"/>
        <v>music</v>
      </c>
      <c r="R1901" t="str" cm="1">
        <f t="array" ref="R1901">_xlfn.IFS(ISNUMBER(SEARCH("film &amp; video/television", N1901)),"television",ISNUMBER(SEARCH("film &amp; video/animation", N1901)),"animation",ISNUMBER(SEARCH("film &amp; video/documentary", N1901)),"documentary",ISNUMBER(SEARCH("film &amp; video/drama", N1901)),"drama",ISNUMBER(SEARCH("film &amp; video/science fiction", N1901)),"science fiction",ISNUMBER(SEARCH("film &amp; video/shorts", N1901)),"shorts",ISNUMBER(SEARCH("food/food trucks", N1901)),"food trucks",ISNUMBER(SEARCH("food/restaurants", N1901)),"restaurants",ISNUMBER(SEARCH("food/small batch", N1901)),"small batch",ISNUMBER(SEARCH("games/mobile games", N1901)),"mobile games",ISNUMBER(SEARCH("games/tabletop games", N1901)),"tabletop games",ISNUMBER(SEARCH("games/video games", N1901)),"video games",ISNUMBER(SEARCH("music/classical music", N1901)),"classical music",ISNUMBER(SEARCH("music/electronic music", N1901)),"electronic music",ISNUMBER(SEARCH("music/faith", N1901)),"faith",ISNUMBER(SEARCH("music/indie rock", N1901)),"indie rock",ISNUMBER(SEARCH("music/jazz", N1901)),"jazz",ISNUMBER(SEARCH("music/metal", N1901)),"metal",ISNUMBER(SEARCH("music/pop", N1901)),"pop",ISNUMBER(SEARCH("music/rock", N1901)),"rock",ISNUMBER(SEARCH("music/world music", N1901)),"world music",ISNUMBER(SEARCH("journalism/audio", N1901)),"audio",ISNUMBER(SEARCH("photography/nature", N1901)),"nature",ISNUMBER(SEARCH("photography/people", N1901)),"people",ISNUMBER(SEARCH("photography/photobooks", N1901)),"photobooks",ISNUMBER(SEARCH("photography/places", N1901)),"places",ISNUMBER(SEARCH("publishing/art books", N1901)),"art books",ISNUMBER(SEARCH("publishing/children's books", N1901)),"children's books",ISNUMBER(SEARCH("publishing/fiction", N1901)),"fiction",ISNUMBER(SEARCH("publishing/nonfiction", N1901)),"nonfiction",ISNUMBER(SEARCH("publishing/radio &amp; podcasts", N1901)),"radio &amp; podcasts",ISNUMBER(SEARCH("publishing/translations", N1901)),"translations",ISNUMBER(SEARCH("technology/gadgets", N1901)),"gadgets",ISNUMBER(SEARCH("technology/hardware", N1901)),"hardware",ISNUMBER(SEARCH("technology/makerspaces", N1901)),"makerspaces",ISNUMBER(SEARCH("technology/space exploration", N1901)),"space exploration",ISNUMBER(SEARCH("technology/wearables", N1901)),"wearables",ISNUMBER(SEARCH("technology/web", N1901)),"web",ISNUMBER(SEARCH("theater/musical", N1901)),"musical",ISNUMBER(SEARCH("theater/plays", N1901)),"plays",ISNUMBER(SEARCH("theater/spaces", N1901)),"spaces")</f>
        <v>indie rock</v>
      </c>
      <c r="S1901" s="6">
        <f t="shared" si="148"/>
        <v>42058.941736111112</v>
      </c>
      <c r="T1901" s="6">
        <f t="shared" si="149"/>
        <v>42088.90006944444</v>
      </c>
    </row>
    <row r="1902" spans="1:20" ht="48" hidden="1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tr">
        <f t="shared" si="147"/>
        <v>music</v>
      </c>
      <c r="R1902" t="str" cm="1">
        <f t="array" ref="R1902">_xlfn.IFS(ISNUMBER(SEARCH("film &amp; video/television", N1902)),"television",ISNUMBER(SEARCH("film &amp; video/animation", N1902)),"animation",ISNUMBER(SEARCH("film &amp; video/documentary", N1902)),"documentary",ISNUMBER(SEARCH("film &amp; video/drama", N1902)),"drama",ISNUMBER(SEARCH("film &amp; video/science fiction", N1902)),"science fiction",ISNUMBER(SEARCH("film &amp; video/shorts", N1902)),"shorts",ISNUMBER(SEARCH("food/food trucks", N1902)),"food trucks",ISNUMBER(SEARCH("food/restaurants", N1902)),"restaurants",ISNUMBER(SEARCH("food/small batch", N1902)),"small batch",ISNUMBER(SEARCH("games/mobile games", N1902)),"mobile games",ISNUMBER(SEARCH("games/tabletop games", N1902)),"tabletop games",ISNUMBER(SEARCH("games/video games", N1902)),"video games",ISNUMBER(SEARCH("music/classical music", N1902)),"classical music",ISNUMBER(SEARCH("music/electronic music", N1902)),"electronic music",ISNUMBER(SEARCH("music/faith", N1902)),"faith",ISNUMBER(SEARCH("music/indie rock", N1902)),"indie rock",ISNUMBER(SEARCH("music/jazz", N1902)),"jazz",ISNUMBER(SEARCH("music/metal", N1902)),"metal",ISNUMBER(SEARCH("music/pop", N1902)),"pop",ISNUMBER(SEARCH("music/rock", N1902)),"rock",ISNUMBER(SEARCH("music/world music", N1902)),"world music",ISNUMBER(SEARCH("journalism/audio", N1902)),"audio",ISNUMBER(SEARCH("photography/nature", N1902)),"nature",ISNUMBER(SEARCH("photography/people", N1902)),"people",ISNUMBER(SEARCH("photography/photobooks", N1902)),"photobooks",ISNUMBER(SEARCH("photography/places", N1902)),"places",ISNUMBER(SEARCH("publishing/art books", N1902)),"art books",ISNUMBER(SEARCH("publishing/children's books", N1902)),"children's books",ISNUMBER(SEARCH("publishing/fiction", N1902)),"fiction",ISNUMBER(SEARCH("publishing/nonfiction", N1902)),"nonfiction",ISNUMBER(SEARCH("publishing/radio &amp; podcasts", N1902)),"radio &amp; podcasts",ISNUMBER(SEARCH("publishing/translations", N1902)),"translations",ISNUMBER(SEARCH("technology/gadgets", N1902)),"gadgets",ISNUMBER(SEARCH("technology/hardware", N1902)),"hardware",ISNUMBER(SEARCH("technology/makerspaces", N1902)),"makerspaces",ISNUMBER(SEARCH("technology/space exploration", N1902)),"space exploration",ISNUMBER(SEARCH("technology/wearables", N1902)),"wearables",ISNUMBER(SEARCH("technology/web", N1902)),"web",ISNUMBER(SEARCH("theater/musical", N1902)),"musical",ISNUMBER(SEARCH("theater/plays", N1902)),"plays",ISNUMBER(SEARCH("theater/spaces", N1902)),"spaces")</f>
        <v>indie rock</v>
      </c>
      <c r="S1902" s="6">
        <f t="shared" si="148"/>
        <v>41160.871886574074</v>
      </c>
      <c r="T1902" s="6">
        <f t="shared" si="14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tr">
        <f t="shared" si="147"/>
        <v>technology</v>
      </c>
      <c r="R1903" t="str" cm="1">
        <f t="array" ref="R1903">_xlfn.IFS(ISNUMBER(SEARCH("film &amp; video/television", N1903)),"television",ISNUMBER(SEARCH("film &amp; video/animation", N1903)),"animation",ISNUMBER(SEARCH("film &amp; video/documentary", N1903)),"documentary",ISNUMBER(SEARCH("film &amp; video/drama", N1903)),"drama",ISNUMBER(SEARCH("film &amp; video/science fiction", N1903)),"science fiction",ISNUMBER(SEARCH("film &amp; video/shorts", N1903)),"shorts",ISNUMBER(SEARCH("food/food trucks", N1903)),"food trucks",ISNUMBER(SEARCH("food/restaurants", N1903)),"restaurants",ISNUMBER(SEARCH("food/small batch", N1903)),"small batch",ISNUMBER(SEARCH("games/mobile games", N1903)),"mobile games",ISNUMBER(SEARCH("games/tabletop games", N1903)),"tabletop games",ISNUMBER(SEARCH("games/video games", N1903)),"video games",ISNUMBER(SEARCH("music/classical music", N1903)),"classical music",ISNUMBER(SEARCH("music/electronic music", N1903)),"electronic music",ISNUMBER(SEARCH("music/faith", N1903)),"faith",ISNUMBER(SEARCH("music/indie rock", N1903)),"indie rock",ISNUMBER(SEARCH("music/jazz", N1903)),"jazz",ISNUMBER(SEARCH("music/metal", N1903)),"metal",ISNUMBER(SEARCH("music/pop", N1903)),"pop",ISNUMBER(SEARCH("music/rock", N1903)),"rock",ISNUMBER(SEARCH("music/world music", N1903)),"world music",ISNUMBER(SEARCH("journalism/audio", N1903)),"audio",ISNUMBER(SEARCH("photography/nature", N1903)),"nature",ISNUMBER(SEARCH("photography/people", N1903)),"people",ISNUMBER(SEARCH("photography/photobooks", N1903)),"photobooks",ISNUMBER(SEARCH("photography/places", N1903)),"places",ISNUMBER(SEARCH("publishing/art books", N1903)),"art books",ISNUMBER(SEARCH("publishing/children's books", N1903)),"children's books",ISNUMBER(SEARCH("publishing/fiction", N1903)),"fiction",ISNUMBER(SEARCH("publishing/nonfiction", N1903)),"nonfiction",ISNUMBER(SEARCH("publishing/radio &amp; podcasts", N1903)),"radio &amp; podcasts",ISNUMBER(SEARCH("publishing/translations", N1903)),"translations",ISNUMBER(SEARCH("technology/gadgets", N1903)),"gadgets",ISNUMBER(SEARCH("technology/hardware", N1903)),"hardware",ISNUMBER(SEARCH("technology/makerspaces", N1903)),"makerspaces",ISNUMBER(SEARCH("technology/space exploration", N1903)),"space exploration",ISNUMBER(SEARCH("technology/wearables", N1903)),"wearables",ISNUMBER(SEARCH("technology/web", N1903)),"web",ISNUMBER(SEARCH("theater/musical", N1903)),"musical",ISNUMBER(SEARCH("theater/plays", N1903)),"plays",ISNUMBER(SEARCH("theater/spaces", N1903)),"spaces")</f>
        <v>gadgets</v>
      </c>
      <c r="S1903" s="6">
        <f t="shared" si="148"/>
        <v>42116.54315972222</v>
      </c>
      <c r="T1903" s="6">
        <f t="shared" si="149"/>
        <v>42146.541666666672</v>
      </c>
    </row>
    <row r="1904" spans="1:20" ht="48" hidden="1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tr">
        <f t="shared" si="147"/>
        <v>technology</v>
      </c>
      <c r="R1904" t="str" cm="1">
        <f t="array" ref="R1904">_xlfn.IFS(ISNUMBER(SEARCH("film &amp; video/television", N1904)),"television",ISNUMBER(SEARCH("film &amp; video/animation", N1904)),"animation",ISNUMBER(SEARCH("film &amp; video/documentary", N1904)),"documentary",ISNUMBER(SEARCH("film &amp; video/drama", N1904)),"drama",ISNUMBER(SEARCH("film &amp; video/science fiction", N1904)),"science fiction",ISNUMBER(SEARCH("film &amp; video/shorts", N1904)),"shorts",ISNUMBER(SEARCH("food/food trucks", N1904)),"food trucks",ISNUMBER(SEARCH("food/restaurants", N1904)),"restaurants",ISNUMBER(SEARCH("food/small batch", N1904)),"small batch",ISNUMBER(SEARCH("games/mobile games", N1904)),"mobile games",ISNUMBER(SEARCH("games/tabletop games", N1904)),"tabletop games",ISNUMBER(SEARCH("games/video games", N1904)),"video games",ISNUMBER(SEARCH("music/classical music", N1904)),"classical music",ISNUMBER(SEARCH("music/electronic music", N1904)),"electronic music",ISNUMBER(SEARCH("music/faith", N1904)),"faith",ISNUMBER(SEARCH("music/indie rock", N1904)),"indie rock",ISNUMBER(SEARCH("music/jazz", N1904)),"jazz",ISNUMBER(SEARCH("music/metal", N1904)),"metal",ISNUMBER(SEARCH("music/pop", N1904)),"pop",ISNUMBER(SEARCH("music/rock", N1904)),"rock",ISNUMBER(SEARCH("music/world music", N1904)),"world music",ISNUMBER(SEARCH("journalism/audio", N1904)),"audio",ISNUMBER(SEARCH("photography/nature", N1904)),"nature",ISNUMBER(SEARCH("photography/people", N1904)),"people",ISNUMBER(SEARCH("photography/photobooks", N1904)),"photobooks",ISNUMBER(SEARCH("photography/places", N1904)),"places",ISNUMBER(SEARCH("publishing/art books", N1904)),"art books",ISNUMBER(SEARCH("publishing/children's books", N1904)),"children's books",ISNUMBER(SEARCH("publishing/fiction", N1904)),"fiction",ISNUMBER(SEARCH("publishing/nonfiction", N1904)),"nonfiction",ISNUMBER(SEARCH("publishing/radio &amp; podcasts", N1904)),"radio &amp; podcasts",ISNUMBER(SEARCH("publishing/translations", N1904)),"translations",ISNUMBER(SEARCH("technology/gadgets", N1904)),"gadgets",ISNUMBER(SEARCH("technology/hardware", N1904)),"hardware",ISNUMBER(SEARCH("technology/makerspaces", N1904)),"makerspaces",ISNUMBER(SEARCH("technology/space exploration", N1904)),"space exploration",ISNUMBER(SEARCH("technology/wearables", N1904)),"wearables",ISNUMBER(SEARCH("technology/web", N1904)),"web",ISNUMBER(SEARCH("theater/musical", N1904)),"musical",ISNUMBER(SEARCH("theater/plays", N1904)),"plays",ISNUMBER(SEARCH("theater/spaces", N1904)),"spaces")</f>
        <v>gadgets</v>
      </c>
      <c r="S1904" s="6">
        <f t="shared" si="148"/>
        <v>42037.789895833332</v>
      </c>
      <c r="T1904" s="6">
        <f t="shared" si="149"/>
        <v>42067.789895833332</v>
      </c>
    </row>
    <row r="1905" spans="1:20" ht="48" hidden="1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tr">
        <f t="shared" si="147"/>
        <v>technology</v>
      </c>
      <c r="R1905" t="str" cm="1">
        <f t="array" ref="R1905">_xlfn.IFS(ISNUMBER(SEARCH("film &amp; video/television", N1905)),"television",ISNUMBER(SEARCH("film &amp; video/animation", N1905)),"animation",ISNUMBER(SEARCH("film &amp; video/documentary", N1905)),"documentary",ISNUMBER(SEARCH("film &amp; video/drama", N1905)),"drama",ISNUMBER(SEARCH("film &amp; video/science fiction", N1905)),"science fiction",ISNUMBER(SEARCH("film &amp; video/shorts", N1905)),"shorts",ISNUMBER(SEARCH("food/food trucks", N1905)),"food trucks",ISNUMBER(SEARCH("food/restaurants", N1905)),"restaurants",ISNUMBER(SEARCH("food/small batch", N1905)),"small batch",ISNUMBER(SEARCH("games/mobile games", N1905)),"mobile games",ISNUMBER(SEARCH("games/tabletop games", N1905)),"tabletop games",ISNUMBER(SEARCH("games/video games", N1905)),"video games",ISNUMBER(SEARCH("music/classical music", N1905)),"classical music",ISNUMBER(SEARCH("music/electronic music", N1905)),"electronic music",ISNUMBER(SEARCH("music/faith", N1905)),"faith",ISNUMBER(SEARCH("music/indie rock", N1905)),"indie rock",ISNUMBER(SEARCH("music/jazz", N1905)),"jazz",ISNUMBER(SEARCH("music/metal", N1905)),"metal",ISNUMBER(SEARCH("music/pop", N1905)),"pop",ISNUMBER(SEARCH("music/rock", N1905)),"rock",ISNUMBER(SEARCH("music/world music", N1905)),"world music",ISNUMBER(SEARCH("journalism/audio", N1905)),"audio",ISNUMBER(SEARCH("photography/nature", N1905)),"nature",ISNUMBER(SEARCH("photography/people", N1905)),"people",ISNUMBER(SEARCH("photography/photobooks", N1905)),"photobooks",ISNUMBER(SEARCH("photography/places", N1905)),"places",ISNUMBER(SEARCH("publishing/art books", N1905)),"art books",ISNUMBER(SEARCH("publishing/children's books", N1905)),"children's books",ISNUMBER(SEARCH("publishing/fiction", N1905)),"fiction",ISNUMBER(SEARCH("publishing/nonfiction", N1905)),"nonfiction",ISNUMBER(SEARCH("publishing/radio &amp; podcasts", N1905)),"radio &amp; podcasts",ISNUMBER(SEARCH("publishing/translations", N1905)),"translations",ISNUMBER(SEARCH("technology/gadgets", N1905)),"gadgets",ISNUMBER(SEARCH("technology/hardware", N1905)),"hardware",ISNUMBER(SEARCH("technology/makerspaces", N1905)),"makerspaces",ISNUMBER(SEARCH("technology/space exploration", N1905)),"space exploration",ISNUMBER(SEARCH("technology/wearables", N1905)),"wearables",ISNUMBER(SEARCH("technology/web", N1905)),"web",ISNUMBER(SEARCH("theater/musical", N1905)),"musical",ISNUMBER(SEARCH("theater/plays", N1905)),"plays",ISNUMBER(SEARCH("theater/spaces", N1905)),"spaces")</f>
        <v>gadgets</v>
      </c>
      <c r="S1905" s="6">
        <f t="shared" si="148"/>
        <v>42702.770729166667</v>
      </c>
      <c r="T1905" s="6">
        <f t="shared" si="149"/>
        <v>42762.770729166667</v>
      </c>
    </row>
    <row r="1906" spans="1:20" ht="48" hidden="1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tr">
        <f t="shared" si="147"/>
        <v>technology</v>
      </c>
      <c r="R1906" t="str" cm="1">
        <f t="array" ref="R1906">_xlfn.IFS(ISNUMBER(SEARCH("film &amp; video/television", N1906)),"television",ISNUMBER(SEARCH("film &amp; video/animation", N1906)),"animation",ISNUMBER(SEARCH("film &amp; video/documentary", N1906)),"documentary",ISNUMBER(SEARCH("film &amp; video/drama", N1906)),"drama",ISNUMBER(SEARCH("film &amp; video/science fiction", N1906)),"science fiction",ISNUMBER(SEARCH("film &amp; video/shorts", N1906)),"shorts",ISNUMBER(SEARCH("food/food trucks", N1906)),"food trucks",ISNUMBER(SEARCH("food/restaurants", N1906)),"restaurants",ISNUMBER(SEARCH("food/small batch", N1906)),"small batch",ISNUMBER(SEARCH("games/mobile games", N1906)),"mobile games",ISNUMBER(SEARCH("games/tabletop games", N1906)),"tabletop games",ISNUMBER(SEARCH("games/video games", N1906)),"video games",ISNUMBER(SEARCH("music/classical music", N1906)),"classical music",ISNUMBER(SEARCH("music/electronic music", N1906)),"electronic music",ISNUMBER(SEARCH("music/faith", N1906)),"faith",ISNUMBER(SEARCH("music/indie rock", N1906)),"indie rock",ISNUMBER(SEARCH("music/jazz", N1906)),"jazz",ISNUMBER(SEARCH("music/metal", N1906)),"metal",ISNUMBER(SEARCH("music/pop", N1906)),"pop",ISNUMBER(SEARCH("music/rock", N1906)),"rock",ISNUMBER(SEARCH("music/world music", N1906)),"world music",ISNUMBER(SEARCH("journalism/audio", N1906)),"audio",ISNUMBER(SEARCH("photography/nature", N1906)),"nature",ISNUMBER(SEARCH("photography/people", N1906)),"people",ISNUMBER(SEARCH("photography/photobooks", N1906)),"photobooks",ISNUMBER(SEARCH("photography/places", N1906)),"places",ISNUMBER(SEARCH("publishing/art books", N1906)),"art books",ISNUMBER(SEARCH("publishing/children's books", N1906)),"children's books",ISNUMBER(SEARCH("publishing/fiction", N1906)),"fiction",ISNUMBER(SEARCH("publishing/nonfiction", N1906)),"nonfiction",ISNUMBER(SEARCH("publishing/radio &amp; podcasts", N1906)),"radio &amp; podcasts",ISNUMBER(SEARCH("publishing/translations", N1906)),"translations",ISNUMBER(SEARCH("technology/gadgets", N1906)),"gadgets",ISNUMBER(SEARCH("technology/hardware", N1906)),"hardware",ISNUMBER(SEARCH("technology/makerspaces", N1906)),"makerspaces",ISNUMBER(SEARCH("technology/space exploration", N1906)),"space exploration",ISNUMBER(SEARCH("technology/wearables", N1906)),"wearables",ISNUMBER(SEARCH("technology/web", N1906)),"web",ISNUMBER(SEARCH("theater/musical", N1906)),"musical",ISNUMBER(SEARCH("theater/plays", N1906)),"plays",ISNUMBER(SEARCH("theater/spaces", N1906)),"spaces")</f>
        <v>gadgets</v>
      </c>
      <c r="S1906" s="6">
        <f t="shared" si="148"/>
        <v>42326.685428240744</v>
      </c>
      <c r="T1906" s="6">
        <f t="shared" si="149"/>
        <v>42371.685428240744</v>
      </c>
    </row>
    <row r="1907" spans="1:20" ht="48" hidden="1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tr">
        <f t="shared" si="147"/>
        <v>technology</v>
      </c>
      <c r="R1907" t="str" cm="1">
        <f t="array" ref="R1907">_xlfn.IFS(ISNUMBER(SEARCH("film &amp; video/television", N1907)),"television",ISNUMBER(SEARCH("film &amp; video/animation", N1907)),"animation",ISNUMBER(SEARCH("film &amp; video/documentary", N1907)),"documentary",ISNUMBER(SEARCH("film &amp; video/drama", N1907)),"drama",ISNUMBER(SEARCH("film &amp; video/science fiction", N1907)),"science fiction",ISNUMBER(SEARCH("film &amp; video/shorts", N1907)),"shorts",ISNUMBER(SEARCH("food/food trucks", N1907)),"food trucks",ISNUMBER(SEARCH("food/restaurants", N1907)),"restaurants",ISNUMBER(SEARCH("food/small batch", N1907)),"small batch",ISNUMBER(SEARCH("games/mobile games", N1907)),"mobile games",ISNUMBER(SEARCH("games/tabletop games", N1907)),"tabletop games",ISNUMBER(SEARCH("games/video games", N1907)),"video games",ISNUMBER(SEARCH("music/classical music", N1907)),"classical music",ISNUMBER(SEARCH("music/electronic music", N1907)),"electronic music",ISNUMBER(SEARCH("music/faith", N1907)),"faith",ISNUMBER(SEARCH("music/indie rock", N1907)),"indie rock",ISNUMBER(SEARCH("music/jazz", N1907)),"jazz",ISNUMBER(SEARCH("music/metal", N1907)),"metal",ISNUMBER(SEARCH("music/pop", N1907)),"pop",ISNUMBER(SEARCH("music/rock", N1907)),"rock",ISNUMBER(SEARCH("music/world music", N1907)),"world music",ISNUMBER(SEARCH("journalism/audio", N1907)),"audio",ISNUMBER(SEARCH("photography/nature", N1907)),"nature",ISNUMBER(SEARCH("photography/people", N1907)),"people",ISNUMBER(SEARCH("photography/photobooks", N1907)),"photobooks",ISNUMBER(SEARCH("photography/places", N1907)),"places",ISNUMBER(SEARCH("publishing/art books", N1907)),"art books",ISNUMBER(SEARCH("publishing/children's books", N1907)),"children's books",ISNUMBER(SEARCH("publishing/fiction", N1907)),"fiction",ISNUMBER(SEARCH("publishing/nonfiction", N1907)),"nonfiction",ISNUMBER(SEARCH("publishing/radio &amp; podcasts", N1907)),"radio &amp; podcasts",ISNUMBER(SEARCH("publishing/translations", N1907)),"translations",ISNUMBER(SEARCH("technology/gadgets", N1907)),"gadgets",ISNUMBER(SEARCH("technology/hardware", N1907)),"hardware",ISNUMBER(SEARCH("technology/makerspaces", N1907)),"makerspaces",ISNUMBER(SEARCH("technology/space exploration", N1907)),"space exploration",ISNUMBER(SEARCH("technology/wearables", N1907)),"wearables",ISNUMBER(SEARCH("technology/web", N1907)),"web",ISNUMBER(SEARCH("theater/musical", N1907)),"musical",ISNUMBER(SEARCH("theater/plays", N1907)),"plays",ISNUMBER(SEARCH("theater/spaces", N1907)),"spaces")</f>
        <v>gadgets</v>
      </c>
      <c r="S1907" s="6">
        <f t="shared" si="148"/>
        <v>41859.925856481481</v>
      </c>
      <c r="T1907" s="6">
        <f t="shared" si="14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tr">
        <f t="shared" si="147"/>
        <v>technology</v>
      </c>
      <c r="R1908" t="str" cm="1">
        <f t="array" ref="R1908">_xlfn.IFS(ISNUMBER(SEARCH("film &amp; video/television", N1908)),"television",ISNUMBER(SEARCH("film &amp; video/animation", N1908)),"animation",ISNUMBER(SEARCH("film &amp; video/documentary", N1908)),"documentary",ISNUMBER(SEARCH("film &amp; video/drama", N1908)),"drama",ISNUMBER(SEARCH("film &amp; video/science fiction", N1908)),"science fiction",ISNUMBER(SEARCH("film &amp; video/shorts", N1908)),"shorts",ISNUMBER(SEARCH("food/food trucks", N1908)),"food trucks",ISNUMBER(SEARCH("food/restaurants", N1908)),"restaurants",ISNUMBER(SEARCH("food/small batch", N1908)),"small batch",ISNUMBER(SEARCH("games/mobile games", N1908)),"mobile games",ISNUMBER(SEARCH("games/tabletop games", N1908)),"tabletop games",ISNUMBER(SEARCH("games/video games", N1908)),"video games",ISNUMBER(SEARCH("music/classical music", N1908)),"classical music",ISNUMBER(SEARCH("music/electronic music", N1908)),"electronic music",ISNUMBER(SEARCH("music/faith", N1908)),"faith",ISNUMBER(SEARCH("music/indie rock", N1908)),"indie rock",ISNUMBER(SEARCH("music/jazz", N1908)),"jazz",ISNUMBER(SEARCH("music/metal", N1908)),"metal",ISNUMBER(SEARCH("music/pop", N1908)),"pop",ISNUMBER(SEARCH("music/rock", N1908)),"rock",ISNUMBER(SEARCH("music/world music", N1908)),"world music",ISNUMBER(SEARCH("journalism/audio", N1908)),"audio",ISNUMBER(SEARCH("photography/nature", N1908)),"nature",ISNUMBER(SEARCH("photography/people", N1908)),"people",ISNUMBER(SEARCH("photography/photobooks", N1908)),"photobooks",ISNUMBER(SEARCH("photography/places", N1908)),"places",ISNUMBER(SEARCH("publishing/art books", N1908)),"art books",ISNUMBER(SEARCH("publishing/children's books", N1908)),"children's books",ISNUMBER(SEARCH("publishing/fiction", N1908)),"fiction",ISNUMBER(SEARCH("publishing/nonfiction", N1908)),"nonfiction",ISNUMBER(SEARCH("publishing/radio &amp; podcasts", N1908)),"radio &amp; podcasts",ISNUMBER(SEARCH("publishing/translations", N1908)),"translations",ISNUMBER(SEARCH("technology/gadgets", N1908)),"gadgets",ISNUMBER(SEARCH("technology/hardware", N1908)),"hardware",ISNUMBER(SEARCH("technology/makerspaces", N1908)),"makerspaces",ISNUMBER(SEARCH("technology/space exploration", N1908)),"space exploration",ISNUMBER(SEARCH("technology/wearables", N1908)),"wearables",ISNUMBER(SEARCH("technology/web", N1908)),"web",ISNUMBER(SEARCH("theater/musical", N1908)),"musical",ISNUMBER(SEARCH("theater/plays", N1908)),"plays",ISNUMBER(SEARCH("theater/spaces", N1908)),"spaces")</f>
        <v>gadgets</v>
      </c>
      <c r="S1908" s="6">
        <f t="shared" si="148"/>
        <v>42514.671099537038</v>
      </c>
      <c r="T1908" s="6">
        <f t="shared" si="149"/>
        <v>42544.671099537038</v>
      </c>
    </row>
    <row r="1909" spans="1:20" ht="48" hidden="1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tr">
        <f t="shared" si="147"/>
        <v>technology</v>
      </c>
      <c r="R1909" t="str" cm="1">
        <f t="array" ref="R1909">_xlfn.IFS(ISNUMBER(SEARCH("film &amp; video/television", N1909)),"television",ISNUMBER(SEARCH("film &amp; video/animation", N1909)),"animation",ISNUMBER(SEARCH("film &amp; video/documentary", N1909)),"documentary",ISNUMBER(SEARCH("film &amp; video/drama", N1909)),"drama",ISNUMBER(SEARCH("film &amp; video/science fiction", N1909)),"science fiction",ISNUMBER(SEARCH("film &amp; video/shorts", N1909)),"shorts",ISNUMBER(SEARCH("food/food trucks", N1909)),"food trucks",ISNUMBER(SEARCH("food/restaurants", N1909)),"restaurants",ISNUMBER(SEARCH("food/small batch", N1909)),"small batch",ISNUMBER(SEARCH("games/mobile games", N1909)),"mobile games",ISNUMBER(SEARCH("games/tabletop games", N1909)),"tabletop games",ISNUMBER(SEARCH("games/video games", N1909)),"video games",ISNUMBER(SEARCH("music/classical music", N1909)),"classical music",ISNUMBER(SEARCH("music/electronic music", N1909)),"electronic music",ISNUMBER(SEARCH("music/faith", N1909)),"faith",ISNUMBER(SEARCH("music/indie rock", N1909)),"indie rock",ISNUMBER(SEARCH("music/jazz", N1909)),"jazz",ISNUMBER(SEARCH("music/metal", N1909)),"metal",ISNUMBER(SEARCH("music/pop", N1909)),"pop",ISNUMBER(SEARCH("music/rock", N1909)),"rock",ISNUMBER(SEARCH("music/world music", N1909)),"world music",ISNUMBER(SEARCH("journalism/audio", N1909)),"audio",ISNUMBER(SEARCH("photography/nature", N1909)),"nature",ISNUMBER(SEARCH("photography/people", N1909)),"people",ISNUMBER(SEARCH("photography/photobooks", N1909)),"photobooks",ISNUMBER(SEARCH("photography/places", N1909)),"places",ISNUMBER(SEARCH("publishing/art books", N1909)),"art books",ISNUMBER(SEARCH("publishing/children's books", N1909)),"children's books",ISNUMBER(SEARCH("publishing/fiction", N1909)),"fiction",ISNUMBER(SEARCH("publishing/nonfiction", N1909)),"nonfiction",ISNUMBER(SEARCH("publishing/radio &amp; podcasts", N1909)),"radio &amp; podcasts",ISNUMBER(SEARCH("publishing/translations", N1909)),"translations",ISNUMBER(SEARCH("technology/gadgets", N1909)),"gadgets",ISNUMBER(SEARCH("technology/hardware", N1909)),"hardware",ISNUMBER(SEARCH("technology/makerspaces", N1909)),"makerspaces",ISNUMBER(SEARCH("technology/space exploration", N1909)),"space exploration",ISNUMBER(SEARCH("technology/wearables", N1909)),"wearables",ISNUMBER(SEARCH("technology/web", N1909)),"web",ISNUMBER(SEARCH("theater/musical", N1909)),"musical",ISNUMBER(SEARCH("theater/plays", N1909)),"plays",ISNUMBER(SEARCH("theater/spaces", N1909)),"spaces")</f>
        <v>gadgets</v>
      </c>
      <c r="S1909" s="6">
        <f t="shared" si="148"/>
        <v>41767.587094907409</v>
      </c>
      <c r="T1909" s="6">
        <f t="shared" si="14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tr">
        <f t="shared" si="147"/>
        <v>technology</v>
      </c>
      <c r="R1910" t="str" cm="1">
        <f t="array" ref="R1910">_xlfn.IFS(ISNUMBER(SEARCH("film &amp; video/television", N1910)),"television",ISNUMBER(SEARCH("film &amp; video/animation", N1910)),"animation",ISNUMBER(SEARCH("film &amp; video/documentary", N1910)),"documentary",ISNUMBER(SEARCH("film &amp; video/drama", N1910)),"drama",ISNUMBER(SEARCH("film &amp; video/science fiction", N1910)),"science fiction",ISNUMBER(SEARCH("film &amp; video/shorts", N1910)),"shorts",ISNUMBER(SEARCH("food/food trucks", N1910)),"food trucks",ISNUMBER(SEARCH("food/restaurants", N1910)),"restaurants",ISNUMBER(SEARCH("food/small batch", N1910)),"small batch",ISNUMBER(SEARCH("games/mobile games", N1910)),"mobile games",ISNUMBER(SEARCH("games/tabletop games", N1910)),"tabletop games",ISNUMBER(SEARCH("games/video games", N1910)),"video games",ISNUMBER(SEARCH("music/classical music", N1910)),"classical music",ISNUMBER(SEARCH("music/electronic music", N1910)),"electronic music",ISNUMBER(SEARCH("music/faith", N1910)),"faith",ISNUMBER(SEARCH("music/indie rock", N1910)),"indie rock",ISNUMBER(SEARCH("music/jazz", N1910)),"jazz",ISNUMBER(SEARCH("music/metal", N1910)),"metal",ISNUMBER(SEARCH("music/pop", N1910)),"pop",ISNUMBER(SEARCH("music/rock", N1910)),"rock",ISNUMBER(SEARCH("music/world music", N1910)),"world music",ISNUMBER(SEARCH("journalism/audio", N1910)),"audio",ISNUMBER(SEARCH("photography/nature", N1910)),"nature",ISNUMBER(SEARCH("photography/people", N1910)),"people",ISNUMBER(SEARCH("photography/photobooks", N1910)),"photobooks",ISNUMBER(SEARCH("photography/places", N1910)),"places",ISNUMBER(SEARCH("publishing/art books", N1910)),"art books",ISNUMBER(SEARCH("publishing/children's books", N1910)),"children's books",ISNUMBER(SEARCH("publishing/fiction", N1910)),"fiction",ISNUMBER(SEARCH("publishing/nonfiction", N1910)),"nonfiction",ISNUMBER(SEARCH("publishing/radio &amp; podcasts", N1910)),"radio &amp; podcasts",ISNUMBER(SEARCH("publishing/translations", N1910)),"translations",ISNUMBER(SEARCH("technology/gadgets", N1910)),"gadgets",ISNUMBER(SEARCH("technology/hardware", N1910)),"hardware",ISNUMBER(SEARCH("technology/makerspaces", N1910)),"makerspaces",ISNUMBER(SEARCH("technology/space exploration", N1910)),"space exploration",ISNUMBER(SEARCH("technology/wearables", N1910)),"wearables",ISNUMBER(SEARCH("technology/web", N1910)),"web",ISNUMBER(SEARCH("theater/musical", N1910)),"musical",ISNUMBER(SEARCH("theater/plays", N1910)),"plays",ISNUMBER(SEARCH("theater/spaces", N1910)),"spaces")</f>
        <v>gadgets</v>
      </c>
      <c r="S1910" s="6">
        <f t="shared" si="148"/>
        <v>42703.917824074073</v>
      </c>
      <c r="T1910" s="6">
        <f t="shared" si="14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tr">
        <f t="shared" si="147"/>
        <v>technology</v>
      </c>
      <c r="R1911" t="str" cm="1">
        <f t="array" ref="R1911">_xlfn.IFS(ISNUMBER(SEARCH("film &amp; video/television", N1911)),"television",ISNUMBER(SEARCH("film &amp; video/animation", N1911)),"animation",ISNUMBER(SEARCH("film &amp; video/documentary", N1911)),"documentary",ISNUMBER(SEARCH("film &amp; video/drama", N1911)),"drama",ISNUMBER(SEARCH("film &amp; video/science fiction", N1911)),"science fiction",ISNUMBER(SEARCH("film &amp; video/shorts", N1911)),"shorts",ISNUMBER(SEARCH("food/food trucks", N1911)),"food trucks",ISNUMBER(SEARCH("food/restaurants", N1911)),"restaurants",ISNUMBER(SEARCH("food/small batch", N1911)),"small batch",ISNUMBER(SEARCH("games/mobile games", N1911)),"mobile games",ISNUMBER(SEARCH("games/tabletop games", N1911)),"tabletop games",ISNUMBER(SEARCH("games/video games", N1911)),"video games",ISNUMBER(SEARCH("music/classical music", N1911)),"classical music",ISNUMBER(SEARCH("music/electronic music", N1911)),"electronic music",ISNUMBER(SEARCH("music/faith", N1911)),"faith",ISNUMBER(SEARCH("music/indie rock", N1911)),"indie rock",ISNUMBER(SEARCH("music/jazz", N1911)),"jazz",ISNUMBER(SEARCH("music/metal", N1911)),"metal",ISNUMBER(SEARCH("music/pop", N1911)),"pop",ISNUMBER(SEARCH("music/rock", N1911)),"rock",ISNUMBER(SEARCH("music/world music", N1911)),"world music",ISNUMBER(SEARCH("journalism/audio", N1911)),"audio",ISNUMBER(SEARCH("photography/nature", N1911)),"nature",ISNUMBER(SEARCH("photography/people", N1911)),"people",ISNUMBER(SEARCH("photography/photobooks", N1911)),"photobooks",ISNUMBER(SEARCH("photography/places", N1911)),"places",ISNUMBER(SEARCH("publishing/art books", N1911)),"art books",ISNUMBER(SEARCH("publishing/children's books", N1911)),"children's books",ISNUMBER(SEARCH("publishing/fiction", N1911)),"fiction",ISNUMBER(SEARCH("publishing/nonfiction", N1911)),"nonfiction",ISNUMBER(SEARCH("publishing/radio &amp; podcasts", N1911)),"radio &amp; podcasts",ISNUMBER(SEARCH("publishing/translations", N1911)),"translations",ISNUMBER(SEARCH("technology/gadgets", N1911)),"gadgets",ISNUMBER(SEARCH("technology/hardware", N1911)),"hardware",ISNUMBER(SEARCH("technology/makerspaces", N1911)),"makerspaces",ISNUMBER(SEARCH("technology/space exploration", N1911)),"space exploration",ISNUMBER(SEARCH("technology/wearables", N1911)),"wearables",ISNUMBER(SEARCH("technology/web", N1911)),"web",ISNUMBER(SEARCH("theater/musical", N1911)),"musical",ISNUMBER(SEARCH("theater/plays", N1911)),"plays",ISNUMBER(SEARCH("theater/spaces", N1911)),"spaces")</f>
        <v>gadgets</v>
      </c>
      <c r="S1911" s="6">
        <f t="shared" si="148"/>
        <v>41905.429155092592</v>
      </c>
      <c r="T1911" s="6">
        <f t="shared" si="14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tr">
        <f t="shared" si="147"/>
        <v>technology</v>
      </c>
      <c r="R1912" t="str" cm="1">
        <f t="array" ref="R1912">_xlfn.IFS(ISNUMBER(SEARCH("film &amp; video/television", N1912)),"television",ISNUMBER(SEARCH("film &amp; video/animation", N1912)),"animation",ISNUMBER(SEARCH("film &amp; video/documentary", N1912)),"documentary",ISNUMBER(SEARCH("film &amp; video/drama", N1912)),"drama",ISNUMBER(SEARCH("film &amp; video/science fiction", N1912)),"science fiction",ISNUMBER(SEARCH("film &amp; video/shorts", N1912)),"shorts",ISNUMBER(SEARCH("food/food trucks", N1912)),"food trucks",ISNUMBER(SEARCH("food/restaurants", N1912)),"restaurants",ISNUMBER(SEARCH("food/small batch", N1912)),"small batch",ISNUMBER(SEARCH("games/mobile games", N1912)),"mobile games",ISNUMBER(SEARCH("games/tabletop games", N1912)),"tabletop games",ISNUMBER(SEARCH("games/video games", N1912)),"video games",ISNUMBER(SEARCH("music/classical music", N1912)),"classical music",ISNUMBER(SEARCH("music/electronic music", N1912)),"electronic music",ISNUMBER(SEARCH("music/faith", N1912)),"faith",ISNUMBER(SEARCH("music/indie rock", N1912)),"indie rock",ISNUMBER(SEARCH("music/jazz", N1912)),"jazz",ISNUMBER(SEARCH("music/metal", N1912)),"metal",ISNUMBER(SEARCH("music/pop", N1912)),"pop",ISNUMBER(SEARCH("music/rock", N1912)),"rock",ISNUMBER(SEARCH("music/world music", N1912)),"world music",ISNUMBER(SEARCH("journalism/audio", N1912)),"audio",ISNUMBER(SEARCH("photography/nature", N1912)),"nature",ISNUMBER(SEARCH("photography/people", N1912)),"people",ISNUMBER(SEARCH("photography/photobooks", N1912)),"photobooks",ISNUMBER(SEARCH("photography/places", N1912)),"places",ISNUMBER(SEARCH("publishing/art books", N1912)),"art books",ISNUMBER(SEARCH("publishing/children's books", N1912)),"children's books",ISNUMBER(SEARCH("publishing/fiction", N1912)),"fiction",ISNUMBER(SEARCH("publishing/nonfiction", N1912)),"nonfiction",ISNUMBER(SEARCH("publishing/radio &amp; podcasts", N1912)),"radio &amp; podcasts",ISNUMBER(SEARCH("publishing/translations", N1912)),"translations",ISNUMBER(SEARCH("technology/gadgets", N1912)),"gadgets",ISNUMBER(SEARCH("technology/hardware", N1912)),"hardware",ISNUMBER(SEARCH("technology/makerspaces", N1912)),"makerspaces",ISNUMBER(SEARCH("technology/space exploration", N1912)),"space exploration",ISNUMBER(SEARCH("technology/wearables", N1912)),"wearables",ISNUMBER(SEARCH("technology/web", N1912)),"web",ISNUMBER(SEARCH("theater/musical", N1912)),"musical",ISNUMBER(SEARCH("theater/plays", N1912)),"plays",ISNUMBER(SEARCH("theater/spaces", N1912)),"spaces")</f>
        <v>gadgets</v>
      </c>
      <c r="S1912" s="6">
        <f t="shared" si="148"/>
        <v>42264.963159722218</v>
      </c>
      <c r="T1912" s="6">
        <f t="shared" si="149"/>
        <v>42308.947916666672</v>
      </c>
    </row>
    <row r="1913" spans="1:20" ht="48" hidden="1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tr">
        <f t="shared" si="147"/>
        <v>technology</v>
      </c>
      <c r="R1913" t="str" cm="1">
        <f t="array" ref="R1913">_xlfn.IFS(ISNUMBER(SEARCH("film &amp; video/television", N1913)),"television",ISNUMBER(SEARCH("film &amp; video/animation", N1913)),"animation",ISNUMBER(SEARCH("film &amp; video/documentary", N1913)),"documentary",ISNUMBER(SEARCH("film &amp; video/drama", N1913)),"drama",ISNUMBER(SEARCH("film &amp; video/science fiction", N1913)),"science fiction",ISNUMBER(SEARCH("film &amp; video/shorts", N1913)),"shorts",ISNUMBER(SEARCH("food/food trucks", N1913)),"food trucks",ISNUMBER(SEARCH("food/restaurants", N1913)),"restaurants",ISNUMBER(SEARCH("food/small batch", N1913)),"small batch",ISNUMBER(SEARCH("games/mobile games", N1913)),"mobile games",ISNUMBER(SEARCH("games/tabletop games", N1913)),"tabletop games",ISNUMBER(SEARCH("games/video games", N1913)),"video games",ISNUMBER(SEARCH("music/classical music", N1913)),"classical music",ISNUMBER(SEARCH("music/electronic music", N1913)),"electronic music",ISNUMBER(SEARCH("music/faith", N1913)),"faith",ISNUMBER(SEARCH("music/indie rock", N1913)),"indie rock",ISNUMBER(SEARCH("music/jazz", N1913)),"jazz",ISNUMBER(SEARCH("music/metal", N1913)),"metal",ISNUMBER(SEARCH("music/pop", N1913)),"pop",ISNUMBER(SEARCH("music/rock", N1913)),"rock",ISNUMBER(SEARCH("music/world music", N1913)),"world music",ISNUMBER(SEARCH("journalism/audio", N1913)),"audio",ISNUMBER(SEARCH("photography/nature", N1913)),"nature",ISNUMBER(SEARCH("photography/people", N1913)),"people",ISNUMBER(SEARCH("photography/photobooks", N1913)),"photobooks",ISNUMBER(SEARCH("photography/places", N1913)),"places",ISNUMBER(SEARCH("publishing/art books", N1913)),"art books",ISNUMBER(SEARCH("publishing/children's books", N1913)),"children's books",ISNUMBER(SEARCH("publishing/fiction", N1913)),"fiction",ISNUMBER(SEARCH("publishing/nonfiction", N1913)),"nonfiction",ISNUMBER(SEARCH("publishing/radio &amp; podcasts", N1913)),"radio &amp; podcasts",ISNUMBER(SEARCH("publishing/translations", N1913)),"translations",ISNUMBER(SEARCH("technology/gadgets", N1913)),"gadgets",ISNUMBER(SEARCH("technology/hardware", N1913)),"hardware",ISNUMBER(SEARCH("technology/makerspaces", N1913)),"makerspaces",ISNUMBER(SEARCH("technology/space exploration", N1913)),"space exploration",ISNUMBER(SEARCH("technology/wearables", N1913)),"wearables",ISNUMBER(SEARCH("technology/web", N1913)),"web",ISNUMBER(SEARCH("theater/musical", N1913)),"musical",ISNUMBER(SEARCH("theater/plays", N1913)),"plays",ISNUMBER(SEARCH("theater/spaces", N1913)),"spaces")</f>
        <v>gadgets</v>
      </c>
      <c r="S1913" s="6">
        <f t="shared" si="148"/>
        <v>41830.033958333333</v>
      </c>
      <c r="T1913" s="6">
        <f t="shared" si="149"/>
        <v>41860.033958333333</v>
      </c>
    </row>
    <row r="1914" spans="1:20" ht="48" hidden="1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tr">
        <f t="shared" si="147"/>
        <v>technology</v>
      </c>
      <c r="R1914" t="str" cm="1">
        <f t="array" ref="R1914">_xlfn.IFS(ISNUMBER(SEARCH("film &amp; video/television", N1914)),"television",ISNUMBER(SEARCH("film &amp; video/animation", N1914)),"animation",ISNUMBER(SEARCH("film &amp; video/documentary", N1914)),"documentary",ISNUMBER(SEARCH("film &amp; video/drama", N1914)),"drama",ISNUMBER(SEARCH("film &amp; video/science fiction", N1914)),"science fiction",ISNUMBER(SEARCH("film &amp; video/shorts", N1914)),"shorts",ISNUMBER(SEARCH("food/food trucks", N1914)),"food trucks",ISNUMBER(SEARCH("food/restaurants", N1914)),"restaurants",ISNUMBER(SEARCH("food/small batch", N1914)),"small batch",ISNUMBER(SEARCH("games/mobile games", N1914)),"mobile games",ISNUMBER(SEARCH("games/tabletop games", N1914)),"tabletop games",ISNUMBER(SEARCH("games/video games", N1914)),"video games",ISNUMBER(SEARCH("music/classical music", N1914)),"classical music",ISNUMBER(SEARCH("music/electronic music", N1914)),"electronic music",ISNUMBER(SEARCH("music/faith", N1914)),"faith",ISNUMBER(SEARCH("music/indie rock", N1914)),"indie rock",ISNUMBER(SEARCH("music/jazz", N1914)),"jazz",ISNUMBER(SEARCH("music/metal", N1914)),"metal",ISNUMBER(SEARCH("music/pop", N1914)),"pop",ISNUMBER(SEARCH("music/rock", N1914)),"rock",ISNUMBER(SEARCH("music/world music", N1914)),"world music",ISNUMBER(SEARCH("journalism/audio", N1914)),"audio",ISNUMBER(SEARCH("photography/nature", N1914)),"nature",ISNUMBER(SEARCH("photography/people", N1914)),"people",ISNUMBER(SEARCH("photography/photobooks", N1914)),"photobooks",ISNUMBER(SEARCH("photography/places", N1914)),"places",ISNUMBER(SEARCH("publishing/art books", N1914)),"art books",ISNUMBER(SEARCH("publishing/children's books", N1914)),"children's books",ISNUMBER(SEARCH("publishing/fiction", N1914)),"fiction",ISNUMBER(SEARCH("publishing/nonfiction", N1914)),"nonfiction",ISNUMBER(SEARCH("publishing/radio &amp; podcasts", N1914)),"radio &amp; podcasts",ISNUMBER(SEARCH("publishing/translations", N1914)),"translations",ISNUMBER(SEARCH("technology/gadgets", N1914)),"gadgets",ISNUMBER(SEARCH("technology/hardware", N1914)),"hardware",ISNUMBER(SEARCH("technology/makerspaces", N1914)),"makerspaces",ISNUMBER(SEARCH("technology/space exploration", N1914)),"space exploration",ISNUMBER(SEARCH("technology/wearables", N1914)),"wearables",ISNUMBER(SEARCH("technology/web", N1914)),"web",ISNUMBER(SEARCH("theater/musical", N1914)),"musical",ISNUMBER(SEARCH("theater/plays", N1914)),"plays",ISNUMBER(SEARCH("theater/spaces", N1914)),"spaces")</f>
        <v>gadgets</v>
      </c>
      <c r="S1914" s="6">
        <f t="shared" si="148"/>
        <v>42129.226388888885</v>
      </c>
      <c r="T1914" s="6">
        <f t="shared" si="149"/>
        <v>42159.226388888885</v>
      </c>
    </row>
    <row r="1915" spans="1:20" ht="32" hidden="1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tr">
        <f t="shared" si="147"/>
        <v>technology</v>
      </c>
      <c r="R1915" t="str" cm="1">
        <f t="array" ref="R1915">_xlfn.IFS(ISNUMBER(SEARCH("film &amp; video/television", N1915)),"television",ISNUMBER(SEARCH("film &amp; video/animation", N1915)),"animation",ISNUMBER(SEARCH("film &amp; video/documentary", N1915)),"documentary",ISNUMBER(SEARCH("film &amp; video/drama", N1915)),"drama",ISNUMBER(SEARCH("film &amp; video/science fiction", N1915)),"science fiction",ISNUMBER(SEARCH("film &amp; video/shorts", N1915)),"shorts",ISNUMBER(SEARCH("food/food trucks", N1915)),"food trucks",ISNUMBER(SEARCH("food/restaurants", N1915)),"restaurants",ISNUMBER(SEARCH("food/small batch", N1915)),"small batch",ISNUMBER(SEARCH("games/mobile games", N1915)),"mobile games",ISNUMBER(SEARCH("games/tabletop games", N1915)),"tabletop games",ISNUMBER(SEARCH("games/video games", N1915)),"video games",ISNUMBER(SEARCH("music/classical music", N1915)),"classical music",ISNUMBER(SEARCH("music/electronic music", N1915)),"electronic music",ISNUMBER(SEARCH("music/faith", N1915)),"faith",ISNUMBER(SEARCH("music/indie rock", N1915)),"indie rock",ISNUMBER(SEARCH("music/jazz", N1915)),"jazz",ISNUMBER(SEARCH("music/metal", N1915)),"metal",ISNUMBER(SEARCH("music/pop", N1915)),"pop",ISNUMBER(SEARCH("music/rock", N1915)),"rock",ISNUMBER(SEARCH("music/world music", N1915)),"world music",ISNUMBER(SEARCH("journalism/audio", N1915)),"audio",ISNUMBER(SEARCH("photography/nature", N1915)),"nature",ISNUMBER(SEARCH("photography/people", N1915)),"people",ISNUMBER(SEARCH("photography/photobooks", N1915)),"photobooks",ISNUMBER(SEARCH("photography/places", N1915)),"places",ISNUMBER(SEARCH("publishing/art books", N1915)),"art books",ISNUMBER(SEARCH("publishing/children's books", N1915)),"children's books",ISNUMBER(SEARCH("publishing/fiction", N1915)),"fiction",ISNUMBER(SEARCH("publishing/nonfiction", N1915)),"nonfiction",ISNUMBER(SEARCH("publishing/radio &amp; podcasts", N1915)),"radio &amp; podcasts",ISNUMBER(SEARCH("publishing/translations", N1915)),"translations",ISNUMBER(SEARCH("technology/gadgets", N1915)),"gadgets",ISNUMBER(SEARCH("technology/hardware", N1915)),"hardware",ISNUMBER(SEARCH("technology/makerspaces", N1915)),"makerspaces",ISNUMBER(SEARCH("technology/space exploration", N1915)),"space exploration",ISNUMBER(SEARCH("technology/wearables", N1915)),"wearables",ISNUMBER(SEARCH("technology/web", N1915)),"web",ISNUMBER(SEARCH("theater/musical", N1915)),"musical",ISNUMBER(SEARCH("theater/plays", N1915)),"plays",ISNUMBER(SEARCH("theater/spaces", N1915)),"spaces")</f>
        <v>gadgets</v>
      </c>
      <c r="S1915" s="6">
        <f t="shared" si="148"/>
        <v>41890.511319444442</v>
      </c>
      <c r="T1915" s="6">
        <f t="shared" si="149"/>
        <v>41920.511319444442</v>
      </c>
    </row>
    <row r="1916" spans="1:20" ht="48" hidden="1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tr">
        <f t="shared" si="147"/>
        <v>technology</v>
      </c>
      <c r="R1916" t="str" cm="1">
        <f t="array" ref="R1916">_xlfn.IFS(ISNUMBER(SEARCH("film &amp; video/television", N1916)),"television",ISNUMBER(SEARCH("film &amp; video/animation", N1916)),"animation",ISNUMBER(SEARCH("film &amp; video/documentary", N1916)),"documentary",ISNUMBER(SEARCH("film &amp; video/drama", N1916)),"drama",ISNUMBER(SEARCH("film &amp; video/science fiction", N1916)),"science fiction",ISNUMBER(SEARCH("film &amp; video/shorts", N1916)),"shorts",ISNUMBER(SEARCH("food/food trucks", N1916)),"food trucks",ISNUMBER(SEARCH("food/restaurants", N1916)),"restaurants",ISNUMBER(SEARCH("food/small batch", N1916)),"small batch",ISNUMBER(SEARCH("games/mobile games", N1916)),"mobile games",ISNUMBER(SEARCH("games/tabletop games", N1916)),"tabletop games",ISNUMBER(SEARCH("games/video games", N1916)),"video games",ISNUMBER(SEARCH("music/classical music", N1916)),"classical music",ISNUMBER(SEARCH("music/electronic music", N1916)),"electronic music",ISNUMBER(SEARCH("music/faith", N1916)),"faith",ISNUMBER(SEARCH("music/indie rock", N1916)),"indie rock",ISNUMBER(SEARCH("music/jazz", N1916)),"jazz",ISNUMBER(SEARCH("music/metal", N1916)),"metal",ISNUMBER(SEARCH("music/pop", N1916)),"pop",ISNUMBER(SEARCH("music/rock", N1916)),"rock",ISNUMBER(SEARCH("music/world music", N1916)),"world music",ISNUMBER(SEARCH("journalism/audio", N1916)),"audio",ISNUMBER(SEARCH("photography/nature", N1916)),"nature",ISNUMBER(SEARCH("photography/people", N1916)),"people",ISNUMBER(SEARCH("photography/photobooks", N1916)),"photobooks",ISNUMBER(SEARCH("photography/places", N1916)),"places",ISNUMBER(SEARCH("publishing/art books", N1916)),"art books",ISNUMBER(SEARCH("publishing/children's books", N1916)),"children's books",ISNUMBER(SEARCH("publishing/fiction", N1916)),"fiction",ISNUMBER(SEARCH("publishing/nonfiction", N1916)),"nonfiction",ISNUMBER(SEARCH("publishing/radio &amp; podcasts", N1916)),"radio &amp; podcasts",ISNUMBER(SEARCH("publishing/translations", N1916)),"translations",ISNUMBER(SEARCH("technology/gadgets", N1916)),"gadgets",ISNUMBER(SEARCH("technology/hardware", N1916)),"hardware",ISNUMBER(SEARCH("technology/makerspaces", N1916)),"makerspaces",ISNUMBER(SEARCH("technology/space exploration", N1916)),"space exploration",ISNUMBER(SEARCH("technology/wearables", N1916)),"wearables",ISNUMBER(SEARCH("technology/web", N1916)),"web",ISNUMBER(SEARCH("theater/musical", N1916)),"musical",ISNUMBER(SEARCH("theater/plays", N1916)),"plays",ISNUMBER(SEARCH("theater/spaces", N1916)),"spaces")</f>
        <v>gadgets</v>
      </c>
      <c r="S1916" s="6">
        <f t="shared" si="148"/>
        <v>41929.174456018518</v>
      </c>
      <c r="T1916" s="6">
        <f t="shared" si="149"/>
        <v>41944.165972222225</v>
      </c>
    </row>
    <row r="1917" spans="1:20" ht="48" hidden="1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tr">
        <f t="shared" si="147"/>
        <v>technology</v>
      </c>
      <c r="R1917" t="str" cm="1">
        <f t="array" ref="R1917">_xlfn.IFS(ISNUMBER(SEARCH("film &amp; video/television", N1917)),"television",ISNUMBER(SEARCH("film &amp; video/animation", N1917)),"animation",ISNUMBER(SEARCH("film &amp; video/documentary", N1917)),"documentary",ISNUMBER(SEARCH("film &amp; video/drama", N1917)),"drama",ISNUMBER(SEARCH("film &amp; video/science fiction", N1917)),"science fiction",ISNUMBER(SEARCH("film &amp; video/shorts", N1917)),"shorts",ISNUMBER(SEARCH("food/food trucks", N1917)),"food trucks",ISNUMBER(SEARCH("food/restaurants", N1917)),"restaurants",ISNUMBER(SEARCH("food/small batch", N1917)),"small batch",ISNUMBER(SEARCH("games/mobile games", N1917)),"mobile games",ISNUMBER(SEARCH("games/tabletop games", N1917)),"tabletop games",ISNUMBER(SEARCH("games/video games", N1917)),"video games",ISNUMBER(SEARCH("music/classical music", N1917)),"classical music",ISNUMBER(SEARCH("music/electronic music", N1917)),"electronic music",ISNUMBER(SEARCH("music/faith", N1917)),"faith",ISNUMBER(SEARCH("music/indie rock", N1917)),"indie rock",ISNUMBER(SEARCH("music/jazz", N1917)),"jazz",ISNUMBER(SEARCH("music/metal", N1917)),"metal",ISNUMBER(SEARCH("music/pop", N1917)),"pop",ISNUMBER(SEARCH("music/rock", N1917)),"rock",ISNUMBER(SEARCH("music/world music", N1917)),"world music",ISNUMBER(SEARCH("journalism/audio", N1917)),"audio",ISNUMBER(SEARCH("photography/nature", N1917)),"nature",ISNUMBER(SEARCH("photography/people", N1917)),"people",ISNUMBER(SEARCH("photography/photobooks", N1917)),"photobooks",ISNUMBER(SEARCH("photography/places", N1917)),"places",ISNUMBER(SEARCH("publishing/art books", N1917)),"art books",ISNUMBER(SEARCH("publishing/children's books", N1917)),"children's books",ISNUMBER(SEARCH("publishing/fiction", N1917)),"fiction",ISNUMBER(SEARCH("publishing/nonfiction", N1917)),"nonfiction",ISNUMBER(SEARCH("publishing/radio &amp; podcasts", N1917)),"radio &amp; podcasts",ISNUMBER(SEARCH("publishing/translations", N1917)),"translations",ISNUMBER(SEARCH("technology/gadgets", N1917)),"gadgets",ISNUMBER(SEARCH("technology/hardware", N1917)),"hardware",ISNUMBER(SEARCH("technology/makerspaces", N1917)),"makerspaces",ISNUMBER(SEARCH("technology/space exploration", N1917)),"space exploration",ISNUMBER(SEARCH("technology/wearables", N1917)),"wearables",ISNUMBER(SEARCH("technology/web", N1917)),"web",ISNUMBER(SEARCH("theater/musical", N1917)),"musical",ISNUMBER(SEARCH("theater/plays", N1917)),"plays",ISNUMBER(SEARCH("theater/spaces", N1917)),"spaces")</f>
        <v>gadgets</v>
      </c>
      <c r="S1917" s="6">
        <f t="shared" si="148"/>
        <v>41864.04886574074</v>
      </c>
      <c r="T1917" s="6">
        <f t="shared" si="149"/>
        <v>41884.04886574074</v>
      </c>
    </row>
    <row r="1918" spans="1:20" ht="32" hidden="1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tr">
        <f t="shared" si="147"/>
        <v>technology</v>
      </c>
      <c r="R1918" t="str" cm="1">
        <f t="array" ref="R1918">_xlfn.IFS(ISNUMBER(SEARCH("film &amp; video/television", N1918)),"television",ISNUMBER(SEARCH("film &amp; video/animation", N1918)),"animation",ISNUMBER(SEARCH("film &amp; video/documentary", N1918)),"documentary",ISNUMBER(SEARCH("film &amp; video/drama", N1918)),"drama",ISNUMBER(SEARCH("film &amp; video/science fiction", N1918)),"science fiction",ISNUMBER(SEARCH("film &amp; video/shorts", N1918)),"shorts",ISNUMBER(SEARCH("food/food trucks", N1918)),"food trucks",ISNUMBER(SEARCH("food/restaurants", N1918)),"restaurants",ISNUMBER(SEARCH("food/small batch", N1918)),"small batch",ISNUMBER(SEARCH("games/mobile games", N1918)),"mobile games",ISNUMBER(SEARCH("games/tabletop games", N1918)),"tabletop games",ISNUMBER(SEARCH("games/video games", N1918)),"video games",ISNUMBER(SEARCH("music/classical music", N1918)),"classical music",ISNUMBER(SEARCH("music/electronic music", N1918)),"electronic music",ISNUMBER(SEARCH("music/faith", N1918)),"faith",ISNUMBER(SEARCH("music/indie rock", N1918)),"indie rock",ISNUMBER(SEARCH("music/jazz", N1918)),"jazz",ISNUMBER(SEARCH("music/metal", N1918)),"metal",ISNUMBER(SEARCH("music/pop", N1918)),"pop",ISNUMBER(SEARCH("music/rock", N1918)),"rock",ISNUMBER(SEARCH("music/world music", N1918)),"world music",ISNUMBER(SEARCH("journalism/audio", N1918)),"audio",ISNUMBER(SEARCH("photography/nature", N1918)),"nature",ISNUMBER(SEARCH("photography/people", N1918)),"people",ISNUMBER(SEARCH("photography/photobooks", N1918)),"photobooks",ISNUMBER(SEARCH("photography/places", N1918)),"places",ISNUMBER(SEARCH("publishing/art books", N1918)),"art books",ISNUMBER(SEARCH("publishing/children's books", N1918)),"children's books",ISNUMBER(SEARCH("publishing/fiction", N1918)),"fiction",ISNUMBER(SEARCH("publishing/nonfiction", N1918)),"nonfiction",ISNUMBER(SEARCH("publishing/radio &amp; podcasts", N1918)),"radio &amp; podcasts",ISNUMBER(SEARCH("publishing/translations", N1918)),"translations",ISNUMBER(SEARCH("technology/gadgets", N1918)),"gadgets",ISNUMBER(SEARCH("technology/hardware", N1918)),"hardware",ISNUMBER(SEARCH("technology/makerspaces", N1918)),"makerspaces",ISNUMBER(SEARCH("technology/space exploration", N1918)),"space exploration",ISNUMBER(SEARCH("technology/wearables", N1918)),"wearables",ISNUMBER(SEARCH("technology/web", N1918)),"web",ISNUMBER(SEARCH("theater/musical", N1918)),"musical",ISNUMBER(SEARCH("theater/plays", N1918)),"plays",ISNUMBER(SEARCH("theater/spaces", N1918)),"spaces")</f>
        <v>gadgets</v>
      </c>
      <c r="S1918" s="6">
        <f t="shared" si="148"/>
        <v>42656.717303240745</v>
      </c>
      <c r="T1918" s="6">
        <f t="shared" si="14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tr">
        <f t="shared" si="147"/>
        <v>technology</v>
      </c>
      <c r="R1919" t="str" cm="1">
        <f t="array" ref="R1919">_xlfn.IFS(ISNUMBER(SEARCH("film &amp; video/television", N1919)),"television",ISNUMBER(SEARCH("film &amp; video/animation", N1919)),"animation",ISNUMBER(SEARCH("film &amp; video/documentary", N1919)),"documentary",ISNUMBER(SEARCH("film &amp; video/drama", N1919)),"drama",ISNUMBER(SEARCH("film &amp; video/science fiction", N1919)),"science fiction",ISNUMBER(SEARCH("film &amp; video/shorts", N1919)),"shorts",ISNUMBER(SEARCH("food/food trucks", N1919)),"food trucks",ISNUMBER(SEARCH("food/restaurants", N1919)),"restaurants",ISNUMBER(SEARCH("food/small batch", N1919)),"small batch",ISNUMBER(SEARCH("games/mobile games", N1919)),"mobile games",ISNUMBER(SEARCH("games/tabletop games", N1919)),"tabletop games",ISNUMBER(SEARCH("games/video games", N1919)),"video games",ISNUMBER(SEARCH("music/classical music", N1919)),"classical music",ISNUMBER(SEARCH("music/electronic music", N1919)),"electronic music",ISNUMBER(SEARCH("music/faith", N1919)),"faith",ISNUMBER(SEARCH("music/indie rock", N1919)),"indie rock",ISNUMBER(SEARCH("music/jazz", N1919)),"jazz",ISNUMBER(SEARCH("music/metal", N1919)),"metal",ISNUMBER(SEARCH("music/pop", N1919)),"pop",ISNUMBER(SEARCH("music/rock", N1919)),"rock",ISNUMBER(SEARCH("music/world music", N1919)),"world music",ISNUMBER(SEARCH("journalism/audio", N1919)),"audio",ISNUMBER(SEARCH("photography/nature", N1919)),"nature",ISNUMBER(SEARCH("photography/people", N1919)),"people",ISNUMBER(SEARCH("photography/photobooks", N1919)),"photobooks",ISNUMBER(SEARCH("photography/places", N1919)),"places",ISNUMBER(SEARCH("publishing/art books", N1919)),"art books",ISNUMBER(SEARCH("publishing/children's books", N1919)),"children's books",ISNUMBER(SEARCH("publishing/fiction", N1919)),"fiction",ISNUMBER(SEARCH("publishing/nonfiction", N1919)),"nonfiction",ISNUMBER(SEARCH("publishing/radio &amp; podcasts", N1919)),"radio &amp; podcasts",ISNUMBER(SEARCH("publishing/translations", N1919)),"translations",ISNUMBER(SEARCH("technology/gadgets", N1919)),"gadgets",ISNUMBER(SEARCH("technology/hardware", N1919)),"hardware",ISNUMBER(SEARCH("technology/makerspaces", N1919)),"makerspaces",ISNUMBER(SEARCH("technology/space exploration", N1919)),"space exploration",ISNUMBER(SEARCH("technology/wearables", N1919)),"wearables",ISNUMBER(SEARCH("technology/web", N1919)),"web",ISNUMBER(SEARCH("theater/musical", N1919)),"musical",ISNUMBER(SEARCH("theater/plays", N1919)),"plays",ISNUMBER(SEARCH("theater/spaces", N1919)),"spaces")</f>
        <v>gadgets</v>
      </c>
      <c r="S1919" s="6">
        <f t="shared" si="148"/>
        <v>42746.270057870366</v>
      </c>
      <c r="T1919" s="6">
        <f t="shared" si="149"/>
        <v>42776.270057870366</v>
      </c>
    </row>
    <row r="1920" spans="1:20" ht="48" hidden="1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tr">
        <f t="shared" si="147"/>
        <v>technology</v>
      </c>
      <c r="R1920" t="str" cm="1">
        <f t="array" ref="R1920">_xlfn.IFS(ISNUMBER(SEARCH("film &amp; video/television", N1920)),"television",ISNUMBER(SEARCH("film &amp; video/animation", N1920)),"animation",ISNUMBER(SEARCH("film &amp; video/documentary", N1920)),"documentary",ISNUMBER(SEARCH("film &amp; video/drama", N1920)),"drama",ISNUMBER(SEARCH("film &amp; video/science fiction", N1920)),"science fiction",ISNUMBER(SEARCH("film &amp; video/shorts", N1920)),"shorts",ISNUMBER(SEARCH("food/food trucks", N1920)),"food trucks",ISNUMBER(SEARCH("food/restaurants", N1920)),"restaurants",ISNUMBER(SEARCH("food/small batch", N1920)),"small batch",ISNUMBER(SEARCH("games/mobile games", N1920)),"mobile games",ISNUMBER(SEARCH("games/tabletop games", N1920)),"tabletop games",ISNUMBER(SEARCH("games/video games", N1920)),"video games",ISNUMBER(SEARCH("music/classical music", N1920)),"classical music",ISNUMBER(SEARCH("music/electronic music", N1920)),"electronic music",ISNUMBER(SEARCH("music/faith", N1920)),"faith",ISNUMBER(SEARCH("music/indie rock", N1920)),"indie rock",ISNUMBER(SEARCH("music/jazz", N1920)),"jazz",ISNUMBER(SEARCH("music/metal", N1920)),"metal",ISNUMBER(SEARCH("music/pop", N1920)),"pop",ISNUMBER(SEARCH("music/rock", N1920)),"rock",ISNUMBER(SEARCH("music/world music", N1920)),"world music",ISNUMBER(SEARCH("journalism/audio", N1920)),"audio",ISNUMBER(SEARCH("photography/nature", N1920)),"nature",ISNUMBER(SEARCH("photography/people", N1920)),"people",ISNUMBER(SEARCH("photography/photobooks", N1920)),"photobooks",ISNUMBER(SEARCH("photography/places", N1920)),"places",ISNUMBER(SEARCH("publishing/art books", N1920)),"art books",ISNUMBER(SEARCH("publishing/children's books", N1920)),"children's books",ISNUMBER(SEARCH("publishing/fiction", N1920)),"fiction",ISNUMBER(SEARCH("publishing/nonfiction", N1920)),"nonfiction",ISNUMBER(SEARCH("publishing/radio &amp; podcasts", N1920)),"radio &amp; podcasts",ISNUMBER(SEARCH("publishing/translations", N1920)),"translations",ISNUMBER(SEARCH("technology/gadgets", N1920)),"gadgets",ISNUMBER(SEARCH("technology/hardware", N1920)),"hardware",ISNUMBER(SEARCH("technology/makerspaces", N1920)),"makerspaces",ISNUMBER(SEARCH("technology/space exploration", N1920)),"space exploration",ISNUMBER(SEARCH("technology/wearables", N1920)),"wearables",ISNUMBER(SEARCH("technology/web", N1920)),"web",ISNUMBER(SEARCH("theater/musical", N1920)),"musical",ISNUMBER(SEARCH("theater/plays", N1920)),"plays",ISNUMBER(SEARCH("theater/spaces", N1920)),"spaces")</f>
        <v>gadgets</v>
      </c>
      <c r="S1920" s="6">
        <f t="shared" si="148"/>
        <v>41828.789942129632</v>
      </c>
      <c r="T1920" s="6">
        <f t="shared" si="149"/>
        <v>41863.789942129632</v>
      </c>
    </row>
    <row r="1921" spans="1:20" ht="48" hidden="1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tr">
        <f t="shared" si="147"/>
        <v>technology</v>
      </c>
      <c r="R1921" t="str" cm="1">
        <f t="array" ref="R1921">_xlfn.IFS(ISNUMBER(SEARCH("film &amp; video/television", N1921)),"television",ISNUMBER(SEARCH("film &amp; video/animation", N1921)),"animation",ISNUMBER(SEARCH("film &amp; video/documentary", N1921)),"documentary",ISNUMBER(SEARCH("film &amp; video/drama", N1921)),"drama",ISNUMBER(SEARCH("film &amp; video/science fiction", N1921)),"science fiction",ISNUMBER(SEARCH("film &amp; video/shorts", N1921)),"shorts",ISNUMBER(SEARCH("food/food trucks", N1921)),"food trucks",ISNUMBER(SEARCH("food/restaurants", N1921)),"restaurants",ISNUMBER(SEARCH("food/small batch", N1921)),"small batch",ISNUMBER(SEARCH("games/mobile games", N1921)),"mobile games",ISNUMBER(SEARCH("games/tabletop games", N1921)),"tabletop games",ISNUMBER(SEARCH("games/video games", N1921)),"video games",ISNUMBER(SEARCH("music/classical music", N1921)),"classical music",ISNUMBER(SEARCH("music/electronic music", N1921)),"electronic music",ISNUMBER(SEARCH("music/faith", N1921)),"faith",ISNUMBER(SEARCH("music/indie rock", N1921)),"indie rock",ISNUMBER(SEARCH("music/jazz", N1921)),"jazz",ISNUMBER(SEARCH("music/metal", N1921)),"metal",ISNUMBER(SEARCH("music/pop", N1921)),"pop",ISNUMBER(SEARCH("music/rock", N1921)),"rock",ISNUMBER(SEARCH("music/world music", N1921)),"world music",ISNUMBER(SEARCH("journalism/audio", N1921)),"audio",ISNUMBER(SEARCH("photography/nature", N1921)),"nature",ISNUMBER(SEARCH("photography/people", N1921)),"people",ISNUMBER(SEARCH("photography/photobooks", N1921)),"photobooks",ISNUMBER(SEARCH("photography/places", N1921)),"places",ISNUMBER(SEARCH("publishing/art books", N1921)),"art books",ISNUMBER(SEARCH("publishing/children's books", N1921)),"children's books",ISNUMBER(SEARCH("publishing/fiction", N1921)),"fiction",ISNUMBER(SEARCH("publishing/nonfiction", N1921)),"nonfiction",ISNUMBER(SEARCH("publishing/radio &amp; podcasts", N1921)),"radio &amp; podcasts",ISNUMBER(SEARCH("publishing/translations", N1921)),"translations",ISNUMBER(SEARCH("technology/gadgets", N1921)),"gadgets",ISNUMBER(SEARCH("technology/hardware", N1921)),"hardware",ISNUMBER(SEARCH("technology/makerspaces", N1921)),"makerspaces",ISNUMBER(SEARCH("technology/space exploration", N1921)),"space exploration",ISNUMBER(SEARCH("technology/wearables", N1921)),"wearables",ISNUMBER(SEARCH("technology/web", N1921)),"web",ISNUMBER(SEARCH("theater/musical", N1921)),"musical",ISNUMBER(SEARCH("theater/plays", N1921)),"plays",ISNUMBER(SEARCH("theater/spaces", N1921)),"spaces")</f>
        <v>gadgets</v>
      </c>
      <c r="S1921" s="6">
        <f t="shared" si="148"/>
        <v>42113.875567129624</v>
      </c>
      <c r="T1921" s="6">
        <f t="shared" si="149"/>
        <v>42143.875567129624</v>
      </c>
    </row>
    <row r="1922" spans="1:20" ht="48" hidden="1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tr">
        <f t="shared" si="147"/>
        <v>technology</v>
      </c>
      <c r="R1922" t="str" cm="1">
        <f t="array" ref="R1922">_xlfn.IFS(ISNUMBER(SEARCH("film &amp; video/television", N1922)),"television",ISNUMBER(SEARCH("film &amp; video/animation", N1922)),"animation",ISNUMBER(SEARCH("film &amp; video/documentary", N1922)),"documentary",ISNUMBER(SEARCH("film &amp; video/drama", N1922)),"drama",ISNUMBER(SEARCH("film &amp; video/science fiction", N1922)),"science fiction",ISNUMBER(SEARCH("film &amp; video/shorts", N1922)),"shorts",ISNUMBER(SEARCH("food/food trucks", N1922)),"food trucks",ISNUMBER(SEARCH("food/restaurants", N1922)),"restaurants",ISNUMBER(SEARCH("food/small batch", N1922)),"small batch",ISNUMBER(SEARCH("games/mobile games", N1922)),"mobile games",ISNUMBER(SEARCH("games/tabletop games", N1922)),"tabletop games",ISNUMBER(SEARCH("games/video games", N1922)),"video games",ISNUMBER(SEARCH("music/classical music", N1922)),"classical music",ISNUMBER(SEARCH("music/electronic music", N1922)),"electronic music",ISNUMBER(SEARCH("music/faith", N1922)),"faith",ISNUMBER(SEARCH("music/indie rock", N1922)),"indie rock",ISNUMBER(SEARCH("music/jazz", N1922)),"jazz",ISNUMBER(SEARCH("music/metal", N1922)),"metal",ISNUMBER(SEARCH("music/pop", N1922)),"pop",ISNUMBER(SEARCH("music/rock", N1922)),"rock",ISNUMBER(SEARCH("music/world music", N1922)),"world music",ISNUMBER(SEARCH("journalism/audio", N1922)),"audio",ISNUMBER(SEARCH("photography/nature", N1922)),"nature",ISNUMBER(SEARCH("photography/people", N1922)),"people",ISNUMBER(SEARCH("photography/photobooks", N1922)),"photobooks",ISNUMBER(SEARCH("photography/places", N1922)),"places",ISNUMBER(SEARCH("publishing/art books", N1922)),"art books",ISNUMBER(SEARCH("publishing/children's books", N1922)),"children's books",ISNUMBER(SEARCH("publishing/fiction", N1922)),"fiction",ISNUMBER(SEARCH("publishing/nonfiction", N1922)),"nonfiction",ISNUMBER(SEARCH("publishing/radio &amp; podcasts", N1922)),"radio &amp; podcasts",ISNUMBER(SEARCH("publishing/translations", N1922)),"translations",ISNUMBER(SEARCH("technology/gadgets", N1922)),"gadgets",ISNUMBER(SEARCH("technology/hardware", N1922)),"hardware",ISNUMBER(SEARCH("technology/makerspaces", N1922)),"makerspaces",ISNUMBER(SEARCH("technology/space exploration", N1922)),"space exploration",ISNUMBER(SEARCH("technology/wearables", N1922)),"wearables",ISNUMBER(SEARCH("technology/web", N1922)),"web",ISNUMBER(SEARCH("theater/musical", N1922)),"musical",ISNUMBER(SEARCH("theater/plays", N1922)),"plays",ISNUMBER(SEARCH("theater/spaces", N1922)),"spaces")</f>
        <v>gadgets</v>
      </c>
      <c r="S1922" s="6">
        <f t="shared" si="148"/>
        <v>42270.875706018516</v>
      </c>
      <c r="T1922" s="6">
        <f t="shared" si="149"/>
        <v>42298.958333333328</v>
      </c>
    </row>
    <row r="1923" spans="1:20" ht="32" hidden="1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(E1923/D1923)*100</f>
        <v>136.80000000000001</v>
      </c>
      <c r="P1923">
        <f t="shared" ref="P1923:P1986" si="151">(E1923/L1923)</f>
        <v>54</v>
      </c>
      <c r="Q1923" t="str">
        <f t="shared" ref="Q1923:Q1986" si="152">_xlfn.IFS(ISNUMBER(SEARCH("film &amp; video", N1923)),"film &amp; video",ISNUMBER(SEARCH("food", N1923)),"food",ISNUMBER(SEARCH("games", N1923)),"games",ISNUMBER(SEARCH("journalism", N1923)),"journalism",ISNUMBER(SEARCH("music", N1923)),"music",ISNUMBER(SEARCH("photography", N1923)),"photography",ISNUMBER(SEARCH("publishing", N1923)),"publishing",ISNUMBER(SEARCH("technology", N1923)),"technology",ISNUMBER(SEARCH("theater", N1923)),"theater")</f>
        <v>music</v>
      </c>
      <c r="R1923" t="str" cm="1">
        <f t="array" ref="R1923">_xlfn.IFS(ISNUMBER(SEARCH("film &amp; video/television", N1923)),"television",ISNUMBER(SEARCH("film &amp; video/animation", N1923)),"animation",ISNUMBER(SEARCH("film &amp; video/documentary", N1923)),"documentary",ISNUMBER(SEARCH("film &amp; video/drama", N1923)),"drama",ISNUMBER(SEARCH("film &amp; video/science fiction", N1923)),"science fiction",ISNUMBER(SEARCH("film &amp; video/shorts", N1923)),"shorts",ISNUMBER(SEARCH("food/food trucks", N1923)),"food trucks",ISNUMBER(SEARCH("food/restaurants", N1923)),"restaurants",ISNUMBER(SEARCH("food/small batch", N1923)),"small batch",ISNUMBER(SEARCH("games/mobile games", N1923)),"mobile games",ISNUMBER(SEARCH("games/tabletop games", N1923)),"tabletop games",ISNUMBER(SEARCH("games/video games", N1923)),"video games",ISNUMBER(SEARCH("music/classical music", N1923)),"classical music",ISNUMBER(SEARCH("music/electronic music", N1923)),"electronic music",ISNUMBER(SEARCH("music/faith", N1923)),"faith",ISNUMBER(SEARCH("music/indie rock", N1923)),"indie rock",ISNUMBER(SEARCH("music/jazz", N1923)),"jazz",ISNUMBER(SEARCH("music/metal", N1923)),"metal",ISNUMBER(SEARCH("music/pop", N1923)),"pop",ISNUMBER(SEARCH("music/rock", N1923)),"rock",ISNUMBER(SEARCH("music/world music", N1923)),"world music",ISNUMBER(SEARCH("journalism/audio", N1923)),"audio",ISNUMBER(SEARCH("photography/nature", N1923)),"nature",ISNUMBER(SEARCH("photography/people", N1923)),"people",ISNUMBER(SEARCH("photography/photobooks", N1923)),"photobooks",ISNUMBER(SEARCH("photography/places", N1923)),"places",ISNUMBER(SEARCH("publishing/art books", N1923)),"art books",ISNUMBER(SEARCH("publishing/children's books", N1923)),"children's books",ISNUMBER(SEARCH("publishing/fiction", N1923)),"fiction",ISNUMBER(SEARCH("publishing/nonfiction", N1923)),"nonfiction",ISNUMBER(SEARCH("publishing/radio &amp; podcasts", N1923)),"radio &amp; podcasts",ISNUMBER(SEARCH("publishing/translations", N1923)),"translations",ISNUMBER(SEARCH("technology/gadgets", N1923)),"gadgets",ISNUMBER(SEARCH("technology/hardware", N1923)),"hardware",ISNUMBER(SEARCH("technology/makerspaces", N1923)),"makerspaces",ISNUMBER(SEARCH("technology/space exploration", N1923)),"space exploration",ISNUMBER(SEARCH("technology/wearables", N1923)),"wearables",ISNUMBER(SEARCH("technology/web", N1923)),"web",ISNUMBER(SEARCH("theater/musical", N1923)),"musical",ISNUMBER(SEARCH("theater/plays", N1923)),"plays",ISNUMBER(SEARCH("theater/spaces", N1923)),"spaces")</f>
        <v>indie rock</v>
      </c>
      <c r="S1923" s="6">
        <f t="shared" ref="S1923:S1986" si="153">(((J1923/60)/60)/24)+DATE(1970,1,1)</f>
        <v>41074.221562500003</v>
      </c>
      <c r="T1923" s="6">
        <f t="shared" ref="T1923:T1986" si="154">(((I1923/60)/60)/24)+DATE(1970,1,1)</f>
        <v>41104.221562500003</v>
      </c>
    </row>
    <row r="1924" spans="1:20" ht="48" hidden="1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tr">
        <f t="shared" si="152"/>
        <v>music</v>
      </c>
      <c r="R1924" t="str" cm="1">
        <f t="array" ref="R1924">_xlfn.IFS(ISNUMBER(SEARCH("film &amp; video/television", N1924)),"television",ISNUMBER(SEARCH("film &amp; video/animation", N1924)),"animation",ISNUMBER(SEARCH("film &amp; video/documentary", N1924)),"documentary",ISNUMBER(SEARCH("film &amp; video/drama", N1924)),"drama",ISNUMBER(SEARCH("film &amp; video/science fiction", N1924)),"science fiction",ISNUMBER(SEARCH("film &amp; video/shorts", N1924)),"shorts",ISNUMBER(SEARCH("food/food trucks", N1924)),"food trucks",ISNUMBER(SEARCH("food/restaurants", N1924)),"restaurants",ISNUMBER(SEARCH("food/small batch", N1924)),"small batch",ISNUMBER(SEARCH("games/mobile games", N1924)),"mobile games",ISNUMBER(SEARCH("games/tabletop games", N1924)),"tabletop games",ISNUMBER(SEARCH("games/video games", N1924)),"video games",ISNUMBER(SEARCH("music/classical music", N1924)),"classical music",ISNUMBER(SEARCH("music/electronic music", N1924)),"electronic music",ISNUMBER(SEARCH("music/faith", N1924)),"faith",ISNUMBER(SEARCH("music/indie rock", N1924)),"indie rock",ISNUMBER(SEARCH("music/jazz", N1924)),"jazz",ISNUMBER(SEARCH("music/metal", N1924)),"metal",ISNUMBER(SEARCH("music/pop", N1924)),"pop",ISNUMBER(SEARCH("music/rock", N1924)),"rock",ISNUMBER(SEARCH("music/world music", N1924)),"world music",ISNUMBER(SEARCH("journalism/audio", N1924)),"audio",ISNUMBER(SEARCH("photography/nature", N1924)),"nature",ISNUMBER(SEARCH("photography/people", N1924)),"people",ISNUMBER(SEARCH("photography/photobooks", N1924)),"photobooks",ISNUMBER(SEARCH("photography/places", N1924)),"places",ISNUMBER(SEARCH("publishing/art books", N1924)),"art books",ISNUMBER(SEARCH("publishing/children's books", N1924)),"children's books",ISNUMBER(SEARCH("publishing/fiction", N1924)),"fiction",ISNUMBER(SEARCH("publishing/nonfiction", N1924)),"nonfiction",ISNUMBER(SEARCH("publishing/radio &amp; podcasts", N1924)),"radio &amp; podcasts",ISNUMBER(SEARCH("publishing/translations", N1924)),"translations",ISNUMBER(SEARCH("technology/gadgets", N1924)),"gadgets",ISNUMBER(SEARCH("technology/hardware", N1924)),"hardware",ISNUMBER(SEARCH("technology/makerspaces", N1924)),"makerspaces",ISNUMBER(SEARCH("technology/space exploration", N1924)),"space exploration",ISNUMBER(SEARCH("technology/wearables", N1924)),"wearables",ISNUMBER(SEARCH("technology/web", N1924)),"web",ISNUMBER(SEARCH("theater/musical", N1924)),"musical",ISNUMBER(SEARCH("theater/plays", N1924)),"plays",ISNUMBER(SEARCH("theater/spaces", N1924)),"spaces")</f>
        <v>indie rock</v>
      </c>
      <c r="S1924" s="6">
        <f t="shared" si="153"/>
        <v>41590.255868055552</v>
      </c>
      <c r="T1924" s="6">
        <f t="shared" si="154"/>
        <v>41620.255868055552</v>
      </c>
    </row>
    <row r="1925" spans="1:20" ht="32" hidden="1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tr">
        <f t="shared" si="152"/>
        <v>music</v>
      </c>
      <c r="R1925" t="str" cm="1">
        <f t="array" ref="R1925">_xlfn.IFS(ISNUMBER(SEARCH("film &amp; video/television", N1925)),"television",ISNUMBER(SEARCH("film &amp; video/animation", N1925)),"animation",ISNUMBER(SEARCH("film &amp; video/documentary", N1925)),"documentary",ISNUMBER(SEARCH("film &amp; video/drama", N1925)),"drama",ISNUMBER(SEARCH("film &amp; video/science fiction", N1925)),"science fiction",ISNUMBER(SEARCH("film &amp; video/shorts", N1925)),"shorts",ISNUMBER(SEARCH("food/food trucks", N1925)),"food trucks",ISNUMBER(SEARCH("food/restaurants", N1925)),"restaurants",ISNUMBER(SEARCH("food/small batch", N1925)),"small batch",ISNUMBER(SEARCH("games/mobile games", N1925)),"mobile games",ISNUMBER(SEARCH("games/tabletop games", N1925)),"tabletop games",ISNUMBER(SEARCH("games/video games", N1925)),"video games",ISNUMBER(SEARCH("music/classical music", N1925)),"classical music",ISNUMBER(SEARCH("music/electronic music", N1925)),"electronic music",ISNUMBER(SEARCH("music/faith", N1925)),"faith",ISNUMBER(SEARCH("music/indie rock", N1925)),"indie rock",ISNUMBER(SEARCH("music/jazz", N1925)),"jazz",ISNUMBER(SEARCH("music/metal", N1925)),"metal",ISNUMBER(SEARCH("music/pop", N1925)),"pop",ISNUMBER(SEARCH("music/rock", N1925)),"rock",ISNUMBER(SEARCH("music/world music", N1925)),"world music",ISNUMBER(SEARCH("journalism/audio", N1925)),"audio",ISNUMBER(SEARCH("photography/nature", N1925)),"nature",ISNUMBER(SEARCH("photography/people", N1925)),"people",ISNUMBER(SEARCH("photography/photobooks", N1925)),"photobooks",ISNUMBER(SEARCH("photography/places", N1925)),"places",ISNUMBER(SEARCH("publishing/art books", N1925)),"art books",ISNUMBER(SEARCH("publishing/children's books", N1925)),"children's books",ISNUMBER(SEARCH("publishing/fiction", N1925)),"fiction",ISNUMBER(SEARCH("publishing/nonfiction", N1925)),"nonfiction",ISNUMBER(SEARCH("publishing/radio &amp; podcasts", N1925)),"radio &amp; podcasts",ISNUMBER(SEARCH("publishing/translations", N1925)),"translations",ISNUMBER(SEARCH("technology/gadgets", N1925)),"gadgets",ISNUMBER(SEARCH("technology/hardware", N1925)),"hardware",ISNUMBER(SEARCH("technology/makerspaces", N1925)),"makerspaces",ISNUMBER(SEARCH("technology/space exploration", N1925)),"space exploration",ISNUMBER(SEARCH("technology/wearables", N1925)),"wearables",ISNUMBER(SEARCH("technology/web", N1925)),"web",ISNUMBER(SEARCH("theater/musical", N1925)),"musical",ISNUMBER(SEARCH("theater/plays", N1925)),"plays",ISNUMBER(SEARCH("theater/spaces", N1925)),"spaces")</f>
        <v>indie rock</v>
      </c>
      <c r="S1925" s="6">
        <f t="shared" si="153"/>
        <v>40772.848749999997</v>
      </c>
      <c r="T1925" s="6">
        <f t="shared" si="154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tr">
        <f t="shared" si="152"/>
        <v>music</v>
      </c>
      <c r="R1926" t="str" cm="1">
        <f t="array" ref="R1926">_xlfn.IFS(ISNUMBER(SEARCH("film &amp; video/television", N1926)),"television",ISNUMBER(SEARCH("film &amp; video/animation", N1926)),"animation",ISNUMBER(SEARCH("film &amp; video/documentary", N1926)),"documentary",ISNUMBER(SEARCH("film &amp; video/drama", N1926)),"drama",ISNUMBER(SEARCH("film &amp; video/science fiction", N1926)),"science fiction",ISNUMBER(SEARCH("film &amp; video/shorts", N1926)),"shorts",ISNUMBER(SEARCH("food/food trucks", N1926)),"food trucks",ISNUMBER(SEARCH("food/restaurants", N1926)),"restaurants",ISNUMBER(SEARCH("food/small batch", N1926)),"small batch",ISNUMBER(SEARCH("games/mobile games", N1926)),"mobile games",ISNUMBER(SEARCH("games/tabletop games", N1926)),"tabletop games",ISNUMBER(SEARCH("games/video games", N1926)),"video games",ISNUMBER(SEARCH("music/classical music", N1926)),"classical music",ISNUMBER(SEARCH("music/electronic music", N1926)),"electronic music",ISNUMBER(SEARCH("music/faith", N1926)),"faith",ISNUMBER(SEARCH("music/indie rock", N1926)),"indie rock",ISNUMBER(SEARCH("music/jazz", N1926)),"jazz",ISNUMBER(SEARCH("music/metal", N1926)),"metal",ISNUMBER(SEARCH("music/pop", N1926)),"pop",ISNUMBER(SEARCH("music/rock", N1926)),"rock",ISNUMBER(SEARCH("music/world music", N1926)),"world music",ISNUMBER(SEARCH("journalism/audio", N1926)),"audio",ISNUMBER(SEARCH("photography/nature", N1926)),"nature",ISNUMBER(SEARCH("photography/people", N1926)),"people",ISNUMBER(SEARCH("photography/photobooks", N1926)),"photobooks",ISNUMBER(SEARCH("photography/places", N1926)),"places",ISNUMBER(SEARCH("publishing/art books", N1926)),"art books",ISNUMBER(SEARCH("publishing/children's books", N1926)),"children's books",ISNUMBER(SEARCH("publishing/fiction", N1926)),"fiction",ISNUMBER(SEARCH("publishing/nonfiction", N1926)),"nonfiction",ISNUMBER(SEARCH("publishing/radio &amp; podcasts", N1926)),"radio &amp; podcasts",ISNUMBER(SEARCH("publishing/translations", N1926)),"translations",ISNUMBER(SEARCH("technology/gadgets", N1926)),"gadgets",ISNUMBER(SEARCH("technology/hardware", N1926)),"hardware",ISNUMBER(SEARCH("technology/makerspaces", N1926)),"makerspaces",ISNUMBER(SEARCH("technology/space exploration", N1926)),"space exploration",ISNUMBER(SEARCH("technology/wearables", N1926)),"wearables",ISNUMBER(SEARCH("technology/web", N1926)),"web",ISNUMBER(SEARCH("theater/musical", N1926)),"musical",ISNUMBER(SEARCH("theater/plays", N1926)),"plays",ISNUMBER(SEARCH("theater/spaces", N1926)),"spaces")</f>
        <v>indie rock</v>
      </c>
      <c r="S1926" s="6">
        <f t="shared" si="153"/>
        <v>41626.761053240742</v>
      </c>
      <c r="T1926" s="6">
        <f t="shared" si="154"/>
        <v>41654.814583333333</v>
      </c>
    </row>
    <row r="1927" spans="1:20" ht="32" hidden="1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tr">
        <f t="shared" si="152"/>
        <v>music</v>
      </c>
      <c r="R1927" t="str" cm="1">
        <f t="array" ref="R1927">_xlfn.IFS(ISNUMBER(SEARCH("film &amp; video/television", N1927)),"television",ISNUMBER(SEARCH("film &amp; video/animation", N1927)),"animation",ISNUMBER(SEARCH("film &amp; video/documentary", N1927)),"documentary",ISNUMBER(SEARCH("film &amp; video/drama", N1927)),"drama",ISNUMBER(SEARCH("film &amp; video/science fiction", N1927)),"science fiction",ISNUMBER(SEARCH("film &amp; video/shorts", N1927)),"shorts",ISNUMBER(SEARCH("food/food trucks", N1927)),"food trucks",ISNUMBER(SEARCH("food/restaurants", N1927)),"restaurants",ISNUMBER(SEARCH("food/small batch", N1927)),"small batch",ISNUMBER(SEARCH("games/mobile games", N1927)),"mobile games",ISNUMBER(SEARCH("games/tabletop games", N1927)),"tabletop games",ISNUMBER(SEARCH("games/video games", N1927)),"video games",ISNUMBER(SEARCH("music/classical music", N1927)),"classical music",ISNUMBER(SEARCH("music/electronic music", N1927)),"electronic music",ISNUMBER(SEARCH("music/faith", N1927)),"faith",ISNUMBER(SEARCH("music/indie rock", N1927)),"indie rock",ISNUMBER(SEARCH("music/jazz", N1927)),"jazz",ISNUMBER(SEARCH("music/metal", N1927)),"metal",ISNUMBER(SEARCH("music/pop", N1927)),"pop",ISNUMBER(SEARCH("music/rock", N1927)),"rock",ISNUMBER(SEARCH("music/world music", N1927)),"world music",ISNUMBER(SEARCH("journalism/audio", N1927)),"audio",ISNUMBER(SEARCH("photography/nature", N1927)),"nature",ISNUMBER(SEARCH("photography/people", N1927)),"people",ISNUMBER(SEARCH("photography/photobooks", N1927)),"photobooks",ISNUMBER(SEARCH("photography/places", N1927)),"places",ISNUMBER(SEARCH("publishing/art books", N1927)),"art books",ISNUMBER(SEARCH("publishing/children's books", N1927)),"children's books",ISNUMBER(SEARCH("publishing/fiction", N1927)),"fiction",ISNUMBER(SEARCH("publishing/nonfiction", N1927)),"nonfiction",ISNUMBER(SEARCH("publishing/radio &amp; podcasts", N1927)),"radio &amp; podcasts",ISNUMBER(SEARCH("publishing/translations", N1927)),"translations",ISNUMBER(SEARCH("technology/gadgets", N1927)),"gadgets",ISNUMBER(SEARCH("technology/hardware", N1927)),"hardware",ISNUMBER(SEARCH("technology/makerspaces", N1927)),"makerspaces",ISNUMBER(SEARCH("technology/space exploration", N1927)),"space exploration",ISNUMBER(SEARCH("technology/wearables", N1927)),"wearables",ISNUMBER(SEARCH("technology/web", N1927)),"web",ISNUMBER(SEARCH("theater/musical", N1927)),"musical",ISNUMBER(SEARCH("theater/plays", N1927)),"plays",ISNUMBER(SEARCH("theater/spaces", N1927)),"spaces")</f>
        <v>indie rock</v>
      </c>
      <c r="S1927" s="6">
        <f t="shared" si="153"/>
        <v>41535.90148148148</v>
      </c>
      <c r="T1927" s="6">
        <f t="shared" si="154"/>
        <v>41558</v>
      </c>
    </row>
    <row r="1928" spans="1:20" ht="48" hidden="1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tr">
        <f t="shared" si="152"/>
        <v>music</v>
      </c>
      <c r="R1928" t="str" cm="1">
        <f t="array" ref="R1928">_xlfn.IFS(ISNUMBER(SEARCH("film &amp; video/television", N1928)),"television",ISNUMBER(SEARCH("film &amp; video/animation", N1928)),"animation",ISNUMBER(SEARCH("film &amp; video/documentary", N1928)),"documentary",ISNUMBER(SEARCH("film &amp; video/drama", N1928)),"drama",ISNUMBER(SEARCH("film &amp; video/science fiction", N1928)),"science fiction",ISNUMBER(SEARCH("film &amp; video/shorts", N1928)),"shorts",ISNUMBER(SEARCH("food/food trucks", N1928)),"food trucks",ISNUMBER(SEARCH("food/restaurants", N1928)),"restaurants",ISNUMBER(SEARCH("food/small batch", N1928)),"small batch",ISNUMBER(SEARCH("games/mobile games", N1928)),"mobile games",ISNUMBER(SEARCH("games/tabletop games", N1928)),"tabletop games",ISNUMBER(SEARCH("games/video games", N1928)),"video games",ISNUMBER(SEARCH("music/classical music", N1928)),"classical music",ISNUMBER(SEARCH("music/electronic music", N1928)),"electronic music",ISNUMBER(SEARCH("music/faith", N1928)),"faith",ISNUMBER(SEARCH("music/indie rock", N1928)),"indie rock",ISNUMBER(SEARCH("music/jazz", N1928)),"jazz",ISNUMBER(SEARCH("music/metal", N1928)),"metal",ISNUMBER(SEARCH("music/pop", N1928)),"pop",ISNUMBER(SEARCH("music/rock", N1928)),"rock",ISNUMBER(SEARCH("music/world music", N1928)),"world music",ISNUMBER(SEARCH("journalism/audio", N1928)),"audio",ISNUMBER(SEARCH("photography/nature", N1928)),"nature",ISNUMBER(SEARCH("photography/people", N1928)),"people",ISNUMBER(SEARCH("photography/photobooks", N1928)),"photobooks",ISNUMBER(SEARCH("photography/places", N1928)),"places",ISNUMBER(SEARCH("publishing/art books", N1928)),"art books",ISNUMBER(SEARCH("publishing/children's books", N1928)),"children's books",ISNUMBER(SEARCH("publishing/fiction", N1928)),"fiction",ISNUMBER(SEARCH("publishing/nonfiction", N1928)),"nonfiction",ISNUMBER(SEARCH("publishing/radio &amp; podcasts", N1928)),"radio &amp; podcasts",ISNUMBER(SEARCH("publishing/translations", N1928)),"translations",ISNUMBER(SEARCH("technology/gadgets", N1928)),"gadgets",ISNUMBER(SEARCH("technology/hardware", N1928)),"hardware",ISNUMBER(SEARCH("technology/makerspaces", N1928)),"makerspaces",ISNUMBER(SEARCH("technology/space exploration", N1928)),"space exploration",ISNUMBER(SEARCH("technology/wearables", N1928)),"wearables",ISNUMBER(SEARCH("technology/web", N1928)),"web",ISNUMBER(SEARCH("theater/musical", N1928)),"musical",ISNUMBER(SEARCH("theater/plays", N1928)),"plays",ISNUMBER(SEARCH("theater/spaces", N1928)),"spaces")</f>
        <v>indie rock</v>
      </c>
      <c r="S1928" s="6">
        <f t="shared" si="153"/>
        <v>40456.954351851848</v>
      </c>
      <c r="T1928" s="6">
        <f t="shared" si="154"/>
        <v>40484.018055555556</v>
      </c>
    </row>
    <row r="1929" spans="1:20" ht="16" hidden="1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tr">
        <f t="shared" si="152"/>
        <v>music</v>
      </c>
      <c r="R1929" t="str" cm="1">
        <f t="array" ref="R1929">_xlfn.IFS(ISNUMBER(SEARCH("film &amp; video/television", N1929)),"television",ISNUMBER(SEARCH("film &amp; video/animation", N1929)),"animation",ISNUMBER(SEARCH("film &amp; video/documentary", N1929)),"documentary",ISNUMBER(SEARCH("film &amp; video/drama", N1929)),"drama",ISNUMBER(SEARCH("film &amp; video/science fiction", N1929)),"science fiction",ISNUMBER(SEARCH("film &amp; video/shorts", N1929)),"shorts",ISNUMBER(SEARCH("food/food trucks", N1929)),"food trucks",ISNUMBER(SEARCH("food/restaurants", N1929)),"restaurants",ISNUMBER(SEARCH("food/small batch", N1929)),"small batch",ISNUMBER(SEARCH("games/mobile games", N1929)),"mobile games",ISNUMBER(SEARCH("games/tabletop games", N1929)),"tabletop games",ISNUMBER(SEARCH("games/video games", N1929)),"video games",ISNUMBER(SEARCH("music/classical music", N1929)),"classical music",ISNUMBER(SEARCH("music/electronic music", N1929)),"electronic music",ISNUMBER(SEARCH("music/faith", N1929)),"faith",ISNUMBER(SEARCH("music/indie rock", N1929)),"indie rock",ISNUMBER(SEARCH("music/jazz", N1929)),"jazz",ISNUMBER(SEARCH("music/metal", N1929)),"metal",ISNUMBER(SEARCH("music/pop", N1929)),"pop",ISNUMBER(SEARCH("music/rock", N1929)),"rock",ISNUMBER(SEARCH("music/world music", N1929)),"world music",ISNUMBER(SEARCH("journalism/audio", N1929)),"audio",ISNUMBER(SEARCH("photography/nature", N1929)),"nature",ISNUMBER(SEARCH("photography/people", N1929)),"people",ISNUMBER(SEARCH("photography/photobooks", N1929)),"photobooks",ISNUMBER(SEARCH("photography/places", N1929)),"places",ISNUMBER(SEARCH("publishing/art books", N1929)),"art books",ISNUMBER(SEARCH("publishing/children's books", N1929)),"children's books",ISNUMBER(SEARCH("publishing/fiction", N1929)),"fiction",ISNUMBER(SEARCH("publishing/nonfiction", N1929)),"nonfiction",ISNUMBER(SEARCH("publishing/radio &amp; podcasts", N1929)),"radio &amp; podcasts",ISNUMBER(SEARCH("publishing/translations", N1929)),"translations",ISNUMBER(SEARCH("technology/gadgets", N1929)),"gadgets",ISNUMBER(SEARCH("technology/hardware", N1929)),"hardware",ISNUMBER(SEARCH("technology/makerspaces", N1929)),"makerspaces",ISNUMBER(SEARCH("technology/space exploration", N1929)),"space exploration",ISNUMBER(SEARCH("technology/wearables", N1929)),"wearables",ISNUMBER(SEARCH("technology/web", N1929)),"web",ISNUMBER(SEARCH("theater/musical", N1929)),"musical",ISNUMBER(SEARCH("theater/plays", N1929)),"plays",ISNUMBER(SEARCH("theater/spaces", N1929)),"spaces")</f>
        <v>indie rock</v>
      </c>
      <c r="S1929" s="6">
        <f t="shared" si="153"/>
        <v>40960.861562500002</v>
      </c>
      <c r="T1929" s="6">
        <f t="shared" si="154"/>
        <v>40976.207638888889</v>
      </c>
    </row>
    <row r="1930" spans="1:20" ht="32" hidden="1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tr">
        <f t="shared" si="152"/>
        <v>music</v>
      </c>
      <c r="R1930" t="str" cm="1">
        <f t="array" ref="R1930">_xlfn.IFS(ISNUMBER(SEARCH("film &amp; video/television", N1930)),"television",ISNUMBER(SEARCH("film &amp; video/animation", N1930)),"animation",ISNUMBER(SEARCH("film &amp; video/documentary", N1930)),"documentary",ISNUMBER(SEARCH("film &amp; video/drama", N1930)),"drama",ISNUMBER(SEARCH("film &amp; video/science fiction", N1930)),"science fiction",ISNUMBER(SEARCH("film &amp; video/shorts", N1930)),"shorts",ISNUMBER(SEARCH("food/food trucks", N1930)),"food trucks",ISNUMBER(SEARCH("food/restaurants", N1930)),"restaurants",ISNUMBER(SEARCH("food/small batch", N1930)),"small batch",ISNUMBER(SEARCH("games/mobile games", N1930)),"mobile games",ISNUMBER(SEARCH("games/tabletop games", N1930)),"tabletop games",ISNUMBER(SEARCH("games/video games", N1930)),"video games",ISNUMBER(SEARCH("music/classical music", N1930)),"classical music",ISNUMBER(SEARCH("music/electronic music", N1930)),"electronic music",ISNUMBER(SEARCH("music/faith", N1930)),"faith",ISNUMBER(SEARCH("music/indie rock", N1930)),"indie rock",ISNUMBER(SEARCH("music/jazz", N1930)),"jazz",ISNUMBER(SEARCH("music/metal", N1930)),"metal",ISNUMBER(SEARCH("music/pop", N1930)),"pop",ISNUMBER(SEARCH("music/rock", N1930)),"rock",ISNUMBER(SEARCH("music/world music", N1930)),"world music",ISNUMBER(SEARCH("journalism/audio", N1930)),"audio",ISNUMBER(SEARCH("photography/nature", N1930)),"nature",ISNUMBER(SEARCH("photography/people", N1930)),"people",ISNUMBER(SEARCH("photography/photobooks", N1930)),"photobooks",ISNUMBER(SEARCH("photography/places", N1930)),"places",ISNUMBER(SEARCH("publishing/art books", N1930)),"art books",ISNUMBER(SEARCH("publishing/children's books", N1930)),"children's books",ISNUMBER(SEARCH("publishing/fiction", N1930)),"fiction",ISNUMBER(SEARCH("publishing/nonfiction", N1930)),"nonfiction",ISNUMBER(SEARCH("publishing/radio &amp; podcasts", N1930)),"radio &amp; podcasts",ISNUMBER(SEARCH("publishing/translations", N1930)),"translations",ISNUMBER(SEARCH("technology/gadgets", N1930)),"gadgets",ISNUMBER(SEARCH("technology/hardware", N1930)),"hardware",ISNUMBER(SEARCH("technology/makerspaces", N1930)),"makerspaces",ISNUMBER(SEARCH("technology/space exploration", N1930)),"space exploration",ISNUMBER(SEARCH("technology/wearables", N1930)),"wearables",ISNUMBER(SEARCH("technology/web", N1930)),"web",ISNUMBER(SEARCH("theater/musical", N1930)),"musical",ISNUMBER(SEARCH("theater/plays", N1930)),"plays",ISNUMBER(SEARCH("theater/spaces", N1930)),"spaces")</f>
        <v>indie rock</v>
      </c>
      <c r="S1930" s="6">
        <f t="shared" si="153"/>
        <v>41371.648078703707</v>
      </c>
      <c r="T1930" s="6">
        <f t="shared" si="154"/>
        <v>41401.648078703707</v>
      </c>
    </row>
    <row r="1931" spans="1:20" ht="48" hidden="1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tr">
        <f t="shared" si="152"/>
        <v>music</v>
      </c>
      <c r="R1931" t="str" cm="1">
        <f t="array" ref="R1931">_xlfn.IFS(ISNUMBER(SEARCH("film &amp; video/television", N1931)),"television",ISNUMBER(SEARCH("film &amp; video/animation", N1931)),"animation",ISNUMBER(SEARCH("film &amp; video/documentary", N1931)),"documentary",ISNUMBER(SEARCH("film &amp; video/drama", N1931)),"drama",ISNUMBER(SEARCH("film &amp; video/science fiction", N1931)),"science fiction",ISNUMBER(SEARCH("film &amp; video/shorts", N1931)),"shorts",ISNUMBER(SEARCH("food/food trucks", N1931)),"food trucks",ISNUMBER(SEARCH("food/restaurants", N1931)),"restaurants",ISNUMBER(SEARCH("food/small batch", N1931)),"small batch",ISNUMBER(SEARCH("games/mobile games", N1931)),"mobile games",ISNUMBER(SEARCH("games/tabletop games", N1931)),"tabletop games",ISNUMBER(SEARCH("games/video games", N1931)),"video games",ISNUMBER(SEARCH("music/classical music", N1931)),"classical music",ISNUMBER(SEARCH("music/electronic music", N1931)),"electronic music",ISNUMBER(SEARCH("music/faith", N1931)),"faith",ISNUMBER(SEARCH("music/indie rock", N1931)),"indie rock",ISNUMBER(SEARCH("music/jazz", N1931)),"jazz",ISNUMBER(SEARCH("music/metal", N1931)),"metal",ISNUMBER(SEARCH("music/pop", N1931)),"pop",ISNUMBER(SEARCH("music/rock", N1931)),"rock",ISNUMBER(SEARCH("music/world music", N1931)),"world music",ISNUMBER(SEARCH("journalism/audio", N1931)),"audio",ISNUMBER(SEARCH("photography/nature", N1931)),"nature",ISNUMBER(SEARCH("photography/people", N1931)),"people",ISNUMBER(SEARCH("photography/photobooks", N1931)),"photobooks",ISNUMBER(SEARCH("photography/places", N1931)),"places",ISNUMBER(SEARCH("publishing/art books", N1931)),"art books",ISNUMBER(SEARCH("publishing/children's books", N1931)),"children's books",ISNUMBER(SEARCH("publishing/fiction", N1931)),"fiction",ISNUMBER(SEARCH("publishing/nonfiction", N1931)),"nonfiction",ISNUMBER(SEARCH("publishing/radio &amp; podcasts", N1931)),"radio &amp; podcasts",ISNUMBER(SEARCH("publishing/translations", N1931)),"translations",ISNUMBER(SEARCH("technology/gadgets", N1931)),"gadgets",ISNUMBER(SEARCH("technology/hardware", N1931)),"hardware",ISNUMBER(SEARCH("technology/makerspaces", N1931)),"makerspaces",ISNUMBER(SEARCH("technology/space exploration", N1931)),"space exploration",ISNUMBER(SEARCH("technology/wearables", N1931)),"wearables",ISNUMBER(SEARCH("technology/web", N1931)),"web",ISNUMBER(SEARCH("theater/musical", N1931)),"musical",ISNUMBER(SEARCH("theater/plays", N1931)),"plays",ISNUMBER(SEARCH("theater/spaces", N1931)),"spaces")</f>
        <v>indie rock</v>
      </c>
      <c r="S1931" s="6">
        <f t="shared" si="153"/>
        <v>40687.021597222221</v>
      </c>
      <c r="T1931" s="6">
        <f t="shared" si="154"/>
        <v>40729.021597222221</v>
      </c>
    </row>
    <row r="1932" spans="1:20" ht="32" hidden="1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tr">
        <f t="shared" si="152"/>
        <v>music</v>
      </c>
      <c r="R1932" t="str" cm="1">
        <f t="array" ref="R1932">_xlfn.IFS(ISNUMBER(SEARCH("film &amp; video/television", N1932)),"television",ISNUMBER(SEARCH("film &amp; video/animation", N1932)),"animation",ISNUMBER(SEARCH("film &amp; video/documentary", N1932)),"documentary",ISNUMBER(SEARCH("film &amp; video/drama", N1932)),"drama",ISNUMBER(SEARCH("film &amp; video/science fiction", N1932)),"science fiction",ISNUMBER(SEARCH("film &amp; video/shorts", N1932)),"shorts",ISNUMBER(SEARCH("food/food trucks", N1932)),"food trucks",ISNUMBER(SEARCH("food/restaurants", N1932)),"restaurants",ISNUMBER(SEARCH("food/small batch", N1932)),"small batch",ISNUMBER(SEARCH("games/mobile games", N1932)),"mobile games",ISNUMBER(SEARCH("games/tabletop games", N1932)),"tabletop games",ISNUMBER(SEARCH("games/video games", N1932)),"video games",ISNUMBER(SEARCH("music/classical music", N1932)),"classical music",ISNUMBER(SEARCH("music/electronic music", N1932)),"electronic music",ISNUMBER(SEARCH("music/faith", N1932)),"faith",ISNUMBER(SEARCH("music/indie rock", N1932)),"indie rock",ISNUMBER(SEARCH("music/jazz", N1932)),"jazz",ISNUMBER(SEARCH("music/metal", N1932)),"metal",ISNUMBER(SEARCH("music/pop", N1932)),"pop",ISNUMBER(SEARCH("music/rock", N1932)),"rock",ISNUMBER(SEARCH("music/world music", N1932)),"world music",ISNUMBER(SEARCH("journalism/audio", N1932)),"audio",ISNUMBER(SEARCH("photography/nature", N1932)),"nature",ISNUMBER(SEARCH("photography/people", N1932)),"people",ISNUMBER(SEARCH("photography/photobooks", N1932)),"photobooks",ISNUMBER(SEARCH("photography/places", N1932)),"places",ISNUMBER(SEARCH("publishing/art books", N1932)),"art books",ISNUMBER(SEARCH("publishing/children's books", N1932)),"children's books",ISNUMBER(SEARCH("publishing/fiction", N1932)),"fiction",ISNUMBER(SEARCH("publishing/nonfiction", N1932)),"nonfiction",ISNUMBER(SEARCH("publishing/radio &amp; podcasts", N1932)),"radio &amp; podcasts",ISNUMBER(SEARCH("publishing/translations", N1932)),"translations",ISNUMBER(SEARCH("technology/gadgets", N1932)),"gadgets",ISNUMBER(SEARCH("technology/hardware", N1932)),"hardware",ISNUMBER(SEARCH("technology/makerspaces", N1932)),"makerspaces",ISNUMBER(SEARCH("technology/space exploration", N1932)),"space exploration",ISNUMBER(SEARCH("technology/wearables", N1932)),"wearables",ISNUMBER(SEARCH("technology/web", N1932)),"web",ISNUMBER(SEARCH("theater/musical", N1932)),"musical",ISNUMBER(SEARCH("theater/plays", N1932)),"plays",ISNUMBER(SEARCH("theater/spaces", N1932)),"spaces")</f>
        <v>indie rock</v>
      </c>
      <c r="S1932" s="6">
        <f t="shared" si="153"/>
        <v>41402.558819444443</v>
      </c>
      <c r="T1932" s="6">
        <f t="shared" si="154"/>
        <v>41462.558819444443</v>
      </c>
    </row>
    <row r="1933" spans="1:20" ht="32" hidden="1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tr">
        <f t="shared" si="152"/>
        <v>music</v>
      </c>
      <c r="R1933" t="str" cm="1">
        <f t="array" ref="R1933">_xlfn.IFS(ISNUMBER(SEARCH("film &amp; video/television", N1933)),"television",ISNUMBER(SEARCH("film &amp; video/animation", N1933)),"animation",ISNUMBER(SEARCH("film &amp; video/documentary", N1933)),"documentary",ISNUMBER(SEARCH("film &amp; video/drama", N1933)),"drama",ISNUMBER(SEARCH("film &amp; video/science fiction", N1933)),"science fiction",ISNUMBER(SEARCH("film &amp; video/shorts", N1933)),"shorts",ISNUMBER(SEARCH("food/food trucks", N1933)),"food trucks",ISNUMBER(SEARCH("food/restaurants", N1933)),"restaurants",ISNUMBER(SEARCH("food/small batch", N1933)),"small batch",ISNUMBER(SEARCH("games/mobile games", N1933)),"mobile games",ISNUMBER(SEARCH("games/tabletop games", N1933)),"tabletop games",ISNUMBER(SEARCH("games/video games", N1933)),"video games",ISNUMBER(SEARCH("music/classical music", N1933)),"classical music",ISNUMBER(SEARCH("music/electronic music", N1933)),"electronic music",ISNUMBER(SEARCH("music/faith", N1933)),"faith",ISNUMBER(SEARCH("music/indie rock", N1933)),"indie rock",ISNUMBER(SEARCH("music/jazz", N1933)),"jazz",ISNUMBER(SEARCH("music/metal", N1933)),"metal",ISNUMBER(SEARCH("music/pop", N1933)),"pop",ISNUMBER(SEARCH("music/rock", N1933)),"rock",ISNUMBER(SEARCH("music/world music", N1933)),"world music",ISNUMBER(SEARCH("journalism/audio", N1933)),"audio",ISNUMBER(SEARCH("photography/nature", N1933)),"nature",ISNUMBER(SEARCH("photography/people", N1933)),"people",ISNUMBER(SEARCH("photography/photobooks", N1933)),"photobooks",ISNUMBER(SEARCH("photography/places", N1933)),"places",ISNUMBER(SEARCH("publishing/art books", N1933)),"art books",ISNUMBER(SEARCH("publishing/children's books", N1933)),"children's books",ISNUMBER(SEARCH("publishing/fiction", N1933)),"fiction",ISNUMBER(SEARCH("publishing/nonfiction", N1933)),"nonfiction",ISNUMBER(SEARCH("publishing/radio &amp; podcasts", N1933)),"radio &amp; podcasts",ISNUMBER(SEARCH("publishing/translations", N1933)),"translations",ISNUMBER(SEARCH("technology/gadgets", N1933)),"gadgets",ISNUMBER(SEARCH("technology/hardware", N1933)),"hardware",ISNUMBER(SEARCH("technology/makerspaces", N1933)),"makerspaces",ISNUMBER(SEARCH("technology/space exploration", N1933)),"space exploration",ISNUMBER(SEARCH("technology/wearables", N1933)),"wearables",ISNUMBER(SEARCH("technology/web", N1933)),"web",ISNUMBER(SEARCH("theater/musical", N1933)),"musical",ISNUMBER(SEARCH("theater/plays", N1933)),"plays",ISNUMBER(SEARCH("theater/spaces", N1933)),"spaces")</f>
        <v>indie rock</v>
      </c>
      <c r="S1933" s="6">
        <f t="shared" si="153"/>
        <v>41037.892465277779</v>
      </c>
      <c r="T1933" s="6">
        <f t="shared" si="154"/>
        <v>41051.145833333336</v>
      </c>
    </row>
    <row r="1934" spans="1:20" ht="48" hidden="1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tr">
        <f t="shared" si="152"/>
        <v>music</v>
      </c>
      <c r="R1934" t="str" cm="1">
        <f t="array" ref="R1934">_xlfn.IFS(ISNUMBER(SEARCH("film &amp; video/television", N1934)),"television",ISNUMBER(SEARCH("film &amp; video/animation", N1934)),"animation",ISNUMBER(SEARCH("film &amp; video/documentary", N1934)),"documentary",ISNUMBER(SEARCH("film &amp; video/drama", N1934)),"drama",ISNUMBER(SEARCH("film &amp; video/science fiction", N1934)),"science fiction",ISNUMBER(SEARCH("film &amp; video/shorts", N1934)),"shorts",ISNUMBER(SEARCH("food/food trucks", N1934)),"food trucks",ISNUMBER(SEARCH("food/restaurants", N1934)),"restaurants",ISNUMBER(SEARCH("food/small batch", N1934)),"small batch",ISNUMBER(SEARCH("games/mobile games", N1934)),"mobile games",ISNUMBER(SEARCH("games/tabletop games", N1934)),"tabletop games",ISNUMBER(SEARCH("games/video games", N1934)),"video games",ISNUMBER(SEARCH("music/classical music", N1934)),"classical music",ISNUMBER(SEARCH("music/electronic music", N1934)),"electronic music",ISNUMBER(SEARCH("music/faith", N1934)),"faith",ISNUMBER(SEARCH("music/indie rock", N1934)),"indie rock",ISNUMBER(SEARCH("music/jazz", N1934)),"jazz",ISNUMBER(SEARCH("music/metal", N1934)),"metal",ISNUMBER(SEARCH("music/pop", N1934)),"pop",ISNUMBER(SEARCH("music/rock", N1934)),"rock",ISNUMBER(SEARCH("music/world music", N1934)),"world music",ISNUMBER(SEARCH("journalism/audio", N1934)),"audio",ISNUMBER(SEARCH("photography/nature", N1934)),"nature",ISNUMBER(SEARCH("photography/people", N1934)),"people",ISNUMBER(SEARCH("photography/photobooks", N1934)),"photobooks",ISNUMBER(SEARCH("photography/places", N1934)),"places",ISNUMBER(SEARCH("publishing/art books", N1934)),"art books",ISNUMBER(SEARCH("publishing/children's books", N1934)),"children's books",ISNUMBER(SEARCH("publishing/fiction", N1934)),"fiction",ISNUMBER(SEARCH("publishing/nonfiction", N1934)),"nonfiction",ISNUMBER(SEARCH("publishing/radio &amp; podcasts", N1934)),"radio &amp; podcasts",ISNUMBER(SEARCH("publishing/translations", N1934)),"translations",ISNUMBER(SEARCH("technology/gadgets", N1934)),"gadgets",ISNUMBER(SEARCH("technology/hardware", N1934)),"hardware",ISNUMBER(SEARCH("technology/makerspaces", N1934)),"makerspaces",ISNUMBER(SEARCH("technology/space exploration", N1934)),"space exploration",ISNUMBER(SEARCH("technology/wearables", N1934)),"wearables",ISNUMBER(SEARCH("technology/web", N1934)),"web",ISNUMBER(SEARCH("theater/musical", N1934)),"musical",ISNUMBER(SEARCH("theater/plays", N1934)),"plays",ISNUMBER(SEARCH("theater/spaces", N1934)),"spaces")</f>
        <v>indie rock</v>
      </c>
      <c r="S1934" s="6">
        <f t="shared" si="153"/>
        <v>40911.809872685182</v>
      </c>
      <c r="T1934" s="6">
        <f t="shared" si="154"/>
        <v>40932.809872685182</v>
      </c>
    </row>
    <row r="1935" spans="1:20" ht="48" hidden="1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tr">
        <f t="shared" si="152"/>
        <v>music</v>
      </c>
      <c r="R1935" t="str" cm="1">
        <f t="array" ref="R1935">_xlfn.IFS(ISNUMBER(SEARCH("film &amp; video/television", N1935)),"television",ISNUMBER(SEARCH("film &amp; video/animation", N1935)),"animation",ISNUMBER(SEARCH("film &amp; video/documentary", N1935)),"documentary",ISNUMBER(SEARCH("film &amp; video/drama", N1935)),"drama",ISNUMBER(SEARCH("film &amp; video/science fiction", N1935)),"science fiction",ISNUMBER(SEARCH("film &amp; video/shorts", N1935)),"shorts",ISNUMBER(SEARCH("food/food trucks", N1935)),"food trucks",ISNUMBER(SEARCH("food/restaurants", N1935)),"restaurants",ISNUMBER(SEARCH("food/small batch", N1935)),"small batch",ISNUMBER(SEARCH("games/mobile games", N1935)),"mobile games",ISNUMBER(SEARCH("games/tabletop games", N1935)),"tabletop games",ISNUMBER(SEARCH("games/video games", N1935)),"video games",ISNUMBER(SEARCH("music/classical music", N1935)),"classical music",ISNUMBER(SEARCH("music/electronic music", N1935)),"electronic music",ISNUMBER(SEARCH("music/faith", N1935)),"faith",ISNUMBER(SEARCH("music/indie rock", N1935)),"indie rock",ISNUMBER(SEARCH("music/jazz", N1935)),"jazz",ISNUMBER(SEARCH("music/metal", N1935)),"metal",ISNUMBER(SEARCH("music/pop", N1935)),"pop",ISNUMBER(SEARCH("music/rock", N1935)),"rock",ISNUMBER(SEARCH("music/world music", N1935)),"world music",ISNUMBER(SEARCH("journalism/audio", N1935)),"audio",ISNUMBER(SEARCH("photography/nature", N1935)),"nature",ISNUMBER(SEARCH("photography/people", N1935)),"people",ISNUMBER(SEARCH("photography/photobooks", N1935)),"photobooks",ISNUMBER(SEARCH("photography/places", N1935)),"places",ISNUMBER(SEARCH("publishing/art books", N1935)),"art books",ISNUMBER(SEARCH("publishing/children's books", N1935)),"children's books",ISNUMBER(SEARCH("publishing/fiction", N1935)),"fiction",ISNUMBER(SEARCH("publishing/nonfiction", N1935)),"nonfiction",ISNUMBER(SEARCH("publishing/radio &amp; podcasts", N1935)),"radio &amp; podcasts",ISNUMBER(SEARCH("publishing/translations", N1935)),"translations",ISNUMBER(SEARCH("technology/gadgets", N1935)),"gadgets",ISNUMBER(SEARCH("technology/hardware", N1935)),"hardware",ISNUMBER(SEARCH("technology/makerspaces", N1935)),"makerspaces",ISNUMBER(SEARCH("technology/space exploration", N1935)),"space exploration",ISNUMBER(SEARCH("technology/wearables", N1935)),"wearables",ISNUMBER(SEARCH("technology/web", N1935)),"web",ISNUMBER(SEARCH("theater/musical", N1935)),"musical",ISNUMBER(SEARCH("theater/plays", N1935)),"plays",ISNUMBER(SEARCH("theater/spaces", N1935)),"spaces")</f>
        <v>indie rock</v>
      </c>
      <c r="S1935" s="6">
        <f t="shared" si="153"/>
        <v>41879.130868055552</v>
      </c>
      <c r="T1935" s="6">
        <f t="shared" si="154"/>
        <v>41909.130868055552</v>
      </c>
    </row>
    <row r="1936" spans="1:20" ht="48" hidden="1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tr">
        <f t="shared" si="152"/>
        <v>music</v>
      </c>
      <c r="R1936" t="str" cm="1">
        <f t="array" ref="R1936">_xlfn.IFS(ISNUMBER(SEARCH("film &amp; video/television", N1936)),"television",ISNUMBER(SEARCH("film &amp; video/animation", N1936)),"animation",ISNUMBER(SEARCH("film &amp; video/documentary", N1936)),"documentary",ISNUMBER(SEARCH("film &amp; video/drama", N1936)),"drama",ISNUMBER(SEARCH("film &amp; video/science fiction", N1936)),"science fiction",ISNUMBER(SEARCH("film &amp; video/shorts", N1936)),"shorts",ISNUMBER(SEARCH("food/food trucks", N1936)),"food trucks",ISNUMBER(SEARCH("food/restaurants", N1936)),"restaurants",ISNUMBER(SEARCH("food/small batch", N1936)),"small batch",ISNUMBER(SEARCH("games/mobile games", N1936)),"mobile games",ISNUMBER(SEARCH("games/tabletop games", N1936)),"tabletop games",ISNUMBER(SEARCH("games/video games", N1936)),"video games",ISNUMBER(SEARCH("music/classical music", N1936)),"classical music",ISNUMBER(SEARCH("music/electronic music", N1936)),"electronic music",ISNUMBER(SEARCH("music/faith", N1936)),"faith",ISNUMBER(SEARCH("music/indie rock", N1936)),"indie rock",ISNUMBER(SEARCH("music/jazz", N1936)),"jazz",ISNUMBER(SEARCH("music/metal", N1936)),"metal",ISNUMBER(SEARCH("music/pop", N1936)),"pop",ISNUMBER(SEARCH("music/rock", N1936)),"rock",ISNUMBER(SEARCH("music/world music", N1936)),"world music",ISNUMBER(SEARCH("journalism/audio", N1936)),"audio",ISNUMBER(SEARCH("photography/nature", N1936)),"nature",ISNUMBER(SEARCH("photography/people", N1936)),"people",ISNUMBER(SEARCH("photography/photobooks", N1936)),"photobooks",ISNUMBER(SEARCH("photography/places", N1936)),"places",ISNUMBER(SEARCH("publishing/art books", N1936)),"art books",ISNUMBER(SEARCH("publishing/children's books", N1936)),"children's books",ISNUMBER(SEARCH("publishing/fiction", N1936)),"fiction",ISNUMBER(SEARCH("publishing/nonfiction", N1936)),"nonfiction",ISNUMBER(SEARCH("publishing/radio &amp; podcasts", N1936)),"radio &amp; podcasts",ISNUMBER(SEARCH("publishing/translations", N1936)),"translations",ISNUMBER(SEARCH("technology/gadgets", N1936)),"gadgets",ISNUMBER(SEARCH("technology/hardware", N1936)),"hardware",ISNUMBER(SEARCH("technology/makerspaces", N1936)),"makerspaces",ISNUMBER(SEARCH("technology/space exploration", N1936)),"space exploration",ISNUMBER(SEARCH("technology/wearables", N1936)),"wearables",ISNUMBER(SEARCH("technology/web", N1936)),"web",ISNUMBER(SEARCH("theater/musical", N1936)),"musical",ISNUMBER(SEARCH("theater/plays", N1936)),"plays",ISNUMBER(SEARCH("theater/spaces", N1936)),"spaces")</f>
        <v>indie rock</v>
      </c>
      <c r="S1936" s="6">
        <f t="shared" si="153"/>
        <v>40865.867141203707</v>
      </c>
      <c r="T1936" s="6">
        <f t="shared" si="154"/>
        <v>40902.208333333336</v>
      </c>
    </row>
    <row r="1937" spans="1:20" ht="48" hidden="1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tr">
        <f t="shared" si="152"/>
        <v>music</v>
      </c>
      <c r="R1937" t="str" cm="1">
        <f t="array" ref="R1937">_xlfn.IFS(ISNUMBER(SEARCH("film &amp; video/television", N1937)),"television",ISNUMBER(SEARCH("film &amp; video/animation", N1937)),"animation",ISNUMBER(SEARCH("film &amp; video/documentary", N1937)),"documentary",ISNUMBER(SEARCH("film &amp; video/drama", N1937)),"drama",ISNUMBER(SEARCH("film &amp; video/science fiction", N1937)),"science fiction",ISNUMBER(SEARCH("film &amp; video/shorts", N1937)),"shorts",ISNUMBER(SEARCH("food/food trucks", N1937)),"food trucks",ISNUMBER(SEARCH("food/restaurants", N1937)),"restaurants",ISNUMBER(SEARCH("food/small batch", N1937)),"small batch",ISNUMBER(SEARCH("games/mobile games", N1937)),"mobile games",ISNUMBER(SEARCH("games/tabletop games", N1937)),"tabletop games",ISNUMBER(SEARCH("games/video games", N1937)),"video games",ISNUMBER(SEARCH("music/classical music", N1937)),"classical music",ISNUMBER(SEARCH("music/electronic music", N1937)),"electronic music",ISNUMBER(SEARCH("music/faith", N1937)),"faith",ISNUMBER(SEARCH("music/indie rock", N1937)),"indie rock",ISNUMBER(SEARCH("music/jazz", N1937)),"jazz",ISNUMBER(SEARCH("music/metal", N1937)),"metal",ISNUMBER(SEARCH("music/pop", N1937)),"pop",ISNUMBER(SEARCH("music/rock", N1937)),"rock",ISNUMBER(SEARCH("music/world music", N1937)),"world music",ISNUMBER(SEARCH("journalism/audio", N1937)),"audio",ISNUMBER(SEARCH("photography/nature", N1937)),"nature",ISNUMBER(SEARCH("photography/people", N1937)),"people",ISNUMBER(SEARCH("photography/photobooks", N1937)),"photobooks",ISNUMBER(SEARCH("photography/places", N1937)),"places",ISNUMBER(SEARCH("publishing/art books", N1937)),"art books",ISNUMBER(SEARCH("publishing/children's books", N1937)),"children's books",ISNUMBER(SEARCH("publishing/fiction", N1937)),"fiction",ISNUMBER(SEARCH("publishing/nonfiction", N1937)),"nonfiction",ISNUMBER(SEARCH("publishing/radio &amp; podcasts", N1937)),"radio &amp; podcasts",ISNUMBER(SEARCH("publishing/translations", N1937)),"translations",ISNUMBER(SEARCH("technology/gadgets", N1937)),"gadgets",ISNUMBER(SEARCH("technology/hardware", N1937)),"hardware",ISNUMBER(SEARCH("technology/makerspaces", N1937)),"makerspaces",ISNUMBER(SEARCH("technology/space exploration", N1937)),"space exploration",ISNUMBER(SEARCH("technology/wearables", N1937)),"wearables",ISNUMBER(SEARCH("technology/web", N1937)),"web",ISNUMBER(SEARCH("theater/musical", N1937)),"musical",ISNUMBER(SEARCH("theater/plays", N1937)),"plays",ISNUMBER(SEARCH("theater/spaces", N1937)),"spaces")</f>
        <v>indie rock</v>
      </c>
      <c r="S1937" s="6">
        <f t="shared" si="153"/>
        <v>41773.932534722226</v>
      </c>
      <c r="T1937" s="6">
        <f t="shared" si="154"/>
        <v>41811.207638888889</v>
      </c>
    </row>
    <row r="1938" spans="1:20" ht="48" hidden="1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tr">
        <f t="shared" si="152"/>
        <v>music</v>
      </c>
      <c r="R1938" t="str" cm="1">
        <f t="array" ref="R1938">_xlfn.IFS(ISNUMBER(SEARCH("film &amp; video/television", N1938)),"television",ISNUMBER(SEARCH("film &amp; video/animation", N1938)),"animation",ISNUMBER(SEARCH("film &amp; video/documentary", N1938)),"documentary",ISNUMBER(SEARCH("film &amp; video/drama", N1938)),"drama",ISNUMBER(SEARCH("film &amp; video/science fiction", N1938)),"science fiction",ISNUMBER(SEARCH("film &amp; video/shorts", N1938)),"shorts",ISNUMBER(SEARCH("food/food trucks", N1938)),"food trucks",ISNUMBER(SEARCH("food/restaurants", N1938)),"restaurants",ISNUMBER(SEARCH("food/small batch", N1938)),"small batch",ISNUMBER(SEARCH("games/mobile games", N1938)),"mobile games",ISNUMBER(SEARCH("games/tabletop games", N1938)),"tabletop games",ISNUMBER(SEARCH("games/video games", N1938)),"video games",ISNUMBER(SEARCH("music/classical music", N1938)),"classical music",ISNUMBER(SEARCH("music/electronic music", N1938)),"electronic music",ISNUMBER(SEARCH("music/faith", N1938)),"faith",ISNUMBER(SEARCH("music/indie rock", N1938)),"indie rock",ISNUMBER(SEARCH("music/jazz", N1938)),"jazz",ISNUMBER(SEARCH("music/metal", N1938)),"metal",ISNUMBER(SEARCH("music/pop", N1938)),"pop",ISNUMBER(SEARCH("music/rock", N1938)),"rock",ISNUMBER(SEARCH("music/world music", N1938)),"world music",ISNUMBER(SEARCH("journalism/audio", N1938)),"audio",ISNUMBER(SEARCH("photography/nature", N1938)),"nature",ISNUMBER(SEARCH("photography/people", N1938)),"people",ISNUMBER(SEARCH("photography/photobooks", N1938)),"photobooks",ISNUMBER(SEARCH("photography/places", N1938)),"places",ISNUMBER(SEARCH("publishing/art books", N1938)),"art books",ISNUMBER(SEARCH("publishing/children's books", N1938)),"children's books",ISNUMBER(SEARCH("publishing/fiction", N1938)),"fiction",ISNUMBER(SEARCH("publishing/nonfiction", N1938)),"nonfiction",ISNUMBER(SEARCH("publishing/radio &amp; podcasts", N1938)),"radio &amp; podcasts",ISNUMBER(SEARCH("publishing/translations", N1938)),"translations",ISNUMBER(SEARCH("technology/gadgets", N1938)),"gadgets",ISNUMBER(SEARCH("technology/hardware", N1938)),"hardware",ISNUMBER(SEARCH("technology/makerspaces", N1938)),"makerspaces",ISNUMBER(SEARCH("technology/space exploration", N1938)),"space exploration",ISNUMBER(SEARCH("technology/wearables", N1938)),"wearables",ISNUMBER(SEARCH("technology/web", N1938)),"web",ISNUMBER(SEARCH("theater/musical", N1938)),"musical",ISNUMBER(SEARCH("theater/plays", N1938)),"plays",ISNUMBER(SEARCH("theater/spaces", N1938)),"spaces")</f>
        <v>indie rock</v>
      </c>
      <c r="S1938" s="6">
        <f t="shared" si="153"/>
        <v>40852.889699074076</v>
      </c>
      <c r="T1938" s="6">
        <f t="shared" si="154"/>
        <v>40883.249305555553</v>
      </c>
    </row>
    <row r="1939" spans="1:20" ht="48" hidden="1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tr">
        <f t="shared" si="152"/>
        <v>music</v>
      </c>
      <c r="R1939" t="str" cm="1">
        <f t="array" ref="R1939">_xlfn.IFS(ISNUMBER(SEARCH("film &amp; video/television", N1939)),"television",ISNUMBER(SEARCH("film &amp; video/animation", N1939)),"animation",ISNUMBER(SEARCH("film &amp; video/documentary", N1939)),"documentary",ISNUMBER(SEARCH("film &amp; video/drama", N1939)),"drama",ISNUMBER(SEARCH("film &amp; video/science fiction", N1939)),"science fiction",ISNUMBER(SEARCH("film &amp; video/shorts", N1939)),"shorts",ISNUMBER(SEARCH("food/food trucks", N1939)),"food trucks",ISNUMBER(SEARCH("food/restaurants", N1939)),"restaurants",ISNUMBER(SEARCH("food/small batch", N1939)),"small batch",ISNUMBER(SEARCH("games/mobile games", N1939)),"mobile games",ISNUMBER(SEARCH("games/tabletop games", N1939)),"tabletop games",ISNUMBER(SEARCH("games/video games", N1939)),"video games",ISNUMBER(SEARCH("music/classical music", N1939)),"classical music",ISNUMBER(SEARCH("music/electronic music", N1939)),"electronic music",ISNUMBER(SEARCH("music/faith", N1939)),"faith",ISNUMBER(SEARCH("music/indie rock", N1939)),"indie rock",ISNUMBER(SEARCH("music/jazz", N1939)),"jazz",ISNUMBER(SEARCH("music/metal", N1939)),"metal",ISNUMBER(SEARCH("music/pop", N1939)),"pop",ISNUMBER(SEARCH("music/rock", N1939)),"rock",ISNUMBER(SEARCH("music/world music", N1939)),"world music",ISNUMBER(SEARCH("journalism/audio", N1939)),"audio",ISNUMBER(SEARCH("photography/nature", N1939)),"nature",ISNUMBER(SEARCH("photography/people", N1939)),"people",ISNUMBER(SEARCH("photography/photobooks", N1939)),"photobooks",ISNUMBER(SEARCH("photography/places", N1939)),"places",ISNUMBER(SEARCH("publishing/art books", N1939)),"art books",ISNUMBER(SEARCH("publishing/children's books", N1939)),"children's books",ISNUMBER(SEARCH("publishing/fiction", N1939)),"fiction",ISNUMBER(SEARCH("publishing/nonfiction", N1939)),"nonfiction",ISNUMBER(SEARCH("publishing/radio &amp; podcasts", N1939)),"radio &amp; podcasts",ISNUMBER(SEARCH("publishing/translations", N1939)),"translations",ISNUMBER(SEARCH("technology/gadgets", N1939)),"gadgets",ISNUMBER(SEARCH("technology/hardware", N1939)),"hardware",ISNUMBER(SEARCH("technology/makerspaces", N1939)),"makerspaces",ISNUMBER(SEARCH("technology/space exploration", N1939)),"space exploration",ISNUMBER(SEARCH("technology/wearables", N1939)),"wearables",ISNUMBER(SEARCH("technology/web", N1939)),"web",ISNUMBER(SEARCH("theater/musical", N1939)),"musical",ISNUMBER(SEARCH("theater/plays", N1939)),"plays",ISNUMBER(SEARCH("theater/spaces", N1939)),"spaces")</f>
        <v>indie rock</v>
      </c>
      <c r="S1939" s="6">
        <f t="shared" si="153"/>
        <v>41059.118993055556</v>
      </c>
      <c r="T1939" s="6">
        <f t="shared" si="154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tr">
        <f t="shared" si="152"/>
        <v>music</v>
      </c>
      <c r="R1940" t="str" cm="1">
        <f t="array" ref="R1940">_xlfn.IFS(ISNUMBER(SEARCH("film &amp; video/television", N1940)),"television",ISNUMBER(SEARCH("film &amp; video/animation", N1940)),"animation",ISNUMBER(SEARCH("film &amp; video/documentary", N1940)),"documentary",ISNUMBER(SEARCH("film &amp; video/drama", N1940)),"drama",ISNUMBER(SEARCH("film &amp; video/science fiction", N1940)),"science fiction",ISNUMBER(SEARCH("film &amp; video/shorts", N1940)),"shorts",ISNUMBER(SEARCH("food/food trucks", N1940)),"food trucks",ISNUMBER(SEARCH("food/restaurants", N1940)),"restaurants",ISNUMBER(SEARCH("food/small batch", N1940)),"small batch",ISNUMBER(SEARCH("games/mobile games", N1940)),"mobile games",ISNUMBER(SEARCH("games/tabletop games", N1940)),"tabletop games",ISNUMBER(SEARCH("games/video games", N1940)),"video games",ISNUMBER(SEARCH("music/classical music", N1940)),"classical music",ISNUMBER(SEARCH("music/electronic music", N1940)),"electronic music",ISNUMBER(SEARCH("music/faith", N1940)),"faith",ISNUMBER(SEARCH("music/indie rock", N1940)),"indie rock",ISNUMBER(SEARCH("music/jazz", N1940)),"jazz",ISNUMBER(SEARCH("music/metal", N1940)),"metal",ISNUMBER(SEARCH("music/pop", N1940)),"pop",ISNUMBER(SEARCH("music/rock", N1940)),"rock",ISNUMBER(SEARCH("music/world music", N1940)),"world music",ISNUMBER(SEARCH("journalism/audio", N1940)),"audio",ISNUMBER(SEARCH("photography/nature", N1940)),"nature",ISNUMBER(SEARCH("photography/people", N1940)),"people",ISNUMBER(SEARCH("photography/photobooks", N1940)),"photobooks",ISNUMBER(SEARCH("photography/places", N1940)),"places",ISNUMBER(SEARCH("publishing/art books", N1940)),"art books",ISNUMBER(SEARCH("publishing/children's books", N1940)),"children's books",ISNUMBER(SEARCH("publishing/fiction", N1940)),"fiction",ISNUMBER(SEARCH("publishing/nonfiction", N1940)),"nonfiction",ISNUMBER(SEARCH("publishing/radio &amp; podcasts", N1940)),"radio &amp; podcasts",ISNUMBER(SEARCH("publishing/translations", N1940)),"translations",ISNUMBER(SEARCH("technology/gadgets", N1940)),"gadgets",ISNUMBER(SEARCH("technology/hardware", N1940)),"hardware",ISNUMBER(SEARCH("technology/makerspaces", N1940)),"makerspaces",ISNUMBER(SEARCH("technology/space exploration", N1940)),"space exploration",ISNUMBER(SEARCH("technology/wearables", N1940)),"wearables",ISNUMBER(SEARCH("technology/web", N1940)),"web",ISNUMBER(SEARCH("theater/musical", N1940)),"musical",ISNUMBER(SEARCH("theater/plays", N1940)),"plays",ISNUMBER(SEARCH("theater/spaces", N1940)),"spaces")</f>
        <v>indie rock</v>
      </c>
      <c r="S1940" s="6">
        <f t="shared" si="153"/>
        <v>41426.259618055556</v>
      </c>
      <c r="T1940" s="6">
        <f t="shared" si="154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tr">
        <f t="shared" si="152"/>
        <v>music</v>
      </c>
      <c r="R1941" t="str" cm="1">
        <f t="array" ref="R1941">_xlfn.IFS(ISNUMBER(SEARCH("film &amp; video/television", N1941)),"television",ISNUMBER(SEARCH("film &amp; video/animation", N1941)),"animation",ISNUMBER(SEARCH("film &amp; video/documentary", N1941)),"documentary",ISNUMBER(SEARCH("film &amp; video/drama", N1941)),"drama",ISNUMBER(SEARCH("film &amp; video/science fiction", N1941)),"science fiction",ISNUMBER(SEARCH("film &amp; video/shorts", N1941)),"shorts",ISNUMBER(SEARCH("food/food trucks", N1941)),"food trucks",ISNUMBER(SEARCH("food/restaurants", N1941)),"restaurants",ISNUMBER(SEARCH("food/small batch", N1941)),"small batch",ISNUMBER(SEARCH("games/mobile games", N1941)),"mobile games",ISNUMBER(SEARCH("games/tabletop games", N1941)),"tabletop games",ISNUMBER(SEARCH("games/video games", N1941)),"video games",ISNUMBER(SEARCH("music/classical music", N1941)),"classical music",ISNUMBER(SEARCH("music/electronic music", N1941)),"electronic music",ISNUMBER(SEARCH("music/faith", N1941)),"faith",ISNUMBER(SEARCH("music/indie rock", N1941)),"indie rock",ISNUMBER(SEARCH("music/jazz", N1941)),"jazz",ISNUMBER(SEARCH("music/metal", N1941)),"metal",ISNUMBER(SEARCH("music/pop", N1941)),"pop",ISNUMBER(SEARCH("music/rock", N1941)),"rock",ISNUMBER(SEARCH("music/world music", N1941)),"world music",ISNUMBER(SEARCH("journalism/audio", N1941)),"audio",ISNUMBER(SEARCH("photography/nature", N1941)),"nature",ISNUMBER(SEARCH("photography/people", N1941)),"people",ISNUMBER(SEARCH("photography/photobooks", N1941)),"photobooks",ISNUMBER(SEARCH("photography/places", N1941)),"places",ISNUMBER(SEARCH("publishing/art books", N1941)),"art books",ISNUMBER(SEARCH("publishing/children's books", N1941)),"children's books",ISNUMBER(SEARCH("publishing/fiction", N1941)),"fiction",ISNUMBER(SEARCH("publishing/nonfiction", N1941)),"nonfiction",ISNUMBER(SEARCH("publishing/radio &amp; podcasts", N1941)),"radio &amp; podcasts",ISNUMBER(SEARCH("publishing/translations", N1941)),"translations",ISNUMBER(SEARCH("technology/gadgets", N1941)),"gadgets",ISNUMBER(SEARCH("technology/hardware", N1941)),"hardware",ISNUMBER(SEARCH("technology/makerspaces", N1941)),"makerspaces",ISNUMBER(SEARCH("technology/space exploration", N1941)),"space exploration",ISNUMBER(SEARCH("technology/wearables", N1941)),"wearables",ISNUMBER(SEARCH("technology/web", N1941)),"web",ISNUMBER(SEARCH("theater/musical", N1941)),"musical",ISNUMBER(SEARCH("theater/plays", N1941)),"plays",ISNUMBER(SEARCH("theater/spaces", N1941)),"spaces")</f>
        <v>indie rock</v>
      </c>
      <c r="S1941" s="6">
        <f t="shared" si="153"/>
        <v>41313.985046296293</v>
      </c>
      <c r="T1941" s="6">
        <f t="shared" si="154"/>
        <v>41343.943379629629</v>
      </c>
    </row>
    <row r="1942" spans="1:20" ht="48" hidden="1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tr">
        <f t="shared" si="152"/>
        <v>music</v>
      </c>
      <c r="R1942" t="str" cm="1">
        <f t="array" ref="R1942">_xlfn.IFS(ISNUMBER(SEARCH("film &amp; video/television", N1942)),"television",ISNUMBER(SEARCH("film &amp; video/animation", N1942)),"animation",ISNUMBER(SEARCH("film &amp; video/documentary", N1942)),"documentary",ISNUMBER(SEARCH("film &amp; video/drama", N1942)),"drama",ISNUMBER(SEARCH("film &amp; video/science fiction", N1942)),"science fiction",ISNUMBER(SEARCH("film &amp; video/shorts", N1942)),"shorts",ISNUMBER(SEARCH("food/food trucks", N1942)),"food trucks",ISNUMBER(SEARCH("food/restaurants", N1942)),"restaurants",ISNUMBER(SEARCH("food/small batch", N1942)),"small batch",ISNUMBER(SEARCH("games/mobile games", N1942)),"mobile games",ISNUMBER(SEARCH("games/tabletop games", N1942)),"tabletop games",ISNUMBER(SEARCH("games/video games", N1942)),"video games",ISNUMBER(SEARCH("music/classical music", N1942)),"classical music",ISNUMBER(SEARCH("music/electronic music", N1942)),"electronic music",ISNUMBER(SEARCH("music/faith", N1942)),"faith",ISNUMBER(SEARCH("music/indie rock", N1942)),"indie rock",ISNUMBER(SEARCH("music/jazz", N1942)),"jazz",ISNUMBER(SEARCH("music/metal", N1942)),"metal",ISNUMBER(SEARCH("music/pop", N1942)),"pop",ISNUMBER(SEARCH("music/rock", N1942)),"rock",ISNUMBER(SEARCH("music/world music", N1942)),"world music",ISNUMBER(SEARCH("journalism/audio", N1942)),"audio",ISNUMBER(SEARCH("photography/nature", N1942)),"nature",ISNUMBER(SEARCH("photography/people", N1942)),"people",ISNUMBER(SEARCH("photography/photobooks", N1942)),"photobooks",ISNUMBER(SEARCH("photography/places", N1942)),"places",ISNUMBER(SEARCH("publishing/art books", N1942)),"art books",ISNUMBER(SEARCH("publishing/children's books", N1942)),"children's books",ISNUMBER(SEARCH("publishing/fiction", N1942)),"fiction",ISNUMBER(SEARCH("publishing/nonfiction", N1942)),"nonfiction",ISNUMBER(SEARCH("publishing/radio &amp; podcasts", N1942)),"radio &amp; podcasts",ISNUMBER(SEARCH("publishing/translations", N1942)),"translations",ISNUMBER(SEARCH("technology/gadgets", N1942)),"gadgets",ISNUMBER(SEARCH("technology/hardware", N1942)),"hardware",ISNUMBER(SEARCH("technology/makerspaces", N1942)),"makerspaces",ISNUMBER(SEARCH("technology/space exploration", N1942)),"space exploration",ISNUMBER(SEARCH("technology/wearables", N1942)),"wearables",ISNUMBER(SEARCH("technology/web", N1942)),"web",ISNUMBER(SEARCH("theater/musical", N1942)),"musical",ISNUMBER(SEARCH("theater/plays", N1942)),"plays",ISNUMBER(SEARCH("theater/spaces", N1942)),"spaces")</f>
        <v>indie rock</v>
      </c>
      <c r="S1942" s="6">
        <f t="shared" si="153"/>
        <v>40670.507326388892</v>
      </c>
      <c r="T1942" s="6">
        <f t="shared" si="154"/>
        <v>40709.165972222225</v>
      </c>
    </row>
    <row r="1943" spans="1:20" ht="48" hidden="1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tr">
        <f t="shared" si="152"/>
        <v>technology</v>
      </c>
      <c r="R1943" t="str" cm="1">
        <f t="array" ref="R1943">_xlfn.IFS(ISNUMBER(SEARCH("film &amp; video/television", N1943)),"television",ISNUMBER(SEARCH("film &amp; video/animation", N1943)),"animation",ISNUMBER(SEARCH("film &amp; video/documentary", N1943)),"documentary",ISNUMBER(SEARCH("film &amp; video/drama", N1943)),"drama",ISNUMBER(SEARCH("film &amp; video/science fiction", N1943)),"science fiction",ISNUMBER(SEARCH("film &amp; video/shorts", N1943)),"shorts",ISNUMBER(SEARCH("food/food trucks", N1943)),"food trucks",ISNUMBER(SEARCH("food/restaurants", N1943)),"restaurants",ISNUMBER(SEARCH("food/small batch", N1943)),"small batch",ISNUMBER(SEARCH("games/mobile games", N1943)),"mobile games",ISNUMBER(SEARCH("games/tabletop games", N1943)),"tabletop games",ISNUMBER(SEARCH("games/video games", N1943)),"video games",ISNUMBER(SEARCH("music/classical music", N1943)),"classical music",ISNUMBER(SEARCH("music/electronic music", N1943)),"electronic music",ISNUMBER(SEARCH("music/faith", N1943)),"faith",ISNUMBER(SEARCH("music/indie rock", N1943)),"indie rock",ISNUMBER(SEARCH("music/jazz", N1943)),"jazz",ISNUMBER(SEARCH("music/metal", N1943)),"metal",ISNUMBER(SEARCH("music/pop", N1943)),"pop",ISNUMBER(SEARCH("music/rock", N1943)),"rock",ISNUMBER(SEARCH("music/world music", N1943)),"world music",ISNUMBER(SEARCH("journalism/audio", N1943)),"audio",ISNUMBER(SEARCH("photography/nature", N1943)),"nature",ISNUMBER(SEARCH("photography/people", N1943)),"people",ISNUMBER(SEARCH("photography/photobooks", N1943)),"photobooks",ISNUMBER(SEARCH("photography/places", N1943)),"places",ISNUMBER(SEARCH("publishing/art books", N1943)),"art books",ISNUMBER(SEARCH("publishing/children's books", N1943)),"children's books",ISNUMBER(SEARCH("publishing/fiction", N1943)),"fiction",ISNUMBER(SEARCH("publishing/nonfiction", N1943)),"nonfiction",ISNUMBER(SEARCH("publishing/radio &amp; podcasts", N1943)),"radio &amp; podcasts",ISNUMBER(SEARCH("publishing/translations", N1943)),"translations",ISNUMBER(SEARCH("technology/gadgets", N1943)),"gadgets",ISNUMBER(SEARCH("technology/hardware", N1943)),"hardware",ISNUMBER(SEARCH("technology/makerspaces", N1943)),"makerspaces",ISNUMBER(SEARCH("technology/space exploration", N1943)),"space exploration",ISNUMBER(SEARCH("technology/wearables", N1943)),"wearables",ISNUMBER(SEARCH("technology/web", N1943)),"web",ISNUMBER(SEARCH("theater/musical", N1943)),"musical",ISNUMBER(SEARCH("theater/plays", N1943)),"plays",ISNUMBER(SEARCH("theater/spaces", N1943)),"spaces")</f>
        <v>hardware</v>
      </c>
      <c r="S1943" s="6">
        <f t="shared" si="153"/>
        <v>41744.290868055556</v>
      </c>
      <c r="T1943" s="6">
        <f t="shared" si="154"/>
        <v>41774.290868055556</v>
      </c>
    </row>
    <row r="1944" spans="1:20" ht="48" hidden="1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tr">
        <f t="shared" si="152"/>
        <v>technology</v>
      </c>
      <c r="R1944" t="str" cm="1">
        <f t="array" ref="R1944">_xlfn.IFS(ISNUMBER(SEARCH("film &amp; video/television", N1944)),"television",ISNUMBER(SEARCH("film &amp; video/animation", N1944)),"animation",ISNUMBER(SEARCH("film &amp; video/documentary", N1944)),"documentary",ISNUMBER(SEARCH("film &amp; video/drama", N1944)),"drama",ISNUMBER(SEARCH("film &amp; video/science fiction", N1944)),"science fiction",ISNUMBER(SEARCH("film &amp; video/shorts", N1944)),"shorts",ISNUMBER(SEARCH("food/food trucks", N1944)),"food trucks",ISNUMBER(SEARCH("food/restaurants", N1944)),"restaurants",ISNUMBER(SEARCH("food/small batch", N1944)),"small batch",ISNUMBER(SEARCH("games/mobile games", N1944)),"mobile games",ISNUMBER(SEARCH("games/tabletop games", N1944)),"tabletop games",ISNUMBER(SEARCH("games/video games", N1944)),"video games",ISNUMBER(SEARCH("music/classical music", N1944)),"classical music",ISNUMBER(SEARCH("music/electronic music", N1944)),"electronic music",ISNUMBER(SEARCH("music/faith", N1944)),"faith",ISNUMBER(SEARCH("music/indie rock", N1944)),"indie rock",ISNUMBER(SEARCH("music/jazz", N1944)),"jazz",ISNUMBER(SEARCH("music/metal", N1944)),"metal",ISNUMBER(SEARCH("music/pop", N1944)),"pop",ISNUMBER(SEARCH("music/rock", N1944)),"rock",ISNUMBER(SEARCH("music/world music", N1944)),"world music",ISNUMBER(SEARCH("journalism/audio", N1944)),"audio",ISNUMBER(SEARCH("photography/nature", N1944)),"nature",ISNUMBER(SEARCH("photography/people", N1944)),"people",ISNUMBER(SEARCH("photography/photobooks", N1944)),"photobooks",ISNUMBER(SEARCH("photography/places", N1944)),"places",ISNUMBER(SEARCH("publishing/art books", N1944)),"art books",ISNUMBER(SEARCH("publishing/children's books", N1944)),"children's books",ISNUMBER(SEARCH("publishing/fiction", N1944)),"fiction",ISNUMBER(SEARCH("publishing/nonfiction", N1944)),"nonfiction",ISNUMBER(SEARCH("publishing/radio &amp; podcasts", N1944)),"radio &amp; podcasts",ISNUMBER(SEARCH("publishing/translations", N1944)),"translations",ISNUMBER(SEARCH("technology/gadgets", N1944)),"gadgets",ISNUMBER(SEARCH("technology/hardware", N1944)),"hardware",ISNUMBER(SEARCH("technology/makerspaces", N1944)),"makerspaces",ISNUMBER(SEARCH("technology/space exploration", N1944)),"space exploration",ISNUMBER(SEARCH("technology/wearables", N1944)),"wearables",ISNUMBER(SEARCH("technology/web", N1944)),"web",ISNUMBER(SEARCH("theater/musical", N1944)),"musical",ISNUMBER(SEARCH("theater/plays", N1944)),"plays",ISNUMBER(SEARCH("theater/spaces", N1944)),"spaces")</f>
        <v>hardware</v>
      </c>
      <c r="S1944" s="6">
        <f t="shared" si="153"/>
        <v>40638.828009259261</v>
      </c>
      <c r="T1944" s="6">
        <f t="shared" si="154"/>
        <v>40728.828009259261</v>
      </c>
    </row>
    <row r="1945" spans="1:20" ht="48" hidden="1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tr">
        <f t="shared" si="152"/>
        <v>technology</v>
      </c>
      <c r="R1945" t="str" cm="1">
        <f t="array" ref="R1945">_xlfn.IFS(ISNUMBER(SEARCH("film &amp; video/television", N1945)),"television",ISNUMBER(SEARCH("film &amp; video/animation", N1945)),"animation",ISNUMBER(SEARCH("film &amp; video/documentary", N1945)),"documentary",ISNUMBER(SEARCH("film &amp; video/drama", N1945)),"drama",ISNUMBER(SEARCH("film &amp; video/science fiction", N1945)),"science fiction",ISNUMBER(SEARCH("film &amp; video/shorts", N1945)),"shorts",ISNUMBER(SEARCH("food/food trucks", N1945)),"food trucks",ISNUMBER(SEARCH("food/restaurants", N1945)),"restaurants",ISNUMBER(SEARCH("food/small batch", N1945)),"small batch",ISNUMBER(SEARCH("games/mobile games", N1945)),"mobile games",ISNUMBER(SEARCH("games/tabletop games", N1945)),"tabletop games",ISNUMBER(SEARCH("games/video games", N1945)),"video games",ISNUMBER(SEARCH("music/classical music", N1945)),"classical music",ISNUMBER(SEARCH("music/electronic music", N1945)),"electronic music",ISNUMBER(SEARCH("music/faith", N1945)),"faith",ISNUMBER(SEARCH("music/indie rock", N1945)),"indie rock",ISNUMBER(SEARCH("music/jazz", N1945)),"jazz",ISNUMBER(SEARCH("music/metal", N1945)),"metal",ISNUMBER(SEARCH("music/pop", N1945)),"pop",ISNUMBER(SEARCH("music/rock", N1945)),"rock",ISNUMBER(SEARCH("music/world music", N1945)),"world music",ISNUMBER(SEARCH("journalism/audio", N1945)),"audio",ISNUMBER(SEARCH("photography/nature", N1945)),"nature",ISNUMBER(SEARCH("photography/people", N1945)),"people",ISNUMBER(SEARCH("photography/photobooks", N1945)),"photobooks",ISNUMBER(SEARCH("photography/places", N1945)),"places",ISNUMBER(SEARCH("publishing/art books", N1945)),"art books",ISNUMBER(SEARCH("publishing/children's books", N1945)),"children's books",ISNUMBER(SEARCH("publishing/fiction", N1945)),"fiction",ISNUMBER(SEARCH("publishing/nonfiction", N1945)),"nonfiction",ISNUMBER(SEARCH("publishing/radio &amp; podcasts", N1945)),"radio &amp; podcasts",ISNUMBER(SEARCH("publishing/translations", N1945)),"translations",ISNUMBER(SEARCH("technology/gadgets", N1945)),"gadgets",ISNUMBER(SEARCH("technology/hardware", N1945)),"hardware",ISNUMBER(SEARCH("technology/makerspaces", N1945)),"makerspaces",ISNUMBER(SEARCH("technology/space exploration", N1945)),"space exploration",ISNUMBER(SEARCH("technology/wearables", N1945)),"wearables",ISNUMBER(SEARCH("technology/web", N1945)),"web",ISNUMBER(SEARCH("theater/musical", N1945)),"musical",ISNUMBER(SEARCH("theater/plays", N1945)),"plays",ISNUMBER(SEARCH("theater/spaces", N1945)),"spaces")</f>
        <v>hardware</v>
      </c>
      <c r="S1945" s="6">
        <f t="shared" si="153"/>
        <v>42548.269861111112</v>
      </c>
      <c r="T1945" s="6">
        <f t="shared" si="154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tr">
        <f t="shared" si="152"/>
        <v>technology</v>
      </c>
      <c r="R1946" t="str" cm="1">
        <f t="array" ref="R1946">_xlfn.IFS(ISNUMBER(SEARCH("film &amp; video/television", N1946)),"television",ISNUMBER(SEARCH("film &amp; video/animation", N1946)),"animation",ISNUMBER(SEARCH("film &amp; video/documentary", N1946)),"documentary",ISNUMBER(SEARCH("film &amp; video/drama", N1946)),"drama",ISNUMBER(SEARCH("film &amp; video/science fiction", N1946)),"science fiction",ISNUMBER(SEARCH("film &amp; video/shorts", N1946)),"shorts",ISNUMBER(SEARCH("food/food trucks", N1946)),"food trucks",ISNUMBER(SEARCH("food/restaurants", N1946)),"restaurants",ISNUMBER(SEARCH("food/small batch", N1946)),"small batch",ISNUMBER(SEARCH("games/mobile games", N1946)),"mobile games",ISNUMBER(SEARCH("games/tabletop games", N1946)),"tabletop games",ISNUMBER(SEARCH("games/video games", N1946)),"video games",ISNUMBER(SEARCH("music/classical music", N1946)),"classical music",ISNUMBER(SEARCH("music/electronic music", N1946)),"electronic music",ISNUMBER(SEARCH("music/faith", N1946)),"faith",ISNUMBER(SEARCH("music/indie rock", N1946)),"indie rock",ISNUMBER(SEARCH("music/jazz", N1946)),"jazz",ISNUMBER(SEARCH("music/metal", N1946)),"metal",ISNUMBER(SEARCH("music/pop", N1946)),"pop",ISNUMBER(SEARCH("music/rock", N1946)),"rock",ISNUMBER(SEARCH("music/world music", N1946)),"world music",ISNUMBER(SEARCH("journalism/audio", N1946)),"audio",ISNUMBER(SEARCH("photography/nature", N1946)),"nature",ISNUMBER(SEARCH("photography/people", N1946)),"people",ISNUMBER(SEARCH("photography/photobooks", N1946)),"photobooks",ISNUMBER(SEARCH("photography/places", N1946)),"places",ISNUMBER(SEARCH("publishing/art books", N1946)),"art books",ISNUMBER(SEARCH("publishing/children's books", N1946)),"children's books",ISNUMBER(SEARCH("publishing/fiction", N1946)),"fiction",ISNUMBER(SEARCH("publishing/nonfiction", N1946)),"nonfiction",ISNUMBER(SEARCH("publishing/radio &amp; podcasts", N1946)),"radio &amp; podcasts",ISNUMBER(SEARCH("publishing/translations", N1946)),"translations",ISNUMBER(SEARCH("technology/gadgets", N1946)),"gadgets",ISNUMBER(SEARCH("technology/hardware", N1946)),"hardware",ISNUMBER(SEARCH("technology/makerspaces", N1946)),"makerspaces",ISNUMBER(SEARCH("technology/space exploration", N1946)),"space exploration",ISNUMBER(SEARCH("technology/wearables", N1946)),"wearables",ISNUMBER(SEARCH("technology/web", N1946)),"web",ISNUMBER(SEARCH("theater/musical", N1946)),"musical",ISNUMBER(SEARCH("theater/plays", N1946)),"plays",ISNUMBER(SEARCH("theater/spaces", N1946)),"spaces")</f>
        <v>hardware</v>
      </c>
      <c r="S1946" s="6">
        <f t="shared" si="153"/>
        <v>41730.584374999999</v>
      </c>
      <c r="T1946" s="6">
        <f t="shared" si="154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tr">
        <f t="shared" si="152"/>
        <v>technology</v>
      </c>
      <c r="R1947" t="str" cm="1">
        <f t="array" ref="R1947">_xlfn.IFS(ISNUMBER(SEARCH("film &amp; video/television", N1947)),"television",ISNUMBER(SEARCH("film &amp; video/animation", N1947)),"animation",ISNUMBER(SEARCH("film &amp; video/documentary", N1947)),"documentary",ISNUMBER(SEARCH("film &amp; video/drama", N1947)),"drama",ISNUMBER(SEARCH("film &amp; video/science fiction", N1947)),"science fiction",ISNUMBER(SEARCH("film &amp; video/shorts", N1947)),"shorts",ISNUMBER(SEARCH("food/food trucks", N1947)),"food trucks",ISNUMBER(SEARCH("food/restaurants", N1947)),"restaurants",ISNUMBER(SEARCH("food/small batch", N1947)),"small batch",ISNUMBER(SEARCH("games/mobile games", N1947)),"mobile games",ISNUMBER(SEARCH("games/tabletop games", N1947)),"tabletop games",ISNUMBER(SEARCH("games/video games", N1947)),"video games",ISNUMBER(SEARCH("music/classical music", N1947)),"classical music",ISNUMBER(SEARCH("music/electronic music", N1947)),"electronic music",ISNUMBER(SEARCH("music/faith", N1947)),"faith",ISNUMBER(SEARCH("music/indie rock", N1947)),"indie rock",ISNUMBER(SEARCH("music/jazz", N1947)),"jazz",ISNUMBER(SEARCH("music/metal", N1947)),"metal",ISNUMBER(SEARCH("music/pop", N1947)),"pop",ISNUMBER(SEARCH("music/rock", N1947)),"rock",ISNUMBER(SEARCH("music/world music", N1947)),"world music",ISNUMBER(SEARCH("journalism/audio", N1947)),"audio",ISNUMBER(SEARCH("photography/nature", N1947)),"nature",ISNUMBER(SEARCH("photography/people", N1947)),"people",ISNUMBER(SEARCH("photography/photobooks", N1947)),"photobooks",ISNUMBER(SEARCH("photography/places", N1947)),"places",ISNUMBER(SEARCH("publishing/art books", N1947)),"art books",ISNUMBER(SEARCH("publishing/children's books", N1947)),"children's books",ISNUMBER(SEARCH("publishing/fiction", N1947)),"fiction",ISNUMBER(SEARCH("publishing/nonfiction", N1947)),"nonfiction",ISNUMBER(SEARCH("publishing/radio &amp; podcasts", N1947)),"radio &amp; podcasts",ISNUMBER(SEARCH("publishing/translations", N1947)),"translations",ISNUMBER(SEARCH("technology/gadgets", N1947)),"gadgets",ISNUMBER(SEARCH("technology/hardware", N1947)),"hardware",ISNUMBER(SEARCH("technology/makerspaces", N1947)),"makerspaces",ISNUMBER(SEARCH("technology/space exploration", N1947)),"space exploration",ISNUMBER(SEARCH("technology/wearables", N1947)),"wearables",ISNUMBER(SEARCH("technology/web", N1947)),"web",ISNUMBER(SEARCH("theater/musical", N1947)),"musical",ISNUMBER(SEARCH("theater/plays", N1947)),"plays",ISNUMBER(SEARCH("theater/spaces", N1947)),"spaces")</f>
        <v>hardware</v>
      </c>
      <c r="S1947" s="6">
        <f t="shared" si="153"/>
        <v>42157.251828703709</v>
      </c>
      <c r="T1947" s="6">
        <f t="shared" si="154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tr">
        <f t="shared" si="152"/>
        <v>technology</v>
      </c>
      <c r="R1948" t="str" cm="1">
        <f t="array" ref="R1948">_xlfn.IFS(ISNUMBER(SEARCH("film &amp; video/television", N1948)),"television",ISNUMBER(SEARCH("film &amp; video/animation", N1948)),"animation",ISNUMBER(SEARCH("film &amp; video/documentary", N1948)),"documentary",ISNUMBER(SEARCH("film &amp; video/drama", N1948)),"drama",ISNUMBER(SEARCH("film &amp; video/science fiction", N1948)),"science fiction",ISNUMBER(SEARCH("film &amp; video/shorts", N1948)),"shorts",ISNUMBER(SEARCH("food/food trucks", N1948)),"food trucks",ISNUMBER(SEARCH("food/restaurants", N1948)),"restaurants",ISNUMBER(SEARCH("food/small batch", N1948)),"small batch",ISNUMBER(SEARCH("games/mobile games", N1948)),"mobile games",ISNUMBER(SEARCH("games/tabletop games", N1948)),"tabletop games",ISNUMBER(SEARCH("games/video games", N1948)),"video games",ISNUMBER(SEARCH("music/classical music", N1948)),"classical music",ISNUMBER(SEARCH("music/electronic music", N1948)),"electronic music",ISNUMBER(SEARCH("music/faith", N1948)),"faith",ISNUMBER(SEARCH("music/indie rock", N1948)),"indie rock",ISNUMBER(SEARCH("music/jazz", N1948)),"jazz",ISNUMBER(SEARCH("music/metal", N1948)),"metal",ISNUMBER(SEARCH("music/pop", N1948)),"pop",ISNUMBER(SEARCH("music/rock", N1948)),"rock",ISNUMBER(SEARCH("music/world music", N1948)),"world music",ISNUMBER(SEARCH("journalism/audio", N1948)),"audio",ISNUMBER(SEARCH("photography/nature", N1948)),"nature",ISNUMBER(SEARCH("photography/people", N1948)),"people",ISNUMBER(SEARCH("photography/photobooks", N1948)),"photobooks",ISNUMBER(SEARCH("photography/places", N1948)),"places",ISNUMBER(SEARCH("publishing/art books", N1948)),"art books",ISNUMBER(SEARCH("publishing/children's books", N1948)),"children's books",ISNUMBER(SEARCH("publishing/fiction", N1948)),"fiction",ISNUMBER(SEARCH("publishing/nonfiction", N1948)),"nonfiction",ISNUMBER(SEARCH("publishing/radio &amp; podcasts", N1948)),"radio &amp; podcasts",ISNUMBER(SEARCH("publishing/translations", N1948)),"translations",ISNUMBER(SEARCH("technology/gadgets", N1948)),"gadgets",ISNUMBER(SEARCH("technology/hardware", N1948)),"hardware",ISNUMBER(SEARCH("technology/makerspaces", N1948)),"makerspaces",ISNUMBER(SEARCH("technology/space exploration", N1948)),"space exploration",ISNUMBER(SEARCH("technology/wearables", N1948)),"wearables",ISNUMBER(SEARCH("technology/web", N1948)),"web",ISNUMBER(SEARCH("theater/musical", N1948)),"musical",ISNUMBER(SEARCH("theater/plays", N1948)),"plays",ISNUMBER(SEARCH("theater/spaces", N1948)),"spaces")</f>
        <v>hardware</v>
      </c>
      <c r="S1948" s="6">
        <f t="shared" si="153"/>
        <v>41689.150011574071</v>
      </c>
      <c r="T1948" s="6">
        <f t="shared" si="154"/>
        <v>41749.108344907407</v>
      </c>
    </row>
    <row r="1949" spans="1:20" ht="48" hidden="1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tr">
        <f t="shared" si="152"/>
        <v>technology</v>
      </c>
      <c r="R1949" t="str" cm="1">
        <f t="array" ref="R1949">_xlfn.IFS(ISNUMBER(SEARCH("film &amp; video/television", N1949)),"television",ISNUMBER(SEARCH("film &amp; video/animation", N1949)),"animation",ISNUMBER(SEARCH("film &amp; video/documentary", N1949)),"documentary",ISNUMBER(SEARCH("film &amp; video/drama", N1949)),"drama",ISNUMBER(SEARCH("film &amp; video/science fiction", N1949)),"science fiction",ISNUMBER(SEARCH("film &amp; video/shorts", N1949)),"shorts",ISNUMBER(SEARCH("food/food trucks", N1949)),"food trucks",ISNUMBER(SEARCH("food/restaurants", N1949)),"restaurants",ISNUMBER(SEARCH("food/small batch", N1949)),"small batch",ISNUMBER(SEARCH("games/mobile games", N1949)),"mobile games",ISNUMBER(SEARCH("games/tabletop games", N1949)),"tabletop games",ISNUMBER(SEARCH("games/video games", N1949)),"video games",ISNUMBER(SEARCH("music/classical music", N1949)),"classical music",ISNUMBER(SEARCH("music/electronic music", N1949)),"electronic music",ISNUMBER(SEARCH("music/faith", N1949)),"faith",ISNUMBER(SEARCH("music/indie rock", N1949)),"indie rock",ISNUMBER(SEARCH("music/jazz", N1949)),"jazz",ISNUMBER(SEARCH("music/metal", N1949)),"metal",ISNUMBER(SEARCH("music/pop", N1949)),"pop",ISNUMBER(SEARCH("music/rock", N1949)),"rock",ISNUMBER(SEARCH("music/world music", N1949)),"world music",ISNUMBER(SEARCH("journalism/audio", N1949)),"audio",ISNUMBER(SEARCH("photography/nature", N1949)),"nature",ISNUMBER(SEARCH("photography/people", N1949)),"people",ISNUMBER(SEARCH("photography/photobooks", N1949)),"photobooks",ISNUMBER(SEARCH("photography/places", N1949)),"places",ISNUMBER(SEARCH("publishing/art books", N1949)),"art books",ISNUMBER(SEARCH("publishing/children's books", N1949)),"children's books",ISNUMBER(SEARCH("publishing/fiction", N1949)),"fiction",ISNUMBER(SEARCH("publishing/nonfiction", N1949)),"nonfiction",ISNUMBER(SEARCH("publishing/radio &amp; podcasts", N1949)),"radio &amp; podcasts",ISNUMBER(SEARCH("publishing/translations", N1949)),"translations",ISNUMBER(SEARCH("technology/gadgets", N1949)),"gadgets",ISNUMBER(SEARCH("technology/hardware", N1949)),"hardware",ISNUMBER(SEARCH("technology/makerspaces", N1949)),"makerspaces",ISNUMBER(SEARCH("technology/space exploration", N1949)),"space exploration",ISNUMBER(SEARCH("technology/wearables", N1949)),"wearables",ISNUMBER(SEARCH("technology/web", N1949)),"web",ISNUMBER(SEARCH("theater/musical", N1949)),"musical",ISNUMBER(SEARCH("theater/plays", N1949)),"plays",ISNUMBER(SEARCH("theater/spaces", N1949)),"spaces")</f>
        <v>hardware</v>
      </c>
      <c r="S1949" s="6">
        <f t="shared" si="153"/>
        <v>40102.918055555558</v>
      </c>
      <c r="T1949" s="6">
        <f t="shared" si="154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tr">
        <f t="shared" si="152"/>
        <v>technology</v>
      </c>
      <c r="R1950" t="str" cm="1">
        <f t="array" ref="R1950">_xlfn.IFS(ISNUMBER(SEARCH("film &amp; video/television", N1950)),"television",ISNUMBER(SEARCH("film &amp; video/animation", N1950)),"animation",ISNUMBER(SEARCH("film &amp; video/documentary", N1950)),"documentary",ISNUMBER(SEARCH("film &amp; video/drama", N1950)),"drama",ISNUMBER(SEARCH("film &amp; video/science fiction", N1950)),"science fiction",ISNUMBER(SEARCH("film &amp; video/shorts", N1950)),"shorts",ISNUMBER(SEARCH("food/food trucks", N1950)),"food trucks",ISNUMBER(SEARCH("food/restaurants", N1950)),"restaurants",ISNUMBER(SEARCH("food/small batch", N1950)),"small batch",ISNUMBER(SEARCH("games/mobile games", N1950)),"mobile games",ISNUMBER(SEARCH("games/tabletop games", N1950)),"tabletop games",ISNUMBER(SEARCH("games/video games", N1950)),"video games",ISNUMBER(SEARCH("music/classical music", N1950)),"classical music",ISNUMBER(SEARCH("music/electronic music", N1950)),"electronic music",ISNUMBER(SEARCH("music/faith", N1950)),"faith",ISNUMBER(SEARCH("music/indie rock", N1950)),"indie rock",ISNUMBER(SEARCH("music/jazz", N1950)),"jazz",ISNUMBER(SEARCH("music/metal", N1950)),"metal",ISNUMBER(SEARCH("music/pop", N1950)),"pop",ISNUMBER(SEARCH("music/rock", N1950)),"rock",ISNUMBER(SEARCH("music/world music", N1950)),"world music",ISNUMBER(SEARCH("journalism/audio", N1950)),"audio",ISNUMBER(SEARCH("photography/nature", N1950)),"nature",ISNUMBER(SEARCH("photography/people", N1950)),"people",ISNUMBER(SEARCH("photography/photobooks", N1950)),"photobooks",ISNUMBER(SEARCH("photography/places", N1950)),"places",ISNUMBER(SEARCH("publishing/art books", N1950)),"art books",ISNUMBER(SEARCH("publishing/children's books", N1950)),"children's books",ISNUMBER(SEARCH("publishing/fiction", N1950)),"fiction",ISNUMBER(SEARCH("publishing/nonfiction", N1950)),"nonfiction",ISNUMBER(SEARCH("publishing/radio &amp; podcasts", N1950)),"radio &amp; podcasts",ISNUMBER(SEARCH("publishing/translations", N1950)),"translations",ISNUMBER(SEARCH("technology/gadgets", N1950)),"gadgets",ISNUMBER(SEARCH("technology/hardware", N1950)),"hardware",ISNUMBER(SEARCH("technology/makerspaces", N1950)),"makerspaces",ISNUMBER(SEARCH("technology/space exploration", N1950)),"space exploration",ISNUMBER(SEARCH("technology/wearables", N1950)),"wearables",ISNUMBER(SEARCH("technology/web", N1950)),"web",ISNUMBER(SEARCH("theater/musical", N1950)),"musical",ISNUMBER(SEARCH("theater/plays", N1950)),"plays",ISNUMBER(SEARCH("theater/spaces", N1950)),"spaces")</f>
        <v>hardware</v>
      </c>
      <c r="S1950" s="6">
        <f t="shared" si="153"/>
        <v>42473.604270833333</v>
      </c>
      <c r="T1950" s="6">
        <f t="shared" si="154"/>
        <v>42527.709722222222</v>
      </c>
    </row>
    <row r="1951" spans="1:20" ht="48" hidden="1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tr">
        <f t="shared" si="152"/>
        <v>technology</v>
      </c>
      <c r="R1951" t="str" cm="1">
        <f t="array" ref="R1951">_xlfn.IFS(ISNUMBER(SEARCH("film &amp; video/television", N1951)),"television",ISNUMBER(SEARCH("film &amp; video/animation", N1951)),"animation",ISNUMBER(SEARCH("film &amp; video/documentary", N1951)),"documentary",ISNUMBER(SEARCH("film &amp; video/drama", N1951)),"drama",ISNUMBER(SEARCH("film &amp; video/science fiction", N1951)),"science fiction",ISNUMBER(SEARCH("film &amp; video/shorts", N1951)),"shorts",ISNUMBER(SEARCH("food/food trucks", N1951)),"food trucks",ISNUMBER(SEARCH("food/restaurants", N1951)),"restaurants",ISNUMBER(SEARCH("food/small batch", N1951)),"small batch",ISNUMBER(SEARCH("games/mobile games", N1951)),"mobile games",ISNUMBER(SEARCH("games/tabletop games", N1951)),"tabletop games",ISNUMBER(SEARCH("games/video games", N1951)),"video games",ISNUMBER(SEARCH("music/classical music", N1951)),"classical music",ISNUMBER(SEARCH("music/electronic music", N1951)),"electronic music",ISNUMBER(SEARCH("music/faith", N1951)),"faith",ISNUMBER(SEARCH("music/indie rock", N1951)),"indie rock",ISNUMBER(SEARCH("music/jazz", N1951)),"jazz",ISNUMBER(SEARCH("music/metal", N1951)),"metal",ISNUMBER(SEARCH("music/pop", N1951)),"pop",ISNUMBER(SEARCH("music/rock", N1951)),"rock",ISNUMBER(SEARCH("music/world music", N1951)),"world music",ISNUMBER(SEARCH("journalism/audio", N1951)),"audio",ISNUMBER(SEARCH("photography/nature", N1951)),"nature",ISNUMBER(SEARCH("photography/people", N1951)),"people",ISNUMBER(SEARCH("photography/photobooks", N1951)),"photobooks",ISNUMBER(SEARCH("photography/places", N1951)),"places",ISNUMBER(SEARCH("publishing/art books", N1951)),"art books",ISNUMBER(SEARCH("publishing/children's books", N1951)),"children's books",ISNUMBER(SEARCH("publishing/fiction", N1951)),"fiction",ISNUMBER(SEARCH("publishing/nonfiction", N1951)),"nonfiction",ISNUMBER(SEARCH("publishing/radio &amp; podcasts", N1951)),"radio &amp; podcasts",ISNUMBER(SEARCH("publishing/translations", N1951)),"translations",ISNUMBER(SEARCH("technology/gadgets", N1951)),"gadgets",ISNUMBER(SEARCH("technology/hardware", N1951)),"hardware",ISNUMBER(SEARCH("technology/makerspaces", N1951)),"makerspaces",ISNUMBER(SEARCH("technology/space exploration", N1951)),"space exploration",ISNUMBER(SEARCH("technology/wearables", N1951)),"wearables",ISNUMBER(SEARCH("technology/web", N1951)),"web",ISNUMBER(SEARCH("theater/musical", N1951)),"musical",ISNUMBER(SEARCH("theater/plays", N1951)),"plays",ISNUMBER(SEARCH("theater/spaces", N1951)),"spaces")</f>
        <v>hardware</v>
      </c>
      <c r="S1951" s="6">
        <f t="shared" si="153"/>
        <v>41800.423043981478</v>
      </c>
      <c r="T1951" s="6">
        <f t="shared" si="154"/>
        <v>41830.423043981478</v>
      </c>
    </row>
    <row r="1952" spans="1:20" ht="48" hidden="1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tr">
        <f t="shared" si="152"/>
        <v>technology</v>
      </c>
      <c r="R1952" t="str" cm="1">
        <f t="array" ref="R1952">_xlfn.IFS(ISNUMBER(SEARCH("film &amp; video/television", N1952)),"television",ISNUMBER(SEARCH("film &amp; video/animation", N1952)),"animation",ISNUMBER(SEARCH("film &amp; video/documentary", N1952)),"documentary",ISNUMBER(SEARCH("film &amp; video/drama", N1952)),"drama",ISNUMBER(SEARCH("film &amp; video/science fiction", N1952)),"science fiction",ISNUMBER(SEARCH("film &amp; video/shorts", N1952)),"shorts",ISNUMBER(SEARCH("food/food trucks", N1952)),"food trucks",ISNUMBER(SEARCH("food/restaurants", N1952)),"restaurants",ISNUMBER(SEARCH("food/small batch", N1952)),"small batch",ISNUMBER(SEARCH("games/mobile games", N1952)),"mobile games",ISNUMBER(SEARCH("games/tabletop games", N1952)),"tabletop games",ISNUMBER(SEARCH("games/video games", N1952)),"video games",ISNUMBER(SEARCH("music/classical music", N1952)),"classical music",ISNUMBER(SEARCH("music/electronic music", N1952)),"electronic music",ISNUMBER(SEARCH("music/faith", N1952)),"faith",ISNUMBER(SEARCH("music/indie rock", N1952)),"indie rock",ISNUMBER(SEARCH("music/jazz", N1952)),"jazz",ISNUMBER(SEARCH("music/metal", N1952)),"metal",ISNUMBER(SEARCH("music/pop", N1952)),"pop",ISNUMBER(SEARCH("music/rock", N1952)),"rock",ISNUMBER(SEARCH("music/world music", N1952)),"world music",ISNUMBER(SEARCH("journalism/audio", N1952)),"audio",ISNUMBER(SEARCH("photography/nature", N1952)),"nature",ISNUMBER(SEARCH("photography/people", N1952)),"people",ISNUMBER(SEARCH("photography/photobooks", N1952)),"photobooks",ISNUMBER(SEARCH("photography/places", N1952)),"places",ISNUMBER(SEARCH("publishing/art books", N1952)),"art books",ISNUMBER(SEARCH("publishing/children's books", N1952)),"children's books",ISNUMBER(SEARCH("publishing/fiction", N1952)),"fiction",ISNUMBER(SEARCH("publishing/nonfiction", N1952)),"nonfiction",ISNUMBER(SEARCH("publishing/radio &amp; podcasts", N1952)),"radio &amp; podcasts",ISNUMBER(SEARCH("publishing/translations", N1952)),"translations",ISNUMBER(SEARCH("technology/gadgets", N1952)),"gadgets",ISNUMBER(SEARCH("technology/hardware", N1952)),"hardware",ISNUMBER(SEARCH("technology/makerspaces", N1952)),"makerspaces",ISNUMBER(SEARCH("technology/space exploration", N1952)),"space exploration",ISNUMBER(SEARCH("technology/wearables", N1952)),"wearables",ISNUMBER(SEARCH("technology/web", N1952)),"web",ISNUMBER(SEARCH("theater/musical", N1952)),"musical",ISNUMBER(SEARCH("theater/plays", N1952)),"plays",ISNUMBER(SEARCH("theater/spaces", N1952)),"spaces")</f>
        <v>hardware</v>
      </c>
      <c r="S1952" s="6">
        <f t="shared" si="153"/>
        <v>40624.181400462963</v>
      </c>
      <c r="T1952" s="6">
        <f t="shared" si="154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tr">
        <f t="shared" si="152"/>
        <v>technology</v>
      </c>
      <c r="R1953" t="str" cm="1">
        <f t="array" ref="R1953">_xlfn.IFS(ISNUMBER(SEARCH("film &amp; video/television", N1953)),"television",ISNUMBER(SEARCH("film &amp; video/animation", N1953)),"animation",ISNUMBER(SEARCH("film &amp; video/documentary", N1953)),"documentary",ISNUMBER(SEARCH("film &amp; video/drama", N1953)),"drama",ISNUMBER(SEARCH("film &amp; video/science fiction", N1953)),"science fiction",ISNUMBER(SEARCH("film &amp; video/shorts", N1953)),"shorts",ISNUMBER(SEARCH("food/food trucks", N1953)),"food trucks",ISNUMBER(SEARCH("food/restaurants", N1953)),"restaurants",ISNUMBER(SEARCH("food/small batch", N1953)),"small batch",ISNUMBER(SEARCH("games/mobile games", N1953)),"mobile games",ISNUMBER(SEARCH("games/tabletop games", N1953)),"tabletop games",ISNUMBER(SEARCH("games/video games", N1953)),"video games",ISNUMBER(SEARCH("music/classical music", N1953)),"classical music",ISNUMBER(SEARCH("music/electronic music", N1953)),"electronic music",ISNUMBER(SEARCH("music/faith", N1953)),"faith",ISNUMBER(SEARCH("music/indie rock", N1953)),"indie rock",ISNUMBER(SEARCH("music/jazz", N1953)),"jazz",ISNUMBER(SEARCH("music/metal", N1953)),"metal",ISNUMBER(SEARCH("music/pop", N1953)),"pop",ISNUMBER(SEARCH("music/rock", N1953)),"rock",ISNUMBER(SEARCH("music/world music", N1953)),"world music",ISNUMBER(SEARCH("journalism/audio", N1953)),"audio",ISNUMBER(SEARCH("photography/nature", N1953)),"nature",ISNUMBER(SEARCH("photography/people", N1953)),"people",ISNUMBER(SEARCH("photography/photobooks", N1953)),"photobooks",ISNUMBER(SEARCH("photography/places", N1953)),"places",ISNUMBER(SEARCH("publishing/art books", N1953)),"art books",ISNUMBER(SEARCH("publishing/children's books", N1953)),"children's books",ISNUMBER(SEARCH("publishing/fiction", N1953)),"fiction",ISNUMBER(SEARCH("publishing/nonfiction", N1953)),"nonfiction",ISNUMBER(SEARCH("publishing/radio &amp; podcasts", N1953)),"radio &amp; podcasts",ISNUMBER(SEARCH("publishing/translations", N1953)),"translations",ISNUMBER(SEARCH("technology/gadgets", N1953)),"gadgets",ISNUMBER(SEARCH("technology/hardware", N1953)),"hardware",ISNUMBER(SEARCH("technology/makerspaces", N1953)),"makerspaces",ISNUMBER(SEARCH("technology/space exploration", N1953)),"space exploration",ISNUMBER(SEARCH("technology/wearables", N1953)),"wearables",ISNUMBER(SEARCH("technology/web", N1953)),"web",ISNUMBER(SEARCH("theater/musical", N1953)),"musical",ISNUMBER(SEARCH("theater/plays", N1953)),"plays",ISNUMBER(SEARCH("theater/spaces", N1953)),"spaces")</f>
        <v>hardware</v>
      </c>
      <c r="S1953" s="6">
        <f t="shared" si="153"/>
        <v>42651.420567129629</v>
      </c>
      <c r="T1953" s="6">
        <f t="shared" si="154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tr">
        <f t="shared" si="152"/>
        <v>technology</v>
      </c>
      <c r="R1954" t="str" cm="1">
        <f t="array" ref="R1954">_xlfn.IFS(ISNUMBER(SEARCH("film &amp; video/television", N1954)),"television",ISNUMBER(SEARCH("film &amp; video/animation", N1954)),"animation",ISNUMBER(SEARCH("film &amp; video/documentary", N1954)),"documentary",ISNUMBER(SEARCH("film &amp; video/drama", N1954)),"drama",ISNUMBER(SEARCH("film &amp; video/science fiction", N1954)),"science fiction",ISNUMBER(SEARCH("film &amp; video/shorts", N1954)),"shorts",ISNUMBER(SEARCH("food/food trucks", N1954)),"food trucks",ISNUMBER(SEARCH("food/restaurants", N1954)),"restaurants",ISNUMBER(SEARCH("food/small batch", N1954)),"small batch",ISNUMBER(SEARCH("games/mobile games", N1954)),"mobile games",ISNUMBER(SEARCH("games/tabletop games", N1954)),"tabletop games",ISNUMBER(SEARCH("games/video games", N1954)),"video games",ISNUMBER(SEARCH("music/classical music", N1954)),"classical music",ISNUMBER(SEARCH("music/electronic music", N1954)),"electronic music",ISNUMBER(SEARCH("music/faith", N1954)),"faith",ISNUMBER(SEARCH("music/indie rock", N1954)),"indie rock",ISNUMBER(SEARCH("music/jazz", N1954)),"jazz",ISNUMBER(SEARCH("music/metal", N1954)),"metal",ISNUMBER(SEARCH("music/pop", N1954)),"pop",ISNUMBER(SEARCH("music/rock", N1954)),"rock",ISNUMBER(SEARCH("music/world music", N1954)),"world music",ISNUMBER(SEARCH("journalism/audio", N1954)),"audio",ISNUMBER(SEARCH("photography/nature", N1954)),"nature",ISNUMBER(SEARCH("photography/people", N1954)),"people",ISNUMBER(SEARCH("photography/photobooks", N1954)),"photobooks",ISNUMBER(SEARCH("photography/places", N1954)),"places",ISNUMBER(SEARCH("publishing/art books", N1954)),"art books",ISNUMBER(SEARCH("publishing/children's books", N1954)),"children's books",ISNUMBER(SEARCH("publishing/fiction", N1954)),"fiction",ISNUMBER(SEARCH("publishing/nonfiction", N1954)),"nonfiction",ISNUMBER(SEARCH("publishing/radio &amp; podcasts", N1954)),"radio &amp; podcasts",ISNUMBER(SEARCH("publishing/translations", N1954)),"translations",ISNUMBER(SEARCH("technology/gadgets", N1954)),"gadgets",ISNUMBER(SEARCH("technology/hardware", N1954)),"hardware",ISNUMBER(SEARCH("technology/makerspaces", N1954)),"makerspaces",ISNUMBER(SEARCH("technology/space exploration", N1954)),"space exploration",ISNUMBER(SEARCH("technology/wearables", N1954)),"wearables",ISNUMBER(SEARCH("technology/web", N1954)),"web",ISNUMBER(SEARCH("theater/musical", N1954)),"musical",ISNUMBER(SEARCH("theater/plays", N1954)),"plays",ISNUMBER(SEARCH("theater/spaces", N1954)),"spaces")</f>
        <v>hardware</v>
      </c>
      <c r="S1954" s="6">
        <f t="shared" si="153"/>
        <v>41526.60665509259</v>
      </c>
      <c r="T1954" s="6">
        <f t="shared" si="154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tr">
        <f t="shared" si="152"/>
        <v>technology</v>
      </c>
      <c r="R1955" t="str" cm="1">
        <f t="array" ref="R1955">_xlfn.IFS(ISNUMBER(SEARCH("film &amp; video/television", N1955)),"television",ISNUMBER(SEARCH("film &amp; video/animation", N1955)),"animation",ISNUMBER(SEARCH("film &amp; video/documentary", N1955)),"documentary",ISNUMBER(SEARCH("film &amp; video/drama", N1955)),"drama",ISNUMBER(SEARCH("film &amp; video/science fiction", N1955)),"science fiction",ISNUMBER(SEARCH("film &amp; video/shorts", N1955)),"shorts",ISNUMBER(SEARCH("food/food trucks", N1955)),"food trucks",ISNUMBER(SEARCH("food/restaurants", N1955)),"restaurants",ISNUMBER(SEARCH("food/small batch", N1955)),"small batch",ISNUMBER(SEARCH("games/mobile games", N1955)),"mobile games",ISNUMBER(SEARCH("games/tabletop games", N1955)),"tabletop games",ISNUMBER(SEARCH("games/video games", N1955)),"video games",ISNUMBER(SEARCH("music/classical music", N1955)),"classical music",ISNUMBER(SEARCH("music/electronic music", N1955)),"electronic music",ISNUMBER(SEARCH("music/faith", N1955)),"faith",ISNUMBER(SEARCH("music/indie rock", N1955)),"indie rock",ISNUMBER(SEARCH("music/jazz", N1955)),"jazz",ISNUMBER(SEARCH("music/metal", N1955)),"metal",ISNUMBER(SEARCH("music/pop", N1955)),"pop",ISNUMBER(SEARCH("music/rock", N1955)),"rock",ISNUMBER(SEARCH("music/world music", N1955)),"world music",ISNUMBER(SEARCH("journalism/audio", N1955)),"audio",ISNUMBER(SEARCH("photography/nature", N1955)),"nature",ISNUMBER(SEARCH("photography/people", N1955)),"people",ISNUMBER(SEARCH("photography/photobooks", N1955)),"photobooks",ISNUMBER(SEARCH("photography/places", N1955)),"places",ISNUMBER(SEARCH("publishing/art books", N1955)),"art books",ISNUMBER(SEARCH("publishing/children's books", N1955)),"children's books",ISNUMBER(SEARCH("publishing/fiction", N1955)),"fiction",ISNUMBER(SEARCH("publishing/nonfiction", N1955)),"nonfiction",ISNUMBER(SEARCH("publishing/radio &amp; podcasts", N1955)),"radio &amp; podcasts",ISNUMBER(SEARCH("publishing/translations", N1955)),"translations",ISNUMBER(SEARCH("technology/gadgets", N1955)),"gadgets",ISNUMBER(SEARCH("technology/hardware", N1955)),"hardware",ISNUMBER(SEARCH("technology/makerspaces", N1955)),"makerspaces",ISNUMBER(SEARCH("technology/space exploration", N1955)),"space exploration",ISNUMBER(SEARCH("technology/wearables", N1955)),"wearables",ISNUMBER(SEARCH("technology/web", N1955)),"web",ISNUMBER(SEARCH("theater/musical", N1955)),"musical",ISNUMBER(SEARCH("theater/plays", N1955)),"plays",ISNUMBER(SEARCH("theater/spaces", N1955)),"spaces")</f>
        <v>hardware</v>
      </c>
      <c r="S1955" s="6">
        <f t="shared" si="153"/>
        <v>40941.199826388889</v>
      </c>
      <c r="T1955" s="6">
        <f t="shared" si="154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tr">
        <f t="shared" si="152"/>
        <v>technology</v>
      </c>
      <c r="R1956" t="str" cm="1">
        <f t="array" ref="R1956">_xlfn.IFS(ISNUMBER(SEARCH("film &amp; video/television", N1956)),"television",ISNUMBER(SEARCH("film &amp; video/animation", N1956)),"animation",ISNUMBER(SEARCH("film &amp; video/documentary", N1956)),"documentary",ISNUMBER(SEARCH("film &amp; video/drama", N1956)),"drama",ISNUMBER(SEARCH("film &amp; video/science fiction", N1956)),"science fiction",ISNUMBER(SEARCH("film &amp; video/shorts", N1956)),"shorts",ISNUMBER(SEARCH("food/food trucks", N1956)),"food trucks",ISNUMBER(SEARCH("food/restaurants", N1956)),"restaurants",ISNUMBER(SEARCH("food/small batch", N1956)),"small batch",ISNUMBER(SEARCH("games/mobile games", N1956)),"mobile games",ISNUMBER(SEARCH("games/tabletop games", N1956)),"tabletop games",ISNUMBER(SEARCH("games/video games", N1956)),"video games",ISNUMBER(SEARCH("music/classical music", N1956)),"classical music",ISNUMBER(SEARCH("music/electronic music", N1956)),"electronic music",ISNUMBER(SEARCH("music/faith", N1956)),"faith",ISNUMBER(SEARCH("music/indie rock", N1956)),"indie rock",ISNUMBER(SEARCH("music/jazz", N1956)),"jazz",ISNUMBER(SEARCH("music/metal", N1956)),"metal",ISNUMBER(SEARCH("music/pop", N1956)),"pop",ISNUMBER(SEARCH("music/rock", N1956)),"rock",ISNUMBER(SEARCH("music/world music", N1956)),"world music",ISNUMBER(SEARCH("journalism/audio", N1956)),"audio",ISNUMBER(SEARCH("photography/nature", N1956)),"nature",ISNUMBER(SEARCH("photography/people", N1956)),"people",ISNUMBER(SEARCH("photography/photobooks", N1956)),"photobooks",ISNUMBER(SEARCH("photography/places", N1956)),"places",ISNUMBER(SEARCH("publishing/art books", N1956)),"art books",ISNUMBER(SEARCH("publishing/children's books", N1956)),"children's books",ISNUMBER(SEARCH("publishing/fiction", N1956)),"fiction",ISNUMBER(SEARCH("publishing/nonfiction", N1956)),"nonfiction",ISNUMBER(SEARCH("publishing/radio &amp; podcasts", N1956)),"radio &amp; podcasts",ISNUMBER(SEARCH("publishing/translations", N1956)),"translations",ISNUMBER(SEARCH("technology/gadgets", N1956)),"gadgets",ISNUMBER(SEARCH("technology/hardware", N1956)),"hardware",ISNUMBER(SEARCH("technology/makerspaces", N1956)),"makerspaces",ISNUMBER(SEARCH("technology/space exploration", N1956)),"space exploration",ISNUMBER(SEARCH("technology/wearables", N1956)),"wearables",ISNUMBER(SEARCH("technology/web", N1956)),"web",ISNUMBER(SEARCH("theater/musical", N1956)),"musical",ISNUMBER(SEARCH("theater/plays", N1956)),"plays",ISNUMBER(SEARCH("theater/spaces", N1956)),"spaces")</f>
        <v>hardware</v>
      </c>
      <c r="S1956" s="6">
        <f t="shared" si="153"/>
        <v>42394.580740740741</v>
      </c>
      <c r="T1956" s="6">
        <f t="shared" si="154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tr">
        <f t="shared" si="152"/>
        <v>technology</v>
      </c>
      <c r="R1957" t="str" cm="1">
        <f t="array" ref="R1957">_xlfn.IFS(ISNUMBER(SEARCH("film &amp; video/television", N1957)),"television",ISNUMBER(SEARCH("film &amp; video/animation", N1957)),"animation",ISNUMBER(SEARCH("film &amp; video/documentary", N1957)),"documentary",ISNUMBER(SEARCH("film &amp; video/drama", N1957)),"drama",ISNUMBER(SEARCH("film &amp; video/science fiction", N1957)),"science fiction",ISNUMBER(SEARCH("film &amp; video/shorts", N1957)),"shorts",ISNUMBER(SEARCH("food/food trucks", N1957)),"food trucks",ISNUMBER(SEARCH("food/restaurants", N1957)),"restaurants",ISNUMBER(SEARCH("food/small batch", N1957)),"small batch",ISNUMBER(SEARCH("games/mobile games", N1957)),"mobile games",ISNUMBER(SEARCH("games/tabletop games", N1957)),"tabletop games",ISNUMBER(SEARCH("games/video games", N1957)),"video games",ISNUMBER(SEARCH("music/classical music", N1957)),"classical music",ISNUMBER(SEARCH("music/electronic music", N1957)),"electronic music",ISNUMBER(SEARCH("music/faith", N1957)),"faith",ISNUMBER(SEARCH("music/indie rock", N1957)),"indie rock",ISNUMBER(SEARCH("music/jazz", N1957)),"jazz",ISNUMBER(SEARCH("music/metal", N1957)),"metal",ISNUMBER(SEARCH("music/pop", N1957)),"pop",ISNUMBER(SEARCH("music/rock", N1957)),"rock",ISNUMBER(SEARCH("music/world music", N1957)),"world music",ISNUMBER(SEARCH("journalism/audio", N1957)),"audio",ISNUMBER(SEARCH("photography/nature", N1957)),"nature",ISNUMBER(SEARCH("photography/people", N1957)),"people",ISNUMBER(SEARCH("photography/photobooks", N1957)),"photobooks",ISNUMBER(SEARCH("photography/places", N1957)),"places",ISNUMBER(SEARCH("publishing/art books", N1957)),"art books",ISNUMBER(SEARCH("publishing/children's books", N1957)),"children's books",ISNUMBER(SEARCH("publishing/fiction", N1957)),"fiction",ISNUMBER(SEARCH("publishing/nonfiction", N1957)),"nonfiction",ISNUMBER(SEARCH("publishing/radio &amp; podcasts", N1957)),"radio &amp; podcasts",ISNUMBER(SEARCH("publishing/translations", N1957)),"translations",ISNUMBER(SEARCH("technology/gadgets", N1957)),"gadgets",ISNUMBER(SEARCH("technology/hardware", N1957)),"hardware",ISNUMBER(SEARCH("technology/makerspaces", N1957)),"makerspaces",ISNUMBER(SEARCH("technology/space exploration", N1957)),"space exploration",ISNUMBER(SEARCH("technology/wearables", N1957)),"wearables",ISNUMBER(SEARCH("technology/web", N1957)),"web",ISNUMBER(SEARCH("theater/musical", N1957)),"musical",ISNUMBER(SEARCH("theater/plays", N1957)),"plays",ISNUMBER(SEARCH("theater/spaces", N1957)),"spaces")</f>
        <v>hardware</v>
      </c>
      <c r="S1957" s="6">
        <f t="shared" si="153"/>
        <v>41020.271770833337</v>
      </c>
      <c r="T1957" s="6">
        <f t="shared" si="154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tr">
        <f t="shared" si="152"/>
        <v>technology</v>
      </c>
      <c r="R1958" t="str" cm="1">
        <f t="array" ref="R1958">_xlfn.IFS(ISNUMBER(SEARCH("film &amp; video/television", N1958)),"television",ISNUMBER(SEARCH("film &amp; video/animation", N1958)),"animation",ISNUMBER(SEARCH("film &amp; video/documentary", N1958)),"documentary",ISNUMBER(SEARCH("film &amp; video/drama", N1958)),"drama",ISNUMBER(SEARCH("film &amp; video/science fiction", N1958)),"science fiction",ISNUMBER(SEARCH("film &amp; video/shorts", N1958)),"shorts",ISNUMBER(SEARCH("food/food trucks", N1958)),"food trucks",ISNUMBER(SEARCH("food/restaurants", N1958)),"restaurants",ISNUMBER(SEARCH("food/small batch", N1958)),"small batch",ISNUMBER(SEARCH("games/mobile games", N1958)),"mobile games",ISNUMBER(SEARCH("games/tabletop games", N1958)),"tabletop games",ISNUMBER(SEARCH("games/video games", N1958)),"video games",ISNUMBER(SEARCH("music/classical music", N1958)),"classical music",ISNUMBER(SEARCH("music/electronic music", N1958)),"electronic music",ISNUMBER(SEARCH("music/faith", N1958)),"faith",ISNUMBER(SEARCH("music/indie rock", N1958)),"indie rock",ISNUMBER(SEARCH("music/jazz", N1958)),"jazz",ISNUMBER(SEARCH("music/metal", N1958)),"metal",ISNUMBER(SEARCH("music/pop", N1958)),"pop",ISNUMBER(SEARCH("music/rock", N1958)),"rock",ISNUMBER(SEARCH("music/world music", N1958)),"world music",ISNUMBER(SEARCH("journalism/audio", N1958)),"audio",ISNUMBER(SEARCH("photography/nature", N1958)),"nature",ISNUMBER(SEARCH("photography/people", N1958)),"people",ISNUMBER(SEARCH("photography/photobooks", N1958)),"photobooks",ISNUMBER(SEARCH("photography/places", N1958)),"places",ISNUMBER(SEARCH("publishing/art books", N1958)),"art books",ISNUMBER(SEARCH("publishing/children's books", N1958)),"children's books",ISNUMBER(SEARCH("publishing/fiction", N1958)),"fiction",ISNUMBER(SEARCH("publishing/nonfiction", N1958)),"nonfiction",ISNUMBER(SEARCH("publishing/radio &amp; podcasts", N1958)),"radio &amp; podcasts",ISNUMBER(SEARCH("publishing/translations", N1958)),"translations",ISNUMBER(SEARCH("technology/gadgets", N1958)),"gadgets",ISNUMBER(SEARCH("technology/hardware", N1958)),"hardware",ISNUMBER(SEARCH("technology/makerspaces", N1958)),"makerspaces",ISNUMBER(SEARCH("technology/space exploration", N1958)),"space exploration",ISNUMBER(SEARCH("technology/wearables", N1958)),"wearables",ISNUMBER(SEARCH("technology/web", N1958)),"web",ISNUMBER(SEARCH("theater/musical", N1958)),"musical",ISNUMBER(SEARCH("theater/plays", N1958)),"plays",ISNUMBER(SEARCH("theater/spaces", N1958)),"spaces")</f>
        <v>hardware</v>
      </c>
      <c r="S1958" s="6">
        <f t="shared" si="153"/>
        <v>42067.923668981486</v>
      </c>
      <c r="T1958" s="6">
        <f t="shared" si="154"/>
        <v>42112.882002314815</v>
      </c>
    </row>
    <row r="1959" spans="1:20" ht="32" hidden="1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tr">
        <f t="shared" si="152"/>
        <v>technology</v>
      </c>
      <c r="R1959" t="str" cm="1">
        <f t="array" ref="R1959">_xlfn.IFS(ISNUMBER(SEARCH("film &amp; video/television", N1959)),"television",ISNUMBER(SEARCH("film &amp; video/animation", N1959)),"animation",ISNUMBER(SEARCH("film &amp; video/documentary", N1959)),"documentary",ISNUMBER(SEARCH("film &amp; video/drama", N1959)),"drama",ISNUMBER(SEARCH("film &amp; video/science fiction", N1959)),"science fiction",ISNUMBER(SEARCH("film &amp; video/shorts", N1959)),"shorts",ISNUMBER(SEARCH("food/food trucks", N1959)),"food trucks",ISNUMBER(SEARCH("food/restaurants", N1959)),"restaurants",ISNUMBER(SEARCH("food/small batch", N1959)),"small batch",ISNUMBER(SEARCH("games/mobile games", N1959)),"mobile games",ISNUMBER(SEARCH("games/tabletop games", N1959)),"tabletop games",ISNUMBER(SEARCH("games/video games", N1959)),"video games",ISNUMBER(SEARCH("music/classical music", N1959)),"classical music",ISNUMBER(SEARCH("music/electronic music", N1959)),"electronic music",ISNUMBER(SEARCH("music/faith", N1959)),"faith",ISNUMBER(SEARCH("music/indie rock", N1959)),"indie rock",ISNUMBER(SEARCH("music/jazz", N1959)),"jazz",ISNUMBER(SEARCH("music/metal", N1959)),"metal",ISNUMBER(SEARCH("music/pop", N1959)),"pop",ISNUMBER(SEARCH("music/rock", N1959)),"rock",ISNUMBER(SEARCH("music/world music", N1959)),"world music",ISNUMBER(SEARCH("journalism/audio", N1959)),"audio",ISNUMBER(SEARCH("photography/nature", N1959)),"nature",ISNUMBER(SEARCH("photography/people", N1959)),"people",ISNUMBER(SEARCH("photography/photobooks", N1959)),"photobooks",ISNUMBER(SEARCH("photography/places", N1959)),"places",ISNUMBER(SEARCH("publishing/art books", N1959)),"art books",ISNUMBER(SEARCH("publishing/children's books", N1959)),"children's books",ISNUMBER(SEARCH("publishing/fiction", N1959)),"fiction",ISNUMBER(SEARCH("publishing/nonfiction", N1959)),"nonfiction",ISNUMBER(SEARCH("publishing/radio &amp; podcasts", N1959)),"radio &amp; podcasts",ISNUMBER(SEARCH("publishing/translations", N1959)),"translations",ISNUMBER(SEARCH("technology/gadgets", N1959)),"gadgets",ISNUMBER(SEARCH("technology/hardware", N1959)),"hardware",ISNUMBER(SEARCH("technology/makerspaces", N1959)),"makerspaces",ISNUMBER(SEARCH("technology/space exploration", N1959)),"space exploration",ISNUMBER(SEARCH("technology/wearables", N1959)),"wearables",ISNUMBER(SEARCH("technology/web", N1959)),"web",ISNUMBER(SEARCH("theater/musical", N1959)),"musical",ISNUMBER(SEARCH("theater/plays", N1959)),"plays",ISNUMBER(SEARCH("theater/spaces", N1959)),"spaces")</f>
        <v>hardware</v>
      </c>
      <c r="S1959" s="6">
        <f t="shared" si="153"/>
        <v>41179.098530092589</v>
      </c>
      <c r="T1959" s="6">
        <f t="shared" si="154"/>
        <v>41209.098530092589</v>
      </c>
    </row>
    <row r="1960" spans="1:20" ht="48" hidden="1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tr">
        <f t="shared" si="152"/>
        <v>technology</v>
      </c>
      <c r="R1960" t="str" cm="1">
        <f t="array" ref="R1960">_xlfn.IFS(ISNUMBER(SEARCH("film &amp; video/television", N1960)),"television",ISNUMBER(SEARCH("film &amp; video/animation", N1960)),"animation",ISNUMBER(SEARCH("film &amp; video/documentary", N1960)),"documentary",ISNUMBER(SEARCH("film &amp; video/drama", N1960)),"drama",ISNUMBER(SEARCH("film &amp; video/science fiction", N1960)),"science fiction",ISNUMBER(SEARCH("film &amp; video/shorts", N1960)),"shorts",ISNUMBER(SEARCH("food/food trucks", N1960)),"food trucks",ISNUMBER(SEARCH("food/restaurants", N1960)),"restaurants",ISNUMBER(SEARCH("food/small batch", N1960)),"small batch",ISNUMBER(SEARCH("games/mobile games", N1960)),"mobile games",ISNUMBER(SEARCH("games/tabletop games", N1960)),"tabletop games",ISNUMBER(SEARCH("games/video games", N1960)),"video games",ISNUMBER(SEARCH("music/classical music", N1960)),"classical music",ISNUMBER(SEARCH("music/electronic music", N1960)),"electronic music",ISNUMBER(SEARCH("music/faith", N1960)),"faith",ISNUMBER(SEARCH("music/indie rock", N1960)),"indie rock",ISNUMBER(SEARCH("music/jazz", N1960)),"jazz",ISNUMBER(SEARCH("music/metal", N1960)),"metal",ISNUMBER(SEARCH("music/pop", N1960)),"pop",ISNUMBER(SEARCH("music/rock", N1960)),"rock",ISNUMBER(SEARCH("music/world music", N1960)),"world music",ISNUMBER(SEARCH("journalism/audio", N1960)),"audio",ISNUMBER(SEARCH("photography/nature", N1960)),"nature",ISNUMBER(SEARCH("photography/people", N1960)),"people",ISNUMBER(SEARCH("photography/photobooks", N1960)),"photobooks",ISNUMBER(SEARCH("photography/places", N1960)),"places",ISNUMBER(SEARCH("publishing/art books", N1960)),"art books",ISNUMBER(SEARCH("publishing/children's books", N1960)),"children's books",ISNUMBER(SEARCH("publishing/fiction", N1960)),"fiction",ISNUMBER(SEARCH("publishing/nonfiction", N1960)),"nonfiction",ISNUMBER(SEARCH("publishing/radio &amp; podcasts", N1960)),"radio &amp; podcasts",ISNUMBER(SEARCH("publishing/translations", N1960)),"translations",ISNUMBER(SEARCH("technology/gadgets", N1960)),"gadgets",ISNUMBER(SEARCH("technology/hardware", N1960)),"hardware",ISNUMBER(SEARCH("technology/makerspaces", N1960)),"makerspaces",ISNUMBER(SEARCH("technology/space exploration", N1960)),"space exploration",ISNUMBER(SEARCH("technology/wearables", N1960)),"wearables",ISNUMBER(SEARCH("technology/web", N1960)),"web",ISNUMBER(SEARCH("theater/musical", N1960)),"musical",ISNUMBER(SEARCH("theater/plays", N1960)),"plays",ISNUMBER(SEARCH("theater/spaces", N1960)),"spaces")</f>
        <v>hardware</v>
      </c>
      <c r="S1960" s="6">
        <f t="shared" si="153"/>
        <v>41326.987974537034</v>
      </c>
      <c r="T1960" s="6">
        <f t="shared" si="154"/>
        <v>41356.94630787037</v>
      </c>
    </row>
    <row r="1961" spans="1:20" ht="48" hidden="1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tr">
        <f t="shared" si="152"/>
        <v>technology</v>
      </c>
      <c r="R1961" t="str" cm="1">
        <f t="array" ref="R1961">_xlfn.IFS(ISNUMBER(SEARCH("film &amp; video/television", N1961)),"television",ISNUMBER(SEARCH("film &amp; video/animation", N1961)),"animation",ISNUMBER(SEARCH("film &amp; video/documentary", N1961)),"documentary",ISNUMBER(SEARCH("film &amp; video/drama", N1961)),"drama",ISNUMBER(SEARCH("film &amp; video/science fiction", N1961)),"science fiction",ISNUMBER(SEARCH("film &amp; video/shorts", N1961)),"shorts",ISNUMBER(SEARCH("food/food trucks", N1961)),"food trucks",ISNUMBER(SEARCH("food/restaurants", N1961)),"restaurants",ISNUMBER(SEARCH("food/small batch", N1961)),"small batch",ISNUMBER(SEARCH("games/mobile games", N1961)),"mobile games",ISNUMBER(SEARCH("games/tabletop games", N1961)),"tabletop games",ISNUMBER(SEARCH("games/video games", N1961)),"video games",ISNUMBER(SEARCH("music/classical music", N1961)),"classical music",ISNUMBER(SEARCH("music/electronic music", N1961)),"electronic music",ISNUMBER(SEARCH("music/faith", N1961)),"faith",ISNUMBER(SEARCH("music/indie rock", N1961)),"indie rock",ISNUMBER(SEARCH("music/jazz", N1961)),"jazz",ISNUMBER(SEARCH("music/metal", N1961)),"metal",ISNUMBER(SEARCH("music/pop", N1961)),"pop",ISNUMBER(SEARCH("music/rock", N1961)),"rock",ISNUMBER(SEARCH("music/world music", N1961)),"world music",ISNUMBER(SEARCH("journalism/audio", N1961)),"audio",ISNUMBER(SEARCH("photography/nature", N1961)),"nature",ISNUMBER(SEARCH("photography/people", N1961)),"people",ISNUMBER(SEARCH("photography/photobooks", N1961)),"photobooks",ISNUMBER(SEARCH("photography/places", N1961)),"places",ISNUMBER(SEARCH("publishing/art books", N1961)),"art books",ISNUMBER(SEARCH("publishing/children's books", N1961)),"children's books",ISNUMBER(SEARCH("publishing/fiction", N1961)),"fiction",ISNUMBER(SEARCH("publishing/nonfiction", N1961)),"nonfiction",ISNUMBER(SEARCH("publishing/radio &amp; podcasts", N1961)),"radio &amp; podcasts",ISNUMBER(SEARCH("publishing/translations", N1961)),"translations",ISNUMBER(SEARCH("technology/gadgets", N1961)),"gadgets",ISNUMBER(SEARCH("technology/hardware", N1961)),"hardware",ISNUMBER(SEARCH("technology/makerspaces", N1961)),"makerspaces",ISNUMBER(SEARCH("technology/space exploration", N1961)),"space exploration",ISNUMBER(SEARCH("technology/wearables", N1961)),"wearables",ISNUMBER(SEARCH("technology/web", N1961)),"web",ISNUMBER(SEARCH("theater/musical", N1961)),"musical",ISNUMBER(SEARCH("theater/plays", N1961)),"plays",ISNUMBER(SEARCH("theater/spaces", N1961)),"spaces")</f>
        <v>hardware</v>
      </c>
      <c r="S1961" s="6">
        <f t="shared" si="153"/>
        <v>41871.845601851855</v>
      </c>
      <c r="T1961" s="6">
        <f t="shared" si="154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tr">
        <f t="shared" si="152"/>
        <v>technology</v>
      </c>
      <c r="R1962" t="str" cm="1">
        <f t="array" ref="R1962">_xlfn.IFS(ISNUMBER(SEARCH("film &amp; video/television", N1962)),"television",ISNUMBER(SEARCH("film &amp; video/animation", N1962)),"animation",ISNUMBER(SEARCH("film &amp; video/documentary", N1962)),"documentary",ISNUMBER(SEARCH("film &amp; video/drama", N1962)),"drama",ISNUMBER(SEARCH("film &amp; video/science fiction", N1962)),"science fiction",ISNUMBER(SEARCH("film &amp; video/shorts", N1962)),"shorts",ISNUMBER(SEARCH("food/food trucks", N1962)),"food trucks",ISNUMBER(SEARCH("food/restaurants", N1962)),"restaurants",ISNUMBER(SEARCH("food/small batch", N1962)),"small batch",ISNUMBER(SEARCH("games/mobile games", N1962)),"mobile games",ISNUMBER(SEARCH("games/tabletop games", N1962)),"tabletop games",ISNUMBER(SEARCH("games/video games", N1962)),"video games",ISNUMBER(SEARCH("music/classical music", N1962)),"classical music",ISNUMBER(SEARCH("music/electronic music", N1962)),"electronic music",ISNUMBER(SEARCH("music/faith", N1962)),"faith",ISNUMBER(SEARCH("music/indie rock", N1962)),"indie rock",ISNUMBER(SEARCH("music/jazz", N1962)),"jazz",ISNUMBER(SEARCH("music/metal", N1962)),"metal",ISNUMBER(SEARCH("music/pop", N1962)),"pop",ISNUMBER(SEARCH("music/rock", N1962)),"rock",ISNUMBER(SEARCH("music/world music", N1962)),"world music",ISNUMBER(SEARCH("journalism/audio", N1962)),"audio",ISNUMBER(SEARCH("photography/nature", N1962)),"nature",ISNUMBER(SEARCH("photography/people", N1962)),"people",ISNUMBER(SEARCH("photography/photobooks", N1962)),"photobooks",ISNUMBER(SEARCH("photography/places", N1962)),"places",ISNUMBER(SEARCH("publishing/art books", N1962)),"art books",ISNUMBER(SEARCH("publishing/children's books", N1962)),"children's books",ISNUMBER(SEARCH("publishing/fiction", N1962)),"fiction",ISNUMBER(SEARCH("publishing/nonfiction", N1962)),"nonfiction",ISNUMBER(SEARCH("publishing/radio &amp; podcasts", N1962)),"radio &amp; podcasts",ISNUMBER(SEARCH("publishing/translations", N1962)),"translations",ISNUMBER(SEARCH("technology/gadgets", N1962)),"gadgets",ISNUMBER(SEARCH("technology/hardware", N1962)),"hardware",ISNUMBER(SEARCH("technology/makerspaces", N1962)),"makerspaces",ISNUMBER(SEARCH("technology/space exploration", N1962)),"space exploration",ISNUMBER(SEARCH("technology/wearables", N1962)),"wearables",ISNUMBER(SEARCH("technology/web", N1962)),"web",ISNUMBER(SEARCH("theater/musical", N1962)),"musical",ISNUMBER(SEARCH("theater/plays", N1962)),"plays",ISNUMBER(SEARCH("theater/spaces", N1962)),"spaces")</f>
        <v>hardware</v>
      </c>
      <c r="S1962" s="6">
        <f t="shared" si="153"/>
        <v>41964.362743055557</v>
      </c>
      <c r="T1962" s="6">
        <f t="shared" si="154"/>
        <v>41994.362743055557</v>
      </c>
    </row>
    <row r="1963" spans="1:20" ht="48" hidden="1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tr">
        <f t="shared" si="152"/>
        <v>technology</v>
      </c>
      <c r="R1963" t="str" cm="1">
        <f t="array" ref="R1963">_xlfn.IFS(ISNUMBER(SEARCH("film &amp; video/television", N1963)),"television",ISNUMBER(SEARCH("film &amp; video/animation", N1963)),"animation",ISNUMBER(SEARCH("film &amp; video/documentary", N1963)),"documentary",ISNUMBER(SEARCH("film &amp; video/drama", N1963)),"drama",ISNUMBER(SEARCH("film &amp; video/science fiction", N1963)),"science fiction",ISNUMBER(SEARCH("film &amp; video/shorts", N1963)),"shorts",ISNUMBER(SEARCH("food/food trucks", N1963)),"food trucks",ISNUMBER(SEARCH("food/restaurants", N1963)),"restaurants",ISNUMBER(SEARCH("food/small batch", N1963)),"small batch",ISNUMBER(SEARCH("games/mobile games", N1963)),"mobile games",ISNUMBER(SEARCH("games/tabletop games", N1963)),"tabletop games",ISNUMBER(SEARCH("games/video games", N1963)),"video games",ISNUMBER(SEARCH("music/classical music", N1963)),"classical music",ISNUMBER(SEARCH("music/electronic music", N1963)),"electronic music",ISNUMBER(SEARCH("music/faith", N1963)),"faith",ISNUMBER(SEARCH("music/indie rock", N1963)),"indie rock",ISNUMBER(SEARCH("music/jazz", N1963)),"jazz",ISNUMBER(SEARCH("music/metal", N1963)),"metal",ISNUMBER(SEARCH("music/pop", N1963)),"pop",ISNUMBER(SEARCH("music/rock", N1963)),"rock",ISNUMBER(SEARCH("music/world music", N1963)),"world music",ISNUMBER(SEARCH("journalism/audio", N1963)),"audio",ISNUMBER(SEARCH("photography/nature", N1963)),"nature",ISNUMBER(SEARCH("photography/people", N1963)),"people",ISNUMBER(SEARCH("photography/photobooks", N1963)),"photobooks",ISNUMBER(SEARCH("photography/places", N1963)),"places",ISNUMBER(SEARCH("publishing/art books", N1963)),"art books",ISNUMBER(SEARCH("publishing/children's books", N1963)),"children's books",ISNUMBER(SEARCH("publishing/fiction", N1963)),"fiction",ISNUMBER(SEARCH("publishing/nonfiction", N1963)),"nonfiction",ISNUMBER(SEARCH("publishing/radio &amp; podcasts", N1963)),"radio &amp; podcasts",ISNUMBER(SEARCH("publishing/translations", N1963)),"translations",ISNUMBER(SEARCH("technology/gadgets", N1963)),"gadgets",ISNUMBER(SEARCH("technology/hardware", N1963)),"hardware",ISNUMBER(SEARCH("technology/makerspaces", N1963)),"makerspaces",ISNUMBER(SEARCH("technology/space exploration", N1963)),"space exploration",ISNUMBER(SEARCH("technology/wearables", N1963)),"wearables",ISNUMBER(SEARCH("technology/web", N1963)),"web",ISNUMBER(SEARCH("theater/musical", N1963)),"musical",ISNUMBER(SEARCH("theater/plays", N1963)),"plays",ISNUMBER(SEARCH("theater/spaces", N1963)),"spaces")</f>
        <v>hardware</v>
      </c>
      <c r="S1963" s="6">
        <f t="shared" si="153"/>
        <v>41148.194641203707</v>
      </c>
      <c r="T1963" s="6">
        <f t="shared" si="154"/>
        <v>41188.165972222225</v>
      </c>
    </row>
    <row r="1964" spans="1:20" ht="48" hidden="1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tr">
        <f t="shared" si="152"/>
        <v>technology</v>
      </c>
      <c r="R1964" t="str" cm="1">
        <f t="array" ref="R1964">_xlfn.IFS(ISNUMBER(SEARCH("film &amp; video/television", N1964)),"television",ISNUMBER(SEARCH("film &amp; video/animation", N1964)),"animation",ISNUMBER(SEARCH("film &amp; video/documentary", N1964)),"documentary",ISNUMBER(SEARCH("film &amp; video/drama", N1964)),"drama",ISNUMBER(SEARCH("film &amp; video/science fiction", N1964)),"science fiction",ISNUMBER(SEARCH("film &amp; video/shorts", N1964)),"shorts",ISNUMBER(SEARCH("food/food trucks", N1964)),"food trucks",ISNUMBER(SEARCH("food/restaurants", N1964)),"restaurants",ISNUMBER(SEARCH("food/small batch", N1964)),"small batch",ISNUMBER(SEARCH("games/mobile games", N1964)),"mobile games",ISNUMBER(SEARCH("games/tabletop games", N1964)),"tabletop games",ISNUMBER(SEARCH("games/video games", N1964)),"video games",ISNUMBER(SEARCH("music/classical music", N1964)),"classical music",ISNUMBER(SEARCH("music/electronic music", N1964)),"electronic music",ISNUMBER(SEARCH("music/faith", N1964)),"faith",ISNUMBER(SEARCH("music/indie rock", N1964)),"indie rock",ISNUMBER(SEARCH("music/jazz", N1964)),"jazz",ISNUMBER(SEARCH("music/metal", N1964)),"metal",ISNUMBER(SEARCH("music/pop", N1964)),"pop",ISNUMBER(SEARCH("music/rock", N1964)),"rock",ISNUMBER(SEARCH("music/world music", N1964)),"world music",ISNUMBER(SEARCH("journalism/audio", N1964)),"audio",ISNUMBER(SEARCH("photography/nature", N1964)),"nature",ISNUMBER(SEARCH("photography/people", N1964)),"people",ISNUMBER(SEARCH("photography/photobooks", N1964)),"photobooks",ISNUMBER(SEARCH("photography/places", N1964)),"places",ISNUMBER(SEARCH("publishing/art books", N1964)),"art books",ISNUMBER(SEARCH("publishing/children's books", N1964)),"children's books",ISNUMBER(SEARCH("publishing/fiction", N1964)),"fiction",ISNUMBER(SEARCH("publishing/nonfiction", N1964)),"nonfiction",ISNUMBER(SEARCH("publishing/radio &amp; podcasts", N1964)),"radio &amp; podcasts",ISNUMBER(SEARCH("publishing/translations", N1964)),"translations",ISNUMBER(SEARCH("technology/gadgets", N1964)),"gadgets",ISNUMBER(SEARCH("technology/hardware", N1964)),"hardware",ISNUMBER(SEARCH("technology/makerspaces", N1964)),"makerspaces",ISNUMBER(SEARCH("technology/space exploration", N1964)),"space exploration",ISNUMBER(SEARCH("technology/wearables", N1964)),"wearables",ISNUMBER(SEARCH("technology/web", N1964)),"web",ISNUMBER(SEARCH("theater/musical", N1964)),"musical",ISNUMBER(SEARCH("theater/plays", N1964)),"plays",ISNUMBER(SEARCH("theater/spaces", N1964)),"spaces")</f>
        <v>hardware</v>
      </c>
      <c r="S1964" s="6">
        <f t="shared" si="153"/>
        <v>41742.780509259261</v>
      </c>
      <c r="T1964" s="6">
        <f t="shared" si="154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tr">
        <f t="shared" si="152"/>
        <v>technology</v>
      </c>
      <c r="R1965" t="str" cm="1">
        <f t="array" ref="R1965">_xlfn.IFS(ISNUMBER(SEARCH("film &amp; video/television", N1965)),"television",ISNUMBER(SEARCH("film &amp; video/animation", N1965)),"animation",ISNUMBER(SEARCH("film &amp; video/documentary", N1965)),"documentary",ISNUMBER(SEARCH("film &amp; video/drama", N1965)),"drama",ISNUMBER(SEARCH("film &amp; video/science fiction", N1965)),"science fiction",ISNUMBER(SEARCH("film &amp; video/shorts", N1965)),"shorts",ISNUMBER(SEARCH("food/food trucks", N1965)),"food trucks",ISNUMBER(SEARCH("food/restaurants", N1965)),"restaurants",ISNUMBER(SEARCH("food/small batch", N1965)),"small batch",ISNUMBER(SEARCH("games/mobile games", N1965)),"mobile games",ISNUMBER(SEARCH("games/tabletop games", N1965)),"tabletop games",ISNUMBER(SEARCH("games/video games", N1965)),"video games",ISNUMBER(SEARCH("music/classical music", N1965)),"classical music",ISNUMBER(SEARCH("music/electronic music", N1965)),"electronic music",ISNUMBER(SEARCH("music/faith", N1965)),"faith",ISNUMBER(SEARCH("music/indie rock", N1965)),"indie rock",ISNUMBER(SEARCH("music/jazz", N1965)),"jazz",ISNUMBER(SEARCH("music/metal", N1965)),"metal",ISNUMBER(SEARCH("music/pop", N1965)),"pop",ISNUMBER(SEARCH("music/rock", N1965)),"rock",ISNUMBER(SEARCH("music/world music", N1965)),"world music",ISNUMBER(SEARCH("journalism/audio", N1965)),"audio",ISNUMBER(SEARCH("photography/nature", N1965)),"nature",ISNUMBER(SEARCH("photography/people", N1965)),"people",ISNUMBER(SEARCH("photography/photobooks", N1965)),"photobooks",ISNUMBER(SEARCH("photography/places", N1965)),"places",ISNUMBER(SEARCH("publishing/art books", N1965)),"art books",ISNUMBER(SEARCH("publishing/children's books", N1965)),"children's books",ISNUMBER(SEARCH("publishing/fiction", N1965)),"fiction",ISNUMBER(SEARCH("publishing/nonfiction", N1965)),"nonfiction",ISNUMBER(SEARCH("publishing/radio &amp; podcasts", N1965)),"radio &amp; podcasts",ISNUMBER(SEARCH("publishing/translations", N1965)),"translations",ISNUMBER(SEARCH("technology/gadgets", N1965)),"gadgets",ISNUMBER(SEARCH("technology/hardware", N1965)),"hardware",ISNUMBER(SEARCH("technology/makerspaces", N1965)),"makerspaces",ISNUMBER(SEARCH("technology/space exploration", N1965)),"space exploration",ISNUMBER(SEARCH("technology/wearables", N1965)),"wearables",ISNUMBER(SEARCH("technology/web", N1965)),"web",ISNUMBER(SEARCH("theater/musical", N1965)),"musical",ISNUMBER(SEARCH("theater/plays", N1965)),"plays",ISNUMBER(SEARCH("theater/spaces", N1965)),"spaces")</f>
        <v>hardware</v>
      </c>
      <c r="S1965" s="6">
        <f t="shared" si="153"/>
        <v>41863.429791666669</v>
      </c>
      <c r="T1965" s="6">
        <f t="shared" si="154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tr">
        <f t="shared" si="152"/>
        <v>technology</v>
      </c>
      <c r="R1966" t="str" cm="1">
        <f t="array" ref="R1966">_xlfn.IFS(ISNUMBER(SEARCH("film &amp; video/television", N1966)),"television",ISNUMBER(SEARCH("film &amp; video/animation", N1966)),"animation",ISNUMBER(SEARCH("film &amp; video/documentary", N1966)),"documentary",ISNUMBER(SEARCH("film &amp; video/drama", N1966)),"drama",ISNUMBER(SEARCH("film &amp; video/science fiction", N1966)),"science fiction",ISNUMBER(SEARCH("film &amp; video/shorts", N1966)),"shorts",ISNUMBER(SEARCH("food/food trucks", N1966)),"food trucks",ISNUMBER(SEARCH("food/restaurants", N1966)),"restaurants",ISNUMBER(SEARCH("food/small batch", N1966)),"small batch",ISNUMBER(SEARCH("games/mobile games", N1966)),"mobile games",ISNUMBER(SEARCH("games/tabletop games", N1966)),"tabletop games",ISNUMBER(SEARCH("games/video games", N1966)),"video games",ISNUMBER(SEARCH("music/classical music", N1966)),"classical music",ISNUMBER(SEARCH("music/electronic music", N1966)),"electronic music",ISNUMBER(SEARCH("music/faith", N1966)),"faith",ISNUMBER(SEARCH("music/indie rock", N1966)),"indie rock",ISNUMBER(SEARCH("music/jazz", N1966)),"jazz",ISNUMBER(SEARCH("music/metal", N1966)),"metal",ISNUMBER(SEARCH("music/pop", N1966)),"pop",ISNUMBER(SEARCH("music/rock", N1966)),"rock",ISNUMBER(SEARCH("music/world music", N1966)),"world music",ISNUMBER(SEARCH("journalism/audio", N1966)),"audio",ISNUMBER(SEARCH("photography/nature", N1966)),"nature",ISNUMBER(SEARCH("photography/people", N1966)),"people",ISNUMBER(SEARCH("photography/photobooks", N1966)),"photobooks",ISNUMBER(SEARCH("photography/places", N1966)),"places",ISNUMBER(SEARCH("publishing/art books", N1966)),"art books",ISNUMBER(SEARCH("publishing/children's books", N1966)),"children's books",ISNUMBER(SEARCH("publishing/fiction", N1966)),"fiction",ISNUMBER(SEARCH("publishing/nonfiction", N1966)),"nonfiction",ISNUMBER(SEARCH("publishing/radio &amp; podcasts", N1966)),"radio &amp; podcasts",ISNUMBER(SEARCH("publishing/translations", N1966)),"translations",ISNUMBER(SEARCH("technology/gadgets", N1966)),"gadgets",ISNUMBER(SEARCH("technology/hardware", N1966)),"hardware",ISNUMBER(SEARCH("technology/makerspaces", N1966)),"makerspaces",ISNUMBER(SEARCH("technology/space exploration", N1966)),"space exploration",ISNUMBER(SEARCH("technology/wearables", N1966)),"wearables",ISNUMBER(SEARCH("technology/web", N1966)),"web",ISNUMBER(SEARCH("theater/musical", N1966)),"musical",ISNUMBER(SEARCH("theater/plays", N1966)),"plays",ISNUMBER(SEARCH("theater/spaces", N1966)),"spaces")</f>
        <v>hardware</v>
      </c>
      <c r="S1966" s="6">
        <f t="shared" si="153"/>
        <v>42452.272824074069</v>
      </c>
      <c r="T1966" s="6">
        <f t="shared" si="154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tr">
        <f t="shared" si="152"/>
        <v>technology</v>
      </c>
      <c r="R1967" t="str" cm="1">
        <f t="array" ref="R1967">_xlfn.IFS(ISNUMBER(SEARCH("film &amp; video/television", N1967)),"television",ISNUMBER(SEARCH("film &amp; video/animation", N1967)),"animation",ISNUMBER(SEARCH("film &amp; video/documentary", N1967)),"documentary",ISNUMBER(SEARCH("film &amp; video/drama", N1967)),"drama",ISNUMBER(SEARCH("film &amp; video/science fiction", N1967)),"science fiction",ISNUMBER(SEARCH("film &amp; video/shorts", N1967)),"shorts",ISNUMBER(SEARCH("food/food trucks", N1967)),"food trucks",ISNUMBER(SEARCH("food/restaurants", N1967)),"restaurants",ISNUMBER(SEARCH("food/small batch", N1967)),"small batch",ISNUMBER(SEARCH("games/mobile games", N1967)),"mobile games",ISNUMBER(SEARCH("games/tabletop games", N1967)),"tabletop games",ISNUMBER(SEARCH("games/video games", N1967)),"video games",ISNUMBER(SEARCH("music/classical music", N1967)),"classical music",ISNUMBER(SEARCH("music/electronic music", N1967)),"electronic music",ISNUMBER(SEARCH("music/faith", N1967)),"faith",ISNUMBER(SEARCH("music/indie rock", N1967)),"indie rock",ISNUMBER(SEARCH("music/jazz", N1967)),"jazz",ISNUMBER(SEARCH("music/metal", N1967)),"metal",ISNUMBER(SEARCH("music/pop", N1967)),"pop",ISNUMBER(SEARCH("music/rock", N1967)),"rock",ISNUMBER(SEARCH("music/world music", N1967)),"world music",ISNUMBER(SEARCH("journalism/audio", N1967)),"audio",ISNUMBER(SEARCH("photography/nature", N1967)),"nature",ISNUMBER(SEARCH("photography/people", N1967)),"people",ISNUMBER(SEARCH("photography/photobooks", N1967)),"photobooks",ISNUMBER(SEARCH("photography/places", N1967)),"places",ISNUMBER(SEARCH("publishing/art books", N1967)),"art books",ISNUMBER(SEARCH("publishing/children's books", N1967)),"children's books",ISNUMBER(SEARCH("publishing/fiction", N1967)),"fiction",ISNUMBER(SEARCH("publishing/nonfiction", N1967)),"nonfiction",ISNUMBER(SEARCH("publishing/radio &amp; podcasts", N1967)),"radio &amp; podcasts",ISNUMBER(SEARCH("publishing/translations", N1967)),"translations",ISNUMBER(SEARCH("technology/gadgets", N1967)),"gadgets",ISNUMBER(SEARCH("technology/hardware", N1967)),"hardware",ISNUMBER(SEARCH("technology/makerspaces", N1967)),"makerspaces",ISNUMBER(SEARCH("technology/space exploration", N1967)),"space exploration",ISNUMBER(SEARCH("technology/wearables", N1967)),"wearables",ISNUMBER(SEARCH("technology/web", N1967)),"web",ISNUMBER(SEARCH("theater/musical", N1967)),"musical",ISNUMBER(SEARCH("theater/plays", N1967)),"plays",ISNUMBER(SEARCH("theater/spaces", N1967)),"spaces")</f>
        <v>hardware</v>
      </c>
      <c r="S1967" s="6">
        <f t="shared" si="153"/>
        <v>40898.089236111111</v>
      </c>
      <c r="T1967" s="6">
        <f t="shared" si="154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tr">
        <f t="shared" si="152"/>
        <v>technology</v>
      </c>
      <c r="R1968" t="str" cm="1">
        <f t="array" ref="R1968">_xlfn.IFS(ISNUMBER(SEARCH("film &amp; video/television", N1968)),"television",ISNUMBER(SEARCH("film &amp; video/animation", N1968)),"animation",ISNUMBER(SEARCH("film &amp; video/documentary", N1968)),"documentary",ISNUMBER(SEARCH("film &amp; video/drama", N1968)),"drama",ISNUMBER(SEARCH("film &amp; video/science fiction", N1968)),"science fiction",ISNUMBER(SEARCH("film &amp; video/shorts", N1968)),"shorts",ISNUMBER(SEARCH("food/food trucks", N1968)),"food trucks",ISNUMBER(SEARCH("food/restaurants", N1968)),"restaurants",ISNUMBER(SEARCH("food/small batch", N1968)),"small batch",ISNUMBER(SEARCH("games/mobile games", N1968)),"mobile games",ISNUMBER(SEARCH("games/tabletop games", N1968)),"tabletop games",ISNUMBER(SEARCH("games/video games", N1968)),"video games",ISNUMBER(SEARCH("music/classical music", N1968)),"classical music",ISNUMBER(SEARCH("music/electronic music", N1968)),"electronic music",ISNUMBER(SEARCH("music/faith", N1968)),"faith",ISNUMBER(SEARCH("music/indie rock", N1968)),"indie rock",ISNUMBER(SEARCH("music/jazz", N1968)),"jazz",ISNUMBER(SEARCH("music/metal", N1968)),"metal",ISNUMBER(SEARCH("music/pop", N1968)),"pop",ISNUMBER(SEARCH("music/rock", N1968)),"rock",ISNUMBER(SEARCH("music/world music", N1968)),"world music",ISNUMBER(SEARCH("journalism/audio", N1968)),"audio",ISNUMBER(SEARCH("photography/nature", N1968)),"nature",ISNUMBER(SEARCH("photography/people", N1968)),"people",ISNUMBER(SEARCH("photography/photobooks", N1968)),"photobooks",ISNUMBER(SEARCH("photography/places", N1968)),"places",ISNUMBER(SEARCH("publishing/art books", N1968)),"art books",ISNUMBER(SEARCH("publishing/children's books", N1968)),"children's books",ISNUMBER(SEARCH("publishing/fiction", N1968)),"fiction",ISNUMBER(SEARCH("publishing/nonfiction", N1968)),"nonfiction",ISNUMBER(SEARCH("publishing/radio &amp; podcasts", N1968)),"radio &amp; podcasts",ISNUMBER(SEARCH("publishing/translations", N1968)),"translations",ISNUMBER(SEARCH("technology/gadgets", N1968)),"gadgets",ISNUMBER(SEARCH("technology/hardware", N1968)),"hardware",ISNUMBER(SEARCH("technology/makerspaces", N1968)),"makerspaces",ISNUMBER(SEARCH("technology/space exploration", N1968)),"space exploration",ISNUMBER(SEARCH("technology/wearables", N1968)),"wearables",ISNUMBER(SEARCH("technology/web", N1968)),"web",ISNUMBER(SEARCH("theater/musical", N1968)),"musical",ISNUMBER(SEARCH("theater/plays", N1968)),"plays",ISNUMBER(SEARCH("theater/spaces", N1968)),"spaces")</f>
        <v>hardware</v>
      </c>
      <c r="S1968" s="6">
        <f t="shared" si="153"/>
        <v>41835.540486111109</v>
      </c>
      <c r="T1968" s="6">
        <f t="shared" si="154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tr">
        <f t="shared" si="152"/>
        <v>technology</v>
      </c>
      <c r="R1969" t="str" cm="1">
        <f t="array" ref="R1969">_xlfn.IFS(ISNUMBER(SEARCH("film &amp; video/television", N1969)),"television",ISNUMBER(SEARCH("film &amp; video/animation", N1969)),"animation",ISNUMBER(SEARCH("film &amp; video/documentary", N1969)),"documentary",ISNUMBER(SEARCH("film &amp; video/drama", N1969)),"drama",ISNUMBER(SEARCH("film &amp; video/science fiction", N1969)),"science fiction",ISNUMBER(SEARCH("film &amp; video/shorts", N1969)),"shorts",ISNUMBER(SEARCH("food/food trucks", N1969)),"food trucks",ISNUMBER(SEARCH("food/restaurants", N1969)),"restaurants",ISNUMBER(SEARCH("food/small batch", N1969)),"small batch",ISNUMBER(SEARCH("games/mobile games", N1969)),"mobile games",ISNUMBER(SEARCH("games/tabletop games", N1969)),"tabletop games",ISNUMBER(SEARCH("games/video games", N1969)),"video games",ISNUMBER(SEARCH("music/classical music", N1969)),"classical music",ISNUMBER(SEARCH("music/electronic music", N1969)),"electronic music",ISNUMBER(SEARCH("music/faith", N1969)),"faith",ISNUMBER(SEARCH("music/indie rock", N1969)),"indie rock",ISNUMBER(SEARCH("music/jazz", N1969)),"jazz",ISNUMBER(SEARCH("music/metal", N1969)),"metal",ISNUMBER(SEARCH("music/pop", N1969)),"pop",ISNUMBER(SEARCH("music/rock", N1969)),"rock",ISNUMBER(SEARCH("music/world music", N1969)),"world music",ISNUMBER(SEARCH("journalism/audio", N1969)),"audio",ISNUMBER(SEARCH("photography/nature", N1969)),"nature",ISNUMBER(SEARCH("photography/people", N1969)),"people",ISNUMBER(SEARCH("photography/photobooks", N1969)),"photobooks",ISNUMBER(SEARCH("photography/places", N1969)),"places",ISNUMBER(SEARCH("publishing/art books", N1969)),"art books",ISNUMBER(SEARCH("publishing/children's books", N1969)),"children's books",ISNUMBER(SEARCH("publishing/fiction", N1969)),"fiction",ISNUMBER(SEARCH("publishing/nonfiction", N1969)),"nonfiction",ISNUMBER(SEARCH("publishing/radio &amp; podcasts", N1969)),"radio &amp; podcasts",ISNUMBER(SEARCH("publishing/translations", N1969)),"translations",ISNUMBER(SEARCH("technology/gadgets", N1969)),"gadgets",ISNUMBER(SEARCH("technology/hardware", N1969)),"hardware",ISNUMBER(SEARCH("technology/makerspaces", N1969)),"makerspaces",ISNUMBER(SEARCH("technology/space exploration", N1969)),"space exploration",ISNUMBER(SEARCH("technology/wearables", N1969)),"wearables",ISNUMBER(SEARCH("technology/web", N1969)),"web",ISNUMBER(SEARCH("theater/musical", N1969)),"musical",ISNUMBER(SEARCH("theater/plays", N1969)),"plays",ISNUMBER(SEARCH("theater/spaces", N1969)),"spaces")</f>
        <v>hardware</v>
      </c>
      <c r="S1969" s="6">
        <f t="shared" si="153"/>
        <v>41730.663530092592</v>
      </c>
      <c r="T1969" s="6">
        <f t="shared" si="154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tr">
        <f t="shared" si="152"/>
        <v>technology</v>
      </c>
      <c r="R1970" t="str" cm="1">
        <f t="array" ref="R1970">_xlfn.IFS(ISNUMBER(SEARCH("film &amp; video/television", N1970)),"television",ISNUMBER(SEARCH("film &amp; video/animation", N1970)),"animation",ISNUMBER(SEARCH("film &amp; video/documentary", N1970)),"documentary",ISNUMBER(SEARCH("film &amp; video/drama", N1970)),"drama",ISNUMBER(SEARCH("film &amp; video/science fiction", N1970)),"science fiction",ISNUMBER(SEARCH("film &amp; video/shorts", N1970)),"shorts",ISNUMBER(SEARCH("food/food trucks", N1970)),"food trucks",ISNUMBER(SEARCH("food/restaurants", N1970)),"restaurants",ISNUMBER(SEARCH("food/small batch", N1970)),"small batch",ISNUMBER(SEARCH("games/mobile games", N1970)),"mobile games",ISNUMBER(SEARCH("games/tabletop games", N1970)),"tabletop games",ISNUMBER(SEARCH("games/video games", N1970)),"video games",ISNUMBER(SEARCH("music/classical music", N1970)),"classical music",ISNUMBER(SEARCH("music/electronic music", N1970)),"electronic music",ISNUMBER(SEARCH("music/faith", N1970)),"faith",ISNUMBER(SEARCH("music/indie rock", N1970)),"indie rock",ISNUMBER(SEARCH("music/jazz", N1970)),"jazz",ISNUMBER(SEARCH("music/metal", N1970)),"metal",ISNUMBER(SEARCH("music/pop", N1970)),"pop",ISNUMBER(SEARCH("music/rock", N1970)),"rock",ISNUMBER(SEARCH("music/world music", N1970)),"world music",ISNUMBER(SEARCH("journalism/audio", N1970)),"audio",ISNUMBER(SEARCH("photography/nature", N1970)),"nature",ISNUMBER(SEARCH("photography/people", N1970)),"people",ISNUMBER(SEARCH("photography/photobooks", N1970)),"photobooks",ISNUMBER(SEARCH("photography/places", N1970)),"places",ISNUMBER(SEARCH("publishing/art books", N1970)),"art books",ISNUMBER(SEARCH("publishing/children's books", N1970)),"children's books",ISNUMBER(SEARCH("publishing/fiction", N1970)),"fiction",ISNUMBER(SEARCH("publishing/nonfiction", N1970)),"nonfiction",ISNUMBER(SEARCH("publishing/radio &amp; podcasts", N1970)),"radio &amp; podcasts",ISNUMBER(SEARCH("publishing/translations", N1970)),"translations",ISNUMBER(SEARCH("technology/gadgets", N1970)),"gadgets",ISNUMBER(SEARCH("technology/hardware", N1970)),"hardware",ISNUMBER(SEARCH("technology/makerspaces", N1970)),"makerspaces",ISNUMBER(SEARCH("technology/space exploration", N1970)),"space exploration",ISNUMBER(SEARCH("technology/wearables", N1970)),"wearables",ISNUMBER(SEARCH("technology/web", N1970)),"web",ISNUMBER(SEARCH("theater/musical", N1970)),"musical",ISNUMBER(SEARCH("theater/plays", N1970)),"plays",ISNUMBER(SEARCH("theater/spaces", N1970)),"spaces")</f>
        <v>hardware</v>
      </c>
      <c r="S1970" s="6">
        <f t="shared" si="153"/>
        <v>42676.586979166663</v>
      </c>
      <c r="T1970" s="6">
        <f t="shared" si="154"/>
        <v>42707.628645833334</v>
      </c>
    </row>
    <row r="1971" spans="1:20" ht="48" hidden="1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tr">
        <f t="shared" si="152"/>
        <v>technology</v>
      </c>
      <c r="R1971" t="str" cm="1">
        <f t="array" ref="R1971">_xlfn.IFS(ISNUMBER(SEARCH("film &amp; video/television", N1971)),"television",ISNUMBER(SEARCH("film &amp; video/animation", N1971)),"animation",ISNUMBER(SEARCH("film &amp; video/documentary", N1971)),"documentary",ISNUMBER(SEARCH("film &amp; video/drama", N1971)),"drama",ISNUMBER(SEARCH("film &amp; video/science fiction", N1971)),"science fiction",ISNUMBER(SEARCH("film &amp; video/shorts", N1971)),"shorts",ISNUMBER(SEARCH("food/food trucks", N1971)),"food trucks",ISNUMBER(SEARCH("food/restaurants", N1971)),"restaurants",ISNUMBER(SEARCH("food/small batch", N1971)),"small batch",ISNUMBER(SEARCH("games/mobile games", N1971)),"mobile games",ISNUMBER(SEARCH("games/tabletop games", N1971)),"tabletop games",ISNUMBER(SEARCH("games/video games", N1971)),"video games",ISNUMBER(SEARCH("music/classical music", N1971)),"classical music",ISNUMBER(SEARCH("music/electronic music", N1971)),"electronic music",ISNUMBER(SEARCH("music/faith", N1971)),"faith",ISNUMBER(SEARCH("music/indie rock", N1971)),"indie rock",ISNUMBER(SEARCH("music/jazz", N1971)),"jazz",ISNUMBER(SEARCH("music/metal", N1971)),"metal",ISNUMBER(SEARCH("music/pop", N1971)),"pop",ISNUMBER(SEARCH("music/rock", N1971)),"rock",ISNUMBER(SEARCH("music/world music", N1971)),"world music",ISNUMBER(SEARCH("journalism/audio", N1971)),"audio",ISNUMBER(SEARCH("photography/nature", N1971)),"nature",ISNUMBER(SEARCH("photography/people", N1971)),"people",ISNUMBER(SEARCH("photography/photobooks", N1971)),"photobooks",ISNUMBER(SEARCH("photography/places", N1971)),"places",ISNUMBER(SEARCH("publishing/art books", N1971)),"art books",ISNUMBER(SEARCH("publishing/children's books", N1971)),"children's books",ISNUMBER(SEARCH("publishing/fiction", N1971)),"fiction",ISNUMBER(SEARCH("publishing/nonfiction", N1971)),"nonfiction",ISNUMBER(SEARCH("publishing/radio &amp; podcasts", N1971)),"radio &amp; podcasts",ISNUMBER(SEARCH("publishing/translations", N1971)),"translations",ISNUMBER(SEARCH("technology/gadgets", N1971)),"gadgets",ISNUMBER(SEARCH("technology/hardware", N1971)),"hardware",ISNUMBER(SEARCH("technology/makerspaces", N1971)),"makerspaces",ISNUMBER(SEARCH("technology/space exploration", N1971)),"space exploration",ISNUMBER(SEARCH("technology/wearables", N1971)),"wearables",ISNUMBER(SEARCH("technology/web", N1971)),"web",ISNUMBER(SEARCH("theater/musical", N1971)),"musical",ISNUMBER(SEARCH("theater/plays", N1971)),"plays",ISNUMBER(SEARCH("theater/spaces", N1971)),"spaces")</f>
        <v>hardware</v>
      </c>
      <c r="S1971" s="6">
        <f t="shared" si="153"/>
        <v>42557.792453703703</v>
      </c>
      <c r="T1971" s="6">
        <f t="shared" si="154"/>
        <v>42587.792453703703</v>
      </c>
    </row>
    <row r="1972" spans="1:20" ht="48" hidden="1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tr">
        <f t="shared" si="152"/>
        <v>technology</v>
      </c>
      <c r="R1972" t="str" cm="1">
        <f t="array" ref="R1972">_xlfn.IFS(ISNUMBER(SEARCH("film &amp; video/television", N1972)),"television",ISNUMBER(SEARCH("film &amp; video/animation", N1972)),"animation",ISNUMBER(SEARCH("film &amp; video/documentary", N1972)),"documentary",ISNUMBER(SEARCH("film &amp; video/drama", N1972)),"drama",ISNUMBER(SEARCH("film &amp; video/science fiction", N1972)),"science fiction",ISNUMBER(SEARCH("film &amp; video/shorts", N1972)),"shorts",ISNUMBER(SEARCH("food/food trucks", N1972)),"food trucks",ISNUMBER(SEARCH("food/restaurants", N1972)),"restaurants",ISNUMBER(SEARCH("food/small batch", N1972)),"small batch",ISNUMBER(SEARCH("games/mobile games", N1972)),"mobile games",ISNUMBER(SEARCH("games/tabletop games", N1972)),"tabletop games",ISNUMBER(SEARCH("games/video games", N1972)),"video games",ISNUMBER(SEARCH("music/classical music", N1972)),"classical music",ISNUMBER(SEARCH("music/electronic music", N1972)),"electronic music",ISNUMBER(SEARCH("music/faith", N1972)),"faith",ISNUMBER(SEARCH("music/indie rock", N1972)),"indie rock",ISNUMBER(SEARCH("music/jazz", N1972)),"jazz",ISNUMBER(SEARCH("music/metal", N1972)),"metal",ISNUMBER(SEARCH("music/pop", N1972)),"pop",ISNUMBER(SEARCH("music/rock", N1972)),"rock",ISNUMBER(SEARCH("music/world music", N1972)),"world music",ISNUMBER(SEARCH("journalism/audio", N1972)),"audio",ISNUMBER(SEARCH("photography/nature", N1972)),"nature",ISNUMBER(SEARCH("photography/people", N1972)),"people",ISNUMBER(SEARCH("photography/photobooks", N1972)),"photobooks",ISNUMBER(SEARCH("photography/places", N1972)),"places",ISNUMBER(SEARCH("publishing/art books", N1972)),"art books",ISNUMBER(SEARCH("publishing/children's books", N1972)),"children's books",ISNUMBER(SEARCH("publishing/fiction", N1972)),"fiction",ISNUMBER(SEARCH("publishing/nonfiction", N1972)),"nonfiction",ISNUMBER(SEARCH("publishing/radio &amp; podcasts", N1972)),"radio &amp; podcasts",ISNUMBER(SEARCH("publishing/translations", N1972)),"translations",ISNUMBER(SEARCH("technology/gadgets", N1972)),"gadgets",ISNUMBER(SEARCH("technology/hardware", N1972)),"hardware",ISNUMBER(SEARCH("technology/makerspaces", N1972)),"makerspaces",ISNUMBER(SEARCH("technology/space exploration", N1972)),"space exploration",ISNUMBER(SEARCH("technology/wearables", N1972)),"wearables",ISNUMBER(SEARCH("technology/web", N1972)),"web",ISNUMBER(SEARCH("theater/musical", N1972)),"musical",ISNUMBER(SEARCH("theater/plays", N1972)),"plays",ISNUMBER(SEARCH("theater/spaces", N1972)),"spaces")</f>
        <v>hardware</v>
      </c>
      <c r="S1972" s="6">
        <f t="shared" si="153"/>
        <v>41324.193298611113</v>
      </c>
      <c r="T1972" s="6">
        <f t="shared" si="154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tr">
        <f t="shared" si="152"/>
        <v>technology</v>
      </c>
      <c r="R1973" t="str" cm="1">
        <f t="array" ref="R1973">_xlfn.IFS(ISNUMBER(SEARCH("film &amp; video/television", N1973)),"television",ISNUMBER(SEARCH("film &amp; video/animation", N1973)),"animation",ISNUMBER(SEARCH("film &amp; video/documentary", N1973)),"documentary",ISNUMBER(SEARCH("film &amp; video/drama", N1973)),"drama",ISNUMBER(SEARCH("film &amp; video/science fiction", N1973)),"science fiction",ISNUMBER(SEARCH("film &amp; video/shorts", N1973)),"shorts",ISNUMBER(SEARCH("food/food trucks", N1973)),"food trucks",ISNUMBER(SEARCH("food/restaurants", N1973)),"restaurants",ISNUMBER(SEARCH("food/small batch", N1973)),"small batch",ISNUMBER(SEARCH("games/mobile games", N1973)),"mobile games",ISNUMBER(SEARCH("games/tabletop games", N1973)),"tabletop games",ISNUMBER(SEARCH("games/video games", N1973)),"video games",ISNUMBER(SEARCH("music/classical music", N1973)),"classical music",ISNUMBER(SEARCH("music/electronic music", N1973)),"electronic music",ISNUMBER(SEARCH("music/faith", N1973)),"faith",ISNUMBER(SEARCH("music/indie rock", N1973)),"indie rock",ISNUMBER(SEARCH("music/jazz", N1973)),"jazz",ISNUMBER(SEARCH("music/metal", N1973)),"metal",ISNUMBER(SEARCH("music/pop", N1973)),"pop",ISNUMBER(SEARCH("music/rock", N1973)),"rock",ISNUMBER(SEARCH("music/world music", N1973)),"world music",ISNUMBER(SEARCH("journalism/audio", N1973)),"audio",ISNUMBER(SEARCH("photography/nature", N1973)),"nature",ISNUMBER(SEARCH("photography/people", N1973)),"people",ISNUMBER(SEARCH("photography/photobooks", N1973)),"photobooks",ISNUMBER(SEARCH("photography/places", N1973)),"places",ISNUMBER(SEARCH("publishing/art books", N1973)),"art books",ISNUMBER(SEARCH("publishing/children's books", N1973)),"children's books",ISNUMBER(SEARCH("publishing/fiction", N1973)),"fiction",ISNUMBER(SEARCH("publishing/nonfiction", N1973)),"nonfiction",ISNUMBER(SEARCH("publishing/radio &amp; podcasts", N1973)),"radio &amp; podcasts",ISNUMBER(SEARCH("publishing/translations", N1973)),"translations",ISNUMBER(SEARCH("technology/gadgets", N1973)),"gadgets",ISNUMBER(SEARCH("technology/hardware", N1973)),"hardware",ISNUMBER(SEARCH("technology/makerspaces", N1973)),"makerspaces",ISNUMBER(SEARCH("technology/space exploration", N1973)),"space exploration",ISNUMBER(SEARCH("technology/wearables", N1973)),"wearables",ISNUMBER(SEARCH("technology/web", N1973)),"web",ISNUMBER(SEARCH("theater/musical", N1973)),"musical",ISNUMBER(SEARCH("theater/plays", N1973)),"plays",ISNUMBER(SEARCH("theater/spaces", N1973)),"spaces")</f>
        <v>hardware</v>
      </c>
      <c r="S1973" s="6">
        <f t="shared" si="153"/>
        <v>41561.500706018516</v>
      </c>
      <c r="T1973" s="6">
        <f t="shared" si="154"/>
        <v>41593.166666666664</v>
      </c>
    </row>
    <row r="1974" spans="1:20" ht="48" hidden="1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tr">
        <f t="shared" si="152"/>
        <v>technology</v>
      </c>
      <c r="R1974" t="str" cm="1">
        <f t="array" ref="R1974">_xlfn.IFS(ISNUMBER(SEARCH("film &amp; video/television", N1974)),"television",ISNUMBER(SEARCH("film &amp; video/animation", N1974)),"animation",ISNUMBER(SEARCH("film &amp; video/documentary", N1974)),"documentary",ISNUMBER(SEARCH("film &amp; video/drama", N1974)),"drama",ISNUMBER(SEARCH("film &amp; video/science fiction", N1974)),"science fiction",ISNUMBER(SEARCH("film &amp; video/shorts", N1974)),"shorts",ISNUMBER(SEARCH("food/food trucks", N1974)),"food trucks",ISNUMBER(SEARCH("food/restaurants", N1974)),"restaurants",ISNUMBER(SEARCH("food/small batch", N1974)),"small batch",ISNUMBER(SEARCH("games/mobile games", N1974)),"mobile games",ISNUMBER(SEARCH("games/tabletop games", N1974)),"tabletop games",ISNUMBER(SEARCH("games/video games", N1974)),"video games",ISNUMBER(SEARCH("music/classical music", N1974)),"classical music",ISNUMBER(SEARCH("music/electronic music", N1974)),"electronic music",ISNUMBER(SEARCH("music/faith", N1974)),"faith",ISNUMBER(SEARCH("music/indie rock", N1974)),"indie rock",ISNUMBER(SEARCH("music/jazz", N1974)),"jazz",ISNUMBER(SEARCH("music/metal", N1974)),"metal",ISNUMBER(SEARCH("music/pop", N1974)),"pop",ISNUMBER(SEARCH("music/rock", N1974)),"rock",ISNUMBER(SEARCH("music/world music", N1974)),"world music",ISNUMBER(SEARCH("journalism/audio", N1974)),"audio",ISNUMBER(SEARCH("photography/nature", N1974)),"nature",ISNUMBER(SEARCH("photography/people", N1974)),"people",ISNUMBER(SEARCH("photography/photobooks", N1974)),"photobooks",ISNUMBER(SEARCH("photography/places", N1974)),"places",ISNUMBER(SEARCH("publishing/art books", N1974)),"art books",ISNUMBER(SEARCH("publishing/children's books", N1974)),"children's books",ISNUMBER(SEARCH("publishing/fiction", N1974)),"fiction",ISNUMBER(SEARCH("publishing/nonfiction", N1974)),"nonfiction",ISNUMBER(SEARCH("publishing/radio &amp; podcasts", N1974)),"radio &amp; podcasts",ISNUMBER(SEARCH("publishing/translations", N1974)),"translations",ISNUMBER(SEARCH("technology/gadgets", N1974)),"gadgets",ISNUMBER(SEARCH("technology/hardware", N1974)),"hardware",ISNUMBER(SEARCH("technology/makerspaces", N1974)),"makerspaces",ISNUMBER(SEARCH("technology/space exploration", N1974)),"space exploration",ISNUMBER(SEARCH("technology/wearables", N1974)),"wearables",ISNUMBER(SEARCH("technology/web", N1974)),"web",ISNUMBER(SEARCH("theater/musical", N1974)),"musical",ISNUMBER(SEARCH("theater/plays", N1974)),"plays",ISNUMBER(SEARCH("theater/spaces", N1974)),"spaces")</f>
        <v>hardware</v>
      </c>
      <c r="S1974" s="6">
        <f t="shared" si="153"/>
        <v>41201.012083333335</v>
      </c>
      <c r="T1974" s="6">
        <f t="shared" si="154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tr">
        <f t="shared" si="152"/>
        <v>technology</v>
      </c>
      <c r="R1975" t="str" cm="1">
        <f t="array" ref="R1975">_xlfn.IFS(ISNUMBER(SEARCH("film &amp; video/television", N1975)),"television",ISNUMBER(SEARCH("film &amp; video/animation", N1975)),"animation",ISNUMBER(SEARCH("film &amp; video/documentary", N1975)),"documentary",ISNUMBER(SEARCH("film &amp; video/drama", N1975)),"drama",ISNUMBER(SEARCH("film &amp; video/science fiction", N1975)),"science fiction",ISNUMBER(SEARCH("film &amp; video/shorts", N1975)),"shorts",ISNUMBER(SEARCH("food/food trucks", N1975)),"food trucks",ISNUMBER(SEARCH("food/restaurants", N1975)),"restaurants",ISNUMBER(SEARCH("food/small batch", N1975)),"small batch",ISNUMBER(SEARCH("games/mobile games", N1975)),"mobile games",ISNUMBER(SEARCH("games/tabletop games", N1975)),"tabletop games",ISNUMBER(SEARCH("games/video games", N1975)),"video games",ISNUMBER(SEARCH("music/classical music", N1975)),"classical music",ISNUMBER(SEARCH("music/electronic music", N1975)),"electronic music",ISNUMBER(SEARCH("music/faith", N1975)),"faith",ISNUMBER(SEARCH("music/indie rock", N1975)),"indie rock",ISNUMBER(SEARCH("music/jazz", N1975)),"jazz",ISNUMBER(SEARCH("music/metal", N1975)),"metal",ISNUMBER(SEARCH("music/pop", N1975)),"pop",ISNUMBER(SEARCH("music/rock", N1975)),"rock",ISNUMBER(SEARCH("music/world music", N1975)),"world music",ISNUMBER(SEARCH("journalism/audio", N1975)),"audio",ISNUMBER(SEARCH("photography/nature", N1975)),"nature",ISNUMBER(SEARCH("photography/people", N1975)),"people",ISNUMBER(SEARCH("photography/photobooks", N1975)),"photobooks",ISNUMBER(SEARCH("photography/places", N1975)),"places",ISNUMBER(SEARCH("publishing/art books", N1975)),"art books",ISNUMBER(SEARCH("publishing/children's books", N1975)),"children's books",ISNUMBER(SEARCH("publishing/fiction", N1975)),"fiction",ISNUMBER(SEARCH("publishing/nonfiction", N1975)),"nonfiction",ISNUMBER(SEARCH("publishing/radio &amp; podcasts", N1975)),"radio &amp; podcasts",ISNUMBER(SEARCH("publishing/translations", N1975)),"translations",ISNUMBER(SEARCH("technology/gadgets", N1975)),"gadgets",ISNUMBER(SEARCH("technology/hardware", N1975)),"hardware",ISNUMBER(SEARCH("technology/makerspaces", N1975)),"makerspaces",ISNUMBER(SEARCH("technology/space exploration", N1975)),"space exploration",ISNUMBER(SEARCH("technology/wearables", N1975)),"wearables",ISNUMBER(SEARCH("technology/web", N1975)),"web",ISNUMBER(SEARCH("theater/musical", N1975)),"musical",ISNUMBER(SEARCH("theater/plays", N1975)),"plays",ISNUMBER(SEARCH("theater/spaces", N1975)),"spaces")</f>
        <v>hardware</v>
      </c>
      <c r="S1975" s="6">
        <f t="shared" si="153"/>
        <v>42549.722962962958</v>
      </c>
      <c r="T1975" s="6">
        <f t="shared" si="154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tr">
        <f t="shared" si="152"/>
        <v>technology</v>
      </c>
      <c r="R1976" t="str" cm="1">
        <f t="array" ref="R1976">_xlfn.IFS(ISNUMBER(SEARCH("film &amp; video/television", N1976)),"television",ISNUMBER(SEARCH("film &amp; video/animation", N1976)),"animation",ISNUMBER(SEARCH("film &amp; video/documentary", N1976)),"documentary",ISNUMBER(SEARCH("film &amp; video/drama", N1976)),"drama",ISNUMBER(SEARCH("film &amp; video/science fiction", N1976)),"science fiction",ISNUMBER(SEARCH("film &amp; video/shorts", N1976)),"shorts",ISNUMBER(SEARCH("food/food trucks", N1976)),"food trucks",ISNUMBER(SEARCH("food/restaurants", N1976)),"restaurants",ISNUMBER(SEARCH("food/small batch", N1976)),"small batch",ISNUMBER(SEARCH("games/mobile games", N1976)),"mobile games",ISNUMBER(SEARCH("games/tabletop games", N1976)),"tabletop games",ISNUMBER(SEARCH("games/video games", N1976)),"video games",ISNUMBER(SEARCH("music/classical music", N1976)),"classical music",ISNUMBER(SEARCH("music/electronic music", N1976)),"electronic music",ISNUMBER(SEARCH("music/faith", N1976)),"faith",ISNUMBER(SEARCH("music/indie rock", N1976)),"indie rock",ISNUMBER(SEARCH("music/jazz", N1976)),"jazz",ISNUMBER(SEARCH("music/metal", N1976)),"metal",ISNUMBER(SEARCH("music/pop", N1976)),"pop",ISNUMBER(SEARCH("music/rock", N1976)),"rock",ISNUMBER(SEARCH("music/world music", N1976)),"world music",ISNUMBER(SEARCH("journalism/audio", N1976)),"audio",ISNUMBER(SEARCH("photography/nature", N1976)),"nature",ISNUMBER(SEARCH("photography/people", N1976)),"people",ISNUMBER(SEARCH("photography/photobooks", N1976)),"photobooks",ISNUMBER(SEARCH("photography/places", N1976)),"places",ISNUMBER(SEARCH("publishing/art books", N1976)),"art books",ISNUMBER(SEARCH("publishing/children's books", N1976)),"children's books",ISNUMBER(SEARCH("publishing/fiction", N1976)),"fiction",ISNUMBER(SEARCH("publishing/nonfiction", N1976)),"nonfiction",ISNUMBER(SEARCH("publishing/radio &amp; podcasts", N1976)),"radio &amp; podcasts",ISNUMBER(SEARCH("publishing/translations", N1976)),"translations",ISNUMBER(SEARCH("technology/gadgets", N1976)),"gadgets",ISNUMBER(SEARCH("technology/hardware", N1976)),"hardware",ISNUMBER(SEARCH("technology/makerspaces", N1976)),"makerspaces",ISNUMBER(SEARCH("technology/space exploration", N1976)),"space exploration",ISNUMBER(SEARCH("technology/wearables", N1976)),"wearables",ISNUMBER(SEARCH("technology/web", N1976)),"web",ISNUMBER(SEARCH("theater/musical", N1976)),"musical",ISNUMBER(SEARCH("theater/plays", N1976)),"plays",ISNUMBER(SEARCH("theater/spaces", N1976)),"spaces")</f>
        <v>hardware</v>
      </c>
      <c r="S1976" s="6">
        <f t="shared" si="153"/>
        <v>41445.334131944444</v>
      </c>
      <c r="T1976" s="6">
        <f t="shared" si="154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tr">
        <f t="shared" si="152"/>
        <v>technology</v>
      </c>
      <c r="R1977" t="str" cm="1">
        <f t="array" ref="R1977">_xlfn.IFS(ISNUMBER(SEARCH("film &amp; video/television", N1977)),"television",ISNUMBER(SEARCH("film &amp; video/animation", N1977)),"animation",ISNUMBER(SEARCH("film &amp; video/documentary", N1977)),"documentary",ISNUMBER(SEARCH("film &amp; video/drama", N1977)),"drama",ISNUMBER(SEARCH("film &amp; video/science fiction", N1977)),"science fiction",ISNUMBER(SEARCH("film &amp; video/shorts", N1977)),"shorts",ISNUMBER(SEARCH("food/food trucks", N1977)),"food trucks",ISNUMBER(SEARCH("food/restaurants", N1977)),"restaurants",ISNUMBER(SEARCH("food/small batch", N1977)),"small batch",ISNUMBER(SEARCH("games/mobile games", N1977)),"mobile games",ISNUMBER(SEARCH("games/tabletop games", N1977)),"tabletop games",ISNUMBER(SEARCH("games/video games", N1977)),"video games",ISNUMBER(SEARCH("music/classical music", N1977)),"classical music",ISNUMBER(SEARCH("music/electronic music", N1977)),"electronic music",ISNUMBER(SEARCH("music/faith", N1977)),"faith",ISNUMBER(SEARCH("music/indie rock", N1977)),"indie rock",ISNUMBER(SEARCH("music/jazz", N1977)),"jazz",ISNUMBER(SEARCH("music/metal", N1977)),"metal",ISNUMBER(SEARCH("music/pop", N1977)),"pop",ISNUMBER(SEARCH("music/rock", N1977)),"rock",ISNUMBER(SEARCH("music/world music", N1977)),"world music",ISNUMBER(SEARCH("journalism/audio", N1977)),"audio",ISNUMBER(SEARCH("photography/nature", N1977)),"nature",ISNUMBER(SEARCH("photography/people", N1977)),"people",ISNUMBER(SEARCH("photography/photobooks", N1977)),"photobooks",ISNUMBER(SEARCH("photography/places", N1977)),"places",ISNUMBER(SEARCH("publishing/art books", N1977)),"art books",ISNUMBER(SEARCH("publishing/children's books", N1977)),"children's books",ISNUMBER(SEARCH("publishing/fiction", N1977)),"fiction",ISNUMBER(SEARCH("publishing/nonfiction", N1977)),"nonfiction",ISNUMBER(SEARCH("publishing/radio &amp; podcasts", N1977)),"radio &amp; podcasts",ISNUMBER(SEARCH("publishing/translations", N1977)),"translations",ISNUMBER(SEARCH("technology/gadgets", N1977)),"gadgets",ISNUMBER(SEARCH("technology/hardware", N1977)),"hardware",ISNUMBER(SEARCH("technology/makerspaces", N1977)),"makerspaces",ISNUMBER(SEARCH("technology/space exploration", N1977)),"space exploration",ISNUMBER(SEARCH("technology/wearables", N1977)),"wearables",ISNUMBER(SEARCH("technology/web", N1977)),"web",ISNUMBER(SEARCH("theater/musical", N1977)),"musical",ISNUMBER(SEARCH("theater/plays", N1977)),"plays",ISNUMBER(SEARCH("theater/spaces", N1977)),"spaces")</f>
        <v>hardware</v>
      </c>
      <c r="S1977" s="6">
        <f t="shared" si="153"/>
        <v>41313.755219907405</v>
      </c>
      <c r="T1977" s="6">
        <f t="shared" si="154"/>
        <v>41343.755219907405</v>
      </c>
    </row>
    <row r="1978" spans="1:20" ht="32" hidden="1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tr">
        <f t="shared" si="152"/>
        <v>technology</v>
      </c>
      <c r="R1978" t="str" cm="1">
        <f t="array" ref="R1978">_xlfn.IFS(ISNUMBER(SEARCH("film &amp; video/television", N1978)),"television",ISNUMBER(SEARCH("film &amp; video/animation", N1978)),"animation",ISNUMBER(SEARCH("film &amp; video/documentary", N1978)),"documentary",ISNUMBER(SEARCH("film &amp; video/drama", N1978)),"drama",ISNUMBER(SEARCH("film &amp; video/science fiction", N1978)),"science fiction",ISNUMBER(SEARCH("film &amp; video/shorts", N1978)),"shorts",ISNUMBER(SEARCH("food/food trucks", N1978)),"food trucks",ISNUMBER(SEARCH("food/restaurants", N1978)),"restaurants",ISNUMBER(SEARCH("food/small batch", N1978)),"small batch",ISNUMBER(SEARCH("games/mobile games", N1978)),"mobile games",ISNUMBER(SEARCH("games/tabletop games", N1978)),"tabletop games",ISNUMBER(SEARCH("games/video games", N1978)),"video games",ISNUMBER(SEARCH("music/classical music", N1978)),"classical music",ISNUMBER(SEARCH("music/electronic music", N1978)),"electronic music",ISNUMBER(SEARCH("music/faith", N1978)),"faith",ISNUMBER(SEARCH("music/indie rock", N1978)),"indie rock",ISNUMBER(SEARCH("music/jazz", N1978)),"jazz",ISNUMBER(SEARCH("music/metal", N1978)),"metal",ISNUMBER(SEARCH("music/pop", N1978)),"pop",ISNUMBER(SEARCH("music/rock", N1978)),"rock",ISNUMBER(SEARCH("music/world music", N1978)),"world music",ISNUMBER(SEARCH("journalism/audio", N1978)),"audio",ISNUMBER(SEARCH("photography/nature", N1978)),"nature",ISNUMBER(SEARCH("photography/people", N1978)),"people",ISNUMBER(SEARCH("photography/photobooks", N1978)),"photobooks",ISNUMBER(SEARCH("photography/places", N1978)),"places",ISNUMBER(SEARCH("publishing/art books", N1978)),"art books",ISNUMBER(SEARCH("publishing/children's books", N1978)),"children's books",ISNUMBER(SEARCH("publishing/fiction", N1978)),"fiction",ISNUMBER(SEARCH("publishing/nonfiction", N1978)),"nonfiction",ISNUMBER(SEARCH("publishing/radio &amp; podcasts", N1978)),"radio &amp; podcasts",ISNUMBER(SEARCH("publishing/translations", N1978)),"translations",ISNUMBER(SEARCH("technology/gadgets", N1978)),"gadgets",ISNUMBER(SEARCH("technology/hardware", N1978)),"hardware",ISNUMBER(SEARCH("technology/makerspaces", N1978)),"makerspaces",ISNUMBER(SEARCH("technology/space exploration", N1978)),"space exploration",ISNUMBER(SEARCH("technology/wearables", N1978)),"wearables",ISNUMBER(SEARCH("technology/web", N1978)),"web",ISNUMBER(SEARCH("theater/musical", N1978)),"musical",ISNUMBER(SEARCH("theater/plays", N1978)),"plays",ISNUMBER(SEARCH("theater/spaces", N1978)),"spaces")</f>
        <v>hardware</v>
      </c>
      <c r="S1978" s="6">
        <f t="shared" si="153"/>
        <v>41438.899594907409</v>
      </c>
      <c r="T1978" s="6">
        <f t="shared" si="154"/>
        <v>41468.899594907409</v>
      </c>
    </row>
    <row r="1979" spans="1:20" ht="32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tr">
        <f t="shared" si="152"/>
        <v>technology</v>
      </c>
      <c r="R1979" t="str" cm="1">
        <f t="array" ref="R1979">_xlfn.IFS(ISNUMBER(SEARCH("film &amp; video/television", N1979)),"television",ISNUMBER(SEARCH("film &amp; video/animation", N1979)),"animation",ISNUMBER(SEARCH("film &amp; video/documentary", N1979)),"documentary",ISNUMBER(SEARCH("film &amp; video/drama", N1979)),"drama",ISNUMBER(SEARCH("film &amp; video/science fiction", N1979)),"science fiction",ISNUMBER(SEARCH("film &amp; video/shorts", N1979)),"shorts",ISNUMBER(SEARCH("food/food trucks", N1979)),"food trucks",ISNUMBER(SEARCH("food/restaurants", N1979)),"restaurants",ISNUMBER(SEARCH("food/small batch", N1979)),"small batch",ISNUMBER(SEARCH("games/mobile games", N1979)),"mobile games",ISNUMBER(SEARCH("games/tabletop games", N1979)),"tabletop games",ISNUMBER(SEARCH("games/video games", N1979)),"video games",ISNUMBER(SEARCH("music/classical music", N1979)),"classical music",ISNUMBER(SEARCH("music/electronic music", N1979)),"electronic music",ISNUMBER(SEARCH("music/faith", N1979)),"faith",ISNUMBER(SEARCH("music/indie rock", N1979)),"indie rock",ISNUMBER(SEARCH("music/jazz", N1979)),"jazz",ISNUMBER(SEARCH("music/metal", N1979)),"metal",ISNUMBER(SEARCH("music/pop", N1979)),"pop",ISNUMBER(SEARCH("music/rock", N1979)),"rock",ISNUMBER(SEARCH("music/world music", N1979)),"world music",ISNUMBER(SEARCH("journalism/audio", N1979)),"audio",ISNUMBER(SEARCH("photography/nature", N1979)),"nature",ISNUMBER(SEARCH("photography/people", N1979)),"people",ISNUMBER(SEARCH("photography/photobooks", N1979)),"photobooks",ISNUMBER(SEARCH("photography/places", N1979)),"places",ISNUMBER(SEARCH("publishing/art books", N1979)),"art books",ISNUMBER(SEARCH("publishing/children's books", N1979)),"children's books",ISNUMBER(SEARCH("publishing/fiction", N1979)),"fiction",ISNUMBER(SEARCH("publishing/nonfiction", N1979)),"nonfiction",ISNUMBER(SEARCH("publishing/radio &amp; podcasts", N1979)),"radio &amp; podcasts",ISNUMBER(SEARCH("publishing/translations", N1979)),"translations",ISNUMBER(SEARCH("technology/gadgets", N1979)),"gadgets",ISNUMBER(SEARCH("technology/hardware", N1979)),"hardware",ISNUMBER(SEARCH("technology/makerspaces", N1979)),"makerspaces",ISNUMBER(SEARCH("technology/space exploration", N1979)),"space exploration",ISNUMBER(SEARCH("technology/wearables", N1979)),"wearables",ISNUMBER(SEARCH("technology/web", N1979)),"web",ISNUMBER(SEARCH("theater/musical", N1979)),"musical",ISNUMBER(SEARCH("theater/plays", N1979)),"plays",ISNUMBER(SEARCH("theater/spaces", N1979)),"spaces")</f>
        <v>hardware</v>
      </c>
      <c r="S1979" s="6">
        <f t="shared" si="153"/>
        <v>42311.216898148152</v>
      </c>
      <c r="T1979" s="6">
        <f t="shared" si="154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tr">
        <f t="shared" si="152"/>
        <v>technology</v>
      </c>
      <c r="R1980" t="str" cm="1">
        <f t="array" ref="R1980">_xlfn.IFS(ISNUMBER(SEARCH("film &amp; video/television", N1980)),"television",ISNUMBER(SEARCH("film &amp; video/animation", N1980)),"animation",ISNUMBER(SEARCH("film &amp; video/documentary", N1980)),"documentary",ISNUMBER(SEARCH("film &amp; video/drama", N1980)),"drama",ISNUMBER(SEARCH("film &amp; video/science fiction", N1980)),"science fiction",ISNUMBER(SEARCH("film &amp; video/shorts", N1980)),"shorts",ISNUMBER(SEARCH("food/food trucks", N1980)),"food trucks",ISNUMBER(SEARCH("food/restaurants", N1980)),"restaurants",ISNUMBER(SEARCH("food/small batch", N1980)),"small batch",ISNUMBER(SEARCH("games/mobile games", N1980)),"mobile games",ISNUMBER(SEARCH("games/tabletop games", N1980)),"tabletop games",ISNUMBER(SEARCH("games/video games", N1980)),"video games",ISNUMBER(SEARCH("music/classical music", N1980)),"classical music",ISNUMBER(SEARCH("music/electronic music", N1980)),"electronic music",ISNUMBER(SEARCH("music/faith", N1980)),"faith",ISNUMBER(SEARCH("music/indie rock", N1980)),"indie rock",ISNUMBER(SEARCH("music/jazz", N1980)),"jazz",ISNUMBER(SEARCH("music/metal", N1980)),"metal",ISNUMBER(SEARCH("music/pop", N1980)),"pop",ISNUMBER(SEARCH("music/rock", N1980)),"rock",ISNUMBER(SEARCH("music/world music", N1980)),"world music",ISNUMBER(SEARCH("journalism/audio", N1980)),"audio",ISNUMBER(SEARCH("photography/nature", N1980)),"nature",ISNUMBER(SEARCH("photography/people", N1980)),"people",ISNUMBER(SEARCH("photography/photobooks", N1980)),"photobooks",ISNUMBER(SEARCH("photography/places", N1980)),"places",ISNUMBER(SEARCH("publishing/art books", N1980)),"art books",ISNUMBER(SEARCH("publishing/children's books", N1980)),"children's books",ISNUMBER(SEARCH("publishing/fiction", N1980)),"fiction",ISNUMBER(SEARCH("publishing/nonfiction", N1980)),"nonfiction",ISNUMBER(SEARCH("publishing/radio &amp; podcasts", N1980)),"radio &amp; podcasts",ISNUMBER(SEARCH("publishing/translations", N1980)),"translations",ISNUMBER(SEARCH("technology/gadgets", N1980)),"gadgets",ISNUMBER(SEARCH("technology/hardware", N1980)),"hardware",ISNUMBER(SEARCH("technology/makerspaces", N1980)),"makerspaces",ISNUMBER(SEARCH("technology/space exploration", N1980)),"space exploration",ISNUMBER(SEARCH("technology/wearables", N1980)),"wearables",ISNUMBER(SEARCH("technology/web", N1980)),"web",ISNUMBER(SEARCH("theater/musical", N1980)),"musical",ISNUMBER(SEARCH("theater/plays", N1980)),"plays",ISNUMBER(SEARCH("theater/spaces", N1980)),"spaces")</f>
        <v>hardware</v>
      </c>
      <c r="S1980" s="6">
        <f t="shared" si="153"/>
        <v>41039.225601851853</v>
      </c>
      <c r="T1980" s="6">
        <f t="shared" si="154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tr">
        <f t="shared" si="152"/>
        <v>technology</v>
      </c>
      <c r="R1981" t="str" cm="1">
        <f t="array" ref="R1981">_xlfn.IFS(ISNUMBER(SEARCH("film &amp; video/television", N1981)),"television",ISNUMBER(SEARCH("film &amp; video/animation", N1981)),"animation",ISNUMBER(SEARCH("film &amp; video/documentary", N1981)),"documentary",ISNUMBER(SEARCH("film &amp; video/drama", N1981)),"drama",ISNUMBER(SEARCH("film &amp; video/science fiction", N1981)),"science fiction",ISNUMBER(SEARCH("film &amp; video/shorts", N1981)),"shorts",ISNUMBER(SEARCH("food/food trucks", N1981)),"food trucks",ISNUMBER(SEARCH("food/restaurants", N1981)),"restaurants",ISNUMBER(SEARCH("food/small batch", N1981)),"small batch",ISNUMBER(SEARCH("games/mobile games", N1981)),"mobile games",ISNUMBER(SEARCH("games/tabletop games", N1981)),"tabletop games",ISNUMBER(SEARCH("games/video games", N1981)),"video games",ISNUMBER(SEARCH("music/classical music", N1981)),"classical music",ISNUMBER(SEARCH("music/electronic music", N1981)),"electronic music",ISNUMBER(SEARCH("music/faith", N1981)),"faith",ISNUMBER(SEARCH("music/indie rock", N1981)),"indie rock",ISNUMBER(SEARCH("music/jazz", N1981)),"jazz",ISNUMBER(SEARCH("music/metal", N1981)),"metal",ISNUMBER(SEARCH("music/pop", N1981)),"pop",ISNUMBER(SEARCH("music/rock", N1981)),"rock",ISNUMBER(SEARCH("music/world music", N1981)),"world music",ISNUMBER(SEARCH("journalism/audio", N1981)),"audio",ISNUMBER(SEARCH("photography/nature", N1981)),"nature",ISNUMBER(SEARCH("photography/people", N1981)),"people",ISNUMBER(SEARCH("photography/photobooks", N1981)),"photobooks",ISNUMBER(SEARCH("photography/places", N1981)),"places",ISNUMBER(SEARCH("publishing/art books", N1981)),"art books",ISNUMBER(SEARCH("publishing/children's books", N1981)),"children's books",ISNUMBER(SEARCH("publishing/fiction", N1981)),"fiction",ISNUMBER(SEARCH("publishing/nonfiction", N1981)),"nonfiction",ISNUMBER(SEARCH("publishing/radio &amp; podcasts", N1981)),"radio &amp; podcasts",ISNUMBER(SEARCH("publishing/translations", N1981)),"translations",ISNUMBER(SEARCH("technology/gadgets", N1981)),"gadgets",ISNUMBER(SEARCH("technology/hardware", N1981)),"hardware",ISNUMBER(SEARCH("technology/makerspaces", N1981)),"makerspaces",ISNUMBER(SEARCH("technology/space exploration", N1981)),"space exploration",ISNUMBER(SEARCH("technology/wearables", N1981)),"wearables",ISNUMBER(SEARCH("technology/web", N1981)),"web",ISNUMBER(SEARCH("theater/musical", N1981)),"musical",ISNUMBER(SEARCH("theater/plays", N1981)),"plays",ISNUMBER(SEARCH("theater/spaces", N1981)),"spaces")</f>
        <v>hardware</v>
      </c>
      <c r="S1981" s="6">
        <f t="shared" si="153"/>
        <v>42290.460023148145</v>
      </c>
      <c r="T1981" s="6">
        <f t="shared" si="154"/>
        <v>42327.207638888889</v>
      </c>
    </row>
    <row r="1982" spans="1:20" ht="32" hidden="1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tr">
        <f t="shared" si="152"/>
        <v>technology</v>
      </c>
      <c r="R1982" t="str" cm="1">
        <f t="array" ref="R1982">_xlfn.IFS(ISNUMBER(SEARCH("film &amp; video/television", N1982)),"television",ISNUMBER(SEARCH("film &amp; video/animation", N1982)),"animation",ISNUMBER(SEARCH("film &amp; video/documentary", N1982)),"documentary",ISNUMBER(SEARCH("film &amp; video/drama", N1982)),"drama",ISNUMBER(SEARCH("film &amp; video/science fiction", N1982)),"science fiction",ISNUMBER(SEARCH("film &amp; video/shorts", N1982)),"shorts",ISNUMBER(SEARCH("food/food trucks", N1982)),"food trucks",ISNUMBER(SEARCH("food/restaurants", N1982)),"restaurants",ISNUMBER(SEARCH("food/small batch", N1982)),"small batch",ISNUMBER(SEARCH("games/mobile games", N1982)),"mobile games",ISNUMBER(SEARCH("games/tabletop games", N1982)),"tabletop games",ISNUMBER(SEARCH("games/video games", N1982)),"video games",ISNUMBER(SEARCH("music/classical music", N1982)),"classical music",ISNUMBER(SEARCH("music/electronic music", N1982)),"electronic music",ISNUMBER(SEARCH("music/faith", N1982)),"faith",ISNUMBER(SEARCH("music/indie rock", N1982)),"indie rock",ISNUMBER(SEARCH("music/jazz", N1982)),"jazz",ISNUMBER(SEARCH("music/metal", N1982)),"metal",ISNUMBER(SEARCH("music/pop", N1982)),"pop",ISNUMBER(SEARCH("music/rock", N1982)),"rock",ISNUMBER(SEARCH("music/world music", N1982)),"world music",ISNUMBER(SEARCH("journalism/audio", N1982)),"audio",ISNUMBER(SEARCH("photography/nature", N1982)),"nature",ISNUMBER(SEARCH("photography/people", N1982)),"people",ISNUMBER(SEARCH("photography/photobooks", N1982)),"photobooks",ISNUMBER(SEARCH("photography/places", N1982)),"places",ISNUMBER(SEARCH("publishing/art books", N1982)),"art books",ISNUMBER(SEARCH("publishing/children's books", N1982)),"children's books",ISNUMBER(SEARCH("publishing/fiction", N1982)),"fiction",ISNUMBER(SEARCH("publishing/nonfiction", N1982)),"nonfiction",ISNUMBER(SEARCH("publishing/radio &amp; podcasts", N1982)),"radio &amp; podcasts",ISNUMBER(SEARCH("publishing/translations", N1982)),"translations",ISNUMBER(SEARCH("technology/gadgets", N1982)),"gadgets",ISNUMBER(SEARCH("technology/hardware", N1982)),"hardware",ISNUMBER(SEARCH("technology/makerspaces", N1982)),"makerspaces",ISNUMBER(SEARCH("technology/space exploration", N1982)),"space exploration",ISNUMBER(SEARCH("technology/wearables", N1982)),"wearables",ISNUMBER(SEARCH("technology/web", N1982)),"web",ISNUMBER(SEARCH("theater/musical", N1982)),"musical",ISNUMBER(SEARCH("theater/plays", N1982)),"plays",ISNUMBER(SEARCH("theater/spaces", N1982)),"spaces")</f>
        <v>hardware</v>
      </c>
      <c r="S1982" s="6">
        <f t="shared" si="153"/>
        <v>42423.542384259257</v>
      </c>
      <c r="T1982" s="6">
        <f t="shared" si="154"/>
        <v>42463.500717592593</v>
      </c>
    </row>
    <row r="1983" spans="1:20" ht="48" hidden="1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tr">
        <f t="shared" si="152"/>
        <v>photography</v>
      </c>
      <c r="R1983" t="str" cm="1">
        <f t="array" ref="R1983">_xlfn.IFS(ISNUMBER(SEARCH("film &amp; video/television", N1983)),"television",ISNUMBER(SEARCH("film &amp; video/animation", N1983)),"animation",ISNUMBER(SEARCH("film &amp; video/documentary", N1983)),"documentary",ISNUMBER(SEARCH("film &amp; video/drama", N1983)),"drama",ISNUMBER(SEARCH("film &amp; video/science fiction", N1983)),"science fiction",ISNUMBER(SEARCH("film &amp; video/shorts", N1983)),"shorts",ISNUMBER(SEARCH("food/food trucks", N1983)),"food trucks",ISNUMBER(SEARCH("food/restaurants", N1983)),"restaurants",ISNUMBER(SEARCH("food/small batch", N1983)),"small batch",ISNUMBER(SEARCH("games/mobile games", N1983)),"mobile games",ISNUMBER(SEARCH("games/tabletop games", N1983)),"tabletop games",ISNUMBER(SEARCH("games/video games", N1983)),"video games",ISNUMBER(SEARCH("music/classical music", N1983)),"classical music",ISNUMBER(SEARCH("music/electronic music", N1983)),"electronic music",ISNUMBER(SEARCH("music/faith", N1983)),"faith",ISNUMBER(SEARCH("music/indie rock", N1983)),"indie rock",ISNUMBER(SEARCH("music/jazz", N1983)),"jazz",ISNUMBER(SEARCH("music/metal", N1983)),"metal",ISNUMBER(SEARCH("music/pop", N1983)),"pop",ISNUMBER(SEARCH("music/rock", N1983)),"rock",ISNUMBER(SEARCH("music/world music", N1983)),"world music",ISNUMBER(SEARCH("journalism/audio", N1983)),"audio",ISNUMBER(SEARCH("photography/nature", N1983)),"nature",ISNUMBER(SEARCH("photography/people", N1983)),"people",ISNUMBER(SEARCH("photography/photobooks", N1983)),"photobooks",ISNUMBER(SEARCH("photography/places", N1983)),"places",ISNUMBER(SEARCH("publishing/art books", N1983)),"art books",ISNUMBER(SEARCH("publishing/children's books", N1983)),"children's books",ISNUMBER(SEARCH("publishing/fiction", N1983)),"fiction",ISNUMBER(SEARCH("publishing/nonfiction", N1983)),"nonfiction",ISNUMBER(SEARCH("publishing/radio &amp; podcasts", N1983)),"radio &amp; podcasts",ISNUMBER(SEARCH("publishing/translations", N1983)),"translations",ISNUMBER(SEARCH("technology/gadgets", N1983)),"gadgets",ISNUMBER(SEARCH("technology/hardware", N1983)),"hardware",ISNUMBER(SEARCH("technology/makerspaces", N1983)),"makerspaces",ISNUMBER(SEARCH("technology/space exploration", N1983)),"space exploration",ISNUMBER(SEARCH("technology/wearables", N1983)),"wearables",ISNUMBER(SEARCH("technology/web", N1983)),"web",ISNUMBER(SEARCH("theater/musical", N1983)),"musical",ISNUMBER(SEARCH("theater/plays", N1983)),"plays",ISNUMBER(SEARCH("theater/spaces", N1983)),"spaces")</f>
        <v>people</v>
      </c>
      <c r="S1983" s="6">
        <f t="shared" si="153"/>
        <v>41799.725289351853</v>
      </c>
      <c r="T1983" s="6">
        <f t="shared" si="154"/>
        <v>41829.725289351853</v>
      </c>
    </row>
    <row r="1984" spans="1:20" ht="32" hidden="1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v>0</v>
      </c>
      <c r="Q1984" t="str">
        <f t="shared" si="152"/>
        <v>photography</v>
      </c>
      <c r="R1984" t="str" cm="1">
        <f t="array" ref="R1984">_xlfn.IFS(ISNUMBER(SEARCH("film &amp; video/television", N1984)),"television",ISNUMBER(SEARCH("film &amp; video/animation", N1984)),"animation",ISNUMBER(SEARCH("film &amp; video/documentary", N1984)),"documentary",ISNUMBER(SEARCH("film &amp; video/drama", N1984)),"drama",ISNUMBER(SEARCH("film &amp; video/science fiction", N1984)),"science fiction",ISNUMBER(SEARCH("film &amp; video/shorts", N1984)),"shorts",ISNUMBER(SEARCH("food/food trucks", N1984)),"food trucks",ISNUMBER(SEARCH("food/restaurants", N1984)),"restaurants",ISNUMBER(SEARCH("food/small batch", N1984)),"small batch",ISNUMBER(SEARCH("games/mobile games", N1984)),"mobile games",ISNUMBER(SEARCH("games/tabletop games", N1984)),"tabletop games",ISNUMBER(SEARCH("games/video games", N1984)),"video games",ISNUMBER(SEARCH("music/classical music", N1984)),"classical music",ISNUMBER(SEARCH("music/electronic music", N1984)),"electronic music",ISNUMBER(SEARCH("music/faith", N1984)),"faith",ISNUMBER(SEARCH("music/indie rock", N1984)),"indie rock",ISNUMBER(SEARCH("music/jazz", N1984)),"jazz",ISNUMBER(SEARCH("music/metal", N1984)),"metal",ISNUMBER(SEARCH("music/pop", N1984)),"pop",ISNUMBER(SEARCH("music/rock", N1984)),"rock",ISNUMBER(SEARCH("music/world music", N1984)),"world music",ISNUMBER(SEARCH("journalism/audio", N1984)),"audio",ISNUMBER(SEARCH("photography/nature", N1984)),"nature",ISNUMBER(SEARCH("photography/people", N1984)),"people",ISNUMBER(SEARCH("photography/photobooks", N1984)),"photobooks",ISNUMBER(SEARCH("photography/places", N1984)),"places",ISNUMBER(SEARCH("publishing/art books", N1984)),"art books",ISNUMBER(SEARCH("publishing/children's books", N1984)),"children's books",ISNUMBER(SEARCH("publishing/fiction", N1984)),"fiction",ISNUMBER(SEARCH("publishing/nonfiction", N1984)),"nonfiction",ISNUMBER(SEARCH("publishing/radio &amp; podcasts", N1984)),"radio &amp; podcasts",ISNUMBER(SEARCH("publishing/translations", N1984)),"translations",ISNUMBER(SEARCH("technology/gadgets", N1984)),"gadgets",ISNUMBER(SEARCH("technology/hardware", N1984)),"hardware",ISNUMBER(SEARCH("technology/makerspaces", N1984)),"makerspaces",ISNUMBER(SEARCH("technology/space exploration", N1984)),"space exploration",ISNUMBER(SEARCH("technology/wearables", N1984)),"wearables",ISNUMBER(SEARCH("technology/web", N1984)),"web",ISNUMBER(SEARCH("theater/musical", N1984)),"musical",ISNUMBER(SEARCH("theater/plays", N1984)),"plays",ISNUMBER(SEARCH("theater/spaces", N1984)),"spaces")</f>
        <v>people</v>
      </c>
      <c r="S1984" s="6">
        <f t="shared" si="153"/>
        <v>42678.586655092593</v>
      </c>
      <c r="T1984" s="6">
        <f t="shared" si="154"/>
        <v>42708.628321759257</v>
      </c>
    </row>
    <row r="1985" spans="1:20" ht="48" hidden="1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tr">
        <f t="shared" si="152"/>
        <v>photography</v>
      </c>
      <c r="R1985" t="str" cm="1">
        <f t="array" ref="R1985">_xlfn.IFS(ISNUMBER(SEARCH("film &amp; video/television", N1985)),"television",ISNUMBER(SEARCH("film &amp; video/animation", N1985)),"animation",ISNUMBER(SEARCH("film &amp; video/documentary", N1985)),"documentary",ISNUMBER(SEARCH("film &amp; video/drama", N1985)),"drama",ISNUMBER(SEARCH("film &amp; video/science fiction", N1985)),"science fiction",ISNUMBER(SEARCH("film &amp; video/shorts", N1985)),"shorts",ISNUMBER(SEARCH("food/food trucks", N1985)),"food trucks",ISNUMBER(SEARCH("food/restaurants", N1985)),"restaurants",ISNUMBER(SEARCH("food/small batch", N1985)),"small batch",ISNUMBER(SEARCH("games/mobile games", N1985)),"mobile games",ISNUMBER(SEARCH("games/tabletop games", N1985)),"tabletop games",ISNUMBER(SEARCH("games/video games", N1985)),"video games",ISNUMBER(SEARCH("music/classical music", N1985)),"classical music",ISNUMBER(SEARCH("music/electronic music", N1985)),"electronic music",ISNUMBER(SEARCH("music/faith", N1985)),"faith",ISNUMBER(SEARCH("music/indie rock", N1985)),"indie rock",ISNUMBER(SEARCH("music/jazz", N1985)),"jazz",ISNUMBER(SEARCH("music/metal", N1985)),"metal",ISNUMBER(SEARCH("music/pop", N1985)),"pop",ISNUMBER(SEARCH("music/rock", N1985)),"rock",ISNUMBER(SEARCH("music/world music", N1985)),"world music",ISNUMBER(SEARCH("journalism/audio", N1985)),"audio",ISNUMBER(SEARCH("photography/nature", N1985)),"nature",ISNUMBER(SEARCH("photography/people", N1985)),"people",ISNUMBER(SEARCH("photography/photobooks", N1985)),"photobooks",ISNUMBER(SEARCH("photography/places", N1985)),"places",ISNUMBER(SEARCH("publishing/art books", N1985)),"art books",ISNUMBER(SEARCH("publishing/children's books", N1985)),"children's books",ISNUMBER(SEARCH("publishing/fiction", N1985)),"fiction",ISNUMBER(SEARCH("publishing/nonfiction", N1985)),"nonfiction",ISNUMBER(SEARCH("publishing/radio &amp; podcasts", N1985)),"radio &amp; podcasts",ISNUMBER(SEARCH("publishing/translations", N1985)),"translations",ISNUMBER(SEARCH("technology/gadgets", N1985)),"gadgets",ISNUMBER(SEARCH("technology/hardware", N1985)),"hardware",ISNUMBER(SEARCH("technology/makerspaces", N1985)),"makerspaces",ISNUMBER(SEARCH("technology/space exploration", N1985)),"space exploration",ISNUMBER(SEARCH("technology/wearables", N1985)),"wearables",ISNUMBER(SEARCH("technology/web", N1985)),"web",ISNUMBER(SEARCH("theater/musical", N1985)),"musical",ISNUMBER(SEARCH("theater/plays", N1985)),"plays",ISNUMBER(SEARCH("theater/spaces", N1985)),"spaces")</f>
        <v>people</v>
      </c>
      <c r="S1985" s="6">
        <f t="shared" si="153"/>
        <v>42593.011782407411</v>
      </c>
      <c r="T1985" s="6">
        <f t="shared" si="154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>
        <f t="shared" si="151"/>
        <v>453.14285714285717</v>
      </c>
      <c r="Q1986" t="str">
        <f t="shared" si="152"/>
        <v>photography</v>
      </c>
      <c r="R1986" t="str" cm="1">
        <f t="array" ref="R1986">_xlfn.IFS(ISNUMBER(SEARCH("film &amp; video/television", N1986)),"television",ISNUMBER(SEARCH("film &amp; video/animation", N1986)),"animation",ISNUMBER(SEARCH("film &amp; video/documentary", N1986)),"documentary",ISNUMBER(SEARCH("film &amp; video/drama", N1986)),"drama",ISNUMBER(SEARCH("film &amp; video/science fiction", N1986)),"science fiction",ISNUMBER(SEARCH("film &amp; video/shorts", N1986)),"shorts",ISNUMBER(SEARCH("food/food trucks", N1986)),"food trucks",ISNUMBER(SEARCH("food/restaurants", N1986)),"restaurants",ISNUMBER(SEARCH("food/small batch", N1986)),"small batch",ISNUMBER(SEARCH("games/mobile games", N1986)),"mobile games",ISNUMBER(SEARCH("games/tabletop games", N1986)),"tabletop games",ISNUMBER(SEARCH("games/video games", N1986)),"video games",ISNUMBER(SEARCH("music/classical music", N1986)),"classical music",ISNUMBER(SEARCH("music/electronic music", N1986)),"electronic music",ISNUMBER(SEARCH("music/faith", N1986)),"faith",ISNUMBER(SEARCH("music/indie rock", N1986)),"indie rock",ISNUMBER(SEARCH("music/jazz", N1986)),"jazz",ISNUMBER(SEARCH("music/metal", N1986)),"metal",ISNUMBER(SEARCH("music/pop", N1986)),"pop",ISNUMBER(SEARCH("music/rock", N1986)),"rock",ISNUMBER(SEARCH("music/world music", N1986)),"world music",ISNUMBER(SEARCH("journalism/audio", N1986)),"audio",ISNUMBER(SEARCH("photography/nature", N1986)),"nature",ISNUMBER(SEARCH("photography/people", N1986)),"people",ISNUMBER(SEARCH("photography/photobooks", N1986)),"photobooks",ISNUMBER(SEARCH("photography/places", N1986)),"places",ISNUMBER(SEARCH("publishing/art books", N1986)),"art books",ISNUMBER(SEARCH("publishing/children's books", N1986)),"children's books",ISNUMBER(SEARCH("publishing/fiction", N1986)),"fiction",ISNUMBER(SEARCH("publishing/nonfiction", N1986)),"nonfiction",ISNUMBER(SEARCH("publishing/radio &amp; podcasts", N1986)),"radio &amp; podcasts",ISNUMBER(SEARCH("publishing/translations", N1986)),"translations",ISNUMBER(SEARCH("technology/gadgets", N1986)),"gadgets",ISNUMBER(SEARCH("technology/hardware", N1986)),"hardware",ISNUMBER(SEARCH("technology/makerspaces", N1986)),"makerspaces",ISNUMBER(SEARCH("technology/space exploration", N1986)),"space exploration",ISNUMBER(SEARCH("technology/wearables", N1986)),"wearables",ISNUMBER(SEARCH("technology/web", N1986)),"web",ISNUMBER(SEARCH("theater/musical", N1986)),"musical",ISNUMBER(SEARCH("theater/plays", N1986)),"plays",ISNUMBER(SEARCH("theater/spaces", N1986)),"spaces")</f>
        <v>people</v>
      </c>
      <c r="S1986" s="6">
        <f t="shared" si="153"/>
        <v>41913.790289351848</v>
      </c>
      <c r="T1986" s="6">
        <f t="shared" si="154"/>
        <v>41973.831956018519</v>
      </c>
    </row>
    <row r="1987" spans="1:20" ht="48" hidden="1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(E1987/D1987)*100</f>
        <v>3.1875</v>
      </c>
      <c r="P1987">
        <f t="shared" ref="P1987:P2050" si="156">(E1987/L1987)</f>
        <v>12.75</v>
      </c>
      <c r="Q1987" t="str">
        <f t="shared" ref="Q1987:Q2050" si="157">_xlfn.IFS(ISNUMBER(SEARCH("film &amp; video", N1987)),"film &amp; video",ISNUMBER(SEARCH("food", N1987)),"food",ISNUMBER(SEARCH("games", N1987)),"games",ISNUMBER(SEARCH("journalism", N1987)),"journalism",ISNUMBER(SEARCH("music", N1987)),"music",ISNUMBER(SEARCH("photography", N1987)),"photography",ISNUMBER(SEARCH("publishing", N1987)),"publishing",ISNUMBER(SEARCH("technology", N1987)),"technology",ISNUMBER(SEARCH("theater", N1987)),"theater")</f>
        <v>photography</v>
      </c>
      <c r="R1987" t="str" cm="1">
        <f t="array" ref="R1987">_xlfn.IFS(ISNUMBER(SEARCH("film &amp; video/television", N1987)),"television",ISNUMBER(SEARCH("film &amp; video/animation", N1987)),"animation",ISNUMBER(SEARCH("film &amp; video/documentary", N1987)),"documentary",ISNUMBER(SEARCH("film &amp; video/drama", N1987)),"drama",ISNUMBER(SEARCH("film &amp; video/science fiction", N1987)),"science fiction",ISNUMBER(SEARCH("film &amp; video/shorts", N1987)),"shorts",ISNUMBER(SEARCH("food/food trucks", N1987)),"food trucks",ISNUMBER(SEARCH("food/restaurants", N1987)),"restaurants",ISNUMBER(SEARCH("food/small batch", N1987)),"small batch",ISNUMBER(SEARCH("games/mobile games", N1987)),"mobile games",ISNUMBER(SEARCH("games/tabletop games", N1987)),"tabletop games",ISNUMBER(SEARCH("games/video games", N1987)),"video games",ISNUMBER(SEARCH("music/classical music", N1987)),"classical music",ISNUMBER(SEARCH("music/electronic music", N1987)),"electronic music",ISNUMBER(SEARCH("music/faith", N1987)),"faith",ISNUMBER(SEARCH("music/indie rock", N1987)),"indie rock",ISNUMBER(SEARCH("music/jazz", N1987)),"jazz",ISNUMBER(SEARCH("music/metal", N1987)),"metal",ISNUMBER(SEARCH("music/pop", N1987)),"pop",ISNUMBER(SEARCH("music/rock", N1987)),"rock",ISNUMBER(SEARCH("music/world music", N1987)),"world music",ISNUMBER(SEARCH("journalism/audio", N1987)),"audio",ISNUMBER(SEARCH("photography/nature", N1987)),"nature",ISNUMBER(SEARCH("photography/people", N1987)),"people",ISNUMBER(SEARCH("photography/photobooks", N1987)),"photobooks",ISNUMBER(SEARCH("photography/places", N1987)),"places",ISNUMBER(SEARCH("publishing/art books", N1987)),"art books",ISNUMBER(SEARCH("publishing/children's books", N1987)),"children's books",ISNUMBER(SEARCH("publishing/fiction", N1987)),"fiction",ISNUMBER(SEARCH("publishing/nonfiction", N1987)),"nonfiction",ISNUMBER(SEARCH("publishing/radio &amp; podcasts", N1987)),"radio &amp; podcasts",ISNUMBER(SEARCH("publishing/translations", N1987)),"translations",ISNUMBER(SEARCH("technology/gadgets", N1987)),"gadgets",ISNUMBER(SEARCH("technology/hardware", N1987)),"hardware",ISNUMBER(SEARCH("technology/makerspaces", N1987)),"makerspaces",ISNUMBER(SEARCH("technology/space exploration", N1987)),"space exploration",ISNUMBER(SEARCH("technology/wearables", N1987)),"wearables",ISNUMBER(SEARCH("technology/web", N1987)),"web",ISNUMBER(SEARCH("theater/musical", N1987)),"musical",ISNUMBER(SEARCH("theater/plays", N1987)),"plays",ISNUMBER(SEARCH("theater/spaces", N1987)),"spaces")</f>
        <v>people</v>
      </c>
      <c r="S1987" s="6">
        <f t="shared" ref="S1987:S2050" si="158">(((J1987/60)/60)/24)+DATE(1970,1,1)</f>
        <v>42555.698738425926</v>
      </c>
      <c r="T1987" s="6">
        <f t="shared" ref="T1987:T2050" si="159">(((I1987/60)/60)/24)+DATE(1970,1,1)</f>
        <v>42584.958333333328</v>
      </c>
    </row>
    <row r="1988" spans="1:20" ht="48" hidden="1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tr">
        <f t="shared" si="157"/>
        <v>photography</v>
      </c>
      <c r="R1988" t="str" cm="1">
        <f t="array" ref="R1988">_xlfn.IFS(ISNUMBER(SEARCH("film &amp; video/television", N1988)),"television",ISNUMBER(SEARCH("film &amp; video/animation", N1988)),"animation",ISNUMBER(SEARCH("film &amp; video/documentary", N1988)),"documentary",ISNUMBER(SEARCH("film &amp; video/drama", N1988)),"drama",ISNUMBER(SEARCH("film &amp; video/science fiction", N1988)),"science fiction",ISNUMBER(SEARCH("film &amp; video/shorts", N1988)),"shorts",ISNUMBER(SEARCH("food/food trucks", N1988)),"food trucks",ISNUMBER(SEARCH("food/restaurants", N1988)),"restaurants",ISNUMBER(SEARCH("food/small batch", N1988)),"small batch",ISNUMBER(SEARCH("games/mobile games", N1988)),"mobile games",ISNUMBER(SEARCH("games/tabletop games", N1988)),"tabletop games",ISNUMBER(SEARCH("games/video games", N1988)),"video games",ISNUMBER(SEARCH("music/classical music", N1988)),"classical music",ISNUMBER(SEARCH("music/electronic music", N1988)),"electronic music",ISNUMBER(SEARCH("music/faith", N1988)),"faith",ISNUMBER(SEARCH("music/indie rock", N1988)),"indie rock",ISNUMBER(SEARCH("music/jazz", N1988)),"jazz",ISNUMBER(SEARCH("music/metal", N1988)),"metal",ISNUMBER(SEARCH("music/pop", N1988)),"pop",ISNUMBER(SEARCH("music/rock", N1988)),"rock",ISNUMBER(SEARCH("music/world music", N1988)),"world music",ISNUMBER(SEARCH("journalism/audio", N1988)),"audio",ISNUMBER(SEARCH("photography/nature", N1988)),"nature",ISNUMBER(SEARCH("photography/people", N1988)),"people",ISNUMBER(SEARCH("photography/photobooks", N1988)),"photobooks",ISNUMBER(SEARCH("photography/places", N1988)),"places",ISNUMBER(SEARCH("publishing/art books", N1988)),"art books",ISNUMBER(SEARCH("publishing/children's books", N1988)),"children's books",ISNUMBER(SEARCH("publishing/fiction", N1988)),"fiction",ISNUMBER(SEARCH("publishing/nonfiction", N1988)),"nonfiction",ISNUMBER(SEARCH("publishing/radio &amp; podcasts", N1988)),"radio &amp; podcasts",ISNUMBER(SEARCH("publishing/translations", N1988)),"translations",ISNUMBER(SEARCH("technology/gadgets", N1988)),"gadgets",ISNUMBER(SEARCH("technology/hardware", N1988)),"hardware",ISNUMBER(SEARCH("technology/makerspaces", N1988)),"makerspaces",ISNUMBER(SEARCH("technology/space exploration", N1988)),"space exploration",ISNUMBER(SEARCH("technology/wearables", N1988)),"wearables",ISNUMBER(SEARCH("technology/web", N1988)),"web",ISNUMBER(SEARCH("theater/musical", N1988)),"musical",ISNUMBER(SEARCH("theater/plays", N1988)),"plays",ISNUMBER(SEARCH("theater/spaces", N1988)),"spaces")</f>
        <v>people</v>
      </c>
      <c r="S1988" s="6">
        <f t="shared" si="158"/>
        <v>42413.433831018512</v>
      </c>
      <c r="T1988" s="6">
        <f t="shared" si="159"/>
        <v>42443.392164351855</v>
      </c>
    </row>
    <row r="1989" spans="1:20" ht="32" hidden="1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tr">
        <f t="shared" si="157"/>
        <v>photography</v>
      </c>
      <c r="R1989" t="str" cm="1">
        <f t="array" ref="R1989">_xlfn.IFS(ISNUMBER(SEARCH("film &amp; video/television", N1989)),"television",ISNUMBER(SEARCH("film &amp; video/animation", N1989)),"animation",ISNUMBER(SEARCH("film &amp; video/documentary", N1989)),"documentary",ISNUMBER(SEARCH("film &amp; video/drama", N1989)),"drama",ISNUMBER(SEARCH("film &amp; video/science fiction", N1989)),"science fiction",ISNUMBER(SEARCH("film &amp; video/shorts", N1989)),"shorts",ISNUMBER(SEARCH("food/food trucks", N1989)),"food trucks",ISNUMBER(SEARCH("food/restaurants", N1989)),"restaurants",ISNUMBER(SEARCH("food/small batch", N1989)),"small batch",ISNUMBER(SEARCH("games/mobile games", N1989)),"mobile games",ISNUMBER(SEARCH("games/tabletop games", N1989)),"tabletop games",ISNUMBER(SEARCH("games/video games", N1989)),"video games",ISNUMBER(SEARCH("music/classical music", N1989)),"classical music",ISNUMBER(SEARCH("music/electronic music", N1989)),"electronic music",ISNUMBER(SEARCH("music/faith", N1989)),"faith",ISNUMBER(SEARCH("music/indie rock", N1989)),"indie rock",ISNUMBER(SEARCH("music/jazz", N1989)),"jazz",ISNUMBER(SEARCH("music/metal", N1989)),"metal",ISNUMBER(SEARCH("music/pop", N1989)),"pop",ISNUMBER(SEARCH("music/rock", N1989)),"rock",ISNUMBER(SEARCH("music/world music", N1989)),"world music",ISNUMBER(SEARCH("journalism/audio", N1989)),"audio",ISNUMBER(SEARCH("photography/nature", N1989)),"nature",ISNUMBER(SEARCH("photography/people", N1989)),"people",ISNUMBER(SEARCH("photography/photobooks", N1989)),"photobooks",ISNUMBER(SEARCH("photography/places", N1989)),"places",ISNUMBER(SEARCH("publishing/art books", N1989)),"art books",ISNUMBER(SEARCH("publishing/children's books", N1989)),"children's books",ISNUMBER(SEARCH("publishing/fiction", N1989)),"fiction",ISNUMBER(SEARCH("publishing/nonfiction", N1989)),"nonfiction",ISNUMBER(SEARCH("publishing/radio &amp; podcasts", N1989)),"radio &amp; podcasts",ISNUMBER(SEARCH("publishing/translations", N1989)),"translations",ISNUMBER(SEARCH("technology/gadgets", N1989)),"gadgets",ISNUMBER(SEARCH("technology/hardware", N1989)),"hardware",ISNUMBER(SEARCH("technology/makerspaces", N1989)),"makerspaces",ISNUMBER(SEARCH("technology/space exploration", N1989)),"space exploration",ISNUMBER(SEARCH("technology/wearables", N1989)),"wearables",ISNUMBER(SEARCH("technology/web", N1989)),"web",ISNUMBER(SEARCH("theater/musical", N1989)),"musical",ISNUMBER(SEARCH("theater/plays", N1989)),"plays",ISNUMBER(SEARCH("theater/spaces", N1989)),"spaces")</f>
        <v>people</v>
      </c>
      <c r="S1989" s="6">
        <f t="shared" si="158"/>
        <v>42034.639768518522</v>
      </c>
      <c r="T1989" s="6">
        <f t="shared" si="159"/>
        <v>42064.639768518522</v>
      </c>
    </row>
    <row r="1990" spans="1:20" ht="16" hidden="1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tr">
        <f t="shared" si="157"/>
        <v>photography</v>
      </c>
      <c r="R1990" t="str" cm="1">
        <f t="array" ref="R1990">_xlfn.IFS(ISNUMBER(SEARCH("film &amp; video/television", N1990)),"television",ISNUMBER(SEARCH("film &amp; video/animation", N1990)),"animation",ISNUMBER(SEARCH("film &amp; video/documentary", N1990)),"documentary",ISNUMBER(SEARCH("film &amp; video/drama", N1990)),"drama",ISNUMBER(SEARCH("film &amp; video/science fiction", N1990)),"science fiction",ISNUMBER(SEARCH("film &amp; video/shorts", N1990)),"shorts",ISNUMBER(SEARCH("food/food trucks", N1990)),"food trucks",ISNUMBER(SEARCH("food/restaurants", N1990)),"restaurants",ISNUMBER(SEARCH("food/small batch", N1990)),"small batch",ISNUMBER(SEARCH("games/mobile games", N1990)),"mobile games",ISNUMBER(SEARCH("games/tabletop games", N1990)),"tabletop games",ISNUMBER(SEARCH("games/video games", N1990)),"video games",ISNUMBER(SEARCH("music/classical music", N1990)),"classical music",ISNUMBER(SEARCH("music/electronic music", N1990)),"electronic music",ISNUMBER(SEARCH("music/faith", N1990)),"faith",ISNUMBER(SEARCH("music/indie rock", N1990)),"indie rock",ISNUMBER(SEARCH("music/jazz", N1990)),"jazz",ISNUMBER(SEARCH("music/metal", N1990)),"metal",ISNUMBER(SEARCH("music/pop", N1990)),"pop",ISNUMBER(SEARCH("music/rock", N1990)),"rock",ISNUMBER(SEARCH("music/world music", N1990)),"world music",ISNUMBER(SEARCH("journalism/audio", N1990)),"audio",ISNUMBER(SEARCH("photography/nature", N1990)),"nature",ISNUMBER(SEARCH("photography/people", N1990)),"people",ISNUMBER(SEARCH("photography/photobooks", N1990)),"photobooks",ISNUMBER(SEARCH("photography/places", N1990)),"places",ISNUMBER(SEARCH("publishing/art books", N1990)),"art books",ISNUMBER(SEARCH("publishing/children's books", N1990)),"children's books",ISNUMBER(SEARCH("publishing/fiction", N1990)),"fiction",ISNUMBER(SEARCH("publishing/nonfiction", N1990)),"nonfiction",ISNUMBER(SEARCH("publishing/radio &amp; podcasts", N1990)),"radio &amp; podcasts",ISNUMBER(SEARCH("publishing/translations", N1990)),"translations",ISNUMBER(SEARCH("technology/gadgets", N1990)),"gadgets",ISNUMBER(SEARCH("technology/hardware", N1990)),"hardware",ISNUMBER(SEARCH("technology/makerspaces", N1990)),"makerspaces",ISNUMBER(SEARCH("technology/space exploration", N1990)),"space exploration",ISNUMBER(SEARCH("technology/wearables", N1990)),"wearables",ISNUMBER(SEARCH("technology/web", N1990)),"web",ISNUMBER(SEARCH("theater/musical", N1990)),"musical",ISNUMBER(SEARCH("theater/plays", N1990)),"plays",ISNUMBER(SEARCH("theater/spaces", N1990)),"spaces")</f>
        <v>people</v>
      </c>
      <c r="S1990" s="6">
        <f t="shared" si="158"/>
        <v>42206.763217592597</v>
      </c>
      <c r="T1990" s="6">
        <f t="shared" si="159"/>
        <v>42236.763217592597</v>
      </c>
    </row>
    <row r="1991" spans="1:20" ht="48" hidden="1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tr" cm="1">
        <f t="array" ref="R1991">_xlfn.IFS(ISNUMBER(SEARCH("film &amp; video/television", N1991)),"television",ISNUMBER(SEARCH("film &amp; video/animation", N1991)),"animation",ISNUMBER(SEARCH("film &amp; video/documentary", N1991)),"documentary",ISNUMBER(SEARCH("film &amp; video/drama", N1991)),"drama",ISNUMBER(SEARCH("film &amp; video/science fiction", N1991)),"science fiction",ISNUMBER(SEARCH("film &amp; video/shorts", N1991)),"shorts",ISNUMBER(SEARCH("food/food trucks", N1991)),"food trucks",ISNUMBER(SEARCH("food/restaurants", N1991)),"restaurants",ISNUMBER(SEARCH("food/small batch", N1991)),"small batch",ISNUMBER(SEARCH("games/mobile games", N1991)),"mobile games",ISNUMBER(SEARCH("games/tabletop games", N1991)),"tabletop games",ISNUMBER(SEARCH("games/video games", N1991)),"video games",ISNUMBER(SEARCH("music/classical music", N1991)),"classical music",ISNUMBER(SEARCH("music/electronic music", N1991)),"electronic music",ISNUMBER(SEARCH("music/faith", N1991)),"faith",ISNUMBER(SEARCH("music/indie rock", N1991)),"indie rock",ISNUMBER(SEARCH("music/jazz", N1991)),"jazz",ISNUMBER(SEARCH("music/metal", N1991)),"metal",ISNUMBER(SEARCH("music/pop", N1991)),"pop",ISNUMBER(SEARCH("music/rock", N1991)),"rock",ISNUMBER(SEARCH("music/world music", N1991)),"world music",ISNUMBER(SEARCH("journalism/audio", N1991)),"audio",ISNUMBER(SEARCH("photography/nature", N1991)),"nature",ISNUMBER(SEARCH("photography/people", N1991)),"people",ISNUMBER(SEARCH("photography/photobooks", N1991)),"photobooks",ISNUMBER(SEARCH("photography/places", N1991)),"places",ISNUMBER(SEARCH("publishing/art books", N1991)),"art books",ISNUMBER(SEARCH("publishing/children's books", N1991)),"children's books",ISNUMBER(SEARCH("publishing/fiction", N1991)),"fiction",ISNUMBER(SEARCH("publishing/nonfiction", N1991)),"nonfiction",ISNUMBER(SEARCH("publishing/radio &amp; podcasts", N1991)),"radio &amp; podcasts",ISNUMBER(SEARCH("publishing/translations", N1991)),"translations",ISNUMBER(SEARCH("technology/gadgets", N1991)),"gadgets",ISNUMBER(SEARCH("technology/hardware", N1991)),"hardware",ISNUMBER(SEARCH("technology/makerspaces", N1991)),"makerspaces",ISNUMBER(SEARCH("technology/space exploration", N1991)),"space exploration",ISNUMBER(SEARCH("technology/wearables", N1991)),"wearables",ISNUMBER(SEARCH("technology/web", N1991)),"web",ISNUMBER(SEARCH("theater/musical", N1991)),"musical",ISNUMBER(SEARCH("theater/plays", N1991)),"plays",ISNUMBER(SEARCH("theater/spaces", N1991)),"spaces")</f>
        <v>people</v>
      </c>
      <c r="S1991" s="6">
        <f t="shared" si="158"/>
        <v>42685.680648148147</v>
      </c>
      <c r="T1991" s="6">
        <f t="shared" si="159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tr">
        <f t="shared" si="157"/>
        <v>photography</v>
      </c>
      <c r="R1992" t="str" cm="1">
        <f t="array" ref="R1992">_xlfn.IFS(ISNUMBER(SEARCH("film &amp; video/television", N1992)),"television",ISNUMBER(SEARCH("film &amp; video/animation", N1992)),"animation",ISNUMBER(SEARCH("film &amp; video/documentary", N1992)),"documentary",ISNUMBER(SEARCH("film &amp; video/drama", N1992)),"drama",ISNUMBER(SEARCH("film &amp; video/science fiction", N1992)),"science fiction",ISNUMBER(SEARCH("film &amp; video/shorts", N1992)),"shorts",ISNUMBER(SEARCH("food/food trucks", N1992)),"food trucks",ISNUMBER(SEARCH("food/restaurants", N1992)),"restaurants",ISNUMBER(SEARCH("food/small batch", N1992)),"small batch",ISNUMBER(SEARCH("games/mobile games", N1992)),"mobile games",ISNUMBER(SEARCH("games/tabletop games", N1992)),"tabletop games",ISNUMBER(SEARCH("games/video games", N1992)),"video games",ISNUMBER(SEARCH("music/classical music", N1992)),"classical music",ISNUMBER(SEARCH("music/electronic music", N1992)),"electronic music",ISNUMBER(SEARCH("music/faith", N1992)),"faith",ISNUMBER(SEARCH("music/indie rock", N1992)),"indie rock",ISNUMBER(SEARCH("music/jazz", N1992)),"jazz",ISNUMBER(SEARCH("music/metal", N1992)),"metal",ISNUMBER(SEARCH("music/pop", N1992)),"pop",ISNUMBER(SEARCH("music/rock", N1992)),"rock",ISNUMBER(SEARCH("music/world music", N1992)),"world music",ISNUMBER(SEARCH("journalism/audio", N1992)),"audio",ISNUMBER(SEARCH("photography/nature", N1992)),"nature",ISNUMBER(SEARCH("photography/people", N1992)),"people",ISNUMBER(SEARCH("photography/photobooks", N1992)),"photobooks",ISNUMBER(SEARCH("photography/places", N1992)),"places",ISNUMBER(SEARCH("publishing/art books", N1992)),"art books",ISNUMBER(SEARCH("publishing/children's books", N1992)),"children's books",ISNUMBER(SEARCH("publishing/fiction", N1992)),"fiction",ISNUMBER(SEARCH("publishing/nonfiction", N1992)),"nonfiction",ISNUMBER(SEARCH("publishing/radio &amp; podcasts", N1992)),"radio &amp; podcasts",ISNUMBER(SEARCH("publishing/translations", N1992)),"translations",ISNUMBER(SEARCH("technology/gadgets", N1992)),"gadgets",ISNUMBER(SEARCH("technology/hardware", N1992)),"hardware",ISNUMBER(SEARCH("technology/makerspaces", N1992)),"makerspaces",ISNUMBER(SEARCH("technology/space exploration", N1992)),"space exploration",ISNUMBER(SEARCH("technology/wearables", N1992)),"wearables",ISNUMBER(SEARCH("technology/web", N1992)),"web",ISNUMBER(SEARCH("theater/musical", N1992)),"musical",ISNUMBER(SEARCH("theater/plays", N1992)),"plays",ISNUMBER(SEARCH("theater/spaces", N1992)),"spaces")</f>
        <v>people</v>
      </c>
      <c r="S1992" s="6">
        <f t="shared" si="158"/>
        <v>42398.195972222224</v>
      </c>
      <c r="T1992" s="6">
        <f t="shared" si="159"/>
        <v>42413.195972222224</v>
      </c>
    </row>
    <row r="1993" spans="1:20" ht="32" hidden="1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tr">
        <f t="shared" si="157"/>
        <v>photography</v>
      </c>
      <c r="R1993" t="str" cm="1">
        <f t="array" ref="R1993">_xlfn.IFS(ISNUMBER(SEARCH("film &amp; video/television", N1993)),"television",ISNUMBER(SEARCH("film &amp; video/animation", N1993)),"animation",ISNUMBER(SEARCH("film &amp; video/documentary", N1993)),"documentary",ISNUMBER(SEARCH("film &amp; video/drama", N1993)),"drama",ISNUMBER(SEARCH("film &amp; video/science fiction", N1993)),"science fiction",ISNUMBER(SEARCH("film &amp; video/shorts", N1993)),"shorts",ISNUMBER(SEARCH("food/food trucks", N1993)),"food trucks",ISNUMBER(SEARCH("food/restaurants", N1993)),"restaurants",ISNUMBER(SEARCH("food/small batch", N1993)),"small batch",ISNUMBER(SEARCH("games/mobile games", N1993)),"mobile games",ISNUMBER(SEARCH("games/tabletop games", N1993)),"tabletop games",ISNUMBER(SEARCH("games/video games", N1993)),"video games",ISNUMBER(SEARCH("music/classical music", N1993)),"classical music",ISNUMBER(SEARCH("music/electronic music", N1993)),"electronic music",ISNUMBER(SEARCH("music/faith", N1993)),"faith",ISNUMBER(SEARCH("music/indie rock", N1993)),"indie rock",ISNUMBER(SEARCH("music/jazz", N1993)),"jazz",ISNUMBER(SEARCH("music/metal", N1993)),"metal",ISNUMBER(SEARCH("music/pop", N1993)),"pop",ISNUMBER(SEARCH("music/rock", N1993)),"rock",ISNUMBER(SEARCH("music/world music", N1993)),"world music",ISNUMBER(SEARCH("journalism/audio", N1993)),"audio",ISNUMBER(SEARCH("photography/nature", N1993)),"nature",ISNUMBER(SEARCH("photography/people", N1993)),"people",ISNUMBER(SEARCH("photography/photobooks", N1993)),"photobooks",ISNUMBER(SEARCH("photography/places", N1993)),"places",ISNUMBER(SEARCH("publishing/art books", N1993)),"art books",ISNUMBER(SEARCH("publishing/children's books", N1993)),"children's books",ISNUMBER(SEARCH("publishing/fiction", N1993)),"fiction",ISNUMBER(SEARCH("publishing/nonfiction", N1993)),"nonfiction",ISNUMBER(SEARCH("publishing/radio &amp; podcasts", N1993)),"radio &amp; podcasts",ISNUMBER(SEARCH("publishing/translations", N1993)),"translations",ISNUMBER(SEARCH("technology/gadgets", N1993)),"gadgets",ISNUMBER(SEARCH("technology/hardware", N1993)),"hardware",ISNUMBER(SEARCH("technology/makerspaces", N1993)),"makerspaces",ISNUMBER(SEARCH("technology/space exploration", N1993)),"space exploration",ISNUMBER(SEARCH("technology/wearables", N1993)),"wearables",ISNUMBER(SEARCH("technology/web", N1993)),"web",ISNUMBER(SEARCH("theater/musical", N1993)),"musical",ISNUMBER(SEARCH("theater/plays", N1993)),"plays",ISNUMBER(SEARCH("theater/spaces", N1993)),"spaces")</f>
        <v>people</v>
      </c>
      <c r="S1993" s="6">
        <f t="shared" si="158"/>
        <v>42167.89335648148</v>
      </c>
      <c r="T1993" s="6">
        <f t="shared" si="159"/>
        <v>42188.89335648148</v>
      </c>
    </row>
    <row r="1994" spans="1:20" ht="32" hidden="1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tr">
        <f t="shared" si="157"/>
        <v>photography</v>
      </c>
      <c r="R1994" t="str" cm="1">
        <f t="array" ref="R1994">_xlfn.IFS(ISNUMBER(SEARCH("film &amp; video/television", N1994)),"television",ISNUMBER(SEARCH("film &amp; video/animation", N1994)),"animation",ISNUMBER(SEARCH("film &amp; video/documentary", N1994)),"documentary",ISNUMBER(SEARCH("film &amp; video/drama", N1994)),"drama",ISNUMBER(SEARCH("film &amp; video/science fiction", N1994)),"science fiction",ISNUMBER(SEARCH("film &amp; video/shorts", N1994)),"shorts",ISNUMBER(SEARCH("food/food trucks", N1994)),"food trucks",ISNUMBER(SEARCH("food/restaurants", N1994)),"restaurants",ISNUMBER(SEARCH("food/small batch", N1994)),"small batch",ISNUMBER(SEARCH("games/mobile games", N1994)),"mobile games",ISNUMBER(SEARCH("games/tabletop games", N1994)),"tabletop games",ISNUMBER(SEARCH("games/video games", N1994)),"video games",ISNUMBER(SEARCH("music/classical music", N1994)),"classical music",ISNUMBER(SEARCH("music/electronic music", N1994)),"electronic music",ISNUMBER(SEARCH("music/faith", N1994)),"faith",ISNUMBER(SEARCH("music/indie rock", N1994)),"indie rock",ISNUMBER(SEARCH("music/jazz", N1994)),"jazz",ISNUMBER(SEARCH("music/metal", N1994)),"metal",ISNUMBER(SEARCH("music/pop", N1994)),"pop",ISNUMBER(SEARCH("music/rock", N1994)),"rock",ISNUMBER(SEARCH("music/world music", N1994)),"world music",ISNUMBER(SEARCH("journalism/audio", N1994)),"audio",ISNUMBER(SEARCH("photography/nature", N1994)),"nature",ISNUMBER(SEARCH("photography/people", N1994)),"people",ISNUMBER(SEARCH("photography/photobooks", N1994)),"photobooks",ISNUMBER(SEARCH("photography/places", N1994)),"places",ISNUMBER(SEARCH("publishing/art books", N1994)),"art books",ISNUMBER(SEARCH("publishing/children's books", N1994)),"children's books",ISNUMBER(SEARCH("publishing/fiction", N1994)),"fiction",ISNUMBER(SEARCH("publishing/nonfiction", N1994)),"nonfiction",ISNUMBER(SEARCH("publishing/radio &amp; podcasts", N1994)),"radio &amp; podcasts",ISNUMBER(SEARCH("publishing/translations", N1994)),"translations",ISNUMBER(SEARCH("technology/gadgets", N1994)),"gadgets",ISNUMBER(SEARCH("technology/hardware", N1994)),"hardware",ISNUMBER(SEARCH("technology/makerspaces", N1994)),"makerspaces",ISNUMBER(SEARCH("technology/space exploration", N1994)),"space exploration",ISNUMBER(SEARCH("technology/wearables", N1994)),"wearables",ISNUMBER(SEARCH("technology/web", N1994)),"web",ISNUMBER(SEARCH("theater/musical", N1994)),"musical",ISNUMBER(SEARCH("theater/plays", N1994)),"plays",ISNUMBER(SEARCH("theater/spaces", N1994)),"spaces")</f>
        <v>people</v>
      </c>
      <c r="S1994" s="6">
        <f t="shared" si="158"/>
        <v>42023.143414351856</v>
      </c>
      <c r="T1994" s="6">
        <f t="shared" si="159"/>
        <v>42053.143414351856</v>
      </c>
    </row>
    <row r="1995" spans="1:20" ht="48" hidden="1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v>0</v>
      </c>
      <c r="Q1995" t="str">
        <f t="shared" si="157"/>
        <v>photography</v>
      </c>
      <c r="R1995" t="str" cm="1">
        <f t="array" ref="R1995">_xlfn.IFS(ISNUMBER(SEARCH("film &amp; video/television", N1995)),"television",ISNUMBER(SEARCH("film &amp; video/animation", N1995)),"animation",ISNUMBER(SEARCH("film &amp; video/documentary", N1995)),"documentary",ISNUMBER(SEARCH("film &amp; video/drama", N1995)),"drama",ISNUMBER(SEARCH("film &amp; video/science fiction", N1995)),"science fiction",ISNUMBER(SEARCH("film &amp; video/shorts", N1995)),"shorts",ISNUMBER(SEARCH("food/food trucks", N1995)),"food trucks",ISNUMBER(SEARCH("food/restaurants", N1995)),"restaurants",ISNUMBER(SEARCH("food/small batch", N1995)),"small batch",ISNUMBER(SEARCH("games/mobile games", N1995)),"mobile games",ISNUMBER(SEARCH("games/tabletop games", N1995)),"tabletop games",ISNUMBER(SEARCH("games/video games", N1995)),"video games",ISNUMBER(SEARCH("music/classical music", N1995)),"classical music",ISNUMBER(SEARCH("music/electronic music", N1995)),"electronic music",ISNUMBER(SEARCH("music/faith", N1995)),"faith",ISNUMBER(SEARCH("music/indie rock", N1995)),"indie rock",ISNUMBER(SEARCH("music/jazz", N1995)),"jazz",ISNUMBER(SEARCH("music/metal", N1995)),"metal",ISNUMBER(SEARCH("music/pop", N1995)),"pop",ISNUMBER(SEARCH("music/rock", N1995)),"rock",ISNUMBER(SEARCH("music/world music", N1995)),"world music",ISNUMBER(SEARCH("journalism/audio", N1995)),"audio",ISNUMBER(SEARCH("photography/nature", N1995)),"nature",ISNUMBER(SEARCH("photography/people", N1995)),"people",ISNUMBER(SEARCH("photography/photobooks", N1995)),"photobooks",ISNUMBER(SEARCH("photography/places", N1995)),"places",ISNUMBER(SEARCH("publishing/art books", N1995)),"art books",ISNUMBER(SEARCH("publishing/children's books", N1995)),"children's books",ISNUMBER(SEARCH("publishing/fiction", N1995)),"fiction",ISNUMBER(SEARCH("publishing/nonfiction", N1995)),"nonfiction",ISNUMBER(SEARCH("publishing/radio &amp; podcasts", N1995)),"radio &amp; podcasts",ISNUMBER(SEARCH("publishing/translations", N1995)),"translations",ISNUMBER(SEARCH("technology/gadgets", N1995)),"gadgets",ISNUMBER(SEARCH("technology/hardware", N1995)),"hardware",ISNUMBER(SEARCH("technology/makerspaces", N1995)),"makerspaces",ISNUMBER(SEARCH("technology/space exploration", N1995)),"space exploration",ISNUMBER(SEARCH("technology/wearables", N1995)),"wearables",ISNUMBER(SEARCH("technology/web", N1995)),"web",ISNUMBER(SEARCH("theater/musical", N1995)),"musical",ISNUMBER(SEARCH("theater/plays", N1995)),"plays",ISNUMBER(SEARCH("theater/spaces", N1995)),"spaces")</f>
        <v>people</v>
      </c>
      <c r="S1995" s="6">
        <f t="shared" si="158"/>
        <v>42329.58839120371</v>
      </c>
      <c r="T1995" s="6">
        <f t="shared" si="159"/>
        <v>42359.58839120371</v>
      </c>
    </row>
    <row r="1996" spans="1:20" ht="48" hidden="1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v>0</v>
      </c>
      <c r="Q1996" t="str">
        <f t="shared" si="157"/>
        <v>photography</v>
      </c>
      <c r="R1996" t="str" cm="1">
        <f t="array" ref="R1996">_xlfn.IFS(ISNUMBER(SEARCH("film &amp; video/television", N1996)),"television",ISNUMBER(SEARCH("film &amp; video/animation", N1996)),"animation",ISNUMBER(SEARCH("film &amp; video/documentary", N1996)),"documentary",ISNUMBER(SEARCH("film &amp; video/drama", N1996)),"drama",ISNUMBER(SEARCH("film &amp; video/science fiction", N1996)),"science fiction",ISNUMBER(SEARCH("film &amp; video/shorts", N1996)),"shorts",ISNUMBER(SEARCH("food/food trucks", N1996)),"food trucks",ISNUMBER(SEARCH("food/restaurants", N1996)),"restaurants",ISNUMBER(SEARCH("food/small batch", N1996)),"small batch",ISNUMBER(SEARCH("games/mobile games", N1996)),"mobile games",ISNUMBER(SEARCH("games/tabletop games", N1996)),"tabletop games",ISNUMBER(SEARCH("games/video games", N1996)),"video games",ISNUMBER(SEARCH("music/classical music", N1996)),"classical music",ISNUMBER(SEARCH("music/electronic music", N1996)),"electronic music",ISNUMBER(SEARCH("music/faith", N1996)),"faith",ISNUMBER(SEARCH("music/indie rock", N1996)),"indie rock",ISNUMBER(SEARCH("music/jazz", N1996)),"jazz",ISNUMBER(SEARCH("music/metal", N1996)),"metal",ISNUMBER(SEARCH("music/pop", N1996)),"pop",ISNUMBER(SEARCH("music/rock", N1996)),"rock",ISNUMBER(SEARCH("music/world music", N1996)),"world music",ISNUMBER(SEARCH("journalism/audio", N1996)),"audio",ISNUMBER(SEARCH("photography/nature", N1996)),"nature",ISNUMBER(SEARCH("photography/people", N1996)),"people",ISNUMBER(SEARCH("photography/photobooks", N1996)),"photobooks",ISNUMBER(SEARCH("photography/places", N1996)),"places",ISNUMBER(SEARCH("publishing/art books", N1996)),"art books",ISNUMBER(SEARCH("publishing/children's books", N1996)),"children's books",ISNUMBER(SEARCH("publishing/fiction", N1996)),"fiction",ISNUMBER(SEARCH("publishing/nonfiction", N1996)),"nonfiction",ISNUMBER(SEARCH("publishing/radio &amp; podcasts", N1996)),"radio &amp; podcasts",ISNUMBER(SEARCH("publishing/translations", N1996)),"translations",ISNUMBER(SEARCH("technology/gadgets", N1996)),"gadgets",ISNUMBER(SEARCH("technology/hardware", N1996)),"hardware",ISNUMBER(SEARCH("technology/makerspaces", N1996)),"makerspaces",ISNUMBER(SEARCH("technology/space exploration", N1996)),"space exploration",ISNUMBER(SEARCH("technology/wearables", N1996)),"wearables",ISNUMBER(SEARCH("technology/web", N1996)),"web",ISNUMBER(SEARCH("theater/musical", N1996)),"musical",ISNUMBER(SEARCH("theater/plays", N1996)),"plays",ISNUMBER(SEARCH("theater/spaces", N1996)),"spaces")</f>
        <v>people</v>
      </c>
      <c r="S1996" s="6">
        <f t="shared" si="158"/>
        <v>42651.006273148145</v>
      </c>
      <c r="T1996" s="6">
        <f t="shared" si="159"/>
        <v>42711.047939814816</v>
      </c>
    </row>
    <row r="1997" spans="1:20" ht="48" hidden="1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tr">
        <f t="shared" si="157"/>
        <v>photography</v>
      </c>
      <c r="R1997" t="str" cm="1">
        <f t="array" ref="R1997">_xlfn.IFS(ISNUMBER(SEARCH("film &amp; video/television", N1997)),"television",ISNUMBER(SEARCH("film &amp; video/animation", N1997)),"animation",ISNUMBER(SEARCH("film &amp; video/documentary", N1997)),"documentary",ISNUMBER(SEARCH("film &amp; video/drama", N1997)),"drama",ISNUMBER(SEARCH("film &amp; video/science fiction", N1997)),"science fiction",ISNUMBER(SEARCH("film &amp; video/shorts", N1997)),"shorts",ISNUMBER(SEARCH("food/food trucks", N1997)),"food trucks",ISNUMBER(SEARCH("food/restaurants", N1997)),"restaurants",ISNUMBER(SEARCH("food/small batch", N1997)),"small batch",ISNUMBER(SEARCH("games/mobile games", N1997)),"mobile games",ISNUMBER(SEARCH("games/tabletop games", N1997)),"tabletop games",ISNUMBER(SEARCH("games/video games", N1997)),"video games",ISNUMBER(SEARCH("music/classical music", N1997)),"classical music",ISNUMBER(SEARCH("music/electronic music", N1997)),"electronic music",ISNUMBER(SEARCH("music/faith", N1997)),"faith",ISNUMBER(SEARCH("music/indie rock", N1997)),"indie rock",ISNUMBER(SEARCH("music/jazz", N1997)),"jazz",ISNUMBER(SEARCH("music/metal", N1997)),"metal",ISNUMBER(SEARCH("music/pop", N1997)),"pop",ISNUMBER(SEARCH("music/rock", N1997)),"rock",ISNUMBER(SEARCH("music/world music", N1997)),"world music",ISNUMBER(SEARCH("journalism/audio", N1997)),"audio",ISNUMBER(SEARCH("photography/nature", N1997)),"nature",ISNUMBER(SEARCH("photography/people", N1997)),"people",ISNUMBER(SEARCH("photography/photobooks", N1997)),"photobooks",ISNUMBER(SEARCH("photography/places", N1997)),"places",ISNUMBER(SEARCH("publishing/art books", N1997)),"art books",ISNUMBER(SEARCH("publishing/children's books", N1997)),"children's books",ISNUMBER(SEARCH("publishing/fiction", N1997)),"fiction",ISNUMBER(SEARCH("publishing/nonfiction", N1997)),"nonfiction",ISNUMBER(SEARCH("publishing/radio &amp; podcasts", N1997)),"radio &amp; podcasts",ISNUMBER(SEARCH("publishing/translations", N1997)),"translations",ISNUMBER(SEARCH("technology/gadgets", N1997)),"gadgets",ISNUMBER(SEARCH("technology/hardware", N1997)),"hardware",ISNUMBER(SEARCH("technology/makerspaces", N1997)),"makerspaces",ISNUMBER(SEARCH("technology/space exploration", N1997)),"space exploration",ISNUMBER(SEARCH("technology/wearables", N1997)),"wearables",ISNUMBER(SEARCH("technology/web", N1997)),"web",ISNUMBER(SEARCH("theater/musical", N1997)),"musical",ISNUMBER(SEARCH("theater/plays", N1997)),"plays",ISNUMBER(SEARCH("theater/spaces", N1997)),"spaces")</f>
        <v>people</v>
      </c>
      <c r="S1997" s="6">
        <f t="shared" si="158"/>
        <v>42181.902037037042</v>
      </c>
      <c r="T1997" s="6">
        <f t="shared" si="159"/>
        <v>42201.902037037042</v>
      </c>
    </row>
    <row r="1998" spans="1:20" ht="48" hidden="1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v>0</v>
      </c>
      <c r="Q1998" t="str">
        <f t="shared" si="157"/>
        <v>photography</v>
      </c>
      <c r="R1998" t="str" cm="1">
        <f t="array" ref="R1998">_xlfn.IFS(ISNUMBER(SEARCH("film &amp; video/television", N1998)),"television",ISNUMBER(SEARCH("film &amp; video/animation", N1998)),"animation",ISNUMBER(SEARCH("film &amp; video/documentary", N1998)),"documentary",ISNUMBER(SEARCH("film &amp; video/drama", N1998)),"drama",ISNUMBER(SEARCH("film &amp; video/science fiction", N1998)),"science fiction",ISNUMBER(SEARCH("film &amp; video/shorts", N1998)),"shorts",ISNUMBER(SEARCH("food/food trucks", N1998)),"food trucks",ISNUMBER(SEARCH("food/restaurants", N1998)),"restaurants",ISNUMBER(SEARCH("food/small batch", N1998)),"small batch",ISNUMBER(SEARCH("games/mobile games", N1998)),"mobile games",ISNUMBER(SEARCH("games/tabletop games", N1998)),"tabletop games",ISNUMBER(SEARCH("games/video games", N1998)),"video games",ISNUMBER(SEARCH("music/classical music", N1998)),"classical music",ISNUMBER(SEARCH("music/electronic music", N1998)),"electronic music",ISNUMBER(SEARCH("music/faith", N1998)),"faith",ISNUMBER(SEARCH("music/indie rock", N1998)),"indie rock",ISNUMBER(SEARCH("music/jazz", N1998)),"jazz",ISNUMBER(SEARCH("music/metal", N1998)),"metal",ISNUMBER(SEARCH("music/pop", N1998)),"pop",ISNUMBER(SEARCH("music/rock", N1998)),"rock",ISNUMBER(SEARCH("music/world music", N1998)),"world music",ISNUMBER(SEARCH("journalism/audio", N1998)),"audio",ISNUMBER(SEARCH("photography/nature", N1998)),"nature",ISNUMBER(SEARCH("photography/people", N1998)),"people",ISNUMBER(SEARCH("photography/photobooks", N1998)),"photobooks",ISNUMBER(SEARCH("photography/places", N1998)),"places",ISNUMBER(SEARCH("publishing/art books", N1998)),"art books",ISNUMBER(SEARCH("publishing/children's books", N1998)),"children's books",ISNUMBER(SEARCH("publishing/fiction", N1998)),"fiction",ISNUMBER(SEARCH("publishing/nonfiction", N1998)),"nonfiction",ISNUMBER(SEARCH("publishing/radio &amp; podcasts", N1998)),"radio &amp; podcasts",ISNUMBER(SEARCH("publishing/translations", N1998)),"translations",ISNUMBER(SEARCH("technology/gadgets", N1998)),"gadgets",ISNUMBER(SEARCH("technology/hardware", N1998)),"hardware",ISNUMBER(SEARCH("technology/makerspaces", N1998)),"makerspaces",ISNUMBER(SEARCH("technology/space exploration", N1998)),"space exploration",ISNUMBER(SEARCH("technology/wearables", N1998)),"wearables",ISNUMBER(SEARCH("technology/web", N1998)),"web",ISNUMBER(SEARCH("theater/musical", N1998)),"musical",ISNUMBER(SEARCH("theater/plays", N1998)),"plays",ISNUMBER(SEARCH("theater/spaces", N1998)),"spaces")</f>
        <v>people</v>
      </c>
      <c r="S1998" s="6">
        <f t="shared" si="158"/>
        <v>41800.819571759261</v>
      </c>
      <c r="T1998" s="6">
        <f t="shared" si="159"/>
        <v>41830.819571759261</v>
      </c>
    </row>
    <row r="1999" spans="1:20" ht="48" hidden="1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v>0</v>
      </c>
      <c r="Q1999" t="str">
        <f t="shared" si="157"/>
        <v>photography</v>
      </c>
      <c r="R1999" t="str" cm="1">
        <f t="array" ref="R1999">_xlfn.IFS(ISNUMBER(SEARCH("film &amp; video/television", N1999)),"television",ISNUMBER(SEARCH("film &amp; video/animation", N1999)),"animation",ISNUMBER(SEARCH("film &amp; video/documentary", N1999)),"documentary",ISNUMBER(SEARCH("film &amp; video/drama", N1999)),"drama",ISNUMBER(SEARCH("film &amp; video/science fiction", N1999)),"science fiction",ISNUMBER(SEARCH("film &amp; video/shorts", N1999)),"shorts",ISNUMBER(SEARCH("food/food trucks", N1999)),"food trucks",ISNUMBER(SEARCH("food/restaurants", N1999)),"restaurants",ISNUMBER(SEARCH("food/small batch", N1999)),"small batch",ISNUMBER(SEARCH("games/mobile games", N1999)),"mobile games",ISNUMBER(SEARCH("games/tabletop games", N1999)),"tabletop games",ISNUMBER(SEARCH("games/video games", N1999)),"video games",ISNUMBER(SEARCH("music/classical music", N1999)),"classical music",ISNUMBER(SEARCH("music/electronic music", N1999)),"electronic music",ISNUMBER(SEARCH("music/faith", N1999)),"faith",ISNUMBER(SEARCH("music/indie rock", N1999)),"indie rock",ISNUMBER(SEARCH("music/jazz", N1999)),"jazz",ISNUMBER(SEARCH("music/metal", N1999)),"metal",ISNUMBER(SEARCH("music/pop", N1999)),"pop",ISNUMBER(SEARCH("music/rock", N1999)),"rock",ISNUMBER(SEARCH("music/world music", N1999)),"world music",ISNUMBER(SEARCH("journalism/audio", N1999)),"audio",ISNUMBER(SEARCH("photography/nature", N1999)),"nature",ISNUMBER(SEARCH("photography/people", N1999)),"people",ISNUMBER(SEARCH("photography/photobooks", N1999)),"photobooks",ISNUMBER(SEARCH("photography/places", N1999)),"places",ISNUMBER(SEARCH("publishing/art books", N1999)),"art books",ISNUMBER(SEARCH("publishing/children's books", N1999)),"children's books",ISNUMBER(SEARCH("publishing/fiction", N1999)),"fiction",ISNUMBER(SEARCH("publishing/nonfiction", N1999)),"nonfiction",ISNUMBER(SEARCH("publishing/radio &amp; podcasts", N1999)),"radio &amp; podcasts",ISNUMBER(SEARCH("publishing/translations", N1999)),"translations",ISNUMBER(SEARCH("technology/gadgets", N1999)),"gadgets",ISNUMBER(SEARCH("technology/hardware", N1999)),"hardware",ISNUMBER(SEARCH("technology/makerspaces", N1999)),"makerspaces",ISNUMBER(SEARCH("technology/space exploration", N1999)),"space exploration",ISNUMBER(SEARCH("technology/wearables", N1999)),"wearables",ISNUMBER(SEARCH("technology/web", N1999)),"web",ISNUMBER(SEARCH("theater/musical", N1999)),"musical",ISNUMBER(SEARCH("theater/plays", N1999)),"plays",ISNUMBER(SEARCH("theater/spaces", N1999)),"spaces")</f>
        <v>people</v>
      </c>
      <c r="S1999" s="6">
        <f t="shared" si="158"/>
        <v>41847.930694444447</v>
      </c>
      <c r="T1999" s="6">
        <f t="shared" si="159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tr">
        <f t="shared" si="157"/>
        <v>photography</v>
      </c>
      <c r="R2000" t="str" cm="1">
        <f t="array" ref="R2000">_xlfn.IFS(ISNUMBER(SEARCH("film &amp; video/television", N2000)),"television",ISNUMBER(SEARCH("film &amp; video/animation", N2000)),"animation",ISNUMBER(SEARCH("film &amp; video/documentary", N2000)),"documentary",ISNUMBER(SEARCH("film &amp; video/drama", N2000)),"drama",ISNUMBER(SEARCH("film &amp; video/science fiction", N2000)),"science fiction",ISNUMBER(SEARCH("film &amp; video/shorts", N2000)),"shorts",ISNUMBER(SEARCH("food/food trucks", N2000)),"food trucks",ISNUMBER(SEARCH("food/restaurants", N2000)),"restaurants",ISNUMBER(SEARCH("food/small batch", N2000)),"small batch",ISNUMBER(SEARCH("games/mobile games", N2000)),"mobile games",ISNUMBER(SEARCH("games/tabletop games", N2000)),"tabletop games",ISNUMBER(SEARCH("games/video games", N2000)),"video games",ISNUMBER(SEARCH("music/classical music", N2000)),"classical music",ISNUMBER(SEARCH("music/electronic music", N2000)),"electronic music",ISNUMBER(SEARCH("music/faith", N2000)),"faith",ISNUMBER(SEARCH("music/indie rock", N2000)),"indie rock",ISNUMBER(SEARCH("music/jazz", N2000)),"jazz",ISNUMBER(SEARCH("music/metal", N2000)),"metal",ISNUMBER(SEARCH("music/pop", N2000)),"pop",ISNUMBER(SEARCH("music/rock", N2000)),"rock",ISNUMBER(SEARCH("music/world music", N2000)),"world music",ISNUMBER(SEARCH("journalism/audio", N2000)),"audio",ISNUMBER(SEARCH("photography/nature", N2000)),"nature",ISNUMBER(SEARCH("photography/people", N2000)),"people",ISNUMBER(SEARCH("photography/photobooks", N2000)),"photobooks",ISNUMBER(SEARCH("photography/places", N2000)),"places",ISNUMBER(SEARCH("publishing/art books", N2000)),"art books",ISNUMBER(SEARCH("publishing/children's books", N2000)),"children's books",ISNUMBER(SEARCH("publishing/fiction", N2000)),"fiction",ISNUMBER(SEARCH("publishing/nonfiction", N2000)),"nonfiction",ISNUMBER(SEARCH("publishing/radio &amp; podcasts", N2000)),"radio &amp; podcasts",ISNUMBER(SEARCH("publishing/translations", N2000)),"translations",ISNUMBER(SEARCH("technology/gadgets", N2000)),"gadgets",ISNUMBER(SEARCH("technology/hardware", N2000)),"hardware",ISNUMBER(SEARCH("technology/makerspaces", N2000)),"makerspaces",ISNUMBER(SEARCH("technology/space exploration", N2000)),"space exploration",ISNUMBER(SEARCH("technology/wearables", N2000)),"wearables",ISNUMBER(SEARCH("technology/web", N2000)),"web",ISNUMBER(SEARCH("theater/musical", N2000)),"musical",ISNUMBER(SEARCH("theater/plays", N2000)),"plays",ISNUMBER(SEARCH("theater/spaces", N2000)),"spaces")</f>
        <v>people</v>
      </c>
      <c r="S2000" s="6">
        <f t="shared" si="158"/>
        <v>41807.118495370371</v>
      </c>
      <c r="T2000" s="6">
        <f t="shared" si="159"/>
        <v>41852.118495370371</v>
      </c>
    </row>
    <row r="2001" spans="1:20" ht="32" hidden="1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tr">
        <f t="shared" si="157"/>
        <v>photography</v>
      </c>
      <c r="R2001" t="str" cm="1">
        <f t="array" ref="R2001">_xlfn.IFS(ISNUMBER(SEARCH("film &amp; video/television", N2001)),"television",ISNUMBER(SEARCH("film &amp; video/animation", N2001)),"animation",ISNUMBER(SEARCH("film &amp; video/documentary", N2001)),"documentary",ISNUMBER(SEARCH("film &amp; video/drama", N2001)),"drama",ISNUMBER(SEARCH("film &amp; video/science fiction", N2001)),"science fiction",ISNUMBER(SEARCH("film &amp; video/shorts", N2001)),"shorts",ISNUMBER(SEARCH("food/food trucks", N2001)),"food trucks",ISNUMBER(SEARCH("food/restaurants", N2001)),"restaurants",ISNUMBER(SEARCH("food/small batch", N2001)),"small batch",ISNUMBER(SEARCH("games/mobile games", N2001)),"mobile games",ISNUMBER(SEARCH("games/tabletop games", N2001)),"tabletop games",ISNUMBER(SEARCH("games/video games", N2001)),"video games",ISNUMBER(SEARCH("music/classical music", N2001)),"classical music",ISNUMBER(SEARCH("music/electronic music", N2001)),"electronic music",ISNUMBER(SEARCH("music/faith", N2001)),"faith",ISNUMBER(SEARCH("music/indie rock", N2001)),"indie rock",ISNUMBER(SEARCH("music/jazz", N2001)),"jazz",ISNUMBER(SEARCH("music/metal", N2001)),"metal",ISNUMBER(SEARCH("music/pop", N2001)),"pop",ISNUMBER(SEARCH("music/rock", N2001)),"rock",ISNUMBER(SEARCH("music/world music", N2001)),"world music",ISNUMBER(SEARCH("journalism/audio", N2001)),"audio",ISNUMBER(SEARCH("photography/nature", N2001)),"nature",ISNUMBER(SEARCH("photography/people", N2001)),"people",ISNUMBER(SEARCH("photography/photobooks", N2001)),"photobooks",ISNUMBER(SEARCH("photography/places", N2001)),"places",ISNUMBER(SEARCH("publishing/art books", N2001)),"art books",ISNUMBER(SEARCH("publishing/children's books", N2001)),"children's books",ISNUMBER(SEARCH("publishing/fiction", N2001)),"fiction",ISNUMBER(SEARCH("publishing/nonfiction", N2001)),"nonfiction",ISNUMBER(SEARCH("publishing/radio &amp; podcasts", N2001)),"radio &amp; podcasts",ISNUMBER(SEARCH("publishing/translations", N2001)),"translations",ISNUMBER(SEARCH("technology/gadgets", N2001)),"gadgets",ISNUMBER(SEARCH("technology/hardware", N2001)),"hardware",ISNUMBER(SEARCH("technology/makerspaces", N2001)),"makerspaces",ISNUMBER(SEARCH("technology/space exploration", N2001)),"space exploration",ISNUMBER(SEARCH("technology/wearables", N2001)),"wearables",ISNUMBER(SEARCH("technology/web", N2001)),"web",ISNUMBER(SEARCH("theater/musical", N2001)),"musical",ISNUMBER(SEARCH("theater/plays", N2001)),"plays",ISNUMBER(SEARCH("theater/spaces", N2001)),"spaces")</f>
        <v>people</v>
      </c>
      <c r="S2001" s="6">
        <f t="shared" si="158"/>
        <v>41926.482731481483</v>
      </c>
      <c r="T2001" s="6">
        <f t="shared" si="159"/>
        <v>41956.524398148147</v>
      </c>
    </row>
    <row r="2002" spans="1:20" ht="48" hidden="1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tr">
        <f t="shared" si="157"/>
        <v>photography</v>
      </c>
      <c r="R2002" t="str" cm="1">
        <f t="array" ref="R2002">_xlfn.IFS(ISNUMBER(SEARCH("film &amp; video/television", N2002)),"television",ISNUMBER(SEARCH("film &amp; video/animation", N2002)),"animation",ISNUMBER(SEARCH("film &amp; video/documentary", N2002)),"documentary",ISNUMBER(SEARCH("film &amp; video/drama", N2002)),"drama",ISNUMBER(SEARCH("film &amp; video/science fiction", N2002)),"science fiction",ISNUMBER(SEARCH("film &amp; video/shorts", N2002)),"shorts",ISNUMBER(SEARCH("food/food trucks", N2002)),"food trucks",ISNUMBER(SEARCH("food/restaurants", N2002)),"restaurants",ISNUMBER(SEARCH("food/small batch", N2002)),"small batch",ISNUMBER(SEARCH("games/mobile games", N2002)),"mobile games",ISNUMBER(SEARCH("games/tabletop games", N2002)),"tabletop games",ISNUMBER(SEARCH("games/video games", N2002)),"video games",ISNUMBER(SEARCH("music/classical music", N2002)),"classical music",ISNUMBER(SEARCH("music/electronic music", N2002)),"electronic music",ISNUMBER(SEARCH("music/faith", N2002)),"faith",ISNUMBER(SEARCH("music/indie rock", N2002)),"indie rock",ISNUMBER(SEARCH("music/jazz", N2002)),"jazz",ISNUMBER(SEARCH("music/metal", N2002)),"metal",ISNUMBER(SEARCH("music/pop", N2002)),"pop",ISNUMBER(SEARCH("music/rock", N2002)),"rock",ISNUMBER(SEARCH("music/world music", N2002)),"world music",ISNUMBER(SEARCH("journalism/audio", N2002)),"audio",ISNUMBER(SEARCH("photography/nature", N2002)),"nature",ISNUMBER(SEARCH("photography/people", N2002)),"people",ISNUMBER(SEARCH("photography/photobooks", N2002)),"photobooks",ISNUMBER(SEARCH("photography/places", N2002)),"places",ISNUMBER(SEARCH("publishing/art books", N2002)),"art books",ISNUMBER(SEARCH("publishing/children's books", N2002)),"children's books",ISNUMBER(SEARCH("publishing/fiction", N2002)),"fiction",ISNUMBER(SEARCH("publishing/nonfiction", N2002)),"nonfiction",ISNUMBER(SEARCH("publishing/radio &amp; podcasts", N2002)),"radio &amp; podcasts",ISNUMBER(SEARCH("publishing/translations", N2002)),"translations",ISNUMBER(SEARCH("technology/gadgets", N2002)),"gadgets",ISNUMBER(SEARCH("technology/hardware", N2002)),"hardware",ISNUMBER(SEARCH("technology/makerspaces", N2002)),"makerspaces",ISNUMBER(SEARCH("technology/space exploration", N2002)),"space exploration",ISNUMBER(SEARCH("technology/wearables", N2002)),"wearables",ISNUMBER(SEARCH("technology/web", N2002)),"web",ISNUMBER(SEARCH("theater/musical", N2002)),"musical",ISNUMBER(SEARCH("theater/plays", N2002)),"plays",ISNUMBER(SEARCH("theater/spaces", N2002)),"spaces")</f>
        <v>people</v>
      </c>
      <c r="S2002" s="6">
        <f t="shared" si="158"/>
        <v>42345.951539351852</v>
      </c>
      <c r="T2002" s="6">
        <f t="shared" si="159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tr">
        <f t="shared" si="157"/>
        <v>technology</v>
      </c>
      <c r="R2003" t="str" cm="1">
        <f t="array" ref="R2003">_xlfn.IFS(ISNUMBER(SEARCH("film &amp; video/television", N2003)),"television",ISNUMBER(SEARCH("film &amp; video/animation", N2003)),"animation",ISNUMBER(SEARCH("film &amp; video/documentary", N2003)),"documentary",ISNUMBER(SEARCH("film &amp; video/drama", N2003)),"drama",ISNUMBER(SEARCH("film &amp; video/science fiction", N2003)),"science fiction",ISNUMBER(SEARCH("film &amp; video/shorts", N2003)),"shorts",ISNUMBER(SEARCH("food/food trucks", N2003)),"food trucks",ISNUMBER(SEARCH("food/restaurants", N2003)),"restaurants",ISNUMBER(SEARCH("food/small batch", N2003)),"small batch",ISNUMBER(SEARCH("games/mobile games", N2003)),"mobile games",ISNUMBER(SEARCH("games/tabletop games", N2003)),"tabletop games",ISNUMBER(SEARCH("games/video games", N2003)),"video games",ISNUMBER(SEARCH("music/classical music", N2003)),"classical music",ISNUMBER(SEARCH("music/electronic music", N2003)),"electronic music",ISNUMBER(SEARCH("music/faith", N2003)),"faith",ISNUMBER(SEARCH("music/indie rock", N2003)),"indie rock",ISNUMBER(SEARCH("music/jazz", N2003)),"jazz",ISNUMBER(SEARCH("music/metal", N2003)),"metal",ISNUMBER(SEARCH("music/pop", N2003)),"pop",ISNUMBER(SEARCH("music/rock", N2003)),"rock",ISNUMBER(SEARCH("music/world music", N2003)),"world music",ISNUMBER(SEARCH("journalism/audio", N2003)),"audio",ISNUMBER(SEARCH("photography/nature", N2003)),"nature",ISNUMBER(SEARCH("photography/people", N2003)),"people",ISNUMBER(SEARCH("photography/photobooks", N2003)),"photobooks",ISNUMBER(SEARCH("photography/places", N2003)),"places",ISNUMBER(SEARCH("publishing/art books", N2003)),"art books",ISNUMBER(SEARCH("publishing/children's books", N2003)),"children's books",ISNUMBER(SEARCH("publishing/fiction", N2003)),"fiction",ISNUMBER(SEARCH("publishing/nonfiction", N2003)),"nonfiction",ISNUMBER(SEARCH("publishing/radio &amp; podcasts", N2003)),"radio &amp; podcasts",ISNUMBER(SEARCH("publishing/translations", N2003)),"translations",ISNUMBER(SEARCH("technology/gadgets", N2003)),"gadgets",ISNUMBER(SEARCH("technology/hardware", N2003)),"hardware",ISNUMBER(SEARCH("technology/makerspaces", N2003)),"makerspaces",ISNUMBER(SEARCH("technology/space exploration", N2003)),"space exploration",ISNUMBER(SEARCH("technology/wearables", N2003)),"wearables",ISNUMBER(SEARCH("technology/web", N2003)),"web",ISNUMBER(SEARCH("theater/musical", N2003)),"musical",ISNUMBER(SEARCH("theater/plays", N2003)),"plays",ISNUMBER(SEARCH("theater/spaces", N2003)),"spaces")</f>
        <v>hardware</v>
      </c>
      <c r="S2003" s="6">
        <f t="shared" si="158"/>
        <v>42136.209675925929</v>
      </c>
      <c r="T2003" s="6">
        <f t="shared" si="159"/>
        <v>42167.833333333328</v>
      </c>
    </row>
    <row r="2004" spans="1:20" ht="48" hidden="1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tr">
        <f t="shared" si="157"/>
        <v>technology</v>
      </c>
      <c r="R2004" t="str" cm="1">
        <f t="array" ref="R2004">_xlfn.IFS(ISNUMBER(SEARCH("film &amp; video/television", N2004)),"television",ISNUMBER(SEARCH("film &amp; video/animation", N2004)),"animation",ISNUMBER(SEARCH("film &amp; video/documentary", N2004)),"documentary",ISNUMBER(SEARCH("film &amp; video/drama", N2004)),"drama",ISNUMBER(SEARCH("film &amp; video/science fiction", N2004)),"science fiction",ISNUMBER(SEARCH("film &amp; video/shorts", N2004)),"shorts",ISNUMBER(SEARCH("food/food trucks", N2004)),"food trucks",ISNUMBER(SEARCH("food/restaurants", N2004)),"restaurants",ISNUMBER(SEARCH("food/small batch", N2004)),"small batch",ISNUMBER(SEARCH("games/mobile games", N2004)),"mobile games",ISNUMBER(SEARCH("games/tabletop games", N2004)),"tabletop games",ISNUMBER(SEARCH("games/video games", N2004)),"video games",ISNUMBER(SEARCH("music/classical music", N2004)),"classical music",ISNUMBER(SEARCH("music/electronic music", N2004)),"electronic music",ISNUMBER(SEARCH("music/faith", N2004)),"faith",ISNUMBER(SEARCH("music/indie rock", N2004)),"indie rock",ISNUMBER(SEARCH("music/jazz", N2004)),"jazz",ISNUMBER(SEARCH("music/metal", N2004)),"metal",ISNUMBER(SEARCH("music/pop", N2004)),"pop",ISNUMBER(SEARCH("music/rock", N2004)),"rock",ISNUMBER(SEARCH("music/world music", N2004)),"world music",ISNUMBER(SEARCH("journalism/audio", N2004)),"audio",ISNUMBER(SEARCH("photography/nature", N2004)),"nature",ISNUMBER(SEARCH("photography/people", N2004)),"people",ISNUMBER(SEARCH("photography/photobooks", N2004)),"photobooks",ISNUMBER(SEARCH("photography/places", N2004)),"places",ISNUMBER(SEARCH("publishing/art books", N2004)),"art books",ISNUMBER(SEARCH("publishing/children's books", N2004)),"children's books",ISNUMBER(SEARCH("publishing/fiction", N2004)),"fiction",ISNUMBER(SEARCH("publishing/nonfiction", N2004)),"nonfiction",ISNUMBER(SEARCH("publishing/radio &amp; podcasts", N2004)),"radio &amp; podcasts",ISNUMBER(SEARCH("publishing/translations", N2004)),"translations",ISNUMBER(SEARCH("technology/gadgets", N2004)),"gadgets",ISNUMBER(SEARCH("technology/hardware", N2004)),"hardware",ISNUMBER(SEARCH("technology/makerspaces", N2004)),"makerspaces",ISNUMBER(SEARCH("technology/space exploration", N2004)),"space exploration",ISNUMBER(SEARCH("technology/wearables", N2004)),"wearables",ISNUMBER(SEARCH("technology/web", N2004)),"web",ISNUMBER(SEARCH("theater/musical", N2004)),"musical",ISNUMBER(SEARCH("theater/plays", N2004)),"plays",ISNUMBER(SEARCH("theater/spaces", N2004)),"spaces")</f>
        <v>hardware</v>
      </c>
      <c r="S2004" s="6">
        <f t="shared" si="158"/>
        <v>42728.71230324074</v>
      </c>
      <c r="T2004" s="6">
        <f t="shared" si="159"/>
        <v>42758.71230324074</v>
      </c>
    </row>
    <row r="2005" spans="1:20" ht="48" hidden="1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tr">
        <f t="shared" si="157"/>
        <v>technology</v>
      </c>
      <c r="R2005" t="str" cm="1">
        <f t="array" ref="R2005">_xlfn.IFS(ISNUMBER(SEARCH("film &amp; video/television", N2005)),"television",ISNUMBER(SEARCH("film &amp; video/animation", N2005)),"animation",ISNUMBER(SEARCH("film &amp; video/documentary", N2005)),"documentary",ISNUMBER(SEARCH("film &amp; video/drama", N2005)),"drama",ISNUMBER(SEARCH("film &amp; video/science fiction", N2005)),"science fiction",ISNUMBER(SEARCH("film &amp; video/shorts", N2005)),"shorts",ISNUMBER(SEARCH("food/food trucks", N2005)),"food trucks",ISNUMBER(SEARCH("food/restaurants", N2005)),"restaurants",ISNUMBER(SEARCH("food/small batch", N2005)),"small batch",ISNUMBER(SEARCH("games/mobile games", N2005)),"mobile games",ISNUMBER(SEARCH("games/tabletop games", N2005)),"tabletop games",ISNUMBER(SEARCH("games/video games", N2005)),"video games",ISNUMBER(SEARCH("music/classical music", N2005)),"classical music",ISNUMBER(SEARCH("music/electronic music", N2005)),"electronic music",ISNUMBER(SEARCH("music/faith", N2005)),"faith",ISNUMBER(SEARCH("music/indie rock", N2005)),"indie rock",ISNUMBER(SEARCH("music/jazz", N2005)),"jazz",ISNUMBER(SEARCH("music/metal", N2005)),"metal",ISNUMBER(SEARCH("music/pop", N2005)),"pop",ISNUMBER(SEARCH("music/rock", N2005)),"rock",ISNUMBER(SEARCH("music/world music", N2005)),"world music",ISNUMBER(SEARCH("journalism/audio", N2005)),"audio",ISNUMBER(SEARCH("photography/nature", N2005)),"nature",ISNUMBER(SEARCH("photography/people", N2005)),"people",ISNUMBER(SEARCH("photography/photobooks", N2005)),"photobooks",ISNUMBER(SEARCH("photography/places", N2005)),"places",ISNUMBER(SEARCH("publishing/art books", N2005)),"art books",ISNUMBER(SEARCH("publishing/children's books", N2005)),"children's books",ISNUMBER(SEARCH("publishing/fiction", N2005)),"fiction",ISNUMBER(SEARCH("publishing/nonfiction", N2005)),"nonfiction",ISNUMBER(SEARCH("publishing/radio &amp; podcasts", N2005)),"radio &amp; podcasts",ISNUMBER(SEARCH("publishing/translations", N2005)),"translations",ISNUMBER(SEARCH("technology/gadgets", N2005)),"gadgets",ISNUMBER(SEARCH("technology/hardware", N2005)),"hardware",ISNUMBER(SEARCH("technology/makerspaces", N2005)),"makerspaces",ISNUMBER(SEARCH("technology/space exploration", N2005)),"space exploration",ISNUMBER(SEARCH("technology/wearables", N2005)),"wearables",ISNUMBER(SEARCH("technology/web", N2005)),"web",ISNUMBER(SEARCH("theater/musical", N2005)),"musical",ISNUMBER(SEARCH("theater/plays", N2005)),"plays",ISNUMBER(SEARCH("theater/spaces", N2005)),"spaces")</f>
        <v>hardware</v>
      </c>
      <c r="S2005" s="6">
        <f t="shared" si="158"/>
        <v>40347.125601851854</v>
      </c>
      <c r="T2005" s="6">
        <f t="shared" si="159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tr">
        <f t="shared" si="157"/>
        <v>technology</v>
      </c>
      <c r="R2006" t="str" cm="1">
        <f t="array" ref="R2006">_xlfn.IFS(ISNUMBER(SEARCH("film &amp; video/television", N2006)),"television",ISNUMBER(SEARCH("film &amp; video/animation", N2006)),"animation",ISNUMBER(SEARCH("film &amp; video/documentary", N2006)),"documentary",ISNUMBER(SEARCH("film &amp; video/drama", N2006)),"drama",ISNUMBER(SEARCH("film &amp; video/science fiction", N2006)),"science fiction",ISNUMBER(SEARCH("film &amp; video/shorts", N2006)),"shorts",ISNUMBER(SEARCH("food/food trucks", N2006)),"food trucks",ISNUMBER(SEARCH("food/restaurants", N2006)),"restaurants",ISNUMBER(SEARCH("food/small batch", N2006)),"small batch",ISNUMBER(SEARCH("games/mobile games", N2006)),"mobile games",ISNUMBER(SEARCH("games/tabletop games", N2006)),"tabletop games",ISNUMBER(SEARCH("games/video games", N2006)),"video games",ISNUMBER(SEARCH("music/classical music", N2006)),"classical music",ISNUMBER(SEARCH("music/electronic music", N2006)),"electronic music",ISNUMBER(SEARCH("music/faith", N2006)),"faith",ISNUMBER(SEARCH("music/indie rock", N2006)),"indie rock",ISNUMBER(SEARCH("music/jazz", N2006)),"jazz",ISNUMBER(SEARCH("music/metal", N2006)),"metal",ISNUMBER(SEARCH("music/pop", N2006)),"pop",ISNUMBER(SEARCH("music/rock", N2006)),"rock",ISNUMBER(SEARCH("music/world music", N2006)),"world music",ISNUMBER(SEARCH("journalism/audio", N2006)),"audio",ISNUMBER(SEARCH("photography/nature", N2006)),"nature",ISNUMBER(SEARCH("photography/people", N2006)),"people",ISNUMBER(SEARCH("photography/photobooks", N2006)),"photobooks",ISNUMBER(SEARCH("photography/places", N2006)),"places",ISNUMBER(SEARCH("publishing/art books", N2006)),"art books",ISNUMBER(SEARCH("publishing/children's books", N2006)),"children's books",ISNUMBER(SEARCH("publishing/fiction", N2006)),"fiction",ISNUMBER(SEARCH("publishing/nonfiction", N2006)),"nonfiction",ISNUMBER(SEARCH("publishing/radio &amp; podcasts", N2006)),"radio &amp; podcasts",ISNUMBER(SEARCH("publishing/translations", N2006)),"translations",ISNUMBER(SEARCH("technology/gadgets", N2006)),"gadgets",ISNUMBER(SEARCH("technology/hardware", N2006)),"hardware",ISNUMBER(SEARCH("technology/makerspaces", N2006)),"makerspaces",ISNUMBER(SEARCH("technology/space exploration", N2006)),"space exploration",ISNUMBER(SEARCH("technology/wearables", N2006)),"wearables",ISNUMBER(SEARCH("technology/web", N2006)),"web",ISNUMBER(SEARCH("theater/musical", N2006)),"musical",ISNUMBER(SEARCH("theater/plays", N2006)),"plays",ISNUMBER(SEARCH("theater/spaces", N2006)),"spaces")</f>
        <v>hardware</v>
      </c>
      <c r="S2006" s="6">
        <f t="shared" si="158"/>
        <v>41800.604895833334</v>
      </c>
      <c r="T2006" s="6">
        <f t="shared" si="159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tr">
        <f t="shared" si="157"/>
        <v>technology</v>
      </c>
      <c r="R2007" t="str" cm="1">
        <f t="array" ref="R2007">_xlfn.IFS(ISNUMBER(SEARCH("film &amp; video/television", N2007)),"television",ISNUMBER(SEARCH("film &amp; video/animation", N2007)),"animation",ISNUMBER(SEARCH("film &amp; video/documentary", N2007)),"documentary",ISNUMBER(SEARCH("film &amp; video/drama", N2007)),"drama",ISNUMBER(SEARCH("film &amp; video/science fiction", N2007)),"science fiction",ISNUMBER(SEARCH("film &amp; video/shorts", N2007)),"shorts",ISNUMBER(SEARCH("food/food trucks", N2007)),"food trucks",ISNUMBER(SEARCH("food/restaurants", N2007)),"restaurants",ISNUMBER(SEARCH("food/small batch", N2007)),"small batch",ISNUMBER(SEARCH("games/mobile games", N2007)),"mobile games",ISNUMBER(SEARCH("games/tabletop games", N2007)),"tabletop games",ISNUMBER(SEARCH("games/video games", N2007)),"video games",ISNUMBER(SEARCH("music/classical music", N2007)),"classical music",ISNUMBER(SEARCH("music/electronic music", N2007)),"electronic music",ISNUMBER(SEARCH("music/faith", N2007)),"faith",ISNUMBER(SEARCH("music/indie rock", N2007)),"indie rock",ISNUMBER(SEARCH("music/jazz", N2007)),"jazz",ISNUMBER(SEARCH("music/metal", N2007)),"metal",ISNUMBER(SEARCH("music/pop", N2007)),"pop",ISNUMBER(SEARCH("music/rock", N2007)),"rock",ISNUMBER(SEARCH("music/world music", N2007)),"world music",ISNUMBER(SEARCH("journalism/audio", N2007)),"audio",ISNUMBER(SEARCH("photography/nature", N2007)),"nature",ISNUMBER(SEARCH("photography/people", N2007)),"people",ISNUMBER(SEARCH("photography/photobooks", N2007)),"photobooks",ISNUMBER(SEARCH("photography/places", N2007)),"places",ISNUMBER(SEARCH("publishing/art books", N2007)),"art books",ISNUMBER(SEARCH("publishing/children's books", N2007)),"children's books",ISNUMBER(SEARCH("publishing/fiction", N2007)),"fiction",ISNUMBER(SEARCH("publishing/nonfiction", N2007)),"nonfiction",ISNUMBER(SEARCH("publishing/radio &amp; podcasts", N2007)),"radio &amp; podcasts",ISNUMBER(SEARCH("publishing/translations", N2007)),"translations",ISNUMBER(SEARCH("technology/gadgets", N2007)),"gadgets",ISNUMBER(SEARCH("technology/hardware", N2007)),"hardware",ISNUMBER(SEARCH("technology/makerspaces", N2007)),"makerspaces",ISNUMBER(SEARCH("technology/space exploration", N2007)),"space exploration",ISNUMBER(SEARCH("technology/wearables", N2007)),"wearables",ISNUMBER(SEARCH("technology/web", N2007)),"web",ISNUMBER(SEARCH("theater/musical", N2007)),"musical",ISNUMBER(SEARCH("theater/plays", N2007)),"plays",ISNUMBER(SEARCH("theater/spaces", N2007)),"spaces")</f>
        <v>hardware</v>
      </c>
      <c r="S2007" s="6">
        <f t="shared" si="158"/>
        <v>41535.812708333331</v>
      </c>
      <c r="T2007" s="6">
        <f t="shared" si="159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tr">
        <f t="shared" si="157"/>
        <v>technology</v>
      </c>
      <c r="R2008" t="str" cm="1">
        <f t="array" ref="R2008">_xlfn.IFS(ISNUMBER(SEARCH("film &amp; video/television", N2008)),"television",ISNUMBER(SEARCH("film &amp; video/animation", N2008)),"animation",ISNUMBER(SEARCH("film &amp; video/documentary", N2008)),"documentary",ISNUMBER(SEARCH("film &amp; video/drama", N2008)),"drama",ISNUMBER(SEARCH("film &amp; video/science fiction", N2008)),"science fiction",ISNUMBER(SEARCH("film &amp; video/shorts", N2008)),"shorts",ISNUMBER(SEARCH("food/food trucks", N2008)),"food trucks",ISNUMBER(SEARCH("food/restaurants", N2008)),"restaurants",ISNUMBER(SEARCH("food/small batch", N2008)),"small batch",ISNUMBER(SEARCH("games/mobile games", N2008)),"mobile games",ISNUMBER(SEARCH("games/tabletop games", N2008)),"tabletop games",ISNUMBER(SEARCH("games/video games", N2008)),"video games",ISNUMBER(SEARCH("music/classical music", N2008)),"classical music",ISNUMBER(SEARCH("music/electronic music", N2008)),"electronic music",ISNUMBER(SEARCH("music/faith", N2008)),"faith",ISNUMBER(SEARCH("music/indie rock", N2008)),"indie rock",ISNUMBER(SEARCH("music/jazz", N2008)),"jazz",ISNUMBER(SEARCH("music/metal", N2008)),"metal",ISNUMBER(SEARCH("music/pop", N2008)),"pop",ISNUMBER(SEARCH("music/rock", N2008)),"rock",ISNUMBER(SEARCH("music/world music", N2008)),"world music",ISNUMBER(SEARCH("journalism/audio", N2008)),"audio",ISNUMBER(SEARCH("photography/nature", N2008)),"nature",ISNUMBER(SEARCH("photography/people", N2008)),"people",ISNUMBER(SEARCH("photography/photobooks", N2008)),"photobooks",ISNUMBER(SEARCH("photography/places", N2008)),"places",ISNUMBER(SEARCH("publishing/art books", N2008)),"art books",ISNUMBER(SEARCH("publishing/children's books", N2008)),"children's books",ISNUMBER(SEARCH("publishing/fiction", N2008)),"fiction",ISNUMBER(SEARCH("publishing/nonfiction", N2008)),"nonfiction",ISNUMBER(SEARCH("publishing/radio &amp; podcasts", N2008)),"radio &amp; podcasts",ISNUMBER(SEARCH("publishing/translations", N2008)),"translations",ISNUMBER(SEARCH("technology/gadgets", N2008)),"gadgets",ISNUMBER(SEARCH("technology/hardware", N2008)),"hardware",ISNUMBER(SEARCH("technology/makerspaces", N2008)),"makerspaces",ISNUMBER(SEARCH("technology/space exploration", N2008)),"space exploration",ISNUMBER(SEARCH("technology/wearables", N2008)),"wearables",ISNUMBER(SEARCH("technology/web", N2008)),"web",ISNUMBER(SEARCH("theater/musical", N2008)),"musical",ISNUMBER(SEARCH("theater/plays", N2008)),"plays",ISNUMBER(SEARCH("theater/spaces", N2008)),"spaces")</f>
        <v>hardware</v>
      </c>
      <c r="S2008" s="6">
        <f t="shared" si="158"/>
        <v>41941.500520833331</v>
      </c>
      <c r="T2008" s="6">
        <f t="shared" si="159"/>
        <v>41976.542187500003</v>
      </c>
    </row>
    <row r="2009" spans="1:20" ht="48" hidden="1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tr">
        <f t="shared" si="157"/>
        <v>technology</v>
      </c>
      <c r="R2009" t="str" cm="1">
        <f t="array" ref="R2009">_xlfn.IFS(ISNUMBER(SEARCH("film &amp; video/television", N2009)),"television",ISNUMBER(SEARCH("film &amp; video/animation", N2009)),"animation",ISNUMBER(SEARCH("film &amp; video/documentary", N2009)),"documentary",ISNUMBER(SEARCH("film &amp; video/drama", N2009)),"drama",ISNUMBER(SEARCH("film &amp; video/science fiction", N2009)),"science fiction",ISNUMBER(SEARCH("film &amp; video/shorts", N2009)),"shorts",ISNUMBER(SEARCH("food/food trucks", N2009)),"food trucks",ISNUMBER(SEARCH("food/restaurants", N2009)),"restaurants",ISNUMBER(SEARCH("food/small batch", N2009)),"small batch",ISNUMBER(SEARCH("games/mobile games", N2009)),"mobile games",ISNUMBER(SEARCH("games/tabletop games", N2009)),"tabletop games",ISNUMBER(SEARCH("games/video games", N2009)),"video games",ISNUMBER(SEARCH("music/classical music", N2009)),"classical music",ISNUMBER(SEARCH("music/electronic music", N2009)),"electronic music",ISNUMBER(SEARCH("music/faith", N2009)),"faith",ISNUMBER(SEARCH("music/indie rock", N2009)),"indie rock",ISNUMBER(SEARCH("music/jazz", N2009)),"jazz",ISNUMBER(SEARCH("music/metal", N2009)),"metal",ISNUMBER(SEARCH("music/pop", N2009)),"pop",ISNUMBER(SEARCH("music/rock", N2009)),"rock",ISNUMBER(SEARCH("music/world music", N2009)),"world music",ISNUMBER(SEARCH("journalism/audio", N2009)),"audio",ISNUMBER(SEARCH("photography/nature", N2009)),"nature",ISNUMBER(SEARCH("photography/people", N2009)),"people",ISNUMBER(SEARCH("photography/photobooks", N2009)),"photobooks",ISNUMBER(SEARCH("photography/places", N2009)),"places",ISNUMBER(SEARCH("publishing/art books", N2009)),"art books",ISNUMBER(SEARCH("publishing/children's books", N2009)),"children's books",ISNUMBER(SEARCH("publishing/fiction", N2009)),"fiction",ISNUMBER(SEARCH("publishing/nonfiction", N2009)),"nonfiction",ISNUMBER(SEARCH("publishing/radio &amp; podcasts", N2009)),"radio &amp; podcasts",ISNUMBER(SEARCH("publishing/translations", N2009)),"translations",ISNUMBER(SEARCH("technology/gadgets", N2009)),"gadgets",ISNUMBER(SEARCH("technology/hardware", N2009)),"hardware",ISNUMBER(SEARCH("technology/makerspaces", N2009)),"makerspaces",ISNUMBER(SEARCH("technology/space exploration", N2009)),"space exploration",ISNUMBER(SEARCH("technology/wearables", N2009)),"wearables",ISNUMBER(SEARCH("technology/web", N2009)),"web",ISNUMBER(SEARCH("theater/musical", N2009)),"musical",ISNUMBER(SEARCH("theater/plays", N2009)),"plays",ISNUMBER(SEARCH("theater/spaces", N2009)),"spaces")</f>
        <v>hardware</v>
      </c>
      <c r="S2009" s="6">
        <f t="shared" si="158"/>
        <v>40347.837800925925</v>
      </c>
      <c r="T2009" s="6">
        <f t="shared" si="159"/>
        <v>40414.166666666664</v>
      </c>
    </row>
    <row r="2010" spans="1:20" ht="48" hidden="1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tr">
        <f t="shared" si="157"/>
        <v>technology</v>
      </c>
      <c r="R2010" t="str" cm="1">
        <f t="array" ref="R2010">_xlfn.IFS(ISNUMBER(SEARCH("film &amp; video/television", N2010)),"television",ISNUMBER(SEARCH("film &amp; video/animation", N2010)),"animation",ISNUMBER(SEARCH("film &amp; video/documentary", N2010)),"documentary",ISNUMBER(SEARCH("film &amp; video/drama", N2010)),"drama",ISNUMBER(SEARCH("film &amp; video/science fiction", N2010)),"science fiction",ISNUMBER(SEARCH("film &amp; video/shorts", N2010)),"shorts",ISNUMBER(SEARCH("food/food trucks", N2010)),"food trucks",ISNUMBER(SEARCH("food/restaurants", N2010)),"restaurants",ISNUMBER(SEARCH("food/small batch", N2010)),"small batch",ISNUMBER(SEARCH("games/mobile games", N2010)),"mobile games",ISNUMBER(SEARCH("games/tabletop games", N2010)),"tabletop games",ISNUMBER(SEARCH("games/video games", N2010)),"video games",ISNUMBER(SEARCH("music/classical music", N2010)),"classical music",ISNUMBER(SEARCH("music/electronic music", N2010)),"electronic music",ISNUMBER(SEARCH("music/faith", N2010)),"faith",ISNUMBER(SEARCH("music/indie rock", N2010)),"indie rock",ISNUMBER(SEARCH("music/jazz", N2010)),"jazz",ISNUMBER(SEARCH("music/metal", N2010)),"metal",ISNUMBER(SEARCH("music/pop", N2010)),"pop",ISNUMBER(SEARCH("music/rock", N2010)),"rock",ISNUMBER(SEARCH("music/world music", N2010)),"world music",ISNUMBER(SEARCH("journalism/audio", N2010)),"audio",ISNUMBER(SEARCH("photography/nature", N2010)),"nature",ISNUMBER(SEARCH("photography/people", N2010)),"people",ISNUMBER(SEARCH("photography/photobooks", N2010)),"photobooks",ISNUMBER(SEARCH("photography/places", N2010)),"places",ISNUMBER(SEARCH("publishing/art books", N2010)),"art books",ISNUMBER(SEARCH("publishing/children's books", N2010)),"children's books",ISNUMBER(SEARCH("publishing/fiction", N2010)),"fiction",ISNUMBER(SEARCH("publishing/nonfiction", N2010)),"nonfiction",ISNUMBER(SEARCH("publishing/radio &amp; podcasts", N2010)),"radio &amp; podcasts",ISNUMBER(SEARCH("publishing/translations", N2010)),"translations",ISNUMBER(SEARCH("technology/gadgets", N2010)),"gadgets",ISNUMBER(SEARCH("technology/hardware", N2010)),"hardware",ISNUMBER(SEARCH("technology/makerspaces", N2010)),"makerspaces",ISNUMBER(SEARCH("technology/space exploration", N2010)),"space exploration",ISNUMBER(SEARCH("technology/wearables", N2010)),"wearables",ISNUMBER(SEARCH("technology/web", N2010)),"web",ISNUMBER(SEARCH("theater/musical", N2010)),"musical",ISNUMBER(SEARCH("theater/plays", N2010)),"plays",ISNUMBER(SEARCH("theater/spaces", N2010)),"spaces")</f>
        <v>hardware</v>
      </c>
      <c r="S2010" s="6">
        <f t="shared" si="158"/>
        <v>40761.604421296295</v>
      </c>
      <c r="T2010" s="6">
        <f t="shared" si="159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tr">
        <f t="shared" si="157"/>
        <v>technology</v>
      </c>
      <c r="R2011" t="str" cm="1">
        <f t="array" ref="R2011">_xlfn.IFS(ISNUMBER(SEARCH("film &amp; video/television", N2011)),"television",ISNUMBER(SEARCH("film &amp; video/animation", N2011)),"animation",ISNUMBER(SEARCH("film &amp; video/documentary", N2011)),"documentary",ISNUMBER(SEARCH("film &amp; video/drama", N2011)),"drama",ISNUMBER(SEARCH("film &amp; video/science fiction", N2011)),"science fiction",ISNUMBER(SEARCH("film &amp; video/shorts", N2011)),"shorts",ISNUMBER(SEARCH("food/food trucks", N2011)),"food trucks",ISNUMBER(SEARCH("food/restaurants", N2011)),"restaurants",ISNUMBER(SEARCH("food/small batch", N2011)),"small batch",ISNUMBER(SEARCH("games/mobile games", N2011)),"mobile games",ISNUMBER(SEARCH("games/tabletop games", N2011)),"tabletop games",ISNUMBER(SEARCH("games/video games", N2011)),"video games",ISNUMBER(SEARCH("music/classical music", N2011)),"classical music",ISNUMBER(SEARCH("music/electronic music", N2011)),"electronic music",ISNUMBER(SEARCH("music/faith", N2011)),"faith",ISNUMBER(SEARCH("music/indie rock", N2011)),"indie rock",ISNUMBER(SEARCH("music/jazz", N2011)),"jazz",ISNUMBER(SEARCH("music/metal", N2011)),"metal",ISNUMBER(SEARCH("music/pop", N2011)),"pop",ISNUMBER(SEARCH("music/rock", N2011)),"rock",ISNUMBER(SEARCH("music/world music", N2011)),"world music",ISNUMBER(SEARCH("journalism/audio", N2011)),"audio",ISNUMBER(SEARCH("photography/nature", N2011)),"nature",ISNUMBER(SEARCH("photography/people", N2011)),"people",ISNUMBER(SEARCH("photography/photobooks", N2011)),"photobooks",ISNUMBER(SEARCH("photography/places", N2011)),"places",ISNUMBER(SEARCH("publishing/art books", N2011)),"art books",ISNUMBER(SEARCH("publishing/children's books", N2011)),"children's books",ISNUMBER(SEARCH("publishing/fiction", N2011)),"fiction",ISNUMBER(SEARCH("publishing/nonfiction", N2011)),"nonfiction",ISNUMBER(SEARCH("publishing/radio &amp; podcasts", N2011)),"radio &amp; podcasts",ISNUMBER(SEARCH("publishing/translations", N2011)),"translations",ISNUMBER(SEARCH("technology/gadgets", N2011)),"gadgets",ISNUMBER(SEARCH("technology/hardware", N2011)),"hardware",ISNUMBER(SEARCH("technology/makerspaces", N2011)),"makerspaces",ISNUMBER(SEARCH("technology/space exploration", N2011)),"space exploration",ISNUMBER(SEARCH("technology/wearables", N2011)),"wearables",ISNUMBER(SEARCH("technology/web", N2011)),"web",ISNUMBER(SEARCH("theater/musical", N2011)),"musical",ISNUMBER(SEARCH("theater/plays", N2011)),"plays",ISNUMBER(SEARCH("theater/spaces", N2011)),"spaces")</f>
        <v>hardware</v>
      </c>
      <c r="S2011" s="6">
        <f t="shared" si="158"/>
        <v>42661.323414351849</v>
      </c>
      <c r="T2011" s="6">
        <f t="shared" si="159"/>
        <v>42697.365081018521</v>
      </c>
    </row>
    <row r="2012" spans="1:20" ht="32" hidden="1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tr">
        <f t="shared" si="157"/>
        <v>technology</v>
      </c>
      <c r="R2012" t="str" cm="1">
        <f t="array" ref="R2012">_xlfn.IFS(ISNUMBER(SEARCH("film &amp; video/television", N2012)),"television",ISNUMBER(SEARCH("film &amp; video/animation", N2012)),"animation",ISNUMBER(SEARCH("film &amp; video/documentary", N2012)),"documentary",ISNUMBER(SEARCH("film &amp; video/drama", N2012)),"drama",ISNUMBER(SEARCH("film &amp; video/science fiction", N2012)),"science fiction",ISNUMBER(SEARCH("film &amp; video/shorts", N2012)),"shorts",ISNUMBER(SEARCH("food/food trucks", N2012)),"food trucks",ISNUMBER(SEARCH("food/restaurants", N2012)),"restaurants",ISNUMBER(SEARCH("food/small batch", N2012)),"small batch",ISNUMBER(SEARCH("games/mobile games", N2012)),"mobile games",ISNUMBER(SEARCH("games/tabletop games", N2012)),"tabletop games",ISNUMBER(SEARCH("games/video games", N2012)),"video games",ISNUMBER(SEARCH("music/classical music", N2012)),"classical music",ISNUMBER(SEARCH("music/electronic music", N2012)),"electronic music",ISNUMBER(SEARCH("music/faith", N2012)),"faith",ISNUMBER(SEARCH("music/indie rock", N2012)),"indie rock",ISNUMBER(SEARCH("music/jazz", N2012)),"jazz",ISNUMBER(SEARCH("music/metal", N2012)),"metal",ISNUMBER(SEARCH("music/pop", N2012)),"pop",ISNUMBER(SEARCH("music/rock", N2012)),"rock",ISNUMBER(SEARCH("music/world music", N2012)),"world music",ISNUMBER(SEARCH("journalism/audio", N2012)),"audio",ISNUMBER(SEARCH("photography/nature", N2012)),"nature",ISNUMBER(SEARCH("photography/people", N2012)),"people",ISNUMBER(SEARCH("photography/photobooks", N2012)),"photobooks",ISNUMBER(SEARCH("photography/places", N2012)),"places",ISNUMBER(SEARCH("publishing/art books", N2012)),"art books",ISNUMBER(SEARCH("publishing/children's books", N2012)),"children's books",ISNUMBER(SEARCH("publishing/fiction", N2012)),"fiction",ISNUMBER(SEARCH("publishing/nonfiction", N2012)),"nonfiction",ISNUMBER(SEARCH("publishing/radio &amp; podcasts", N2012)),"radio &amp; podcasts",ISNUMBER(SEARCH("publishing/translations", N2012)),"translations",ISNUMBER(SEARCH("technology/gadgets", N2012)),"gadgets",ISNUMBER(SEARCH("technology/hardware", N2012)),"hardware",ISNUMBER(SEARCH("technology/makerspaces", N2012)),"makerspaces",ISNUMBER(SEARCH("technology/space exploration", N2012)),"space exploration",ISNUMBER(SEARCH("technology/wearables", N2012)),"wearables",ISNUMBER(SEARCH("technology/web", N2012)),"web",ISNUMBER(SEARCH("theater/musical", N2012)),"musical",ISNUMBER(SEARCH("theater/plays", N2012)),"plays",ISNUMBER(SEARCH("theater/spaces", N2012)),"spaces")</f>
        <v>hardware</v>
      </c>
      <c r="S2012" s="6">
        <f t="shared" si="158"/>
        <v>42570.996423611112</v>
      </c>
      <c r="T2012" s="6">
        <f t="shared" si="159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tr">
        <f t="shared" si="157"/>
        <v>technology</v>
      </c>
      <c r="R2013" t="str" cm="1">
        <f t="array" ref="R2013">_xlfn.IFS(ISNUMBER(SEARCH("film &amp; video/television", N2013)),"television",ISNUMBER(SEARCH("film &amp; video/animation", N2013)),"animation",ISNUMBER(SEARCH("film &amp; video/documentary", N2013)),"documentary",ISNUMBER(SEARCH("film &amp; video/drama", N2013)),"drama",ISNUMBER(SEARCH("film &amp; video/science fiction", N2013)),"science fiction",ISNUMBER(SEARCH("film &amp; video/shorts", N2013)),"shorts",ISNUMBER(SEARCH("food/food trucks", N2013)),"food trucks",ISNUMBER(SEARCH("food/restaurants", N2013)),"restaurants",ISNUMBER(SEARCH("food/small batch", N2013)),"small batch",ISNUMBER(SEARCH("games/mobile games", N2013)),"mobile games",ISNUMBER(SEARCH("games/tabletop games", N2013)),"tabletop games",ISNUMBER(SEARCH("games/video games", N2013)),"video games",ISNUMBER(SEARCH("music/classical music", N2013)),"classical music",ISNUMBER(SEARCH("music/electronic music", N2013)),"electronic music",ISNUMBER(SEARCH("music/faith", N2013)),"faith",ISNUMBER(SEARCH("music/indie rock", N2013)),"indie rock",ISNUMBER(SEARCH("music/jazz", N2013)),"jazz",ISNUMBER(SEARCH("music/metal", N2013)),"metal",ISNUMBER(SEARCH("music/pop", N2013)),"pop",ISNUMBER(SEARCH("music/rock", N2013)),"rock",ISNUMBER(SEARCH("music/world music", N2013)),"world music",ISNUMBER(SEARCH("journalism/audio", N2013)),"audio",ISNUMBER(SEARCH("photography/nature", N2013)),"nature",ISNUMBER(SEARCH("photography/people", N2013)),"people",ISNUMBER(SEARCH("photography/photobooks", N2013)),"photobooks",ISNUMBER(SEARCH("photography/places", N2013)),"places",ISNUMBER(SEARCH("publishing/art books", N2013)),"art books",ISNUMBER(SEARCH("publishing/children's books", N2013)),"children's books",ISNUMBER(SEARCH("publishing/fiction", N2013)),"fiction",ISNUMBER(SEARCH("publishing/nonfiction", N2013)),"nonfiction",ISNUMBER(SEARCH("publishing/radio &amp; podcasts", N2013)),"radio &amp; podcasts",ISNUMBER(SEARCH("publishing/translations", N2013)),"translations",ISNUMBER(SEARCH("technology/gadgets", N2013)),"gadgets",ISNUMBER(SEARCH("technology/hardware", N2013)),"hardware",ISNUMBER(SEARCH("technology/makerspaces", N2013)),"makerspaces",ISNUMBER(SEARCH("technology/space exploration", N2013)),"space exploration",ISNUMBER(SEARCH("technology/wearables", N2013)),"wearables",ISNUMBER(SEARCH("technology/web", N2013)),"web",ISNUMBER(SEARCH("theater/musical", N2013)),"musical",ISNUMBER(SEARCH("theater/plays", N2013)),"plays",ISNUMBER(SEARCH("theater/spaces", N2013)),"spaces")</f>
        <v>hardware</v>
      </c>
      <c r="S2013" s="6">
        <f t="shared" si="158"/>
        <v>42347.358483796299</v>
      </c>
      <c r="T2013" s="6">
        <f t="shared" si="159"/>
        <v>42380.958333333328</v>
      </c>
    </row>
    <row r="2014" spans="1:20" ht="48" hidden="1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tr">
        <f t="shared" si="157"/>
        <v>technology</v>
      </c>
      <c r="R2014" t="str" cm="1">
        <f t="array" ref="R2014">_xlfn.IFS(ISNUMBER(SEARCH("film &amp; video/television", N2014)),"television",ISNUMBER(SEARCH("film &amp; video/animation", N2014)),"animation",ISNUMBER(SEARCH("film &amp; video/documentary", N2014)),"documentary",ISNUMBER(SEARCH("film &amp; video/drama", N2014)),"drama",ISNUMBER(SEARCH("film &amp; video/science fiction", N2014)),"science fiction",ISNUMBER(SEARCH("film &amp; video/shorts", N2014)),"shorts",ISNUMBER(SEARCH("food/food trucks", N2014)),"food trucks",ISNUMBER(SEARCH("food/restaurants", N2014)),"restaurants",ISNUMBER(SEARCH("food/small batch", N2014)),"small batch",ISNUMBER(SEARCH("games/mobile games", N2014)),"mobile games",ISNUMBER(SEARCH("games/tabletop games", N2014)),"tabletop games",ISNUMBER(SEARCH("games/video games", N2014)),"video games",ISNUMBER(SEARCH("music/classical music", N2014)),"classical music",ISNUMBER(SEARCH("music/electronic music", N2014)),"electronic music",ISNUMBER(SEARCH("music/faith", N2014)),"faith",ISNUMBER(SEARCH("music/indie rock", N2014)),"indie rock",ISNUMBER(SEARCH("music/jazz", N2014)),"jazz",ISNUMBER(SEARCH("music/metal", N2014)),"metal",ISNUMBER(SEARCH("music/pop", N2014)),"pop",ISNUMBER(SEARCH("music/rock", N2014)),"rock",ISNUMBER(SEARCH("music/world music", N2014)),"world music",ISNUMBER(SEARCH("journalism/audio", N2014)),"audio",ISNUMBER(SEARCH("photography/nature", N2014)),"nature",ISNUMBER(SEARCH("photography/people", N2014)),"people",ISNUMBER(SEARCH("photography/photobooks", N2014)),"photobooks",ISNUMBER(SEARCH("photography/places", N2014)),"places",ISNUMBER(SEARCH("publishing/art books", N2014)),"art books",ISNUMBER(SEARCH("publishing/children's books", N2014)),"children's books",ISNUMBER(SEARCH("publishing/fiction", N2014)),"fiction",ISNUMBER(SEARCH("publishing/nonfiction", N2014)),"nonfiction",ISNUMBER(SEARCH("publishing/radio &amp; podcasts", N2014)),"radio &amp; podcasts",ISNUMBER(SEARCH("publishing/translations", N2014)),"translations",ISNUMBER(SEARCH("technology/gadgets", N2014)),"gadgets",ISNUMBER(SEARCH("technology/hardware", N2014)),"hardware",ISNUMBER(SEARCH("technology/makerspaces", N2014)),"makerspaces",ISNUMBER(SEARCH("technology/space exploration", N2014)),"space exploration",ISNUMBER(SEARCH("technology/wearables", N2014)),"wearables",ISNUMBER(SEARCH("technology/web", N2014)),"web",ISNUMBER(SEARCH("theater/musical", N2014)),"musical",ISNUMBER(SEARCH("theater/plays", N2014)),"plays",ISNUMBER(SEARCH("theater/spaces", N2014)),"spaces")</f>
        <v>hardware</v>
      </c>
      <c r="S2014" s="6">
        <f t="shared" si="158"/>
        <v>42010.822233796294</v>
      </c>
      <c r="T2014" s="6">
        <f t="shared" si="159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tr">
        <f t="shared" si="157"/>
        <v>technology</v>
      </c>
      <c r="R2015" t="str" cm="1">
        <f t="array" ref="R2015">_xlfn.IFS(ISNUMBER(SEARCH("film &amp; video/television", N2015)),"television",ISNUMBER(SEARCH("film &amp; video/animation", N2015)),"animation",ISNUMBER(SEARCH("film &amp; video/documentary", N2015)),"documentary",ISNUMBER(SEARCH("film &amp; video/drama", N2015)),"drama",ISNUMBER(SEARCH("film &amp; video/science fiction", N2015)),"science fiction",ISNUMBER(SEARCH("film &amp; video/shorts", N2015)),"shorts",ISNUMBER(SEARCH("food/food trucks", N2015)),"food trucks",ISNUMBER(SEARCH("food/restaurants", N2015)),"restaurants",ISNUMBER(SEARCH("food/small batch", N2015)),"small batch",ISNUMBER(SEARCH("games/mobile games", N2015)),"mobile games",ISNUMBER(SEARCH("games/tabletop games", N2015)),"tabletop games",ISNUMBER(SEARCH("games/video games", N2015)),"video games",ISNUMBER(SEARCH("music/classical music", N2015)),"classical music",ISNUMBER(SEARCH("music/electronic music", N2015)),"electronic music",ISNUMBER(SEARCH("music/faith", N2015)),"faith",ISNUMBER(SEARCH("music/indie rock", N2015)),"indie rock",ISNUMBER(SEARCH("music/jazz", N2015)),"jazz",ISNUMBER(SEARCH("music/metal", N2015)),"metal",ISNUMBER(SEARCH("music/pop", N2015)),"pop",ISNUMBER(SEARCH("music/rock", N2015)),"rock",ISNUMBER(SEARCH("music/world music", N2015)),"world music",ISNUMBER(SEARCH("journalism/audio", N2015)),"audio",ISNUMBER(SEARCH("photography/nature", N2015)),"nature",ISNUMBER(SEARCH("photography/people", N2015)),"people",ISNUMBER(SEARCH("photography/photobooks", N2015)),"photobooks",ISNUMBER(SEARCH("photography/places", N2015)),"places",ISNUMBER(SEARCH("publishing/art books", N2015)),"art books",ISNUMBER(SEARCH("publishing/children's books", N2015)),"children's books",ISNUMBER(SEARCH("publishing/fiction", N2015)),"fiction",ISNUMBER(SEARCH("publishing/nonfiction", N2015)),"nonfiction",ISNUMBER(SEARCH("publishing/radio &amp; podcasts", N2015)),"radio &amp; podcasts",ISNUMBER(SEARCH("publishing/translations", N2015)),"translations",ISNUMBER(SEARCH("technology/gadgets", N2015)),"gadgets",ISNUMBER(SEARCH("technology/hardware", N2015)),"hardware",ISNUMBER(SEARCH("technology/makerspaces", N2015)),"makerspaces",ISNUMBER(SEARCH("technology/space exploration", N2015)),"space exploration",ISNUMBER(SEARCH("technology/wearables", N2015)),"wearables",ISNUMBER(SEARCH("technology/web", N2015)),"web",ISNUMBER(SEARCH("theater/musical", N2015)),"musical",ISNUMBER(SEARCH("theater/plays", N2015)),"plays",ISNUMBER(SEARCH("theater/spaces", N2015)),"spaces")</f>
        <v>hardware</v>
      </c>
      <c r="S2015" s="6">
        <f t="shared" si="158"/>
        <v>42499.960810185185</v>
      </c>
      <c r="T2015" s="6">
        <f t="shared" si="159"/>
        <v>42559.960810185185</v>
      </c>
    </row>
    <row r="2016" spans="1:20" ht="48" hidden="1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tr">
        <f t="shared" si="157"/>
        <v>technology</v>
      </c>
      <c r="R2016" t="str" cm="1">
        <f t="array" ref="R2016">_xlfn.IFS(ISNUMBER(SEARCH("film &amp; video/television", N2016)),"television",ISNUMBER(SEARCH("film &amp; video/animation", N2016)),"animation",ISNUMBER(SEARCH("film &amp; video/documentary", N2016)),"documentary",ISNUMBER(SEARCH("film &amp; video/drama", N2016)),"drama",ISNUMBER(SEARCH("film &amp; video/science fiction", N2016)),"science fiction",ISNUMBER(SEARCH("film &amp; video/shorts", N2016)),"shorts",ISNUMBER(SEARCH("food/food trucks", N2016)),"food trucks",ISNUMBER(SEARCH("food/restaurants", N2016)),"restaurants",ISNUMBER(SEARCH("food/small batch", N2016)),"small batch",ISNUMBER(SEARCH("games/mobile games", N2016)),"mobile games",ISNUMBER(SEARCH("games/tabletop games", N2016)),"tabletop games",ISNUMBER(SEARCH("games/video games", N2016)),"video games",ISNUMBER(SEARCH("music/classical music", N2016)),"classical music",ISNUMBER(SEARCH("music/electronic music", N2016)),"electronic music",ISNUMBER(SEARCH("music/faith", N2016)),"faith",ISNUMBER(SEARCH("music/indie rock", N2016)),"indie rock",ISNUMBER(SEARCH("music/jazz", N2016)),"jazz",ISNUMBER(SEARCH("music/metal", N2016)),"metal",ISNUMBER(SEARCH("music/pop", N2016)),"pop",ISNUMBER(SEARCH("music/rock", N2016)),"rock",ISNUMBER(SEARCH("music/world music", N2016)),"world music",ISNUMBER(SEARCH("journalism/audio", N2016)),"audio",ISNUMBER(SEARCH("photography/nature", N2016)),"nature",ISNUMBER(SEARCH("photography/people", N2016)),"people",ISNUMBER(SEARCH("photography/photobooks", N2016)),"photobooks",ISNUMBER(SEARCH("photography/places", N2016)),"places",ISNUMBER(SEARCH("publishing/art books", N2016)),"art books",ISNUMBER(SEARCH("publishing/children's books", N2016)),"children's books",ISNUMBER(SEARCH("publishing/fiction", N2016)),"fiction",ISNUMBER(SEARCH("publishing/nonfiction", N2016)),"nonfiction",ISNUMBER(SEARCH("publishing/radio &amp; podcasts", N2016)),"radio &amp; podcasts",ISNUMBER(SEARCH("publishing/translations", N2016)),"translations",ISNUMBER(SEARCH("technology/gadgets", N2016)),"gadgets",ISNUMBER(SEARCH("technology/hardware", N2016)),"hardware",ISNUMBER(SEARCH("technology/makerspaces", N2016)),"makerspaces",ISNUMBER(SEARCH("technology/space exploration", N2016)),"space exploration",ISNUMBER(SEARCH("technology/wearables", N2016)),"wearables",ISNUMBER(SEARCH("technology/web", N2016)),"web",ISNUMBER(SEARCH("theater/musical", N2016)),"musical",ISNUMBER(SEARCH("theater/plays", N2016)),"plays",ISNUMBER(SEARCH("theater/spaces", N2016)),"spaces")</f>
        <v>hardware</v>
      </c>
      <c r="S2016" s="6">
        <f t="shared" si="158"/>
        <v>41324.214571759258</v>
      </c>
      <c r="T2016" s="6">
        <f t="shared" si="159"/>
        <v>41358.172905092593</v>
      </c>
    </row>
    <row r="2017" spans="1:20" ht="48" hidden="1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tr">
        <f t="shared" si="157"/>
        <v>technology</v>
      </c>
      <c r="R2017" t="str" cm="1">
        <f t="array" ref="R2017">_xlfn.IFS(ISNUMBER(SEARCH("film &amp; video/television", N2017)),"television",ISNUMBER(SEARCH("film &amp; video/animation", N2017)),"animation",ISNUMBER(SEARCH("film &amp; video/documentary", N2017)),"documentary",ISNUMBER(SEARCH("film &amp; video/drama", N2017)),"drama",ISNUMBER(SEARCH("film &amp; video/science fiction", N2017)),"science fiction",ISNUMBER(SEARCH("film &amp; video/shorts", N2017)),"shorts",ISNUMBER(SEARCH("food/food trucks", N2017)),"food trucks",ISNUMBER(SEARCH("food/restaurants", N2017)),"restaurants",ISNUMBER(SEARCH("food/small batch", N2017)),"small batch",ISNUMBER(SEARCH("games/mobile games", N2017)),"mobile games",ISNUMBER(SEARCH("games/tabletop games", N2017)),"tabletop games",ISNUMBER(SEARCH("games/video games", N2017)),"video games",ISNUMBER(SEARCH("music/classical music", N2017)),"classical music",ISNUMBER(SEARCH("music/electronic music", N2017)),"electronic music",ISNUMBER(SEARCH("music/faith", N2017)),"faith",ISNUMBER(SEARCH("music/indie rock", N2017)),"indie rock",ISNUMBER(SEARCH("music/jazz", N2017)),"jazz",ISNUMBER(SEARCH("music/metal", N2017)),"metal",ISNUMBER(SEARCH("music/pop", N2017)),"pop",ISNUMBER(SEARCH("music/rock", N2017)),"rock",ISNUMBER(SEARCH("music/world music", N2017)),"world music",ISNUMBER(SEARCH("journalism/audio", N2017)),"audio",ISNUMBER(SEARCH("photography/nature", N2017)),"nature",ISNUMBER(SEARCH("photography/people", N2017)),"people",ISNUMBER(SEARCH("photography/photobooks", N2017)),"photobooks",ISNUMBER(SEARCH("photography/places", N2017)),"places",ISNUMBER(SEARCH("publishing/art books", N2017)),"art books",ISNUMBER(SEARCH("publishing/children's books", N2017)),"children's books",ISNUMBER(SEARCH("publishing/fiction", N2017)),"fiction",ISNUMBER(SEARCH("publishing/nonfiction", N2017)),"nonfiction",ISNUMBER(SEARCH("publishing/radio &amp; podcasts", N2017)),"radio &amp; podcasts",ISNUMBER(SEARCH("publishing/translations", N2017)),"translations",ISNUMBER(SEARCH("technology/gadgets", N2017)),"gadgets",ISNUMBER(SEARCH("technology/hardware", N2017)),"hardware",ISNUMBER(SEARCH("technology/makerspaces", N2017)),"makerspaces",ISNUMBER(SEARCH("technology/space exploration", N2017)),"space exploration",ISNUMBER(SEARCH("technology/wearables", N2017)),"wearables",ISNUMBER(SEARCH("technology/web", N2017)),"web",ISNUMBER(SEARCH("theater/musical", N2017)),"musical",ISNUMBER(SEARCH("theater/plays", N2017)),"plays",ISNUMBER(SEARCH("theater/spaces", N2017)),"spaces")</f>
        <v>hardware</v>
      </c>
      <c r="S2017" s="6">
        <f t="shared" si="158"/>
        <v>40765.876886574071</v>
      </c>
      <c r="T2017" s="6">
        <f t="shared" si="159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tr">
        <f t="shared" si="157"/>
        <v>technology</v>
      </c>
      <c r="R2018" t="str" cm="1">
        <f t="array" ref="R2018">_xlfn.IFS(ISNUMBER(SEARCH("film &amp; video/television", N2018)),"television",ISNUMBER(SEARCH("film &amp; video/animation", N2018)),"animation",ISNUMBER(SEARCH("film &amp; video/documentary", N2018)),"documentary",ISNUMBER(SEARCH("film &amp; video/drama", N2018)),"drama",ISNUMBER(SEARCH("film &amp; video/science fiction", N2018)),"science fiction",ISNUMBER(SEARCH("film &amp; video/shorts", N2018)),"shorts",ISNUMBER(SEARCH("food/food trucks", N2018)),"food trucks",ISNUMBER(SEARCH("food/restaurants", N2018)),"restaurants",ISNUMBER(SEARCH("food/small batch", N2018)),"small batch",ISNUMBER(SEARCH("games/mobile games", N2018)),"mobile games",ISNUMBER(SEARCH("games/tabletop games", N2018)),"tabletop games",ISNUMBER(SEARCH("games/video games", N2018)),"video games",ISNUMBER(SEARCH("music/classical music", N2018)),"classical music",ISNUMBER(SEARCH("music/electronic music", N2018)),"electronic music",ISNUMBER(SEARCH("music/faith", N2018)),"faith",ISNUMBER(SEARCH("music/indie rock", N2018)),"indie rock",ISNUMBER(SEARCH("music/jazz", N2018)),"jazz",ISNUMBER(SEARCH("music/metal", N2018)),"metal",ISNUMBER(SEARCH("music/pop", N2018)),"pop",ISNUMBER(SEARCH("music/rock", N2018)),"rock",ISNUMBER(SEARCH("music/world music", N2018)),"world music",ISNUMBER(SEARCH("journalism/audio", N2018)),"audio",ISNUMBER(SEARCH("photography/nature", N2018)),"nature",ISNUMBER(SEARCH("photography/people", N2018)),"people",ISNUMBER(SEARCH("photography/photobooks", N2018)),"photobooks",ISNUMBER(SEARCH("photography/places", N2018)),"places",ISNUMBER(SEARCH("publishing/art books", N2018)),"art books",ISNUMBER(SEARCH("publishing/children's books", N2018)),"children's books",ISNUMBER(SEARCH("publishing/fiction", N2018)),"fiction",ISNUMBER(SEARCH("publishing/nonfiction", N2018)),"nonfiction",ISNUMBER(SEARCH("publishing/radio &amp; podcasts", N2018)),"radio &amp; podcasts",ISNUMBER(SEARCH("publishing/translations", N2018)),"translations",ISNUMBER(SEARCH("technology/gadgets", N2018)),"gadgets",ISNUMBER(SEARCH("technology/hardware", N2018)),"hardware",ISNUMBER(SEARCH("technology/makerspaces", N2018)),"makerspaces",ISNUMBER(SEARCH("technology/space exploration", N2018)),"space exploration",ISNUMBER(SEARCH("technology/wearables", N2018)),"wearables",ISNUMBER(SEARCH("technology/web", N2018)),"web",ISNUMBER(SEARCH("theater/musical", N2018)),"musical",ISNUMBER(SEARCH("theater/plays", N2018)),"plays",ISNUMBER(SEARCH("theater/spaces", N2018)),"spaces")</f>
        <v>hardware</v>
      </c>
      <c r="S2018" s="6">
        <f t="shared" si="158"/>
        <v>41312.88077546296</v>
      </c>
      <c r="T2018" s="6">
        <f t="shared" si="159"/>
        <v>41342.88077546296</v>
      </c>
    </row>
    <row r="2019" spans="1:20" ht="48" hidden="1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tr">
        <f t="shared" si="157"/>
        <v>technology</v>
      </c>
      <c r="R2019" t="str" cm="1">
        <f t="array" ref="R2019">_xlfn.IFS(ISNUMBER(SEARCH("film &amp; video/television", N2019)),"television",ISNUMBER(SEARCH("film &amp; video/animation", N2019)),"animation",ISNUMBER(SEARCH("film &amp; video/documentary", N2019)),"documentary",ISNUMBER(SEARCH("film &amp; video/drama", N2019)),"drama",ISNUMBER(SEARCH("film &amp; video/science fiction", N2019)),"science fiction",ISNUMBER(SEARCH("film &amp; video/shorts", N2019)),"shorts",ISNUMBER(SEARCH("food/food trucks", N2019)),"food trucks",ISNUMBER(SEARCH("food/restaurants", N2019)),"restaurants",ISNUMBER(SEARCH("food/small batch", N2019)),"small batch",ISNUMBER(SEARCH("games/mobile games", N2019)),"mobile games",ISNUMBER(SEARCH("games/tabletop games", N2019)),"tabletop games",ISNUMBER(SEARCH("games/video games", N2019)),"video games",ISNUMBER(SEARCH("music/classical music", N2019)),"classical music",ISNUMBER(SEARCH("music/electronic music", N2019)),"electronic music",ISNUMBER(SEARCH("music/faith", N2019)),"faith",ISNUMBER(SEARCH("music/indie rock", N2019)),"indie rock",ISNUMBER(SEARCH("music/jazz", N2019)),"jazz",ISNUMBER(SEARCH("music/metal", N2019)),"metal",ISNUMBER(SEARCH("music/pop", N2019)),"pop",ISNUMBER(SEARCH("music/rock", N2019)),"rock",ISNUMBER(SEARCH("music/world music", N2019)),"world music",ISNUMBER(SEARCH("journalism/audio", N2019)),"audio",ISNUMBER(SEARCH("photography/nature", N2019)),"nature",ISNUMBER(SEARCH("photography/people", N2019)),"people",ISNUMBER(SEARCH("photography/photobooks", N2019)),"photobooks",ISNUMBER(SEARCH("photography/places", N2019)),"places",ISNUMBER(SEARCH("publishing/art books", N2019)),"art books",ISNUMBER(SEARCH("publishing/children's books", N2019)),"children's books",ISNUMBER(SEARCH("publishing/fiction", N2019)),"fiction",ISNUMBER(SEARCH("publishing/nonfiction", N2019)),"nonfiction",ISNUMBER(SEARCH("publishing/radio &amp; podcasts", N2019)),"radio &amp; podcasts",ISNUMBER(SEARCH("publishing/translations", N2019)),"translations",ISNUMBER(SEARCH("technology/gadgets", N2019)),"gadgets",ISNUMBER(SEARCH("technology/hardware", N2019)),"hardware",ISNUMBER(SEARCH("technology/makerspaces", N2019)),"makerspaces",ISNUMBER(SEARCH("technology/space exploration", N2019)),"space exploration",ISNUMBER(SEARCH("technology/wearables", N2019)),"wearables",ISNUMBER(SEARCH("technology/web", N2019)),"web",ISNUMBER(SEARCH("theater/musical", N2019)),"musical",ISNUMBER(SEARCH("theater/plays", N2019)),"plays",ISNUMBER(SEARCH("theater/spaces", N2019)),"spaces")</f>
        <v>hardware</v>
      </c>
      <c r="S2019" s="6">
        <f t="shared" si="158"/>
        <v>40961.057349537034</v>
      </c>
      <c r="T2019" s="6">
        <f t="shared" si="159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tr">
        <f t="shared" si="157"/>
        <v>technology</v>
      </c>
      <c r="R2020" t="str" cm="1">
        <f t="array" ref="R2020">_xlfn.IFS(ISNUMBER(SEARCH("film &amp; video/television", N2020)),"television",ISNUMBER(SEARCH("film &amp; video/animation", N2020)),"animation",ISNUMBER(SEARCH("film &amp; video/documentary", N2020)),"documentary",ISNUMBER(SEARCH("film &amp; video/drama", N2020)),"drama",ISNUMBER(SEARCH("film &amp; video/science fiction", N2020)),"science fiction",ISNUMBER(SEARCH("film &amp; video/shorts", N2020)),"shorts",ISNUMBER(SEARCH("food/food trucks", N2020)),"food trucks",ISNUMBER(SEARCH("food/restaurants", N2020)),"restaurants",ISNUMBER(SEARCH("food/small batch", N2020)),"small batch",ISNUMBER(SEARCH("games/mobile games", N2020)),"mobile games",ISNUMBER(SEARCH("games/tabletop games", N2020)),"tabletop games",ISNUMBER(SEARCH("games/video games", N2020)),"video games",ISNUMBER(SEARCH("music/classical music", N2020)),"classical music",ISNUMBER(SEARCH("music/electronic music", N2020)),"electronic music",ISNUMBER(SEARCH("music/faith", N2020)),"faith",ISNUMBER(SEARCH("music/indie rock", N2020)),"indie rock",ISNUMBER(SEARCH("music/jazz", N2020)),"jazz",ISNUMBER(SEARCH("music/metal", N2020)),"metal",ISNUMBER(SEARCH("music/pop", N2020)),"pop",ISNUMBER(SEARCH("music/rock", N2020)),"rock",ISNUMBER(SEARCH("music/world music", N2020)),"world music",ISNUMBER(SEARCH("journalism/audio", N2020)),"audio",ISNUMBER(SEARCH("photography/nature", N2020)),"nature",ISNUMBER(SEARCH("photography/people", N2020)),"people",ISNUMBER(SEARCH("photography/photobooks", N2020)),"photobooks",ISNUMBER(SEARCH("photography/places", N2020)),"places",ISNUMBER(SEARCH("publishing/art books", N2020)),"art books",ISNUMBER(SEARCH("publishing/children's books", N2020)),"children's books",ISNUMBER(SEARCH("publishing/fiction", N2020)),"fiction",ISNUMBER(SEARCH("publishing/nonfiction", N2020)),"nonfiction",ISNUMBER(SEARCH("publishing/radio &amp; podcasts", N2020)),"radio &amp; podcasts",ISNUMBER(SEARCH("publishing/translations", N2020)),"translations",ISNUMBER(SEARCH("technology/gadgets", N2020)),"gadgets",ISNUMBER(SEARCH("technology/hardware", N2020)),"hardware",ISNUMBER(SEARCH("technology/makerspaces", N2020)),"makerspaces",ISNUMBER(SEARCH("technology/space exploration", N2020)),"space exploration",ISNUMBER(SEARCH("technology/wearables", N2020)),"wearables",ISNUMBER(SEARCH("technology/web", N2020)),"web",ISNUMBER(SEARCH("theater/musical", N2020)),"musical",ISNUMBER(SEARCH("theater/plays", N2020)),"plays",ISNUMBER(SEARCH("theater/spaces", N2020)),"spaces")</f>
        <v>hardware</v>
      </c>
      <c r="S2020" s="6">
        <f t="shared" si="158"/>
        <v>42199.365844907406</v>
      </c>
      <c r="T2020" s="6">
        <f t="shared" si="159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tr">
        <f t="shared" si="157"/>
        <v>technology</v>
      </c>
      <c r="R2021" t="str" cm="1">
        <f t="array" ref="R2021">_xlfn.IFS(ISNUMBER(SEARCH("film &amp; video/television", N2021)),"television",ISNUMBER(SEARCH("film &amp; video/animation", N2021)),"animation",ISNUMBER(SEARCH("film &amp; video/documentary", N2021)),"documentary",ISNUMBER(SEARCH("film &amp; video/drama", N2021)),"drama",ISNUMBER(SEARCH("film &amp; video/science fiction", N2021)),"science fiction",ISNUMBER(SEARCH("film &amp; video/shorts", N2021)),"shorts",ISNUMBER(SEARCH("food/food trucks", N2021)),"food trucks",ISNUMBER(SEARCH("food/restaurants", N2021)),"restaurants",ISNUMBER(SEARCH("food/small batch", N2021)),"small batch",ISNUMBER(SEARCH("games/mobile games", N2021)),"mobile games",ISNUMBER(SEARCH("games/tabletop games", N2021)),"tabletop games",ISNUMBER(SEARCH("games/video games", N2021)),"video games",ISNUMBER(SEARCH("music/classical music", N2021)),"classical music",ISNUMBER(SEARCH("music/electronic music", N2021)),"electronic music",ISNUMBER(SEARCH("music/faith", N2021)),"faith",ISNUMBER(SEARCH("music/indie rock", N2021)),"indie rock",ISNUMBER(SEARCH("music/jazz", N2021)),"jazz",ISNUMBER(SEARCH("music/metal", N2021)),"metal",ISNUMBER(SEARCH("music/pop", N2021)),"pop",ISNUMBER(SEARCH("music/rock", N2021)),"rock",ISNUMBER(SEARCH("music/world music", N2021)),"world music",ISNUMBER(SEARCH("journalism/audio", N2021)),"audio",ISNUMBER(SEARCH("photography/nature", N2021)),"nature",ISNUMBER(SEARCH("photography/people", N2021)),"people",ISNUMBER(SEARCH("photography/photobooks", N2021)),"photobooks",ISNUMBER(SEARCH("photography/places", N2021)),"places",ISNUMBER(SEARCH("publishing/art books", N2021)),"art books",ISNUMBER(SEARCH("publishing/children's books", N2021)),"children's books",ISNUMBER(SEARCH("publishing/fiction", N2021)),"fiction",ISNUMBER(SEARCH("publishing/nonfiction", N2021)),"nonfiction",ISNUMBER(SEARCH("publishing/radio &amp; podcasts", N2021)),"radio &amp; podcasts",ISNUMBER(SEARCH("publishing/translations", N2021)),"translations",ISNUMBER(SEARCH("technology/gadgets", N2021)),"gadgets",ISNUMBER(SEARCH("technology/hardware", N2021)),"hardware",ISNUMBER(SEARCH("technology/makerspaces", N2021)),"makerspaces",ISNUMBER(SEARCH("technology/space exploration", N2021)),"space exploration",ISNUMBER(SEARCH("technology/wearables", N2021)),"wearables",ISNUMBER(SEARCH("technology/web", N2021)),"web",ISNUMBER(SEARCH("theater/musical", N2021)),"musical",ISNUMBER(SEARCH("theater/plays", N2021)),"plays",ISNUMBER(SEARCH("theater/spaces", N2021)),"spaces")</f>
        <v>hardware</v>
      </c>
      <c r="S2021" s="6">
        <f t="shared" si="158"/>
        <v>42605.70857638889</v>
      </c>
      <c r="T2021" s="6">
        <f t="shared" si="159"/>
        <v>42635.70857638889</v>
      </c>
    </row>
    <row r="2022" spans="1:20" ht="48" hidden="1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tr">
        <f t="shared" si="157"/>
        <v>technology</v>
      </c>
      <c r="R2022" t="str" cm="1">
        <f t="array" ref="R2022">_xlfn.IFS(ISNUMBER(SEARCH("film &amp; video/television", N2022)),"television",ISNUMBER(SEARCH("film &amp; video/animation", N2022)),"animation",ISNUMBER(SEARCH("film &amp; video/documentary", N2022)),"documentary",ISNUMBER(SEARCH("film &amp; video/drama", N2022)),"drama",ISNUMBER(SEARCH("film &amp; video/science fiction", N2022)),"science fiction",ISNUMBER(SEARCH("film &amp; video/shorts", N2022)),"shorts",ISNUMBER(SEARCH("food/food trucks", N2022)),"food trucks",ISNUMBER(SEARCH("food/restaurants", N2022)),"restaurants",ISNUMBER(SEARCH("food/small batch", N2022)),"small batch",ISNUMBER(SEARCH("games/mobile games", N2022)),"mobile games",ISNUMBER(SEARCH("games/tabletop games", N2022)),"tabletop games",ISNUMBER(SEARCH("games/video games", N2022)),"video games",ISNUMBER(SEARCH("music/classical music", N2022)),"classical music",ISNUMBER(SEARCH("music/electronic music", N2022)),"electronic music",ISNUMBER(SEARCH("music/faith", N2022)),"faith",ISNUMBER(SEARCH("music/indie rock", N2022)),"indie rock",ISNUMBER(SEARCH("music/jazz", N2022)),"jazz",ISNUMBER(SEARCH("music/metal", N2022)),"metal",ISNUMBER(SEARCH("music/pop", N2022)),"pop",ISNUMBER(SEARCH("music/rock", N2022)),"rock",ISNUMBER(SEARCH("music/world music", N2022)),"world music",ISNUMBER(SEARCH("journalism/audio", N2022)),"audio",ISNUMBER(SEARCH("photography/nature", N2022)),"nature",ISNUMBER(SEARCH("photography/people", N2022)),"people",ISNUMBER(SEARCH("photography/photobooks", N2022)),"photobooks",ISNUMBER(SEARCH("photography/places", N2022)),"places",ISNUMBER(SEARCH("publishing/art books", N2022)),"art books",ISNUMBER(SEARCH("publishing/children's books", N2022)),"children's books",ISNUMBER(SEARCH("publishing/fiction", N2022)),"fiction",ISNUMBER(SEARCH("publishing/nonfiction", N2022)),"nonfiction",ISNUMBER(SEARCH("publishing/radio &amp; podcasts", N2022)),"radio &amp; podcasts",ISNUMBER(SEARCH("publishing/translations", N2022)),"translations",ISNUMBER(SEARCH("technology/gadgets", N2022)),"gadgets",ISNUMBER(SEARCH("technology/hardware", N2022)),"hardware",ISNUMBER(SEARCH("technology/makerspaces", N2022)),"makerspaces",ISNUMBER(SEARCH("technology/space exploration", N2022)),"space exploration",ISNUMBER(SEARCH("technology/wearables", N2022)),"wearables",ISNUMBER(SEARCH("technology/web", N2022)),"web",ISNUMBER(SEARCH("theater/musical", N2022)),"musical",ISNUMBER(SEARCH("theater/plays", N2022)),"plays",ISNUMBER(SEARCH("theater/spaces", N2022)),"spaces")</f>
        <v>hardware</v>
      </c>
      <c r="S2022" s="6">
        <f t="shared" si="158"/>
        <v>41737.097499999996</v>
      </c>
      <c r="T2022" s="6">
        <f t="shared" si="159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tr">
        <f t="shared" si="157"/>
        <v>technology</v>
      </c>
      <c r="R2023" t="str" cm="1">
        <f t="array" ref="R2023">_xlfn.IFS(ISNUMBER(SEARCH("film &amp; video/television", N2023)),"television",ISNUMBER(SEARCH("film &amp; video/animation", N2023)),"animation",ISNUMBER(SEARCH("film &amp; video/documentary", N2023)),"documentary",ISNUMBER(SEARCH("film &amp; video/drama", N2023)),"drama",ISNUMBER(SEARCH("film &amp; video/science fiction", N2023)),"science fiction",ISNUMBER(SEARCH("film &amp; video/shorts", N2023)),"shorts",ISNUMBER(SEARCH("food/food trucks", N2023)),"food trucks",ISNUMBER(SEARCH("food/restaurants", N2023)),"restaurants",ISNUMBER(SEARCH("food/small batch", N2023)),"small batch",ISNUMBER(SEARCH("games/mobile games", N2023)),"mobile games",ISNUMBER(SEARCH("games/tabletop games", N2023)),"tabletop games",ISNUMBER(SEARCH("games/video games", N2023)),"video games",ISNUMBER(SEARCH("music/classical music", N2023)),"classical music",ISNUMBER(SEARCH("music/electronic music", N2023)),"electronic music",ISNUMBER(SEARCH("music/faith", N2023)),"faith",ISNUMBER(SEARCH("music/indie rock", N2023)),"indie rock",ISNUMBER(SEARCH("music/jazz", N2023)),"jazz",ISNUMBER(SEARCH("music/metal", N2023)),"metal",ISNUMBER(SEARCH("music/pop", N2023)),"pop",ISNUMBER(SEARCH("music/rock", N2023)),"rock",ISNUMBER(SEARCH("music/world music", N2023)),"world music",ISNUMBER(SEARCH("journalism/audio", N2023)),"audio",ISNUMBER(SEARCH("photography/nature", N2023)),"nature",ISNUMBER(SEARCH("photography/people", N2023)),"people",ISNUMBER(SEARCH("photography/photobooks", N2023)),"photobooks",ISNUMBER(SEARCH("photography/places", N2023)),"places",ISNUMBER(SEARCH("publishing/art books", N2023)),"art books",ISNUMBER(SEARCH("publishing/children's books", N2023)),"children's books",ISNUMBER(SEARCH("publishing/fiction", N2023)),"fiction",ISNUMBER(SEARCH("publishing/nonfiction", N2023)),"nonfiction",ISNUMBER(SEARCH("publishing/radio &amp; podcasts", N2023)),"radio &amp; podcasts",ISNUMBER(SEARCH("publishing/translations", N2023)),"translations",ISNUMBER(SEARCH("technology/gadgets", N2023)),"gadgets",ISNUMBER(SEARCH("technology/hardware", N2023)),"hardware",ISNUMBER(SEARCH("technology/makerspaces", N2023)),"makerspaces",ISNUMBER(SEARCH("technology/space exploration", N2023)),"space exploration",ISNUMBER(SEARCH("technology/wearables", N2023)),"wearables",ISNUMBER(SEARCH("technology/web", N2023)),"web",ISNUMBER(SEARCH("theater/musical", N2023)),"musical",ISNUMBER(SEARCH("theater/plays", N2023)),"plays",ISNUMBER(SEARCH("theater/spaces", N2023)),"spaces")</f>
        <v>hardware</v>
      </c>
      <c r="S2023" s="6">
        <f t="shared" si="158"/>
        <v>41861.070567129631</v>
      </c>
      <c r="T2023" s="6">
        <f t="shared" si="159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tr">
        <f t="shared" si="157"/>
        <v>technology</v>
      </c>
      <c r="R2024" t="str" cm="1">
        <f t="array" ref="R2024">_xlfn.IFS(ISNUMBER(SEARCH("film &amp; video/television", N2024)),"television",ISNUMBER(SEARCH("film &amp; video/animation", N2024)),"animation",ISNUMBER(SEARCH("film &amp; video/documentary", N2024)),"documentary",ISNUMBER(SEARCH("film &amp; video/drama", N2024)),"drama",ISNUMBER(SEARCH("film &amp; video/science fiction", N2024)),"science fiction",ISNUMBER(SEARCH("film &amp; video/shorts", N2024)),"shorts",ISNUMBER(SEARCH("food/food trucks", N2024)),"food trucks",ISNUMBER(SEARCH("food/restaurants", N2024)),"restaurants",ISNUMBER(SEARCH("food/small batch", N2024)),"small batch",ISNUMBER(SEARCH("games/mobile games", N2024)),"mobile games",ISNUMBER(SEARCH("games/tabletop games", N2024)),"tabletop games",ISNUMBER(SEARCH("games/video games", N2024)),"video games",ISNUMBER(SEARCH("music/classical music", N2024)),"classical music",ISNUMBER(SEARCH("music/electronic music", N2024)),"electronic music",ISNUMBER(SEARCH("music/faith", N2024)),"faith",ISNUMBER(SEARCH("music/indie rock", N2024)),"indie rock",ISNUMBER(SEARCH("music/jazz", N2024)),"jazz",ISNUMBER(SEARCH("music/metal", N2024)),"metal",ISNUMBER(SEARCH("music/pop", N2024)),"pop",ISNUMBER(SEARCH("music/rock", N2024)),"rock",ISNUMBER(SEARCH("music/world music", N2024)),"world music",ISNUMBER(SEARCH("journalism/audio", N2024)),"audio",ISNUMBER(SEARCH("photography/nature", N2024)),"nature",ISNUMBER(SEARCH("photography/people", N2024)),"people",ISNUMBER(SEARCH("photography/photobooks", N2024)),"photobooks",ISNUMBER(SEARCH("photography/places", N2024)),"places",ISNUMBER(SEARCH("publishing/art books", N2024)),"art books",ISNUMBER(SEARCH("publishing/children's books", N2024)),"children's books",ISNUMBER(SEARCH("publishing/fiction", N2024)),"fiction",ISNUMBER(SEARCH("publishing/nonfiction", N2024)),"nonfiction",ISNUMBER(SEARCH("publishing/radio &amp; podcasts", N2024)),"radio &amp; podcasts",ISNUMBER(SEARCH("publishing/translations", N2024)),"translations",ISNUMBER(SEARCH("technology/gadgets", N2024)),"gadgets",ISNUMBER(SEARCH("technology/hardware", N2024)),"hardware",ISNUMBER(SEARCH("technology/makerspaces", N2024)),"makerspaces",ISNUMBER(SEARCH("technology/space exploration", N2024)),"space exploration",ISNUMBER(SEARCH("technology/wearables", N2024)),"wearables",ISNUMBER(SEARCH("technology/web", N2024)),"web",ISNUMBER(SEARCH("theater/musical", N2024)),"musical",ISNUMBER(SEARCH("theater/plays", N2024)),"plays",ISNUMBER(SEARCH("theater/spaces", N2024)),"spaces")</f>
        <v>hardware</v>
      </c>
      <c r="S2024" s="6">
        <f t="shared" si="158"/>
        <v>42502.569120370375</v>
      </c>
      <c r="T2024" s="6">
        <f t="shared" si="159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tr">
        <f t="shared" si="157"/>
        <v>technology</v>
      </c>
      <c r="R2025" t="str" cm="1">
        <f t="array" ref="R2025">_xlfn.IFS(ISNUMBER(SEARCH("film &amp; video/television", N2025)),"television",ISNUMBER(SEARCH("film &amp; video/animation", N2025)),"animation",ISNUMBER(SEARCH("film &amp; video/documentary", N2025)),"documentary",ISNUMBER(SEARCH("film &amp; video/drama", N2025)),"drama",ISNUMBER(SEARCH("film &amp; video/science fiction", N2025)),"science fiction",ISNUMBER(SEARCH("film &amp; video/shorts", N2025)),"shorts",ISNUMBER(SEARCH("food/food trucks", N2025)),"food trucks",ISNUMBER(SEARCH("food/restaurants", N2025)),"restaurants",ISNUMBER(SEARCH("food/small batch", N2025)),"small batch",ISNUMBER(SEARCH("games/mobile games", N2025)),"mobile games",ISNUMBER(SEARCH("games/tabletop games", N2025)),"tabletop games",ISNUMBER(SEARCH("games/video games", N2025)),"video games",ISNUMBER(SEARCH("music/classical music", N2025)),"classical music",ISNUMBER(SEARCH("music/electronic music", N2025)),"electronic music",ISNUMBER(SEARCH("music/faith", N2025)),"faith",ISNUMBER(SEARCH("music/indie rock", N2025)),"indie rock",ISNUMBER(SEARCH("music/jazz", N2025)),"jazz",ISNUMBER(SEARCH("music/metal", N2025)),"metal",ISNUMBER(SEARCH("music/pop", N2025)),"pop",ISNUMBER(SEARCH("music/rock", N2025)),"rock",ISNUMBER(SEARCH("music/world music", N2025)),"world music",ISNUMBER(SEARCH("journalism/audio", N2025)),"audio",ISNUMBER(SEARCH("photography/nature", N2025)),"nature",ISNUMBER(SEARCH("photography/people", N2025)),"people",ISNUMBER(SEARCH("photography/photobooks", N2025)),"photobooks",ISNUMBER(SEARCH("photography/places", N2025)),"places",ISNUMBER(SEARCH("publishing/art books", N2025)),"art books",ISNUMBER(SEARCH("publishing/children's books", N2025)),"children's books",ISNUMBER(SEARCH("publishing/fiction", N2025)),"fiction",ISNUMBER(SEARCH("publishing/nonfiction", N2025)),"nonfiction",ISNUMBER(SEARCH("publishing/radio &amp; podcasts", N2025)),"radio &amp; podcasts",ISNUMBER(SEARCH("publishing/translations", N2025)),"translations",ISNUMBER(SEARCH("technology/gadgets", N2025)),"gadgets",ISNUMBER(SEARCH("technology/hardware", N2025)),"hardware",ISNUMBER(SEARCH("technology/makerspaces", N2025)),"makerspaces",ISNUMBER(SEARCH("technology/space exploration", N2025)),"space exploration",ISNUMBER(SEARCH("technology/wearables", N2025)),"wearables",ISNUMBER(SEARCH("technology/web", N2025)),"web",ISNUMBER(SEARCH("theater/musical", N2025)),"musical",ISNUMBER(SEARCH("theater/plays", N2025)),"plays",ISNUMBER(SEARCH("theater/spaces", N2025)),"spaces")</f>
        <v>hardware</v>
      </c>
      <c r="S2025" s="6">
        <f t="shared" si="158"/>
        <v>42136.420752314814</v>
      </c>
      <c r="T2025" s="6">
        <f t="shared" si="159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tr">
        <f t="shared" si="157"/>
        <v>technology</v>
      </c>
      <c r="R2026" t="str" cm="1">
        <f t="array" ref="R2026">_xlfn.IFS(ISNUMBER(SEARCH("film &amp; video/television", N2026)),"television",ISNUMBER(SEARCH("film &amp; video/animation", N2026)),"animation",ISNUMBER(SEARCH("film &amp; video/documentary", N2026)),"documentary",ISNUMBER(SEARCH("film &amp; video/drama", N2026)),"drama",ISNUMBER(SEARCH("film &amp; video/science fiction", N2026)),"science fiction",ISNUMBER(SEARCH("film &amp; video/shorts", N2026)),"shorts",ISNUMBER(SEARCH("food/food trucks", N2026)),"food trucks",ISNUMBER(SEARCH("food/restaurants", N2026)),"restaurants",ISNUMBER(SEARCH("food/small batch", N2026)),"small batch",ISNUMBER(SEARCH("games/mobile games", N2026)),"mobile games",ISNUMBER(SEARCH("games/tabletop games", N2026)),"tabletop games",ISNUMBER(SEARCH("games/video games", N2026)),"video games",ISNUMBER(SEARCH("music/classical music", N2026)),"classical music",ISNUMBER(SEARCH("music/electronic music", N2026)),"electronic music",ISNUMBER(SEARCH("music/faith", N2026)),"faith",ISNUMBER(SEARCH("music/indie rock", N2026)),"indie rock",ISNUMBER(SEARCH("music/jazz", N2026)),"jazz",ISNUMBER(SEARCH("music/metal", N2026)),"metal",ISNUMBER(SEARCH("music/pop", N2026)),"pop",ISNUMBER(SEARCH("music/rock", N2026)),"rock",ISNUMBER(SEARCH("music/world music", N2026)),"world music",ISNUMBER(SEARCH("journalism/audio", N2026)),"audio",ISNUMBER(SEARCH("photography/nature", N2026)),"nature",ISNUMBER(SEARCH("photography/people", N2026)),"people",ISNUMBER(SEARCH("photography/photobooks", N2026)),"photobooks",ISNUMBER(SEARCH("photography/places", N2026)),"places",ISNUMBER(SEARCH("publishing/art books", N2026)),"art books",ISNUMBER(SEARCH("publishing/children's books", N2026)),"children's books",ISNUMBER(SEARCH("publishing/fiction", N2026)),"fiction",ISNUMBER(SEARCH("publishing/nonfiction", N2026)),"nonfiction",ISNUMBER(SEARCH("publishing/radio &amp; podcasts", N2026)),"radio &amp; podcasts",ISNUMBER(SEARCH("publishing/translations", N2026)),"translations",ISNUMBER(SEARCH("technology/gadgets", N2026)),"gadgets",ISNUMBER(SEARCH("technology/hardware", N2026)),"hardware",ISNUMBER(SEARCH("technology/makerspaces", N2026)),"makerspaces",ISNUMBER(SEARCH("technology/space exploration", N2026)),"space exploration",ISNUMBER(SEARCH("technology/wearables", N2026)),"wearables",ISNUMBER(SEARCH("technology/web", N2026)),"web",ISNUMBER(SEARCH("theater/musical", N2026)),"musical",ISNUMBER(SEARCH("theater/plays", N2026)),"plays",ISNUMBER(SEARCH("theater/spaces", N2026)),"spaces")</f>
        <v>hardware</v>
      </c>
      <c r="S2026" s="6">
        <f t="shared" si="158"/>
        <v>41099.966944444444</v>
      </c>
      <c r="T2026" s="6">
        <f t="shared" si="159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tr">
        <f t="shared" si="157"/>
        <v>technology</v>
      </c>
      <c r="R2027" t="str" cm="1">
        <f t="array" ref="R2027">_xlfn.IFS(ISNUMBER(SEARCH("film &amp; video/television", N2027)),"television",ISNUMBER(SEARCH("film &amp; video/animation", N2027)),"animation",ISNUMBER(SEARCH("film &amp; video/documentary", N2027)),"documentary",ISNUMBER(SEARCH("film &amp; video/drama", N2027)),"drama",ISNUMBER(SEARCH("film &amp; video/science fiction", N2027)),"science fiction",ISNUMBER(SEARCH("film &amp; video/shorts", N2027)),"shorts",ISNUMBER(SEARCH("food/food trucks", N2027)),"food trucks",ISNUMBER(SEARCH("food/restaurants", N2027)),"restaurants",ISNUMBER(SEARCH("food/small batch", N2027)),"small batch",ISNUMBER(SEARCH("games/mobile games", N2027)),"mobile games",ISNUMBER(SEARCH("games/tabletop games", N2027)),"tabletop games",ISNUMBER(SEARCH("games/video games", N2027)),"video games",ISNUMBER(SEARCH("music/classical music", N2027)),"classical music",ISNUMBER(SEARCH("music/electronic music", N2027)),"electronic music",ISNUMBER(SEARCH("music/faith", N2027)),"faith",ISNUMBER(SEARCH("music/indie rock", N2027)),"indie rock",ISNUMBER(SEARCH("music/jazz", N2027)),"jazz",ISNUMBER(SEARCH("music/metal", N2027)),"metal",ISNUMBER(SEARCH("music/pop", N2027)),"pop",ISNUMBER(SEARCH("music/rock", N2027)),"rock",ISNUMBER(SEARCH("music/world music", N2027)),"world music",ISNUMBER(SEARCH("journalism/audio", N2027)),"audio",ISNUMBER(SEARCH("photography/nature", N2027)),"nature",ISNUMBER(SEARCH("photography/people", N2027)),"people",ISNUMBER(SEARCH("photography/photobooks", N2027)),"photobooks",ISNUMBER(SEARCH("photography/places", N2027)),"places",ISNUMBER(SEARCH("publishing/art books", N2027)),"art books",ISNUMBER(SEARCH("publishing/children's books", N2027)),"children's books",ISNUMBER(SEARCH("publishing/fiction", N2027)),"fiction",ISNUMBER(SEARCH("publishing/nonfiction", N2027)),"nonfiction",ISNUMBER(SEARCH("publishing/radio &amp; podcasts", N2027)),"radio &amp; podcasts",ISNUMBER(SEARCH("publishing/translations", N2027)),"translations",ISNUMBER(SEARCH("technology/gadgets", N2027)),"gadgets",ISNUMBER(SEARCH("technology/hardware", N2027)),"hardware",ISNUMBER(SEARCH("technology/makerspaces", N2027)),"makerspaces",ISNUMBER(SEARCH("technology/space exploration", N2027)),"space exploration",ISNUMBER(SEARCH("technology/wearables", N2027)),"wearables",ISNUMBER(SEARCH("technology/web", N2027)),"web",ISNUMBER(SEARCH("theater/musical", N2027)),"musical",ISNUMBER(SEARCH("theater/plays", N2027)),"plays",ISNUMBER(SEARCH("theater/spaces", N2027)),"spaces")</f>
        <v>hardware</v>
      </c>
      <c r="S2027" s="6">
        <f t="shared" si="158"/>
        <v>42136.184560185182</v>
      </c>
      <c r="T2027" s="6">
        <f t="shared" si="159"/>
        <v>42166.184560185182</v>
      </c>
    </row>
    <row r="2028" spans="1:20" ht="32" hidden="1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tr">
        <f t="shared" si="157"/>
        <v>technology</v>
      </c>
      <c r="R2028" t="str" cm="1">
        <f t="array" ref="R2028">_xlfn.IFS(ISNUMBER(SEARCH("film &amp; video/television", N2028)),"television",ISNUMBER(SEARCH("film &amp; video/animation", N2028)),"animation",ISNUMBER(SEARCH("film &amp; video/documentary", N2028)),"documentary",ISNUMBER(SEARCH("film &amp; video/drama", N2028)),"drama",ISNUMBER(SEARCH("film &amp; video/science fiction", N2028)),"science fiction",ISNUMBER(SEARCH("film &amp; video/shorts", N2028)),"shorts",ISNUMBER(SEARCH("food/food trucks", N2028)),"food trucks",ISNUMBER(SEARCH("food/restaurants", N2028)),"restaurants",ISNUMBER(SEARCH("food/small batch", N2028)),"small batch",ISNUMBER(SEARCH("games/mobile games", N2028)),"mobile games",ISNUMBER(SEARCH("games/tabletop games", N2028)),"tabletop games",ISNUMBER(SEARCH("games/video games", N2028)),"video games",ISNUMBER(SEARCH("music/classical music", N2028)),"classical music",ISNUMBER(SEARCH("music/electronic music", N2028)),"electronic music",ISNUMBER(SEARCH("music/faith", N2028)),"faith",ISNUMBER(SEARCH("music/indie rock", N2028)),"indie rock",ISNUMBER(SEARCH("music/jazz", N2028)),"jazz",ISNUMBER(SEARCH("music/metal", N2028)),"metal",ISNUMBER(SEARCH("music/pop", N2028)),"pop",ISNUMBER(SEARCH("music/rock", N2028)),"rock",ISNUMBER(SEARCH("music/world music", N2028)),"world music",ISNUMBER(SEARCH("journalism/audio", N2028)),"audio",ISNUMBER(SEARCH("photography/nature", N2028)),"nature",ISNUMBER(SEARCH("photography/people", N2028)),"people",ISNUMBER(SEARCH("photography/photobooks", N2028)),"photobooks",ISNUMBER(SEARCH("photography/places", N2028)),"places",ISNUMBER(SEARCH("publishing/art books", N2028)),"art books",ISNUMBER(SEARCH("publishing/children's books", N2028)),"children's books",ISNUMBER(SEARCH("publishing/fiction", N2028)),"fiction",ISNUMBER(SEARCH("publishing/nonfiction", N2028)),"nonfiction",ISNUMBER(SEARCH("publishing/radio &amp; podcasts", N2028)),"radio &amp; podcasts",ISNUMBER(SEARCH("publishing/translations", N2028)),"translations",ISNUMBER(SEARCH("technology/gadgets", N2028)),"gadgets",ISNUMBER(SEARCH("technology/hardware", N2028)),"hardware",ISNUMBER(SEARCH("technology/makerspaces", N2028)),"makerspaces",ISNUMBER(SEARCH("technology/space exploration", N2028)),"space exploration",ISNUMBER(SEARCH("technology/wearables", N2028)),"wearables",ISNUMBER(SEARCH("technology/web", N2028)),"web",ISNUMBER(SEARCH("theater/musical", N2028)),"musical",ISNUMBER(SEARCH("theater/plays", N2028)),"plays",ISNUMBER(SEARCH("theater/spaces", N2028)),"spaces")</f>
        <v>hardware</v>
      </c>
      <c r="S2028" s="6">
        <f t="shared" si="158"/>
        <v>41704.735937500001</v>
      </c>
      <c r="T2028" s="6">
        <f t="shared" si="159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tr">
        <f t="shared" si="157"/>
        <v>technology</v>
      </c>
      <c r="R2029" t="str" cm="1">
        <f t="array" ref="R2029">_xlfn.IFS(ISNUMBER(SEARCH("film &amp; video/television", N2029)),"television",ISNUMBER(SEARCH("film &amp; video/animation", N2029)),"animation",ISNUMBER(SEARCH("film &amp; video/documentary", N2029)),"documentary",ISNUMBER(SEARCH("film &amp; video/drama", N2029)),"drama",ISNUMBER(SEARCH("film &amp; video/science fiction", N2029)),"science fiction",ISNUMBER(SEARCH("film &amp; video/shorts", N2029)),"shorts",ISNUMBER(SEARCH("food/food trucks", N2029)),"food trucks",ISNUMBER(SEARCH("food/restaurants", N2029)),"restaurants",ISNUMBER(SEARCH("food/small batch", N2029)),"small batch",ISNUMBER(SEARCH("games/mobile games", N2029)),"mobile games",ISNUMBER(SEARCH("games/tabletop games", N2029)),"tabletop games",ISNUMBER(SEARCH("games/video games", N2029)),"video games",ISNUMBER(SEARCH("music/classical music", N2029)),"classical music",ISNUMBER(SEARCH("music/electronic music", N2029)),"electronic music",ISNUMBER(SEARCH("music/faith", N2029)),"faith",ISNUMBER(SEARCH("music/indie rock", N2029)),"indie rock",ISNUMBER(SEARCH("music/jazz", N2029)),"jazz",ISNUMBER(SEARCH("music/metal", N2029)),"metal",ISNUMBER(SEARCH("music/pop", N2029)),"pop",ISNUMBER(SEARCH("music/rock", N2029)),"rock",ISNUMBER(SEARCH("music/world music", N2029)),"world music",ISNUMBER(SEARCH("journalism/audio", N2029)),"audio",ISNUMBER(SEARCH("photography/nature", N2029)),"nature",ISNUMBER(SEARCH("photography/people", N2029)),"people",ISNUMBER(SEARCH("photography/photobooks", N2029)),"photobooks",ISNUMBER(SEARCH("photography/places", N2029)),"places",ISNUMBER(SEARCH("publishing/art books", N2029)),"art books",ISNUMBER(SEARCH("publishing/children's books", N2029)),"children's books",ISNUMBER(SEARCH("publishing/fiction", N2029)),"fiction",ISNUMBER(SEARCH("publishing/nonfiction", N2029)),"nonfiction",ISNUMBER(SEARCH("publishing/radio &amp; podcasts", N2029)),"radio &amp; podcasts",ISNUMBER(SEARCH("publishing/translations", N2029)),"translations",ISNUMBER(SEARCH("technology/gadgets", N2029)),"gadgets",ISNUMBER(SEARCH("technology/hardware", N2029)),"hardware",ISNUMBER(SEARCH("technology/makerspaces", N2029)),"makerspaces",ISNUMBER(SEARCH("technology/space exploration", N2029)),"space exploration",ISNUMBER(SEARCH("technology/wearables", N2029)),"wearables",ISNUMBER(SEARCH("technology/web", N2029)),"web",ISNUMBER(SEARCH("theater/musical", N2029)),"musical",ISNUMBER(SEARCH("theater/plays", N2029)),"plays",ISNUMBER(SEARCH("theater/spaces", N2029)),"spaces")</f>
        <v>hardware</v>
      </c>
      <c r="S2029" s="6">
        <f t="shared" si="158"/>
        <v>42048.813877314817</v>
      </c>
      <c r="T2029" s="6">
        <f t="shared" si="159"/>
        <v>42093.772210648152</v>
      </c>
    </row>
    <row r="2030" spans="1:20" ht="32" hidden="1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tr">
        <f t="shared" si="157"/>
        <v>technology</v>
      </c>
      <c r="R2030" t="str" cm="1">
        <f t="array" ref="R2030">_xlfn.IFS(ISNUMBER(SEARCH("film &amp; video/television", N2030)),"television",ISNUMBER(SEARCH("film &amp; video/animation", N2030)),"animation",ISNUMBER(SEARCH("film &amp; video/documentary", N2030)),"documentary",ISNUMBER(SEARCH("film &amp; video/drama", N2030)),"drama",ISNUMBER(SEARCH("film &amp; video/science fiction", N2030)),"science fiction",ISNUMBER(SEARCH("film &amp; video/shorts", N2030)),"shorts",ISNUMBER(SEARCH("food/food trucks", N2030)),"food trucks",ISNUMBER(SEARCH("food/restaurants", N2030)),"restaurants",ISNUMBER(SEARCH("food/small batch", N2030)),"small batch",ISNUMBER(SEARCH("games/mobile games", N2030)),"mobile games",ISNUMBER(SEARCH("games/tabletop games", N2030)),"tabletop games",ISNUMBER(SEARCH("games/video games", N2030)),"video games",ISNUMBER(SEARCH("music/classical music", N2030)),"classical music",ISNUMBER(SEARCH("music/electronic music", N2030)),"electronic music",ISNUMBER(SEARCH("music/faith", N2030)),"faith",ISNUMBER(SEARCH("music/indie rock", N2030)),"indie rock",ISNUMBER(SEARCH("music/jazz", N2030)),"jazz",ISNUMBER(SEARCH("music/metal", N2030)),"metal",ISNUMBER(SEARCH("music/pop", N2030)),"pop",ISNUMBER(SEARCH("music/rock", N2030)),"rock",ISNUMBER(SEARCH("music/world music", N2030)),"world music",ISNUMBER(SEARCH("journalism/audio", N2030)),"audio",ISNUMBER(SEARCH("photography/nature", N2030)),"nature",ISNUMBER(SEARCH("photography/people", N2030)),"people",ISNUMBER(SEARCH("photography/photobooks", N2030)),"photobooks",ISNUMBER(SEARCH("photography/places", N2030)),"places",ISNUMBER(SEARCH("publishing/art books", N2030)),"art books",ISNUMBER(SEARCH("publishing/children's books", N2030)),"children's books",ISNUMBER(SEARCH("publishing/fiction", N2030)),"fiction",ISNUMBER(SEARCH("publishing/nonfiction", N2030)),"nonfiction",ISNUMBER(SEARCH("publishing/radio &amp; podcasts", N2030)),"radio &amp; podcasts",ISNUMBER(SEARCH("publishing/translations", N2030)),"translations",ISNUMBER(SEARCH("technology/gadgets", N2030)),"gadgets",ISNUMBER(SEARCH("technology/hardware", N2030)),"hardware",ISNUMBER(SEARCH("technology/makerspaces", N2030)),"makerspaces",ISNUMBER(SEARCH("technology/space exploration", N2030)),"space exploration",ISNUMBER(SEARCH("technology/wearables", N2030)),"wearables",ISNUMBER(SEARCH("technology/web", N2030)),"web",ISNUMBER(SEARCH("theater/musical", N2030)),"musical",ISNUMBER(SEARCH("theater/plays", N2030)),"plays",ISNUMBER(SEARCH("theater/spaces", N2030)),"spaces")</f>
        <v>hardware</v>
      </c>
      <c r="S2030" s="6">
        <f t="shared" si="158"/>
        <v>40215.919050925928</v>
      </c>
      <c r="T2030" s="6">
        <f t="shared" si="159"/>
        <v>40252.913194444445</v>
      </c>
    </row>
    <row r="2031" spans="1:20" ht="32" hidden="1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tr">
        <f t="shared" si="157"/>
        <v>technology</v>
      </c>
      <c r="R2031" t="str" cm="1">
        <f t="array" ref="R2031">_xlfn.IFS(ISNUMBER(SEARCH("film &amp; video/television", N2031)),"television",ISNUMBER(SEARCH("film &amp; video/animation", N2031)),"animation",ISNUMBER(SEARCH("film &amp; video/documentary", N2031)),"documentary",ISNUMBER(SEARCH("film &amp; video/drama", N2031)),"drama",ISNUMBER(SEARCH("film &amp; video/science fiction", N2031)),"science fiction",ISNUMBER(SEARCH("film &amp; video/shorts", N2031)),"shorts",ISNUMBER(SEARCH("food/food trucks", N2031)),"food trucks",ISNUMBER(SEARCH("food/restaurants", N2031)),"restaurants",ISNUMBER(SEARCH("food/small batch", N2031)),"small batch",ISNUMBER(SEARCH("games/mobile games", N2031)),"mobile games",ISNUMBER(SEARCH("games/tabletop games", N2031)),"tabletop games",ISNUMBER(SEARCH("games/video games", N2031)),"video games",ISNUMBER(SEARCH("music/classical music", N2031)),"classical music",ISNUMBER(SEARCH("music/electronic music", N2031)),"electronic music",ISNUMBER(SEARCH("music/faith", N2031)),"faith",ISNUMBER(SEARCH("music/indie rock", N2031)),"indie rock",ISNUMBER(SEARCH("music/jazz", N2031)),"jazz",ISNUMBER(SEARCH("music/metal", N2031)),"metal",ISNUMBER(SEARCH("music/pop", N2031)),"pop",ISNUMBER(SEARCH("music/rock", N2031)),"rock",ISNUMBER(SEARCH("music/world music", N2031)),"world music",ISNUMBER(SEARCH("journalism/audio", N2031)),"audio",ISNUMBER(SEARCH("photography/nature", N2031)),"nature",ISNUMBER(SEARCH("photography/people", N2031)),"people",ISNUMBER(SEARCH("photography/photobooks", N2031)),"photobooks",ISNUMBER(SEARCH("photography/places", N2031)),"places",ISNUMBER(SEARCH("publishing/art books", N2031)),"art books",ISNUMBER(SEARCH("publishing/children's books", N2031)),"children's books",ISNUMBER(SEARCH("publishing/fiction", N2031)),"fiction",ISNUMBER(SEARCH("publishing/nonfiction", N2031)),"nonfiction",ISNUMBER(SEARCH("publishing/radio &amp; podcasts", N2031)),"radio &amp; podcasts",ISNUMBER(SEARCH("publishing/translations", N2031)),"translations",ISNUMBER(SEARCH("technology/gadgets", N2031)),"gadgets",ISNUMBER(SEARCH("technology/hardware", N2031)),"hardware",ISNUMBER(SEARCH("technology/makerspaces", N2031)),"makerspaces",ISNUMBER(SEARCH("technology/space exploration", N2031)),"space exploration",ISNUMBER(SEARCH("technology/wearables", N2031)),"wearables",ISNUMBER(SEARCH("technology/web", N2031)),"web",ISNUMBER(SEARCH("theater/musical", N2031)),"musical",ISNUMBER(SEARCH("theater/plays", N2031)),"plays",ISNUMBER(SEARCH("theater/spaces", N2031)),"spaces")</f>
        <v>hardware</v>
      </c>
      <c r="S2031" s="6">
        <f t="shared" si="158"/>
        <v>41848.021770833337</v>
      </c>
      <c r="T2031" s="6">
        <f t="shared" si="159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tr">
        <f t="shared" si="157"/>
        <v>technology</v>
      </c>
      <c r="R2032" t="str" cm="1">
        <f t="array" ref="R2032">_xlfn.IFS(ISNUMBER(SEARCH("film &amp; video/television", N2032)),"television",ISNUMBER(SEARCH("film &amp; video/animation", N2032)),"animation",ISNUMBER(SEARCH("film &amp; video/documentary", N2032)),"documentary",ISNUMBER(SEARCH("film &amp; video/drama", N2032)),"drama",ISNUMBER(SEARCH("film &amp; video/science fiction", N2032)),"science fiction",ISNUMBER(SEARCH("film &amp; video/shorts", N2032)),"shorts",ISNUMBER(SEARCH("food/food trucks", N2032)),"food trucks",ISNUMBER(SEARCH("food/restaurants", N2032)),"restaurants",ISNUMBER(SEARCH("food/small batch", N2032)),"small batch",ISNUMBER(SEARCH("games/mobile games", N2032)),"mobile games",ISNUMBER(SEARCH("games/tabletop games", N2032)),"tabletop games",ISNUMBER(SEARCH("games/video games", N2032)),"video games",ISNUMBER(SEARCH("music/classical music", N2032)),"classical music",ISNUMBER(SEARCH("music/electronic music", N2032)),"electronic music",ISNUMBER(SEARCH("music/faith", N2032)),"faith",ISNUMBER(SEARCH("music/indie rock", N2032)),"indie rock",ISNUMBER(SEARCH("music/jazz", N2032)),"jazz",ISNUMBER(SEARCH("music/metal", N2032)),"metal",ISNUMBER(SEARCH("music/pop", N2032)),"pop",ISNUMBER(SEARCH("music/rock", N2032)),"rock",ISNUMBER(SEARCH("music/world music", N2032)),"world music",ISNUMBER(SEARCH("journalism/audio", N2032)),"audio",ISNUMBER(SEARCH("photography/nature", N2032)),"nature",ISNUMBER(SEARCH("photography/people", N2032)),"people",ISNUMBER(SEARCH("photography/photobooks", N2032)),"photobooks",ISNUMBER(SEARCH("photography/places", N2032)),"places",ISNUMBER(SEARCH("publishing/art books", N2032)),"art books",ISNUMBER(SEARCH("publishing/children's books", N2032)),"children's books",ISNUMBER(SEARCH("publishing/fiction", N2032)),"fiction",ISNUMBER(SEARCH("publishing/nonfiction", N2032)),"nonfiction",ISNUMBER(SEARCH("publishing/radio &amp; podcasts", N2032)),"radio &amp; podcasts",ISNUMBER(SEARCH("publishing/translations", N2032)),"translations",ISNUMBER(SEARCH("technology/gadgets", N2032)),"gadgets",ISNUMBER(SEARCH("technology/hardware", N2032)),"hardware",ISNUMBER(SEARCH("technology/makerspaces", N2032)),"makerspaces",ISNUMBER(SEARCH("technology/space exploration", N2032)),"space exploration",ISNUMBER(SEARCH("technology/wearables", N2032)),"wearables",ISNUMBER(SEARCH("technology/web", N2032)),"web",ISNUMBER(SEARCH("theater/musical", N2032)),"musical",ISNUMBER(SEARCH("theater/plays", N2032)),"plays",ISNUMBER(SEARCH("theater/spaces", N2032)),"spaces")</f>
        <v>hardware</v>
      </c>
      <c r="S2032" s="6">
        <f t="shared" si="158"/>
        <v>41212.996481481481</v>
      </c>
      <c r="T2032" s="6">
        <f t="shared" si="159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tr">
        <f t="shared" si="157"/>
        <v>technology</v>
      </c>
      <c r="R2033" t="str" cm="1">
        <f t="array" ref="R2033">_xlfn.IFS(ISNUMBER(SEARCH("film &amp; video/television", N2033)),"television",ISNUMBER(SEARCH("film &amp; video/animation", N2033)),"animation",ISNUMBER(SEARCH("film &amp; video/documentary", N2033)),"documentary",ISNUMBER(SEARCH("film &amp; video/drama", N2033)),"drama",ISNUMBER(SEARCH("film &amp; video/science fiction", N2033)),"science fiction",ISNUMBER(SEARCH("film &amp; video/shorts", N2033)),"shorts",ISNUMBER(SEARCH("food/food trucks", N2033)),"food trucks",ISNUMBER(SEARCH("food/restaurants", N2033)),"restaurants",ISNUMBER(SEARCH("food/small batch", N2033)),"small batch",ISNUMBER(SEARCH("games/mobile games", N2033)),"mobile games",ISNUMBER(SEARCH("games/tabletop games", N2033)),"tabletop games",ISNUMBER(SEARCH("games/video games", N2033)),"video games",ISNUMBER(SEARCH("music/classical music", N2033)),"classical music",ISNUMBER(SEARCH("music/electronic music", N2033)),"electronic music",ISNUMBER(SEARCH("music/faith", N2033)),"faith",ISNUMBER(SEARCH("music/indie rock", N2033)),"indie rock",ISNUMBER(SEARCH("music/jazz", N2033)),"jazz",ISNUMBER(SEARCH("music/metal", N2033)),"metal",ISNUMBER(SEARCH("music/pop", N2033)),"pop",ISNUMBER(SEARCH("music/rock", N2033)),"rock",ISNUMBER(SEARCH("music/world music", N2033)),"world music",ISNUMBER(SEARCH("journalism/audio", N2033)),"audio",ISNUMBER(SEARCH("photography/nature", N2033)),"nature",ISNUMBER(SEARCH("photography/people", N2033)),"people",ISNUMBER(SEARCH("photography/photobooks", N2033)),"photobooks",ISNUMBER(SEARCH("photography/places", N2033)),"places",ISNUMBER(SEARCH("publishing/art books", N2033)),"art books",ISNUMBER(SEARCH("publishing/children's books", N2033)),"children's books",ISNUMBER(SEARCH("publishing/fiction", N2033)),"fiction",ISNUMBER(SEARCH("publishing/nonfiction", N2033)),"nonfiction",ISNUMBER(SEARCH("publishing/radio &amp; podcasts", N2033)),"radio &amp; podcasts",ISNUMBER(SEARCH("publishing/translations", N2033)),"translations",ISNUMBER(SEARCH("technology/gadgets", N2033)),"gadgets",ISNUMBER(SEARCH("technology/hardware", N2033)),"hardware",ISNUMBER(SEARCH("technology/makerspaces", N2033)),"makerspaces",ISNUMBER(SEARCH("technology/space exploration", N2033)),"space exploration",ISNUMBER(SEARCH("technology/wearables", N2033)),"wearables",ISNUMBER(SEARCH("technology/web", N2033)),"web",ISNUMBER(SEARCH("theater/musical", N2033)),"musical",ISNUMBER(SEARCH("theater/plays", N2033)),"plays",ISNUMBER(SEARCH("theater/spaces", N2033)),"spaces")</f>
        <v>hardware</v>
      </c>
      <c r="S2033" s="6">
        <f t="shared" si="158"/>
        <v>41975.329317129625</v>
      </c>
      <c r="T2033" s="6">
        <f t="shared" si="159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tr">
        <f t="shared" si="157"/>
        <v>technology</v>
      </c>
      <c r="R2034" t="str" cm="1">
        <f t="array" ref="R2034">_xlfn.IFS(ISNUMBER(SEARCH("film &amp; video/television", N2034)),"television",ISNUMBER(SEARCH("film &amp; video/animation", N2034)),"animation",ISNUMBER(SEARCH("film &amp; video/documentary", N2034)),"documentary",ISNUMBER(SEARCH("film &amp; video/drama", N2034)),"drama",ISNUMBER(SEARCH("film &amp; video/science fiction", N2034)),"science fiction",ISNUMBER(SEARCH("film &amp; video/shorts", N2034)),"shorts",ISNUMBER(SEARCH("food/food trucks", N2034)),"food trucks",ISNUMBER(SEARCH("food/restaurants", N2034)),"restaurants",ISNUMBER(SEARCH("food/small batch", N2034)),"small batch",ISNUMBER(SEARCH("games/mobile games", N2034)),"mobile games",ISNUMBER(SEARCH("games/tabletop games", N2034)),"tabletop games",ISNUMBER(SEARCH("games/video games", N2034)),"video games",ISNUMBER(SEARCH("music/classical music", N2034)),"classical music",ISNUMBER(SEARCH("music/electronic music", N2034)),"electronic music",ISNUMBER(SEARCH("music/faith", N2034)),"faith",ISNUMBER(SEARCH("music/indie rock", N2034)),"indie rock",ISNUMBER(SEARCH("music/jazz", N2034)),"jazz",ISNUMBER(SEARCH("music/metal", N2034)),"metal",ISNUMBER(SEARCH("music/pop", N2034)),"pop",ISNUMBER(SEARCH("music/rock", N2034)),"rock",ISNUMBER(SEARCH("music/world music", N2034)),"world music",ISNUMBER(SEARCH("journalism/audio", N2034)),"audio",ISNUMBER(SEARCH("photography/nature", N2034)),"nature",ISNUMBER(SEARCH("photography/people", N2034)),"people",ISNUMBER(SEARCH("photography/photobooks", N2034)),"photobooks",ISNUMBER(SEARCH("photography/places", N2034)),"places",ISNUMBER(SEARCH("publishing/art books", N2034)),"art books",ISNUMBER(SEARCH("publishing/children's books", N2034)),"children's books",ISNUMBER(SEARCH("publishing/fiction", N2034)),"fiction",ISNUMBER(SEARCH("publishing/nonfiction", N2034)),"nonfiction",ISNUMBER(SEARCH("publishing/radio &amp; podcasts", N2034)),"radio &amp; podcasts",ISNUMBER(SEARCH("publishing/translations", N2034)),"translations",ISNUMBER(SEARCH("technology/gadgets", N2034)),"gadgets",ISNUMBER(SEARCH("technology/hardware", N2034)),"hardware",ISNUMBER(SEARCH("technology/makerspaces", N2034)),"makerspaces",ISNUMBER(SEARCH("technology/space exploration", N2034)),"space exploration",ISNUMBER(SEARCH("technology/wearables", N2034)),"wearables",ISNUMBER(SEARCH("technology/web", N2034)),"web",ISNUMBER(SEARCH("theater/musical", N2034)),"musical",ISNUMBER(SEARCH("theater/plays", N2034)),"plays",ISNUMBER(SEARCH("theater/spaces", N2034)),"spaces")</f>
        <v>hardware</v>
      </c>
      <c r="S2034" s="6">
        <f t="shared" si="158"/>
        <v>42689.565671296295</v>
      </c>
      <c r="T2034" s="6">
        <f t="shared" si="159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tr">
        <f t="shared" si="157"/>
        <v>technology</v>
      </c>
      <c r="R2035" t="str" cm="1">
        <f t="array" ref="R2035">_xlfn.IFS(ISNUMBER(SEARCH("film &amp; video/television", N2035)),"television",ISNUMBER(SEARCH("film &amp; video/animation", N2035)),"animation",ISNUMBER(SEARCH("film &amp; video/documentary", N2035)),"documentary",ISNUMBER(SEARCH("film &amp; video/drama", N2035)),"drama",ISNUMBER(SEARCH("film &amp; video/science fiction", N2035)),"science fiction",ISNUMBER(SEARCH("film &amp; video/shorts", N2035)),"shorts",ISNUMBER(SEARCH("food/food trucks", N2035)),"food trucks",ISNUMBER(SEARCH("food/restaurants", N2035)),"restaurants",ISNUMBER(SEARCH("food/small batch", N2035)),"small batch",ISNUMBER(SEARCH("games/mobile games", N2035)),"mobile games",ISNUMBER(SEARCH("games/tabletop games", N2035)),"tabletop games",ISNUMBER(SEARCH("games/video games", N2035)),"video games",ISNUMBER(SEARCH("music/classical music", N2035)),"classical music",ISNUMBER(SEARCH("music/electronic music", N2035)),"electronic music",ISNUMBER(SEARCH("music/faith", N2035)),"faith",ISNUMBER(SEARCH("music/indie rock", N2035)),"indie rock",ISNUMBER(SEARCH("music/jazz", N2035)),"jazz",ISNUMBER(SEARCH("music/metal", N2035)),"metal",ISNUMBER(SEARCH("music/pop", N2035)),"pop",ISNUMBER(SEARCH("music/rock", N2035)),"rock",ISNUMBER(SEARCH("music/world music", N2035)),"world music",ISNUMBER(SEARCH("journalism/audio", N2035)),"audio",ISNUMBER(SEARCH("photography/nature", N2035)),"nature",ISNUMBER(SEARCH("photography/people", N2035)),"people",ISNUMBER(SEARCH("photography/photobooks", N2035)),"photobooks",ISNUMBER(SEARCH("photography/places", N2035)),"places",ISNUMBER(SEARCH("publishing/art books", N2035)),"art books",ISNUMBER(SEARCH("publishing/children's books", N2035)),"children's books",ISNUMBER(SEARCH("publishing/fiction", N2035)),"fiction",ISNUMBER(SEARCH("publishing/nonfiction", N2035)),"nonfiction",ISNUMBER(SEARCH("publishing/radio &amp; podcasts", N2035)),"radio &amp; podcasts",ISNUMBER(SEARCH("publishing/translations", N2035)),"translations",ISNUMBER(SEARCH("technology/gadgets", N2035)),"gadgets",ISNUMBER(SEARCH("technology/hardware", N2035)),"hardware",ISNUMBER(SEARCH("technology/makerspaces", N2035)),"makerspaces",ISNUMBER(SEARCH("technology/space exploration", N2035)),"space exploration",ISNUMBER(SEARCH("technology/wearables", N2035)),"wearables",ISNUMBER(SEARCH("technology/web", N2035)),"web",ISNUMBER(SEARCH("theater/musical", N2035)),"musical",ISNUMBER(SEARCH("theater/plays", N2035)),"plays",ISNUMBER(SEARCH("theater/spaces", N2035)),"spaces")</f>
        <v>hardware</v>
      </c>
      <c r="S2035" s="6">
        <f t="shared" si="158"/>
        <v>41725.082384259258</v>
      </c>
      <c r="T2035" s="6">
        <f t="shared" si="159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tr">
        <f t="shared" si="157"/>
        <v>technology</v>
      </c>
      <c r="R2036" t="str" cm="1">
        <f t="array" ref="R2036">_xlfn.IFS(ISNUMBER(SEARCH("film &amp; video/television", N2036)),"television",ISNUMBER(SEARCH("film &amp; video/animation", N2036)),"animation",ISNUMBER(SEARCH("film &amp; video/documentary", N2036)),"documentary",ISNUMBER(SEARCH("film &amp; video/drama", N2036)),"drama",ISNUMBER(SEARCH("film &amp; video/science fiction", N2036)),"science fiction",ISNUMBER(SEARCH("film &amp; video/shorts", N2036)),"shorts",ISNUMBER(SEARCH("food/food trucks", N2036)),"food trucks",ISNUMBER(SEARCH("food/restaurants", N2036)),"restaurants",ISNUMBER(SEARCH("food/small batch", N2036)),"small batch",ISNUMBER(SEARCH("games/mobile games", N2036)),"mobile games",ISNUMBER(SEARCH("games/tabletop games", N2036)),"tabletop games",ISNUMBER(SEARCH("games/video games", N2036)),"video games",ISNUMBER(SEARCH("music/classical music", N2036)),"classical music",ISNUMBER(SEARCH("music/electronic music", N2036)),"electronic music",ISNUMBER(SEARCH("music/faith", N2036)),"faith",ISNUMBER(SEARCH("music/indie rock", N2036)),"indie rock",ISNUMBER(SEARCH("music/jazz", N2036)),"jazz",ISNUMBER(SEARCH("music/metal", N2036)),"metal",ISNUMBER(SEARCH("music/pop", N2036)),"pop",ISNUMBER(SEARCH("music/rock", N2036)),"rock",ISNUMBER(SEARCH("music/world music", N2036)),"world music",ISNUMBER(SEARCH("journalism/audio", N2036)),"audio",ISNUMBER(SEARCH("photography/nature", N2036)),"nature",ISNUMBER(SEARCH("photography/people", N2036)),"people",ISNUMBER(SEARCH("photography/photobooks", N2036)),"photobooks",ISNUMBER(SEARCH("photography/places", N2036)),"places",ISNUMBER(SEARCH("publishing/art books", N2036)),"art books",ISNUMBER(SEARCH("publishing/children's books", N2036)),"children's books",ISNUMBER(SEARCH("publishing/fiction", N2036)),"fiction",ISNUMBER(SEARCH("publishing/nonfiction", N2036)),"nonfiction",ISNUMBER(SEARCH("publishing/radio &amp; podcasts", N2036)),"radio &amp; podcasts",ISNUMBER(SEARCH("publishing/translations", N2036)),"translations",ISNUMBER(SEARCH("technology/gadgets", N2036)),"gadgets",ISNUMBER(SEARCH("technology/hardware", N2036)),"hardware",ISNUMBER(SEARCH("technology/makerspaces", N2036)),"makerspaces",ISNUMBER(SEARCH("technology/space exploration", N2036)),"space exploration",ISNUMBER(SEARCH("technology/wearables", N2036)),"wearables",ISNUMBER(SEARCH("technology/web", N2036)),"web",ISNUMBER(SEARCH("theater/musical", N2036)),"musical",ISNUMBER(SEARCH("theater/plays", N2036)),"plays",ISNUMBER(SEARCH("theater/spaces", N2036)),"spaces")</f>
        <v>hardware</v>
      </c>
      <c r="S2036" s="6">
        <f t="shared" si="158"/>
        <v>42076.130011574074</v>
      </c>
      <c r="T2036" s="6">
        <f t="shared" si="159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tr">
        <f t="shared" si="157"/>
        <v>technology</v>
      </c>
      <c r="R2037" t="str" cm="1">
        <f t="array" ref="R2037">_xlfn.IFS(ISNUMBER(SEARCH("film &amp; video/television", N2037)),"television",ISNUMBER(SEARCH("film &amp; video/animation", N2037)),"animation",ISNUMBER(SEARCH("film &amp; video/documentary", N2037)),"documentary",ISNUMBER(SEARCH("film &amp; video/drama", N2037)),"drama",ISNUMBER(SEARCH("film &amp; video/science fiction", N2037)),"science fiction",ISNUMBER(SEARCH("film &amp; video/shorts", N2037)),"shorts",ISNUMBER(SEARCH("food/food trucks", N2037)),"food trucks",ISNUMBER(SEARCH("food/restaurants", N2037)),"restaurants",ISNUMBER(SEARCH("food/small batch", N2037)),"small batch",ISNUMBER(SEARCH("games/mobile games", N2037)),"mobile games",ISNUMBER(SEARCH("games/tabletop games", N2037)),"tabletop games",ISNUMBER(SEARCH("games/video games", N2037)),"video games",ISNUMBER(SEARCH("music/classical music", N2037)),"classical music",ISNUMBER(SEARCH("music/electronic music", N2037)),"electronic music",ISNUMBER(SEARCH("music/faith", N2037)),"faith",ISNUMBER(SEARCH("music/indie rock", N2037)),"indie rock",ISNUMBER(SEARCH("music/jazz", N2037)),"jazz",ISNUMBER(SEARCH("music/metal", N2037)),"metal",ISNUMBER(SEARCH("music/pop", N2037)),"pop",ISNUMBER(SEARCH("music/rock", N2037)),"rock",ISNUMBER(SEARCH("music/world music", N2037)),"world music",ISNUMBER(SEARCH("journalism/audio", N2037)),"audio",ISNUMBER(SEARCH("photography/nature", N2037)),"nature",ISNUMBER(SEARCH("photography/people", N2037)),"people",ISNUMBER(SEARCH("photography/photobooks", N2037)),"photobooks",ISNUMBER(SEARCH("photography/places", N2037)),"places",ISNUMBER(SEARCH("publishing/art books", N2037)),"art books",ISNUMBER(SEARCH("publishing/children's books", N2037)),"children's books",ISNUMBER(SEARCH("publishing/fiction", N2037)),"fiction",ISNUMBER(SEARCH("publishing/nonfiction", N2037)),"nonfiction",ISNUMBER(SEARCH("publishing/radio &amp; podcasts", N2037)),"radio &amp; podcasts",ISNUMBER(SEARCH("publishing/translations", N2037)),"translations",ISNUMBER(SEARCH("technology/gadgets", N2037)),"gadgets",ISNUMBER(SEARCH("technology/hardware", N2037)),"hardware",ISNUMBER(SEARCH("technology/makerspaces", N2037)),"makerspaces",ISNUMBER(SEARCH("technology/space exploration", N2037)),"space exploration",ISNUMBER(SEARCH("technology/wearables", N2037)),"wearables",ISNUMBER(SEARCH("technology/web", N2037)),"web",ISNUMBER(SEARCH("theater/musical", N2037)),"musical",ISNUMBER(SEARCH("theater/plays", N2037)),"plays",ISNUMBER(SEARCH("theater/spaces", N2037)),"spaces")</f>
        <v>hardware</v>
      </c>
      <c r="S2037" s="6">
        <f t="shared" si="158"/>
        <v>42311.625081018516</v>
      </c>
      <c r="T2037" s="6">
        <f t="shared" si="159"/>
        <v>42357.041666666672</v>
      </c>
    </row>
    <row r="2038" spans="1:20" ht="48" hidden="1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tr">
        <f t="shared" si="157"/>
        <v>technology</v>
      </c>
      <c r="R2038" t="str" cm="1">
        <f t="array" ref="R2038">_xlfn.IFS(ISNUMBER(SEARCH("film &amp; video/television", N2038)),"television",ISNUMBER(SEARCH("film &amp; video/animation", N2038)),"animation",ISNUMBER(SEARCH("film &amp; video/documentary", N2038)),"documentary",ISNUMBER(SEARCH("film &amp; video/drama", N2038)),"drama",ISNUMBER(SEARCH("film &amp; video/science fiction", N2038)),"science fiction",ISNUMBER(SEARCH("film &amp; video/shorts", N2038)),"shorts",ISNUMBER(SEARCH("food/food trucks", N2038)),"food trucks",ISNUMBER(SEARCH("food/restaurants", N2038)),"restaurants",ISNUMBER(SEARCH("food/small batch", N2038)),"small batch",ISNUMBER(SEARCH("games/mobile games", N2038)),"mobile games",ISNUMBER(SEARCH("games/tabletop games", N2038)),"tabletop games",ISNUMBER(SEARCH("games/video games", N2038)),"video games",ISNUMBER(SEARCH("music/classical music", N2038)),"classical music",ISNUMBER(SEARCH("music/electronic music", N2038)),"electronic music",ISNUMBER(SEARCH("music/faith", N2038)),"faith",ISNUMBER(SEARCH("music/indie rock", N2038)),"indie rock",ISNUMBER(SEARCH("music/jazz", N2038)),"jazz",ISNUMBER(SEARCH("music/metal", N2038)),"metal",ISNUMBER(SEARCH("music/pop", N2038)),"pop",ISNUMBER(SEARCH("music/rock", N2038)),"rock",ISNUMBER(SEARCH("music/world music", N2038)),"world music",ISNUMBER(SEARCH("journalism/audio", N2038)),"audio",ISNUMBER(SEARCH("photography/nature", N2038)),"nature",ISNUMBER(SEARCH("photography/people", N2038)),"people",ISNUMBER(SEARCH("photography/photobooks", N2038)),"photobooks",ISNUMBER(SEARCH("photography/places", N2038)),"places",ISNUMBER(SEARCH("publishing/art books", N2038)),"art books",ISNUMBER(SEARCH("publishing/children's books", N2038)),"children's books",ISNUMBER(SEARCH("publishing/fiction", N2038)),"fiction",ISNUMBER(SEARCH("publishing/nonfiction", N2038)),"nonfiction",ISNUMBER(SEARCH("publishing/radio &amp; podcasts", N2038)),"radio &amp; podcasts",ISNUMBER(SEARCH("publishing/translations", N2038)),"translations",ISNUMBER(SEARCH("technology/gadgets", N2038)),"gadgets",ISNUMBER(SEARCH("technology/hardware", N2038)),"hardware",ISNUMBER(SEARCH("technology/makerspaces", N2038)),"makerspaces",ISNUMBER(SEARCH("technology/space exploration", N2038)),"space exploration",ISNUMBER(SEARCH("technology/wearables", N2038)),"wearables",ISNUMBER(SEARCH("technology/web", N2038)),"web",ISNUMBER(SEARCH("theater/musical", N2038)),"musical",ISNUMBER(SEARCH("theater/plays", N2038)),"plays",ISNUMBER(SEARCH("theater/spaces", N2038)),"spaces")</f>
        <v>hardware</v>
      </c>
      <c r="S2038" s="6">
        <f t="shared" si="158"/>
        <v>41738.864803240744</v>
      </c>
      <c r="T2038" s="6">
        <f t="shared" si="159"/>
        <v>41768.864803240744</v>
      </c>
    </row>
    <row r="2039" spans="1:20" ht="48" hidden="1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tr">
        <f t="shared" si="157"/>
        <v>technology</v>
      </c>
      <c r="R2039" t="str" cm="1">
        <f t="array" ref="R2039">_xlfn.IFS(ISNUMBER(SEARCH("film &amp; video/television", N2039)),"television",ISNUMBER(SEARCH("film &amp; video/animation", N2039)),"animation",ISNUMBER(SEARCH("film &amp; video/documentary", N2039)),"documentary",ISNUMBER(SEARCH("film &amp; video/drama", N2039)),"drama",ISNUMBER(SEARCH("film &amp; video/science fiction", N2039)),"science fiction",ISNUMBER(SEARCH("film &amp; video/shorts", N2039)),"shorts",ISNUMBER(SEARCH("food/food trucks", N2039)),"food trucks",ISNUMBER(SEARCH("food/restaurants", N2039)),"restaurants",ISNUMBER(SEARCH("food/small batch", N2039)),"small batch",ISNUMBER(SEARCH("games/mobile games", N2039)),"mobile games",ISNUMBER(SEARCH("games/tabletop games", N2039)),"tabletop games",ISNUMBER(SEARCH("games/video games", N2039)),"video games",ISNUMBER(SEARCH("music/classical music", N2039)),"classical music",ISNUMBER(SEARCH("music/electronic music", N2039)),"electronic music",ISNUMBER(SEARCH("music/faith", N2039)),"faith",ISNUMBER(SEARCH("music/indie rock", N2039)),"indie rock",ISNUMBER(SEARCH("music/jazz", N2039)),"jazz",ISNUMBER(SEARCH("music/metal", N2039)),"metal",ISNUMBER(SEARCH("music/pop", N2039)),"pop",ISNUMBER(SEARCH("music/rock", N2039)),"rock",ISNUMBER(SEARCH("music/world music", N2039)),"world music",ISNUMBER(SEARCH("journalism/audio", N2039)),"audio",ISNUMBER(SEARCH("photography/nature", N2039)),"nature",ISNUMBER(SEARCH("photography/people", N2039)),"people",ISNUMBER(SEARCH("photography/photobooks", N2039)),"photobooks",ISNUMBER(SEARCH("photography/places", N2039)),"places",ISNUMBER(SEARCH("publishing/art books", N2039)),"art books",ISNUMBER(SEARCH("publishing/children's books", N2039)),"children's books",ISNUMBER(SEARCH("publishing/fiction", N2039)),"fiction",ISNUMBER(SEARCH("publishing/nonfiction", N2039)),"nonfiction",ISNUMBER(SEARCH("publishing/radio &amp; podcasts", N2039)),"radio &amp; podcasts",ISNUMBER(SEARCH("publishing/translations", N2039)),"translations",ISNUMBER(SEARCH("technology/gadgets", N2039)),"gadgets",ISNUMBER(SEARCH("technology/hardware", N2039)),"hardware",ISNUMBER(SEARCH("technology/makerspaces", N2039)),"makerspaces",ISNUMBER(SEARCH("technology/space exploration", N2039)),"space exploration",ISNUMBER(SEARCH("technology/wearables", N2039)),"wearables",ISNUMBER(SEARCH("technology/web", N2039)),"web",ISNUMBER(SEARCH("theater/musical", N2039)),"musical",ISNUMBER(SEARCH("theater/plays", N2039)),"plays",ISNUMBER(SEARCH("theater/spaces", N2039)),"spaces")</f>
        <v>hardware</v>
      </c>
      <c r="S2039" s="6">
        <f t="shared" si="158"/>
        <v>41578.210104166668</v>
      </c>
      <c r="T2039" s="6">
        <f t="shared" si="159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tr">
        <f t="shared" si="157"/>
        <v>technology</v>
      </c>
      <c r="R2040" t="str" cm="1">
        <f t="array" ref="R2040">_xlfn.IFS(ISNUMBER(SEARCH("film &amp; video/television", N2040)),"television",ISNUMBER(SEARCH("film &amp; video/animation", N2040)),"animation",ISNUMBER(SEARCH("film &amp; video/documentary", N2040)),"documentary",ISNUMBER(SEARCH("film &amp; video/drama", N2040)),"drama",ISNUMBER(SEARCH("film &amp; video/science fiction", N2040)),"science fiction",ISNUMBER(SEARCH("film &amp; video/shorts", N2040)),"shorts",ISNUMBER(SEARCH("food/food trucks", N2040)),"food trucks",ISNUMBER(SEARCH("food/restaurants", N2040)),"restaurants",ISNUMBER(SEARCH("food/small batch", N2040)),"small batch",ISNUMBER(SEARCH("games/mobile games", N2040)),"mobile games",ISNUMBER(SEARCH("games/tabletop games", N2040)),"tabletop games",ISNUMBER(SEARCH("games/video games", N2040)),"video games",ISNUMBER(SEARCH("music/classical music", N2040)),"classical music",ISNUMBER(SEARCH("music/electronic music", N2040)),"electronic music",ISNUMBER(SEARCH("music/faith", N2040)),"faith",ISNUMBER(SEARCH("music/indie rock", N2040)),"indie rock",ISNUMBER(SEARCH("music/jazz", N2040)),"jazz",ISNUMBER(SEARCH("music/metal", N2040)),"metal",ISNUMBER(SEARCH("music/pop", N2040)),"pop",ISNUMBER(SEARCH("music/rock", N2040)),"rock",ISNUMBER(SEARCH("music/world music", N2040)),"world music",ISNUMBER(SEARCH("journalism/audio", N2040)),"audio",ISNUMBER(SEARCH("photography/nature", N2040)),"nature",ISNUMBER(SEARCH("photography/people", N2040)),"people",ISNUMBER(SEARCH("photography/photobooks", N2040)),"photobooks",ISNUMBER(SEARCH("photography/places", N2040)),"places",ISNUMBER(SEARCH("publishing/art books", N2040)),"art books",ISNUMBER(SEARCH("publishing/children's books", N2040)),"children's books",ISNUMBER(SEARCH("publishing/fiction", N2040)),"fiction",ISNUMBER(SEARCH("publishing/nonfiction", N2040)),"nonfiction",ISNUMBER(SEARCH("publishing/radio &amp; podcasts", N2040)),"radio &amp; podcasts",ISNUMBER(SEARCH("publishing/translations", N2040)),"translations",ISNUMBER(SEARCH("technology/gadgets", N2040)),"gadgets",ISNUMBER(SEARCH("technology/hardware", N2040)),"hardware",ISNUMBER(SEARCH("technology/makerspaces", N2040)),"makerspaces",ISNUMBER(SEARCH("technology/space exploration", N2040)),"space exploration",ISNUMBER(SEARCH("technology/wearables", N2040)),"wearables",ISNUMBER(SEARCH("technology/web", N2040)),"web",ISNUMBER(SEARCH("theater/musical", N2040)),"musical",ISNUMBER(SEARCH("theater/plays", N2040)),"plays",ISNUMBER(SEARCH("theater/spaces", N2040)),"spaces")</f>
        <v>hardware</v>
      </c>
      <c r="S2040" s="6">
        <f t="shared" si="158"/>
        <v>41424.27107638889</v>
      </c>
      <c r="T2040" s="6">
        <f t="shared" si="159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tr">
        <f t="shared" si="157"/>
        <v>technology</v>
      </c>
      <c r="R2041" t="str" cm="1">
        <f t="array" ref="R2041">_xlfn.IFS(ISNUMBER(SEARCH("film &amp; video/television", N2041)),"television",ISNUMBER(SEARCH("film &amp; video/animation", N2041)),"animation",ISNUMBER(SEARCH("film &amp; video/documentary", N2041)),"documentary",ISNUMBER(SEARCH("film &amp; video/drama", N2041)),"drama",ISNUMBER(SEARCH("film &amp; video/science fiction", N2041)),"science fiction",ISNUMBER(SEARCH("film &amp; video/shorts", N2041)),"shorts",ISNUMBER(SEARCH("food/food trucks", N2041)),"food trucks",ISNUMBER(SEARCH("food/restaurants", N2041)),"restaurants",ISNUMBER(SEARCH("food/small batch", N2041)),"small batch",ISNUMBER(SEARCH("games/mobile games", N2041)),"mobile games",ISNUMBER(SEARCH("games/tabletop games", N2041)),"tabletop games",ISNUMBER(SEARCH("games/video games", N2041)),"video games",ISNUMBER(SEARCH("music/classical music", N2041)),"classical music",ISNUMBER(SEARCH("music/electronic music", N2041)),"electronic music",ISNUMBER(SEARCH("music/faith", N2041)),"faith",ISNUMBER(SEARCH("music/indie rock", N2041)),"indie rock",ISNUMBER(SEARCH("music/jazz", N2041)),"jazz",ISNUMBER(SEARCH("music/metal", N2041)),"metal",ISNUMBER(SEARCH("music/pop", N2041)),"pop",ISNUMBER(SEARCH("music/rock", N2041)),"rock",ISNUMBER(SEARCH("music/world music", N2041)),"world music",ISNUMBER(SEARCH("journalism/audio", N2041)),"audio",ISNUMBER(SEARCH("photography/nature", N2041)),"nature",ISNUMBER(SEARCH("photography/people", N2041)),"people",ISNUMBER(SEARCH("photography/photobooks", N2041)),"photobooks",ISNUMBER(SEARCH("photography/places", N2041)),"places",ISNUMBER(SEARCH("publishing/art books", N2041)),"art books",ISNUMBER(SEARCH("publishing/children's books", N2041)),"children's books",ISNUMBER(SEARCH("publishing/fiction", N2041)),"fiction",ISNUMBER(SEARCH("publishing/nonfiction", N2041)),"nonfiction",ISNUMBER(SEARCH("publishing/radio &amp; podcasts", N2041)),"radio &amp; podcasts",ISNUMBER(SEARCH("publishing/translations", N2041)),"translations",ISNUMBER(SEARCH("technology/gadgets", N2041)),"gadgets",ISNUMBER(SEARCH("technology/hardware", N2041)),"hardware",ISNUMBER(SEARCH("technology/makerspaces", N2041)),"makerspaces",ISNUMBER(SEARCH("technology/space exploration", N2041)),"space exploration",ISNUMBER(SEARCH("technology/wearables", N2041)),"wearables",ISNUMBER(SEARCH("technology/web", N2041)),"web",ISNUMBER(SEARCH("theater/musical", N2041)),"musical",ISNUMBER(SEARCH("theater/plays", N2041)),"plays",ISNUMBER(SEARCH("theater/spaces", N2041)),"spaces")</f>
        <v>hardware</v>
      </c>
      <c r="S2041" s="6">
        <f t="shared" si="158"/>
        <v>42675.438946759255</v>
      </c>
      <c r="T2041" s="6">
        <f t="shared" si="159"/>
        <v>42705.207638888889</v>
      </c>
    </row>
    <row r="2042" spans="1:20" ht="32" hidden="1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tr">
        <f t="shared" si="157"/>
        <v>technology</v>
      </c>
      <c r="R2042" t="str" cm="1">
        <f t="array" ref="R2042">_xlfn.IFS(ISNUMBER(SEARCH("film &amp; video/television", N2042)),"television",ISNUMBER(SEARCH("film &amp; video/animation", N2042)),"animation",ISNUMBER(SEARCH("film &amp; video/documentary", N2042)),"documentary",ISNUMBER(SEARCH("film &amp; video/drama", N2042)),"drama",ISNUMBER(SEARCH("film &amp; video/science fiction", N2042)),"science fiction",ISNUMBER(SEARCH("film &amp; video/shorts", N2042)),"shorts",ISNUMBER(SEARCH("food/food trucks", N2042)),"food trucks",ISNUMBER(SEARCH("food/restaurants", N2042)),"restaurants",ISNUMBER(SEARCH("food/small batch", N2042)),"small batch",ISNUMBER(SEARCH("games/mobile games", N2042)),"mobile games",ISNUMBER(SEARCH("games/tabletop games", N2042)),"tabletop games",ISNUMBER(SEARCH("games/video games", N2042)),"video games",ISNUMBER(SEARCH("music/classical music", N2042)),"classical music",ISNUMBER(SEARCH("music/electronic music", N2042)),"electronic music",ISNUMBER(SEARCH("music/faith", N2042)),"faith",ISNUMBER(SEARCH("music/indie rock", N2042)),"indie rock",ISNUMBER(SEARCH("music/jazz", N2042)),"jazz",ISNUMBER(SEARCH("music/metal", N2042)),"metal",ISNUMBER(SEARCH("music/pop", N2042)),"pop",ISNUMBER(SEARCH("music/rock", N2042)),"rock",ISNUMBER(SEARCH("music/world music", N2042)),"world music",ISNUMBER(SEARCH("journalism/audio", N2042)),"audio",ISNUMBER(SEARCH("photography/nature", N2042)),"nature",ISNUMBER(SEARCH("photography/people", N2042)),"people",ISNUMBER(SEARCH("photography/photobooks", N2042)),"photobooks",ISNUMBER(SEARCH("photography/places", N2042)),"places",ISNUMBER(SEARCH("publishing/art books", N2042)),"art books",ISNUMBER(SEARCH("publishing/children's books", N2042)),"children's books",ISNUMBER(SEARCH("publishing/fiction", N2042)),"fiction",ISNUMBER(SEARCH("publishing/nonfiction", N2042)),"nonfiction",ISNUMBER(SEARCH("publishing/radio &amp; podcasts", N2042)),"radio &amp; podcasts",ISNUMBER(SEARCH("publishing/translations", N2042)),"translations",ISNUMBER(SEARCH("technology/gadgets", N2042)),"gadgets",ISNUMBER(SEARCH("technology/hardware", N2042)),"hardware",ISNUMBER(SEARCH("technology/makerspaces", N2042)),"makerspaces",ISNUMBER(SEARCH("technology/space exploration", N2042)),"space exploration",ISNUMBER(SEARCH("technology/wearables", N2042)),"wearables",ISNUMBER(SEARCH("technology/web", N2042)),"web",ISNUMBER(SEARCH("theater/musical", N2042)),"musical",ISNUMBER(SEARCH("theater/plays", N2042)),"plays",ISNUMBER(SEARCH("theater/spaces", N2042)),"spaces")</f>
        <v>hardware</v>
      </c>
      <c r="S2042" s="6">
        <f t="shared" si="158"/>
        <v>41578.927118055559</v>
      </c>
      <c r="T2042" s="6">
        <f t="shared" si="159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tr">
        <f t="shared" si="157"/>
        <v>technology</v>
      </c>
      <c r="R2043" t="str" cm="1">
        <f t="array" ref="R2043">_xlfn.IFS(ISNUMBER(SEARCH("film &amp; video/television", N2043)),"television",ISNUMBER(SEARCH("film &amp; video/animation", N2043)),"animation",ISNUMBER(SEARCH("film &amp; video/documentary", N2043)),"documentary",ISNUMBER(SEARCH("film &amp; video/drama", N2043)),"drama",ISNUMBER(SEARCH("film &amp; video/science fiction", N2043)),"science fiction",ISNUMBER(SEARCH("film &amp; video/shorts", N2043)),"shorts",ISNUMBER(SEARCH("food/food trucks", N2043)),"food trucks",ISNUMBER(SEARCH("food/restaurants", N2043)),"restaurants",ISNUMBER(SEARCH("food/small batch", N2043)),"small batch",ISNUMBER(SEARCH("games/mobile games", N2043)),"mobile games",ISNUMBER(SEARCH("games/tabletop games", N2043)),"tabletop games",ISNUMBER(SEARCH("games/video games", N2043)),"video games",ISNUMBER(SEARCH("music/classical music", N2043)),"classical music",ISNUMBER(SEARCH("music/electronic music", N2043)),"electronic music",ISNUMBER(SEARCH("music/faith", N2043)),"faith",ISNUMBER(SEARCH("music/indie rock", N2043)),"indie rock",ISNUMBER(SEARCH("music/jazz", N2043)),"jazz",ISNUMBER(SEARCH("music/metal", N2043)),"metal",ISNUMBER(SEARCH("music/pop", N2043)),"pop",ISNUMBER(SEARCH("music/rock", N2043)),"rock",ISNUMBER(SEARCH("music/world music", N2043)),"world music",ISNUMBER(SEARCH("journalism/audio", N2043)),"audio",ISNUMBER(SEARCH("photography/nature", N2043)),"nature",ISNUMBER(SEARCH("photography/people", N2043)),"people",ISNUMBER(SEARCH("photography/photobooks", N2043)),"photobooks",ISNUMBER(SEARCH("photography/places", N2043)),"places",ISNUMBER(SEARCH("publishing/art books", N2043)),"art books",ISNUMBER(SEARCH("publishing/children's books", N2043)),"children's books",ISNUMBER(SEARCH("publishing/fiction", N2043)),"fiction",ISNUMBER(SEARCH("publishing/nonfiction", N2043)),"nonfiction",ISNUMBER(SEARCH("publishing/radio &amp; podcasts", N2043)),"radio &amp; podcasts",ISNUMBER(SEARCH("publishing/translations", N2043)),"translations",ISNUMBER(SEARCH("technology/gadgets", N2043)),"gadgets",ISNUMBER(SEARCH("technology/hardware", N2043)),"hardware",ISNUMBER(SEARCH("technology/makerspaces", N2043)),"makerspaces",ISNUMBER(SEARCH("technology/space exploration", N2043)),"space exploration",ISNUMBER(SEARCH("technology/wearables", N2043)),"wearables",ISNUMBER(SEARCH("technology/web", N2043)),"web",ISNUMBER(SEARCH("theater/musical", N2043)),"musical",ISNUMBER(SEARCH("theater/plays", N2043)),"plays",ISNUMBER(SEARCH("theater/spaces", N2043)),"spaces")</f>
        <v>hardware</v>
      </c>
      <c r="S2043" s="6">
        <f t="shared" si="158"/>
        <v>42654.525775462964</v>
      </c>
      <c r="T2043" s="6">
        <f t="shared" si="159"/>
        <v>42684.567442129628</v>
      </c>
    </row>
    <row r="2044" spans="1:20" ht="48" hidden="1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tr">
        <f t="shared" si="157"/>
        <v>technology</v>
      </c>
      <c r="R2044" t="str" cm="1">
        <f t="array" ref="R2044">_xlfn.IFS(ISNUMBER(SEARCH("film &amp; video/television", N2044)),"television",ISNUMBER(SEARCH("film &amp; video/animation", N2044)),"animation",ISNUMBER(SEARCH("film &amp; video/documentary", N2044)),"documentary",ISNUMBER(SEARCH("film &amp; video/drama", N2044)),"drama",ISNUMBER(SEARCH("film &amp; video/science fiction", N2044)),"science fiction",ISNUMBER(SEARCH("film &amp; video/shorts", N2044)),"shorts",ISNUMBER(SEARCH("food/food trucks", N2044)),"food trucks",ISNUMBER(SEARCH("food/restaurants", N2044)),"restaurants",ISNUMBER(SEARCH("food/small batch", N2044)),"small batch",ISNUMBER(SEARCH("games/mobile games", N2044)),"mobile games",ISNUMBER(SEARCH("games/tabletop games", N2044)),"tabletop games",ISNUMBER(SEARCH("games/video games", N2044)),"video games",ISNUMBER(SEARCH("music/classical music", N2044)),"classical music",ISNUMBER(SEARCH("music/electronic music", N2044)),"electronic music",ISNUMBER(SEARCH("music/faith", N2044)),"faith",ISNUMBER(SEARCH("music/indie rock", N2044)),"indie rock",ISNUMBER(SEARCH("music/jazz", N2044)),"jazz",ISNUMBER(SEARCH("music/metal", N2044)),"metal",ISNUMBER(SEARCH("music/pop", N2044)),"pop",ISNUMBER(SEARCH("music/rock", N2044)),"rock",ISNUMBER(SEARCH("music/world music", N2044)),"world music",ISNUMBER(SEARCH("journalism/audio", N2044)),"audio",ISNUMBER(SEARCH("photography/nature", N2044)),"nature",ISNUMBER(SEARCH("photography/people", N2044)),"people",ISNUMBER(SEARCH("photography/photobooks", N2044)),"photobooks",ISNUMBER(SEARCH("photography/places", N2044)),"places",ISNUMBER(SEARCH("publishing/art books", N2044)),"art books",ISNUMBER(SEARCH("publishing/children's books", N2044)),"children's books",ISNUMBER(SEARCH("publishing/fiction", N2044)),"fiction",ISNUMBER(SEARCH("publishing/nonfiction", N2044)),"nonfiction",ISNUMBER(SEARCH("publishing/radio &amp; podcasts", N2044)),"radio &amp; podcasts",ISNUMBER(SEARCH("publishing/translations", N2044)),"translations",ISNUMBER(SEARCH("technology/gadgets", N2044)),"gadgets",ISNUMBER(SEARCH("technology/hardware", N2044)),"hardware",ISNUMBER(SEARCH("technology/makerspaces", N2044)),"makerspaces",ISNUMBER(SEARCH("technology/space exploration", N2044)),"space exploration",ISNUMBER(SEARCH("technology/wearables", N2044)),"wearables",ISNUMBER(SEARCH("technology/web", N2044)),"web",ISNUMBER(SEARCH("theater/musical", N2044)),"musical",ISNUMBER(SEARCH("theater/plays", N2044)),"plays",ISNUMBER(SEARCH("theater/spaces", N2044)),"spaces")</f>
        <v>hardware</v>
      </c>
      <c r="S2044" s="6">
        <f t="shared" si="158"/>
        <v>42331.708032407405</v>
      </c>
      <c r="T2044" s="6">
        <f t="shared" si="159"/>
        <v>42391.708032407405</v>
      </c>
    </row>
    <row r="2045" spans="1:20" ht="48" hidden="1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tr">
        <f t="shared" si="157"/>
        <v>technology</v>
      </c>
      <c r="R2045" t="str" cm="1">
        <f t="array" ref="R2045">_xlfn.IFS(ISNUMBER(SEARCH("film &amp; video/television", N2045)),"television",ISNUMBER(SEARCH("film &amp; video/animation", N2045)),"animation",ISNUMBER(SEARCH("film &amp; video/documentary", N2045)),"documentary",ISNUMBER(SEARCH("film &amp; video/drama", N2045)),"drama",ISNUMBER(SEARCH("film &amp; video/science fiction", N2045)),"science fiction",ISNUMBER(SEARCH("film &amp; video/shorts", N2045)),"shorts",ISNUMBER(SEARCH("food/food trucks", N2045)),"food trucks",ISNUMBER(SEARCH("food/restaurants", N2045)),"restaurants",ISNUMBER(SEARCH("food/small batch", N2045)),"small batch",ISNUMBER(SEARCH("games/mobile games", N2045)),"mobile games",ISNUMBER(SEARCH("games/tabletop games", N2045)),"tabletop games",ISNUMBER(SEARCH("games/video games", N2045)),"video games",ISNUMBER(SEARCH("music/classical music", N2045)),"classical music",ISNUMBER(SEARCH("music/electronic music", N2045)),"electronic music",ISNUMBER(SEARCH("music/faith", N2045)),"faith",ISNUMBER(SEARCH("music/indie rock", N2045)),"indie rock",ISNUMBER(SEARCH("music/jazz", N2045)),"jazz",ISNUMBER(SEARCH("music/metal", N2045)),"metal",ISNUMBER(SEARCH("music/pop", N2045)),"pop",ISNUMBER(SEARCH("music/rock", N2045)),"rock",ISNUMBER(SEARCH("music/world music", N2045)),"world music",ISNUMBER(SEARCH("journalism/audio", N2045)),"audio",ISNUMBER(SEARCH("photography/nature", N2045)),"nature",ISNUMBER(SEARCH("photography/people", N2045)),"people",ISNUMBER(SEARCH("photography/photobooks", N2045)),"photobooks",ISNUMBER(SEARCH("photography/places", N2045)),"places",ISNUMBER(SEARCH("publishing/art books", N2045)),"art books",ISNUMBER(SEARCH("publishing/children's books", N2045)),"children's books",ISNUMBER(SEARCH("publishing/fiction", N2045)),"fiction",ISNUMBER(SEARCH("publishing/nonfiction", N2045)),"nonfiction",ISNUMBER(SEARCH("publishing/radio &amp; podcasts", N2045)),"radio &amp; podcasts",ISNUMBER(SEARCH("publishing/translations", N2045)),"translations",ISNUMBER(SEARCH("technology/gadgets", N2045)),"gadgets",ISNUMBER(SEARCH("technology/hardware", N2045)),"hardware",ISNUMBER(SEARCH("technology/makerspaces", N2045)),"makerspaces",ISNUMBER(SEARCH("technology/space exploration", N2045)),"space exploration",ISNUMBER(SEARCH("technology/wearables", N2045)),"wearables",ISNUMBER(SEARCH("technology/web", N2045)),"web",ISNUMBER(SEARCH("theater/musical", N2045)),"musical",ISNUMBER(SEARCH("theater/plays", N2045)),"plays",ISNUMBER(SEARCH("theater/spaces", N2045)),"spaces")</f>
        <v>hardware</v>
      </c>
      <c r="S2045" s="6">
        <f t="shared" si="158"/>
        <v>42661.176817129628</v>
      </c>
      <c r="T2045" s="6">
        <f t="shared" si="159"/>
        <v>42715.207638888889</v>
      </c>
    </row>
    <row r="2046" spans="1:20" ht="48" hidden="1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tr">
        <f t="shared" si="157"/>
        <v>technology</v>
      </c>
      <c r="R2046" t="str" cm="1">
        <f t="array" ref="R2046">_xlfn.IFS(ISNUMBER(SEARCH("film &amp; video/television", N2046)),"television",ISNUMBER(SEARCH("film &amp; video/animation", N2046)),"animation",ISNUMBER(SEARCH("film &amp; video/documentary", N2046)),"documentary",ISNUMBER(SEARCH("film &amp; video/drama", N2046)),"drama",ISNUMBER(SEARCH("film &amp; video/science fiction", N2046)),"science fiction",ISNUMBER(SEARCH("film &amp; video/shorts", N2046)),"shorts",ISNUMBER(SEARCH("food/food trucks", N2046)),"food trucks",ISNUMBER(SEARCH("food/restaurants", N2046)),"restaurants",ISNUMBER(SEARCH("food/small batch", N2046)),"small batch",ISNUMBER(SEARCH("games/mobile games", N2046)),"mobile games",ISNUMBER(SEARCH("games/tabletop games", N2046)),"tabletop games",ISNUMBER(SEARCH("games/video games", N2046)),"video games",ISNUMBER(SEARCH("music/classical music", N2046)),"classical music",ISNUMBER(SEARCH("music/electronic music", N2046)),"electronic music",ISNUMBER(SEARCH("music/faith", N2046)),"faith",ISNUMBER(SEARCH("music/indie rock", N2046)),"indie rock",ISNUMBER(SEARCH("music/jazz", N2046)),"jazz",ISNUMBER(SEARCH("music/metal", N2046)),"metal",ISNUMBER(SEARCH("music/pop", N2046)),"pop",ISNUMBER(SEARCH("music/rock", N2046)),"rock",ISNUMBER(SEARCH("music/world music", N2046)),"world music",ISNUMBER(SEARCH("journalism/audio", N2046)),"audio",ISNUMBER(SEARCH("photography/nature", N2046)),"nature",ISNUMBER(SEARCH("photography/people", N2046)),"people",ISNUMBER(SEARCH("photography/photobooks", N2046)),"photobooks",ISNUMBER(SEARCH("photography/places", N2046)),"places",ISNUMBER(SEARCH("publishing/art books", N2046)),"art books",ISNUMBER(SEARCH("publishing/children's books", N2046)),"children's books",ISNUMBER(SEARCH("publishing/fiction", N2046)),"fiction",ISNUMBER(SEARCH("publishing/nonfiction", N2046)),"nonfiction",ISNUMBER(SEARCH("publishing/radio &amp; podcasts", N2046)),"radio &amp; podcasts",ISNUMBER(SEARCH("publishing/translations", N2046)),"translations",ISNUMBER(SEARCH("technology/gadgets", N2046)),"gadgets",ISNUMBER(SEARCH("technology/hardware", N2046)),"hardware",ISNUMBER(SEARCH("technology/makerspaces", N2046)),"makerspaces",ISNUMBER(SEARCH("technology/space exploration", N2046)),"space exploration",ISNUMBER(SEARCH("technology/wearables", N2046)),"wearables",ISNUMBER(SEARCH("technology/web", N2046)),"web",ISNUMBER(SEARCH("theater/musical", N2046)),"musical",ISNUMBER(SEARCH("theater/plays", N2046)),"plays",ISNUMBER(SEARCH("theater/spaces", N2046)),"spaces")</f>
        <v>hardware</v>
      </c>
      <c r="S2046" s="6">
        <f t="shared" si="158"/>
        <v>42138.684189814812</v>
      </c>
      <c r="T2046" s="6">
        <f t="shared" si="159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tr">
        <f t="shared" si="157"/>
        <v>technology</v>
      </c>
      <c r="R2047" t="str" cm="1">
        <f t="array" ref="R2047">_xlfn.IFS(ISNUMBER(SEARCH("film &amp; video/television", N2047)),"television",ISNUMBER(SEARCH("film &amp; video/animation", N2047)),"animation",ISNUMBER(SEARCH("film &amp; video/documentary", N2047)),"documentary",ISNUMBER(SEARCH("film &amp; video/drama", N2047)),"drama",ISNUMBER(SEARCH("film &amp; video/science fiction", N2047)),"science fiction",ISNUMBER(SEARCH("film &amp; video/shorts", N2047)),"shorts",ISNUMBER(SEARCH("food/food trucks", N2047)),"food trucks",ISNUMBER(SEARCH("food/restaurants", N2047)),"restaurants",ISNUMBER(SEARCH("food/small batch", N2047)),"small batch",ISNUMBER(SEARCH("games/mobile games", N2047)),"mobile games",ISNUMBER(SEARCH("games/tabletop games", N2047)),"tabletop games",ISNUMBER(SEARCH("games/video games", N2047)),"video games",ISNUMBER(SEARCH("music/classical music", N2047)),"classical music",ISNUMBER(SEARCH("music/electronic music", N2047)),"electronic music",ISNUMBER(SEARCH("music/faith", N2047)),"faith",ISNUMBER(SEARCH("music/indie rock", N2047)),"indie rock",ISNUMBER(SEARCH("music/jazz", N2047)),"jazz",ISNUMBER(SEARCH("music/metal", N2047)),"metal",ISNUMBER(SEARCH("music/pop", N2047)),"pop",ISNUMBER(SEARCH("music/rock", N2047)),"rock",ISNUMBER(SEARCH("music/world music", N2047)),"world music",ISNUMBER(SEARCH("journalism/audio", N2047)),"audio",ISNUMBER(SEARCH("photography/nature", N2047)),"nature",ISNUMBER(SEARCH("photography/people", N2047)),"people",ISNUMBER(SEARCH("photography/photobooks", N2047)),"photobooks",ISNUMBER(SEARCH("photography/places", N2047)),"places",ISNUMBER(SEARCH("publishing/art books", N2047)),"art books",ISNUMBER(SEARCH("publishing/children's books", N2047)),"children's books",ISNUMBER(SEARCH("publishing/fiction", N2047)),"fiction",ISNUMBER(SEARCH("publishing/nonfiction", N2047)),"nonfiction",ISNUMBER(SEARCH("publishing/radio &amp; podcasts", N2047)),"radio &amp; podcasts",ISNUMBER(SEARCH("publishing/translations", N2047)),"translations",ISNUMBER(SEARCH("technology/gadgets", N2047)),"gadgets",ISNUMBER(SEARCH("technology/hardware", N2047)),"hardware",ISNUMBER(SEARCH("technology/makerspaces", N2047)),"makerspaces",ISNUMBER(SEARCH("technology/space exploration", N2047)),"space exploration",ISNUMBER(SEARCH("technology/wearables", N2047)),"wearables",ISNUMBER(SEARCH("technology/web", N2047)),"web",ISNUMBER(SEARCH("theater/musical", N2047)),"musical",ISNUMBER(SEARCH("theater/plays", N2047)),"plays",ISNUMBER(SEARCH("theater/spaces", N2047)),"spaces")</f>
        <v>hardware</v>
      </c>
      <c r="S2047" s="6">
        <f t="shared" si="158"/>
        <v>41069.088506944441</v>
      </c>
      <c r="T2047" s="6">
        <f t="shared" si="159"/>
        <v>41099.088506944441</v>
      </c>
    </row>
    <row r="2048" spans="1:20" ht="48" hidden="1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tr">
        <f t="shared" si="157"/>
        <v>technology</v>
      </c>
      <c r="R2048" t="str" cm="1">
        <f t="array" ref="R2048">_xlfn.IFS(ISNUMBER(SEARCH("film &amp; video/television", N2048)),"television",ISNUMBER(SEARCH("film &amp; video/animation", N2048)),"animation",ISNUMBER(SEARCH("film &amp; video/documentary", N2048)),"documentary",ISNUMBER(SEARCH("film &amp; video/drama", N2048)),"drama",ISNUMBER(SEARCH("film &amp; video/science fiction", N2048)),"science fiction",ISNUMBER(SEARCH("film &amp; video/shorts", N2048)),"shorts",ISNUMBER(SEARCH("food/food trucks", N2048)),"food trucks",ISNUMBER(SEARCH("food/restaurants", N2048)),"restaurants",ISNUMBER(SEARCH("food/small batch", N2048)),"small batch",ISNUMBER(SEARCH("games/mobile games", N2048)),"mobile games",ISNUMBER(SEARCH("games/tabletop games", N2048)),"tabletop games",ISNUMBER(SEARCH("games/video games", N2048)),"video games",ISNUMBER(SEARCH("music/classical music", N2048)),"classical music",ISNUMBER(SEARCH("music/electronic music", N2048)),"electronic music",ISNUMBER(SEARCH("music/faith", N2048)),"faith",ISNUMBER(SEARCH("music/indie rock", N2048)),"indie rock",ISNUMBER(SEARCH("music/jazz", N2048)),"jazz",ISNUMBER(SEARCH("music/metal", N2048)),"metal",ISNUMBER(SEARCH("music/pop", N2048)),"pop",ISNUMBER(SEARCH("music/rock", N2048)),"rock",ISNUMBER(SEARCH("music/world music", N2048)),"world music",ISNUMBER(SEARCH("journalism/audio", N2048)),"audio",ISNUMBER(SEARCH("photography/nature", N2048)),"nature",ISNUMBER(SEARCH("photography/people", N2048)),"people",ISNUMBER(SEARCH("photography/photobooks", N2048)),"photobooks",ISNUMBER(SEARCH("photography/places", N2048)),"places",ISNUMBER(SEARCH("publishing/art books", N2048)),"art books",ISNUMBER(SEARCH("publishing/children's books", N2048)),"children's books",ISNUMBER(SEARCH("publishing/fiction", N2048)),"fiction",ISNUMBER(SEARCH("publishing/nonfiction", N2048)),"nonfiction",ISNUMBER(SEARCH("publishing/radio &amp; podcasts", N2048)),"radio &amp; podcasts",ISNUMBER(SEARCH("publishing/translations", N2048)),"translations",ISNUMBER(SEARCH("technology/gadgets", N2048)),"gadgets",ISNUMBER(SEARCH("technology/hardware", N2048)),"hardware",ISNUMBER(SEARCH("technology/makerspaces", N2048)),"makerspaces",ISNUMBER(SEARCH("technology/space exploration", N2048)),"space exploration",ISNUMBER(SEARCH("technology/wearables", N2048)),"wearables",ISNUMBER(SEARCH("technology/web", N2048)),"web",ISNUMBER(SEARCH("theater/musical", N2048)),"musical",ISNUMBER(SEARCH("theater/plays", N2048)),"plays",ISNUMBER(SEARCH("theater/spaces", N2048)),"spaces")</f>
        <v>hardware</v>
      </c>
      <c r="S2048" s="6">
        <f t="shared" si="158"/>
        <v>41387.171805555554</v>
      </c>
      <c r="T2048" s="6">
        <f t="shared" si="159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tr">
        <f t="shared" si="157"/>
        <v>technology</v>
      </c>
      <c r="R2049" t="str" cm="1">
        <f t="array" ref="R2049">_xlfn.IFS(ISNUMBER(SEARCH("film &amp; video/television", N2049)),"television",ISNUMBER(SEARCH("film &amp; video/animation", N2049)),"animation",ISNUMBER(SEARCH("film &amp; video/documentary", N2049)),"documentary",ISNUMBER(SEARCH("film &amp; video/drama", N2049)),"drama",ISNUMBER(SEARCH("film &amp; video/science fiction", N2049)),"science fiction",ISNUMBER(SEARCH("film &amp; video/shorts", N2049)),"shorts",ISNUMBER(SEARCH("food/food trucks", N2049)),"food trucks",ISNUMBER(SEARCH("food/restaurants", N2049)),"restaurants",ISNUMBER(SEARCH("food/small batch", N2049)),"small batch",ISNUMBER(SEARCH("games/mobile games", N2049)),"mobile games",ISNUMBER(SEARCH("games/tabletop games", N2049)),"tabletop games",ISNUMBER(SEARCH("games/video games", N2049)),"video games",ISNUMBER(SEARCH("music/classical music", N2049)),"classical music",ISNUMBER(SEARCH("music/electronic music", N2049)),"electronic music",ISNUMBER(SEARCH("music/faith", N2049)),"faith",ISNUMBER(SEARCH("music/indie rock", N2049)),"indie rock",ISNUMBER(SEARCH("music/jazz", N2049)),"jazz",ISNUMBER(SEARCH("music/metal", N2049)),"metal",ISNUMBER(SEARCH("music/pop", N2049)),"pop",ISNUMBER(SEARCH("music/rock", N2049)),"rock",ISNUMBER(SEARCH("music/world music", N2049)),"world music",ISNUMBER(SEARCH("journalism/audio", N2049)),"audio",ISNUMBER(SEARCH("photography/nature", N2049)),"nature",ISNUMBER(SEARCH("photography/people", N2049)),"people",ISNUMBER(SEARCH("photography/photobooks", N2049)),"photobooks",ISNUMBER(SEARCH("photography/places", N2049)),"places",ISNUMBER(SEARCH("publishing/art books", N2049)),"art books",ISNUMBER(SEARCH("publishing/children's books", N2049)),"children's books",ISNUMBER(SEARCH("publishing/fiction", N2049)),"fiction",ISNUMBER(SEARCH("publishing/nonfiction", N2049)),"nonfiction",ISNUMBER(SEARCH("publishing/radio &amp; podcasts", N2049)),"radio &amp; podcasts",ISNUMBER(SEARCH("publishing/translations", N2049)),"translations",ISNUMBER(SEARCH("technology/gadgets", N2049)),"gadgets",ISNUMBER(SEARCH("technology/hardware", N2049)),"hardware",ISNUMBER(SEARCH("technology/makerspaces", N2049)),"makerspaces",ISNUMBER(SEARCH("technology/space exploration", N2049)),"space exploration",ISNUMBER(SEARCH("technology/wearables", N2049)),"wearables",ISNUMBER(SEARCH("technology/web", N2049)),"web",ISNUMBER(SEARCH("theater/musical", N2049)),"musical",ISNUMBER(SEARCH("theater/plays", N2049)),"plays",ISNUMBER(SEARCH("theater/spaces", N2049)),"spaces")</f>
        <v>hardware</v>
      </c>
      <c r="S2049" s="6">
        <f t="shared" si="158"/>
        <v>42081.903587962966</v>
      </c>
      <c r="T2049" s="6">
        <f t="shared" si="159"/>
        <v>42111</v>
      </c>
    </row>
    <row r="2050" spans="1:20" ht="48" hidden="1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tr">
        <f t="shared" si="157"/>
        <v>technology</v>
      </c>
      <c r="R2050" t="str" cm="1">
        <f t="array" ref="R2050">_xlfn.IFS(ISNUMBER(SEARCH("film &amp; video/television", N2050)),"television",ISNUMBER(SEARCH("film &amp; video/animation", N2050)),"animation",ISNUMBER(SEARCH("film &amp; video/documentary", N2050)),"documentary",ISNUMBER(SEARCH("film &amp; video/drama", N2050)),"drama",ISNUMBER(SEARCH("film &amp; video/science fiction", N2050)),"science fiction",ISNUMBER(SEARCH("film &amp; video/shorts", N2050)),"shorts",ISNUMBER(SEARCH("food/food trucks", N2050)),"food trucks",ISNUMBER(SEARCH("food/restaurants", N2050)),"restaurants",ISNUMBER(SEARCH("food/small batch", N2050)),"small batch",ISNUMBER(SEARCH("games/mobile games", N2050)),"mobile games",ISNUMBER(SEARCH("games/tabletop games", N2050)),"tabletop games",ISNUMBER(SEARCH("games/video games", N2050)),"video games",ISNUMBER(SEARCH("music/classical music", N2050)),"classical music",ISNUMBER(SEARCH("music/electronic music", N2050)),"electronic music",ISNUMBER(SEARCH("music/faith", N2050)),"faith",ISNUMBER(SEARCH("music/indie rock", N2050)),"indie rock",ISNUMBER(SEARCH("music/jazz", N2050)),"jazz",ISNUMBER(SEARCH("music/metal", N2050)),"metal",ISNUMBER(SEARCH("music/pop", N2050)),"pop",ISNUMBER(SEARCH("music/rock", N2050)),"rock",ISNUMBER(SEARCH("music/world music", N2050)),"world music",ISNUMBER(SEARCH("journalism/audio", N2050)),"audio",ISNUMBER(SEARCH("photography/nature", N2050)),"nature",ISNUMBER(SEARCH("photography/people", N2050)),"people",ISNUMBER(SEARCH("photography/photobooks", N2050)),"photobooks",ISNUMBER(SEARCH("photography/places", N2050)),"places",ISNUMBER(SEARCH("publishing/art books", N2050)),"art books",ISNUMBER(SEARCH("publishing/children's books", N2050)),"children's books",ISNUMBER(SEARCH("publishing/fiction", N2050)),"fiction",ISNUMBER(SEARCH("publishing/nonfiction", N2050)),"nonfiction",ISNUMBER(SEARCH("publishing/radio &amp; podcasts", N2050)),"radio &amp; podcasts",ISNUMBER(SEARCH("publishing/translations", N2050)),"translations",ISNUMBER(SEARCH("technology/gadgets", N2050)),"gadgets",ISNUMBER(SEARCH("technology/hardware", N2050)),"hardware",ISNUMBER(SEARCH("technology/makerspaces", N2050)),"makerspaces",ISNUMBER(SEARCH("technology/space exploration", N2050)),"space exploration",ISNUMBER(SEARCH("technology/wearables", N2050)),"wearables",ISNUMBER(SEARCH("technology/web", N2050)),"web",ISNUMBER(SEARCH("theater/musical", N2050)),"musical",ISNUMBER(SEARCH("theater/plays", N2050)),"plays",ISNUMBER(SEARCH("theater/spaces", N2050)),"spaces")</f>
        <v>hardware</v>
      </c>
      <c r="S2050" s="6">
        <f t="shared" si="158"/>
        <v>41387.651516203703</v>
      </c>
      <c r="T2050" s="6">
        <f t="shared" si="159"/>
        <v>41417.651516203703</v>
      </c>
    </row>
    <row r="2051" spans="1:20" ht="16" hidden="1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(E2051/D2051)*100</f>
        <v>120.19070000000001</v>
      </c>
      <c r="P2051">
        <f t="shared" ref="P2051:P2114" si="161">(E2051/L2051)</f>
        <v>80.991037735849048</v>
      </c>
      <c r="Q2051" t="str">
        <f t="shared" ref="Q2051:Q2114" si="162">_xlfn.IFS(ISNUMBER(SEARCH("film &amp; video", N2051)),"film &amp; video",ISNUMBER(SEARCH("food", N2051)),"food",ISNUMBER(SEARCH("games", N2051)),"games",ISNUMBER(SEARCH("journalism", N2051)),"journalism",ISNUMBER(SEARCH("music", N2051)),"music",ISNUMBER(SEARCH("photography", N2051)),"photography",ISNUMBER(SEARCH("publishing", N2051)),"publishing",ISNUMBER(SEARCH("technology", N2051)),"technology",ISNUMBER(SEARCH("theater", N2051)),"theater")</f>
        <v>technology</v>
      </c>
      <c r="R2051" t="str" cm="1">
        <f t="array" ref="R2051">_xlfn.IFS(ISNUMBER(SEARCH("film &amp; video/television", N2051)),"television",ISNUMBER(SEARCH("film &amp; video/animation", N2051)),"animation",ISNUMBER(SEARCH("film &amp; video/documentary", N2051)),"documentary",ISNUMBER(SEARCH("film &amp; video/drama", N2051)),"drama",ISNUMBER(SEARCH("film &amp; video/science fiction", N2051)),"science fiction",ISNUMBER(SEARCH("film &amp; video/shorts", N2051)),"shorts",ISNUMBER(SEARCH("food/food trucks", N2051)),"food trucks",ISNUMBER(SEARCH("food/restaurants", N2051)),"restaurants",ISNUMBER(SEARCH("food/small batch", N2051)),"small batch",ISNUMBER(SEARCH("games/mobile games", N2051)),"mobile games",ISNUMBER(SEARCH("games/tabletop games", N2051)),"tabletop games",ISNUMBER(SEARCH("games/video games", N2051)),"video games",ISNUMBER(SEARCH("music/classical music", N2051)),"classical music",ISNUMBER(SEARCH("music/electronic music", N2051)),"electronic music",ISNUMBER(SEARCH("music/faith", N2051)),"faith",ISNUMBER(SEARCH("music/indie rock", N2051)),"indie rock",ISNUMBER(SEARCH("music/jazz", N2051)),"jazz",ISNUMBER(SEARCH("music/metal", N2051)),"metal",ISNUMBER(SEARCH("music/pop", N2051)),"pop",ISNUMBER(SEARCH("music/rock", N2051)),"rock",ISNUMBER(SEARCH("music/world music", N2051)),"world music",ISNUMBER(SEARCH("journalism/audio", N2051)),"audio",ISNUMBER(SEARCH("photography/nature", N2051)),"nature",ISNUMBER(SEARCH("photography/people", N2051)),"people",ISNUMBER(SEARCH("photography/photobooks", N2051)),"photobooks",ISNUMBER(SEARCH("photography/places", N2051)),"places",ISNUMBER(SEARCH("publishing/art books", N2051)),"art books",ISNUMBER(SEARCH("publishing/children's books", N2051)),"children's books",ISNUMBER(SEARCH("publishing/fiction", N2051)),"fiction",ISNUMBER(SEARCH("publishing/nonfiction", N2051)),"nonfiction",ISNUMBER(SEARCH("publishing/radio &amp; podcasts", N2051)),"radio &amp; podcasts",ISNUMBER(SEARCH("publishing/translations", N2051)),"translations",ISNUMBER(SEARCH("technology/gadgets", N2051)),"gadgets",ISNUMBER(SEARCH("technology/hardware", N2051)),"hardware",ISNUMBER(SEARCH("technology/makerspaces", N2051)),"makerspaces",ISNUMBER(SEARCH("technology/space exploration", N2051)),"space exploration",ISNUMBER(SEARCH("technology/wearables", N2051)),"wearables",ISNUMBER(SEARCH("technology/web", N2051)),"web",ISNUMBER(SEARCH("theater/musical", N2051)),"musical",ISNUMBER(SEARCH("theater/plays", N2051)),"plays",ISNUMBER(SEARCH("theater/spaces", N2051)),"spaces")</f>
        <v>hardware</v>
      </c>
      <c r="S2051" s="6">
        <f t="shared" ref="S2051:S2114" si="163">(((J2051/60)/60)/24)+DATE(1970,1,1)</f>
        <v>41575.527349537035</v>
      </c>
      <c r="T2051" s="6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tr">
        <f t="shared" si="162"/>
        <v>technology</v>
      </c>
      <c r="R2052" t="str" cm="1">
        <f t="array" ref="R2052">_xlfn.IFS(ISNUMBER(SEARCH("film &amp; video/television", N2052)),"television",ISNUMBER(SEARCH("film &amp; video/animation", N2052)),"animation",ISNUMBER(SEARCH("film &amp; video/documentary", N2052)),"documentary",ISNUMBER(SEARCH("film &amp; video/drama", N2052)),"drama",ISNUMBER(SEARCH("film &amp; video/science fiction", N2052)),"science fiction",ISNUMBER(SEARCH("film &amp; video/shorts", N2052)),"shorts",ISNUMBER(SEARCH("food/food trucks", N2052)),"food trucks",ISNUMBER(SEARCH("food/restaurants", N2052)),"restaurants",ISNUMBER(SEARCH("food/small batch", N2052)),"small batch",ISNUMBER(SEARCH("games/mobile games", N2052)),"mobile games",ISNUMBER(SEARCH("games/tabletop games", N2052)),"tabletop games",ISNUMBER(SEARCH("games/video games", N2052)),"video games",ISNUMBER(SEARCH("music/classical music", N2052)),"classical music",ISNUMBER(SEARCH("music/electronic music", N2052)),"electronic music",ISNUMBER(SEARCH("music/faith", N2052)),"faith",ISNUMBER(SEARCH("music/indie rock", N2052)),"indie rock",ISNUMBER(SEARCH("music/jazz", N2052)),"jazz",ISNUMBER(SEARCH("music/metal", N2052)),"metal",ISNUMBER(SEARCH("music/pop", N2052)),"pop",ISNUMBER(SEARCH("music/rock", N2052)),"rock",ISNUMBER(SEARCH("music/world music", N2052)),"world music",ISNUMBER(SEARCH("journalism/audio", N2052)),"audio",ISNUMBER(SEARCH("photography/nature", N2052)),"nature",ISNUMBER(SEARCH("photography/people", N2052)),"people",ISNUMBER(SEARCH("photography/photobooks", N2052)),"photobooks",ISNUMBER(SEARCH("photography/places", N2052)),"places",ISNUMBER(SEARCH("publishing/art books", N2052)),"art books",ISNUMBER(SEARCH("publishing/children's books", N2052)),"children's books",ISNUMBER(SEARCH("publishing/fiction", N2052)),"fiction",ISNUMBER(SEARCH("publishing/nonfiction", N2052)),"nonfiction",ISNUMBER(SEARCH("publishing/radio &amp; podcasts", N2052)),"radio &amp; podcasts",ISNUMBER(SEARCH("publishing/translations", N2052)),"translations",ISNUMBER(SEARCH("technology/gadgets", N2052)),"gadgets",ISNUMBER(SEARCH("technology/hardware", N2052)),"hardware",ISNUMBER(SEARCH("technology/makerspaces", N2052)),"makerspaces",ISNUMBER(SEARCH("technology/space exploration", N2052)),"space exploration",ISNUMBER(SEARCH("technology/wearables", N2052)),"wearables",ISNUMBER(SEARCH("technology/web", N2052)),"web",ISNUMBER(SEARCH("theater/musical", N2052)),"musical",ISNUMBER(SEARCH("theater/plays", N2052)),"plays",ISNUMBER(SEARCH("theater/spaces", N2052)),"spaces")</f>
        <v>hardware</v>
      </c>
      <c r="S2052" s="6">
        <f t="shared" si="163"/>
        <v>42115.071504629625</v>
      </c>
      <c r="T2052" s="6">
        <f t="shared" si="164"/>
        <v>42155.071504629625</v>
      </c>
    </row>
    <row r="2053" spans="1:20" ht="48" hidden="1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tr">
        <f t="shared" si="162"/>
        <v>technology</v>
      </c>
      <c r="R2053" t="str" cm="1">
        <f t="array" ref="R2053">_xlfn.IFS(ISNUMBER(SEARCH("film &amp; video/television", N2053)),"television",ISNUMBER(SEARCH("film &amp; video/animation", N2053)),"animation",ISNUMBER(SEARCH("film &amp; video/documentary", N2053)),"documentary",ISNUMBER(SEARCH("film &amp; video/drama", N2053)),"drama",ISNUMBER(SEARCH("film &amp; video/science fiction", N2053)),"science fiction",ISNUMBER(SEARCH("film &amp; video/shorts", N2053)),"shorts",ISNUMBER(SEARCH("food/food trucks", N2053)),"food trucks",ISNUMBER(SEARCH("food/restaurants", N2053)),"restaurants",ISNUMBER(SEARCH("food/small batch", N2053)),"small batch",ISNUMBER(SEARCH("games/mobile games", N2053)),"mobile games",ISNUMBER(SEARCH("games/tabletop games", N2053)),"tabletop games",ISNUMBER(SEARCH("games/video games", N2053)),"video games",ISNUMBER(SEARCH("music/classical music", N2053)),"classical music",ISNUMBER(SEARCH("music/electronic music", N2053)),"electronic music",ISNUMBER(SEARCH("music/faith", N2053)),"faith",ISNUMBER(SEARCH("music/indie rock", N2053)),"indie rock",ISNUMBER(SEARCH("music/jazz", N2053)),"jazz",ISNUMBER(SEARCH("music/metal", N2053)),"metal",ISNUMBER(SEARCH("music/pop", N2053)),"pop",ISNUMBER(SEARCH("music/rock", N2053)),"rock",ISNUMBER(SEARCH("music/world music", N2053)),"world music",ISNUMBER(SEARCH("journalism/audio", N2053)),"audio",ISNUMBER(SEARCH("photography/nature", N2053)),"nature",ISNUMBER(SEARCH("photography/people", N2053)),"people",ISNUMBER(SEARCH("photography/photobooks", N2053)),"photobooks",ISNUMBER(SEARCH("photography/places", N2053)),"places",ISNUMBER(SEARCH("publishing/art books", N2053)),"art books",ISNUMBER(SEARCH("publishing/children's books", N2053)),"children's books",ISNUMBER(SEARCH("publishing/fiction", N2053)),"fiction",ISNUMBER(SEARCH("publishing/nonfiction", N2053)),"nonfiction",ISNUMBER(SEARCH("publishing/radio &amp; podcasts", N2053)),"radio &amp; podcasts",ISNUMBER(SEARCH("publishing/translations", N2053)),"translations",ISNUMBER(SEARCH("technology/gadgets", N2053)),"gadgets",ISNUMBER(SEARCH("technology/hardware", N2053)),"hardware",ISNUMBER(SEARCH("technology/makerspaces", N2053)),"makerspaces",ISNUMBER(SEARCH("technology/space exploration", N2053)),"space exploration",ISNUMBER(SEARCH("technology/wearables", N2053)),"wearables",ISNUMBER(SEARCH("technology/web", N2053)),"web",ISNUMBER(SEARCH("theater/musical", N2053)),"musical",ISNUMBER(SEARCH("theater/plays", N2053)),"plays",ISNUMBER(SEARCH("theater/spaces", N2053)),"spaces")</f>
        <v>hardware</v>
      </c>
      <c r="S2053" s="6">
        <f t="shared" si="163"/>
        <v>41604.022418981483</v>
      </c>
      <c r="T2053" s="6">
        <f t="shared" si="164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tr">
        <f t="shared" si="162"/>
        <v>technology</v>
      </c>
      <c r="R2054" t="str" cm="1">
        <f t="array" ref="R2054">_xlfn.IFS(ISNUMBER(SEARCH("film &amp; video/television", N2054)),"television",ISNUMBER(SEARCH("film &amp; video/animation", N2054)),"animation",ISNUMBER(SEARCH("film &amp; video/documentary", N2054)),"documentary",ISNUMBER(SEARCH("film &amp; video/drama", N2054)),"drama",ISNUMBER(SEARCH("film &amp; video/science fiction", N2054)),"science fiction",ISNUMBER(SEARCH("film &amp; video/shorts", N2054)),"shorts",ISNUMBER(SEARCH("food/food trucks", N2054)),"food trucks",ISNUMBER(SEARCH("food/restaurants", N2054)),"restaurants",ISNUMBER(SEARCH("food/small batch", N2054)),"small batch",ISNUMBER(SEARCH("games/mobile games", N2054)),"mobile games",ISNUMBER(SEARCH("games/tabletop games", N2054)),"tabletop games",ISNUMBER(SEARCH("games/video games", N2054)),"video games",ISNUMBER(SEARCH("music/classical music", N2054)),"classical music",ISNUMBER(SEARCH("music/electronic music", N2054)),"electronic music",ISNUMBER(SEARCH("music/faith", N2054)),"faith",ISNUMBER(SEARCH("music/indie rock", N2054)),"indie rock",ISNUMBER(SEARCH("music/jazz", N2054)),"jazz",ISNUMBER(SEARCH("music/metal", N2054)),"metal",ISNUMBER(SEARCH("music/pop", N2054)),"pop",ISNUMBER(SEARCH("music/rock", N2054)),"rock",ISNUMBER(SEARCH("music/world music", N2054)),"world music",ISNUMBER(SEARCH("journalism/audio", N2054)),"audio",ISNUMBER(SEARCH("photography/nature", N2054)),"nature",ISNUMBER(SEARCH("photography/people", N2054)),"people",ISNUMBER(SEARCH("photography/photobooks", N2054)),"photobooks",ISNUMBER(SEARCH("photography/places", N2054)),"places",ISNUMBER(SEARCH("publishing/art books", N2054)),"art books",ISNUMBER(SEARCH("publishing/children's books", N2054)),"children's books",ISNUMBER(SEARCH("publishing/fiction", N2054)),"fiction",ISNUMBER(SEARCH("publishing/nonfiction", N2054)),"nonfiction",ISNUMBER(SEARCH("publishing/radio &amp; podcasts", N2054)),"radio &amp; podcasts",ISNUMBER(SEARCH("publishing/translations", N2054)),"translations",ISNUMBER(SEARCH("technology/gadgets", N2054)),"gadgets",ISNUMBER(SEARCH("technology/hardware", N2054)),"hardware",ISNUMBER(SEARCH("technology/makerspaces", N2054)),"makerspaces",ISNUMBER(SEARCH("technology/space exploration", N2054)),"space exploration",ISNUMBER(SEARCH("technology/wearables", N2054)),"wearables",ISNUMBER(SEARCH("technology/web", N2054)),"web",ISNUMBER(SEARCH("theater/musical", N2054)),"musical",ISNUMBER(SEARCH("theater/plays", N2054)),"plays",ISNUMBER(SEARCH("theater/spaces", N2054)),"spaces")</f>
        <v>hardware</v>
      </c>
      <c r="S2054" s="6">
        <f t="shared" si="163"/>
        <v>42375.08394675926</v>
      </c>
      <c r="T2054" s="6">
        <f t="shared" si="164"/>
        <v>42420.08394675926</v>
      </c>
    </row>
    <row r="2055" spans="1:20" ht="48" hidden="1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tr">
        <f t="shared" si="162"/>
        <v>technology</v>
      </c>
      <c r="R2055" t="str" cm="1">
        <f t="array" ref="R2055">_xlfn.IFS(ISNUMBER(SEARCH("film &amp; video/television", N2055)),"television",ISNUMBER(SEARCH("film &amp; video/animation", N2055)),"animation",ISNUMBER(SEARCH("film &amp; video/documentary", N2055)),"documentary",ISNUMBER(SEARCH("film &amp; video/drama", N2055)),"drama",ISNUMBER(SEARCH("film &amp; video/science fiction", N2055)),"science fiction",ISNUMBER(SEARCH("film &amp; video/shorts", N2055)),"shorts",ISNUMBER(SEARCH("food/food trucks", N2055)),"food trucks",ISNUMBER(SEARCH("food/restaurants", N2055)),"restaurants",ISNUMBER(SEARCH("food/small batch", N2055)),"small batch",ISNUMBER(SEARCH("games/mobile games", N2055)),"mobile games",ISNUMBER(SEARCH("games/tabletop games", N2055)),"tabletop games",ISNUMBER(SEARCH("games/video games", N2055)),"video games",ISNUMBER(SEARCH("music/classical music", N2055)),"classical music",ISNUMBER(SEARCH("music/electronic music", N2055)),"electronic music",ISNUMBER(SEARCH("music/faith", N2055)),"faith",ISNUMBER(SEARCH("music/indie rock", N2055)),"indie rock",ISNUMBER(SEARCH("music/jazz", N2055)),"jazz",ISNUMBER(SEARCH("music/metal", N2055)),"metal",ISNUMBER(SEARCH("music/pop", N2055)),"pop",ISNUMBER(SEARCH("music/rock", N2055)),"rock",ISNUMBER(SEARCH("music/world music", N2055)),"world music",ISNUMBER(SEARCH("journalism/audio", N2055)),"audio",ISNUMBER(SEARCH("photography/nature", N2055)),"nature",ISNUMBER(SEARCH("photography/people", N2055)),"people",ISNUMBER(SEARCH("photography/photobooks", N2055)),"photobooks",ISNUMBER(SEARCH("photography/places", N2055)),"places",ISNUMBER(SEARCH("publishing/art books", N2055)),"art books",ISNUMBER(SEARCH("publishing/children's books", N2055)),"children's books",ISNUMBER(SEARCH("publishing/fiction", N2055)),"fiction",ISNUMBER(SEARCH("publishing/nonfiction", N2055)),"nonfiction",ISNUMBER(SEARCH("publishing/radio &amp; podcasts", N2055)),"radio &amp; podcasts",ISNUMBER(SEARCH("publishing/translations", N2055)),"translations",ISNUMBER(SEARCH("technology/gadgets", N2055)),"gadgets",ISNUMBER(SEARCH("technology/hardware", N2055)),"hardware",ISNUMBER(SEARCH("technology/makerspaces", N2055)),"makerspaces",ISNUMBER(SEARCH("technology/space exploration", N2055)),"space exploration",ISNUMBER(SEARCH("technology/wearables", N2055)),"wearables",ISNUMBER(SEARCH("technology/web", N2055)),"web",ISNUMBER(SEARCH("theater/musical", N2055)),"musical",ISNUMBER(SEARCH("theater/plays", N2055)),"plays",ISNUMBER(SEARCH("theater/spaces", N2055)),"spaces")</f>
        <v>hardware</v>
      </c>
      <c r="S2055" s="6">
        <f t="shared" si="163"/>
        <v>42303.617488425924</v>
      </c>
      <c r="T2055" s="6">
        <f t="shared" si="164"/>
        <v>42333.659155092595</v>
      </c>
    </row>
    <row r="2056" spans="1:20" ht="48" hidden="1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tr">
        <f t="shared" si="162"/>
        <v>technology</v>
      </c>
      <c r="R2056" t="str" cm="1">
        <f t="array" ref="R2056">_xlfn.IFS(ISNUMBER(SEARCH("film &amp; video/television", N2056)),"television",ISNUMBER(SEARCH("film &amp; video/animation", N2056)),"animation",ISNUMBER(SEARCH("film &amp; video/documentary", N2056)),"documentary",ISNUMBER(SEARCH("film &amp; video/drama", N2056)),"drama",ISNUMBER(SEARCH("film &amp; video/science fiction", N2056)),"science fiction",ISNUMBER(SEARCH("film &amp; video/shorts", N2056)),"shorts",ISNUMBER(SEARCH("food/food trucks", N2056)),"food trucks",ISNUMBER(SEARCH("food/restaurants", N2056)),"restaurants",ISNUMBER(SEARCH("food/small batch", N2056)),"small batch",ISNUMBER(SEARCH("games/mobile games", N2056)),"mobile games",ISNUMBER(SEARCH("games/tabletop games", N2056)),"tabletop games",ISNUMBER(SEARCH("games/video games", N2056)),"video games",ISNUMBER(SEARCH("music/classical music", N2056)),"classical music",ISNUMBER(SEARCH("music/electronic music", N2056)),"electronic music",ISNUMBER(SEARCH("music/faith", N2056)),"faith",ISNUMBER(SEARCH("music/indie rock", N2056)),"indie rock",ISNUMBER(SEARCH("music/jazz", N2056)),"jazz",ISNUMBER(SEARCH("music/metal", N2056)),"metal",ISNUMBER(SEARCH("music/pop", N2056)),"pop",ISNUMBER(SEARCH("music/rock", N2056)),"rock",ISNUMBER(SEARCH("music/world music", N2056)),"world music",ISNUMBER(SEARCH("journalism/audio", N2056)),"audio",ISNUMBER(SEARCH("photography/nature", N2056)),"nature",ISNUMBER(SEARCH("photography/people", N2056)),"people",ISNUMBER(SEARCH("photography/photobooks", N2056)),"photobooks",ISNUMBER(SEARCH("photography/places", N2056)),"places",ISNUMBER(SEARCH("publishing/art books", N2056)),"art books",ISNUMBER(SEARCH("publishing/children's books", N2056)),"children's books",ISNUMBER(SEARCH("publishing/fiction", N2056)),"fiction",ISNUMBER(SEARCH("publishing/nonfiction", N2056)),"nonfiction",ISNUMBER(SEARCH("publishing/radio &amp; podcasts", N2056)),"radio &amp; podcasts",ISNUMBER(SEARCH("publishing/translations", N2056)),"translations",ISNUMBER(SEARCH("technology/gadgets", N2056)),"gadgets",ISNUMBER(SEARCH("technology/hardware", N2056)),"hardware",ISNUMBER(SEARCH("technology/makerspaces", N2056)),"makerspaces",ISNUMBER(SEARCH("technology/space exploration", N2056)),"space exploration",ISNUMBER(SEARCH("technology/wearables", N2056)),"wearables",ISNUMBER(SEARCH("technology/web", N2056)),"web",ISNUMBER(SEARCH("theater/musical", N2056)),"musical",ISNUMBER(SEARCH("theater/plays", N2056)),"plays",ISNUMBER(SEARCH("theater/spaces", N2056)),"spaces")</f>
        <v>hardware</v>
      </c>
      <c r="S2056" s="6">
        <f t="shared" si="163"/>
        <v>41731.520949074074</v>
      </c>
      <c r="T2056" s="6">
        <f t="shared" si="164"/>
        <v>41761.520949074074</v>
      </c>
    </row>
    <row r="2057" spans="1:20" ht="48" hidden="1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tr">
        <f t="shared" si="162"/>
        <v>technology</v>
      </c>
      <c r="R2057" t="str" cm="1">
        <f t="array" ref="R2057">_xlfn.IFS(ISNUMBER(SEARCH("film &amp; video/television", N2057)),"television",ISNUMBER(SEARCH("film &amp; video/animation", N2057)),"animation",ISNUMBER(SEARCH("film &amp; video/documentary", N2057)),"documentary",ISNUMBER(SEARCH("film &amp; video/drama", N2057)),"drama",ISNUMBER(SEARCH("film &amp; video/science fiction", N2057)),"science fiction",ISNUMBER(SEARCH("film &amp; video/shorts", N2057)),"shorts",ISNUMBER(SEARCH("food/food trucks", N2057)),"food trucks",ISNUMBER(SEARCH("food/restaurants", N2057)),"restaurants",ISNUMBER(SEARCH("food/small batch", N2057)),"small batch",ISNUMBER(SEARCH("games/mobile games", N2057)),"mobile games",ISNUMBER(SEARCH("games/tabletop games", N2057)),"tabletop games",ISNUMBER(SEARCH("games/video games", N2057)),"video games",ISNUMBER(SEARCH("music/classical music", N2057)),"classical music",ISNUMBER(SEARCH("music/electronic music", N2057)),"electronic music",ISNUMBER(SEARCH("music/faith", N2057)),"faith",ISNUMBER(SEARCH("music/indie rock", N2057)),"indie rock",ISNUMBER(SEARCH("music/jazz", N2057)),"jazz",ISNUMBER(SEARCH("music/metal", N2057)),"metal",ISNUMBER(SEARCH("music/pop", N2057)),"pop",ISNUMBER(SEARCH("music/rock", N2057)),"rock",ISNUMBER(SEARCH("music/world music", N2057)),"world music",ISNUMBER(SEARCH("journalism/audio", N2057)),"audio",ISNUMBER(SEARCH("photography/nature", N2057)),"nature",ISNUMBER(SEARCH("photography/people", N2057)),"people",ISNUMBER(SEARCH("photography/photobooks", N2057)),"photobooks",ISNUMBER(SEARCH("photography/places", N2057)),"places",ISNUMBER(SEARCH("publishing/art books", N2057)),"art books",ISNUMBER(SEARCH("publishing/children's books", N2057)),"children's books",ISNUMBER(SEARCH("publishing/fiction", N2057)),"fiction",ISNUMBER(SEARCH("publishing/nonfiction", N2057)),"nonfiction",ISNUMBER(SEARCH("publishing/radio &amp; podcasts", N2057)),"radio &amp; podcasts",ISNUMBER(SEARCH("publishing/translations", N2057)),"translations",ISNUMBER(SEARCH("technology/gadgets", N2057)),"gadgets",ISNUMBER(SEARCH("technology/hardware", N2057)),"hardware",ISNUMBER(SEARCH("technology/makerspaces", N2057)),"makerspaces",ISNUMBER(SEARCH("technology/space exploration", N2057)),"space exploration",ISNUMBER(SEARCH("technology/wearables", N2057)),"wearables",ISNUMBER(SEARCH("technology/web", N2057)),"web",ISNUMBER(SEARCH("theater/musical", N2057)),"musical",ISNUMBER(SEARCH("theater/plays", N2057)),"plays",ISNUMBER(SEARCH("theater/spaces", N2057)),"spaces")</f>
        <v>hardware</v>
      </c>
      <c r="S2057" s="6">
        <f t="shared" si="163"/>
        <v>41946.674108796295</v>
      </c>
      <c r="T2057" s="6">
        <f t="shared" si="164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tr">
        <f t="shared" si="162"/>
        <v>technology</v>
      </c>
      <c r="R2058" t="str" cm="1">
        <f t="array" ref="R2058">_xlfn.IFS(ISNUMBER(SEARCH("film &amp; video/television", N2058)),"television",ISNUMBER(SEARCH("film &amp; video/animation", N2058)),"animation",ISNUMBER(SEARCH("film &amp; video/documentary", N2058)),"documentary",ISNUMBER(SEARCH("film &amp; video/drama", N2058)),"drama",ISNUMBER(SEARCH("film &amp; video/science fiction", N2058)),"science fiction",ISNUMBER(SEARCH("film &amp; video/shorts", N2058)),"shorts",ISNUMBER(SEARCH("food/food trucks", N2058)),"food trucks",ISNUMBER(SEARCH("food/restaurants", N2058)),"restaurants",ISNUMBER(SEARCH("food/small batch", N2058)),"small batch",ISNUMBER(SEARCH("games/mobile games", N2058)),"mobile games",ISNUMBER(SEARCH("games/tabletop games", N2058)),"tabletop games",ISNUMBER(SEARCH("games/video games", N2058)),"video games",ISNUMBER(SEARCH("music/classical music", N2058)),"classical music",ISNUMBER(SEARCH("music/electronic music", N2058)),"electronic music",ISNUMBER(SEARCH("music/faith", N2058)),"faith",ISNUMBER(SEARCH("music/indie rock", N2058)),"indie rock",ISNUMBER(SEARCH("music/jazz", N2058)),"jazz",ISNUMBER(SEARCH("music/metal", N2058)),"metal",ISNUMBER(SEARCH("music/pop", N2058)),"pop",ISNUMBER(SEARCH("music/rock", N2058)),"rock",ISNUMBER(SEARCH("music/world music", N2058)),"world music",ISNUMBER(SEARCH("journalism/audio", N2058)),"audio",ISNUMBER(SEARCH("photography/nature", N2058)),"nature",ISNUMBER(SEARCH("photography/people", N2058)),"people",ISNUMBER(SEARCH("photography/photobooks", N2058)),"photobooks",ISNUMBER(SEARCH("photography/places", N2058)),"places",ISNUMBER(SEARCH("publishing/art books", N2058)),"art books",ISNUMBER(SEARCH("publishing/children's books", N2058)),"children's books",ISNUMBER(SEARCH("publishing/fiction", N2058)),"fiction",ISNUMBER(SEARCH("publishing/nonfiction", N2058)),"nonfiction",ISNUMBER(SEARCH("publishing/radio &amp; podcasts", N2058)),"radio &amp; podcasts",ISNUMBER(SEARCH("publishing/translations", N2058)),"translations",ISNUMBER(SEARCH("technology/gadgets", N2058)),"gadgets",ISNUMBER(SEARCH("technology/hardware", N2058)),"hardware",ISNUMBER(SEARCH("technology/makerspaces", N2058)),"makerspaces",ISNUMBER(SEARCH("technology/space exploration", N2058)),"space exploration",ISNUMBER(SEARCH("technology/wearables", N2058)),"wearables",ISNUMBER(SEARCH("technology/web", N2058)),"web",ISNUMBER(SEARCH("theater/musical", N2058)),"musical",ISNUMBER(SEARCH("theater/plays", N2058)),"plays",ISNUMBER(SEARCH("theater/spaces", N2058)),"spaces")</f>
        <v>hardware</v>
      </c>
      <c r="S2058" s="6">
        <f t="shared" si="163"/>
        <v>41351.76090277778</v>
      </c>
      <c r="T2058" s="6">
        <f t="shared" si="164"/>
        <v>41381.76090277778</v>
      </c>
    </row>
    <row r="2059" spans="1:20" ht="48" hidden="1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tr">
        <f t="shared" si="162"/>
        <v>technology</v>
      </c>
      <c r="R2059" t="str" cm="1">
        <f t="array" ref="R2059">_xlfn.IFS(ISNUMBER(SEARCH("film &amp; video/television", N2059)),"television",ISNUMBER(SEARCH("film &amp; video/animation", N2059)),"animation",ISNUMBER(SEARCH("film &amp; video/documentary", N2059)),"documentary",ISNUMBER(SEARCH("film &amp; video/drama", N2059)),"drama",ISNUMBER(SEARCH("film &amp; video/science fiction", N2059)),"science fiction",ISNUMBER(SEARCH("film &amp; video/shorts", N2059)),"shorts",ISNUMBER(SEARCH("food/food trucks", N2059)),"food trucks",ISNUMBER(SEARCH("food/restaurants", N2059)),"restaurants",ISNUMBER(SEARCH("food/small batch", N2059)),"small batch",ISNUMBER(SEARCH("games/mobile games", N2059)),"mobile games",ISNUMBER(SEARCH("games/tabletop games", N2059)),"tabletop games",ISNUMBER(SEARCH("games/video games", N2059)),"video games",ISNUMBER(SEARCH("music/classical music", N2059)),"classical music",ISNUMBER(SEARCH("music/electronic music", N2059)),"electronic music",ISNUMBER(SEARCH("music/faith", N2059)),"faith",ISNUMBER(SEARCH("music/indie rock", N2059)),"indie rock",ISNUMBER(SEARCH("music/jazz", N2059)),"jazz",ISNUMBER(SEARCH("music/metal", N2059)),"metal",ISNUMBER(SEARCH("music/pop", N2059)),"pop",ISNUMBER(SEARCH("music/rock", N2059)),"rock",ISNUMBER(SEARCH("music/world music", N2059)),"world music",ISNUMBER(SEARCH("journalism/audio", N2059)),"audio",ISNUMBER(SEARCH("photography/nature", N2059)),"nature",ISNUMBER(SEARCH("photography/people", N2059)),"people",ISNUMBER(SEARCH("photography/photobooks", N2059)),"photobooks",ISNUMBER(SEARCH("photography/places", N2059)),"places",ISNUMBER(SEARCH("publishing/art books", N2059)),"art books",ISNUMBER(SEARCH("publishing/children's books", N2059)),"children's books",ISNUMBER(SEARCH("publishing/fiction", N2059)),"fiction",ISNUMBER(SEARCH("publishing/nonfiction", N2059)),"nonfiction",ISNUMBER(SEARCH("publishing/radio &amp; podcasts", N2059)),"radio &amp; podcasts",ISNUMBER(SEARCH("publishing/translations", N2059)),"translations",ISNUMBER(SEARCH("technology/gadgets", N2059)),"gadgets",ISNUMBER(SEARCH("technology/hardware", N2059)),"hardware",ISNUMBER(SEARCH("technology/makerspaces", N2059)),"makerspaces",ISNUMBER(SEARCH("technology/space exploration", N2059)),"space exploration",ISNUMBER(SEARCH("technology/wearables", N2059)),"wearables",ISNUMBER(SEARCH("technology/web", N2059)),"web",ISNUMBER(SEARCH("theater/musical", N2059)),"musical",ISNUMBER(SEARCH("theater/plays", N2059)),"plays",ISNUMBER(SEARCH("theater/spaces", N2059)),"spaces")</f>
        <v>hardware</v>
      </c>
      <c r="S2059" s="6">
        <f t="shared" si="163"/>
        <v>42396.494583333333</v>
      </c>
      <c r="T2059" s="6">
        <f t="shared" si="164"/>
        <v>42426.494583333333</v>
      </c>
    </row>
    <row r="2060" spans="1:20" ht="32" hidden="1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tr">
        <f t="shared" si="162"/>
        <v>technology</v>
      </c>
      <c r="R2060" t="str" cm="1">
        <f t="array" ref="R2060">_xlfn.IFS(ISNUMBER(SEARCH("film &amp; video/television", N2060)),"television",ISNUMBER(SEARCH("film &amp; video/animation", N2060)),"animation",ISNUMBER(SEARCH("film &amp; video/documentary", N2060)),"documentary",ISNUMBER(SEARCH("film &amp; video/drama", N2060)),"drama",ISNUMBER(SEARCH("film &amp; video/science fiction", N2060)),"science fiction",ISNUMBER(SEARCH("film &amp; video/shorts", N2060)),"shorts",ISNUMBER(SEARCH("food/food trucks", N2060)),"food trucks",ISNUMBER(SEARCH("food/restaurants", N2060)),"restaurants",ISNUMBER(SEARCH("food/small batch", N2060)),"small batch",ISNUMBER(SEARCH("games/mobile games", N2060)),"mobile games",ISNUMBER(SEARCH("games/tabletop games", N2060)),"tabletop games",ISNUMBER(SEARCH("games/video games", N2060)),"video games",ISNUMBER(SEARCH("music/classical music", N2060)),"classical music",ISNUMBER(SEARCH("music/electronic music", N2060)),"electronic music",ISNUMBER(SEARCH("music/faith", N2060)),"faith",ISNUMBER(SEARCH("music/indie rock", N2060)),"indie rock",ISNUMBER(SEARCH("music/jazz", N2060)),"jazz",ISNUMBER(SEARCH("music/metal", N2060)),"metal",ISNUMBER(SEARCH("music/pop", N2060)),"pop",ISNUMBER(SEARCH("music/rock", N2060)),"rock",ISNUMBER(SEARCH("music/world music", N2060)),"world music",ISNUMBER(SEARCH("journalism/audio", N2060)),"audio",ISNUMBER(SEARCH("photography/nature", N2060)),"nature",ISNUMBER(SEARCH("photography/people", N2060)),"people",ISNUMBER(SEARCH("photography/photobooks", N2060)),"photobooks",ISNUMBER(SEARCH("photography/places", N2060)),"places",ISNUMBER(SEARCH("publishing/art books", N2060)),"art books",ISNUMBER(SEARCH("publishing/children's books", N2060)),"children's books",ISNUMBER(SEARCH("publishing/fiction", N2060)),"fiction",ISNUMBER(SEARCH("publishing/nonfiction", N2060)),"nonfiction",ISNUMBER(SEARCH("publishing/radio &amp; podcasts", N2060)),"radio &amp; podcasts",ISNUMBER(SEARCH("publishing/translations", N2060)),"translations",ISNUMBER(SEARCH("technology/gadgets", N2060)),"gadgets",ISNUMBER(SEARCH("technology/hardware", N2060)),"hardware",ISNUMBER(SEARCH("technology/makerspaces", N2060)),"makerspaces",ISNUMBER(SEARCH("technology/space exploration", N2060)),"space exploration",ISNUMBER(SEARCH("technology/wearables", N2060)),"wearables",ISNUMBER(SEARCH("technology/web", N2060)),"web",ISNUMBER(SEARCH("theater/musical", N2060)),"musical",ISNUMBER(SEARCH("theater/plays", N2060)),"plays",ISNUMBER(SEARCH("theater/spaces", N2060)),"spaces")</f>
        <v>hardware</v>
      </c>
      <c r="S2060" s="6">
        <f t="shared" si="163"/>
        <v>42026.370717592596</v>
      </c>
      <c r="T2060" s="6">
        <f t="shared" si="164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tr">
        <f t="shared" si="162"/>
        <v>technology</v>
      </c>
      <c r="R2061" t="str" cm="1">
        <f t="array" ref="R2061">_xlfn.IFS(ISNUMBER(SEARCH("film &amp; video/television", N2061)),"television",ISNUMBER(SEARCH("film &amp; video/animation", N2061)),"animation",ISNUMBER(SEARCH("film &amp; video/documentary", N2061)),"documentary",ISNUMBER(SEARCH("film &amp; video/drama", N2061)),"drama",ISNUMBER(SEARCH("film &amp; video/science fiction", N2061)),"science fiction",ISNUMBER(SEARCH("film &amp; video/shorts", N2061)),"shorts",ISNUMBER(SEARCH("food/food trucks", N2061)),"food trucks",ISNUMBER(SEARCH("food/restaurants", N2061)),"restaurants",ISNUMBER(SEARCH("food/small batch", N2061)),"small batch",ISNUMBER(SEARCH("games/mobile games", N2061)),"mobile games",ISNUMBER(SEARCH("games/tabletop games", N2061)),"tabletop games",ISNUMBER(SEARCH("games/video games", N2061)),"video games",ISNUMBER(SEARCH("music/classical music", N2061)),"classical music",ISNUMBER(SEARCH("music/electronic music", N2061)),"electronic music",ISNUMBER(SEARCH("music/faith", N2061)),"faith",ISNUMBER(SEARCH("music/indie rock", N2061)),"indie rock",ISNUMBER(SEARCH("music/jazz", N2061)),"jazz",ISNUMBER(SEARCH("music/metal", N2061)),"metal",ISNUMBER(SEARCH("music/pop", N2061)),"pop",ISNUMBER(SEARCH("music/rock", N2061)),"rock",ISNUMBER(SEARCH("music/world music", N2061)),"world music",ISNUMBER(SEARCH("journalism/audio", N2061)),"audio",ISNUMBER(SEARCH("photography/nature", N2061)),"nature",ISNUMBER(SEARCH("photography/people", N2061)),"people",ISNUMBER(SEARCH("photography/photobooks", N2061)),"photobooks",ISNUMBER(SEARCH("photography/places", N2061)),"places",ISNUMBER(SEARCH("publishing/art books", N2061)),"art books",ISNUMBER(SEARCH("publishing/children's books", N2061)),"children's books",ISNUMBER(SEARCH("publishing/fiction", N2061)),"fiction",ISNUMBER(SEARCH("publishing/nonfiction", N2061)),"nonfiction",ISNUMBER(SEARCH("publishing/radio &amp; podcasts", N2061)),"radio &amp; podcasts",ISNUMBER(SEARCH("publishing/translations", N2061)),"translations",ISNUMBER(SEARCH("technology/gadgets", N2061)),"gadgets",ISNUMBER(SEARCH("technology/hardware", N2061)),"hardware",ISNUMBER(SEARCH("technology/makerspaces", N2061)),"makerspaces",ISNUMBER(SEARCH("technology/space exploration", N2061)),"space exploration",ISNUMBER(SEARCH("technology/wearables", N2061)),"wearables",ISNUMBER(SEARCH("technology/web", N2061)),"web",ISNUMBER(SEARCH("theater/musical", N2061)),"musical",ISNUMBER(SEARCH("theater/plays", N2061)),"plays",ISNUMBER(SEARCH("theater/spaces", N2061)),"spaces")</f>
        <v>hardware</v>
      </c>
      <c r="S2061" s="6">
        <f t="shared" si="163"/>
        <v>42361.602476851855</v>
      </c>
      <c r="T2061" s="6">
        <f t="shared" si="164"/>
        <v>42400.915972222225</v>
      </c>
    </row>
    <row r="2062" spans="1:20" ht="48" hidden="1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tr">
        <f t="shared" si="162"/>
        <v>technology</v>
      </c>
      <c r="R2062" t="str" cm="1">
        <f t="array" ref="R2062">_xlfn.IFS(ISNUMBER(SEARCH("film &amp; video/television", N2062)),"television",ISNUMBER(SEARCH("film &amp; video/animation", N2062)),"animation",ISNUMBER(SEARCH("film &amp; video/documentary", N2062)),"documentary",ISNUMBER(SEARCH("film &amp; video/drama", N2062)),"drama",ISNUMBER(SEARCH("film &amp; video/science fiction", N2062)),"science fiction",ISNUMBER(SEARCH("film &amp; video/shorts", N2062)),"shorts",ISNUMBER(SEARCH("food/food trucks", N2062)),"food trucks",ISNUMBER(SEARCH("food/restaurants", N2062)),"restaurants",ISNUMBER(SEARCH("food/small batch", N2062)),"small batch",ISNUMBER(SEARCH("games/mobile games", N2062)),"mobile games",ISNUMBER(SEARCH("games/tabletop games", N2062)),"tabletop games",ISNUMBER(SEARCH("games/video games", N2062)),"video games",ISNUMBER(SEARCH("music/classical music", N2062)),"classical music",ISNUMBER(SEARCH("music/electronic music", N2062)),"electronic music",ISNUMBER(SEARCH("music/faith", N2062)),"faith",ISNUMBER(SEARCH("music/indie rock", N2062)),"indie rock",ISNUMBER(SEARCH("music/jazz", N2062)),"jazz",ISNUMBER(SEARCH("music/metal", N2062)),"metal",ISNUMBER(SEARCH("music/pop", N2062)),"pop",ISNUMBER(SEARCH("music/rock", N2062)),"rock",ISNUMBER(SEARCH("music/world music", N2062)),"world music",ISNUMBER(SEARCH("journalism/audio", N2062)),"audio",ISNUMBER(SEARCH("photography/nature", N2062)),"nature",ISNUMBER(SEARCH("photography/people", N2062)),"people",ISNUMBER(SEARCH("photography/photobooks", N2062)),"photobooks",ISNUMBER(SEARCH("photography/places", N2062)),"places",ISNUMBER(SEARCH("publishing/art books", N2062)),"art books",ISNUMBER(SEARCH("publishing/children's books", N2062)),"children's books",ISNUMBER(SEARCH("publishing/fiction", N2062)),"fiction",ISNUMBER(SEARCH("publishing/nonfiction", N2062)),"nonfiction",ISNUMBER(SEARCH("publishing/radio &amp; podcasts", N2062)),"radio &amp; podcasts",ISNUMBER(SEARCH("publishing/translations", N2062)),"translations",ISNUMBER(SEARCH("technology/gadgets", N2062)),"gadgets",ISNUMBER(SEARCH("technology/hardware", N2062)),"hardware",ISNUMBER(SEARCH("technology/makerspaces", N2062)),"makerspaces",ISNUMBER(SEARCH("technology/space exploration", N2062)),"space exploration",ISNUMBER(SEARCH("technology/wearables", N2062)),"wearables",ISNUMBER(SEARCH("technology/web", N2062)),"web",ISNUMBER(SEARCH("theater/musical", N2062)),"musical",ISNUMBER(SEARCH("theater/plays", N2062)),"plays",ISNUMBER(SEARCH("theater/spaces", N2062)),"spaces")</f>
        <v>hardware</v>
      </c>
      <c r="S2062" s="6">
        <f t="shared" si="163"/>
        <v>41783.642939814818</v>
      </c>
      <c r="T2062" s="6">
        <f t="shared" si="164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tr">
        <f t="shared" si="162"/>
        <v>technology</v>
      </c>
      <c r="R2063" t="str" cm="1">
        <f t="array" ref="R2063">_xlfn.IFS(ISNUMBER(SEARCH("film &amp; video/television", N2063)),"television",ISNUMBER(SEARCH("film &amp; video/animation", N2063)),"animation",ISNUMBER(SEARCH("film &amp; video/documentary", N2063)),"documentary",ISNUMBER(SEARCH("film &amp; video/drama", N2063)),"drama",ISNUMBER(SEARCH("film &amp; video/science fiction", N2063)),"science fiction",ISNUMBER(SEARCH("film &amp; video/shorts", N2063)),"shorts",ISNUMBER(SEARCH("food/food trucks", N2063)),"food trucks",ISNUMBER(SEARCH("food/restaurants", N2063)),"restaurants",ISNUMBER(SEARCH("food/small batch", N2063)),"small batch",ISNUMBER(SEARCH("games/mobile games", N2063)),"mobile games",ISNUMBER(SEARCH("games/tabletop games", N2063)),"tabletop games",ISNUMBER(SEARCH("games/video games", N2063)),"video games",ISNUMBER(SEARCH("music/classical music", N2063)),"classical music",ISNUMBER(SEARCH("music/electronic music", N2063)),"electronic music",ISNUMBER(SEARCH("music/faith", N2063)),"faith",ISNUMBER(SEARCH("music/indie rock", N2063)),"indie rock",ISNUMBER(SEARCH("music/jazz", N2063)),"jazz",ISNUMBER(SEARCH("music/metal", N2063)),"metal",ISNUMBER(SEARCH("music/pop", N2063)),"pop",ISNUMBER(SEARCH("music/rock", N2063)),"rock",ISNUMBER(SEARCH("music/world music", N2063)),"world music",ISNUMBER(SEARCH("journalism/audio", N2063)),"audio",ISNUMBER(SEARCH("photography/nature", N2063)),"nature",ISNUMBER(SEARCH("photography/people", N2063)),"people",ISNUMBER(SEARCH("photography/photobooks", N2063)),"photobooks",ISNUMBER(SEARCH("photography/places", N2063)),"places",ISNUMBER(SEARCH("publishing/art books", N2063)),"art books",ISNUMBER(SEARCH("publishing/children's books", N2063)),"children's books",ISNUMBER(SEARCH("publishing/fiction", N2063)),"fiction",ISNUMBER(SEARCH("publishing/nonfiction", N2063)),"nonfiction",ISNUMBER(SEARCH("publishing/radio &amp; podcasts", N2063)),"radio &amp; podcasts",ISNUMBER(SEARCH("publishing/translations", N2063)),"translations",ISNUMBER(SEARCH("technology/gadgets", N2063)),"gadgets",ISNUMBER(SEARCH("technology/hardware", N2063)),"hardware",ISNUMBER(SEARCH("technology/makerspaces", N2063)),"makerspaces",ISNUMBER(SEARCH("technology/space exploration", N2063)),"space exploration",ISNUMBER(SEARCH("technology/wearables", N2063)),"wearables",ISNUMBER(SEARCH("technology/web", N2063)),"web",ISNUMBER(SEARCH("theater/musical", N2063)),"musical",ISNUMBER(SEARCH("theater/plays", N2063)),"plays",ISNUMBER(SEARCH("theater/spaces", N2063)),"spaces")</f>
        <v>hardware</v>
      </c>
      <c r="S2063" s="6">
        <f t="shared" si="163"/>
        <v>42705.764513888891</v>
      </c>
      <c r="T2063" s="6">
        <f t="shared" si="164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tr">
        <f t="shared" si="162"/>
        <v>technology</v>
      </c>
      <c r="R2064" t="str" cm="1">
        <f t="array" ref="R2064">_xlfn.IFS(ISNUMBER(SEARCH("film &amp; video/television", N2064)),"television",ISNUMBER(SEARCH("film &amp; video/animation", N2064)),"animation",ISNUMBER(SEARCH("film &amp; video/documentary", N2064)),"documentary",ISNUMBER(SEARCH("film &amp; video/drama", N2064)),"drama",ISNUMBER(SEARCH("film &amp; video/science fiction", N2064)),"science fiction",ISNUMBER(SEARCH("film &amp; video/shorts", N2064)),"shorts",ISNUMBER(SEARCH("food/food trucks", N2064)),"food trucks",ISNUMBER(SEARCH("food/restaurants", N2064)),"restaurants",ISNUMBER(SEARCH("food/small batch", N2064)),"small batch",ISNUMBER(SEARCH("games/mobile games", N2064)),"mobile games",ISNUMBER(SEARCH("games/tabletop games", N2064)),"tabletop games",ISNUMBER(SEARCH("games/video games", N2064)),"video games",ISNUMBER(SEARCH("music/classical music", N2064)),"classical music",ISNUMBER(SEARCH("music/electronic music", N2064)),"electronic music",ISNUMBER(SEARCH("music/faith", N2064)),"faith",ISNUMBER(SEARCH("music/indie rock", N2064)),"indie rock",ISNUMBER(SEARCH("music/jazz", N2064)),"jazz",ISNUMBER(SEARCH("music/metal", N2064)),"metal",ISNUMBER(SEARCH("music/pop", N2064)),"pop",ISNUMBER(SEARCH("music/rock", N2064)),"rock",ISNUMBER(SEARCH("music/world music", N2064)),"world music",ISNUMBER(SEARCH("journalism/audio", N2064)),"audio",ISNUMBER(SEARCH("photography/nature", N2064)),"nature",ISNUMBER(SEARCH("photography/people", N2064)),"people",ISNUMBER(SEARCH("photography/photobooks", N2064)),"photobooks",ISNUMBER(SEARCH("photography/places", N2064)),"places",ISNUMBER(SEARCH("publishing/art books", N2064)),"art books",ISNUMBER(SEARCH("publishing/children's books", N2064)),"children's books",ISNUMBER(SEARCH("publishing/fiction", N2064)),"fiction",ISNUMBER(SEARCH("publishing/nonfiction", N2064)),"nonfiction",ISNUMBER(SEARCH("publishing/radio &amp; podcasts", N2064)),"radio &amp; podcasts",ISNUMBER(SEARCH("publishing/translations", N2064)),"translations",ISNUMBER(SEARCH("technology/gadgets", N2064)),"gadgets",ISNUMBER(SEARCH("technology/hardware", N2064)),"hardware",ISNUMBER(SEARCH("technology/makerspaces", N2064)),"makerspaces",ISNUMBER(SEARCH("technology/space exploration", N2064)),"space exploration",ISNUMBER(SEARCH("technology/wearables", N2064)),"wearables",ISNUMBER(SEARCH("technology/web", N2064)),"web",ISNUMBER(SEARCH("theater/musical", N2064)),"musical",ISNUMBER(SEARCH("theater/plays", N2064)),"plays",ISNUMBER(SEARCH("theater/spaces", N2064)),"spaces")</f>
        <v>hardware</v>
      </c>
      <c r="S2064" s="6">
        <f t="shared" si="163"/>
        <v>42423.3830787037</v>
      </c>
      <c r="T2064" s="6">
        <f t="shared" si="164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tr">
        <f t="shared" si="162"/>
        <v>technology</v>
      </c>
      <c r="R2065" t="str" cm="1">
        <f t="array" ref="R2065">_xlfn.IFS(ISNUMBER(SEARCH("film &amp; video/television", N2065)),"television",ISNUMBER(SEARCH("film &amp; video/animation", N2065)),"animation",ISNUMBER(SEARCH("film &amp; video/documentary", N2065)),"documentary",ISNUMBER(SEARCH("film &amp; video/drama", N2065)),"drama",ISNUMBER(SEARCH("film &amp; video/science fiction", N2065)),"science fiction",ISNUMBER(SEARCH("film &amp; video/shorts", N2065)),"shorts",ISNUMBER(SEARCH("food/food trucks", N2065)),"food trucks",ISNUMBER(SEARCH("food/restaurants", N2065)),"restaurants",ISNUMBER(SEARCH("food/small batch", N2065)),"small batch",ISNUMBER(SEARCH("games/mobile games", N2065)),"mobile games",ISNUMBER(SEARCH("games/tabletop games", N2065)),"tabletop games",ISNUMBER(SEARCH("games/video games", N2065)),"video games",ISNUMBER(SEARCH("music/classical music", N2065)),"classical music",ISNUMBER(SEARCH("music/electronic music", N2065)),"electronic music",ISNUMBER(SEARCH("music/faith", N2065)),"faith",ISNUMBER(SEARCH("music/indie rock", N2065)),"indie rock",ISNUMBER(SEARCH("music/jazz", N2065)),"jazz",ISNUMBER(SEARCH("music/metal", N2065)),"metal",ISNUMBER(SEARCH("music/pop", N2065)),"pop",ISNUMBER(SEARCH("music/rock", N2065)),"rock",ISNUMBER(SEARCH("music/world music", N2065)),"world music",ISNUMBER(SEARCH("journalism/audio", N2065)),"audio",ISNUMBER(SEARCH("photography/nature", N2065)),"nature",ISNUMBER(SEARCH("photography/people", N2065)),"people",ISNUMBER(SEARCH("photography/photobooks", N2065)),"photobooks",ISNUMBER(SEARCH("photography/places", N2065)),"places",ISNUMBER(SEARCH("publishing/art books", N2065)),"art books",ISNUMBER(SEARCH("publishing/children's books", N2065)),"children's books",ISNUMBER(SEARCH("publishing/fiction", N2065)),"fiction",ISNUMBER(SEARCH("publishing/nonfiction", N2065)),"nonfiction",ISNUMBER(SEARCH("publishing/radio &amp; podcasts", N2065)),"radio &amp; podcasts",ISNUMBER(SEARCH("publishing/translations", N2065)),"translations",ISNUMBER(SEARCH("technology/gadgets", N2065)),"gadgets",ISNUMBER(SEARCH("technology/hardware", N2065)),"hardware",ISNUMBER(SEARCH("technology/makerspaces", N2065)),"makerspaces",ISNUMBER(SEARCH("technology/space exploration", N2065)),"space exploration",ISNUMBER(SEARCH("technology/wearables", N2065)),"wearables",ISNUMBER(SEARCH("technology/web", N2065)),"web",ISNUMBER(SEARCH("theater/musical", N2065)),"musical",ISNUMBER(SEARCH("theater/plays", N2065)),"plays",ISNUMBER(SEARCH("theater/spaces", N2065)),"spaces")</f>
        <v>hardware</v>
      </c>
      <c r="S2065" s="6">
        <f t="shared" si="163"/>
        <v>42472.73265046296</v>
      </c>
      <c r="T2065" s="6">
        <f t="shared" si="164"/>
        <v>42505.73265046296</v>
      </c>
    </row>
    <row r="2066" spans="1:20" ht="48" hidden="1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tr">
        <f t="shared" si="162"/>
        <v>technology</v>
      </c>
      <c r="R2066" t="str" cm="1">
        <f t="array" ref="R2066">_xlfn.IFS(ISNUMBER(SEARCH("film &amp; video/television", N2066)),"television",ISNUMBER(SEARCH("film &amp; video/animation", N2066)),"animation",ISNUMBER(SEARCH("film &amp; video/documentary", N2066)),"documentary",ISNUMBER(SEARCH("film &amp; video/drama", N2066)),"drama",ISNUMBER(SEARCH("film &amp; video/science fiction", N2066)),"science fiction",ISNUMBER(SEARCH("film &amp; video/shorts", N2066)),"shorts",ISNUMBER(SEARCH("food/food trucks", N2066)),"food trucks",ISNUMBER(SEARCH("food/restaurants", N2066)),"restaurants",ISNUMBER(SEARCH("food/small batch", N2066)),"small batch",ISNUMBER(SEARCH("games/mobile games", N2066)),"mobile games",ISNUMBER(SEARCH("games/tabletop games", N2066)),"tabletop games",ISNUMBER(SEARCH("games/video games", N2066)),"video games",ISNUMBER(SEARCH("music/classical music", N2066)),"classical music",ISNUMBER(SEARCH("music/electronic music", N2066)),"electronic music",ISNUMBER(SEARCH("music/faith", N2066)),"faith",ISNUMBER(SEARCH("music/indie rock", N2066)),"indie rock",ISNUMBER(SEARCH("music/jazz", N2066)),"jazz",ISNUMBER(SEARCH("music/metal", N2066)),"metal",ISNUMBER(SEARCH("music/pop", N2066)),"pop",ISNUMBER(SEARCH("music/rock", N2066)),"rock",ISNUMBER(SEARCH("music/world music", N2066)),"world music",ISNUMBER(SEARCH("journalism/audio", N2066)),"audio",ISNUMBER(SEARCH("photography/nature", N2066)),"nature",ISNUMBER(SEARCH("photography/people", N2066)),"people",ISNUMBER(SEARCH("photography/photobooks", N2066)),"photobooks",ISNUMBER(SEARCH("photography/places", N2066)),"places",ISNUMBER(SEARCH("publishing/art books", N2066)),"art books",ISNUMBER(SEARCH("publishing/children's books", N2066)),"children's books",ISNUMBER(SEARCH("publishing/fiction", N2066)),"fiction",ISNUMBER(SEARCH("publishing/nonfiction", N2066)),"nonfiction",ISNUMBER(SEARCH("publishing/radio &amp; podcasts", N2066)),"radio &amp; podcasts",ISNUMBER(SEARCH("publishing/translations", N2066)),"translations",ISNUMBER(SEARCH("technology/gadgets", N2066)),"gadgets",ISNUMBER(SEARCH("technology/hardware", N2066)),"hardware",ISNUMBER(SEARCH("technology/makerspaces", N2066)),"makerspaces",ISNUMBER(SEARCH("technology/space exploration", N2066)),"space exploration",ISNUMBER(SEARCH("technology/wearables", N2066)),"wearables",ISNUMBER(SEARCH("technology/web", N2066)),"web",ISNUMBER(SEARCH("theater/musical", N2066)),"musical",ISNUMBER(SEARCH("theater/plays", N2066)),"plays",ISNUMBER(SEARCH("theater/spaces", N2066)),"spaces")</f>
        <v>hardware</v>
      </c>
      <c r="S2066" s="6">
        <f t="shared" si="163"/>
        <v>41389.364849537036</v>
      </c>
      <c r="T2066" s="6">
        <f t="shared" si="164"/>
        <v>41425.5</v>
      </c>
    </row>
    <row r="2067" spans="1:20" ht="48" hidden="1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tr">
        <f t="shared" si="162"/>
        <v>technology</v>
      </c>
      <c r="R2067" t="str" cm="1">
        <f t="array" ref="R2067">_xlfn.IFS(ISNUMBER(SEARCH("film &amp; video/television", N2067)),"television",ISNUMBER(SEARCH("film &amp; video/animation", N2067)),"animation",ISNUMBER(SEARCH("film &amp; video/documentary", N2067)),"documentary",ISNUMBER(SEARCH("film &amp; video/drama", N2067)),"drama",ISNUMBER(SEARCH("film &amp; video/science fiction", N2067)),"science fiction",ISNUMBER(SEARCH("film &amp; video/shorts", N2067)),"shorts",ISNUMBER(SEARCH("food/food trucks", N2067)),"food trucks",ISNUMBER(SEARCH("food/restaurants", N2067)),"restaurants",ISNUMBER(SEARCH("food/small batch", N2067)),"small batch",ISNUMBER(SEARCH("games/mobile games", N2067)),"mobile games",ISNUMBER(SEARCH("games/tabletop games", N2067)),"tabletop games",ISNUMBER(SEARCH("games/video games", N2067)),"video games",ISNUMBER(SEARCH("music/classical music", N2067)),"classical music",ISNUMBER(SEARCH("music/electronic music", N2067)),"electronic music",ISNUMBER(SEARCH("music/faith", N2067)),"faith",ISNUMBER(SEARCH("music/indie rock", N2067)),"indie rock",ISNUMBER(SEARCH("music/jazz", N2067)),"jazz",ISNUMBER(SEARCH("music/metal", N2067)),"metal",ISNUMBER(SEARCH("music/pop", N2067)),"pop",ISNUMBER(SEARCH("music/rock", N2067)),"rock",ISNUMBER(SEARCH("music/world music", N2067)),"world music",ISNUMBER(SEARCH("journalism/audio", N2067)),"audio",ISNUMBER(SEARCH("photography/nature", N2067)),"nature",ISNUMBER(SEARCH("photography/people", N2067)),"people",ISNUMBER(SEARCH("photography/photobooks", N2067)),"photobooks",ISNUMBER(SEARCH("photography/places", N2067)),"places",ISNUMBER(SEARCH("publishing/art books", N2067)),"art books",ISNUMBER(SEARCH("publishing/children's books", N2067)),"children's books",ISNUMBER(SEARCH("publishing/fiction", N2067)),"fiction",ISNUMBER(SEARCH("publishing/nonfiction", N2067)),"nonfiction",ISNUMBER(SEARCH("publishing/radio &amp; podcasts", N2067)),"radio &amp; podcasts",ISNUMBER(SEARCH("publishing/translations", N2067)),"translations",ISNUMBER(SEARCH("technology/gadgets", N2067)),"gadgets",ISNUMBER(SEARCH("technology/hardware", N2067)),"hardware",ISNUMBER(SEARCH("technology/makerspaces", N2067)),"makerspaces",ISNUMBER(SEARCH("technology/space exploration", N2067)),"space exploration",ISNUMBER(SEARCH("technology/wearables", N2067)),"wearables",ISNUMBER(SEARCH("technology/web", N2067)),"web",ISNUMBER(SEARCH("theater/musical", N2067)),"musical",ISNUMBER(SEARCH("theater/plays", N2067)),"plays",ISNUMBER(SEARCH("theater/spaces", N2067)),"spaces")</f>
        <v>hardware</v>
      </c>
      <c r="S2067" s="6">
        <f t="shared" si="163"/>
        <v>41603.333668981482</v>
      </c>
      <c r="T2067" s="6">
        <f t="shared" si="164"/>
        <v>41633.333668981482</v>
      </c>
    </row>
    <row r="2068" spans="1:20" ht="48" hidden="1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tr">
        <f t="shared" si="162"/>
        <v>technology</v>
      </c>
      <c r="R2068" t="str" cm="1">
        <f t="array" ref="R2068">_xlfn.IFS(ISNUMBER(SEARCH("film &amp; video/television", N2068)),"television",ISNUMBER(SEARCH("film &amp; video/animation", N2068)),"animation",ISNUMBER(SEARCH("film &amp; video/documentary", N2068)),"documentary",ISNUMBER(SEARCH("film &amp; video/drama", N2068)),"drama",ISNUMBER(SEARCH("film &amp; video/science fiction", N2068)),"science fiction",ISNUMBER(SEARCH("film &amp; video/shorts", N2068)),"shorts",ISNUMBER(SEARCH("food/food trucks", N2068)),"food trucks",ISNUMBER(SEARCH("food/restaurants", N2068)),"restaurants",ISNUMBER(SEARCH("food/small batch", N2068)),"small batch",ISNUMBER(SEARCH("games/mobile games", N2068)),"mobile games",ISNUMBER(SEARCH("games/tabletop games", N2068)),"tabletop games",ISNUMBER(SEARCH("games/video games", N2068)),"video games",ISNUMBER(SEARCH("music/classical music", N2068)),"classical music",ISNUMBER(SEARCH("music/electronic music", N2068)),"electronic music",ISNUMBER(SEARCH("music/faith", N2068)),"faith",ISNUMBER(SEARCH("music/indie rock", N2068)),"indie rock",ISNUMBER(SEARCH("music/jazz", N2068)),"jazz",ISNUMBER(SEARCH("music/metal", N2068)),"metal",ISNUMBER(SEARCH("music/pop", N2068)),"pop",ISNUMBER(SEARCH("music/rock", N2068)),"rock",ISNUMBER(SEARCH("music/world music", N2068)),"world music",ISNUMBER(SEARCH("journalism/audio", N2068)),"audio",ISNUMBER(SEARCH("photography/nature", N2068)),"nature",ISNUMBER(SEARCH("photography/people", N2068)),"people",ISNUMBER(SEARCH("photography/photobooks", N2068)),"photobooks",ISNUMBER(SEARCH("photography/places", N2068)),"places",ISNUMBER(SEARCH("publishing/art books", N2068)),"art books",ISNUMBER(SEARCH("publishing/children's books", N2068)),"children's books",ISNUMBER(SEARCH("publishing/fiction", N2068)),"fiction",ISNUMBER(SEARCH("publishing/nonfiction", N2068)),"nonfiction",ISNUMBER(SEARCH("publishing/radio &amp; podcasts", N2068)),"radio &amp; podcasts",ISNUMBER(SEARCH("publishing/translations", N2068)),"translations",ISNUMBER(SEARCH("technology/gadgets", N2068)),"gadgets",ISNUMBER(SEARCH("technology/hardware", N2068)),"hardware",ISNUMBER(SEARCH("technology/makerspaces", N2068)),"makerspaces",ISNUMBER(SEARCH("technology/space exploration", N2068)),"space exploration",ISNUMBER(SEARCH("technology/wearables", N2068)),"wearables",ISNUMBER(SEARCH("technology/web", N2068)),"web",ISNUMBER(SEARCH("theater/musical", N2068)),"musical",ISNUMBER(SEARCH("theater/plays", N2068)),"plays",ISNUMBER(SEARCH("theater/spaces", N2068)),"spaces")</f>
        <v>hardware</v>
      </c>
      <c r="S2068" s="6">
        <f t="shared" si="163"/>
        <v>41844.771793981483</v>
      </c>
      <c r="T2068" s="6">
        <f t="shared" si="164"/>
        <v>41874.771793981483</v>
      </c>
    </row>
    <row r="2069" spans="1:20" ht="48" hidden="1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tr">
        <f t="shared" si="162"/>
        <v>technology</v>
      </c>
      <c r="R2069" t="str" cm="1">
        <f t="array" ref="R2069">_xlfn.IFS(ISNUMBER(SEARCH("film &amp; video/television", N2069)),"television",ISNUMBER(SEARCH("film &amp; video/animation", N2069)),"animation",ISNUMBER(SEARCH("film &amp; video/documentary", N2069)),"documentary",ISNUMBER(SEARCH("film &amp; video/drama", N2069)),"drama",ISNUMBER(SEARCH("film &amp; video/science fiction", N2069)),"science fiction",ISNUMBER(SEARCH("film &amp; video/shorts", N2069)),"shorts",ISNUMBER(SEARCH("food/food trucks", N2069)),"food trucks",ISNUMBER(SEARCH("food/restaurants", N2069)),"restaurants",ISNUMBER(SEARCH("food/small batch", N2069)),"small batch",ISNUMBER(SEARCH("games/mobile games", N2069)),"mobile games",ISNUMBER(SEARCH("games/tabletop games", N2069)),"tabletop games",ISNUMBER(SEARCH("games/video games", N2069)),"video games",ISNUMBER(SEARCH("music/classical music", N2069)),"classical music",ISNUMBER(SEARCH("music/electronic music", N2069)),"electronic music",ISNUMBER(SEARCH("music/faith", N2069)),"faith",ISNUMBER(SEARCH("music/indie rock", N2069)),"indie rock",ISNUMBER(SEARCH("music/jazz", N2069)),"jazz",ISNUMBER(SEARCH("music/metal", N2069)),"metal",ISNUMBER(SEARCH("music/pop", N2069)),"pop",ISNUMBER(SEARCH("music/rock", N2069)),"rock",ISNUMBER(SEARCH("music/world music", N2069)),"world music",ISNUMBER(SEARCH("journalism/audio", N2069)),"audio",ISNUMBER(SEARCH("photography/nature", N2069)),"nature",ISNUMBER(SEARCH("photography/people", N2069)),"people",ISNUMBER(SEARCH("photography/photobooks", N2069)),"photobooks",ISNUMBER(SEARCH("photography/places", N2069)),"places",ISNUMBER(SEARCH("publishing/art books", N2069)),"art books",ISNUMBER(SEARCH("publishing/children's books", N2069)),"children's books",ISNUMBER(SEARCH("publishing/fiction", N2069)),"fiction",ISNUMBER(SEARCH("publishing/nonfiction", N2069)),"nonfiction",ISNUMBER(SEARCH("publishing/radio &amp; podcasts", N2069)),"radio &amp; podcasts",ISNUMBER(SEARCH("publishing/translations", N2069)),"translations",ISNUMBER(SEARCH("technology/gadgets", N2069)),"gadgets",ISNUMBER(SEARCH("technology/hardware", N2069)),"hardware",ISNUMBER(SEARCH("technology/makerspaces", N2069)),"makerspaces",ISNUMBER(SEARCH("technology/space exploration", N2069)),"space exploration",ISNUMBER(SEARCH("technology/wearables", N2069)),"wearables",ISNUMBER(SEARCH("technology/web", N2069)),"web",ISNUMBER(SEARCH("theater/musical", N2069)),"musical",ISNUMBER(SEARCH("theater/plays", N2069)),"plays",ISNUMBER(SEARCH("theater/spaces", N2069)),"spaces")</f>
        <v>hardware</v>
      </c>
      <c r="S2069" s="6">
        <f t="shared" si="163"/>
        <v>42115.853888888887</v>
      </c>
      <c r="T2069" s="6">
        <f t="shared" si="164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tr">
        <f t="shared" si="162"/>
        <v>technology</v>
      </c>
      <c r="R2070" t="str" cm="1">
        <f t="array" ref="R2070">_xlfn.IFS(ISNUMBER(SEARCH("film &amp; video/television", N2070)),"television",ISNUMBER(SEARCH("film &amp; video/animation", N2070)),"animation",ISNUMBER(SEARCH("film &amp; video/documentary", N2070)),"documentary",ISNUMBER(SEARCH("film &amp; video/drama", N2070)),"drama",ISNUMBER(SEARCH("film &amp; video/science fiction", N2070)),"science fiction",ISNUMBER(SEARCH("film &amp; video/shorts", N2070)),"shorts",ISNUMBER(SEARCH("food/food trucks", N2070)),"food trucks",ISNUMBER(SEARCH("food/restaurants", N2070)),"restaurants",ISNUMBER(SEARCH("food/small batch", N2070)),"small batch",ISNUMBER(SEARCH("games/mobile games", N2070)),"mobile games",ISNUMBER(SEARCH("games/tabletop games", N2070)),"tabletop games",ISNUMBER(SEARCH("games/video games", N2070)),"video games",ISNUMBER(SEARCH("music/classical music", N2070)),"classical music",ISNUMBER(SEARCH("music/electronic music", N2070)),"electronic music",ISNUMBER(SEARCH("music/faith", N2070)),"faith",ISNUMBER(SEARCH("music/indie rock", N2070)),"indie rock",ISNUMBER(SEARCH("music/jazz", N2070)),"jazz",ISNUMBER(SEARCH("music/metal", N2070)),"metal",ISNUMBER(SEARCH("music/pop", N2070)),"pop",ISNUMBER(SEARCH("music/rock", N2070)),"rock",ISNUMBER(SEARCH("music/world music", N2070)),"world music",ISNUMBER(SEARCH("journalism/audio", N2070)),"audio",ISNUMBER(SEARCH("photography/nature", N2070)),"nature",ISNUMBER(SEARCH("photography/people", N2070)),"people",ISNUMBER(SEARCH("photography/photobooks", N2070)),"photobooks",ISNUMBER(SEARCH("photography/places", N2070)),"places",ISNUMBER(SEARCH("publishing/art books", N2070)),"art books",ISNUMBER(SEARCH("publishing/children's books", N2070)),"children's books",ISNUMBER(SEARCH("publishing/fiction", N2070)),"fiction",ISNUMBER(SEARCH("publishing/nonfiction", N2070)),"nonfiction",ISNUMBER(SEARCH("publishing/radio &amp; podcasts", N2070)),"radio &amp; podcasts",ISNUMBER(SEARCH("publishing/translations", N2070)),"translations",ISNUMBER(SEARCH("technology/gadgets", N2070)),"gadgets",ISNUMBER(SEARCH("technology/hardware", N2070)),"hardware",ISNUMBER(SEARCH("technology/makerspaces", N2070)),"makerspaces",ISNUMBER(SEARCH("technology/space exploration", N2070)),"space exploration",ISNUMBER(SEARCH("technology/wearables", N2070)),"wearables",ISNUMBER(SEARCH("technology/web", N2070)),"web",ISNUMBER(SEARCH("theater/musical", N2070)),"musical",ISNUMBER(SEARCH("theater/plays", N2070)),"plays",ISNUMBER(SEARCH("theater/spaces", N2070)),"spaces")</f>
        <v>hardware</v>
      </c>
      <c r="S2070" s="6">
        <f t="shared" si="163"/>
        <v>42633.841608796298</v>
      </c>
      <c r="T2070" s="6">
        <f t="shared" si="164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tr">
        <f t="shared" si="162"/>
        <v>technology</v>
      </c>
      <c r="R2071" t="str" cm="1">
        <f t="array" ref="R2071">_xlfn.IFS(ISNUMBER(SEARCH("film &amp; video/television", N2071)),"television",ISNUMBER(SEARCH("film &amp; video/animation", N2071)),"animation",ISNUMBER(SEARCH("film &amp; video/documentary", N2071)),"documentary",ISNUMBER(SEARCH("film &amp; video/drama", N2071)),"drama",ISNUMBER(SEARCH("film &amp; video/science fiction", N2071)),"science fiction",ISNUMBER(SEARCH("film &amp; video/shorts", N2071)),"shorts",ISNUMBER(SEARCH("food/food trucks", N2071)),"food trucks",ISNUMBER(SEARCH("food/restaurants", N2071)),"restaurants",ISNUMBER(SEARCH("food/small batch", N2071)),"small batch",ISNUMBER(SEARCH("games/mobile games", N2071)),"mobile games",ISNUMBER(SEARCH("games/tabletop games", N2071)),"tabletop games",ISNUMBER(SEARCH("games/video games", N2071)),"video games",ISNUMBER(SEARCH("music/classical music", N2071)),"classical music",ISNUMBER(SEARCH("music/electronic music", N2071)),"electronic music",ISNUMBER(SEARCH("music/faith", N2071)),"faith",ISNUMBER(SEARCH("music/indie rock", N2071)),"indie rock",ISNUMBER(SEARCH("music/jazz", N2071)),"jazz",ISNUMBER(SEARCH("music/metal", N2071)),"metal",ISNUMBER(SEARCH("music/pop", N2071)),"pop",ISNUMBER(SEARCH("music/rock", N2071)),"rock",ISNUMBER(SEARCH("music/world music", N2071)),"world music",ISNUMBER(SEARCH("journalism/audio", N2071)),"audio",ISNUMBER(SEARCH("photography/nature", N2071)),"nature",ISNUMBER(SEARCH("photography/people", N2071)),"people",ISNUMBER(SEARCH("photography/photobooks", N2071)),"photobooks",ISNUMBER(SEARCH("photography/places", N2071)),"places",ISNUMBER(SEARCH("publishing/art books", N2071)),"art books",ISNUMBER(SEARCH("publishing/children's books", N2071)),"children's books",ISNUMBER(SEARCH("publishing/fiction", N2071)),"fiction",ISNUMBER(SEARCH("publishing/nonfiction", N2071)),"nonfiction",ISNUMBER(SEARCH("publishing/radio &amp; podcasts", N2071)),"radio &amp; podcasts",ISNUMBER(SEARCH("publishing/translations", N2071)),"translations",ISNUMBER(SEARCH("technology/gadgets", N2071)),"gadgets",ISNUMBER(SEARCH("technology/hardware", N2071)),"hardware",ISNUMBER(SEARCH("technology/makerspaces", N2071)),"makerspaces",ISNUMBER(SEARCH("technology/space exploration", N2071)),"space exploration",ISNUMBER(SEARCH("technology/wearables", N2071)),"wearables",ISNUMBER(SEARCH("technology/web", N2071)),"web",ISNUMBER(SEARCH("theater/musical", N2071)),"musical",ISNUMBER(SEARCH("theater/plays", N2071)),"plays",ISNUMBER(SEARCH("theater/spaces", N2071)),"spaces")</f>
        <v>hardware</v>
      </c>
      <c r="S2071" s="6">
        <f t="shared" si="163"/>
        <v>42340.972118055557</v>
      </c>
      <c r="T2071" s="6">
        <f t="shared" si="164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tr">
        <f t="shared" si="162"/>
        <v>technology</v>
      </c>
      <c r="R2072" t="str" cm="1">
        <f t="array" ref="R2072">_xlfn.IFS(ISNUMBER(SEARCH("film &amp; video/television", N2072)),"television",ISNUMBER(SEARCH("film &amp; video/animation", N2072)),"animation",ISNUMBER(SEARCH("film &amp; video/documentary", N2072)),"documentary",ISNUMBER(SEARCH("film &amp; video/drama", N2072)),"drama",ISNUMBER(SEARCH("film &amp; video/science fiction", N2072)),"science fiction",ISNUMBER(SEARCH("film &amp; video/shorts", N2072)),"shorts",ISNUMBER(SEARCH("food/food trucks", N2072)),"food trucks",ISNUMBER(SEARCH("food/restaurants", N2072)),"restaurants",ISNUMBER(SEARCH("food/small batch", N2072)),"small batch",ISNUMBER(SEARCH("games/mobile games", N2072)),"mobile games",ISNUMBER(SEARCH("games/tabletop games", N2072)),"tabletop games",ISNUMBER(SEARCH("games/video games", N2072)),"video games",ISNUMBER(SEARCH("music/classical music", N2072)),"classical music",ISNUMBER(SEARCH("music/electronic music", N2072)),"electronic music",ISNUMBER(SEARCH("music/faith", N2072)),"faith",ISNUMBER(SEARCH("music/indie rock", N2072)),"indie rock",ISNUMBER(SEARCH("music/jazz", N2072)),"jazz",ISNUMBER(SEARCH("music/metal", N2072)),"metal",ISNUMBER(SEARCH("music/pop", N2072)),"pop",ISNUMBER(SEARCH("music/rock", N2072)),"rock",ISNUMBER(SEARCH("music/world music", N2072)),"world music",ISNUMBER(SEARCH("journalism/audio", N2072)),"audio",ISNUMBER(SEARCH("photography/nature", N2072)),"nature",ISNUMBER(SEARCH("photography/people", N2072)),"people",ISNUMBER(SEARCH("photography/photobooks", N2072)),"photobooks",ISNUMBER(SEARCH("photography/places", N2072)),"places",ISNUMBER(SEARCH("publishing/art books", N2072)),"art books",ISNUMBER(SEARCH("publishing/children's books", N2072)),"children's books",ISNUMBER(SEARCH("publishing/fiction", N2072)),"fiction",ISNUMBER(SEARCH("publishing/nonfiction", N2072)),"nonfiction",ISNUMBER(SEARCH("publishing/radio &amp; podcasts", N2072)),"radio &amp; podcasts",ISNUMBER(SEARCH("publishing/translations", N2072)),"translations",ISNUMBER(SEARCH("technology/gadgets", N2072)),"gadgets",ISNUMBER(SEARCH("technology/hardware", N2072)),"hardware",ISNUMBER(SEARCH("technology/makerspaces", N2072)),"makerspaces",ISNUMBER(SEARCH("technology/space exploration", N2072)),"space exploration",ISNUMBER(SEARCH("technology/wearables", N2072)),"wearables",ISNUMBER(SEARCH("technology/web", N2072)),"web",ISNUMBER(SEARCH("theater/musical", N2072)),"musical",ISNUMBER(SEARCH("theater/plays", N2072)),"plays",ISNUMBER(SEARCH("theater/spaces", N2072)),"spaces")</f>
        <v>hardware</v>
      </c>
      <c r="S2072" s="6">
        <f t="shared" si="163"/>
        <v>42519.6565162037</v>
      </c>
      <c r="T2072" s="6">
        <f t="shared" si="164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tr">
        <f t="shared" si="162"/>
        <v>technology</v>
      </c>
      <c r="R2073" t="str" cm="1">
        <f t="array" ref="R2073">_xlfn.IFS(ISNUMBER(SEARCH("film &amp; video/television", N2073)),"television",ISNUMBER(SEARCH("film &amp; video/animation", N2073)),"animation",ISNUMBER(SEARCH("film &amp; video/documentary", N2073)),"documentary",ISNUMBER(SEARCH("film &amp; video/drama", N2073)),"drama",ISNUMBER(SEARCH("film &amp; video/science fiction", N2073)),"science fiction",ISNUMBER(SEARCH("film &amp; video/shorts", N2073)),"shorts",ISNUMBER(SEARCH("food/food trucks", N2073)),"food trucks",ISNUMBER(SEARCH("food/restaurants", N2073)),"restaurants",ISNUMBER(SEARCH("food/small batch", N2073)),"small batch",ISNUMBER(SEARCH("games/mobile games", N2073)),"mobile games",ISNUMBER(SEARCH("games/tabletop games", N2073)),"tabletop games",ISNUMBER(SEARCH("games/video games", N2073)),"video games",ISNUMBER(SEARCH("music/classical music", N2073)),"classical music",ISNUMBER(SEARCH("music/electronic music", N2073)),"electronic music",ISNUMBER(SEARCH("music/faith", N2073)),"faith",ISNUMBER(SEARCH("music/indie rock", N2073)),"indie rock",ISNUMBER(SEARCH("music/jazz", N2073)),"jazz",ISNUMBER(SEARCH("music/metal", N2073)),"metal",ISNUMBER(SEARCH("music/pop", N2073)),"pop",ISNUMBER(SEARCH("music/rock", N2073)),"rock",ISNUMBER(SEARCH("music/world music", N2073)),"world music",ISNUMBER(SEARCH("journalism/audio", N2073)),"audio",ISNUMBER(SEARCH("photography/nature", N2073)),"nature",ISNUMBER(SEARCH("photography/people", N2073)),"people",ISNUMBER(SEARCH("photography/photobooks", N2073)),"photobooks",ISNUMBER(SEARCH("photography/places", N2073)),"places",ISNUMBER(SEARCH("publishing/art books", N2073)),"art books",ISNUMBER(SEARCH("publishing/children's books", N2073)),"children's books",ISNUMBER(SEARCH("publishing/fiction", N2073)),"fiction",ISNUMBER(SEARCH("publishing/nonfiction", N2073)),"nonfiction",ISNUMBER(SEARCH("publishing/radio &amp; podcasts", N2073)),"radio &amp; podcasts",ISNUMBER(SEARCH("publishing/translations", N2073)),"translations",ISNUMBER(SEARCH("technology/gadgets", N2073)),"gadgets",ISNUMBER(SEARCH("technology/hardware", N2073)),"hardware",ISNUMBER(SEARCH("technology/makerspaces", N2073)),"makerspaces",ISNUMBER(SEARCH("technology/space exploration", N2073)),"space exploration",ISNUMBER(SEARCH("technology/wearables", N2073)),"wearables",ISNUMBER(SEARCH("technology/web", N2073)),"web",ISNUMBER(SEARCH("theater/musical", N2073)),"musical",ISNUMBER(SEARCH("theater/plays", N2073)),"plays",ISNUMBER(SEARCH("theater/spaces", N2073)),"spaces")</f>
        <v>hardware</v>
      </c>
      <c r="S2073" s="6">
        <f t="shared" si="163"/>
        <v>42600.278749999998</v>
      </c>
      <c r="T2073" s="6">
        <f t="shared" si="164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tr">
        <f t="shared" si="162"/>
        <v>technology</v>
      </c>
      <c r="R2074" t="str" cm="1">
        <f t="array" ref="R2074">_xlfn.IFS(ISNUMBER(SEARCH("film &amp; video/television", N2074)),"television",ISNUMBER(SEARCH("film &amp; video/animation", N2074)),"animation",ISNUMBER(SEARCH("film &amp; video/documentary", N2074)),"documentary",ISNUMBER(SEARCH("film &amp; video/drama", N2074)),"drama",ISNUMBER(SEARCH("film &amp; video/science fiction", N2074)),"science fiction",ISNUMBER(SEARCH("film &amp; video/shorts", N2074)),"shorts",ISNUMBER(SEARCH("food/food trucks", N2074)),"food trucks",ISNUMBER(SEARCH("food/restaurants", N2074)),"restaurants",ISNUMBER(SEARCH("food/small batch", N2074)),"small batch",ISNUMBER(SEARCH("games/mobile games", N2074)),"mobile games",ISNUMBER(SEARCH("games/tabletop games", N2074)),"tabletop games",ISNUMBER(SEARCH("games/video games", N2074)),"video games",ISNUMBER(SEARCH("music/classical music", N2074)),"classical music",ISNUMBER(SEARCH("music/electronic music", N2074)),"electronic music",ISNUMBER(SEARCH("music/faith", N2074)),"faith",ISNUMBER(SEARCH("music/indie rock", N2074)),"indie rock",ISNUMBER(SEARCH("music/jazz", N2074)),"jazz",ISNUMBER(SEARCH("music/metal", N2074)),"metal",ISNUMBER(SEARCH("music/pop", N2074)),"pop",ISNUMBER(SEARCH("music/rock", N2074)),"rock",ISNUMBER(SEARCH("music/world music", N2074)),"world music",ISNUMBER(SEARCH("journalism/audio", N2074)),"audio",ISNUMBER(SEARCH("photography/nature", N2074)),"nature",ISNUMBER(SEARCH("photography/people", N2074)),"people",ISNUMBER(SEARCH("photography/photobooks", N2074)),"photobooks",ISNUMBER(SEARCH("photography/places", N2074)),"places",ISNUMBER(SEARCH("publishing/art books", N2074)),"art books",ISNUMBER(SEARCH("publishing/children's books", N2074)),"children's books",ISNUMBER(SEARCH("publishing/fiction", N2074)),"fiction",ISNUMBER(SEARCH("publishing/nonfiction", N2074)),"nonfiction",ISNUMBER(SEARCH("publishing/radio &amp; podcasts", N2074)),"radio &amp; podcasts",ISNUMBER(SEARCH("publishing/translations", N2074)),"translations",ISNUMBER(SEARCH("technology/gadgets", N2074)),"gadgets",ISNUMBER(SEARCH("technology/hardware", N2074)),"hardware",ISNUMBER(SEARCH("technology/makerspaces", N2074)),"makerspaces",ISNUMBER(SEARCH("technology/space exploration", N2074)),"space exploration",ISNUMBER(SEARCH("technology/wearables", N2074)),"wearables",ISNUMBER(SEARCH("technology/web", N2074)),"web",ISNUMBER(SEARCH("theater/musical", N2074)),"musical",ISNUMBER(SEARCH("theater/plays", N2074)),"plays",ISNUMBER(SEARCH("theater/spaces", N2074)),"spaces")</f>
        <v>hardware</v>
      </c>
      <c r="S2074" s="6">
        <f t="shared" si="163"/>
        <v>42467.581388888888</v>
      </c>
      <c r="T2074" s="6">
        <f t="shared" si="164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tr">
        <f t="shared" si="162"/>
        <v>technology</v>
      </c>
      <c r="R2075" t="str" cm="1">
        <f t="array" ref="R2075">_xlfn.IFS(ISNUMBER(SEARCH("film &amp; video/television", N2075)),"television",ISNUMBER(SEARCH("film &amp; video/animation", N2075)),"animation",ISNUMBER(SEARCH("film &amp; video/documentary", N2075)),"documentary",ISNUMBER(SEARCH("film &amp; video/drama", N2075)),"drama",ISNUMBER(SEARCH("film &amp; video/science fiction", N2075)),"science fiction",ISNUMBER(SEARCH("film &amp; video/shorts", N2075)),"shorts",ISNUMBER(SEARCH("food/food trucks", N2075)),"food trucks",ISNUMBER(SEARCH("food/restaurants", N2075)),"restaurants",ISNUMBER(SEARCH("food/small batch", N2075)),"small batch",ISNUMBER(SEARCH("games/mobile games", N2075)),"mobile games",ISNUMBER(SEARCH("games/tabletop games", N2075)),"tabletop games",ISNUMBER(SEARCH("games/video games", N2075)),"video games",ISNUMBER(SEARCH("music/classical music", N2075)),"classical music",ISNUMBER(SEARCH("music/electronic music", N2075)),"electronic music",ISNUMBER(SEARCH("music/faith", N2075)),"faith",ISNUMBER(SEARCH("music/indie rock", N2075)),"indie rock",ISNUMBER(SEARCH("music/jazz", N2075)),"jazz",ISNUMBER(SEARCH("music/metal", N2075)),"metal",ISNUMBER(SEARCH("music/pop", N2075)),"pop",ISNUMBER(SEARCH("music/rock", N2075)),"rock",ISNUMBER(SEARCH("music/world music", N2075)),"world music",ISNUMBER(SEARCH("journalism/audio", N2075)),"audio",ISNUMBER(SEARCH("photography/nature", N2075)),"nature",ISNUMBER(SEARCH("photography/people", N2075)),"people",ISNUMBER(SEARCH("photography/photobooks", N2075)),"photobooks",ISNUMBER(SEARCH("photography/places", N2075)),"places",ISNUMBER(SEARCH("publishing/art books", N2075)),"art books",ISNUMBER(SEARCH("publishing/children's books", N2075)),"children's books",ISNUMBER(SEARCH("publishing/fiction", N2075)),"fiction",ISNUMBER(SEARCH("publishing/nonfiction", N2075)),"nonfiction",ISNUMBER(SEARCH("publishing/radio &amp; podcasts", N2075)),"radio &amp; podcasts",ISNUMBER(SEARCH("publishing/translations", N2075)),"translations",ISNUMBER(SEARCH("technology/gadgets", N2075)),"gadgets",ISNUMBER(SEARCH("technology/hardware", N2075)),"hardware",ISNUMBER(SEARCH("technology/makerspaces", N2075)),"makerspaces",ISNUMBER(SEARCH("technology/space exploration", N2075)),"space exploration",ISNUMBER(SEARCH("technology/wearables", N2075)),"wearables",ISNUMBER(SEARCH("technology/web", N2075)),"web",ISNUMBER(SEARCH("theater/musical", N2075)),"musical",ISNUMBER(SEARCH("theater/plays", N2075)),"plays",ISNUMBER(SEARCH("theater/spaces", N2075)),"spaces")</f>
        <v>hardware</v>
      </c>
      <c r="S2075" s="6">
        <f t="shared" si="163"/>
        <v>42087.668032407411</v>
      </c>
      <c r="T2075" s="6">
        <f t="shared" si="164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tr">
        <f t="shared" si="162"/>
        <v>technology</v>
      </c>
      <c r="R2076" t="str" cm="1">
        <f t="array" ref="R2076">_xlfn.IFS(ISNUMBER(SEARCH("film &amp; video/television", N2076)),"television",ISNUMBER(SEARCH("film &amp; video/animation", N2076)),"animation",ISNUMBER(SEARCH("film &amp; video/documentary", N2076)),"documentary",ISNUMBER(SEARCH("film &amp; video/drama", N2076)),"drama",ISNUMBER(SEARCH("film &amp; video/science fiction", N2076)),"science fiction",ISNUMBER(SEARCH("film &amp; video/shorts", N2076)),"shorts",ISNUMBER(SEARCH("food/food trucks", N2076)),"food trucks",ISNUMBER(SEARCH("food/restaurants", N2076)),"restaurants",ISNUMBER(SEARCH("food/small batch", N2076)),"small batch",ISNUMBER(SEARCH("games/mobile games", N2076)),"mobile games",ISNUMBER(SEARCH("games/tabletop games", N2076)),"tabletop games",ISNUMBER(SEARCH("games/video games", N2076)),"video games",ISNUMBER(SEARCH("music/classical music", N2076)),"classical music",ISNUMBER(SEARCH("music/electronic music", N2076)),"electronic music",ISNUMBER(SEARCH("music/faith", N2076)),"faith",ISNUMBER(SEARCH("music/indie rock", N2076)),"indie rock",ISNUMBER(SEARCH("music/jazz", N2076)),"jazz",ISNUMBER(SEARCH("music/metal", N2076)),"metal",ISNUMBER(SEARCH("music/pop", N2076)),"pop",ISNUMBER(SEARCH("music/rock", N2076)),"rock",ISNUMBER(SEARCH("music/world music", N2076)),"world music",ISNUMBER(SEARCH("journalism/audio", N2076)),"audio",ISNUMBER(SEARCH("photography/nature", N2076)),"nature",ISNUMBER(SEARCH("photography/people", N2076)),"people",ISNUMBER(SEARCH("photography/photobooks", N2076)),"photobooks",ISNUMBER(SEARCH("photography/places", N2076)),"places",ISNUMBER(SEARCH("publishing/art books", N2076)),"art books",ISNUMBER(SEARCH("publishing/children's books", N2076)),"children's books",ISNUMBER(SEARCH("publishing/fiction", N2076)),"fiction",ISNUMBER(SEARCH("publishing/nonfiction", N2076)),"nonfiction",ISNUMBER(SEARCH("publishing/radio &amp; podcasts", N2076)),"radio &amp; podcasts",ISNUMBER(SEARCH("publishing/translations", N2076)),"translations",ISNUMBER(SEARCH("technology/gadgets", N2076)),"gadgets",ISNUMBER(SEARCH("technology/hardware", N2076)),"hardware",ISNUMBER(SEARCH("technology/makerspaces", N2076)),"makerspaces",ISNUMBER(SEARCH("technology/space exploration", N2076)),"space exploration",ISNUMBER(SEARCH("technology/wearables", N2076)),"wearables",ISNUMBER(SEARCH("technology/web", N2076)),"web",ISNUMBER(SEARCH("theater/musical", N2076)),"musical",ISNUMBER(SEARCH("theater/plays", N2076)),"plays",ISNUMBER(SEARCH("theater/spaces", N2076)),"spaces")</f>
        <v>hardware</v>
      </c>
      <c r="S2076" s="6">
        <f t="shared" si="163"/>
        <v>42466.826180555552</v>
      </c>
      <c r="T2076" s="6">
        <f t="shared" si="164"/>
        <v>42496.826180555552</v>
      </c>
    </row>
    <row r="2077" spans="1:20" ht="48" hidden="1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tr">
        <f t="shared" si="162"/>
        <v>technology</v>
      </c>
      <c r="R2077" t="str" cm="1">
        <f t="array" ref="R2077">_xlfn.IFS(ISNUMBER(SEARCH("film &amp; video/television", N2077)),"television",ISNUMBER(SEARCH("film &amp; video/animation", N2077)),"animation",ISNUMBER(SEARCH("film &amp; video/documentary", N2077)),"documentary",ISNUMBER(SEARCH("film &amp; video/drama", N2077)),"drama",ISNUMBER(SEARCH("film &amp; video/science fiction", N2077)),"science fiction",ISNUMBER(SEARCH("film &amp; video/shorts", N2077)),"shorts",ISNUMBER(SEARCH("food/food trucks", N2077)),"food trucks",ISNUMBER(SEARCH("food/restaurants", N2077)),"restaurants",ISNUMBER(SEARCH("food/small batch", N2077)),"small batch",ISNUMBER(SEARCH("games/mobile games", N2077)),"mobile games",ISNUMBER(SEARCH("games/tabletop games", N2077)),"tabletop games",ISNUMBER(SEARCH("games/video games", N2077)),"video games",ISNUMBER(SEARCH("music/classical music", N2077)),"classical music",ISNUMBER(SEARCH("music/electronic music", N2077)),"electronic music",ISNUMBER(SEARCH("music/faith", N2077)),"faith",ISNUMBER(SEARCH("music/indie rock", N2077)),"indie rock",ISNUMBER(SEARCH("music/jazz", N2077)),"jazz",ISNUMBER(SEARCH("music/metal", N2077)),"metal",ISNUMBER(SEARCH("music/pop", N2077)),"pop",ISNUMBER(SEARCH("music/rock", N2077)),"rock",ISNUMBER(SEARCH("music/world music", N2077)),"world music",ISNUMBER(SEARCH("journalism/audio", N2077)),"audio",ISNUMBER(SEARCH("photography/nature", N2077)),"nature",ISNUMBER(SEARCH("photography/people", N2077)),"people",ISNUMBER(SEARCH("photography/photobooks", N2077)),"photobooks",ISNUMBER(SEARCH("photography/places", N2077)),"places",ISNUMBER(SEARCH("publishing/art books", N2077)),"art books",ISNUMBER(SEARCH("publishing/children's books", N2077)),"children's books",ISNUMBER(SEARCH("publishing/fiction", N2077)),"fiction",ISNUMBER(SEARCH("publishing/nonfiction", N2077)),"nonfiction",ISNUMBER(SEARCH("publishing/radio &amp; podcasts", N2077)),"radio &amp; podcasts",ISNUMBER(SEARCH("publishing/translations", N2077)),"translations",ISNUMBER(SEARCH("technology/gadgets", N2077)),"gadgets",ISNUMBER(SEARCH("technology/hardware", N2077)),"hardware",ISNUMBER(SEARCH("technology/makerspaces", N2077)),"makerspaces",ISNUMBER(SEARCH("technology/space exploration", N2077)),"space exploration",ISNUMBER(SEARCH("technology/wearables", N2077)),"wearables",ISNUMBER(SEARCH("technology/web", N2077)),"web",ISNUMBER(SEARCH("theater/musical", N2077)),"musical",ISNUMBER(SEARCH("theater/plays", N2077)),"plays",ISNUMBER(SEARCH("theater/spaces", N2077)),"spaces")</f>
        <v>hardware</v>
      </c>
      <c r="S2077" s="6">
        <f t="shared" si="163"/>
        <v>41450.681574074071</v>
      </c>
      <c r="T2077" s="6">
        <f t="shared" si="164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tr">
        <f t="shared" si="162"/>
        <v>technology</v>
      </c>
      <c r="R2078" t="str" cm="1">
        <f t="array" ref="R2078">_xlfn.IFS(ISNUMBER(SEARCH("film &amp; video/television", N2078)),"television",ISNUMBER(SEARCH("film &amp; video/animation", N2078)),"animation",ISNUMBER(SEARCH("film &amp; video/documentary", N2078)),"documentary",ISNUMBER(SEARCH("film &amp; video/drama", N2078)),"drama",ISNUMBER(SEARCH("film &amp; video/science fiction", N2078)),"science fiction",ISNUMBER(SEARCH("film &amp; video/shorts", N2078)),"shorts",ISNUMBER(SEARCH("food/food trucks", N2078)),"food trucks",ISNUMBER(SEARCH("food/restaurants", N2078)),"restaurants",ISNUMBER(SEARCH("food/small batch", N2078)),"small batch",ISNUMBER(SEARCH("games/mobile games", N2078)),"mobile games",ISNUMBER(SEARCH("games/tabletop games", N2078)),"tabletop games",ISNUMBER(SEARCH("games/video games", N2078)),"video games",ISNUMBER(SEARCH("music/classical music", N2078)),"classical music",ISNUMBER(SEARCH("music/electronic music", N2078)),"electronic music",ISNUMBER(SEARCH("music/faith", N2078)),"faith",ISNUMBER(SEARCH("music/indie rock", N2078)),"indie rock",ISNUMBER(SEARCH("music/jazz", N2078)),"jazz",ISNUMBER(SEARCH("music/metal", N2078)),"metal",ISNUMBER(SEARCH("music/pop", N2078)),"pop",ISNUMBER(SEARCH("music/rock", N2078)),"rock",ISNUMBER(SEARCH("music/world music", N2078)),"world music",ISNUMBER(SEARCH("journalism/audio", N2078)),"audio",ISNUMBER(SEARCH("photography/nature", N2078)),"nature",ISNUMBER(SEARCH("photography/people", N2078)),"people",ISNUMBER(SEARCH("photography/photobooks", N2078)),"photobooks",ISNUMBER(SEARCH("photography/places", N2078)),"places",ISNUMBER(SEARCH("publishing/art books", N2078)),"art books",ISNUMBER(SEARCH("publishing/children's books", N2078)),"children's books",ISNUMBER(SEARCH("publishing/fiction", N2078)),"fiction",ISNUMBER(SEARCH("publishing/nonfiction", N2078)),"nonfiction",ISNUMBER(SEARCH("publishing/radio &amp; podcasts", N2078)),"radio &amp; podcasts",ISNUMBER(SEARCH("publishing/translations", N2078)),"translations",ISNUMBER(SEARCH("technology/gadgets", N2078)),"gadgets",ISNUMBER(SEARCH("technology/hardware", N2078)),"hardware",ISNUMBER(SEARCH("technology/makerspaces", N2078)),"makerspaces",ISNUMBER(SEARCH("technology/space exploration", N2078)),"space exploration",ISNUMBER(SEARCH("technology/wearables", N2078)),"wearables",ISNUMBER(SEARCH("technology/web", N2078)),"web",ISNUMBER(SEARCH("theater/musical", N2078)),"musical",ISNUMBER(SEARCH("theater/plays", N2078)),"plays",ISNUMBER(SEARCH("theater/spaces", N2078)),"spaces")</f>
        <v>hardware</v>
      </c>
      <c r="S2078" s="6">
        <f t="shared" si="163"/>
        <v>41803.880659722221</v>
      </c>
      <c r="T2078" s="6">
        <f t="shared" si="164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tr">
        <f t="shared" si="162"/>
        <v>technology</v>
      </c>
      <c r="R2079" t="str" cm="1">
        <f t="array" ref="R2079">_xlfn.IFS(ISNUMBER(SEARCH("film &amp; video/television", N2079)),"television",ISNUMBER(SEARCH("film &amp; video/animation", N2079)),"animation",ISNUMBER(SEARCH("film &amp; video/documentary", N2079)),"documentary",ISNUMBER(SEARCH("film &amp; video/drama", N2079)),"drama",ISNUMBER(SEARCH("film &amp; video/science fiction", N2079)),"science fiction",ISNUMBER(SEARCH("film &amp; video/shorts", N2079)),"shorts",ISNUMBER(SEARCH("food/food trucks", N2079)),"food trucks",ISNUMBER(SEARCH("food/restaurants", N2079)),"restaurants",ISNUMBER(SEARCH("food/small batch", N2079)),"small batch",ISNUMBER(SEARCH("games/mobile games", N2079)),"mobile games",ISNUMBER(SEARCH("games/tabletop games", N2079)),"tabletop games",ISNUMBER(SEARCH("games/video games", N2079)),"video games",ISNUMBER(SEARCH("music/classical music", N2079)),"classical music",ISNUMBER(SEARCH("music/electronic music", N2079)),"electronic music",ISNUMBER(SEARCH("music/faith", N2079)),"faith",ISNUMBER(SEARCH("music/indie rock", N2079)),"indie rock",ISNUMBER(SEARCH("music/jazz", N2079)),"jazz",ISNUMBER(SEARCH("music/metal", N2079)),"metal",ISNUMBER(SEARCH("music/pop", N2079)),"pop",ISNUMBER(SEARCH("music/rock", N2079)),"rock",ISNUMBER(SEARCH("music/world music", N2079)),"world music",ISNUMBER(SEARCH("journalism/audio", N2079)),"audio",ISNUMBER(SEARCH("photography/nature", N2079)),"nature",ISNUMBER(SEARCH("photography/people", N2079)),"people",ISNUMBER(SEARCH("photography/photobooks", N2079)),"photobooks",ISNUMBER(SEARCH("photography/places", N2079)),"places",ISNUMBER(SEARCH("publishing/art books", N2079)),"art books",ISNUMBER(SEARCH("publishing/children's books", N2079)),"children's books",ISNUMBER(SEARCH("publishing/fiction", N2079)),"fiction",ISNUMBER(SEARCH("publishing/nonfiction", N2079)),"nonfiction",ISNUMBER(SEARCH("publishing/radio &amp; podcasts", N2079)),"radio &amp; podcasts",ISNUMBER(SEARCH("publishing/translations", N2079)),"translations",ISNUMBER(SEARCH("technology/gadgets", N2079)),"gadgets",ISNUMBER(SEARCH("technology/hardware", N2079)),"hardware",ISNUMBER(SEARCH("technology/makerspaces", N2079)),"makerspaces",ISNUMBER(SEARCH("technology/space exploration", N2079)),"space exploration",ISNUMBER(SEARCH("technology/wearables", N2079)),"wearables",ISNUMBER(SEARCH("technology/web", N2079)),"web",ISNUMBER(SEARCH("theater/musical", N2079)),"musical",ISNUMBER(SEARCH("theater/plays", N2079)),"plays",ISNUMBER(SEARCH("theater/spaces", N2079)),"spaces")</f>
        <v>hardware</v>
      </c>
      <c r="S2079" s="6">
        <f t="shared" si="163"/>
        <v>42103.042546296296</v>
      </c>
      <c r="T2079" s="6">
        <f t="shared" si="164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tr">
        <f t="shared" si="162"/>
        <v>technology</v>
      </c>
      <c r="R2080" t="str" cm="1">
        <f t="array" ref="R2080">_xlfn.IFS(ISNUMBER(SEARCH("film &amp; video/television", N2080)),"television",ISNUMBER(SEARCH("film &amp; video/animation", N2080)),"animation",ISNUMBER(SEARCH("film &amp; video/documentary", N2080)),"documentary",ISNUMBER(SEARCH("film &amp; video/drama", N2080)),"drama",ISNUMBER(SEARCH("film &amp; video/science fiction", N2080)),"science fiction",ISNUMBER(SEARCH("film &amp; video/shorts", N2080)),"shorts",ISNUMBER(SEARCH("food/food trucks", N2080)),"food trucks",ISNUMBER(SEARCH("food/restaurants", N2080)),"restaurants",ISNUMBER(SEARCH("food/small batch", N2080)),"small batch",ISNUMBER(SEARCH("games/mobile games", N2080)),"mobile games",ISNUMBER(SEARCH("games/tabletop games", N2080)),"tabletop games",ISNUMBER(SEARCH("games/video games", N2080)),"video games",ISNUMBER(SEARCH("music/classical music", N2080)),"classical music",ISNUMBER(SEARCH("music/electronic music", N2080)),"electronic music",ISNUMBER(SEARCH("music/faith", N2080)),"faith",ISNUMBER(SEARCH("music/indie rock", N2080)),"indie rock",ISNUMBER(SEARCH("music/jazz", N2080)),"jazz",ISNUMBER(SEARCH("music/metal", N2080)),"metal",ISNUMBER(SEARCH("music/pop", N2080)),"pop",ISNUMBER(SEARCH("music/rock", N2080)),"rock",ISNUMBER(SEARCH("music/world music", N2080)),"world music",ISNUMBER(SEARCH("journalism/audio", N2080)),"audio",ISNUMBER(SEARCH("photography/nature", N2080)),"nature",ISNUMBER(SEARCH("photography/people", N2080)),"people",ISNUMBER(SEARCH("photography/photobooks", N2080)),"photobooks",ISNUMBER(SEARCH("photography/places", N2080)),"places",ISNUMBER(SEARCH("publishing/art books", N2080)),"art books",ISNUMBER(SEARCH("publishing/children's books", N2080)),"children's books",ISNUMBER(SEARCH("publishing/fiction", N2080)),"fiction",ISNUMBER(SEARCH("publishing/nonfiction", N2080)),"nonfiction",ISNUMBER(SEARCH("publishing/radio &amp; podcasts", N2080)),"radio &amp; podcasts",ISNUMBER(SEARCH("publishing/translations", N2080)),"translations",ISNUMBER(SEARCH("technology/gadgets", N2080)),"gadgets",ISNUMBER(SEARCH("technology/hardware", N2080)),"hardware",ISNUMBER(SEARCH("technology/makerspaces", N2080)),"makerspaces",ISNUMBER(SEARCH("technology/space exploration", N2080)),"space exploration",ISNUMBER(SEARCH("technology/wearables", N2080)),"wearables",ISNUMBER(SEARCH("technology/web", N2080)),"web",ISNUMBER(SEARCH("theater/musical", N2080)),"musical",ISNUMBER(SEARCH("theater/plays", N2080)),"plays",ISNUMBER(SEARCH("theater/spaces", N2080)),"spaces")</f>
        <v>hardware</v>
      </c>
      <c r="S2080" s="6">
        <f t="shared" si="163"/>
        <v>42692.771493055552</v>
      </c>
      <c r="T2080" s="6">
        <f t="shared" si="164"/>
        <v>42722.771493055552</v>
      </c>
    </row>
    <row r="2081" spans="1:20" ht="48" hidden="1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tr">
        <f t="shared" si="162"/>
        <v>technology</v>
      </c>
      <c r="R2081" t="str" cm="1">
        <f t="array" ref="R2081">_xlfn.IFS(ISNUMBER(SEARCH("film &amp; video/television", N2081)),"television",ISNUMBER(SEARCH("film &amp; video/animation", N2081)),"animation",ISNUMBER(SEARCH("film &amp; video/documentary", N2081)),"documentary",ISNUMBER(SEARCH("film &amp; video/drama", N2081)),"drama",ISNUMBER(SEARCH("film &amp; video/science fiction", N2081)),"science fiction",ISNUMBER(SEARCH("film &amp; video/shorts", N2081)),"shorts",ISNUMBER(SEARCH("food/food trucks", N2081)),"food trucks",ISNUMBER(SEARCH("food/restaurants", N2081)),"restaurants",ISNUMBER(SEARCH("food/small batch", N2081)),"small batch",ISNUMBER(SEARCH("games/mobile games", N2081)),"mobile games",ISNUMBER(SEARCH("games/tabletop games", N2081)),"tabletop games",ISNUMBER(SEARCH("games/video games", N2081)),"video games",ISNUMBER(SEARCH("music/classical music", N2081)),"classical music",ISNUMBER(SEARCH("music/electronic music", N2081)),"electronic music",ISNUMBER(SEARCH("music/faith", N2081)),"faith",ISNUMBER(SEARCH("music/indie rock", N2081)),"indie rock",ISNUMBER(SEARCH("music/jazz", N2081)),"jazz",ISNUMBER(SEARCH("music/metal", N2081)),"metal",ISNUMBER(SEARCH("music/pop", N2081)),"pop",ISNUMBER(SEARCH("music/rock", N2081)),"rock",ISNUMBER(SEARCH("music/world music", N2081)),"world music",ISNUMBER(SEARCH("journalism/audio", N2081)),"audio",ISNUMBER(SEARCH("photography/nature", N2081)),"nature",ISNUMBER(SEARCH("photography/people", N2081)),"people",ISNUMBER(SEARCH("photography/photobooks", N2081)),"photobooks",ISNUMBER(SEARCH("photography/places", N2081)),"places",ISNUMBER(SEARCH("publishing/art books", N2081)),"art books",ISNUMBER(SEARCH("publishing/children's books", N2081)),"children's books",ISNUMBER(SEARCH("publishing/fiction", N2081)),"fiction",ISNUMBER(SEARCH("publishing/nonfiction", N2081)),"nonfiction",ISNUMBER(SEARCH("publishing/radio &amp; podcasts", N2081)),"radio &amp; podcasts",ISNUMBER(SEARCH("publishing/translations", N2081)),"translations",ISNUMBER(SEARCH("technology/gadgets", N2081)),"gadgets",ISNUMBER(SEARCH("technology/hardware", N2081)),"hardware",ISNUMBER(SEARCH("technology/makerspaces", N2081)),"makerspaces",ISNUMBER(SEARCH("technology/space exploration", N2081)),"space exploration",ISNUMBER(SEARCH("technology/wearables", N2081)),"wearables",ISNUMBER(SEARCH("technology/web", N2081)),"web",ISNUMBER(SEARCH("theater/musical", N2081)),"musical",ISNUMBER(SEARCH("theater/plays", N2081)),"plays",ISNUMBER(SEARCH("theater/spaces", N2081)),"spaces")</f>
        <v>hardware</v>
      </c>
      <c r="S2081" s="6">
        <f t="shared" si="163"/>
        <v>42150.71056712963</v>
      </c>
      <c r="T2081" s="6">
        <f t="shared" si="164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tr">
        <f t="shared" si="162"/>
        <v>technology</v>
      </c>
      <c r="R2082" t="str" cm="1">
        <f t="array" ref="R2082">_xlfn.IFS(ISNUMBER(SEARCH("film &amp; video/television", N2082)),"television",ISNUMBER(SEARCH("film &amp; video/animation", N2082)),"animation",ISNUMBER(SEARCH("film &amp; video/documentary", N2082)),"documentary",ISNUMBER(SEARCH("film &amp; video/drama", N2082)),"drama",ISNUMBER(SEARCH("film &amp; video/science fiction", N2082)),"science fiction",ISNUMBER(SEARCH("film &amp; video/shorts", N2082)),"shorts",ISNUMBER(SEARCH("food/food trucks", N2082)),"food trucks",ISNUMBER(SEARCH("food/restaurants", N2082)),"restaurants",ISNUMBER(SEARCH("food/small batch", N2082)),"small batch",ISNUMBER(SEARCH("games/mobile games", N2082)),"mobile games",ISNUMBER(SEARCH("games/tabletop games", N2082)),"tabletop games",ISNUMBER(SEARCH("games/video games", N2082)),"video games",ISNUMBER(SEARCH("music/classical music", N2082)),"classical music",ISNUMBER(SEARCH("music/electronic music", N2082)),"electronic music",ISNUMBER(SEARCH("music/faith", N2082)),"faith",ISNUMBER(SEARCH("music/indie rock", N2082)),"indie rock",ISNUMBER(SEARCH("music/jazz", N2082)),"jazz",ISNUMBER(SEARCH("music/metal", N2082)),"metal",ISNUMBER(SEARCH("music/pop", N2082)),"pop",ISNUMBER(SEARCH("music/rock", N2082)),"rock",ISNUMBER(SEARCH("music/world music", N2082)),"world music",ISNUMBER(SEARCH("journalism/audio", N2082)),"audio",ISNUMBER(SEARCH("photography/nature", N2082)),"nature",ISNUMBER(SEARCH("photography/people", N2082)),"people",ISNUMBER(SEARCH("photography/photobooks", N2082)),"photobooks",ISNUMBER(SEARCH("photography/places", N2082)),"places",ISNUMBER(SEARCH("publishing/art books", N2082)),"art books",ISNUMBER(SEARCH("publishing/children's books", N2082)),"children's books",ISNUMBER(SEARCH("publishing/fiction", N2082)),"fiction",ISNUMBER(SEARCH("publishing/nonfiction", N2082)),"nonfiction",ISNUMBER(SEARCH("publishing/radio &amp; podcasts", N2082)),"radio &amp; podcasts",ISNUMBER(SEARCH("publishing/translations", N2082)),"translations",ISNUMBER(SEARCH("technology/gadgets", N2082)),"gadgets",ISNUMBER(SEARCH("technology/hardware", N2082)),"hardware",ISNUMBER(SEARCH("technology/makerspaces", N2082)),"makerspaces",ISNUMBER(SEARCH("technology/space exploration", N2082)),"space exploration",ISNUMBER(SEARCH("technology/wearables", N2082)),"wearables",ISNUMBER(SEARCH("technology/web", N2082)),"web",ISNUMBER(SEARCH("theater/musical", N2082)),"musical",ISNUMBER(SEARCH("theater/plays", N2082)),"plays",ISNUMBER(SEARCH("theater/spaces", N2082)),"spaces")</f>
        <v>hardware</v>
      </c>
      <c r="S2082" s="6">
        <f t="shared" si="163"/>
        <v>42289.957175925927</v>
      </c>
      <c r="T2082" s="6">
        <f t="shared" si="164"/>
        <v>42319.998842592591</v>
      </c>
    </row>
    <row r="2083" spans="1:20" ht="48" hidden="1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tr">
        <f t="shared" si="162"/>
        <v>music</v>
      </c>
      <c r="R2083" t="str" cm="1">
        <f t="array" ref="R2083">_xlfn.IFS(ISNUMBER(SEARCH("film &amp; video/television", N2083)),"television",ISNUMBER(SEARCH("film &amp; video/animation", N2083)),"animation",ISNUMBER(SEARCH("film &amp; video/documentary", N2083)),"documentary",ISNUMBER(SEARCH("film &amp; video/drama", N2083)),"drama",ISNUMBER(SEARCH("film &amp; video/science fiction", N2083)),"science fiction",ISNUMBER(SEARCH("film &amp; video/shorts", N2083)),"shorts",ISNUMBER(SEARCH("food/food trucks", N2083)),"food trucks",ISNUMBER(SEARCH("food/restaurants", N2083)),"restaurants",ISNUMBER(SEARCH("food/small batch", N2083)),"small batch",ISNUMBER(SEARCH("games/mobile games", N2083)),"mobile games",ISNUMBER(SEARCH("games/tabletop games", N2083)),"tabletop games",ISNUMBER(SEARCH("games/video games", N2083)),"video games",ISNUMBER(SEARCH("music/classical music", N2083)),"classical music",ISNUMBER(SEARCH("music/electronic music", N2083)),"electronic music",ISNUMBER(SEARCH("music/faith", N2083)),"faith",ISNUMBER(SEARCH("music/indie rock", N2083)),"indie rock",ISNUMBER(SEARCH("music/jazz", N2083)),"jazz",ISNUMBER(SEARCH("music/metal", N2083)),"metal",ISNUMBER(SEARCH("music/pop", N2083)),"pop",ISNUMBER(SEARCH("music/rock", N2083)),"rock",ISNUMBER(SEARCH("music/world music", N2083)),"world music",ISNUMBER(SEARCH("journalism/audio", N2083)),"audio",ISNUMBER(SEARCH("photography/nature", N2083)),"nature",ISNUMBER(SEARCH("photography/people", N2083)),"people",ISNUMBER(SEARCH("photography/photobooks", N2083)),"photobooks",ISNUMBER(SEARCH("photography/places", N2083)),"places",ISNUMBER(SEARCH("publishing/art books", N2083)),"art books",ISNUMBER(SEARCH("publishing/children's books", N2083)),"children's books",ISNUMBER(SEARCH("publishing/fiction", N2083)),"fiction",ISNUMBER(SEARCH("publishing/nonfiction", N2083)),"nonfiction",ISNUMBER(SEARCH("publishing/radio &amp; podcasts", N2083)),"radio &amp; podcasts",ISNUMBER(SEARCH("publishing/translations", N2083)),"translations",ISNUMBER(SEARCH("technology/gadgets", N2083)),"gadgets",ISNUMBER(SEARCH("technology/hardware", N2083)),"hardware",ISNUMBER(SEARCH("technology/makerspaces", N2083)),"makerspaces",ISNUMBER(SEARCH("technology/space exploration", N2083)),"space exploration",ISNUMBER(SEARCH("technology/wearables", N2083)),"wearables",ISNUMBER(SEARCH("technology/web", N2083)),"web",ISNUMBER(SEARCH("theater/musical", N2083)),"musical",ISNUMBER(SEARCH("theater/plays", N2083)),"plays",ISNUMBER(SEARCH("theater/spaces", N2083)),"spaces")</f>
        <v>indie rock</v>
      </c>
      <c r="S2083" s="6">
        <f t="shared" si="163"/>
        <v>41004.156886574077</v>
      </c>
      <c r="T2083" s="6">
        <f t="shared" si="164"/>
        <v>41045.207638888889</v>
      </c>
    </row>
    <row r="2084" spans="1:20" ht="48" hidden="1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tr">
        <f t="shared" si="162"/>
        <v>music</v>
      </c>
      <c r="R2084" t="str" cm="1">
        <f t="array" ref="R2084">_xlfn.IFS(ISNUMBER(SEARCH("film &amp; video/television", N2084)),"television",ISNUMBER(SEARCH("film &amp; video/animation", N2084)),"animation",ISNUMBER(SEARCH("film &amp; video/documentary", N2084)),"documentary",ISNUMBER(SEARCH("film &amp; video/drama", N2084)),"drama",ISNUMBER(SEARCH("film &amp; video/science fiction", N2084)),"science fiction",ISNUMBER(SEARCH("film &amp; video/shorts", N2084)),"shorts",ISNUMBER(SEARCH("food/food trucks", N2084)),"food trucks",ISNUMBER(SEARCH("food/restaurants", N2084)),"restaurants",ISNUMBER(SEARCH("food/small batch", N2084)),"small batch",ISNUMBER(SEARCH("games/mobile games", N2084)),"mobile games",ISNUMBER(SEARCH("games/tabletop games", N2084)),"tabletop games",ISNUMBER(SEARCH("games/video games", N2084)),"video games",ISNUMBER(SEARCH("music/classical music", N2084)),"classical music",ISNUMBER(SEARCH("music/electronic music", N2084)),"electronic music",ISNUMBER(SEARCH("music/faith", N2084)),"faith",ISNUMBER(SEARCH("music/indie rock", N2084)),"indie rock",ISNUMBER(SEARCH("music/jazz", N2084)),"jazz",ISNUMBER(SEARCH("music/metal", N2084)),"metal",ISNUMBER(SEARCH("music/pop", N2084)),"pop",ISNUMBER(SEARCH("music/rock", N2084)),"rock",ISNUMBER(SEARCH("music/world music", N2084)),"world music",ISNUMBER(SEARCH("journalism/audio", N2084)),"audio",ISNUMBER(SEARCH("photography/nature", N2084)),"nature",ISNUMBER(SEARCH("photography/people", N2084)),"people",ISNUMBER(SEARCH("photography/photobooks", N2084)),"photobooks",ISNUMBER(SEARCH("photography/places", N2084)),"places",ISNUMBER(SEARCH("publishing/art books", N2084)),"art books",ISNUMBER(SEARCH("publishing/children's books", N2084)),"children's books",ISNUMBER(SEARCH("publishing/fiction", N2084)),"fiction",ISNUMBER(SEARCH("publishing/nonfiction", N2084)),"nonfiction",ISNUMBER(SEARCH("publishing/radio &amp; podcasts", N2084)),"radio &amp; podcasts",ISNUMBER(SEARCH("publishing/translations", N2084)),"translations",ISNUMBER(SEARCH("technology/gadgets", N2084)),"gadgets",ISNUMBER(SEARCH("technology/hardware", N2084)),"hardware",ISNUMBER(SEARCH("technology/makerspaces", N2084)),"makerspaces",ISNUMBER(SEARCH("technology/space exploration", N2084)),"space exploration",ISNUMBER(SEARCH("technology/wearables", N2084)),"wearables",ISNUMBER(SEARCH("technology/web", N2084)),"web",ISNUMBER(SEARCH("theater/musical", N2084)),"musical",ISNUMBER(SEARCH("theater/plays", N2084)),"plays",ISNUMBER(SEARCH("theater/spaces", N2084)),"spaces")</f>
        <v>indie rock</v>
      </c>
      <c r="S2084" s="6">
        <f t="shared" si="163"/>
        <v>40811.120324074072</v>
      </c>
      <c r="T2084" s="6">
        <f t="shared" si="164"/>
        <v>40871.161990740737</v>
      </c>
    </row>
    <row r="2085" spans="1:20" ht="48" hidden="1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tr">
        <f t="shared" si="162"/>
        <v>music</v>
      </c>
      <c r="R2085" t="str" cm="1">
        <f t="array" ref="R2085">_xlfn.IFS(ISNUMBER(SEARCH("film &amp; video/television", N2085)),"television",ISNUMBER(SEARCH("film &amp; video/animation", N2085)),"animation",ISNUMBER(SEARCH("film &amp; video/documentary", N2085)),"documentary",ISNUMBER(SEARCH("film &amp; video/drama", N2085)),"drama",ISNUMBER(SEARCH("film &amp; video/science fiction", N2085)),"science fiction",ISNUMBER(SEARCH("film &amp; video/shorts", N2085)),"shorts",ISNUMBER(SEARCH("food/food trucks", N2085)),"food trucks",ISNUMBER(SEARCH("food/restaurants", N2085)),"restaurants",ISNUMBER(SEARCH("food/small batch", N2085)),"small batch",ISNUMBER(SEARCH("games/mobile games", N2085)),"mobile games",ISNUMBER(SEARCH("games/tabletop games", N2085)),"tabletop games",ISNUMBER(SEARCH("games/video games", N2085)),"video games",ISNUMBER(SEARCH("music/classical music", N2085)),"classical music",ISNUMBER(SEARCH("music/electronic music", N2085)),"electronic music",ISNUMBER(SEARCH("music/faith", N2085)),"faith",ISNUMBER(SEARCH("music/indie rock", N2085)),"indie rock",ISNUMBER(SEARCH("music/jazz", N2085)),"jazz",ISNUMBER(SEARCH("music/metal", N2085)),"metal",ISNUMBER(SEARCH("music/pop", N2085)),"pop",ISNUMBER(SEARCH("music/rock", N2085)),"rock",ISNUMBER(SEARCH("music/world music", N2085)),"world music",ISNUMBER(SEARCH("journalism/audio", N2085)),"audio",ISNUMBER(SEARCH("photography/nature", N2085)),"nature",ISNUMBER(SEARCH("photography/people", N2085)),"people",ISNUMBER(SEARCH("photography/photobooks", N2085)),"photobooks",ISNUMBER(SEARCH("photography/places", N2085)),"places",ISNUMBER(SEARCH("publishing/art books", N2085)),"art books",ISNUMBER(SEARCH("publishing/children's books", N2085)),"children's books",ISNUMBER(SEARCH("publishing/fiction", N2085)),"fiction",ISNUMBER(SEARCH("publishing/nonfiction", N2085)),"nonfiction",ISNUMBER(SEARCH("publishing/radio &amp; podcasts", N2085)),"radio &amp; podcasts",ISNUMBER(SEARCH("publishing/translations", N2085)),"translations",ISNUMBER(SEARCH("technology/gadgets", N2085)),"gadgets",ISNUMBER(SEARCH("technology/hardware", N2085)),"hardware",ISNUMBER(SEARCH("technology/makerspaces", N2085)),"makerspaces",ISNUMBER(SEARCH("technology/space exploration", N2085)),"space exploration",ISNUMBER(SEARCH("technology/wearables", N2085)),"wearables",ISNUMBER(SEARCH("technology/web", N2085)),"web",ISNUMBER(SEARCH("theater/musical", N2085)),"musical",ISNUMBER(SEARCH("theater/plays", N2085)),"plays",ISNUMBER(SEARCH("theater/spaces", N2085)),"spaces")</f>
        <v>indie rock</v>
      </c>
      <c r="S2085" s="6">
        <f t="shared" si="163"/>
        <v>41034.72216435185</v>
      </c>
      <c r="T2085" s="6">
        <f t="shared" si="164"/>
        <v>41064.72216435185</v>
      </c>
    </row>
    <row r="2086" spans="1:20" ht="48" hidden="1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tr">
        <f t="shared" si="162"/>
        <v>music</v>
      </c>
      <c r="R2086" t="str" cm="1">
        <f t="array" ref="R2086">_xlfn.IFS(ISNUMBER(SEARCH("film &amp; video/television", N2086)),"television",ISNUMBER(SEARCH("film &amp; video/animation", N2086)),"animation",ISNUMBER(SEARCH("film &amp; video/documentary", N2086)),"documentary",ISNUMBER(SEARCH("film &amp; video/drama", N2086)),"drama",ISNUMBER(SEARCH("film &amp; video/science fiction", N2086)),"science fiction",ISNUMBER(SEARCH("film &amp; video/shorts", N2086)),"shorts",ISNUMBER(SEARCH("food/food trucks", N2086)),"food trucks",ISNUMBER(SEARCH("food/restaurants", N2086)),"restaurants",ISNUMBER(SEARCH("food/small batch", N2086)),"small batch",ISNUMBER(SEARCH("games/mobile games", N2086)),"mobile games",ISNUMBER(SEARCH("games/tabletop games", N2086)),"tabletop games",ISNUMBER(SEARCH("games/video games", N2086)),"video games",ISNUMBER(SEARCH("music/classical music", N2086)),"classical music",ISNUMBER(SEARCH("music/electronic music", N2086)),"electronic music",ISNUMBER(SEARCH("music/faith", N2086)),"faith",ISNUMBER(SEARCH("music/indie rock", N2086)),"indie rock",ISNUMBER(SEARCH("music/jazz", N2086)),"jazz",ISNUMBER(SEARCH("music/metal", N2086)),"metal",ISNUMBER(SEARCH("music/pop", N2086)),"pop",ISNUMBER(SEARCH("music/rock", N2086)),"rock",ISNUMBER(SEARCH("music/world music", N2086)),"world music",ISNUMBER(SEARCH("journalism/audio", N2086)),"audio",ISNUMBER(SEARCH("photography/nature", N2086)),"nature",ISNUMBER(SEARCH("photography/people", N2086)),"people",ISNUMBER(SEARCH("photography/photobooks", N2086)),"photobooks",ISNUMBER(SEARCH("photography/places", N2086)),"places",ISNUMBER(SEARCH("publishing/art books", N2086)),"art books",ISNUMBER(SEARCH("publishing/children's books", N2086)),"children's books",ISNUMBER(SEARCH("publishing/fiction", N2086)),"fiction",ISNUMBER(SEARCH("publishing/nonfiction", N2086)),"nonfiction",ISNUMBER(SEARCH("publishing/radio &amp; podcasts", N2086)),"radio &amp; podcasts",ISNUMBER(SEARCH("publishing/translations", N2086)),"translations",ISNUMBER(SEARCH("technology/gadgets", N2086)),"gadgets",ISNUMBER(SEARCH("technology/hardware", N2086)),"hardware",ISNUMBER(SEARCH("technology/makerspaces", N2086)),"makerspaces",ISNUMBER(SEARCH("technology/space exploration", N2086)),"space exploration",ISNUMBER(SEARCH("technology/wearables", N2086)),"wearables",ISNUMBER(SEARCH("technology/web", N2086)),"web",ISNUMBER(SEARCH("theater/musical", N2086)),"musical",ISNUMBER(SEARCH("theater/plays", N2086)),"plays",ISNUMBER(SEARCH("theater/spaces", N2086)),"spaces")</f>
        <v>indie rock</v>
      </c>
      <c r="S2086" s="6">
        <f t="shared" si="163"/>
        <v>41731.833124999997</v>
      </c>
      <c r="T2086" s="6">
        <f t="shared" si="164"/>
        <v>41763.290972222225</v>
      </c>
    </row>
    <row r="2087" spans="1:20" ht="48" hidden="1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tr">
        <f t="shared" si="162"/>
        <v>music</v>
      </c>
      <c r="R2087" t="str" cm="1">
        <f t="array" ref="R2087">_xlfn.IFS(ISNUMBER(SEARCH("film &amp; video/television", N2087)),"television",ISNUMBER(SEARCH("film &amp; video/animation", N2087)),"animation",ISNUMBER(SEARCH("film &amp; video/documentary", N2087)),"documentary",ISNUMBER(SEARCH("film &amp; video/drama", N2087)),"drama",ISNUMBER(SEARCH("film &amp; video/science fiction", N2087)),"science fiction",ISNUMBER(SEARCH("film &amp; video/shorts", N2087)),"shorts",ISNUMBER(SEARCH("food/food trucks", N2087)),"food trucks",ISNUMBER(SEARCH("food/restaurants", N2087)),"restaurants",ISNUMBER(SEARCH("food/small batch", N2087)),"small batch",ISNUMBER(SEARCH("games/mobile games", N2087)),"mobile games",ISNUMBER(SEARCH("games/tabletop games", N2087)),"tabletop games",ISNUMBER(SEARCH("games/video games", N2087)),"video games",ISNUMBER(SEARCH("music/classical music", N2087)),"classical music",ISNUMBER(SEARCH("music/electronic music", N2087)),"electronic music",ISNUMBER(SEARCH("music/faith", N2087)),"faith",ISNUMBER(SEARCH("music/indie rock", N2087)),"indie rock",ISNUMBER(SEARCH("music/jazz", N2087)),"jazz",ISNUMBER(SEARCH("music/metal", N2087)),"metal",ISNUMBER(SEARCH("music/pop", N2087)),"pop",ISNUMBER(SEARCH("music/rock", N2087)),"rock",ISNUMBER(SEARCH("music/world music", N2087)),"world music",ISNUMBER(SEARCH("journalism/audio", N2087)),"audio",ISNUMBER(SEARCH("photography/nature", N2087)),"nature",ISNUMBER(SEARCH("photography/people", N2087)),"people",ISNUMBER(SEARCH("photography/photobooks", N2087)),"photobooks",ISNUMBER(SEARCH("photography/places", N2087)),"places",ISNUMBER(SEARCH("publishing/art books", N2087)),"art books",ISNUMBER(SEARCH("publishing/children's books", N2087)),"children's books",ISNUMBER(SEARCH("publishing/fiction", N2087)),"fiction",ISNUMBER(SEARCH("publishing/nonfiction", N2087)),"nonfiction",ISNUMBER(SEARCH("publishing/radio &amp; podcasts", N2087)),"radio &amp; podcasts",ISNUMBER(SEARCH("publishing/translations", N2087)),"translations",ISNUMBER(SEARCH("technology/gadgets", N2087)),"gadgets",ISNUMBER(SEARCH("technology/hardware", N2087)),"hardware",ISNUMBER(SEARCH("technology/makerspaces", N2087)),"makerspaces",ISNUMBER(SEARCH("technology/space exploration", N2087)),"space exploration",ISNUMBER(SEARCH("technology/wearables", N2087)),"wearables",ISNUMBER(SEARCH("technology/web", N2087)),"web",ISNUMBER(SEARCH("theater/musical", N2087)),"musical",ISNUMBER(SEARCH("theater/plays", N2087)),"plays",ISNUMBER(SEARCH("theater/spaces", N2087)),"spaces")</f>
        <v>indie rock</v>
      </c>
      <c r="S2087" s="6">
        <f t="shared" si="163"/>
        <v>41075.835497685184</v>
      </c>
      <c r="T2087" s="6">
        <f t="shared" si="164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tr">
        <f t="shared" si="162"/>
        <v>music</v>
      </c>
      <c r="R2088" t="str" cm="1">
        <f t="array" ref="R2088">_xlfn.IFS(ISNUMBER(SEARCH("film &amp; video/television", N2088)),"television",ISNUMBER(SEARCH("film &amp; video/animation", N2088)),"animation",ISNUMBER(SEARCH("film &amp; video/documentary", N2088)),"documentary",ISNUMBER(SEARCH("film &amp; video/drama", N2088)),"drama",ISNUMBER(SEARCH("film &amp; video/science fiction", N2088)),"science fiction",ISNUMBER(SEARCH("film &amp; video/shorts", N2088)),"shorts",ISNUMBER(SEARCH("food/food trucks", N2088)),"food trucks",ISNUMBER(SEARCH("food/restaurants", N2088)),"restaurants",ISNUMBER(SEARCH("food/small batch", N2088)),"small batch",ISNUMBER(SEARCH("games/mobile games", N2088)),"mobile games",ISNUMBER(SEARCH("games/tabletop games", N2088)),"tabletop games",ISNUMBER(SEARCH("games/video games", N2088)),"video games",ISNUMBER(SEARCH("music/classical music", N2088)),"classical music",ISNUMBER(SEARCH("music/electronic music", N2088)),"electronic music",ISNUMBER(SEARCH("music/faith", N2088)),"faith",ISNUMBER(SEARCH("music/indie rock", N2088)),"indie rock",ISNUMBER(SEARCH("music/jazz", N2088)),"jazz",ISNUMBER(SEARCH("music/metal", N2088)),"metal",ISNUMBER(SEARCH("music/pop", N2088)),"pop",ISNUMBER(SEARCH("music/rock", N2088)),"rock",ISNUMBER(SEARCH("music/world music", N2088)),"world music",ISNUMBER(SEARCH("journalism/audio", N2088)),"audio",ISNUMBER(SEARCH("photography/nature", N2088)),"nature",ISNUMBER(SEARCH("photography/people", N2088)),"people",ISNUMBER(SEARCH("photography/photobooks", N2088)),"photobooks",ISNUMBER(SEARCH("photography/places", N2088)),"places",ISNUMBER(SEARCH("publishing/art books", N2088)),"art books",ISNUMBER(SEARCH("publishing/children's books", N2088)),"children's books",ISNUMBER(SEARCH("publishing/fiction", N2088)),"fiction",ISNUMBER(SEARCH("publishing/nonfiction", N2088)),"nonfiction",ISNUMBER(SEARCH("publishing/radio &amp; podcasts", N2088)),"radio &amp; podcasts",ISNUMBER(SEARCH("publishing/translations", N2088)),"translations",ISNUMBER(SEARCH("technology/gadgets", N2088)),"gadgets",ISNUMBER(SEARCH("technology/hardware", N2088)),"hardware",ISNUMBER(SEARCH("technology/makerspaces", N2088)),"makerspaces",ISNUMBER(SEARCH("technology/space exploration", N2088)),"space exploration",ISNUMBER(SEARCH("technology/wearables", N2088)),"wearables",ISNUMBER(SEARCH("technology/web", N2088)),"web",ISNUMBER(SEARCH("theater/musical", N2088)),"musical",ISNUMBER(SEARCH("theater/plays", N2088)),"plays",ISNUMBER(SEARCH("theater/spaces", N2088)),"spaces")</f>
        <v>indie rock</v>
      </c>
      <c r="S2088" s="6">
        <f t="shared" si="163"/>
        <v>40860.67050925926</v>
      </c>
      <c r="T2088" s="6">
        <f t="shared" si="164"/>
        <v>40891.207638888889</v>
      </c>
    </row>
    <row r="2089" spans="1:20" ht="48" hidden="1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tr">
        <f t="shared" si="162"/>
        <v>music</v>
      </c>
      <c r="R2089" t="str" cm="1">
        <f t="array" ref="R2089">_xlfn.IFS(ISNUMBER(SEARCH("film &amp; video/television", N2089)),"television",ISNUMBER(SEARCH("film &amp; video/animation", N2089)),"animation",ISNUMBER(SEARCH("film &amp; video/documentary", N2089)),"documentary",ISNUMBER(SEARCH("film &amp; video/drama", N2089)),"drama",ISNUMBER(SEARCH("film &amp; video/science fiction", N2089)),"science fiction",ISNUMBER(SEARCH("film &amp; video/shorts", N2089)),"shorts",ISNUMBER(SEARCH("food/food trucks", N2089)),"food trucks",ISNUMBER(SEARCH("food/restaurants", N2089)),"restaurants",ISNUMBER(SEARCH("food/small batch", N2089)),"small batch",ISNUMBER(SEARCH("games/mobile games", N2089)),"mobile games",ISNUMBER(SEARCH("games/tabletop games", N2089)),"tabletop games",ISNUMBER(SEARCH("games/video games", N2089)),"video games",ISNUMBER(SEARCH("music/classical music", N2089)),"classical music",ISNUMBER(SEARCH("music/electronic music", N2089)),"electronic music",ISNUMBER(SEARCH("music/faith", N2089)),"faith",ISNUMBER(SEARCH("music/indie rock", N2089)),"indie rock",ISNUMBER(SEARCH("music/jazz", N2089)),"jazz",ISNUMBER(SEARCH("music/metal", N2089)),"metal",ISNUMBER(SEARCH("music/pop", N2089)),"pop",ISNUMBER(SEARCH("music/rock", N2089)),"rock",ISNUMBER(SEARCH("music/world music", N2089)),"world music",ISNUMBER(SEARCH("journalism/audio", N2089)),"audio",ISNUMBER(SEARCH("photography/nature", N2089)),"nature",ISNUMBER(SEARCH("photography/people", N2089)),"people",ISNUMBER(SEARCH("photography/photobooks", N2089)),"photobooks",ISNUMBER(SEARCH("photography/places", N2089)),"places",ISNUMBER(SEARCH("publishing/art books", N2089)),"art books",ISNUMBER(SEARCH("publishing/children's books", N2089)),"children's books",ISNUMBER(SEARCH("publishing/fiction", N2089)),"fiction",ISNUMBER(SEARCH("publishing/nonfiction", N2089)),"nonfiction",ISNUMBER(SEARCH("publishing/radio &amp; podcasts", N2089)),"radio &amp; podcasts",ISNUMBER(SEARCH("publishing/translations", N2089)),"translations",ISNUMBER(SEARCH("technology/gadgets", N2089)),"gadgets",ISNUMBER(SEARCH("technology/hardware", N2089)),"hardware",ISNUMBER(SEARCH("technology/makerspaces", N2089)),"makerspaces",ISNUMBER(SEARCH("technology/space exploration", N2089)),"space exploration",ISNUMBER(SEARCH("technology/wearables", N2089)),"wearables",ISNUMBER(SEARCH("technology/web", N2089)),"web",ISNUMBER(SEARCH("theater/musical", N2089)),"musical",ISNUMBER(SEARCH("theater/plays", N2089)),"plays",ISNUMBER(SEARCH("theater/spaces", N2089)),"spaces")</f>
        <v>indie rock</v>
      </c>
      <c r="S2089" s="6">
        <f t="shared" si="163"/>
        <v>40764.204375000001</v>
      </c>
      <c r="T2089" s="6">
        <f t="shared" si="164"/>
        <v>40794.204375000001</v>
      </c>
    </row>
    <row r="2090" spans="1:20" ht="48" hidden="1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tr">
        <f t="shared" si="162"/>
        <v>music</v>
      </c>
      <c r="R2090" t="str" cm="1">
        <f t="array" ref="R2090">_xlfn.IFS(ISNUMBER(SEARCH("film &amp; video/television", N2090)),"television",ISNUMBER(SEARCH("film &amp; video/animation", N2090)),"animation",ISNUMBER(SEARCH("film &amp; video/documentary", N2090)),"documentary",ISNUMBER(SEARCH("film &amp; video/drama", N2090)),"drama",ISNUMBER(SEARCH("film &amp; video/science fiction", N2090)),"science fiction",ISNUMBER(SEARCH("film &amp; video/shorts", N2090)),"shorts",ISNUMBER(SEARCH("food/food trucks", N2090)),"food trucks",ISNUMBER(SEARCH("food/restaurants", N2090)),"restaurants",ISNUMBER(SEARCH("food/small batch", N2090)),"small batch",ISNUMBER(SEARCH("games/mobile games", N2090)),"mobile games",ISNUMBER(SEARCH("games/tabletop games", N2090)),"tabletop games",ISNUMBER(SEARCH("games/video games", N2090)),"video games",ISNUMBER(SEARCH("music/classical music", N2090)),"classical music",ISNUMBER(SEARCH("music/electronic music", N2090)),"electronic music",ISNUMBER(SEARCH("music/faith", N2090)),"faith",ISNUMBER(SEARCH("music/indie rock", N2090)),"indie rock",ISNUMBER(SEARCH("music/jazz", N2090)),"jazz",ISNUMBER(SEARCH("music/metal", N2090)),"metal",ISNUMBER(SEARCH("music/pop", N2090)),"pop",ISNUMBER(SEARCH("music/rock", N2090)),"rock",ISNUMBER(SEARCH("music/world music", N2090)),"world music",ISNUMBER(SEARCH("journalism/audio", N2090)),"audio",ISNUMBER(SEARCH("photography/nature", N2090)),"nature",ISNUMBER(SEARCH("photography/people", N2090)),"people",ISNUMBER(SEARCH("photography/photobooks", N2090)),"photobooks",ISNUMBER(SEARCH("photography/places", N2090)),"places",ISNUMBER(SEARCH("publishing/art books", N2090)),"art books",ISNUMBER(SEARCH("publishing/children's books", N2090)),"children's books",ISNUMBER(SEARCH("publishing/fiction", N2090)),"fiction",ISNUMBER(SEARCH("publishing/nonfiction", N2090)),"nonfiction",ISNUMBER(SEARCH("publishing/radio &amp; podcasts", N2090)),"radio &amp; podcasts",ISNUMBER(SEARCH("publishing/translations", N2090)),"translations",ISNUMBER(SEARCH("technology/gadgets", N2090)),"gadgets",ISNUMBER(SEARCH("technology/hardware", N2090)),"hardware",ISNUMBER(SEARCH("technology/makerspaces", N2090)),"makerspaces",ISNUMBER(SEARCH("technology/space exploration", N2090)),"space exploration",ISNUMBER(SEARCH("technology/wearables", N2090)),"wearables",ISNUMBER(SEARCH("technology/web", N2090)),"web",ISNUMBER(SEARCH("theater/musical", N2090)),"musical",ISNUMBER(SEARCH("theater/plays", N2090)),"plays",ISNUMBER(SEARCH("theater/spaces", N2090)),"spaces")</f>
        <v>indie rock</v>
      </c>
      <c r="S2090" s="6">
        <f t="shared" si="163"/>
        <v>40395.714722222219</v>
      </c>
      <c r="T2090" s="6">
        <f t="shared" si="164"/>
        <v>40432.165972222225</v>
      </c>
    </row>
    <row r="2091" spans="1:20" ht="32" hidden="1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tr">
        <f t="shared" si="162"/>
        <v>music</v>
      </c>
      <c r="R2091" t="str" cm="1">
        <f t="array" ref="R2091">_xlfn.IFS(ISNUMBER(SEARCH("film &amp; video/television", N2091)),"television",ISNUMBER(SEARCH("film &amp; video/animation", N2091)),"animation",ISNUMBER(SEARCH("film &amp; video/documentary", N2091)),"documentary",ISNUMBER(SEARCH("film &amp; video/drama", N2091)),"drama",ISNUMBER(SEARCH("film &amp; video/science fiction", N2091)),"science fiction",ISNUMBER(SEARCH("film &amp; video/shorts", N2091)),"shorts",ISNUMBER(SEARCH("food/food trucks", N2091)),"food trucks",ISNUMBER(SEARCH("food/restaurants", N2091)),"restaurants",ISNUMBER(SEARCH("food/small batch", N2091)),"small batch",ISNUMBER(SEARCH("games/mobile games", N2091)),"mobile games",ISNUMBER(SEARCH("games/tabletop games", N2091)),"tabletop games",ISNUMBER(SEARCH("games/video games", N2091)),"video games",ISNUMBER(SEARCH("music/classical music", N2091)),"classical music",ISNUMBER(SEARCH("music/electronic music", N2091)),"electronic music",ISNUMBER(SEARCH("music/faith", N2091)),"faith",ISNUMBER(SEARCH("music/indie rock", N2091)),"indie rock",ISNUMBER(SEARCH("music/jazz", N2091)),"jazz",ISNUMBER(SEARCH("music/metal", N2091)),"metal",ISNUMBER(SEARCH("music/pop", N2091)),"pop",ISNUMBER(SEARCH("music/rock", N2091)),"rock",ISNUMBER(SEARCH("music/world music", N2091)),"world music",ISNUMBER(SEARCH("journalism/audio", N2091)),"audio",ISNUMBER(SEARCH("photography/nature", N2091)),"nature",ISNUMBER(SEARCH("photography/people", N2091)),"people",ISNUMBER(SEARCH("photography/photobooks", N2091)),"photobooks",ISNUMBER(SEARCH("photography/places", N2091)),"places",ISNUMBER(SEARCH("publishing/art books", N2091)),"art books",ISNUMBER(SEARCH("publishing/children's books", N2091)),"children's books",ISNUMBER(SEARCH("publishing/fiction", N2091)),"fiction",ISNUMBER(SEARCH("publishing/nonfiction", N2091)),"nonfiction",ISNUMBER(SEARCH("publishing/radio &amp; podcasts", N2091)),"radio &amp; podcasts",ISNUMBER(SEARCH("publishing/translations", N2091)),"translations",ISNUMBER(SEARCH("technology/gadgets", N2091)),"gadgets",ISNUMBER(SEARCH("technology/hardware", N2091)),"hardware",ISNUMBER(SEARCH("technology/makerspaces", N2091)),"makerspaces",ISNUMBER(SEARCH("technology/space exploration", N2091)),"space exploration",ISNUMBER(SEARCH("technology/wearables", N2091)),"wearables",ISNUMBER(SEARCH("technology/web", N2091)),"web",ISNUMBER(SEARCH("theater/musical", N2091)),"musical",ISNUMBER(SEARCH("theater/plays", N2091)),"plays",ISNUMBER(SEARCH("theater/spaces", N2091)),"spaces")</f>
        <v>indie rock</v>
      </c>
      <c r="S2091" s="6">
        <f t="shared" si="163"/>
        <v>41453.076319444444</v>
      </c>
      <c r="T2091" s="6">
        <f t="shared" si="164"/>
        <v>41488.076319444444</v>
      </c>
    </row>
    <row r="2092" spans="1:20" ht="48" hidden="1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tr">
        <f t="shared" si="162"/>
        <v>music</v>
      </c>
      <c r="R2092" t="str" cm="1">
        <f t="array" ref="R2092">_xlfn.IFS(ISNUMBER(SEARCH("film &amp; video/television", N2092)),"television",ISNUMBER(SEARCH("film &amp; video/animation", N2092)),"animation",ISNUMBER(SEARCH("film &amp; video/documentary", N2092)),"documentary",ISNUMBER(SEARCH("film &amp; video/drama", N2092)),"drama",ISNUMBER(SEARCH("film &amp; video/science fiction", N2092)),"science fiction",ISNUMBER(SEARCH("film &amp; video/shorts", N2092)),"shorts",ISNUMBER(SEARCH("food/food trucks", N2092)),"food trucks",ISNUMBER(SEARCH("food/restaurants", N2092)),"restaurants",ISNUMBER(SEARCH("food/small batch", N2092)),"small batch",ISNUMBER(SEARCH("games/mobile games", N2092)),"mobile games",ISNUMBER(SEARCH("games/tabletop games", N2092)),"tabletop games",ISNUMBER(SEARCH("games/video games", N2092)),"video games",ISNUMBER(SEARCH("music/classical music", N2092)),"classical music",ISNUMBER(SEARCH("music/electronic music", N2092)),"electronic music",ISNUMBER(SEARCH("music/faith", N2092)),"faith",ISNUMBER(SEARCH("music/indie rock", N2092)),"indie rock",ISNUMBER(SEARCH("music/jazz", N2092)),"jazz",ISNUMBER(SEARCH("music/metal", N2092)),"metal",ISNUMBER(SEARCH("music/pop", N2092)),"pop",ISNUMBER(SEARCH("music/rock", N2092)),"rock",ISNUMBER(SEARCH("music/world music", N2092)),"world music",ISNUMBER(SEARCH("journalism/audio", N2092)),"audio",ISNUMBER(SEARCH("photography/nature", N2092)),"nature",ISNUMBER(SEARCH("photography/people", N2092)),"people",ISNUMBER(SEARCH("photography/photobooks", N2092)),"photobooks",ISNUMBER(SEARCH("photography/places", N2092)),"places",ISNUMBER(SEARCH("publishing/art books", N2092)),"art books",ISNUMBER(SEARCH("publishing/children's books", N2092)),"children's books",ISNUMBER(SEARCH("publishing/fiction", N2092)),"fiction",ISNUMBER(SEARCH("publishing/nonfiction", N2092)),"nonfiction",ISNUMBER(SEARCH("publishing/radio &amp; podcasts", N2092)),"radio &amp; podcasts",ISNUMBER(SEARCH("publishing/translations", N2092)),"translations",ISNUMBER(SEARCH("technology/gadgets", N2092)),"gadgets",ISNUMBER(SEARCH("technology/hardware", N2092)),"hardware",ISNUMBER(SEARCH("technology/makerspaces", N2092)),"makerspaces",ISNUMBER(SEARCH("technology/space exploration", N2092)),"space exploration",ISNUMBER(SEARCH("technology/wearables", N2092)),"wearables",ISNUMBER(SEARCH("technology/web", N2092)),"web",ISNUMBER(SEARCH("theater/musical", N2092)),"musical",ISNUMBER(SEARCH("theater/plays", N2092)),"plays",ISNUMBER(SEARCH("theater/spaces", N2092)),"spaces")</f>
        <v>indie rock</v>
      </c>
      <c r="S2092" s="6">
        <f t="shared" si="163"/>
        <v>41299.381423611114</v>
      </c>
      <c r="T2092" s="6">
        <f t="shared" si="164"/>
        <v>41329.381423611114</v>
      </c>
    </row>
    <row r="2093" spans="1:20" ht="48" hidden="1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tr">
        <f t="shared" si="162"/>
        <v>music</v>
      </c>
      <c r="R2093" t="str" cm="1">
        <f t="array" ref="R2093">_xlfn.IFS(ISNUMBER(SEARCH("film &amp; video/television", N2093)),"television",ISNUMBER(SEARCH("film &amp; video/animation", N2093)),"animation",ISNUMBER(SEARCH("film &amp; video/documentary", N2093)),"documentary",ISNUMBER(SEARCH("film &amp; video/drama", N2093)),"drama",ISNUMBER(SEARCH("film &amp; video/science fiction", N2093)),"science fiction",ISNUMBER(SEARCH("film &amp; video/shorts", N2093)),"shorts",ISNUMBER(SEARCH("food/food trucks", N2093)),"food trucks",ISNUMBER(SEARCH("food/restaurants", N2093)),"restaurants",ISNUMBER(SEARCH("food/small batch", N2093)),"small batch",ISNUMBER(SEARCH("games/mobile games", N2093)),"mobile games",ISNUMBER(SEARCH("games/tabletop games", N2093)),"tabletop games",ISNUMBER(SEARCH("games/video games", N2093)),"video games",ISNUMBER(SEARCH("music/classical music", N2093)),"classical music",ISNUMBER(SEARCH("music/electronic music", N2093)),"electronic music",ISNUMBER(SEARCH("music/faith", N2093)),"faith",ISNUMBER(SEARCH("music/indie rock", N2093)),"indie rock",ISNUMBER(SEARCH("music/jazz", N2093)),"jazz",ISNUMBER(SEARCH("music/metal", N2093)),"metal",ISNUMBER(SEARCH("music/pop", N2093)),"pop",ISNUMBER(SEARCH("music/rock", N2093)),"rock",ISNUMBER(SEARCH("music/world music", N2093)),"world music",ISNUMBER(SEARCH("journalism/audio", N2093)),"audio",ISNUMBER(SEARCH("photography/nature", N2093)),"nature",ISNUMBER(SEARCH("photography/people", N2093)),"people",ISNUMBER(SEARCH("photography/photobooks", N2093)),"photobooks",ISNUMBER(SEARCH("photography/places", N2093)),"places",ISNUMBER(SEARCH("publishing/art books", N2093)),"art books",ISNUMBER(SEARCH("publishing/children's books", N2093)),"children's books",ISNUMBER(SEARCH("publishing/fiction", N2093)),"fiction",ISNUMBER(SEARCH("publishing/nonfiction", N2093)),"nonfiction",ISNUMBER(SEARCH("publishing/radio &amp; podcasts", N2093)),"radio &amp; podcasts",ISNUMBER(SEARCH("publishing/translations", N2093)),"translations",ISNUMBER(SEARCH("technology/gadgets", N2093)),"gadgets",ISNUMBER(SEARCH("technology/hardware", N2093)),"hardware",ISNUMBER(SEARCH("technology/makerspaces", N2093)),"makerspaces",ISNUMBER(SEARCH("technology/space exploration", N2093)),"space exploration",ISNUMBER(SEARCH("technology/wearables", N2093)),"wearables",ISNUMBER(SEARCH("technology/web", N2093)),"web",ISNUMBER(SEARCH("theater/musical", N2093)),"musical",ISNUMBER(SEARCH("theater/plays", N2093)),"plays",ISNUMBER(SEARCH("theater/spaces", N2093)),"spaces")</f>
        <v>indie rock</v>
      </c>
      <c r="S2093" s="6">
        <f t="shared" si="163"/>
        <v>40555.322662037033</v>
      </c>
      <c r="T2093" s="6">
        <f t="shared" si="164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tr">
        <f t="shared" si="162"/>
        <v>music</v>
      </c>
      <c r="R2094" t="str" cm="1">
        <f t="array" ref="R2094">_xlfn.IFS(ISNUMBER(SEARCH("film &amp; video/television", N2094)),"television",ISNUMBER(SEARCH("film &amp; video/animation", N2094)),"animation",ISNUMBER(SEARCH("film &amp; video/documentary", N2094)),"documentary",ISNUMBER(SEARCH("film &amp; video/drama", N2094)),"drama",ISNUMBER(SEARCH("film &amp; video/science fiction", N2094)),"science fiction",ISNUMBER(SEARCH("film &amp; video/shorts", N2094)),"shorts",ISNUMBER(SEARCH("food/food trucks", N2094)),"food trucks",ISNUMBER(SEARCH("food/restaurants", N2094)),"restaurants",ISNUMBER(SEARCH("food/small batch", N2094)),"small batch",ISNUMBER(SEARCH("games/mobile games", N2094)),"mobile games",ISNUMBER(SEARCH("games/tabletop games", N2094)),"tabletop games",ISNUMBER(SEARCH("games/video games", N2094)),"video games",ISNUMBER(SEARCH("music/classical music", N2094)),"classical music",ISNUMBER(SEARCH("music/electronic music", N2094)),"electronic music",ISNUMBER(SEARCH("music/faith", N2094)),"faith",ISNUMBER(SEARCH("music/indie rock", N2094)),"indie rock",ISNUMBER(SEARCH("music/jazz", N2094)),"jazz",ISNUMBER(SEARCH("music/metal", N2094)),"metal",ISNUMBER(SEARCH("music/pop", N2094)),"pop",ISNUMBER(SEARCH("music/rock", N2094)),"rock",ISNUMBER(SEARCH("music/world music", N2094)),"world music",ISNUMBER(SEARCH("journalism/audio", N2094)),"audio",ISNUMBER(SEARCH("photography/nature", N2094)),"nature",ISNUMBER(SEARCH("photography/people", N2094)),"people",ISNUMBER(SEARCH("photography/photobooks", N2094)),"photobooks",ISNUMBER(SEARCH("photography/places", N2094)),"places",ISNUMBER(SEARCH("publishing/art books", N2094)),"art books",ISNUMBER(SEARCH("publishing/children's books", N2094)),"children's books",ISNUMBER(SEARCH("publishing/fiction", N2094)),"fiction",ISNUMBER(SEARCH("publishing/nonfiction", N2094)),"nonfiction",ISNUMBER(SEARCH("publishing/radio &amp; podcasts", N2094)),"radio &amp; podcasts",ISNUMBER(SEARCH("publishing/translations", N2094)),"translations",ISNUMBER(SEARCH("technology/gadgets", N2094)),"gadgets",ISNUMBER(SEARCH("technology/hardware", N2094)),"hardware",ISNUMBER(SEARCH("technology/makerspaces", N2094)),"makerspaces",ISNUMBER(SEARCH("technology/space exploration", N2094)),"space exploration",ISNUMBER(SEARCH("technology/wearables", N2094)),"wearables",ISNUMBER(SEARCH("technology/web", N2094)),"web",ISNUMBER(SEARCH("theater/musical", N2094)),"musical",ISNUMBER(SEARCH("theater/plays", N2094)),"plays",ISNUMBER(SEARCH("theater/spaces", N2094)),"spaces")</f>
        <v>indie rock</v>
      </c>
      <c r="S2094" s="6">
        <f t="shared" si="163"/>
        <v>40763.707546296297</v>
      </c>
      <c r="T2094" s="6">
        <f t="shared" si="164"/>
        <v>40823.707546296297</v>
      </c>
    </row>
    <row r="2095" spans="1:20" ht="48" hidden="1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tr">
        <f t="shared" si="162"/>
        <v>music</v>
      </c>
      <c r="R2095" t="str" cm="1">
        <f t="array" ref="R2095">_xlfn.IFS(ISNUMBER(SEARCH("film &amp; video/television", N2095)),"television",ISNUMBER(SEARCH("film &amp; video/animation", N2095)),"animation",ISNUMBER(SEARCH("film &amp; video/documentary", N2095)),"documentary",ISNUMBER(SEARCH("film &amp; video/drama", N2095)),"drama",ISNUMBER(SEARCH("film &amp; video/science fiction", N2095)),"science fiction",ISNUMBER(SEARCH("film &amp; video/shorts", N2095)),"shorts",ISNUMBER(SEARCH("food/food trucks", N2095)),"food trucks",ISNUMBER(SEARCH("food/restaurants", N2095)),"restaurants",ISNUMBER(SEARCH("food/small batch", N2095)),"small batch",ISNUMBER(SEARCH("games/mobile games", N2095)),"mobile games",ISNUMBER(SEARCH("games/tabletop games", N2095)),"tabletop games",ISNUMBER(SEARCH("games/video games", N2095)),"video games",ISNUMBER(SEARCH("music/classical music", N2095)),"classical music",ISNUMBER(SEARCH("music/electronic music", N2095)),"electronic music",ISNUMBER(SEARCH("music/faith", N2095)),"faith",ISNUMBER(SEARCH("music/indie rock", N2095)),"indie rock",ISNUMBER(SEARCH("music/jazz", N2095)),"jazz",ISNUMBER(SEARCH("music/metal", N2095)),"metal",ISNUMBER(SEARCH("music/pop", N2095)),"pop",ISNUMBER(SEARCH("music/rock", N2095)),"rock",ISNUMBER(SEARCH("music/world music", N2095)),"world music",ISNUMBER(SEARCH("journalism/audio", N2095)),"audio",ISNUMBER(SEARCH("photography/nature", N2095)),"nature",ISNUMBER(SEARCH("photography/people", N2095)),"people",ISNUMBER(SEARCH("photography/photobooks", N2095)),"photobooks",ISNUMBER(SEARCH("photography/places", N2095)),"places",ISNUMBER(SEARCH("publishing/art books", N2095)),"art books",ISNUMBER(SEARCH("publishing/children's books", N2095)),"children's books",ISNUMBER(SEARCH("publishing/fiction", N2095)),"fiction",ISNUMBER(SEARCH("publishing/nonfiction", N2095)),"nonfiction",ISNUMBER(SEARCH("publishing/radio &amp; podcasts", N2095)),"radio &amp; podcasts",ISNUMBER(SEARCH("publishing/translations", N2095)),"translations",ISNUMBER(SEARCH("technology/gadgets", N2095)),"gadgets",ISNUMBER(SEARCH("technology/hardware", N2095)),"hardware",ISNUMBER(SEARCH("technology/makerspaces", N2095)),"makerspaces",ISNUMBER(SEARCH("technology/space exploration", N2095)),"space exploration",ISNUMBER(SEARCH("technology/wearables", N2095)),"wearables",ISNUMBER(SEARCH("technology/web", N2095)),"web",ISNUMBER(SEARCH("theater/musical", N2095)),"musical",ISNUMBER(SEARCH("theater/plays", N2095)),"plays",ISNUMBER(SEARCH("theater/spaces", N2095)),"spaces")</f>
        <v>indie rock</v>
      </c>
      <c r="S2095" s="6">
        <f t="shared" si="163"/>
        <v>41205.854537037041</v>
      </c>
      <c r="T2095" s="6">
        <f t="shared" si="164"/>
        <v>41265.896203703705</v>
      </c>
    </row>
    <row r="2096" spans="1:20" ht="48" hidden="1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tr">
        <f t="shared" si="162"/>
        <v>music</v>
      </c>
      <c r="R2096" t="str" cm="1">
        <f t="array" ref="R2096">_xlfn.IFS(ISNUMBER(SEARCH("film &amp; video/television", N2096)),"television",ISNUMBER(SEARCH("film &amp; video/animation", N2096)),"animation",ISNUMBER(SEARCH("film &amp; video/documentary", N2096)),"documentary",ISNUMBER(SEARCH("film &amp; video/drama", N2096)),"drama",ISNUMBER(SEARCH("film &amp; video/science fiction", N2096)),"science fiction",ISNUMBER(SEARCH("film &amp; video/shorts", N2096)),"shorts",ISNUMBER(SEARCH("food/food trucks", N2096)),"food trucks",ISNUMBER(SEARCH("food/restaurants", N2096)),"restaurants",ISNUMBER(SEARCH("food/small batch", N2096)),"small batch",ISNUMBER(SEARCH("games/mobile games", N2096)),"mobile games",ISNUMBER(SEARCH("games/tabletop games", N2096)),"tabletop games",ISNUMBER(SEARCH("games/video games", N2096)),"video games",ISNUMBER(SEARCH("music/classical music", N2096)),"classical music",ISNUMBER(SEARCH("music/electronic music", N2096)),"electronic music",ISNUMBER(SEARCH("music/faith", N2096)),"faith",ISNUMBER(SEARCH("music/indie rock", N2096)),"indie rock",ISNUMBER(SEARCH("music/jazz", N2096)),"jazz",ISNUMBER(SEARCH("music/metal", N2096)),"metal",ISNUMBER(SEARCH("music/pop", N2096)),"pop",ISNUMBER(SEARCH("music/rock", N2096)),"rock",ISNUMBER(SEARCH("music/world music", N2096)),"world music",ISNUMBER(SEARCH("journalism/audio", N2096)),"audio",ISNUMBER(SEARCH("photography/nature", N2096)),"nature",ISNUMBER(SEARCH("photography/people", N2096)),"people",ISNUMBER(SEARCH("photography/photobooks", N2096)),"photobooks",ISNUMBER(SEARCH("photography/places", N2096)),"places",ISNUMBER(SEARCH("publishing/art books", N2096)),"art books",ISNUMBER(SEARCH("publishing/children's books", N2096)),"children's books",ISNUMBER(SEARCH("publishing/fiction", N2096)),"fiction",ISNUMBER(SEARCH("publishing/nonfiction", N2096)),"nonfiction",ISNUMBER(SEARCH("publishing/radio &amp; podcasts", N2096)),"radio &amp; podcasts",ISNUMBER(SEARCH("publishing/translations", N2096)),"translations",ISNUMBER(SEARCH("technology/gadgets", N2096)),"gadgets",ISNUMBER(SEARCH("technology/hardware", N2096)),"hardware",ISNUMBER(SEARCH("technology/makerspaces", N2096)),"makerspaces",ISNUMBER(SEARCH("technology/space exploration", N2096)),"space exploration",ISNUMBER(SEARCH("technology/wearables", N2096)),"wearables",ISNUMBER(SEARCH("technology/web", N2096)),"web",ISNUMBER(SEARCH("theater/musical", N2096)),"musical",ISNUMBER(SEARCH("theater/plays", N2096)),"plays",ISNUMBER(SEARCH("theater/spaces", N2096)),"spaces")</f>
        <v>indie rock</v>
      </c>
      <c r="S2096" s="6">
        <f t="shared" si="163"/>
        <v>40939.02002314815</v>
      </c>
      <c r="T2096" s="6">
        <f t="shared" si="164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tr">
        <f t="shared" si="162"/>
        <v>music</v>
      </c>
      <c r="R2097" t="str" cm="1">
        <f t="array" ref="R2097">_xlfn.IFS(ISNUMBER(SEARCH("film &amp; video/television", N2097)),"television",ISNUMBER(SEARCH("film &amp; video/animation", N2097)),"animation",ISNUMBER(SEARCH("film &amp; video/documentary", N2097)),"documentary",ISNUMBER(SEARCH("film &amp; video/drama", N2097)),"drama",ISNUMBER(SEARCH("film &amp; video/science fiction", N2097)),"science fiction",ISNUMBER(SEARCH("film &amp; video/shorts", N2097)),"shorts",ISNUMBER(SEARCH("food/food trucks", N2097)),"food trucks",ISNUMBER(SEARCH("food/restaurants", N2097)),"restaurants",ISNUMBER(SEARCH("food/small batch", N2097)),"small batch",ISNUMBER(SEARCH("games/mobile games", N2097)),"mobile games",ISNUMBER(SEARCH("games/tabletop games", N2097)),"tabletop games",ISNUMBER(SEARCH("games/video games", N2097)),"video games",ISNUMBER(SEARCH("music/classical music", N2097)),"classical music",ISNUMBER(SEARCH("music/electronic music", N2097)),"electronic music",ISNUMBER(SEARCH("music/faith", N2097)),"faith",ISNUMBER(SEARCH("music/indie rock", N2097)),"indie rock",ISNUMBER(SEARCH("music/jazz", N2097)),"jazz",ISNUMBER(SEARCH("music/metal", N2097)),"metal",ISNUMBER(SEARCH("music/pop", N2097)),"pop",ISNUMBER(SEARCH("music/rock", N2097)),"rock",ISNUMBER(SEARCH("music/world music", N2097)),"world music",ISNUMBER(SEARCH("journalism/audio", N2097)),"audio",ISNUMBER(SEARCH("photography/nature", N2097)),"nature",ISNUMBER(SEARCH("photography/people", N2097)),"people",ISNUMBER(SEARCH("photography/photobooks", N2097)),"photobooks",ISNUMBER(SEARCH("photography/places", N2097)),"places",ISNUMBER(SEARCH("publishing/art books", N2097)),"art books",ISNUMBER(SEARCH("publishing/children's books", N2097)),"children's books",ISNUMBER(SEARCH("publishing/fiction", N2097)),"fiction",ISNUMBER(SEARCH("publishing/nonfiction", N2097)),"nonfiction",ISNUMBER(SEARCH("publishing/radio &amp; podcasts", N2097)),"radio &amp; podcasts",ISNUMBER(SEARCH("publishing/translations", N2097)),"translations",ISNUMBER(SEARCH("technology/gadgets", N2097)),"gadgets",ISNUMBER(SEARCH("technology/hardware", N2097)),"hardware",ISNUMBER(SEARCH("technology/makerspaces", N2097)),"makerspaces",ISNUMBER(SEARCH("technology/space exploration", N2097)),"space exploration",ISNUMBER(SEARCH("technology/wearables", N2097)),"wearables",ISNUMBER(SEARCH("technology/web", N2097)),"web",ISNUMBER(SEARCH("theater/musical", N2097)),"musical",ISNUMBER(SEARCH("theater/plays", N2097)),"plays",ISNUMBER(SEARCH("theater/spaces", N2097)),"spaces")</f>
        <v>indie rock</v>
      </c>
      <c r="S2097" s="6">
        <f t="shared" si="163"/>
        <v>40758.733483796292</v>
      </c>
      <c r="T2097" s="6">
        <f t="shared" si="164"/>
        <v>40818.733483796292</v>
      </c>
    </row>
    <row r="2098" spans="1:20" ht="48" hidden="1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tr">
        <f t="shared" si="162"/>
        <v>music</v>
      </c>
      <c r="R2098" t="str" cm="1">
        <f t="array" ref="R2098">_xlfn.IFS(ISNUMBER(SEARCH("film &amp; video/television", N2098)),"television",ISNUMBER(SEARCH("film &amp; video/animation", N2098)),"animation",ISNUMBER(SEARCH("film &amp; video/documentary", N2098)),"documentary",ISNUMBER(SEARCH("film &amp; video/drama", N2098)),"drama",ISNUMBER(SEARCH("film &amp; video/science fiction", N2098)),"science fiction",ISNUMBER(SEARCH("film &amp; video/shorts", N2098)),"shorts",ISNUMBER(SEARCH("food/food trucks", N2098)),"food trucks",ISNUMBER(SEARCH("food/restaurants", N2098)),"restaurants",ISNUMBER(SEARCH("food/small batch", N2098)),"small batch",ISNUMBER(SEARCH("games/mobile games", N2098)),"mobile games",ISNUMBER(SEARCH("games/tabletop games", N2098)),"tabletop games",ISNUMBER(SEARCH("games/video games", N2098)),"video games",ISNUMBER(SEARCH("music/classical music", N2098)),"classical music",ISNUMBER(SEARCH("music/electronic music", N2098)),"electronic music",ISNUMBER(SEARCH("music/faith", N2098)),"faith",ISNUMBER(SEARCH("music/indie rock", N2098)),"indie rock",ISNUMBER(SEARCH("music/jazz", N2098)),"jazz",ISNUMBER(SEARCH("music/metal", N2098)),"metal",ISNUMBER(SEARCH("music/pop", N2098)),"pop",ISNUMBER(SEARCH("music/rock", N2098)),"rock",ISNUMBER(SEARCH("music/world music", N2098)),"world music",ISNUMBER(SEARCH("journalism/audio", N2098)),"audio",ISNUMBER(SEARCH("photography/nature", N2098)),"nature",ISNUMBER(SEARCH("photography/people", N2098)),"people",ISNUMBER(SEARCH("photography/photobooks", N2098)),"photobooks",ISNUMBER(SEARCH("photography/places", N2098)),"places",ISNUMBER(SEARCH("publishing/art books", N2098)),"art books",ISNUMBER(SEARCH("publishing/children's books", N2098)),"children's books",ISNUMBER(SEARCH("publishing/fiction", N2098)),"fiction",ISNUMBER(SEARCH("publishing/nonfiction", N2098)),"nonfiction",ISNUMBER(SEARCH("publishing/radio &amp; podcasts", N2098)),"radio &amp; podcasts",ISNUMBER(SEARCH("publishing/translations", N2098)),"translations",ISNUMBER(SEARCH("technology/gadgets", N2098)),"gadgets",ISNUMBER(SEARCH("technology/hardware", N2098)),"hardware",ISNUMBER(SEARCH("technology/makerspaces", N2098)),"makerspaces",ISNUMBER(SEARCH("technology/space exploration", N2098)),"space exploration",ISNUMBER(SEARCH("technology/wearables", N2098)),"wearables",ISNUMBER(SEARCH("technology/web", N2098)),"web",ISNUMBER(SEARCH("theater/musical", N2098)),"musical",ISNUMBER(SEARCH("theater/plays", N2098)),"plays",ISNUMBER(SEARCH("theater/spaces", N2098)),"spaces")</f>
        <v>indie rock</v>
      </c>
      <c r="S2098" s="6">
        <f t="shared" si="163"/>
        <v>41192.758506944447</v>
      </c>
      <c r="T2098" s="6">
        <f t="shared" si="164"/>
        <v>41208.165972222225</v>
      </c>
    </row>
    <row r="2099" spans="1:20" ht="48" hidden="1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tr">
        <f t="shared" si="162"/>
        <v>music</v>
      </c>
      <c r="R2099" t="str" cm="1">
        <f t="array" ref="R2099">_xlfn.IFS(ISNUMBER(SEARCH("film &amp; video/television", N2099)),"television",ISNUMBER(SEARCH("film &amp; video/animation", N2099)),"animation",ISNUMBER(SEARCH("film &amp; video/documentary", N2099)),"documentary",ISNUMBER(SEARCH("film &amp; video/drama", N2099)),"drama",ISNUMBER(SEARCH("film &amp; video/science fiction", N2099)),"science fiction",ISNUMBER(SEARCH("film &amp; video/shorts", N2099)),"shorts",ISNUMBER(SEARCH("food/food trucks", N2099)),"food trucks",ISNUMBER(SEARCH("food/restaurants", N2099)),"restaurants",ISNUMBER(SEARCH("food/small batch", N2099)),"small batch",ISNUMBER(SEARCH("games/mobile games", N2099)),"mobile games",ISNUMBER(SEARCH("games/tabletop games", N2099)),"tabletop games",ISNUMBER(SEARCH("games/video games", N2099)),"video games",ISNUMBER(SEARCH("music/classical music", N2099)),"classical music",ISNUMBER(SEARCH("music/electronic music", N2099)),"electronic music",ISNUMBER(SEARCH("music/faith", N2099)),"faith",ISNUMBER(SEARCH("music/indie rock", N2099)),"indie rock",ISNUMBER(SEARCH("music/jazz", N2099)),"jazz",ISNUMBER(SEARCH("music/metal", N2099)),"metal",ISNUMBER(SEARCH("music/pop", N2099)),"pop",ISNUMBER(SEARCH("music/rock", N2099)),"rock",ISNUMBER(SEARCH("music/world music", N2099)),"world music",ISNUMBER(SEARCH("journalism/audio", N2099)),"audio",ISNUMBER(SEARCH("photography/nature", N2099)),"nature",ISNUMBER(SEARCH("photography/people", N2099)),"people",ISNUMBER(SEARCH("photography/photobooks", N2099)),"photobooks",ISNUMBER(SEARCH("photography/places", N2099)),"places",ISNUMBER(SEARCH("publishing/art books", N2099)),"art books",ISNUMBER(SEARCH("publishing/children's books", N2099)),"children's books",ISNUMBER(SEARCH("publishing/fiction", N2099)),"fiction",ISNUMBER(SEARCH("publishing/nonfiction", N2099)),"nonfiction",ISNUMBER(SEARCH("publishing/radio &amp; podcasts", N2099)),"radio &amp; podcasts",ISNUMBER(SEARCH("publishing/translations", N2099)),"translations",ISNUMBER(SEARCH("technology/gadgets", N2099)),"gadgets",ISNUMBER(SEARCH("technology/hardware", N2099)),"hardware",ISNUMBER(SEARCH("technology/makerspaces", N2099)),"makerspaces",ISNUMBER(SEARCH("technology/space exploration", N2099)),"space exploration",ISNUMBER(SEARCH("technology/wearables", N2099)),"wearables",ISNUMBER(SEARCH("technology/web", N2099)),"web",ISNUMBER(SEARCH("theater/musical", N2099)),"musical",ISNUMBER(SEARCH("theater/plays", N2099)),"plays",ISNUMBER(SEARCH("theater/spaces", N2099)),"spaces")</f>
        <v>indie rock</v>
      </c>
      <c r="S2099" s="6">
        <f t="shared" si="163"/>
        <v>40818.58489583333</v>
      </c>
      <c r="T2099" s="6">
        <f t="shared" si="164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tr">
        <f t="shared" si="162"/>
        <v>music</v>
      </c>
      <c r="R2100" t="str" cm="1">
        <f t="array" ref="R2100">_xlfn.IFS(ISNUMBER(SEARCH("film &amp; video/television", N2100)),"television",ISNUMBER(SEARCH("film &amp; video/animation", N2100)),"animation",ISNUMBER(SEARCH("film &amp; video/documentary", N2100)),"documentary",ISNUMBER(SEARCH("film &amp; video/drama", N2100)),"drama",ISNUMBER(SEARCH("film &amp; video/science fiction", N2100)),"science fiction",ISNUMBER(SEARCH("film &amp; video/shorts", N2100)),"shorts",ISNUMBER(SEARCH("food/food trucks", N2100)),"food trucks",ISNUMBER(SEARCH("food/restaurants", N2100)),"restaurants",ISNUMBER(SEARCH("food/small batch", N2100)),"small batch",ISNUMBER(SEARCH("games/mobile games", N2100)),"mobile games",ISNUMBER(SEARCH("games/tabletop games", N2100)),"tabletop games",ISNUMBER(SEARCH("games/video games", N2100)),"video games",ISNUMBER(SEARCH("music/classical music", N2100)),"classical music",ISNUMBER(SEARCH("music/electronic music", N2100)),"electronic music",ISNUMBER(SEARCH("music/faith", N2100)),"faith",ISNUMBER(SEARCH("music/indie rock", N2100)),"indie rock",ISNUMBER(SEARCH("music/jazz", N2100)),"jazz",ISNUMBER(SEARCH("music/metal", N2100)),"metal",ISNUMBER(SEARCH("music/pop", N2100)),"pop",ISNUMBER(SEARCH("music/rock", N2100)),"rock",ISNUMBER(SEARCH("music/world music", N2100)),"world music",ISNUMBER(SEARCH("journalism/audio", N2100)),"audio",ISNUMBER(SEARCH("photography/nature", N2100)),"nature",ISNUMBER(SEARCH("photography/people", N2100)),"people",ISNUMBER(SEARCH("photography/photobooks", N2100)),"photobooks",ISNUMBER(SEARCH("photography/places", N2100)),"places",ISNUMBER(SEARCH("publishing/art books", N2100)),"art books",ISNUMBER(SEARCH("publishing/children's books", N2100)),"children's books",ISNUMBER(SEARCH("publishing/fiction", N2100)),"fiction",ISNUMBER(SEARCH("publishing/nonfiction", N2100)),"nonfiction",ISNUMBER(SEARCH("publishing/radio &amp; podcasts", N2100)),"radio &amp; podcasts",ISNUMBER(SEARCH("publishing/translations", N2100)),"translations",ISNUMBER(SEARCH("technology/gadgets", N2100)),"gadgets",ISNUMBER(SEARCH("technology/hardware", N2100)),"hardware",ISNUMBER(SEARCH("technology/makerspaces", N2100)),"makerspaces",ISNUMBER(SEARCH("technology/space exploration", N2100)),"space exploration",ISNUMBER(SEARCH("technology/wearables", N2100)),"wearables",ISNUMBER(SEARCH("technology/web", N2100)),"web",ISNUMBER(SEARCH("theater/musical", N2100)),"musical",ISNUMBER(SEARCH("theater/plays", N2100)),"plays",ISNUMBER(SEARCH("theater/spaces", N2100)),"spaces")</f>
        <v>indie rock</v>
      </c>
      <c r="S2100" s="6">
        <f t="shared" si="163"/>
        <v>40946.11383101852</v>
      </c>
      <c r="T2100" s="6">
        <f t="shared" si="164"/>
        <v>40976.11383101852</v>
      </c>
    </row>
    <row r="2101" spans="1:20" ht="16" hidden="1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tr">
        <f t="shared" si="162"/>
        <v>music</v>
      </c>
      <c r="R2101" t="str" cm="1">
        <f t="array" ref="R2101">_xlfn.IFS(ISNUMBER(SEARCH("film &amp; video/television", N2101)),"television",ISNUMBER(SEARCH("film &amp; video/animation", N2101)),"animation",ISNUMBER(SEARCH("film &amp; video/documentary", N2101)),"documentary",ISNUMBER(SEARCH("film &amp; video/drama", N2101)),"drama",ISNUMBER(SEARCH("film &amp; video/science fiction", N2101)),"science fiction",ISNUMBER(SEARCH("film &amp; video/shorts", N2101)),"shorts",ISNUMBER(SEARCH("food/food trucks", N2101)),"food trucks",ISNUMBER(SEARCH("food/restaurants", N2101)),"restaurants",ISNUMBER(SEARCH("food/small batch", N2101)),"small batch",ISNUMBER(SEARCH("games/mobile games", N2101)),"mobile games",ISNUMBER(SEARCH("games/tabletop games", N2101)),"tabletop games",ISNUMBER(SEARCH("games/video games", N2101)),"video games",ISNUMBER(SEARCH("music/classical music", N2101)),"classical music",ISNUMBER(SEARCH("music/electronic music", N2101)),"electronic music",ISNUMBER(SEARCH("music/faith", N2101)),"faith",ISNUMBER(SEARCH("music/indie rock", N2101)),"indie rock",ISNUMBER(SEARCH("music/jazz", N2101)),"jazz",ISNUMBER(SEARCH("music/metal", N2101)),"metal",ISNUMBER(SEARCH("music/pop", N2101)),"pop",ISNUMBER(SEARCH("music/rock", N2101)),"rock",ISNUMBER(SEARCH("music/world music", N2101)),"world music",ISNUMBER(SEARCH("journalism/audio", N2101)),"audio",ISNUMBER(SEARCH("photography/nature", N2101)),"nature",ISNUMBER(SEARCH("photography/people", N2101)),"people",ISNUMBER(SEARCH("photography/photobooks", N2101)),"photobooks",ISNUMBER(SEARCH("photography/places", N2101)),"places",ISNUMBER(SEARCH("publishing/art books", N2101)),"art books",ISNUMBER(SEARCH("publishing/children's books", N2101)),"children's books",ISNUMBER(SEARCH("publishing/fiction", N2101)),"fiction",ISNUMBER(SEARCH("publishing/nonfiction", N2101)),"nonfiction",ISNUMBER(SEARCH("publishing/radio &amp; podcasts", N2101)),"radio &amp; podcasts",ISNUMBER(SEARCH("publishing/translations", N2101)),"translations",ISNUMBER(SEARCH("technology/gadgets", N2101)),"gadgets",ISNUMBER(SEARCH("technology/hardware", N2101)),"hardware",ISNUMBER(SEARCH("technology/makerspaces", N2101)),"makerspaces",ISNUMBER(SEARCH("technology/space exploration", N2101)),"space exploration",ISNUMBER(SEARCH("technology/wearables", N2101)),"wearables",ISNUMBER(SEARCH("technology/web", N2101)),"web",ISNUMBER(SEARCH("theater/musical", N2101)),"musical",ISNUMBER(SEARCH("theater/plays", N2101)),"plays",ISNUMBER(SEARCH("theater/spaces", N2101)),"spaces")</f>
        <v>indie rock</v>
      </c>
      <c r="S2101" s="6">
        <f t="shared" si="163"/>
        <v>42173.746342592596</v>
      </c>
      <c r="T2101" s="6">
        <f t="shared" si="164"/>
        <v>42187.152777777781</v>
      </c>
    </row>
    <row r="2102" spans="1:20" ht="48" hidden="1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tr">
        <f t="shared" si="162"/>
        <v>music</v>
      </c>
      <c r="R2102" t="str" cm="1">
        <f t="array" ref="R2102">_xlfn.IFS(ISNUMBER(SEARCH("film &amp; video/television", N2102)),"television",ISNUMBER(SEARCH("film &amp; video/animation", N2102)),"animation",ISNUMBER(SEARCH("film &amp; video/documentary", N2102)),"documentary",ISNUMBER(SEARCH("film &amp; video/drama", N2102)),"drama",ISNUMBER(SEARCH("film &amp; video/science fiction", N2102)),"science fiction",ISNUMBER(SEARCH("film &amp; video/shorts", N2102)),"shorts",ISNUMBER(SEARCH("food/food trucks", N2102)),"food trucks",ISNUMBER(SEARCH("food/restaurants", N2102)),"restaurants",ISNUMBER(SEARCH("food/small batch", N2102)),"small batch",ISNUMBER(SEARCH("games/mobile games", N2102)),"mobile games",ISNUMBER(SEARCH("games/tabletop games", N2102)),"tabletop games",ISNUMBER(SEARCH("games/video games", N2102)),"video games",ISNUMBER(SEARCH("music/classical music", N2102)),"classical music",ISNUMBER(SEARCH("music/electronic music", N2102)),"electronic music",ISNUMBER(SEARCH("music/faith", N2102)),"faith",ISNUMBER(SEARCH("music/indie rock", N2102)),"indie rock",ISNUMBER(SEARCH("music/jazz", N2102)),"jazz",ISNUMBER(SEARCH("music/metal", N2102)),"metal",ISNUMBER(SEARCH("music/pop", N2102)),"pop",ISNUMBER(SEARCH("music/rock", N2102)),"rock",ISNUMBER(SEARCH("music/world music", N2102)),"world music",ISNUMBER(SEARCH("journalism/audio", N2102)),"audio",ISNUMBER(SEARCH("photography/nature", N2102)),"nature",ISNUMBER(SEARCH("photography/people", N2102)),"people",ISNUMBER(SEARCH("photography/photobooks", N2102)),"photobooks",ISNUMBER(SEARCH("photography/places", N2102)),"places",ISNUMBER(SEARCH("publishing/art books", N2102)),"art books",ISNUMBER(SEARCH("publishing/children's books", N2102)),"children's books",ISNUMBER(SEARCH("publishing/fiction", N2102)),"fiction",ISNUMBER(SEARCH("publishing/nonfiction", N2102)),"nonfiction",ISNUMBER(SEARCH("publishing/radio &amp; podcasts", N2102)),"radio &amp; podcasts",ISNUMBER(SEARCH("publishing/translations", N2102)),"translations",ISNUMBER(SEARCH("technology/gadgets", N2102)),"gadgets",ISNUMBER(SEARCH("technology/hardware", N2102)),"hardware",ISNUMBER(SEARCH("technology/makerspaces", N2102)),"makerspaces",ISNUMBER(SEARCH("technology/space exploration", N2102)),"space exploration",ISNUMBER(SEARCH("technology/wearables", N2102)),"wearables",ISNUMBER(SEARCH("technology/web", N2102)),"web",ISNUMBER(SEARCH("theater/musical", N2102)),"musical",ISNUMBER(SEARCH("theater/plays", N2102)),"plays",ISNUMBER(SEARCH("theater/spaces", N2102)),"spaces")</f>
        <v>indie rock</v>
      </c>
      <c r="S2102" s="6">
        <f t="shared" si="163"/>
        <v>41074.834965277776</v>
      </c>
      <c r="T2102" s="6">
        <f t="shared" si="164"/>
        <v>41090.165972222225</v>
      </c>
    </row>
    <row r="2103" spans="1:20" ht="48" hidden="1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tr">
        <f t="shared" si="162"/>
        <v>music</v>
      </c>
      <c r="R2103" t="str" cm="1">
        <f t="array" ref="R2103">_xlfn.IFS(ISNUMBER(SEARCH("film &amp; video/television", N2103)),"television",ISNUMBER(SEARCH("film &amp; video/animation", N2103)),"animation",ISNUMBER(SEARCH("film &amp; video/documentary", N2103)),"documentary",ISNUMBER(SEARCH("film &amp; video/drama", N2103)),"drama",ISNUMBER(SEARCH("film &amp; video/science fiction", N2103)),"science fiction",ISNUMBER(SEARCH("film &amp; video/shorts", N2103)),"shorts",ISNUMBER(SEARCH("food/food trucks", N2103)),"food trucks",ISNUMBER(SEARCH("food/restaurants", N2103)),"restaurants",ISNUMBER(SEARCH("food/small batch", N2103)),"small batch",ISNUMBER(SEARCH("games/mobile games", N2103)),"mobile games",ISNUMBER(SEARCH("games/tabletop games", N2103)),"tabletop games",ISNUMBER(SEARCH("games/video games", N2103)),"video games",ISNUMBER(SEARCH("music/classical music", N2103)),"classical music",ISNUMBER(SEARCH("music/electronic music", N2103)),"electronic music",ISNUMBER(SEARCH("music/faith", N2103)),"faith",ISNUMBER(SEARCH("music/indie rock", N2103)),"indie rock",ISNUMBER(SEARCH("music/jazz", N2103)),"jazz",ISNUMBER(SEARCH("music/metal", N2103)),"metal",ISNUMBER(SEARCH("music/pop", N2103)),"pop",ISNUMBER(SEARCH("music/rock", N2103)),"rock",ISNUMBER(SEARCH("music/world music", N2103)),"world music",ISNUMBER(SEARCH("journalism/audio", N2103)),"audio",ISNUMBER(SEARCH("photography/nature", N2103)),"nature",ISNUMBER(SEARCH("photography/people", N2103)),"people",ISNUMBER(SEARCH("photography/photobooks", N2103)),"photobooks",ISNUMBER(SEARCH("photography/places", N2103)),"places",ISNUMBER(SEARCH("publishing/art books", N2103)),"art books",ISNUMBER(SEARCH("publishing/children's books", N2103)),"children's books",ISNUMBER(SEARCH("publishing/fiction", N2103)),"fiction",ISNUMBER(SEARCH("publishing/nonfiction", N2103)),"nonfiction",ISNUMBER(SEARCH("publishing/radio &amp; podcasts", N2103)),"radio &amp; podcasts",ISNUMBER(SEARCH("publishing/translations", N2103)),"translations",ISNUMBER(SEARCH("technology/gadgets", N2103)),"gadgets",ISNUMBER(SEARCH("technology/hardware", N2103)),"hardware",ISNUMBER(SEARCH("technology/makerspaces", N2103)),"makerspaces",ISNUMBER(SEARCH("technology/space exploration", N2103)),"space exploration",ISNUMBER(SEARCH("technology/wearables", N2103)),"wearables",ISNUMBER(SEARCH("technology/web", N2103)),"web",ISNUMBER(SEARCH("theater/musical", N2103)),"musical",ISNUMBER(SEARCH("theater/plays", N2103)),"plays",ISNUMBER(SEARCH("theater/spaces", N2103)),"spaces")</f>
        <v>indie rock</v>
      </c>
      <c r="S2103" s="6">
        <f t="shared" si="163"/>
        <v>40892.149467592593</v>
      </c>
      <c r="T2103" s="6">
        <f t="shared" si="164"/>
        <v>40952.149467592593</v>
      </c>
    </row>
    <row r="2104" spans="1:20" ht="48" hidden="1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tr">
        <f t="shared" si="162"/>
        <v>music</v>
      </c>
      <c r="R2104" t="str" cm="1">
        <f t="array" ref="R2104">_xlfn.IFS(ISNUMBER(SEARCH("film &amp; video/television", N2104)),"television",ISNUMBER(SEARCH("film &amp; video/animation", N2104)),"animation",ISNUMBER(SEARCH("film &amp; video/documentary", N2104)),"documentary",ISNUMBER(SEARCH("film &amp; video/drama", N2104)),"drama",ISNUMBER(SEARCH("film &amp; video/science fiction", N2104)),"science fiction",ISNUMBER(SEARCH("film &amp; video/shorts", N2104)),"shorts",ISNUMBER(SEARCH("food/food trucks", N2104)),"food trucks",ISNUMBER(SEARCH("food/restaurants", N2104)),"restaurants",ISNUMBER(SEARCH("food/small batch", N2104)),"small batch",ISNUMBER(SEARCH("games/mobile games", N2104)),"mobile games",ISNUMBER(SEARCH("games/tabletop games", N2104)),"tabletop games",ISNUMBER(SEARCH("games/video games", N2104)),"video games",ISNUMBER(SEARCH("music/classical music", N2104)),"classical music",ISNUMBER(SEARCH("music/electronic music", N2104)),"electronic music",ISNUMBER(SEARCH("music/faith", N2104)),"faith",ISNUMBER(SEARCH("music/indie rock", N2104)),"indie rock",ISNUMBER(SEARCH("music/jazz", N2104)),"jazz",ISNUMBER(SEARCH("music/metal", N2104)),"metal",ISNUMBER(SEARCH("music/pop", N2104)),"pop",ISNUMBER(SEARCH("music/rock", N2104)),"rock",ISNUMBER(SEARCH("music/world music", N2104)),"world music",ISNUMBER(SEARCH("journalism/audio", N2104)),"audio",ISNUMBER(SEARCH("photography/nature", N2104)),"nature",ISNUMBER(SEARCH("photography/people", N2104)),"people",ISNUMBER(SEARCH("photography/photobooks", N2104)),"photobooks",ISNUMBER(SEARCH("photography/places", N2104)),"places",ISNUMBER(SEARCH("publishing/art books", N2104)),"art books",ISNUMBER(SEARCH("publishing/children's books", N2104)),"children's books",ISNUMBER(SEARCH("publishing/fiction", N2104)),"fiction",ISNUMBER(SEARCH("publishing/nonfiction", N2104)),"nonfiction",ISNUMBER(SEARCH("publishing/radio &amp; podcasts", N2104)),"radio &amp; podcasts",ISNUMBER(SEARCH("publishing/translations", N2104)),"translations",ISNUMBER(SEARCH("technology/gadgets", N2104)),"gadgets",ISNUMBER(SEARCH("technology/hardware", N2104)),"hardware",ISNUMBER(SEARCH("technology/makerspaces", N2104)),"makerspaces",ISNUMBER(SEARCH("technology/space exploration", N2104)),"space exploration",ISNUMBER(SEARCH("technology/wearables", N2104)),"wearables",ISNUMBER(SEARCH("technology/web", N2104)),"web",ISNUMBER(SEARCH("theater/musical", N2104)),"musical",ISNUMBER(SEARCH("theater/plays", N2104)),"plays",ISNUMBER(SEARCH("theater/spaces", N2104)),"spaces")</f>
        <v>indie rock</v>
      </c>
      <c r="S2104" s="6">
        <f t="shared" si="163"/>
        <v>40638.868611111109</v>
      </c>
      <c r="T2104" s="6">
        <f t="shared" si="164"/>
        <v>40668.868611111109</v>
      </c>
    </row>
    <row r="2105" spans="1:20" ht="32" hidden="1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tr">
        <f t="shared" si="162"/>
        <v>music</v>
      </c>
      <c r="R2105" t="str" cm="1">
        <f t="array" ref="R2105">_xlfn.IFS(ISNUMBER(SEARCH("film &amp; video/television", N2105)),"television",ISNUMBER(SEARCH("film &amp; video/animation", N2105)),"animation",ISNUMBER(SEARCH("film &amp; video/documentary", N2105)),"documentary",ISNUMBER(SEARCH("film &amp; video/drama", N2105)),"drama",ISNUMBER(SEARCH("film &amp; video/science fiction", N2105)),"science fiction",ISNUMBER(SEARCH("film &amp; video/shorts", N2105)),"shorts",ISNUMBER(SEARCH("food/food trucks", N2105)),"food trucks",ISNUMBER(SEARCH("food/restaurants", N2105)),"restaurants",ISNUMBER(SEARCH("food/small batch", N2105)),"small batch",ISNUMBER(SEARCH("games/mobile games", N2105)),"mobile games",ISNUMBER(SEARCH("games/tabletop games", N2105)),"tabletop games",ISNUMBER(SEARCH("games/video games", N2105)),"video games",ISNUMBER(SEARCH("music/classical music", N2105)),"classical music",ISNUMBER(SEARCH("music/electronic music", N2105)),"electronic music",ISNUMBER(SEARCH("music/faith", N2105)),"faith",ISNUMBER(SEARCH("music/indie rock", N2105)),"indie rock",ISNUMBER(SEARCH("music/jazz", N2105)),"jazz",ISNUMBER(SEARCH("music/metal", N2105)),"metal",ISNUMBER(SEARCH("music/pop", N2105)),"pop",ISNUMBER(SEARCH("music/rock", N2105)),"rock",ISNUMBER(SEARCH("music/world music", N2105)),"world music",ISNUMBER(SEARCH("journalism/audio", N2105)),"audio",ISNUMBER(SEARCH("photography/nature", N2105)),"nature",ISNUMBER(SEARCH("photography/people", N2105)),"people",ISNUMBER(SEARCH("photography/photobooks", N2105)),"photobooks",ISNUMBER(SEARCH("photography/places", N2105)),"places",ISNUMBER(SEARCH("publishing/art books", N2105)),"art books",ISNUMBER(SEARCH("publishing/children's books", N2105)),"children's books",ISNUMBER(SEARCH("publishing/fiction", N2105)),"fiction",ISNUMBER(SEARCH("publishing/nonfiction", N2105)),"nonfiction",ISNUMBER(SEARCH("publishing/radio &amp; podcasts", N2105)),"radio &amp; podcasts",ISNUMBER(SEARCH("publishing/translations", N2105)),"translations",ISNUMBER(SEARCH("technology/gadgets", N2105)),"gadgets",ISNUMBER(SEARCH("technology/hardware", N2105)),"hardware",ISNUMBER(SEARCH("technology/makerspaces", N2105)),"makerspaces",ISNUMBER(SEARCH("technology/space exploration", N2105)),"space exploration",ISNUMBER(SEARCH("technology/wearables", N2105)),"wearables",ISNUMBER(SEARCH("technology/web", N2105)),"web",ISNUMBER(SEARCH("theater/musical", N2105)),"musical",ISNUMBER(SEARCH("theater/plays", N2105)),"plays",ISNUMBER(SEARCH("theater/spaces", N2105)),"spaces")</f>
        <v>indie rock</v>
      </c>
      <c r="S2105" s="6">
        <f t="shared" si="163"/>
        <v>41192.754942129628</v>
      </c>
      <c r="T2105" s="6">
        <f t="shared" si="164"/>
        <v>41222.7966087963</v>
      </c>
    </row>
    <row r="2106" spans="1:20" ht="48" hidden="1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tr">
        <f t="shared" si="162"/>
        <v>music</v>
      </c>
      <c r="R2106" t="str" cm="1">
        <f t="array" ref="R2106">_xlfn.IFS(ISNUMBER(SEARCH("film &amp; video/television", N2106)),"television",ISNUMBER(SEARCH("film &amp; video/animation", N2106)),"animation",ISNUMBER(SEARCH("film &amp; video/documentary", N2106)),"documentary",ISNUMBER(SEARCH("film &amp; video/drama", N2106)),"drama",ISNUMBER(SEARCH("film &amp; video/science fiction", N2106)),"science fiction",ISNUMBER(SEARCH("film &amp; video/shorts", N2106)),"shorts",ISNUMBER(SEARCH("food/food trucks", N2106)),"food trucks",ISNUMBER(SEARCH("food/restaurants", N2106)),"restaurants",ISNUMBER(SEARCH("food/small batch", N2106)),"small batch",ISNUMBER(SEARCH("games/mobile games", N2106)),"mobile games",ISNUMBER(SEARCH("games/tabletop games", N2106)),"tabletop games",ISNUMBER(SEARCH("games/video games", N2106)),"video games",ISNUMBER(SEARCH("music/classical music", N2106)),"classical music",ISNUMBER(SEARCH("music/electronic music", N2106)),"electronic music",ISNUMBER(SEARCH("music/faith", N2106)),"faith",ISNUMBER(SEARCH("music/indie rock", N2106)),"indie rock",ISNUMBER(SEARCH("music/jazz", N2106)),"jazz",ISNUMBER(SEARCH("music/metal", N2106)),"metal",ISNUMBER(SEARCH("music/pop", N2106)),"pop",ISNUMBER(SEARCH("music/rock", N2106)),"rock",ISNUMBER(SEARCH("music/world music", N2106)),"world music",ISNUMBER(SEARCH("journalism/audio", N2106)),"audio",ISNUMBER(SEARCH("photography/nature", N2106)),"nature",ISNUMBER(SEARCH("photography/people", N2106)),"people",ISNUMBER(SEARCH("photography/photobooks", N2106)),"photobooks",ISNUMBER(SEARCH("photography/places", N2106)),"places",ISNUMBER(SEARCH("publishing/art books", N2106)),"art books",ISNUMBER(SEARCH("publishing/children's books", N2106)),"children's books",ISNUMBER(SEARCH("publishing/fiction", N2106)),"fiction",ISNUMBER(SEARCH("publishing/nonfiction", N2106)),"nonfiction",ISNUMBER(SEARCH("publishing/radio &amp; podcasts", N2106)),"radio &amp; podcasts",ISNUMBER(SEARCH("publishing/translations", N2106)),"translations",ISNUMBER(SEARCH("technology/gadgets", N2106)),"gadgets",ISNUMBER(SEARCH("technology/hardware", N2106)),"hardware",ISNUMBER(SEARCH("technology/makerspaces", N2106)),"makerspaces",ISNUMBER(SEARCH("technology/space exploration", N2106)),"space exploration",ISNUMBER(SEARCH("technology/wearables", N2106)),"wearables",ISNUMBER(SEARCH("technology/web", N2106)),"web",ISNUMBER(SEARCH("theater/musical", N2106)),"musical",ISNUMBER(SEARCH("theater/plays", N2106)),"plays",ISNUMBER(SEARCH("theater/spaces", N2106)),"spaces")</f>
        <v>indie rock</v>
      </c>
      <c r="S2106" s="6">
        <f t="shared" si="163"/>
        <v>41394.074467592596</v>
      </c>
      <c r="T2106" s="6">
        <f t="shared" si="164"/>
        <v>41425</v>
      </c>
    </row>
    <row r="2107" spans="1:20" ht="32" hidden="1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tr">
        <f t="shared" si="162"/>
        <v>music</v>
      </c>
      <c r="R2107" t="str" cm="1">
        <f t="array" ref="R2107">_xlfn.IFS(ISNUMBER(SEARCH("film &amp; video/television", N2107)),"television",ISNUMBER(SEARCH("film &amp; video/animation", N2107)),"animation",ISNUMBER(SEARCH("film &amp; video/documentary", N2107)),"documentary",ISNUMBER(SEARCH("film &amp; video/drama", N2107)),"drama",ISNUMBER(SEARCH("film &amp; video/science fiction", N2107)),"science fiction",ISNUMBER(SEARCH("film &amp; video/shorts", N2107)),"shorts",ISNUMBER(SEARCH("food/food trucks", N2107)),"food trucks",ISNUMBER(SEARCH("food/restaurants", N2107)),"restaurants",ISNUMBER(SEARCH("food/small batch", N2107)),"small batch",ISNUMBER(SEARCH("games/mobile games", N2107)),"mobile games",ISNUMBER(SEARCH("games/tabletop games", N2107)),"tabletop games",ISNUMBER(SEARCH("games/video games", N2107)),"video games",ISNUMBER(SEARCH("music/classical music", N2107)),"classical music",ISNUMBER(SEARCH("music/electronic music", N2107)),"electronic music",ISNUMBER(SEARCH("music/faith", N2107)),"faith",ISNUMBER(SEARCH("music/indie rock", N2107)),"indie rock",ISNUMBER(SEARCH("music/jazz", N2107)),"jazz",ISNUMBER(SEARCH("music/metal", N2107)),"metal",ISNUMBER(SEARCH("music/pop", N2107)),"pop",ISNUMBER(SEARCH("music/rock", N2107)),"rock",ISNUMBER(SEARCH("music/world music", N2107)),"world music",ISNUMBER(SEARCH("journalism/audio", N2107)),"audio",ISNUMBER(SEARCH("photography/nature", N2107)),"nature",ISNUMBER(SEARCH("photography/people", N2107)),"people",ISNUMBER(SEARCH("photography/photobooks", N2107)),"photobooks",ISNUMBER(SEARCH("photography/places", N2107)),"places",ISNUMBER(SEARCH("publishing/art books", N2107)),"art books",ISNUMBER(SEARCH("publishing/children's books", N2107)),"children's books",ISNUMBER(SEARCH("publishing/fiction", N2107)),"fiction",ISNUMBER(SEARCH("publishing/nonfiction", N2107)),"nonfiction",ISNUMBER(SEARCH("publishing/radio &amp; podcasts", N2107)),"radio &amp; podcasts",ISNUMBER(SEARCH("publishing/translations", N2107)),"translations",ISNUMBER(SEARCH("technology/gadgets", N2107)),"gadgets",ISNUMBER(SEARCH("technology/hardware", N2107)),"hardware",ISNUMBER(SEARCH("technology/makerspaces", N2107)),"makerspaces",ISNUMBER(SEARCH("technology/space exploration", N2107)),"space exploration",ISNUMBER(SEARCH("technology/wearables", N2107)),"wearables",ISNUMBER(SEARCH("technology/web", N2107)),"web",ISNUMBER(SEARCH("theater/musical", N2107)),"musical",ISNUMBER(SEARCH("theater/plays", N2107)),"plays",ISNUMBER(SEARCH("theater/spaces", N2107)),"spaces")</f>
        <v>indie rock</v>
      </c>
      <c r="S2107" s="6">
        <f t="shared" si="163"/>
        <v>41951.788807870369</v>
      </c>
      <c r="T2107" s="6">
        <f t="shared" si="164"/>
        <v>41964.166666666672</v>
      </c>
    </row>
    <row r="2108" spans="1:20" ht="48" hidden="1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tr">
        <f t="shared" si="162"/>
        <v>music</v>
      </c>
      <c r="R2108" t="str" cm="1">
        <f t="array" ref="R2108">_xlfn.IFS(ISNUMBER(SEARCH("film &amp; video/television", N2108)),"television",ISNUMBER(SEARCH("film &amp; video/animation", N2108)),"animation",ISNUMBER(SEARCH("film &amp; video/documentary", N2108)),"documentary",ISNUMBER(SEARCH("film &amp; video/drama", N2108)),"drama",ISNUMBER(SEARCH("film &amp; video/science fiction", N2108)),"science fiction",ISNUMBER(SEARCH("film &amp; video/shorts", N2108)),"shorts",ISNUMBER(SEARCH("food/food trucks", N2108)),"food trucks",ISNUMBER(SEARCH("food/restaurants", N2108)),"restaurants",ISNUMBER(SEARCH("food/small batch", N2108)),"small batch",ISNUMBER(SEARCH("games/mobile games", N2108)),"mobile games",ISNUMBER(SEARCH("games/tabletop games", N2108)),"tabletop games",ISNUMBER(SEARCH("games/video games", N2108)),"video games",ISNUMBER(SEARCH("music/classical music", N2108)),"classical music",ISNUMBER(SEARCH("music/electronic music", N2108)),"electronic music",ISNUMBER(SEARCH("music/faith", N2108)),"faith",ISNUMBER(SEARCH("music/indie rock", N2108)),"indie rock",ISNUMBER(SEARCH("music/jazz", N2108)),"jazz",ISNUMBER(SEARCH("music/metal", N2108)),"metal",ISNUMBER(SEARCH("music/pop", N2108)),"pop",ISNUMBER(SEARCH("music/rock", N2108)),"rock",ISNUMBER(SEARCH("music/world music", N2108)),"world music",ISNUMBER(SEARCH("journalism/audio", N2108)),"audio",ISNUMBER(SEARCH("photography/nature", N2108)),"nature",ISNUMBER(SEARCH("photography/people", N2108)),"people",ISNUMBER(SEARCH("photography/photobooks", N2108)),"photobooks",ISNUMBER(SEARCH("photography/places", N2108)),"places",ISNUMBER(SEARCH("publishing/art books", N2108)),"art books",ISNUMBER(SEARCH("publishing/children's books", N2108)),"children's books",ISNUMBER(SEARCH("publishing/fiction", N2108)),"fiction",ISNUMBER(SEARCH("publishing/nonfiction", N2108)),"nonfiction",ISNUMBER(SEARCH("publishing/radio &amp; podcasts", N2108)),"radio &amp; podcasts",ISNUMBER(SEARCH("publishing/translations", N2108)),"translations",ISNUMBER(SEARCH("technology/gadgets", N2108)),"gadgets",ISNUMBER(SEARCH("technology/hardware", N2108)),"hardware",ISNUMBER(SEARCH("technology/makerspaces", N2108)),"makerspaces",ISNUMBER(SEARCH("technology/space exploration", N2108)),"space exploration",ISNUMBER(SEARCH("technology/wearables", N2108)),"wearables",ISNUMBER(SEARCH("technology/web", N2108)),"web",ISNUMBER(SEARCH("theater/musical", N2108)),"musical",ISNUMBER(SEARCH("theater/plays", N2108)),"plays",ISNUMBER(SEARCH("theater/spaces", N2108)),"spaces")</f>
        <v>indie rock</v>
      </c>
      <c r="S2108" s="6">
        <f t="shared" si="163"/>
        <v>41270.21497685185</v>
      </c>
      <c r="T2108" s="6">
        <f t="shared" si="164"/>
        <v>41300.21497685185</v>
      </c>
    </row>
    <row r="2109" spans="1:20" ht="48" hidden="1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tr">
        <f t="shared" si="162"/>
        <v>music</v>
      </c>
      <c r="R2109" t="str" cm="1">
        <f t="array" ref="R2109">_xlfn.IFS(ISNUMBER(SEARCH("film &amp; video/television", N2109)),"television",ISNUMBER(SEARCH("film &amp; video/animation", N2109)),"animation",ISNUMBER(SEARCH("film &amp; video/documentary", N2109)),"documentary",ISNUMBER(SEARCH("film &amp; video/drama", N2109)),"drama",ISNUMBER(SEARCH("film &amp; video/science fiction", N2109)),"science fiction",ISNUMBER(SEARCH("film &amp; video/shorts", N2109)),"shorts",ISNUMBER(SEARCH("food/food trucks", N2109)),"food trucks",ISNUMBER(SEARCH("food/restaurants", N2109)),"restaurants",ISNUMBER(SEARCH("food/small batch", N2109)),"small batch",ISNUMBER(SEARCH("games/mobile games", N2109)),"mobile games",ISNUMBER(SEARCH("games/tabletop games", N2109)),"tabletop games",ISNUMBER(SEARCH("games/video games", N2109)),"video games",ISNUMBER(SEARCH("music/classical music", N2109)),"classical music",ISNUMBER(SEARCH("music/electronic music", N2109)),"electronic music",ISNUMBER(SEARCH("music/faith", N2109)),"faith",ISNUMBER(SEARCH("music/indie rock", N2109)),"indie rock",ISNUMBER(SEARCH("music/jazz", N2109)),"jazz",ISNUMBER(SEARCH("music/metal", N2109)),"metal",ISNUMBER(SEARCH("music/pop", N2109)),"pop",ISNUMBER(SEARCH("music/rock", N2109)),"rock",ISNUMBER(SEARCH("music/world music", N2109)),"world music",ISNUMBER(SEARCH("journalism/audio", N2109)),"audio",ISNUMBER(SEARCH("photography/nature", N2109)),"nature",ISNUMBER(SEARCH("photography/people", N2109)),"people",ISNUMBER(SEARCH("photography/photobooks", N2109)),"photobooks",ISNUMBER(SEARCH("photography/places", N2109)),"places",ISNUMBER(SEARCH("publishing/art books", N2109)),"art books",ISNUMBER(SEARCH("publishing/children's books", N2109)),"children's books",ISNUMBER(SEARCH("publishing/fiction", N2109)),"fiction",ISNUMBER(SEARCH("publishing/nonfiction", N2109)),"nonfiction",ISNUMBER(SEARCH("publishing/radio &amp; podcasts", N2109)),"radio &amp; podcasts",ISNUMBER(SEARCH("publishing/translations", N2109)),"translations",ISNUMBER(SEARCH("technology/gadgets", N2109)),"gadgets",ISNUMBER(SEARCH("technology/hardware", N2109)),"hardware",ISNUMBER(SEARCH("technology/makerspaces", N2109)),"makerspaces",ISNUMBER(SEARCH("technology/space exploration", N2109)),"space exploration",ISNUMBER(SEARCH("technology/wearables", N2109)),"wearables",ISNUMBER(SEARCH("technology/web", N2109)),"web",ISNUMBER(SEARCH("theater/musical", N2109)),"musical",ISNUMBER(SEARCH("theater/plays", N2109)),"plays",ISNUMBER(SEARCH("theater/spaces", N2109)),"spaces")</f>
        <v>indie rock</v>
      </c>
      <c r="S2109" s="6">
        <f t="shared" si="163"/>
        <v>41934.71056712963</v>
      </c>
      <c r="T2109" s="6">
        <f t="shared" si="164"/>
        <v>41955.752233796295</v>
      </c>
    </row>
    <row r="2110" spans="1:20" ht="48" hidden="1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tr">
        <f t="shared" si="162"/>
        <v>music</v>
      </c>
      <c r="R2110" t="str" cm="1">
        <f t="array" ref="R2110">_xlfn.IFS(ISNUMBER(SEARCH("film &amp; video/television", N2110)),"television",ISNUMBER(SEARCH("film &amp; video/animation", N2110)),"animation",ISNUMBER(SEARCH("film &amp; video/documentary", N2110)),"documentary",ISNUMBER(SEARCH("film &amp; video/drama", N2110)),"drama",ISNUMBER(SEARCH("film &amp; video/science fiction", N2110)),"science fiction",ISNUMBER(SEARCH("film &amp; video/shorts", N2110)),"shorts",ISNUMBER(SEARCH("food/food trucks", N2110)),"food trucks",ISNUMBER(SEARCH("food/restaurants", N2110)),"restaurants",ISNUMBER(SEARCH("food/small batch", N2110)),"small batch",ISNUMBER(SEARCH("games/mobile games", N2110)),"mobile games",ISNUMBER(SEARCH("games/tabletop games", N2110)),"tabletop games",ISNUMBER(SEARCH("games/video games", N2110)),"video games",ISNUMBER(SEARCH("music/classical music", N2110)),"classical music",ISNUMBER(SEARCH("music/electronic music", N2110)),"electronic music",ISNUMBER(SEARCH("music/faith", N2110)),"faith",ISNUMBER(SEARCH("music/indie rock", N2110)),"indie rock",ISNUMBER(SEARCH("music/jazz", N2110)),"jazz",ISNUMBER(SEARCH("music/metal", N2110)),"metal",ISNUMBER(SEARCH("music/pop", N2110)),"pop",ISNUMBER(SEARCH("music/rock", N2110)),"rock",ISNUMBER(SEARCH("music/world music", N2110)),"world music",ISNUMBER(SEARCH("journalism/audio", N2110)),"audio",ISNUMBER(SEARCH("photography/nature", N2110)),"nature",ISNUMBER(SEARCH("photography/people", N2110)),"people",ISNUMBER(SEARCH("photography/photobooks", N2110)),"photobooks",ISNUMBER(SEARCH("photography/places", N2110)),"places",ISNUMBER(SEARCH("publishing/art books", N2110)),"art books",ISNUMBER(SEARCH("publishing/children's books", N2110)),"children's books",ISNUMBER(SEARCH("publishing/fiction", N2110)),"fiction",ISNUMBER(SEARCH("publishing/nonfiction", N2110)),"nonfiction",ISNUMBER(SEARCH("publishing/radio &amp; podcasts", N2110)),"radio &amp; podcasts",ISNUMBER(SEARCH("publishing/translations", N2110)),"translations",ISNUMBER(SEARCH("technology/gadgets", N2110)),"gadgets",ISNUMBER(SEARCH("technology/hardware", N2110)),"hardware",ISNUMBER(SEARCH("technology/makerspaces", N2110)),"makerspaces",ISNUMBER(SEARCH("technology/space exploration", N2110)),"space exploration",ISNUMBER(SEARCH("technology/wearables", N2110)),"wearables",ISNUMBER(SEARCH("technology/web", N2110)),"web",ISNUMBER(SEARCH("theater/musical", N2110)),"musical",ISNUMBER(SEARCH("theater/plays", N2110)),"plays",ISNUMBER(SEARCH("theater/spaces", N2110)),"spaces")</f>
        <v>indie rock</v>
      </c>
      <c r="S2110" s="6">
        <f t="shared" si="163"/>
        <v>41135.175694444442</v>
      </c>
      <c r="T2110" s="6">
        <f t="shared" si="164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tr">
        <f t="shared" si="162"/>
        <v>music</v>
      </c>
      <c r="R2111" t="str" cm="1">
        <f t="array" ref="R2111">_xlfn.IFS(ISNUMBER(SEARCH("film &amp; video/television", N2111)),"television",ISNUMBER(SEARCH("film &amp; video/animation", N2111)),"animation",ISNUMBER(SEARCH("film &amp; video/documentary", N2111)),"documentary",ISNUMBER(SEARCH("film &amp; video/drama", N2111)),"drama",ISNUMBER(SEARCH("film &amp; video/science fiction", N2111)),"science fiction",ISNUMBER(SEARCH("film &amp; video/shorts", N2111)),"shorts",ISNUMBER(SEARCH("food/food trucks", N2111)),"food trucks",ISNUMBER(SEARCH("food/restaurants", N2111)),"restaurants",ISNUMBER(SEARCH("food/small batch", N2111)),"small batch",ISNUMBER(SEARCH("games/mobile games", N2111)),"mobile games",ISNUMBER(SEARCH("games/tabletop games", N2111)),"tabletop games",ISNUMBER(SEARCH("games/video games", N2111)),"video games",ISNUMBER(SEARCH("music/classical music", N2111)),"classical music",ISNUMBER(SEARCH("music/electronic music", N2111)),"electronic music",ISNUMBER(SEARCH("music/faith", N2111)),"faith",ISNUMBER(SEARCH("music/indie rock", N2111)),"indie rock",ISNUMBER(SEARCH("music/jazz", N2111)),"jazz",ISNUMBER(SEARCH("music/metal", N2111)),"metal",ISNUMBER(SEARCH("music/pop", N2111)),"pop",ISNUMBER(SEARCH("music/rock", N2111)),"rock",ISNUMBER(SEARCH("music/world music", N2111)),"world music",ISNUMBER(SEARCH("journalism/audio", N2111)),"audio",ISNUMBER(SEARCH("photography/nature", N2111)),"nature",ISNUMBER(SEARCH("photography/people", N2111)),"people",ISNUMBER(SEARCH("photography/photobooks", N2111)),"photobooks",ISNUMBER(SEARCH("photography/places", N2111)),"places",ISNUMBER(SEARCH("publishing/art books", N2111)),"art books",ISNUMBER(SEARCH("publishing/children's books", N2111)),"children's books",ISNUMBER(SEARCH("publishing/fiction", N2111)),"fiction",ISNUMBER(SEARCH("publishing/nonfiction", N2111)),"nonfiction",ISNUMBER(SEARCH("publishing/radio &amp; podcasts", N2111)),"radio &amp; podcasts",ISNUMBER(SEARCH("publishing/translations", N2111)),"translations",ISNUMBER(SEARCH("technology/gadgets", N2111)),"gadgets",ISNUMBER(SEARCH("technology/hardware", N2111)),"hardware",ISNUMBER(SEARCH("technology/makerspaces", N2111)),"makerspaces",ISNUMBER(SEARCH("technology/space exploration", N2111)),"space exploration",ISNUMBER(SEARCH("technology/wearables", N2111)),"wearables",ISNUMBER(SEARCH("technology/web", N2111)),"web",ISNUMBER(SEARCH("theater/musical", N2111)),"musical",ISNUMBER(SEARCH("theater/plays", N2111)),"plays",ISNUMBER(SEARCH("theater/spaces", N2111)),"spaces")</f>
        <v>indie rock</v>
      </c>
      <c r="S2111" s="6">
        <f t="shared" si="163"/>
        <v>42160.708530092597</v>
      </c>
      <c r="T2111" s="6">
        <f t="shared" si="164"/>
        <v>42190.708530092597</v>
      </c>
    </row>
    <row r="2112" spans="1:20" ht="32" hidden="1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tr">
        <f t="shared" si="162"/>
        <v>music</v>
      </c>
      <c r="R2112" t="str" cm="1">
        <f t="array" ref="R2112">_xlfn.IFS(ISNUMBER(SEARCH("film &amp; video/television", N2112)),"television",ISNUMBER(SEARCH("film &amp; video/animation", N2112)),"animation",ISNUMBER(SEARCH("film &amp; video/documentary", N2112)),"documentary",ISNUMBER(SEARCH("film &amp; video/drama", N2112)),"drama",ISNUMBER(SEARCH("film &amp; video/science fiction", N2112)),"science fiction",ISNUMBER(SEARCH("film &amp; video/shorts", N2112)),"shorts",ISNUMBER(SEARCH("food/food trucks", N2112)),"food trucks",ISNUMBER(SEARCH("food/restaurants", N2112)),"restaurants",ISNUMBER(SEARCH("food/small batch", N2112)),"small batch",ISNUMBER(SEARCH("games/mobile games", N2112)),"mobile games",ISNUMBER(SEARCH("games/tabletop games", N2112)),"tabletop games",ISNUMBER(SEARCH("games/video games", N2112)),"video games",ISNUMBER(SEARCH("music/classical music", N2112)),"classical music",ISNUMBER(SEARCH("music/electronic music", N2112)),"electronic music",ISNUMBER(SEARCH("music/faith", N2112)),"faith",ISNUMBER(SEARCH("music/indie rock", N2112)),"indie rock",ISNUMBER(SEARCH("music/jazz", N2112)),"jazz",ISNUMBER(SEARCH("music/metal", N2112)),"metal",ISNUMBER(SEARCH("music/pop", N2112)),"pop",ISNUMBER(SEARCH("music/rock", N2112)),"rock",ISNUMBER(SEARCH("music/world music", N2112)),"world music",ISNUMBER(SEARCH("journalism/audio", N2112)),"audio",ISNUMBER(SEARCH("photography/nature", N2112)),"nature",ISNUMBER(SEARCH("photography/people", N2112)),"people",ISNUMBER(SEARCH("photography/photobooks", N2112)),"photobooks",ISNUMBER(SEARCH("photography/places", N2112)),"places",ISNUMBER(SEARCH("publishing/art books", N2112)),"art books",ISNUMBER(SEARCH("publishing/children's books", N2112)),"children's books",ISNUMBER(SEARCH("publishing/fiction", N2112)),"fiction",ISNUMBER(SEARCH("publishing/nonfiction", N2112)),"nonfiction",ISNUMBER(SEARCH("publishing/radio &amp; podcasts", N2112)),"radio &amp; podcasts",ISNUMBER(SEARCH("publishing/translations", N2112)),"translations",ISNUMBER(SEARCH("technology/gadgets", N2112)),"gadgets",ISNUMBER(SEARCH("technology/hardware", N2112)),"hardware",ISNUMBER(SEARCH("technology/makerspaces", N2112)),"makerspaces",ISNUMBER(SEARCH("technology/space exploration", N2112)),"space exploration",ISNUMBER(SEARCH("technology/wearables", N2112)),"wearables",ISNUMBER(SEARCH("technology/web", N2112)),"web",ISNUMBER(SEARCH("theater/musical", N2112)),"musical",ISNUMBER(SEARCH("theater/plays", N2112)),"plays",ISNUMBER(SEARCH("theater/spaces", N2112)),"spaces")</f>
        <v>indie rock</v>
      </c>
      <c r="S2112" s="6">
        <f t="shared" si="163"/>
        <v>41759.670937499999</v>
      </c>
      <c r="T2112" s="6">
        <f t="shared" si="164"/>
        <v>41787.207638888889</v>
      </c>
    </row>
    <row r="2113" spans="1:20" ht="48" hidden="1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tr">
        <f t="shared" si="162"/>
        <v>music</v>
      </c>
      <c r="R2113" t="str" cm="1">
        <f t="array" ref="R2113">_xlfn.IFS(ISNUMBER(SEARCH("film &amp; video/television", N2113)),"television",ISNUMBER(SEARCH("film &amp; video/animation", N2113)),"animation",ISNUMBER(SEARCH("film &amp; video/documentary", N2113)),"documentary",ISNUMBER(SEARCH("film &amp; video/drama", N2113)),"drama",ISNUMBER(SEARCH("film &amp; video/science fiction", N2113)),"science fiction",ISNUMBER(SEARCH("film &amp; video/shorts", N2113)),"shorts",ISNUMBER(SEARCH("food/food trucks", N2113)),"food trucks",ISNUMBER(SEARCH("food/restaurants", N2113)),"restaurants",ISNUMBER(SEARCH("food/small batch", N2113)),"small batch",ISNUMBER(SEARCH("games/mobile games", N2113)),"mobile games",ISNUMBER(SEARCH("games/tabletop games", N2113)),"tabletop games",ISNUMBER(SEARCH("games/video games", N2113)),"video games",ISNUMBER(SEARCH("music/classical music", N2113)),"classical music",ISNUMBER(SEARCH("music/electronic music", N2113)),"electronic music",ISNUMBER(SEARCH("music/faith", N2113)),"faith",ISNUMBER(SEARCH("music/indie rock", N2113)),"indie rock",ISNUMBER(SEARCH("music/jazz", N2113)),"jazz",ISNUMBER(SEARCH("music/metal", N2113)),"metal",ISNUMBER(SEARCH("music/pop", N2113)),"pop",ISNUMBER(SEARCH("music/rock", N2113)),"rock",ISNUMBER(SEARCH("music/world music", N2113)),"world music",ISNUMBER(SEARCH("journalism/audio", N2113)),"audio",ISNUMBER(SEARCH("photography/nature", N2113)),"nature",ISNUMBER(SEARCH("photography/people", N2113)),"people",ISNUMBER(SEARCH("photography/photobooks", N2113)),"photobooks",ISNUMBER(SEARCH("photography/places", N2113)),"places",ISNUMBER(SEARCH("publishing/art books", N2113)),"art books",ISNUMBER(SEARCH("publishing/children's books", N2113)),"children's books",ISNUMBER(SEARCH("publishing/fiction", N2113)),"fiction",ISNUMBER(SEARCH("publishing/nonfiction", N2113)),"nonfiction",ISNUMBER(SEARCH("publishing/radio &amp; podcasts", N2113)),"radio &amp; podcasts",ISNUMBER(SEARCH("publishing/translations", N2113)),"translations",ISNUMBER(SEARCH("technology/gadgets", N2113)),"gadgets",ISNUMBER(SEARCH("technology/hardware", N2113)),"hardware",ISNUMBER(SEARCH("technology/makerspaces", N2113)),"makerspaces",ISNUMBER(SEARCH("technology/space exploration", N2113)),"space exploration",ISNUMBER(SEARCH("technology/wearables", N2113)),"wearables",ISNUMBER(SEARCH("technology/web", N2113)),"web",ISNUMBER(SEARCH("theater/musical", N2113)),"musical",ISNUMBER(SEARCH("theater/plays", N2113)),"plays",ISNUMBER(SEARCH("theater/spaces", N2113)),"spaces")</f>
        <v>indie rock</v>
      </c>
      <c r="S2113" s="6">
        <f t="shared" si="163"/>
        <v>40703.197048611109</v>
      </c>
      <c r="T2113" s="6">
        <f t="shared" si="164"/>
        <v>40770.041666666664</v>
      </c>
    </row>
    <row r="2114" spans="1:20" ht="48" hidden="1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tr">
        <f t="shared" si="162"/>
        <v>music</v>
      </c>
      <c r="R2114" t="str" cm="1">
        <f t="array" ref="R2114">_xlfn.IFS(ISNUMBER(SEARCH("film &amp; video/television", N2114)),"television",ISNUMBER(SEARCH("film &amp; video/animation", N2114)),"animation",ISNUMBER(SEARCH("film &amp; video/documentary", N2114)),"documentary",ISNUMBER(SEARCH("film &amp; video/drama", N2114)),"drama",ISNUMBER(SEARCH("film &amp; video/science fiction", N2114)),"science fiction",ISNUMBER(SEARCH("film &amp; video/shorts", N2114)),"shorts",ISNUMBER(SEARCH("food/food trucks", N2114)),"food trucks",ISNUMBER(SEARCH("food/restaurants", N2114)),"restaurants",ISNUMBER(SEARCH("food/small batch", N2114)),"small batch",ISNUMBER(SEARCH("games/mobile games", N2114)),"mobile games",ISNUMBER(SEARCH("games/tabletop games", N2114)),"tabletop games",ISNUMBER(SEARCH("games/video games", N2114)),"video games",ISNUMBER(SEARCH("music/classical music", N2114)),"classical music",ISNUMBER(SEARCH("music/electronic music", N2114)),"electronic music",ISNUMBER(SEARCH("music/faith", N2114)),"faith",ISNUMBER(SEARCH("music/indie rock", N2114)),"indie rock",ISNUMBER(SEARCH("music/jazz", N2114)),"jazz",ISNUMBER(SEARCH("music/metal", N2114)),"metal",ISNUMBER(SEARCH("music/pop", N2114)),"pop",ISNUMBER(SEARCH("music/rock", N2114)),"rock",ISNUMBER(SEARCH("music/world music", N2114)),"world music",ISNUMBER(SEARCH("journalism/audio", N2114)),"audio",ISNUMBER(SEARCH("photography/nature", N2114)),"nature",ISNUMBER(SEARCH("photography/people", N2114)),"people",ISNUMBER(SEARCH("photography/photobooks", N2114)),"photobooks",ISNUMBER(SEARCH("photography/places", N2114)),"places",ISNUMBER(SEARCH("publishing/art books", N2114)),"art books",ISNUMBER(SEARCH("publishing/children's books", N2114)),"children's books",ISNUMBER(SEARCH("publishing/fiction", N2114)),"fiction",ISNUMBER(SEARCH("publishing/nonfiction", N2114)),"nonfiction",ISNUMBER(SEARCH("publishing/radio &amp; podcasts", N2114)),"radio &amp; podcasts",ISNUMBER(SEARCH("publishing/translations", N2114)),"translations",ISNUMBER(SEARCH("technology/gadgets", N2114)),"gadgets",ISNUMBER(SEARCH("technology/hardware", N2114)),"hardware",ISNUMBER(SEARCH("technology/makerspaces", N2114)),"makerspaces",ISNUMBER(SEARCH("technology/space exploration", N2114)),"space exploration",ISNUMBER(SEARCH("technology/wearables", N2114)),"wearables",ISNUMBER(SEARCH("technology/web", N2114)),"web",ISNUMBER(SEARCH("theater/musical", N2114)),"musical",ISNUMBER(SEARCH("theater/plays", N2114)),"plays",ISNUMBER(SEARCH("theater/spaces", N2114)),"spaces")</f>
        <v>indie rock</v>
      </c>
      <c r="S2114" s="6">
        <f t="shared" si="163"/>
        <v>41365.928159722222</v>
      </c>
      <c r="T2114" s="6">
        <f t="shared" si="164"/>
        <v>41379.928159722222</v>
      </c>
    </row>
    <row r="2115" spans="1:20" ht="32" hidden="1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(E2115/D2115)*100</f>
        <v>104.85714285714285</v>
      </c>
      <c r="P2115">
        <f t="shared" ref="P2115:P2178" si="166">(E2115/L2115)</f>
        <v>68.598130841121488</v>
      </c>
      <c r="Q2115" t="str">
        <f t="shared" ref="Q2115:Q2178" si="167">_xlfn.IFS(ISNUMBER(SEARCH("film &amp; video", N2115)),"film &amp; video",ISNUMBER(SEARCH("food", N2115)),"food",ISNUMBER(SEARCH("games", N2115)),"games",ISNUMBER(SEARCH("journalism", N2115)),"journalism",ISNUMBER(SEARCH("music", N2115)),"music",ISNUMBER(SEARCH("photography", N2115)),"photography",ISNUMBER(SEARCH("publishing", N2115)),"publishing",ISNUMBER(SEARCH("technology", N2115)),"technology",ISNUMBER(SEARCH("theater", N2115)),"theater")</f>
        <v>music</v>
      </c>
      <c r="R2115" t="str" cm="1">
        <f t="array" ref="R2115">_xlfn.IFS(ISNUMBER(SEARCH("film &amp; video/television", N2115)),"television",ISNUMBER(SEARCH("film &amp; video/animation", N2115)),"animation",ISNUMBER(SEARCH("film &amp; video/documentary", N2115)),"documentary",ISNUMBER(SEARCH("film &amp; video/drama", N2115)),"drama",ISNUMBER(SEARCH("film &amp; video/science fiction", N2115)),"science fiction",ISNUMBER(SEARCH("film &amp; video/shorts", N2115)),"shorts",ISNUMBER(SEARCH("food/food trucks", N2115)),"food trucks",ISNUMBER(SEARCH("food/restaurants", N2115)),"restaurants",ISNUMBER(SEARCH("food/small batch", N2115)),"small batch",ISNUMBER(SEARCH("games/mobile games", N2115)),"mobile games",ISNUMBER(SEARCH("games/tabletop games", N2115)),"tabletop games",ISNUMBER(SEARCH("games/video games", N2115)),"video games",ISNUMBER(SEARCH("music/classical music", N2115)),"classical music",ISNUMBER(SEARCH("music/electronic music", N2115)),"electronic music",ISNUMBER(SEARCH("music/faith", N2115)),"faith",ISNUMBER(SEARCH("music/indie rock", N2115)),"indie rock",ISNUMBER(SEARCH("music/jazz", N2115)),"jazz",ISNUMBER(SEARCH("music/metal", N2115)),"metal",ISNUMBER(SEARCH("music/pop", N2115)),"pop",ISNUMBER(SEARCH("music/rock", N2115)),"rock",ISNUMBER(SEARCH("music/world music", N2115)),"world music",ISNUMBER(SEARCH("journalism/audio", N2115)),"audio",ISNUMBER(SEARCH("photography/nature", N2115)),"nature",ISNUMBER(SEARCH("photography/people", N2115)),"people",ISNUMBER(SEARCH("photography/photobooks", N2115)),"photobooks",ISNUMBER(SEARCH("photography/places", N2115)),"places",ISNUMBER(SEARCH("publishing/art books", N2115)),"art books",ISNUMBER(SEARCH("publishing/children's books", N2115)),"children's books",ISNUMBER(SEARCH("publishing/fiction", N2115)),"fiction",ISNUMBER(SEARCH("publishing/nonfiction", N2115)),"nonfiction",ISNUMBER(SEARCH("publishing/radio &amp; podcasts", N2115)),"radio &amp; podcasts",ISNUMBER(SEARCH("publishing/translations", N2115)),"translations",ISNUMBER(SEARCH("technology/gadgets", N2115)),"gadgets",ISNUMBER(SEARCH("technology/hardware", N2115)),"hardware",ISNUMBER(SEARCH("technology/makerspaces", N2115)),"makerspaces",ISNUMBER(SEARCH("technology/space exploration", N2115)),"space exploration",ISNUMBER(SEARCH("technology/wearables", N2115)),"wearables",ISNUMBER(SEARCH("technology/web", N2115)),"web",ISNUMBER(SEARCH("theater/musical", N2115)),"musical",ISNUMBER(SEARCH("theater/plays", N2115)),"plays",ISNUMBER(SEARCH("theater/spaces", N2115)),"spaces")</f>
        <v>indie rock</v>
      </c>
      <c r="S2115" s="6">
        <f t="shared" ref="S2115:S2178" si="168">(((J2115/60)/60)/24)+DATE(1970,1,1)</f>
        <v>41870.86546296296</v>
      </c>
      <c r="T2115" s="6">
        <f t="shared" ref="T2115:T2178" si="169">(((I2115/60)/60)/24)+DATE(1970,1,1)</f>
        <v>41905.86546296296</v>
      </c>
    </row>
    <row r="2116" spans="1:20" ht="48" hidden="1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tr">
        <f t="shared" si="167"/>
        <v>music</v>
      </c>
      <c r="R2116" t="str" cm="1">
        <f t="array" ref="R2116">_xlfn.IFS(ISNUMBER(SEARCH("film &amp; video/television", N2116)),"television",ISNUMBER(SEARCH("film &amp; video/animation", N2116)),"animation",ISNUMBER(SEARCH("film &amp; video/documentary", N2116)),"documentary",ISNUMBER(SEARCH("film &amp; video/drama", N2116)),"drama",ISNUMBER(SEARCH("film &amp; video/science fiction", N2116)),"science fiction",ISNUMBER(SEARCH("film &amp; video/shorts", N2116)),"shorts",ISNUMBER(SEARCH("food/food trucks", N2116)),"food trucks",ISNUMBER(SEARCH("food/restaurants", N2116)),"restaurants",ISNUMBER(SEARCH("food/small batch", N2116)),"small batch",ISNUMBER(SEARCH("games/mobile games", N2116)),"mobile games",ISNUMBER(SEARCH("games/tabletop games", N2116)),"tabletop games",ISNUMBER(SEARCH("games/video games", N2116)),"video games",ISNUMBER(SEARCH("music/classical music", N2116)),"classical music",ISNUMBER(SEARCH("music/electronic music", N2116)),"electronic music",ISNUMBER(SEARCH("music/faith", N2116)),"faith",ISNUMBER(SEARCH("music/indie rock", N2116)),"indie rock",ISNUMBER(SEARCH("music/jazz", N2116)),"jazz",ISNUMBER(SEARCH("music/metal", N2116)),"metal",ISNUMBER(SEARCH("music/pop", N2116)),"pop",ISNUMBER(SEARCH("music/rock", N2116)),"rock",ISNUMBER(SEARCH("music/world music", N2116)),"world music",ISNUMBER(SEARCH("journalism/audio", N2116)),"audio",ISNUMBER(SEARCH("photography/nature", N2116)),"nature",ISNUMBER(SEARCH("photography/people", N2116)),"people",ISNUMBER(SEARCH("photography/photobooks", N2116)),"photobooks",ISNUMBER(SEARCH("photography/places", N2116)),"places",ISNUMBER(SEARCH("publishing/art books", N2116)),"art books",ISNUMBER(SEARCH("publishing/children's books", N2116)),"children's books",ISNUMBER(SEARCH("publishing/fiction", N2116)),"fiction",ISNUMBER(SEARCH("publishing/nonfiction", N2116)),"nonfiction",ISNUMBER(SEARCH("publishing/radio &amp; podcasts", N2116)),"radio &amp; podcasts",ISNUMBER(SEARCH("publishing/translations", N2116)),"translations",ISNUMBER(SEARCH("technology/gadgets", N2116)),"gadgets",ISNUMBER(SEARCH("technology/hardware", N2116)),"hardware",ISNUMBER(SEARCH("technology/makerspaces", N2116)),"makerspaces",ISNUMBER(SEARCH("technology/space exploration", N2116)),"space exploration",ISNUMBER(SEARCH("technology/wearables", N2116)),"wearables",ISNUMBER(SEARCH("technology/web", N2116)),"web",ISNUMBER(SEARCH("theater/musical", N2116)),"musical",ISNUMBER(SEARCH("theater/plays", N2116)),"plays",ISNUMBER(SEARCH("theater/spaces", N2116)),"spaces")</f>
        <v>indie rock</v>
      </c>
      <c r="S2116" s="6">
        <f t="shared" si="168"/>
        <v>40458.815625000003</v>
      </c>
      <c r="T2116" s="6">
        <f t="shared" si="169"/>
        <v>40521.207638888889</v>
      </c>
    </row>
    <row r="2117" spans="1:20" ht="48" hidden="1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tr">
        <f t="shared" si="167"/>
        <v>music</v>
      </c>
      <c r="R2117" t="str" cm="1">
        <f t="array" ref="R2117">_xlfn.IFS(ISNUMBER(SEARCH("film &amp; video/television", N2117)),"television",ISNUMBER(SEARCH("film &amp; video/animation", N2117)),"animation",ISNUMBER(SEARCH("film &amp; video/documentary", N2117)),"documentary",ISNUMBER(SEARCH("film &amp; video/drama", N2117)),"drama",ISNUMBER(SEARCH("film &amp; video/science fiction", N2117)),"science fiction",ISNUMBER(SEARCH("film &amp; video/shorts", N2117)),"shorts",ISNUMBER(SEARCH("food/food trucks", N2117)),"food trucks",ISNUMBER(SEARCH("food/restaurants", N2117)),"restaurants",ISNUMBER(SEARCH("food/small batch", N2117)),"small batch",ISNUMBER(SEARCH("games/mobile games", N2117)),"mobile games",ISNUMBER(SEARCH("games/tabletop games", N2117)),"tabletop games",ISNUMBER(SEARCH("games/video games", N2117)),"video games",ISNUMBER(SEARCH("music/classical music", N2117)),"classical music",ISNUMBER(SEARCH("music/electronic music", N2117)),"electronic music",ISNUMBER(SEARCH("music/faith", N2117)),"faith",ISNUMBER(SEARCH("music/indie rock", N2117)),"indie rock",ISNUMBER(SEARCH("music/jazz", N2117)),"jazz",ISNUMBER(SEARCH("music/metal", N2117)),"metal",ISNUMBER(SEARCH("music/pop", N2117)),"pop",ISNUMBER(SEARCH("music/rock", N2117)),"rock",ISNUMBER(SEARCH("music/world music", N2117)),"world music",ISNUMBER(SEARCH("journalism/audio", N2117)),"audio",ISNUMBER(SEARCH("photography/nature", N2117)),"nature",ISNUMBER(SEARCH("photography/people", N2117)),"people",ISNUMBER(SEARCH("photography/photobooks", N2117)),"photobooks",ISNUMBER(SEARCH("photography/places", N2117)),"places",ISNUMBER(SEARCH("publishing/art books", N2117)),"art books",ISNUMBER(SEARCH("publishing/children's books", N2117)),"children's books",ISNUMBER(SEARCH("publishing/fiction", N2117)),"fiction",ISNUMBER(SEARCH("publishing/nonfiction", N2117)),"nonfiction",ISNUMBER(SEARCH("publishing/radio &amp; podcasts", N2117)),"radio &amp; podcasts",ISNUMBER(SEARCH("publishing/translations", N2117)),"translations",ISNUMBER(SEARCH("technology/gadgets", N2117)),"gadgets",ISNUMBER(SEARCH("technology/hardware", N2117)),"hardware",ISNUMBER(SEARCH("technology/makerspaces", N2117)),"makerspaces",ISNUMBER(SEARCH("technology/space exploration", N2117)),"space exploration",ISNUMBER(SEARCH("technology/wearables", N2117)),"wearables",ISNUMBER(SEARCH("technology/web", N2117)),"web",ISNUMBER(SEARCH("theater/musical", N2117)),"musical",ISNUMBER(SEARCH("theater/plays", N2117)),"plays",ISNUMBER(SEARCH("theater/spaces", N2117)),"spaces")</f>
        <v>indie rock</v>
      </c>
      <c r="S2117" s="6">
        <f t="shared" si="168"/>
        <v>40564.081030092595</v>
      </c>
      <c r="T2117" s="6">
        <f t="shared" si="169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tr">
        <f t="shared" si="167"/>
        <v>music</v>
      </c>
      <c r="R2118" t="str" cm="1">
        <f t="array" ref="R2118">_xlfn.IFS(ISNUMBER(SEARCH("film &amp; video/television", N2118)),"television",ISNUMBER(SEARCH("film &amp; video/animation", N2118)),"animation",ISNUMBER(SEARCH("film &amp; video/documentary", N2118)),"documentary",ISNUMBER(SEARCH("film &amp; video/drama", N2118)),"drama",ISNUMBER(SEARCH("film &amp; video/science fiction", N2118)),"science fiction",ISNUMBER(SEARCH("film &amp; video/shorts", N2118)),"shorts",ISNUMBER(SEARCH("food/food trucks", N2118)),"food trucks",ISNUMBER(SEARCH("food/restaurants", N2118)),"restaurants",ISNUMBER(SEARCH("food/small batch", N2118)),"small batch",ISNUMBER(SEARCH("games/mobile games", N2118)),"mobile games",ISNUMBER(SEARCH("games/tabletop games", N2118)),"tabletop games",ISNUMBER(SEARCH("games/video games", N2118)),"video games",ISNUMBER(SEARCH("music/classical music", N2118)),"classical music",ISNUMBER(SEARCH("music/electronic music", N2118)),"electronic music",ISNUMBER(SEARCH("music/faith", N2118)),"faith",ISNUMBER(SEARCH("music/indie rock", N2118)),"indie rock",ISNUMBER(SEARCH("music/jazz", N2118)),"jazz",ISNUMBER(SEARCH("music/metal", N2118)),"metal",ISNUMBER(SEARCH("music/pop", N2118)),"pop",ISNUMBER(SEARCH("music/rock", N2118)),"rock",ISNUMBER(SEARCH("music/world music", N2118)),"world music",ISNUMBER(SEARCH("journalism/audio", N2118)),"audio",ISNUMBER(SEARCH("photography/nature", N2118)),"nature",ISNUMBER(SEARCH("photography/people", N2118)),"people",ISNUMBER(SEARCH("photography/photobooks", N2118)),"photobooks",ISNUMBER(SEARCH("photography/places", N2118)),"places",ISNUMBER(SEARCH("publishing/art books", N2118)),"art books",ISNUMBER(SEARCH("publishing/children's books", N2118)),"children's books",ISNUMBER(SEARCH("publishing/fiction", N2118)),"fiction",ISNUMBER(SEARCH("publishing/nonfiction", N2118)),"nonfiction",ISNUMBER(SEARCH("publishing/radio &amp; podcasts", N2118)),"radio &amp; podcasts",ISNUMBER(SEARCH("publishing/translations", N2118)),"translations",ISNUMBER(SEARCH("technology/gadgets", N2118)),"gadgets",ISNUMBER(SEARCH("technology/hardware", N2118)),"hardware",ISNUMBER(SEARCH("technology/makerspaces", N2118)),"makerspaces",ISNUMBER(SEARCH("technology/space exploration", N2118)),"space exploration",ISNUMBER(SEARCH("technology/wearables", N2118)),"wearables",ISNUMBER(SEARCH("technology/web", N2118)),"web",ISNUMBER(SEARCH("theater/musical", N2118)),"musical",ISNUMBER(SEARCH("theater/plays", N2118)),"plays",ISNUMBER(SEARCH("theater/spaces", N2118)),"spaces")</f>
        <v>indie rock</v>
      </c>
      <c r="S2118" s="6">
        <f t="shared" si="168"/>
        <v>41136.777812500004</v>
      </c>
      <c r="T2118" s="6">
        <f t="shared" si="169"/>
        <v>41184.777812500004</v>
      </c>
    </row>
    <row r="2119" spans="1:20" ht="48" hidden="1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tr">
        <f t="shared" si="167"/>
        <v>music</v>
      </c>
      <c r="R2119" t="str" cm="1">
        <f t="array" ref="R2119">_xlfn.IFS(ISNUMBER(SEARCH("film &amp; video/television", N2119)),"television",ISNUMBER(SEARCH("film &amp; video/animation", N2119)),"animation",ISNUMBER(SEARCH("film &amp; video/documentary", N2119)),"documentary",ISNUMBER(SEARCH("film &amp; video/drama", N2119)),"drama",ISNUMBER(SEARCH("film &amp; video/science fiction", N2119)),"science fiction",ISNUMBER(SEARCH("film &amp; video/shorts", N2119)),"shorts",ISNUMBER(SEARCH("food/food trucks", N2119)),"food trucks",ISNUMBER(SEARCH("food/restaurants", N2119)),"restaurants",ISNUMBER(SEARCH("food/small batch", N2119)),"small batch",ISNUMBER(SEARCH("games/mobile games", N2119)),"mobile games",ISNUMBER(SEARCH("games/tabletop games", N2119)),"tabletop games",ISNUMBER(SEARCH("games/video games", N2119)),"video games",ISNUMBER(SEARCH("music/classical music", N2119)),"classical music",ISNUMBER(SEARCH("music/electronic music", N2119)),"electronic music",ISNUMBER(SEARCH("music/faith", N2119)),"faith",ISNUMBER(SEARCH("music/indie rock", N2119)),"indie rock",ISNUMBER(SEARCH("music/jazz", N2119)),"jazz",ISNUMBER(SEARCH("music/metal", N2119)),"metal",ISNUMBER(SEARCH("music/pop", N2119)),"pop",ISNUMBER(SEARCH("music/rock", N2119)),"rock",ISNUMBER(SEARCH("music/world music", N2119)),"world music",ISNUMBER(SEARCH("journalism/audio", N2119)),"audio",ISNUMBER(SEARCH("photography/nature", N2119)),"nature",ISNUMBER(SEARCH("photography/people", N2119)),"people",ISNUMBER(SEARCH("photography/photobooks", N2119)),"photobooks",ISNUMBER(SEARCH("photography/places", N2119)),"places",ISNUMBER(SEARCH("publishing/art books", N2119)),"art books",ISNUMBER(SEARCH("publishing/children's books", N2119)),"children's books",ISNUMBER(SEARCH("publishing/fiction", N2119)),"fiction",ISNUMBER(SEARCH("publishing/nonfiction", N2119)),"nonfiction",ISNUMBER(SEARCH("publishing/radio &amp; podcasts", N2119)),"radio &amp; podcasts",ISNUMBER(SEARCH("publishing/translations", N2119)),"translations",ISNUMBER(SEARCH("technology/gadgets", N2119)),"gadgets",ISNUMBER(SEARCH("technology/hardware", N2119)),"hardware",ISNUMBER(SEARCH("technology/makerspaces", N2119)),"makerspaces",ISNUMBER(SEARCH("technology/space exploration", N2119)),"space exploration",ISNUMBER(SEARCH("technology/wearables", N2119)),"wearables",ISNUMBER(SEARCH("technology/web", N2119)),"web",ISNUMBER(SEARCH("theater/musical", N2119)),"musical",ISNUMBER(SEARCH("theater/plays", N2119)),"plays",ISNUMBER(SEARCH("theater/spaces", N2119)),"spaces")</f>
        <v>indie rock</v>
      </c>
      <c r="S2119" s="6">
        <f t="shared" si="168"/>
        <v>42290.059594907405</v>
      </c>
      <c r="T2119" s="6">
        <f t="shared" si="169"/>
        <v>42304.207638888889</v>
      </c>
    </row>
    <row r="2120" spans="1:20" ht="32" hidden="1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tr">
        <f t="shared" si="167"/>
        <v>music</v>
      </c>
      <c r="R2120" t="str" cm="1">
        <f t="array" ref="R2120">_xlfn.IFS(ISNUMBER(SEARCH("film &amp; video/television", N2120)),"television",ISNUMBER(SEARCH("film &amp; video/animation", N2120)),"animation",ISNUMBER(SEARCH("film &amp; video/documentary", N2120)),"documentary",ISNUMBER(SEARCH("film &amp; video/drama", N2120)),"drama",ISNUMBER(SEARCH("film &amp; video/science fiction", N2120)),"science fiction",ISNUMBER(SEARCH("film &amp; video/shorts", N2120)),"shorts",ISNUMBER(SEARCH("food/food trucks", N2120)),"food trucks",ISNUMBER(SEARCH("food/restaurants", N2120)),"restaurants",ISNUMBER(SEARCH("food/small batch", N2120)),"small batch",ISNUMBER(SEARCH("games/mobile games", N2120)),"mobile games",ISNUMBER(SEARCH("games/tabletop games", N2120)),"tabletop games",ISNUMBER(SEARCH("games/video games", N2120)),"video games",ISNUMBER(SEARCH("music/classical music", N2120)),"classical music",ISNUMBER(SEARCH("music/electronic music", N2120)),"electronic music",ISNUMBER(SEARCH("music/faith", N2120)),"faith",ISNUMBER(SEARCH("music/indie rock", N2120)),"indie rock",ISNUMBER(SEARCH("music/jazz", N2120)),"jazz",ISNUMBER(SEARCH("music/metal", N2120)),"metal",ISNUMBER(SEARCH("music/pop", N2120)),"pop",ISNUMBER(SEARCH("music/rock", N2120)),"rock",ISNUMBER(SEARCH("music/world music", N2120)),"world music",ISNUMBER(SEARCH("journalism/audio", N2120)),"audio",ISNUMBER(SEARCH("photography/nature", N2120)),"nature",ISNUMBER(SEARCH("photography/people", N2120)),"people",ISNUMBER(SEARCH("photography/photobooks", N2120)),"photobooks",ISNUMBER(SEARCH("photography/places", N2120)),"places",ISNUMBER(SEARCH("publishing/art books", N2120)),"art books",ISNUMBER(SEARCH("publishing/children's books", N2120)),"children's books",ISNUMBER(SEARCH("publishing/fiction", N2120)),"fiction",ISNUMBER(SEARCH("publishing/nonfiction", N2120)),"nonfiction",ISNUMBER(SEARCH("publishing/radio &amp; podcasts", N2120)),"radio &amp; podcasts",ISNUMBER(SEARCH("publishing/translations", N2120)),"translations",ISNUMBER(SEARCH("technology/gadgets", N2120)),"gadgets",ISNUMBER(SEARCH("technology/hardware", N2120)),"hardware",ISNUMBER(SEARCH("technology/makerspaces", N2120)),"makerspaces",ISNUMBER(SEARCH("technology/space exploration", N2120)),"space exploration",ISNUMBER(SEARCH("technology/wearables", N2120)),"wearables",ISNUMBER(SEARCH("technology/web", N2120)),"web",ISNUMBER(SEARCH("theater/musical", N2120)),"musical",ISNUMBER(SEARCH("theater/plays", N2120)),"plays",ISNUMBER(SEARCH("theater/spaces", N2120)),"spaces")</f>
        <v>indie rock</v>
      </c>
      <c r="S2120" s="6">
        <f t="shared" si="168"/>
        <v>40718.839537037034</v>
      </c>
      <c r="T2120" s="6">
        <f t="shared" si="169"/>
        <v>40748.839537037034</v>
      </c>
    </row>
    <row r="2121" spans="1:20" ht="48" hidden="1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tr">
        <f t="shared" si="167"/>
        <v>music</v>
      </c>
      <c r="R2121" t="str" cm="1">
        <f t="array" ref="R2121">_xlfn.IFS(ISNUMBER(SEARCH("film &amp; video/television", N2121)),"television",ISNUMBER(SEARCH("film &amp; video/animation", N2121)),"animation",ISNUMBER(SEARCH("film &amp; video/documentary", N2121)),"documentary",ISNUMBER(SEARCH("film &amp; video/drama", N2121)),"drama",ISNUMBER(SEARCH("film &amp; video/science fiction", N2121)),"science fiction",ISNUMBER(SEARCH("film &amp; video/shorts", N2121)),"shorts",ISNUMBER(SEARCH("food/food trucks", N2121)),"food trucks",ISNUMBER(SEARCH("food/restaurants", N2121)),"restaurants",ISNUMBER(SEARCH("food/small batch", N2121)),"small batch",ISNUMBER(SEARCH("games/mobile games", N2121)),"mobile games",ISNUMBER(SEARCH("games/tabletop games", N2121)),"tabletop games",ISNUMBER(SEARCH("games/video games", N2121)),"video games",ISNUMBER(SEARCH("music/classical music", N2121)),"classical music",ISNUMBER(SEARCH("music/electronic music", N2121)),"electronic music",ISNUMBER(SEARCH("music/faith", N2121)),"faith",ISNUMBER(SEARCH("music/indie rock", N2121)),"indie rock",ISNUMBER(SEARCH("music/jazz", N2121)),"jazz",ISNUMBER(SEARCH("music/metal", N2121)),"metal",ISNUMBER(SEARCH("music/pop", N2121)),"pop",ISNUMBER(SEARCH("music/rock", N2121)),"rock",ISNUMBER(SEARCH("music/world music", N2121)),"world music",ISNUMBER(SEARCH("journalism/audio", N2121)),"audio",ISNUMBER(SEARCH("photography/nature", N2121)),"nature",ISNUMBER(SEARCH("photography/people", N2121)),"people",ISNUMBER(SEARCH("photography/photobooks", N2121)),"photobooks",ISNUMBER(SEARCH("photography/places", N2121)),"places",ISNUMBER(SEARCH("publishing/art books", N2121)),"art books",ISNUMBER(SEARCH("publishing/children's books", N2121)),"children's books",ISNUMBER(SEARCH("publishing/fiction", N2121)),"fiction",ISNUMBER(SEARCH("publishing/nonfiction", N2121)),"nonfiction",ISNUMBER(SEARCH("publishing/radio &amp; podcasts", N2121)),"radio &amp; podcasts",ISNUMBER(SEARCH("publishing/translations", N2121)),"translations",ISNUMBER(SEARCH("technology/gadgets", N2121)),"gadgets",ISNUMBER(SEARCH("technology/hardware", N2121)),"hardware",ISNUMBER(SEARCH("technology/makerspaces", N2121)),"makerspaces",ISNUMBER(SEARCH("technology/space exploration", N2121)),"space exploration",ISNUMBER(SEARCH("technology/wearables", N2121)),"wearables",ISNUMBER(SEARCH("technology/web", N2121)),"web",ISNUMBER(SEARCH("theater/musical", N2121)),"musical",ISNUMBER(SEARCH("theater/plays", N2121)),"plays",ISNUMBER(SEARCH("theater/spaces", N2121)),"spaces")</f>
        <v>indie rock</v>
      </c>
      <c r="S2121" s="6">
        <f t="shared" si="168"/>
        <v>41107.130150462966</v>
      </c>
      <c r="T2121" s="6">
        <f t="shared" si="169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tr">
        <f t="shared" si="167"/>
        <v>music</v>
      </c>
      <c r="R2122" t="str" cm="1">
        <f t="array" ref="R2122">_xlfn.IFS(ISNUMBER(SEARCH("film &amp; video/television", N2122)),"television",ISNUMBER(SEARCH("film &amp; video/animation", N2122)),"animation",ISNUMBER(SEARCH("film &amp; video/documentary", N2122)),"documentary",ISNUMBER(SEARCH("film &amp; video/drama", N2122)),"drama",ISNUMBER(SEARCH("film &amp; video/science fiction", N2122)),"science fiction",ISNUMBER(SEARCH("film &amp; video/shorts", N2122)),"shorts",ISNUMBER(SEARCH("food/food trucks", N2122)),"food trucks",ISNUMBER(SEARCH("food/restaurants", N2122)),"restaurants",ISNUMBER(SEARCH("food/small batch", N2122)),"small batch",ISNUMBER(SEARCH("games/mobile games", N2122)),"mobile games",ISNUMBER(SEARCH("games/tabletop games", N2122)),"tabletop games",ISNUMBER(SEARCH("games/video games", N2122)),"video games",ISNUMBER(SEARCH("music/classical music", N2122)),"classical music",ISNUMBER(SEARCH("music/electronic music", N2122)),"electronic music",ISNUMBER(SEARCH("music/faith", N2122)),"faith",ISNUMBER(SEARCH("music/indie rock", N2122)),"indie rock",ISNUMBER(SEARCH("music/jazz", N2122)),"jazz",ISNUMBER(SEARCH("music/metal", N2122)),"metal",ISNUMBER(SEARCH("music/pop", N2122)),"pop",ISNUMBER(SEARCH("music/rock", N2122)),"rock",ISNUMBER(SEARCH("music/world music", N2122)),"world music",ISNUMBER(SEARCH("journalism/audio", N2122)),"audio",ISNUMBER(SEARCH("photography/nature", N2122)),"nature",ISNUMBER(SEARCH("photography/people", N2122)),"people",ISNUMBER(SEARCH("photography/photobooks", N2122)),"photobooks",ISNUMBER(SEARCH("photography/places", N2122)),"places",ISNUMBER(SEARCH("publishing/art books", N2122)),"art books",ISNUMBER(SEARCH("publishing/children's books", N2122)),"children's books",ISNUMBER(SEARCH("publishing/fiction", N2122)),"fiction",ISNUMBER(SEARCH("publishing/nonfiction", N2122)),"nonfiction",ISNUMBER(SEARCH("publishing/radio &amp; podcasts", N2122)),"radio &amp; podcasts",ISNUMBER(SEARCH("publishing/translations", N2122)),"translations",ISNUMBER(SEARCH("technology/gadgets", N2122)),"gadgets",ISNUMBER(SEARCH("technology/hardware", N2122)),"hardware",ISNUMBER(SEARCH("technology/makerspaces", N2122)),"makerspaces",ISNUMBER(SEARCH("technology/space exploration", N2122)),"space exploration",ISNUMBER(SEARCH("technology/wearables", N2122)),"wearables",ISNUMBER(SEARCH("technology/web", N2122)),"web",ISNUMBER(SEARCH("theater/musical", N2122)),"musical",ISNUMBER(SEARCH("theater/plays", N2122)),"plays",ISNUMBER(SEARCH("theater/spaces", N2122)),"spaces")</f>
        <v>indie rock</v>
      </c>
      <c r="S2122" s="6">
        <f t="shared" si="168"/>
        <v>41591.964537037034</v>
      </c>
      <c r="T2122" s="6">
        <f t="shared" si="169"/>
        <v>41640.964537037034</v>
      </c>
    </row>
    <row r="2123" spans="1:20" ht="32" hidden="1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tr">
        <f t="shared" si="167"/>
        <v>games</v>
      </c>
      <c r="R2123" t="str" cm="1">
        <f t="array" ref="R2123">_xlfn.IFS(ISNUMBER(SEARCH("film &amp; video/television", N2123)),"television",ISNUMBER(SEARCH("film &amp; video/animation", N2123)),"animation",ISNUMBER(SEARCH("film &amp; video/documentary", N2123)),"documentary",ISNUMBER(SEARCH("film &amp; video/drama", N2123)),"drama",ISNUMBER(SEARCH("film &amp; video/science fiction", N2123)),"science fiction",ISNUMBER(SEARCH("film &amp; video/shorts", N2123)),"shorts",ISNUMBER(SEARCH("food/food trucks", N2123)),"food trucks",ISNUMBER(SEARCH("food/restaurants", N2123)),"restaurants",ISNUMBER(SEARCH("food/small batch", N2123)),"small batch",ISNUMBER(SEARCH("games/mobile games", N2123)),"mobile games",ISNUMBER(SEARCH("games/tabletop games", N2123)),"tabletop games",ISNUMBER(SEARCH("games/video games", N2123)),"video games",ISNUMBER(SEARCH("music/classical music", N2123)),"classical music",ISNUMBER(SEARCH("music/electronic music", N2123)),"electronic music",ISNUMBER(SEARCH("music/faith", N2123)),"faith",ISNUMBER(SEARCH("music/indie rock", N2123)),"indie rock",ISNUMBER(SEARCH("music/jazz", N2123)),"jazz",ISNUMBER(SEARCH("music/metal", N2123)),"metal",ISNUMBER(SEARCH("music/pop", N2123)),"pop",ISNUMBER(SEARCH("music/rock", N2123)),"rock",ISNUMBER(SEARCH("music/world music", N2123)),"world music",ISNUMBER(SEARCH("journalism/audio", N2123)),"audio",ISNUMBER(SEARCH("photography/nature", N2123)),"nature",ISNUMBER(SEARCH("photography/people", N2123)),"people",ISNUMBER(SEARCH("photography/photobooks", N2123)),"photobooks",ISNUMBER(SEARCH("photography/places", N2123)),"places",ISNUMBER(SEARCH("publishing/art books", N2123)),"art books",ISNUMBER(SEARCH("publishing/children's books", N2123)),"children's books",ISNUMBER(SEARCH("publishing/fiction", N2123)),"fiction",ISNUMBER(SEARCH("publishing/nonfiction", N2123)),"nonfiction",ISNUMBER(SEARCH("publishing/radio &amp; podcasts", N2123)),"radio &amp; podcasts",ISNUMBER(SEARCH("publishing/translations", N2123)),"translations",ISNUMBER(SEARCH("technology/gadgets", N2123)),"gadgets",ISNUMBER(SEARCH("technology/hardware", N2123)),"hardware",ISNUMBER(SEARCH("technology/makerspaces", N2123)),"makerspaces",ISNUMBER(SEARCH("technology/space exploration", N2123)),"space exploration",ISNUMBER(SEARCH("technology/wearables", N2123)),"wearables",ISNUMBER(SEARCH("technology/web", N2123)),"web",ISNUMBER(SEARCH("theater/musical", N2123)),"musical",ISNUMBER(SEARCH("theater/plays", N2123)),"plays",ISNUMBER(SEARCH("theater/spaces", N2123)),"spaces")</f>
        <v>video games</v>
      </c>
      <c r="S2123" s="6">
        <f t="shared" si="168"/>
        <v>42716.7424537037</v>
      </c>
      <c r="T2123" s="6">
        <f t="shared" si="169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tr">
        <f t="shared" si="167"/>
        <v>games</v>
      </c>
      <c r="R2124" t="str" cm="1">
        <f t="array" ref="R2124">_xlfn.IFS(ISNUMBER(SEARCH("film &amp; video/television", N2124)),"television",ISNUMBER(SEARCH("film &amp; video/animation", N2124)),"animation",ISNUMBER(SEARCH("film &amp; video/documentary", N2124)),"documentary",ISNUMBER(SEARCH("film &amp; video/drama", N2124)),"drama",ISNUMBER(SEARCH("film &amp; video/science fiction", N2124)),"science fiction",ISNUMBER(SEARCH("film &amp; video/shorts", N2124)),"shorts",ISNUMBER(SEARCH("food/food trucks", N2124)),"food trucks",ISNUMBER(SEARCH("food/restaurants", N2124)),"restaurants",ISNUMBER(SEARCH("food/small batch", N2124)),"small batch",ISNUMBER(SEARCH("games/mobile games", N2124)),"mobile games",ISNUMBER(SEARCH("games/tabletop games", N2124)),"tabletop games",ISNUMBER(SEARCH("games/video games", N2124)),"video games",ISNUMBER(SEARCH("music/classical music", N2124)),"classical music",ISNUMBER(SEARCH("music/electronic music", N2124)),"electronic music",ISNUMBER(SEARCH("music/faith", N2124)),"faith",ISNUMBER(SEARCH("music/indie rock", N2124)),"indie rock",ISNUMBER(SEARCH("music/jazz", N2124)),"jazz",ISNUMBER(SEARCH("music/metal", N2124)),"metal",ISNUMBER(SEARCH("music/pop", N2124)),"pop",ISNUMBER(SEARCH("music/rock", N2124)),"rock",ISNUMBER(SEARCH("music/world music", N2124)),"world music",ISNUMBER(SEARCH("journalism/audio", N2124)),"audio",ISNUMBER(SEARCH("photography/nature", N2124)),"nature",ISNUMBER(SEARCH("photography/people", N2124)),"people",ISNUMBER(SEARCH("photography/photobooks", N2124)),"photobooks",ISNUMBER(SEARCH("photography/places", N2124)),"places",ISNUMBER(SEARCH("publishing/art books", N2124)),"art books",ISNUMBER(SEARCH("publishing/children's books", N2124)),"children's books",ISNUMBER(SEARCH("publishing/fiction", N2124)),"fiction",ISNUMBER(SEARCH("publishing/nonfiction", N2124)),"nonfiction",ISNUMBER(SEARCH("publishing/radio &amp; podcasts", N2124)),"radio &amp; podcasts",ISNUMBER(SEARCH("publishing/translations", N2124)),"translations",ISNUMBER(SEARCH("technology/gadgets", N2124)),"gadgets",ISNUMBER(SEARCH("technology/hardware", N2124)),"hardware",ISNUMBER(SEARCH("technology/makerspaces", N2124)),"makerspaces",ISNUMBER(SEARCH("technology/space exploration", N2124)),"space exploration",ISNUMBER(SEARCH("technology/wearables", N2124)),"wearables",ISNUMBER(SEARCH("technology/web", N2124)),"web",ISNUMBER(SEARCH("theater/musical", N2124)),"musical",ISNUMBER(SEARCH("theater/plays", N2124)),"plays",ISNUMBER(SEARCH("theater/spaces", N2124)),"spaces")</f>
        <v>video games</v>
      </c>
      <c r="S2124" s="6">
        <f t="shared" si="168"/>
        <v>42712.300567129627</v>
      </c>
      <c r="T2124" s="6">
        <f t="shared" si="169"/>
        <v>42742.300567129627</v>
      </c>
    </row>
    <row r="2125" spans="1:20" ht="64" hidden="1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tr" cm="1">
        <f t="array" ref="R2125">_xlfn.IFS(ISNUMBER(SEARCH("film &amp; video/television", N2125)),"television",ISNUMBER(SEARCH("film &amp; video/animation", N2125)),"animation",ISNUMBER(SEARCH("film &amp; video/documentary", N2125)),"documentary",ISNUMBER(SEARCH("film &amp; video/drama", N2125)),"drama",ISNUMBER(SEARCH("film &amp; video/science fiction", N2125)),"science fiction",ISNUMBER(SEARCH("film &amp; video/shorts", N2125)),"shorts",ISNUMBER(SEARCH("food/food trucks", N2125)),"food trucks",ISNUMBER(SEARCH("food/restaurants", N2125)),"restaurants",ISNUMBER(SEARCH("food/small batch", N2125)),"small batch",ISNUMBER(SEARCH("games/mobile games", N2125)),"mobile games",ISNUMBER(SEARCH("games/tabletop games", N2125)),"tabletop games",ISNUMBER(SEARCH("games/video games", N2125)),"video games",ISNUMBER(SEARCH("music/classical music", N2125)),"classical music",ISNUMBER(SEARCH("music/electronic music", N2125)),"electronic music",ISNUMBER(SEARCH("music/faith", N2125)),"faith",ISNUMBER(SEARCH("music/indie rock", N2125)),"indie rock",ISNUMBER(SEARCH("music/jazz", N2125)),"jazz",ISNUMBER(SEARCH("music/metal", N2125)),"metal",ISNUMBER(SEARCH("music/pop", N2125)),"pop",ISNUMBER(SEARCH("music/rock", N2125)),"rock",ISNUMBER(SEARCH("music/world music", N2125)),"world music",ISNUMBER(SEARCH("journalism/audio", N2125)),"audio",ISNUMBER(SEARCH("photography/nature", N2125)),"nature",ISNUMBER(SEARCH("photography/people", N2125)),"people",ISNUMBER(SEARCH("photography/photobooks", N2125)),"photobooks",ISNUMBER(SEARCH("photography/places", N2125)),"places",ISNUMBER(SEARCH("publishing/art books", N2125)),"art books",ISNUMBER(SEARCH("publishing/children's books", N2125)),"children's books",ISNUMBER(SEARCH("publishing/fiction", N2125)),"fiction",ISNUMBER(SEARCH("publishing/nonfiction", N2125)),"nonfiction",ISNUMBER(SEARCH("publishing/radio &amp; podcasts", N2125)),"radio &amp; podcasts",ISNUMBER(SEARCH("publishing/translations", N2125)),"translations",ISNUMBER(SEARCH("technology/gadgets", N2125)),"gadgets",ISNUMBER(SEARCH("technology/hardware", N2125)),"hardware",ISNUMBER(SEARCH("technology/makerspaces", N2125)),"makerspaces",ISNUMBER(SEARCH("technology/space exploration", N2125)),"space exploration",ISNUMBER(SEARCH("technology/wearables", N2125)),"wearables",ISNUMBER(SEARCH("technology/web", N2125)),"web",ISNUMBER(SEARCH("theater/musical", N2125)),"musical",ISNUMBER(SEARCH("theater/plays", N2125)),"plays",ISNUMBER(SEARCH("theater/spaces", N2125)),"spaces")</f>
        <v>video games</v>
      </c>
      <c r="S2125" s="6">
        <f t="shared" si="168"/>
        <v>40198.424849537041</v>
      </c>
      <c r="T2125" s="6">
        <f t="shared" si="169"/>
        <v>40252.290972222225</v>
      </c>
    </row>
    <row r="2126" spans="1:20" ht="48" hidden="1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tr">
        <f t="shared" si="167"/>
        <v>games</v>
      </c>
      <c r="R2126" t="str" cm="1">
        <f t="array" ref="R2126">_xlfn.IFS(ISNUMBER(SEARCH("film &amp; video/television", N2126)),"television",ISNUMBER(SEARCH("film &amp; video/animation", N2126)),"animation",ISNUMBER(SEARCH("film &amp; video/documentary", N2126)),"documentary",ISNUMBER(SEARCH("film &amp; video/drama", N2126)),"drama",ISNUMBER(SEARCH("film &amp; video/science fiction", N2126)),"science fiction",ISNUMBER(SEARCH("film &amp; video/shorts", N2126)),"shorts",ISNUMBER(SEARCH("food/food trucks", N2126)),"food trucks",ISNUMBER(SEARCH("food/restaurants", N2126)),"restaurants",ISNUMBER(SEARCH("food/small batch", N2126)),"small batch",ISNUMBER(SEARCH("games/mobile games", N2126)),"mobile games",ISNUMBER(SEARCH("games/tabletop games", N2126)),"tabletop games",ISNUMBER(SEARCH("games/video games", N2126)),"video games",ISNUMBER(SEARCH("music/classical music", N2126)),"classical music",ISNUMBER(SEARCH("music/electronic music", N2126)),"electronic music",ISNUMBER(SEARCH("music/faith", N2126)),"faith",ISNUMBER(SEARCH("music/indie rock", N2126)),"indie rock",ISNUMBER(SEARCH("music/jazz", N2126)),"jazz",ISNUMBER(SEARCH("music/metal", N2126)),"metal",ISNUMBER(SEARCH("music/pop", N2126)),"pop",ISNUMBER(SEARCH("music/rock", N2126)),"rock",ISNUMBER(SEARCH("music/world music", N2126)),"world music",ISNUMBER(SEARCH("journalism/audio", N2126)),"audio",ISNUMBER(SEARCH("photography/nature", N2126)),"nature",ISNUMBER(SEARCH("photography/people", N2126)),"people",ISNUMBER(SEARCH("photography/photobooks", N2126)),"photobooks",ISNUMBER(SEARCH("photography/places", N2126)),"places",ISNUMBER(SEARCH("publishing/art books", N2126)),"art books",ISNUMBER(SEARCH("publishing/children's books", N2126)),"children's books",ISNUMBER(SEARCH("publishing/fiction", N2126)),"fiction",ISNUMBER(SEARCH("publishing/nonfiction", N2126)),"nonfiction",ISNUMBER(SEARCH("publishing/radio &amp; podcasts", N2126)),"radio &amp; podcasts",ISNUMBER(SEARCH("publishing/translations", N2126)),"translations",ISNUMBER(SEARCH("technology/gadgets", N2126)),"gadgets",ISNUMBER(SEARCH("technology/hardware", N2126)),"hardware",ISNUMBER(SEARCH("technology/makerspaces", N2126)),"makerspaces",ISNUMBER(SEARCH("technology/space exploration", N2126)),"space exploration",ISNUMBER(SEARCH("technology/wearables", N2126)),"wearables",ISNUMBER(SEARCH("technology/web", N2126)),"web",ISNUMBER(SEARCH("theater/musical", N2126)),"musical",ISNUMBER(SEARCH("theater/plays", N2126)),"plays",ISNUMBER(SEARCH("theater/spaces", N2126)),"spaces")</f>
        <v>video games</v>
      </c>
      <c r="S2126" s="6">
        <f t="shared" si="168"/>
        <v>40464.028182870366</v>
      </c>
      <c r="T2126" s="6">
        <f t="shared" si="169"/>
        <v>40512.208333333336</v>
      </c>
    </row>
    <row r="2127" spans="1:20" ht="48" hidden="1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tr">
        <f t="shared" si="167"/>
        <v>games</v>
      </c>
      <c r="R2127" t="str" cm="1">
        <f t="array" ref="R2127">_xlfn.IFS(ISNUMBER(SEARCH("film &amp; video/television", N2127)),"television",ISNUMBER(SEARCH("film &amp; video/animation", N2127)),"animation",ISNUMBER(SEARCH("film &amp; video/documentary", N2127)),"documentary",ISNUMBER(SEARCH("film &amp; video/drama", N2127)),"drama",ISNUMBER(SEARCH("film &amp; video/science fiction", N2127)),"science fiction",ISNUMBER(SEARCH("film &amp; video/shorts", N2127)),"shorts",ISNUMBER(SEARCH("food/food trucks", N2127)),"food trucks",ISNUMBER(SEARCH("food/restaurants", N2127)),"restaurants",ISNUMBER(SEARCH("food/small batch", N2127)),"small batch",ISNUMBER(SEARCH("games/mobile games", N2127)),"mobile games",ISNUMBER(SEARCH("games/tabletop games", N2127)),"tabletop games",ISNUMBER(SEARCH("games/video games", N2127)),"video games",ISNUMBER(SEARCH("music/classical music", N2127)),"classical music",ISNUMBER(SEARCH("music/electronic music", N2127)),"electronic music",ISNUMBER(SEARCH("music/faith", N2127)),"faith",ISNUMBER(SEARCH("music/indie rock", N2127)),"indie rock",ISNUMBER(SEARCH("music/jazz", N2127)),"jazz",ISNUMBER(SEARCH("music/metal", N2127)),"metal",ISNUMBER(SEARCH("music/pop", N2127)),"pop",ISNUMBER(SEARCH("music/rock", N2127)),"rock",ISNUMBER(SEARCH("music/world music", N2127)),"world music",ISNUMBER(SEARCH("journalism/audio", N2127)),"audio",ISNUMBER(SEARCH("photography/nature", N2127)),"nature",ISNUMBER(SEARCH("photography/people", N2127)),"people",ISNUMBER(SEARCH("photography/photobooks", N2127)),"photobooks",ISNUMBER(SEARCH("photography/places", N2127)),"places",ISNUMBER(SEARCH("publishing/art books", N2127)),"art books",ISNUMBER(SEARCH("publishing/children's books", N2127)),"children's books",ISNUMBER(SEARCH("publishing/fiction", N2127)),"fiction",ISNUMBER(SEARCH("publishing/nonfiction", N2127)),"nonfiction",ISNUMBER(SEARCH("publishing/radio &amp; podcasts", N2127)),"radio &amp; podcasts",ISNUMBER(SEARCH("publishing/translations", N2127)),"translations",ISNUMBER(SEARCH("technology/gadgets", N2127)),"gadgets",ISNUMBER(SEARCH("technology/hardware", N2127)),"hardware",ISNUMBER(SEARCH("technology/makerspaces", N2127)),"makerspaces",ISNUMBER(SEARCH("technology/space exploration", N2127)),"space exploration",ISNUMBER(SEARCH("technology/wearables", N2127)),"wearables",ISNUMBER(SEARCH("technology/web", N2127)),"web",ISNUMBER(SEARCH("theater/musical", N2127)),"musical",ISNUMBER(SEARCH("theater/plays", N2127)),"plays",ISNUMBER(SEARCH("theater/spaces", N2127)),"spaces")</f>
        <v>video games</v>
      </c>
      <c r="S2127" s="6">
        <f t="shared" si="168"/>
        <v>42191.023530092592</v>
      </c>
      <c r="T2127" s="6">
        <f t="shared" si="169"/>
        <v>42221.023530092592</v>
      </c>
    </row>
    <row r="2128" spans="1:20" ht="48" hidden="1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tr">
        <f t="shared" si="167"/>
        <v>games</v>
      </c>
      <c r="R2128" t="str" cm="1">
        <f t="array" ref="R2128">_xlfn.IFS(ISNUMBER(SEARCH("film &amp; video/television", N2128)),"television",ISNUMBER(SEARCH("film &amp; video/animation", N2128)),"animation",ISNUMBER(SEARCH("film &amp; video/documentary", N2128)),"documentary",ISNUMBER(SEARCH("film &amp; video/drama", N2128)),"drama",ISNUMBER(SEARCH("film &amp; video/science fiction", N2128)),"science fiction",ISNUMBER(SEARCH("film &amp; video/shorts", N2128)),"shorts",ISNUMBER(SEARCH("food/food trucks", N2128)),"food trucks",ISNUMBER(SEARCH("food/restaurants", N2128)),"restaurants",ISNUMBER(SEARCH("food/small batch", N2128)),"small batch",ISNUMBER(SEARCH("games/mobile games", N2128)),"mobile games",ISNUMBER(SEARCH("games/tabletop games", N2128)),"tabletop games",ISNUMBER(SEARCH("games/video games", N2128)),"video games",ISNUMBER(SEARCH("music/classical music", N2128)),"classical music",ISNUMBER(SEARCH("music/electronic music", N2128)),"electronic music",ISNUMBER(SEARCH("music/faith", N2128)),"faith",ISNUMBER(SEARCH("music/indie rock", N2128)),"indie rock",ISNUMBER(SEARCH("music/jazz", N2128)),"jazz",ISNUMBER(SEARCH("music/metal", N2128)),"metal",ISNUMBER(SEARCH("music/pop", N2128)),"pop",ISNUMBER(SEARCH("music/rock", N2128)),"rock",ISNUMBER(SEARCH("music/world music", N2128)),"world music",ISNUMBER(SEARCH("journalism/audio", N2128)),"audio",ISNUMBER(SEARCH("photography/nature", N2128)),"nature",ISNUMBER(SEARCH("photography/people", N2128)),"people",ISNUMBER(SEARCH("photography/photobooks", N2128)),"photobooks",ISNUMBER(SEARCH("photography/places", N2128)),"places",ISNUMBER(SEARCH("publishing/art books", N2128)),"art books",ISNUMBER(SEARCH("publishing/children's books", N2128)),"children's books",ISNUMBER(SEARCH("publishing/fiction", N2128)),"fiction",ISNUMBER(SEARCH("publishing/nonfiction", N2128)),"nonfiction",ISNUMBER(SEARCH("publishing/radio &amp; podcasts", N2128)),"radio &amp; podcasts",ISNUMBER(SEARCH("publishing/translations", N2128)),"translations",ISNUMBER(SEARCH("technology/gadgets", N2128)),"gadgets",ISNUMBER(SEARCH("technology/hardware", N2128)),"hardware",ISNUMBER(SEARCH("technology/makerspaces", N2128)),"makerspaces",ISNUMBER(SEARCH("technology/space exploration", N2128)),"space exploration",ISNUMBER(SEARCH("technology/wearables", N2128)),"wearables",ISNUMBER(SEARCH("technology/web", N2128)),"web",ISNUMBER(SEARCH("theater/musical", N2128)),"musical",ISNUMBER(SEARCH("theater/plays", N2128)),"plays",ISNUMBER(SEARCH("theater/spaces", N2128)),"spaces")</f>
        <v>video games</v>
      </c>
      <c r="S2128" s="6">
        <f t="shared" si="168"/>
        <v>41951.973229166666</v>
      </c>
      <c r="T2128" s="6">
        <f t="shared" si="169"/>
        <v>41981.973229166666</v>
      </c>
    </row>
    <row r="2129" spans="1:20" ht="16" hidden="1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tr">
        <f t="shared" si="167"/>
        <v>games</v>
      </c>
      <c r="R2129" t="str" cm="1">
        <f t="array" ref="R2129">_xlfn.IFS(ISNUMBER(SEARCH("film &amp; video/television", N2129)),"television",ISNUMBER(SEARCH("film &amp; video/animation", N2129)),"animation",ISNUMBER(SEARCH("film &amp; video/documentary", N2129)),"documentary",ISNUMBER(SEARCH("film &amp; video/drama", N2129)),"drama",ISNUMBER(SEARCH("film &amp; video/science fiction", N2129)),"science fiction",ISNUMBER(SEARCH("film &amp; video/shorts", N2129)),"shorts",ISNUMBER(SEARCH("food/food trucks", N2129)),"food trucks",ISNUMBER(SEARCH("food/restaurants", N2129)),"restaurants",ISNUMBER(SEARCH("food/small batch", N2129)),"small batch",ISNUMBER(SEARCH("games/mobile games", N2129)),"mobile games",ISNUMBER(SEARCH("games/tabletop games", N2129)),"tabletop games",ISNUMBER(SEARCH("games/video games", N2129)),"video games",ISNUMBER(SEARCH("music/classical music", N2129)),"classical music",ISNUMBER(SEARCH("music/electronic music", N2129)),"electronic music",ISNUMBER(SEARCH("music/faith", N2129)),"faith",ISNUMBER(SEARCH("music/indie rock", N2129)),"indie rock",ISNUMBER(SEARCH("music/jazz", N2129)),"jazz",ISNUMBER(SEARCH("music/metal", N2129)),"metal",ISNUMBER(SEARCH("music/pop", N2129)),"pop",ISNUMBER(SEARCH("music/rock", N2129)),"rock",ISNUMBER(SEARCH("music/world music", N2129)),"world music",ISNUMBER(SEARCH("journalism/audio", N2129)),"audio",ISNUMBER(SEARCH("photography/nature", N2129)),"nature",ISNUMBER(SEARCH("photography/people", N2129)),"people",ISNUMBER(SEARCH("photography/photobooks", N2129)),"photobooks",ISNUMBER(SEARCH("photography/places", N2129)),"places",ISNUMBER(SEARCH("publishing/art books", N2129)),"art books",ISNUMBER(SEARCH("publishing/children's books", N2129)),"children's books",ISNUMBER(SEARCH("publishing/fiction", N2129)),"fiction",ISNUMBER(SEARCH("publishing/nonfiction", N2129)),"nonfiction",ISNUMBER(SEARCH("publishing/radio &amp; podcasts", N2129)),"radio &amp; podcasts",ISNUMBER(SEARCH("publishing/translations", N2129)),"translations",ISNUMBER(SEARCH("technology/gadgets", N2129)),"gadgets",ISNUMBER(SEARCH("technology/hardware", N2129)),"hardware",ISNUMBER(SEARCH("technology/makerspaces", N2129)),"makerspaces",ISNUMBER(SEARCH("technology/space exploration", N2129)),"space exploration",ISNUMBER(SEARCH("technology/wearables", N2129)),"wearables",ISNUMBER(SEARCH("technology/web", N2129)),"web",ISNUMBER(SEARCH("theater/musical", N2129)),"musical",ISNUMBER(SEARCH("theater/plays", N2129)),"plays",ISNUMBER(SEARCH("theater/spaces", N2129)),"spaces")</f>
        <v>video games</v>
      </c>
      <c r="S2129" s="6">
        <f t="shared" si="168"/>
        <v>42045.50535879629</v>
      </c>
      <c r="T2129" s="6">
        <f t="shared" si="169"/>
        <v>42075.463692129633</v>
      </c>
    </row>
    <row r="2130" spans="1:20" ht="48" hidden="1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tr">
        <f t="shared" si="167"/>
        <v>games</v>
      </c>
      <c r="R2130" t="str" cm="1">
        <f t="array" ref="R2130">_xlfn.IFS(ISNUMBER(SEARCH("film &amp; video/television", N2130)),"television",ISNUMBER(SEARCH("film &amp; video/animation", N2130)),"animation",ISNUMBER(SEARCH("film &amp; video/documentary", N2130)),"documentary",ISNUMBER(SEARCH("film &amp; video/drama", N2130)),"drama",ISNUMBER(SEARCH("film &amp; video/science fiction", N2130)),"science fiction",ISNUMBER(SEARCH("film &amp; video/shorts", N2130)),"shorts",ISNUMBER(SEARCH("food/food trucks", N2130)),"food trucks",ISNUMBER(SEARCH("food/restaurants", N2130)),"restaurants",ISNUMBER(SEARCH("food/small batch", N2130)),"small batch",ISNUMBER(SEARCH("games/mobile games", N2130)),"mobile games",ISNUMBER(SEARCH("games/tabletop games", N2130)),"tabletop games",ISNUMBER(SEARCH("games/video games", N2130)),"video games",ISNUMBER(SEARCH("music/classical music", N2130)),"classical music",ISNUMBER(SEARCH("music/electronic music", N2130)),"electronic music",ISNUMBER(SEARCH("music/faith", N2130)),"faith",ISNUMBER(SEARCH("music/indie rock", N2130)),"indie rock",ISNUMBER(SEARCH("music/jazz", N2130)),"jazz",ISNUMBER(SEARCH("music/metal", N2130)),"metal",ISNUMBER(SEARCH("music/pop", N2130)),"pop",ISNUMBER(SEARCH("music/rock", N2130)),"rock",ISNUMBER(SEARCH("music/world music", N2130)),"world music",ISNUMBER(SEARCH("journalism/audio", N2130)),"audio",ISNUMBER(SEARCH("photography/nature", N2130)),"nature",ISNUMBER(SEARCH("photography/people", N2130)),"people",ISNUMBER(SEARCH("photography/photobooks", N2130)),"photobooks",ISNUMBER(SEARCH("photography/places", N2130)),"places",ISNUMBER(SEARCH("publishing/art books", N2130)),"art books",ISNUMBER(SEARCH("publishing/children's books", N2130)),"children's books",ISNUMBER(SEARCH("publishing/fiction", N2130)),"fiction",ISNUMBER(SEARCH("publishing/nonfiction", N2130)),"nonfiction",ISNUMBER(SEARCH("publishing/radio &amp; podcasts", N2130)),"radio &amp; podcasts",ISNUMBER(SEARCH("publishing/translations", N2130)),"translations",ISNUMBER(SEARCH("technology/gadgets", N2130)),"gadgets",ISNUMBER(SEARCH("technology/hardware", N2130)),"hardware",ISNUMBER(SEARCH("technology/makerspaces", N2130)),"makerspaces",ISNUMBER(SEARCH("technology/space exploration", N2130)),"space exploration",ISNUMBER(SEARCH("technology/wearables", N2130)),"wearables",ISNUMBER(SEARCH("technology/web", N2130)),"web",ISNUMBER(SEARCH("theater/musical", N2130)),"musical",ISNUMBER(SEARCH("theater/plays", N2130)),"plays",ISNUMBER(SEARCH("theater/spaces", N2130)),"spaces")</f>
        <v>video games</v>
      </c>
      <c r="S2130" s="6">
        <f t="shared" si="168"/>
        <v>41843.772789351853</v>
      </c>
      <c r="T2130" s="6">
        <f t="shared" si="169"/>
        <v>41903.772789351853</v>
      </c>
    </row>
    <row r="2131" spans="1:20" ht="48" hidden="1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tr">
        <f t="shared" si="167"/>
        <v>games</v>
      </c>
      <c r="R2131" t="str" cm="1">
        <f t="array" ref="R2131">_xlfn.IFS(ISNUMBER(SEARCH("film &amp; video/television", N2131)),"television",ISNUMBER(SEARCH("film &amp; video/animation", N2131)),"animation",ISNUMBER(SEARCH("film &amp; video/documentary", N2131)),"documentary",ISNUMBER(SEARCH("film &amp; video/drama", N2131)),"drama",ISNUMBER(SEARCH("film &amp; video/science fiction", N2131)),"science fiction",ISNUMBER(SEARCH("film &amp; video/shorts", N2131)),"shorts",ISNUMBER(SEARCH("food/food trucks", N2131)),"food trucks",ISNUMBER(SEARCH("food/restaurants", N2131)),"restaurants",ISNUMBER(SEARCH("food/small batch", N2131)),"small batch",ISNUMBER(SEARCH("games/mobile games", N2131)),"mobile games",ISNUMBER(SEARCH("games/tabletop games", N2131)),"tabletop games",ISNUMBER(SEARCH("games/video games", N2131)),"video games",ISNUMBER(SEARCH("music/classical music", N2131)),"classical music",ISNUMBER(SEARCH("music/electronic music", N2131)),"electronic music",ISNUMBER(SEARCH("music/faith", N2131)),"faith",ISNUMBER(SEARCH("music/indie rock", N2131)),"indie rock",ISNUMBER(SEARCH("music/jazz", N2131)),"jazz",ISNUMBER(SEARCH("music/metal", N2131)),"metal",ISNUMBER(SEARCH("music/pop", N2131)),"pop",ISNUMBER(SEARCH("music/rock", N2131)),"rock",ISNUMBER(SEARCH("music/world music", N2131)),"world music",ISNUMBER(SEARCH("journalism/audio", N2131)),"audio",ISNUMBER(SEARCH("photography/nature", N2131)),"nature",ISNUMBER(SEARCH("photography/people", N2131)),"people",ISNUMBER(SEARCH("photography/photobooks", N2131)),"photobooks",ISNUMBER(SEARCH("photography/places", N2131)),"places",ISNUMBER(SEARCH("publishing/art books", N2131)),"art books",ISNUMBER(SEARCH("publishing/children's books", N2131)),"children's books",ISNUMBER(SEARCH("publishing/fiction", N2131)),"fiction",ISNUMBER(SEARCH("publishing/nonfiction", N2131)),"nonfiction",ISNUMBER(SEARCH("publishing/radio &amp; podcasts", N2131)),"radio &amp; podcasts",ISNUMBER(SEARCH("publishing/translations", N2131)),"translations",ISNUMBER(SEARCH("technology/gadgets", N2131)),"gadgets",ISNUMBER(SEARCH("technology/hardware", N2131)),"hardware",ISNUMBER(SEARCH("technology/makerspaces", N2131)),"makerspaces",ISNUMBER(SEARCH("technology/space exploration", N2131)),"space exploration",ISNUMBER(SEARCH("technology/wearables", N2131)),"wearables",ISNUMBER(SEARCH("technology/web", N2131)),"web",ISNUMBER(SEARCH("theater/musical", N2131)),"musical",ISNUMBER(SEARCH("theater/plays", N2131)),"plays",ISNUMBER(SEARCH("theater/spaces", N2131)),"spaces")</f>
        <v>video games</v>
      </c>
      <c r="S2131" s="6">
        <f t="shared" si="168"/>
        <v>42409.024305555555</v>
      </c>
      <c r="T2131" s="6">
        <f t="shared" si="169"/>
        <v>42439.024305555555</v>
      </c>
    </row>
    <row r="2132" spans="1:20" ht="32" hidden="1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tr">
        <f t="shared" si="167"/>
        <v>games</v>
      </c>
      <c r="R2132" t="str" cm="1">
        <f t="array" ref="R2132">_xlfn.IFS(ISNUMBER(SEARCH("film &amp; video/television", N2132)),"television",ISNUMBER(SEARCH("film &amp; video/animation", N2132)),"animation",ISNUMBER(SEARCH("film &amp; video/documentary", N2132)),"documentary",ISNUMBER(SEARCH("film &amp; video/drama", N2132)),"drama",ISNUMBER(SEARCH("film &amp; video/science fiction", N2132)),"science fiction",ISNUMBER(SEARCH("film &amp; video/shorts", N2132)),"shorts",ISNUMBER(SEARCH("food/food trucks", N2132)),"food trucks",ISNUMBER(SEARCH("food/restaurants", N2132)),"restaurants",ISNUMBER(SEARCH("food/small batch", N2132)),"small batch",ISNUMBER(SEARCH("games/mobile games", N2132)),"mobile games",ISNUMBER(SEARCH("games/tabletop games", N2132)),"tabletop games",ISNUMBER(SEARCH("games/video games", N2132)),"video games",ISNUMBER(SEARCH("music/classical music", N2132)),"classical music",ISNUMBER(SEARCH("music/electronic music", N2132)),"electronic music",ISNUMBER(SEARCH("music/faith", N2132)),"faith",ISNUMBER(SEARCH("music/indie rock", N2132)),"indie rock",ISNUMBER(SEARCH("music/jazz", N2132)),"jazz",ISNUMBER(SEARCH("music/metal", N2132)),"metal",ISNUMBER(SEARCH("music/pop", N2132)),"pop",ISNUMBER(SEARCH("music/rock", N2132)),"rock",ISNUMBER(SEARCH("music/world music", N2132)),"world music",ISNUMBER(SEARCH("journalism/audio", N2132)),"audio",ISNUMBER(SEARCH("photography/nature", N2132)),"nature",ISNUMBER(SEARCH("photography/people", N2132)),"people",ISNUMBER(SEARCH("photography/photobooks", N2132)),"photobooks",ISNUMBER(SEARCH("photography/places", N2132)),"places",ISNUMBER(SEARCH("publishing/art books", N2132)),"art books",ISNUMBER(SEARCH("publishing/children's books", N2132)),"children's books",ISNUMBER(SEARCH("publishing/fiction", N2132)),"fiction",ISNUMBER(SEARCH("publishing/nonfiction", N2132)),"nonfiction",ISNUMBER(SEARCH("publishing/radio &amp; podcasts", N2132)),"radio &amp; podcasts",ISNUMBER(SEARCH("publishing/translations", N2132)),"translations",ISNUMBER(SEARCH("technology/gadgets", N2132)),"gadgets",ISNUMBER(SEARCH("technology/hardware", N2132)),"hardware",ISNUMBER(SEARCH("technology/makerspaces", N2132)),"makerspaces",ISNUMBER(SEARCH("technology/space exploration", N2132)),"space exploration",ISNUMBER(SEARCH("technology/wearables", N2132)),"wearables",ISNUMBER(SEARCH("technology/web", N2132)),"web",ISNUMBER(SEARCH("theater/musical", N2132)),"musical",ISNUMBER(SEARCH("theater/plays", N2132)),"plays",ISNUMBER(SEARCH("theater/spaces", N2132)),"spaces")</f>
        <v>video games</v>
      </c>
      <c r="S2132" s="6">
        <f t="shared" si="168"/>
        <v>41832.086377314816</v>
      </c>
      <c r="T2132" s="6">
        <f t="shared" si="169"/>
        <v>41867.086377314816</v>
      </c>
    </row>
    <row r="2133" spans="1:20" ht="48" hidden="1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tr">
        <f t="shared" si="167"/>
        <v>games</v>
      </c>
      <c r="R2133" t="str" cm="1">
        <f t="array" ref="R2133">_xlfn.IFS(ISNUMBER(SEARCH("film &amp; video/television", N2133)),"television",ISNUMBER(SEARCH("film &amp; video/animation", N2133)),"animation",ISNUMBER(SEARCH("film &amp; video/documentary", N2133)),"documentary",ISNUMBER(SEARCH("film &amp; video/drama", N2133)),"drama",ISNUMBER(SEARCH("film &amp; video/science fiction", N2133)),"science fiction",ISNUMBER(SEARCH("film &amp; video/shorts", N2133)),"shorts",ISNUMBER(SEARCH("food/food trucks", N2133)),"food trucks",ISNUMBER(SEARCH("food/restaurants", N2133)),"restaurants",ISNUMBER(SEARCH("food/small batch", N2133)),"small batch",ISNUMBER(SEARCH("games/mobile games", N2133)),"mobile games",ISNUMBER(SEARCH("games/tabletop games", N2133)),"tabletop games",ISNUMBER(SEARCH("games/video games", N2133)),"video games",ISNUMBER(SEARCH("music/classical music", N2133)),"classical music",ISNUMBER(SEARCH("music/electronic music", N2133)),"electronic music",ISNUMBER(SEARCH("music/faith", N2133)),"faith",ISNUMBER(SEARCH("music/indie rock", N2133)),"indie rock",ISNUMBER(SEARCH("music/jazz", N2133)),"jazz",ISNUMBER(SEARCH("music/metal", N2133)),"metal",ISNUMBER(SEARCH("music/pop", N2133)),"pop",ISNUMBER(SEARCH("music/rock", N2133)),"rock",ISNUMBER(SEARCH("music/world music", N2133)),"world music",ISNUMBER(SEARCH("journalism/audio", N2133)),"audio",ISNUMBER(SEARCH("photography/nature", N2133)),"nature",ISNUMBER(SEARCH("photography/people", N2133)),"people",ISNUMBER(SEARCH("photography/photobooks", N2133)),"photobooks",ISNUMBER(SEARCH("photography/places", N2133)),"places",ISNUMBER(SEARCH("publishing/art books", N2133)),"art books",ISNUMBER(SEARCH("publishing/children's books", N2133)),"children's books",ISNUMBER(SEARCH("publishing/fiction", N2133)),"fiction",ISNUMBER(SEARCH("publishing/nonfiction", N2133)),"nonfiction",ISNUMBER(SEARCH("publishing/radio &amp; podcasts", N2133)),"radio &amp; podcasts",ISNUMBER(SEARCH("publishing/translations", N2133)),"translations",ISNUMBER(SEARCH("technology/gadgets", N2133)),"gadgets",ISNUMBER(SEARCH("technology/hardware", N2133)),"hardware",ISNUMBER(SEARCH("technology/makerspaces", N2133)),"makerspaces",ISNUMBER(SEARCH("technology/space exploration", N2133)),"space exploration",ISNUMBER(SEARCH("technology/wearables", N2133)),"wearables",ISNUMBER(SEARCH("technology/web", N2133)),"web",ISNUMBER(SEARCH("theater/musical", N2133)),"musical",ISNUMBER(SEARCH("theater/plays", N2133)),"plays",ISNUMBER(SEARCH("theater/spaces", N2133)),"spaces")</f>
        <v>video games</v>
      </c>
      <c r="S2133" s="6">
        <f t="shared" si="168"/>
        <v>42167.207071759258</v>
      </c>
      <c r="T2133" s="6">
        <f t="shared" si="169"/>
        <v>42197.207071759258</v>
      </c>
    </row>
    <row r="2134" spans="1:20" ht="48" hidden="1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tr">
        <f t="shared" si="167"/>
        <v>games</v>
      </c>
      <c r="R2134" t="str" cm="1">
        <f t="array" ref="R2134">_xlfn.IFS(ISNUMBER(SEARCH("film &amp; video/television", N2134)),"television",ISNUMBER(SEARCH("film &amp; video/animation", N2134)),"animation",ISNUMBER(SEARCH("film &amp; video/documentary", N2134)),"documentary",ISNUMBER(SEARCH("film &amp; video/drama", N2134)),"drama",ISNUMBER(SEARCH("film &amp; video/science fiction", N2134)),"science fiction",ISNUMBER(SEARCH("film &amp; video/shorts", N2134)),"shorts",ISNUMBER(SEARCH("food/food trucks", N2134)),"food trucks",ISNUMBER(SEARCH("food/restaurants", N2134)),"restaurants",ISNUMBER(SEARCH("food/small batch", N2134)),"small batch",ISNUMBER(SEARCH("games/mobile games", N2134)),"mobile games",ISNUMBER(SEARCH("games/tabletop games", N2134)),"tabletop games",ISNUMBER(SEARCH("games/video games", N2134)),"video games",ISNUMBER(SEARCH("music/classical music", N2134)),"classical music",ISNUMBER(SEARCH("music/electronic music", N2134)),"electronic music",ISNUMBER(SEARCH("music/faith", N2134)),"faith",ISNUMBER(SEARCH("music/indie rock", N2134)),"indie rock",ISNUMBER(SEARCH("music/jazz", N2134)),"jazz",ISNUMBER(SEARCH("music/metal", N2134)),"metal",ISNUMBER(SEARCH("music/pop", N2134)),"pop",ISNUMBER(SEARCH("music/rock", N2134)),"rock",ISNUMBER(SEARCH("music/world music", N2134)),"world music",ISNUMBER(SEARCH("journalism/audio", N2134)),"audio",ISNUMBER(SEARCH("photography/nature", N2134)),"nature",ISNUMBER(SEARCH("photography/people", N2134)),"people",ISNUMBER(SEARCH("photography/photobooks", N2134)),"photobooks",ISNUMBER(SEARCH("photography/places", N2134)),"places",ISNUMBER(SEARCH("publishing/art books", N2134)),"art books",ISNUMBER(SEARCH("publishing/children's books", N2134)),"children's books",ISNUMBER(SEARCH("publishing/fiction", N2134)),"fiction",ISNUMBER(SEARCH("publishing/nonfiction", N2134)),"nonfiction",ISNUMBER(SEARCH("publishing/radio &amp; podcasts", N2134)),"radio &amp; podcasts",ISNUMBER(SEARCH("publishing/translations", N2134)),"translations",ISNUMBER(SEARCH("technology/gadgets", N2134)),"gadgets",ISNUMBER(SEARCH("technology/hardware", N2134)),"hardware",ISNUMBER(SEARCH("technology/makerspaces", N2134)),"makerspaces",ISNUMBER(SEARCH("technology/space exploration", N2134)),"space exploration",ISNUMBER(SEARCH("technology/wearables", N2134)),"wearables",ISNUMBER(SEARCH("technology/web", N2134)),"web",ISNUMBER(SEARCH("theater/musical", N2134)),"musical",ISNUMBER(SEARCH("theater/plays", N2134)),"plays",ISNUMBER(SEARCH("theater/spaces", N2134)),"spaces")</f>
        <v>video games</v>
      </c>
      <c r="S2134" s="6">
        <f t="shared" si="168"/>
        <v>41643.487175925926</v>
      </c>
      <c r="T2134" s="6">
        <f t="shared" si="169"/>
        <v>41673.487175925926</v>
      </c>
    </row>
    <row r="2135" spans="1:20" ht="48" hidden="1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tr">
        <f t="shared" si="167"/>
        <v>games</v>
      </c>
      <c r="R2135" t="str" cm="1">
        <f t="array" ref="R2135">_xlfn.IFS(ISNUMBER(SEARCH("film &amp; video/television", N2135)),"television",ISNUMBER(SEARCH("film &amp; video/animation", N2135)),"animation",ISNUMBER(SEARCH("film &amp; video/documentary", N2135)),"documentary",ISNUMBER(SEARCH("film &amp; video/drama", N2135)),"drama",ISNUMBER(SEARCH("film &amp; video/science fiction", N2135)),"science fiction",ISNUMBER(SEARCH("film &amp; video/shorts", N2135)),"shorts",ISNUMBER(SEARCH("food/food trucks", N2135)),"food trucks",ISNUMBER(SEARCH("food/restaurants", N2135)),"restaurants",ISNUMBER(SEARCH("food/small batch", N2135)),"small batch",ISNUMBER(SEARCH("games/mobile games", N2135)),"mobile games",ISNUMBER(SEARCH("games/tabletop games", N2135)),"tabletop games",ISNUMBER(SEARCH("games/video games", N2135)),"video games",ISNUMBER(SEARCH("music/classical music", N2135)),"classical music",ISNUMBER(SEARCH("music/electronic music", N2135)),"electronic music",ISNUMBER(SEARCH("music/faith", N2135)),"faith",ISNUMBER(SEARCH("music/indie rock", N2135)),"indie rock",ISNUMBER(SEARCH("music/jazz", N2135)),"jazz",ISNUMBER(SEARCH("music/metal", N2135)),"metal",ISNUMBER(SEARCH("music/pop", N2135)),"pop",ISNUMBER(SEARCH("music/rock", N2135)),"rock",ISNUMBER(SEARCH("music/world music", N2135)),"world music",ISNUMBER(SEARCH("journalism/audio", N2135)),"audio",ISNUMBER(SEARCH("photography/nature", N2135)),"nature",ISNUMBER(SEARCH("photography/people", N2135)),"people",ISNUMBER(SEARCH("photography/photobooks", N2135)),"photobooks",ISNUMBER(SEARCH("photography/places", N2135)),"places",ISNUMBER(SEARCH("publishing/art books", N2135)),"art books",ISNUMBER(SEARCH("publishing/children's books", N2135)),"children's books",ISNUMBER(SEARCH("publishing/fiction", N2135)),"fiction",ISNUMBER(SEARCH("publishing/nonfiction", N2135)),"nonfiction",ISNUMBER(SEARCH("publishing/radio &amp; podcasts", N2135)),"radio &amp; podcasts",ISNUMBER(SEARCH("publishing/translations", N2135)),"translations",ISNUMBER(SEARCH("technology/gadgets", N2135)),"gadgets",ISNUMBER(SEARCH("technology/hardware", N2135)),"hardware",ISNUMBER(SEARCH("technology/makerspaces", N2135)),"makerspaces",ISNUMBER(SEARCH("technology/space exploration", N2135)),"space exploration",ISNUMBER(SEARCH("technology/wearables", N2135)),"wearables",ISNUMBER(SEARCH("technology/web", N2135)),"web",ISNUMBER(SEARCH("theater/musical", N2135)),"musical",ISNUMBER(SEARCH("theater/plays", N2135)),"plays",ISNUMBER(SEARCH("theater/spaces", N2135)),"spaces")</f>
        <v>video games</v>
      </c>
      <c r="S2135" s="6">
        <f t="shared" si="168"/>
        <v>40619.097210648149</v>
      </c>
      <c r="T2135" s="6">
        <f t="shared" si="169"/>
        <v>40657.290972222225</v>
      </c>
    </row>
    <row r="2136" spans="1:20" ht="48" hidden="1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tr">
        <f t="shared" si="167"/>
        <v>games</v>
      </c>
      <c r="R2136" t="str" cm="1">
        <f t="array" ref="R2136">_xlfn.IFS(ISNUMBER(SEARCH("film &amp; video/television", N2136)),"television",ISNUMBER(SEARCH("film &amp; video/animation", N2136)),"animation",ISNUMBER(SEARCH("film &amp; video/documentary", N2136)),"documentary",ISNUMBER(SEARCH("film &amp; video/drama", N2136)),"drama",ISNUMBER(SEARCH("film &amp; video/science fiction", N2136)),"science fiction",ISNUMBER(SEARCH("film &amp; video/shorts", N2136)),"shorts",ISNUMBER(SEARCH("food/food trucks", N2136)),"food trucks",ISNUMBER(SEARCH("food/restaurants", N2136)),"restaurants",ISNUMBER(SEARCH("food/small batch", N2136)),"small batch",ISNUMBER(SEARCH("games/mobile games", N2136)),"mobile games",ISNUMBER(SEARCH("games/tabletop games", N2136)),"tabletop games",ISNUMBER(SEARCH("games/video games", N2136)),"video games",ISNUMBER(SEARCH("music/classical music", N2136)),"classical music",ISNUMBER(SEARCH("music/electronic music", N2136)),"electronic music",ISNUMBER(SEARCH("music/faith", N2136)),"faith",ISNUMBER(SEARCH("music/indie rock", N2136)),"indie rock",ISNUMBER(SEARCH("music/jazz", N2136)),"jazz",ISNUMBER(SEARCH("music/metal", N2136)),"metal",ISNUMBER(SEARCH("music/pop", N2136)),"pop",ISNUMBER(SEARCH("music/rock", N2136)),"rock",ISNUMBER(SEARCH("music/world music", N2136)),"world music",ISNUMBER(SEARCH("journalism/audio", N2136)),"audio",ISNUMBER(SEARCH("photography/nature", N2136)),"nature",ISNUMBER(SEARCH("photography/people", N2136)),"people",ISNUMBER(SEARCH("photography/photobooks", N2136)),"photobooks",ISNUMBER(SEARCH("photography/places", N2136)),"places",ISNUMBER(SEARCH("publishing/art books", N2136)),"art books",ISNUMBER(SEARCH("publishing/children's books", N2136)),"children's books",ISNUMBER(SEARCH("publishing/fiction", N2136)),"fiction",ISNUMBER(SEARCH("publishing/nonfiction", N2136)),"nonfiction",ISNUMBER(SEARCH("publishing/radio &amp; podcasts", N2136)),"radio &amp; podcasts",ISNUMBER(SEARCH("publishing/translations", N2136)),"translations",ISNUMBER(SEARCH("technology/gadgets", N2136)),"gadgets",ISNUMBER(SEARCH("technology/hardware", N2136)),"hardware",ISNUMBER(SEARCH("technology/makerspaces", N2136)),"makerspaces",ISNUMBER(SEARCH("technology/space exploration", N2136)),"space exploration",ISNUMBER(SEARCH("technology/wearables", N2136)),"wearables",ISNUMBER(SEARCH("technology/web", N2136)),"web",ISNUMBER(SEARCH("theater/musical", N2136)),"musical",ISNUMBER(SEARCH("theater/plays", N2136)),"plays",ISNUMBER(SEARCH("theater/spaces", N2136)),"spaces")</f>
        <v>video games</v>
      </c>
      <c r="S2136" s="6">
        <f t="shared" si="168"/>
        <v>41361.886469907404</v>
      </c>
      <c r="T2136" s="6">
        <f t="shared" si="169"/>
        <v>41391.886469907404</v>
      </c>
    </row>
    <row r="2137" spans="1:20" ht="48" hidden="1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tr">
        <f t="shared" si="167"/>
        <v>games</v>
      </c>
      <c r="R2137" t="str" cm="1">
        <f t="array" ref="R2137">_xlfn.IFS(ISNUMBER(SEARCH("film &amp; video/television", N2137)),"television",ISNUMBER(SEARCH("film &amp; video/animation", N2137)),"animation",ISNUMBER(SEARCH("film &amp; video/documentary", N2137)),"documentary",ISNUMBER(SEARCH("film &amp; video/drama", N2137)),"drama",ISNUMBER(SEARCH("film &amp; video/science fiction", N2137)),"science fiction",ISNUMBER(SEARCH("film &amp; video/shorts", N2137)),"shorts",ISNUMBER(SEARCH("food/food trucks", N2137)),"food trucks",ISNUMBER(SEARCH("food/restaurants", N2137)),"restaurants",ISNUMBER(SEARCH("food/small batch", N2137)),"small batch",ISNUMBER(SEARCH("games/mobile games", N2137)),"mobile games",ISNUMBER(SEARCH("games/tabletop games", N2137)),"tabletop games",ISNUMBER(SEARCH("games/video games", N2137)),"video games",ISNUMBER(SEARCH("music/classical music", N2137)),"classical music",ISNUMBER(SEARCH("music/electronic music", N2137)),"electronic music",ISNUMBER(SEARCH("music/faith", N2137)),"faith",ISNUMBER(SEARCH("music/indie rock", N2137)),"indie rock",ISNUMBER(SEARCH("music/jazz", N2137)),"jazz",ISNUMBER(SEARCH("music/metal", N2137)),"metal",ISNUMBER(SEARCH("music/pop", N2137)),"pop",ISNUMBER(SEARCH("music/rock", N2137)),"rock",ISNUMBER(SEARCH("music/world music", N2137)),"world music",ISNUMBER(SEARCH("journalism/audio", N2137)),"audio",ISNUMBER(SEARCH("photography/nature", N2137)),"nature",ISNUMBER(SEARCH("photography/people", N2137)),"people",ISNUMBER(SEARCH("photography/photobooks", N2137)),"photobooks",ISNUMBER(SEARCH("photography/places", N2137)),"places",ISNUMBER(SEARCH("publishing/art books", N2137)),"art books",ISNUMBER(SEARCH("publishing/children's books", N2137)),"children's books",ISNUMBER(SEARCH("publishing/fiction", N2137)),"fiction",ISNUMBER(SEARCH("publishing/nonfiction", N2137)),"nonfiction",ISNUMBER(SEARCH("publishing/radio &amp; podcasts", N2137)),"radio &amp; podcasts",ISNUMBER(SEARCH("publishing/translations", N2137)),"translations",ISNUMBER(SEARCH("technology/gadgets", N2137)),"gadgets",ISNUMBER(SEARCH("technology/hardware", N2137)),"hardware",ISNUMBER(SEARCH("technology/makerspaces", N2137)),"makerspaces",ISNUMBER(SEARCH("technology/space exploration", N2137)),"space exploration",ISNUMBER(SEARCH("technology/wearables", N2137)),"wearables",ISNUMBER(SEARCH("technology/web", N2137)),"web",ISNUMBER(SEARCH("theater/musical", N2137)),"musical",ISNUMBER(SEARCH("theater/plays", N2137)),"plays",ISNUMBER(SEARCH("theater/spaces", N2137)),"spaces")</f>
        <v>video games</v>
      </c>
      <c r="S2137" s="6">
        <f t="shared" si="168"/>
        <v>41156.963344907403</v>
      </c>
      <c r="T2137" s="6">
        <f t="shared" si="169"/>
        <v>41186.963344907403</v>
      </c>
    </row>
    <row r="2138" spans="1:20" ht="48" hidden="1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tr">
        <f t="shared" si="167"/>
        <v>games</v>
      </c>
      <c r="R2138" t="str" cm="1">
        <f t="array" ref="R2138">_xlfn.IFS(ISNUMBER(SEARCH("film &amp; video/television", N2138)),"television",ISNUMBER(SEARCH("film &amp; video/animation", N2138)),"animation",ISNUMBER(SEARCH("film &amp; video/documentary", N2138)),"documentary",ISNUMBER(SEARCH("film &amp; video/drama", N2138)),"drama",ISNUMBER(SEARCH("film &amp; video/science fiction", N2138)),"science fiction",ISNUMBER(SEARCH("film &amp; video/shorts", N2138)),"shorts",ISNUMBER(SEARCH("food/food trucks", N2138)),"food trucks",ISNUMBER(SEARCH("food/restaurants", N2138)),"restaurants",ISNUMBER(SEARCH("food/small batch", N2138)),"small batch",ISNUMBER(SEARCH("games/mobile games", N2138)),"mobile games",ISNUMBER(SEARCH("games/tabletop games", N2138)),"tabletop games",ISNUMBER(SEARCH("games/video games", N2138)),"video games",ISNUMBER(SEARCH("music/classical music", N2138)),"classical music",ISNUMBER(SEARCH("music/electronic music", N2138)),"electronic music",ISNUMBER(SEARCH("music/faith", N2138)),"faith",ISNUMBER(SEARCH("music/indie rock", N2138)),"indie rock",ISNUMBER(SEARCH("music/jazz", N2138)),"jazz",ISNUMBER(SEARCH("music/metal", N2138)),"metal",ISNUMBER(SEARCH("music/pop", N2138)),"pop",ISNUMBER(SEARCH("music/rock", N2138)),"rock",ISNUMBER(SEARCH("music/world music", N2138)),"world music",ISNUMBER(SEARCH("journalism/audio", N2138)),"audio",ISNUMBER(SEARCH("photography/nature", N2138)),"nature",ISNUMBER(SEARCH("photography/people", N2138)),"people",ISNUMBER(SEARCH("photography/photobooks", N2138)),"photobooks",ISNUMBER(SEARCH("photography/places", N2138)),"places",ISNUMBER(SEARCH("publishing/art books", N2138)),"art books",ISNUMBER(SEARCH("publishing/children's books", N2138)),"children's books",ISNUMBER(SEARCH("publishing/fiction", N2138)),"fiction",ISNUMBER(SEARCH("publishing/nonfiction", N2138)),"nonfiction",ISNUMBER(SEARCH("publishing/radio &amp; podcasts", N2138)),"radio &amp; podcasts",ISNUMBER(SEARCH("publishing/translations", N2138)),"translations",ISNUMBER(SEARCH("technology/gadgets", N2138)),"gadgets",ISNUMBER(SEARCH("technology/hardware", N2138)),"hardware",ISNUMBER(SEARCH("technology/makerspaces", N2138)),"makerspaces",ISNUMBER(SEARCH("technology/space exploration", N2138)),"space exploration",ISNUMBER(SEARCH("technology/wearables", N2138)),"wearables",ISNUMBER(SEARCH("technology/web", N2138)),"web",ISNUMBER(SEARCH("theater/musical", N2138)),"musical",ISNUMBER(SEARCH("theater/plays", N2138)),"plays",ISNUMBER(SEARCH("theater/spaces", N2138)),"spaces")</f>
        <v>video games</v>
      </c>
      <c r="S2138" s="6">
        <f t="shared" si="168"/>
        <v>41536.509097222224</v>
      </c>
      <c r="T2138" s="6">
        <f t="shared" si="169"/>
        <v>41566.509097222224</v>
      </c>
    </row>
    <row r="2139" spans="1:20" ht="48" hidden="1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tr">
        <f t="shared" si="167"/>
        <v>games</v>
      </c>
      <c r="R2139" t="str" cm="1">
        <f t="array" ref="R2139">_xlfn.IFS(ISNUMBER(SEARCH("film &amp; video/television", N2139)),"television",ISNUMBER(SEARCH("film &amp; video/animation", N2139)),"animation",ISNUMBER(SEARCH("film &amp; video/documentary", N2139)),"documentary",ISNUMBER(SEARCH("film &amp; video/drama", N2139)),"drama",ISNUMBER(SEARCH("film &amp; video/science fiction", N2139)),"science fiction",ISNUMBER(SEARCH("film &amp; video/shorts", N2139)),"shorts",ISNUMBER(SEARCH("food/food trucks", N2139)),"food trucks",ISNUMBER(SEARCH("food/restaurants", N2139)),"restaurants",ISNUMBER(SEARCH("food/small batch", N2139)),"small batch",ISNUMBER(SEARCH("games/mobile games", N2139)),"mobile games",ISNUMBER(SEARCH("games/tabletop games", N2139)),"tabletop games",ISNUMBER(SEARCH("games/video games", N2139)),"video games",ISNUMBER(SEARCH("music/classical music", N2139)),"classical music",ISNUMBER(SEARCH("music/electronic music", N2139)),"electronic music",ISNUMBER(SEARCH("music/faith", N2139)),"faith",ISNUMBER(SEARCH("music/indie rock", N2139)),"indie rock",ISNUMBER(SEARCH("music/jazz", N2139)),"jazz",ISNUMBER(SEARCH("music/metal", N2139)),"metal",ISNUMBER(SEARCH("music/pop", N2139)),"pop",ISNUMBER(SEARCH("music/rock", N2139)),"rock",ISNUMBER(SEARCH("music/world music", N2139)),"world music",ISNUMBER(SEARCH("journalism/audio", N2139)),"audio",ISNUMBER(SEARCH("photography/nature", N2139)),"nature",ISNUMBER(SEARCH("photography/people", N2139)),"people",ISNUMBER(SEARCH("photography/photobooks", N2139)),"photobooks",ISNUMBER(SEARCH("photography/places", N2139)),"places",ISNUMBER(SEARCH("publishing/art books", N2139)),"art books",ISNUMBER(SEARCH("publishing/children's books", N2139)),"children's books",ISNUMBER(SEARCH("publishing/fiction", N2139)),"fiction",ISNUMBER(SEARCH("publishing/nonfiction", N2139)),"nonfiction",ISNUMBER(SEARCH("publishing/radio &amp; podcasts", N2139)),"radio &amp; podcasts",ISNUMBER(SEARCH("publishing/translations", N2139)),"translations",ISNUMBER(SEARCH("technology/gadgets", N2139)),"gadgets",ISNUMBER(SEARCH("technology/hardware", N2139)),"hardware",ISNUMBER(SEARCH("technology/makerspaces", N2139)),"makerspaces",ISNUMBER(SEARCH("technology/space exploration", N2139)),"space exploration",ISNUMBER(SEARCH("technology/wearables", N2139)),"wearables",ISNUMBER(SEARCH("technology/web", N2139)),"web",ISNUMBER(SEARCH("theater/musical", N2139)),"musical",ISNUMBER(SEARCH("theater/plays", N2139)),"plays",ISNUMBER(SEARCH("theater/spaces", N2139)),"spaces")</f>
        <v>video games</v>
      </c>
      <c r="S2139" s="6">
        <f t="shared" si="168"/>
        <v>41948.771168981482</v>
      </c>
      <c r="T2139" s="6">
        <f t="shared" si="169"/>
        <v>41978.771168981482</v>
      </c>
    </row>
    <row r="2140" spans="1:20" ht="32" hidden="1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tr">
        <f t="shared" si="167"/>
        <v>games</v>
      </c>
      <c r="R2140" t="str" cm="1">
        <f t="array" ref="R2140">_xlfn.IFS(ISNUMBER(SEARCH("film &amp; video/television", N2140)),"television",ISNUMBER(SEARCH("film &amp; video/animation", N2140)),"animation",ISNUMBER(SEARCH("film &amp; video/documentary", N2140)),"documentary",ISNUMBER(SEARCH("film &amp; video/drama", N2140)),"drama",ISNUMBER(SEARCH("film &amp; video/science fiction", N2140)),"science fiction",ISNUMBER(SEARCH("film &amp; video/shorts", N2140)),"shorts",ISNUMBER(SEARCH("food/food trucks", N2140)),"food trucks",ISNUMBER(SEARCH("food/restaurants", N2140)),"restaurants",ISNUMBER(SEARCH("food/small batch", N2140)),"small batch",ISNUMBER(SEARCH("games/mobile games", N2140)),"mobile games",ISNUMBER(SEARCH("games/tabletop games", N2140)),"tabletop games",ISNUMBER(SEARCH("games/video games", N2140)),"video games",ISNUMBER(SEARCH("music/classical music", N2140)),"classical music",ISNUMBER(SEARCH("music/electronic music", N2140)),"electronic music",ISNUMBER(SEARCH("music/faith", N2140)),"faith",ISNUMBER(SEARCH("music/indie rock", N2140)),"indie rock",ISNUMBER(SEARCH("music/jazz", N2140)),"jazz",ISNUMBER(SEARCH("music/metal", N2140)),"metal",ISNUMBER(SEARCH("music/pop", N2140)),"pop",ISNUMBER(SEARCH("music/rock", N2140)),"rock",ISNUMBER(SEARCH("music/world music", N2140)),"world music",ISNUMBER(SEARCH("journalism/audio", N2140)),"audio",ISNUMBER(SEARCH("photography/nature", N2140)),"nature",ISNUMBER(SEARCH("photography/people", N2140)),"people",ISNUMBER(SEARCH("photography/photobooks", N2140)),"photobooks",ISNUMBER(SEARCH("photography/places", N2140)),"places",ISNUMBER(SEARCH("publishing/art books", N2140)),"art books",ISNUMBER(SEARCH("publishing/children's books", N2140)),"children's books",ISNUMBER(SEARCH("publishing/fiction", N2140)),"fiction",ISNUMBER(SEARCH("publishing/nonfiction", N2140)),"nonfiction",ISNUMBER(SEARCH("publishing/radio &amp; podcasts", N2140)),"radio &amp; podcasts",ISNUMBER(SEARCH("publishing/translations", N2140)),"translations",ISNUMBER(SEARCH("technology/gadgets", N2140)),"gadgets",ISNUMBER(SEARCH("technology/hardware", N2140)),"hardware",ISNUMBER(SEARCH("technology/makerspaces", N2140)),"makerspaces",ISNUMBER(SEARCH("technology/space exploration", N2140)),"space exploration",ISNUMBER(SEARCH("technology/wearables", N2140)),"wearables",ISNUMBER(SEARCH("technology/web", N2140)),"web",ISNUMBER(SEARCH("theater/musical", N2140)),"musical",ISNUMBER(SEARCH("theater/plays", N2140)),"plays",ISNUMBER(SEARCH("theater/spaces", N2140)),"spaces")</f>
        <v>video games</v>
      </c>
      <c r="S2140" s="6">
        <f t="shared" si="168"/>
        <v>41557.013182870374</v>
      </c>
      <c r="T2140" s="6">
        <f t="shared" si="169"/>
        <v>41587.054849537039</v>
      </c>
    </row>
    <row r="2141" spans="1:20" ht="48" hidden="1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tr">
        <f t="shared" si="167"/>
        <v>games</v>
      </c>
      <c r="R2141" t="str" cm="1">
        <f t="array" ref="R2141">_xlfn.IFS(ISNUMBER(SEARCH("film &amp; video/television", N2141)),"television",ISNUMBER(SEARCH("film &amp; video/animation", N2141)),"animation",ISNUMBER(SEARCH("film &amp; video/documentary", N2141)),"documentary",ISNUMBER(SEARCH("film &amp; video/drama", N2141)),"drama",ISNUMBER(SEARCH("film &amp; video/science fiction", N2141)),"science fiction",ISNUMBER(SEARCH("film &amp; video/shorts", N2141)),"shorts",ISNUMBER(SEARCH("food/food trucks", N2141)),"food trucks",ISNUMBER(SEARCH("food/restaurants", N2141)),"restaurants",ISNUMBER(SEARCH("food/small batch", N2141)),"small batch",ISNUMBER(SEARCH("games/mobile games", N2141)),"mobile games",ISNUMBER(SEARCH("games/tabletop games", N2141)),"tabletop games",ISNUMBER(SEARCH("games/video games", N2141)),"video games",ISNUMBER(SEARCH("music/classical music", N2141)),"classical music",ISNUMBER(SEARCH("music/electronic music", N2141)),"electronic music",ISNUMBER(SEARCH("music/faith", N2141)),"faith",ISNUMBER(SEARCH("music/indie rock", N2141)),"indie rock",ISNUMBER(SEARCH("music/jazz", N2141)),"jazz",ISNUMBER(SEARCH("music/metal", N2141)),"metal",ISNUMBER(SEARCH("music/pop", N2141)),"pop",ISNUMBER(SEARCH("music/rock", N2141)),"rock",ISNUMBER(SEARCH("music/world music", N2141)),"world music",ISNUMBER(SEARCH("journalism/audio", N2141)),"audio",ISNUMBER(SEARCH("photography/nature", N2141)),"nature",ISNUMBER(SEARCH("photography/people", N2141)),"people",ISNUMBER(SEARCH("photography/photobooks", N2141)),"photobooks",ISNUMBER(SEARCH("photography/places", N2141)),"places",ISNUMBER(SEARCH("publishing/art books", N2141)),"art books",ISNUMBER(SEARCH("publishing/children's books", N2141)),"children's books",ISNUMBER(SEARCH("publishing/fiction", N2141)),"fiction",ISNUMBER(SEARCH("publishing/nonfiction", N2141)),"nonfiction",ISNUMBER(SEARCH("publishing/radio &amp; podcasts", N2141)),"radio &amp; podcasts",ISNUMBER(SEARCH("publishing/translations", N2141)),"translations",ISNUMBER(SEARCH("technology/gadgets", N2141)),"gadgets",ISNUMBER(SEARCH("technology/hardware", N2141)),"hardware",ISNUMBER(SEARCH("technology/makerspaces", N2141)),"makerspaces",ISNUMBER(SEARCH("technology/space exploration", N2141)),"space exploration",ISNUMBER(SEARCH("technology/wearables", N2141)),"wearables",ISNUMBER(SEARCH("technology/web", N2141)),"web",ISNUMBER(SEARCH("theater/musical", N2141)),"musical",ISNUMBER(SEARCH("theater/plays", N2141)),"plays",ISNUMBER(SEARCH("theater/spaces", N2141)),"spaces")</f>
        <v>video games</v>
      </c>
      <c r="S2141" s="6">
        <f t="shared" si="168"/>
        <v>42647.750092592592</v>
      </c>
      <c r="T2141" s="6">
        <f t="shared" si="169"/>
        <v>42677.750092592592</v>
      </c>
    </row>
    <row r="2142" spans="1:20" ht="48" hidden="1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tr">
        <f t="shared" si="167"/>
        <v>games</v>
      </c>
      <c r="R2142" t="str" cm="1">
        <f t="array" ref="R2142">_xlfn.IFS(ISNUMBER(SEARCH("film &amp; video/television", N2142)),"television",ISNUMBER(SEARCH("film &amp; video/animation", N2142)),"animation",ISNUMBER(SEARCH("film &amp; video/documentary", N2142)),"documentary",ISNUMBER(SEARCH("film &amp; video/drama", N2142)),"drama",ISNUMBER(SEARCH("film &amp; video/science fiction", N2142)),"science fiction",ISNUMBER(SEARCH("film &amp; video/shorts", N2142)),"shorts",ISNUMBER(SEARCH("food/food trucks", N2142)),"food trucks",ISNUMBER(SEARCH("food/restaurants", N2142)),"restaurants",ISNUMBER(SEARCH("food/small batch", N2142)),"small batch",ISNUMBER(SEARCH("games/mobile games", N2142)),"mobile games",ISNUMBER(SEARCH("games/tabletop games", N2142)),"tabletop games",ISNUMBER(SEARCH("games/video games", N2142)),"video games",ISNUMBER(SEARCH("music/classical music", N2142)),"classical music",ISNUMBER(SEARCH("music/electronic music", N2142)),"electronic music",ISNUMBER(SEARCH("music/faith", N2142)),"faith",ISNUMBER(SEARCH("music/indie rock", N2142)),"indie rock",ISNUMBER(SEARCH("music/jazz", N2142)),"jazz",ISNUMBER(SEARCH("music/metal", N2142)),"metal",ISNUMBER(SEARCH("music/pop", N2142)),"pop",ISNUMBER(SEARCH("music/rock", N2142)),"rock",ISNUMBER(SEARCH("music/world music", N2142)),"world music",ISNUMBER(SEARCH("journalism/audio", N2142)),"audio",ISNUMBER(SEARCH("photography/nature", N2142)),"nature",ISNUMBER(SEARCH("photography/people", N2142)),"people",ISNUMBER(SEARCH("photography/photobooks", N2142)),"photobooks",ISNUMBER(SEARCH("photography/places", N2142)),"places",ISNUMBER(SEARCH("publishing/art books", N2142)),"art books",ISNUMBER(SEARCH("publishing/children's books", N2142)),"children's books",ISNUMBER(SEARCH("publishing/fiction", N2142)),"fiction",ISNUMBER(SEARCH("publishing/nonfiction", N2142)),"nonfiction",ISNUMBER(SEARCH("publishing/radio &amp; podcasts", N2142)),"radio &amp; podcasts",ISNUMBER(SEARCH("publishing/translations", N2142)),"translations",ISNUMBER(SEARCH("technology/gadgets", N2142)),"gadgets",ISNUMBER(SEARCH("technology/hardware", N2142)),"hardware",ISNUMBER(SEARCH("technology/makerspaces", N2142)),"makerspaces",ISNUMBER(SEARCH("technology/space exploration", N2142)),"space exploration",ISNUMBER(SEARCH("technology/wearables", N2142)),"wearables",ISNUMBER(SEARCH("technology/web", N2142)),"web",ISNUMBER(SEARCH("theater/musical", N2142)),"musical",ISNUMBER(SEARCH("theater/plays", N2142)),"plays",ISNUMBER(SEARCH("theater/spaces", N2142)),"spaces")</f>
        <v>video games</v>
      </c>
      <c r="S2142" s="6">
        <f t="shared" si="168"/>
        <v>41255.833611111113</v>
      </c>
      <c r="T2142" s="6">
        <f t="shared" si="169"/>
        <v>41285.833611111113</v>
      </c>
    </row>
    <row r="2143" spans="1:20" ht="48" hidden="1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v>0</v>
      </c>
      <c r="Q2143" t="str">
        <f t="shared" si="167"/>
        <v>games</v>
      </c>
      <c r="R2143" t="str" cm="1">
        <f t="array" ref="R2143">_xlfn.IFS(ISNUMBER(SEARCH("film &amp; video/television", N2143)),"television",ISNUMBER(SEARCH("film &amp; video/animation", N2143)),"animation",ISNUMBER(SEARCH("film &amp; video/documentary", N2143)),"documentary",ISNUMBER(SEARCH("film &amp; video/drama", N2143)),"drama",ISNUMBER(SEARCH("film &amp; video/science fiction", N2143)),"science fiction",ISNUMBER(SEARCH("film &amp; video/shorts", N2143)),"shorts",ISNUMBER(SEARCH("food/food trucks", N2143)),"food trucks",ISNUMBER(SEARCH("food/restaurants", N2143)),"restaurants",ISNUMBER(SEARCH("food/small batch", N2143)),"small batch",ISNUMBER(SEARCH("games/mobile games", N2143)),"mobile games",ISNUMBER(SEARCH("games/tabletop games", N2143)),"tabletop games",ISNUMBER(SEARCH("games/video games", N2143)),"video games",ISNUMBER(SEARCH("music/classical music", N2143)),"classical music",ISNUMBER(SEARCH("music/electronic music", N2143)),"electronic music",ISNUMBER(SEARCH("music/faith", N2143)),"faith",ISNUMBER(SEARCH("music/indie rock", N2143)),"indie rock",ISNUMBER(SEARCH("music/jazz", N2143)),"jazz",ISNUMBER(SEARCH("music/metal", N2143)),"metal",ISNUMBER(SEARCH("music/pop", N2143)),"pop",ISNUMBER(SEARCH("music/rock", N2143)),"rock",ISNUMBER(SEARCH("music/world music", N2143)),"world music",ISNUMBER(SEARCH("journalism/audio", N2143)),"audio",ISNUMBER(SEARCH("photography/nature", N2143)),"nature",ISNUMBER(SEARCH("photography/people", N2143)),"people",ISNUMBER(SEARCH("photography/photobooks", N2143)),"photobooks",ISNUMBER(SEARCH("photography/places", N2143)),"places",ISNUMBER(SEARCH("publishing/art books", N2143)),"art books",ISNUMBER(SEARCH("publishing/children's books", N2143)),"children's books",ISNUMBER(SEARCH("publishing/fiction", N2143)),"fiction",ISNUMBER(SEARCH("publishing/nonfiction", N2143)),"nonfiction",ISNUMBER(SEARCH("publishing/radio &amp; podcasts", N2143)),"radio &amp; podcasts",ISNUMBER(SEARCH("publishing/translations", N2143)),"translations",ISNUMBER(SEARCH("technology/gadgets", N2143)),"gadgets",ISNUMBER(SEARCH("technology/hardware", N2143)),"hardware",ISNUMBER(SEARCH("technology/makerspaces", N2143)),"makerspaces",ISNUMBER(SEARCH("technology/space exploration", N2143)),"space exploration",ISNUMBER(SEARCH("technology/wearables", N2143)),"wearables",ISNUMBER(SEARCH("technology/web", N2143)),"web",ISNUMBER(SEARCH("theater/musical", N2143)),"musical",ISNUMBER(SEARCH("theater/plays", N2143)),"plays",ISNUMBER(SEARCH("theater/spaces", N2143)),"spaces")</f>
        <v>video games</v>
      </c>
      <c r="S2143" s="6">
        <f t="shared" si="168"/>
        <v>41927.235636574071</v>
      </c>
      <c r="T2143" s="6">
        <f t="shared" si="169"/>
        <v>41957.277303240742</v>
      </c>
    </row>
    <row r="2144" spans="1:20" ht="48" hidden="1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tr">
        <f t="shared" si="167"/>
        <v>games</v>
      </c>
      <c r="R2144" t="str" cm="1">
        <f t="array" ref="R2144">_xlfn.IFS(ISNUMBER(SEARCH("film &amp; video/television", N2144)),"television",ISNUMBER(SEARCH("film &amp; video/animation", N2144)),"animation",ISNUMBER(SEARCH("film &amp; video/documentary", N2144)),"documentary",ISNUMBER(SEARCH("film &amp; video/drama", N2144)),"drama",ISNUMBER(SEARCH("film &amp; video/science fiction", N2144)),"science fiction",ISNUMBER(SEARCH("film &amp; video/shorts", N2144)),"shorts",ISNUMBER(SEARCH("food/food trucks", N2144)),"food trucks",ISNUMBER(SEARCH("food/restaurants", N2144)),"restaurants",ISNUMBER(SEARCH("food/small batch", N2144)),"small batch",ISNUMBER(SEARCH("games/mobile games", N2144)),"mobile games",ISNUMBER(SEARCH("games/tabletop games", N2144)),"tabletop games",ISNUMBER(SEARCH("games/video games", N2144)),"video games",ISNUMBER(SEARCH("music/classical music", N2144)),"classical music",ISNUMBER(SEARCH("music/electronic music", N2144)),"electronic music",ISNUMBER(SEARCH("music/faith", N2144)),"faith",ISNUMBER(SEARCH("music/indie rock", N2144)),"indie rock",ISNUMBER(SEARCH("music/jazz", N2144)),"jazz",ISNUMBER(SEARCH("music/metal", N2144)),"metal",ISNUMBER(SEARCH("music/pop", N2144)),"pop",ISNUMBER(SEARCH("music/rock", N2144)),"rock",ISNUMBER(SEARCH("music/world music", N2144)),"world music",ISNUMBER(SEARCH("journalism/audio", N2144)),"audio",ISNUMBER(SEARCH("photography/nature", N2144)),"nature",ISNUMBER(SEARCH("photography/people", N2144)),"people",ISNUMBER(SEARCH("photography/photobooks", N2144)),"photobooks",ISNUMBER(SEARCH("photography/places", N2144)),"places",ISNUMBER(SEARCH("publishing/art books", N2144)),"art books",ISNUMBER(SEARCH("publishing/children's books", N2144)),"children's books",ISNUMBER(SEARCH("publishing/fiction", N2144)),"fiction",ISNUMBER(SEARCH("publishing/nonfiction", N2144)),"nonfiction",ISNUMBER(SEARCH("publishing/radio &amp; podcasts", N2144)),"radio &amp; podcasts",ISNUMBER(SEARCH("publishing/translations", N2144)),"translations",ISNUMBER(SEARCH("technology/gadgets", N2144)),"gadgets",ISNUMBER(SEARCH("technology/hardware", N2144)),"hardware",ISNUMBER(SEARCH("technology/makerspaces", N2144)),"makerspaces",ISNUMBER(SEARCH("technology/space exploration", N2144)),"space exploration",ISNUMBER(SEARCH("technology/wearables", N2144)),"wearables",ISNUMBER(SEARCH("technology/web", N2144)),"web",ISNUMBER(SEARCH("theater/musical", N2144)),"musical",ISNUMBER(SEARCH("theater/plays", N2144)),"plays",ISNUMBER(SEARCH("theater/spaces", N2144)),"spaces")</f>
        <v>video games</v>
      </c>
      <c r="S2144" s="6">
        <f t="shared" si="168"/>
        <v>42340.701504629629</v>
      </c>
      <c r="T2144" s="6">
        <f t="shared" si="169"/>
        <v>42368.701504629629</v>
      </c>
    </row>
    <row r="2145" spans="1:20" ht="48" hidden="1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tr">
        <f t="shared" si="167"/>
        <v>games</v>
      </c>
      <c r="R2145" t="str" cm="1">
        <f t="array" ref="R2145">_xlfn.IFS(ISNUMBER(SEARCH("film &amp; video/television", N2145)),"television",ISNUMBER(SEARCH("film &amp; video/animation", N2145)),"animation",ISNUMBER(SEARCH("film &amp; video/documentary", N2145)),"documentary",ISNUMBER(SEARCH("film &amp; video/drama", N2145)),"drama",ISNUMBER(SEARCH("film &amp; video/science fiction", N2145)),"science fiction",ISNUMBER(SEARCH("film &amp; video/shorts", N2145)),"shorts",ISNUMBER(SEARCH("food/food trucks", N2145)),"food trucks",ISNUMBER(SEARCH("food/restaurants", N2145)),"restaurants",ISNUMBER(SEARCH("food/small batch", N2145)),"small batch",ISNUMBER(SEARCH("games/mobile games", N2145)),"mobile games",ISNUMBER(SEARCH("games/tabletop games", N2145)),"tabletop games",ISNUMBER(SEARCH("games/video games", N2145)),"video games",ISNUMBER(SEARCH("music/classical music", N2145)),"classical music",ISNUMBER(SEARCH("music/electronic music", N2145)),"electronic music",ISNUMBER(SEARCH("music/faith", N2145)),"faith",ISNUMBER(SEARCH("music/indie rock", N2145)),"indie rock",ISNUMBER(SEARCH("music/jazz", N2145)),"jazz",ISNUMBER(SEARCH("music/metal", N2145)),"metal",ISNUMBER(SEARCH("music/pop", N2145)),"pop",ISNUMBER(SEARCH("music/rock", N2145)),"rock",ISNUMBER(SEARCH("music/world music", N2145)),"world music",ISNUMBER(SEARCH("journalism/audio", N2145)),"audio",ISNUMBER(SEARCH("photography/nature", N2145)),"nature",ISNUMBER(SEARCH("photography/people", N2145)),"people",ISNUMBER(SEARCH("photography/photobooks", N2145)),"photobooks",ISNUMBER(SEARCH("photography/places", N2145)),"places",ISNUMBER(SEARCH("publishing/art books", N2145)),"art books",ISNUMBER(SEARCH("publishing/children's books", N2145)),"children's books",ISNUMBER(SEARCH("publishing/fiction", N2145)),"fiction",ISNUMBER(SEARCH("publishing/nonfiction", N2145)),"nonfiction",ISNUMBER(SEARCH("publishing/radio &amp; podcasts", N2145)),"radio &amp; podcasts",ISNUMBER(SEARCH("publishing/translations", N2145)),"translations",ISNUMBER(SEARCH("technology/gadgets", N2145)),"gadgets",ISNUMBER(SEARCH("technology/hardware", N2145)),"hardware",ISNUMBER(SEARCH("technology/makerspaces", N2145)),"makerspaces",ISNUMBER(SEARCH("technology/space exploration", N2145)),"space exploration",ISNUMBER(SEARCH("technology/wearables", N2145)),"wearables",ISNUMBER(SEARCH("technology/web", N2145)),"web",ISNUMBER(SEARCH("theater/musical", N2145)),"musical",ISNUMBER(SEARCH("theater/plays", N2145)),"plays",ISNUMBER(SEARCH("theater/spaces", N2145)),"spaces")</f>
        <v>video games</v>
      </c>
      <c r="S2145" s="6">
        <f t="shared" si="168"/>
        <v>40332.886712962965</v>
      </c>
      <c r="T2145" s="6">
        <f t="shared" si="169"/>
        <v>40380.791666666664</v>
      </c>
    </row>
    <row r="2146" spans="1:20" ht="32" hidden="1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tr">
        <f t="shared" si="167"/>
        <v>games</v>
      </c>
      <c r="R2146" t="str" cm="1">
        <f t="array" ref="R2146">_xlfn.IFS(ISNUMBER(SEARCH("film &amp; video/television", N2146)),"television",ISNUMBER(SEARCH("film &amp; video/animation", N2146)),"animation",ISNUMBER(SEARCH("film &amp; video/documentary", N2146)),"documentary",ISNUMBER(SEARCH("film &amp; video/drama", N2146)),"drama",ISNUMBER(SEARCH("film &amp; video/science fiction", N2146)),"science fiction",ISNUMBER(SEARCH("film &amp; video/shorts", N2146)),"shorts",ISNUMBER(SEARCH("food/food trucks", N2146)),"food trucks",ISNUMBER(SEARCH("food/restaurants", N2146)),"restaurants",ISNUMBER(SEARCH("food/small batch", N2146)),"small batch",ISNUMBER(SEARCH("games/mobile games", N2146)),"mobile games",ISNUMBER(SEARCH("games/tabletop games", N2146)),"tabletop games",ISNUMBER(SEARCH("games/video games", N2146)),"video games",ISNUMBER(SEARCH("music/classical music", N2146)),"classical music",ISNUMBER(SEARCH("music/electronic music", N2146)),"electronic music",ISNUMBER(SEARCH("music/faith", N2146)),"faith",ISNUMBER(SEARCH("music/indie rock", N2146)),"indie rock",ISNUMBER(SEARCH("music/jazz", N2146)),"jazz",ISNUMBER(SEARCH("music/metal", N2146)),"metal",ISNUMBER(SEARCH("music/pop", N2146)),"pop",ISNUMBER(SEARCH("music/rock", N2146)),"rock",ISNUMBER(SEARCH("music/world music", N2146)),"world music",ISNUMBER(SEARCH("journalism/audio", N2146)),"audio",ISNUMBER(SEARCH("photography/nature", N2146)),"nature",ISNUMBER(SEARCH("photography/people", N2146)),"people",ISNUMBER(SEARCH("photography/photobooks", N2146)),"photobooks",ISNUMBER(SEARCH("photography/places", N2146)),"places",ISNUMBER(SEARCH("publishing/art books", N2146)),"art books",ISNUMBER(SEARCH("publishing/children's books", N2146)),"children's books",ISNUMBER(SEARCH("publishing/fiction", N2146)),"fiction",ISNUMBER(SEARCH("publishing/nonfiction", N2146)),"nonfiction",ISNUMBER(SEARCH("publishing/radio &amp; podcasts", N2146)),"radio &amp; podcasts",ISNUMBER(SEARCH("publishing/translations", N2146)),"translations",ISNUMBER(SEARCH("technology/gadgets", N2146)),"gadgets",ISNUMBER(SEARCH("technology/hardware", N2146)),"hardware",ISNUMBER(SEARCH("technology/makerspaces", N2146)),"makerspaces",ISNUMBER(SEARCH("technology/space exploration", N2146)),"space exploration",ISNUMBER(SEARCH("technology/wearables", N2146)),"wearables",ISNUMBER(SEARCH("technology/web", N2146)),"web",ISNUMBER(SEARCH("theater/musical", N2146)),"musical",ISNUMBER(SEARCH("theater/plays", N2146)),"plays",ISNUMBER(SEARCH("theater/spaces", N2146)),"spaces")</f>
        <v>video games</v>
      </c>
      <c r="S2146" s="6">
        <f t="shared" si="168"/>
        <v>41499.546759259261</v>
      </c>
      <c r="T2146" s="6">
        <f t="shared" si="169"/>
        <v>41531.546759259261</v>
      </c>
    </row>
    <row r="2147" spans="1:20" ht="48" hidden="1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tr">
        <f t="shared" si="167"/>
        <v>games</v>
      </c>
      <c r="R2147" t="str" cm="1">
        <f t="array" ref="R2147">_xlfn.IFS(ISNUMBER(SEARCH("film &amp; video/television", N2147)),"television",ISNUMBER(SEARCH("film &amp; video/animation", N2147)),"animation",ISNUMBER(SEARCH("film &amp; video/documentary", N2147)),"documentary",ISNUMBER(SEARCH("film &amp; video/drama", N2147)),"drama",ISNUMBER(SEARCH("film &amp; video/science fiction", N2147)),"science fiction",ISNUMBER(SEARCH("film &amp; video/shorts", N2147)),"shorts",ISNUMBER(SEARCH("food/food trucks", N2147)),"food trucks",ISNUMBER(SEARCH("food/restaurants", N2147)),"restaurants",ISNUMBER(SEARCH("food/small batch", N2147)),"small batch",ISNUMBER(SEARCH("games/mobile games", N2147)),"mobile games",ISNUMBER(SEARCH("games/tabletop games", N2147)),"tabletop games",ISNUMBER(SEARCH("games/video games", N2147)),"video games",ISNUMBER(SEARCH("music/classical music", N2147)),"classical music",ISNUMBER(SEARCH("music/electronic music", N2147)),"electronic music",ISNUMBER(SEARCH("music/faith", N2147)),"faith",ISNUMBER(SEARCH("music/indie rock", N2147)),"indie rock",ISNUMBER(SEARCH("music/jazz", N2147)),"jazz",ISNUMBER(SEARCH("music/metal", N2147)),"metal",ISNUMBER(SEARCH("music/pop", N2147)),"pop",ISNUMBER(SEARCH("music/rock", N2147)),"rock",ISNUMBER(SEARCH("music/world music", N2147)),"world music",ISNUMBER(SEARCH("journalism/audio", N2147)),"audio",ISNUMBER(SEARCH("photography/nature", N2147)),"nature",ISNUMBER(SEARCH("photography/people", N2147)),"people",ISNUMBER(SEARCH("photography/photobooks", N2147)),"photobooks",ISNUMBER(SEARCH("photography/places", N2147)),"places",ISNUMBER(SEARCH("publishing/art books", N2147)),"art books",ISNUMBER(SEARCH("publishing/children's books", N2147)),"children's books",ISNUMBER(SEARCH("publishing/fiction", N2147)),"fiction",ISNUMBER(SEARCH("publishing/nonfiction", N2147)),"nonfiction",ISNUMBER(SEARCH("publishing/radio &amp; podcasts", N2147)),"radio &amp; podcasts",ISNUMBER(SEARCH("publishing/translations", N2147)),"translations",ISNUMBER(SEARCH("technology/gadgets", N2147)),"gadgets",ISNUMBER(SEARCH("technology/hardware", N2147)),"hardware",ISNUMBER(SEARCH("technology/makerspaces", N2147)),"makerspaces",ISNUMBER(SEARCH("technology/space exploration", N2147)),"space exploration",ISNUMBER(SEARCH("technology/wearables", N2147)),"wearables",ISNUMBER(SEARCH("technology/web", N2147)),"web",ISNUMBER(SEARCH("theater/musical", N2147)),"musical",ISNUMBER(SEARCH("theater/plays", N2147)),"plays",ISNUMBER(SEARCH("theater/spaces", N2147)),"spaces")</f>
        <v>video games</v>
      </c>
      <c r="S2147" s="6">
        <f t="shared" si="168"/>
        <v>41575.237430555557</v>
      </c>
      <c r="T2147" s="6">
        <f t="shared" si="169"/>
        <v>41605.279097222221</v>
      </c>
    </row>
    <row r="2148" spans="1:20" ht="48" hidden="1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tr">
        <f t="shared" si="167"/>
        <v>games</v>
      </c>
      <c r="R2148" t="str" cm="1">
        <f t="array" ref="R2148">_xlfn.IFS(ISNUMBER(SEARCH("film &amp; video/television", N2148)),"television",ISNUMBER(SEARCH("film &amp; video/animation", N2148)),"animation",ISNUMBER(SEARCH("film &amp; video/documentary", N2148)),"documentary",ISNUMBER(SEARCH("film &amp; video/drama", N2148)),"drama",ISNUMBER(SEARCH("film &amp; video/science fiction", N2148)),"science fiction",ISNUMBER(SEARCH("film &amp; video/shorts", N2148)),"shorts",ISNUMBER(SEARCH("food/food trucks", N2148)),"food trucks",ISNUMBER(SEARCH("food/restaurants", N2148)),"restaurants",ISNUMBER(SEARCH("food/small batch", N2148)),"small batch",ISNUMBER(SEARCH("games/mobile games", N2148)),"mobile games",ISNUMBER(SEARCH("games/tabletop games", N2148)),"tabletop games",ISNUMBER(SEARCH("games/video games", N2148)),"video games",ISNUMBER(SEARCH("music/classical music", N2148)),"classical music",ISNUMBER(SEARCH("music/electronic music", N2148)),"electronic music",ISNUMBER(SEARCH("music/faith", N2148)),"faith",ISNUMBER(SEARCH("music/indie rock", N2148)),"indie rock",ISNUMBER(SEARCH("music/jazz", N2148)),"jazz",ISNUMBER(SEARCH("music/metal", N2148)),"metal",ISNUMBER(SEARCH("music/pop", N2148)),"pop",ISNUMBER(SEARCH("music/rock", N2148)),"rock",ISNUMBER(SEARCH("music/world music", N2148)),"world music",ISNUMBER(SEARCH("journalism/audio", N2148)),"audio",ISNUMBER(SEARCH("photography/nature", N2148)),"nature",ISNUMBER(SEARCH("photography/people", N2148)),"people",ISNUMBER(SEARCH("photography/photobooks", N2148)),"photobooks",ISNUMBER(SEARCH("photography/places", N2148)),"places",ISNUMBER(SEARCH("publishing/art books", N2148)),"art books",ISNUMBER(SEARCH("publishing/children's books", N2148)),"children's books",ISNUMBER(SEARCH("publishing/fiction", N2148)),"fiction",ISNUMBER(SEARCH("publishing/nonfiction", N2148)),"nonfiction",ISNUMBER(SEARCH("publishing/radio &amp; podcasts", N2148)),"radio &amp; podcasts",ISNUMBER(SEARCH("publishing/translations", N2148)),"translations",ISNUMBER(SEARCH("technology/gadgets", N2148)),"gadgets",ISNUMBER(SEARCH("technology/hardware", N2148)),"hardware",ISNUMBER(SEARCH("technology/makerspaces", N2148)),"makerspaces",ISNUMBER(SEARCH("technology/space exploration", N2148)),"space exploration",ISNUMBER(SEARCH("technology/wearables", N2148)),"wearables",ISNUMBER(SEARCH("technology/web", N2148)),"web",ISNUMBER(SEARCH("theater/musical", N2148)),"musical",ISNUMBER(SEARCH("theater/plays", N2148)),"plays",ISNUMBER(SEARCH("theater/spaces", N2148)),"spaces")</f>
        <v>video games</v>
      </c>
      <c r="S2148" s="6">
        <f t="shared" si="168"/>
        <v>42397.679513888885</v>
      </c>
      <c r="T2148" s="6">
        <f t="shared" si="169"/>
        <v>42411.679513888885</v>
      </c>
    </row>
    <row r="2149" spans="1:20" ht="16" hidden="1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tr">
        <f t="shared" si="167"/>
        <v>games</v>
      </c>
      <c r="R2149" t="str" cm="1">
        <f t="array" ref="R2149">_xlfn.IFS(ISNUMBER(SEARCH("film &amp; video/television", N2149)),"television",ISNUMBER(SEARCH("film &amp; video/animation", N2149)),"animation",ISNUMBER(SEARCH("film &amp; video/documentary", N2149)),"documentary",ISNUMBER(SEARCH("film &amp; video/drama", N2149)),"drama",ISNUMBER(SEARCH("film &amp; video/science fiction", N2149)),"science fiction",ISNUMBER(SEARCH("film &amp; video/shorts", N2149)),"shorts",ISNUMBER(SEARCH("food/food trucks", N2149)),"food trucks",ISNUMBER(SEARCH("food/restaurants", N2149)),"restaurants",ISNUMBER(SEARCH("food/small batch", N2149)),"small batch",ISNUMBER(SEARCH("games/mobile games", N2149)),"mobile games",ISNUMBER(SEARCH("games/tabletop games", N2149)),"tabletop games",ISNUMBER(SEARCH("games/video games", N2149)),"video games",ISNUMBER(SEARCH("music/classical music", N2149)),"classical music",ISNUMBER(SEARCH("music/electronic music", N2149)),"electronic music",ISNUMBER(SEARCH("music/faith", N2149)),"faith",ISNUMBER(SEARCH("music/indie rock", N2149)),"indie rock",ISNUMBER(SEARCH("music/jazz", N2149)),"jazz",ISNUMBER(SEARCH("music/metal", N2149)),"metal",ISNUMBER(SEARCH("music/pop", N2149)),"pop",ISNUMBER(SEARCH("music/rock", N2149)),"rock",ISNUMBER(SEARCH("music/world music", N2149)),"world music",ISNUMBER(SEARCH("journalism/audio", N2149)),"audio",ISNUMBER(SEARCH("photography/nature", N2149)),"nature",ISNUMBER(SEARCH("photography/people", N2149)),"people",ISNUMBER(SEARCH("photography/photobooks", N2149)),"photobooks",ISNUMBER(SEARCH("photography/places", N2149)),"places",ISNUMBER(SEARCH("publishing/art books", N2149)),"art books",ISNUMBER(SEARCH("publishing/children's books", N2149)),"children's books",ISNUMBER(SEARCH("publishing/fiction", N2149)),"fiction",ISNUMBER(SEARCH("publishing/nonfiction", N2149)),"nonfiction",ISNUMBER(SEARCH("publishing/radio &amp; podcasts", N2149)),"radio &amp; podcasts",ISNUMBER(SEARCH("publishing/translations", N2149)),"translations",ISNUMBER(SEARCH("technology/gadgets", N2149)),"gadgets",ISNUMBER(SEARCH("technology/hardware", N2149)),"hardware",ISNUMBER(SEARCH("technology/makerspaces", N2149)),"makerspaces",ISNUMBER(SEARCH("technology/space exploration", N2149)),"space exploration",ISNUMBER(SEARCH("technology/wearables", N2149)),"wearables",ISNUMBER(SEARCH("technology/web", N2149)),"web",ISNUMBER(SEARCH("theater/musical", N2149)),"musical",ISNUMBER(SEARCH("theater/plays", N2149)),"plays",ISNUMBER(SEARCH("theater/spaces", N2149)),"spaces")</f>
        <v>video games</v>
      </c>
      <c r="S2149" s="6">
        <f t="shared" si="168"/>
        <v>41927.295694444445</v>
      </c>
      <c r="T2149" s="6">
        <f t="shared" si="169"/>
        <v>41959.337361111116</v>
      </c>
    </row>
    <row r="2150" spans="1:20" ht="48" hidden="1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tr" cm="1">
        <f t="array" ref="R2150">_xlfn.IFS(ISNUMBER(SEARCH("film &amp; video/television", N2150)),"television",ISNUMBER(SEARCH("film &amp; video/animation", N2150)),"animation",ISNUMBER(SEARCH("film &amp; video/documentary", N2150)),"documentary",ISNUMBER(SEARCH("film &amp; video/drama", N2150)),"drama",ISNUMBER(SEARCH("film &amp; video/science fiction", N2150)),"science fiction",ISNUMBER(SEARCH("film &amp; video/shorts", N2150)),"shorts",ISNUMBER(SEARCH("food/food trucks", N2150)),"food trucks",ISNUMBER(SEARCH("food/restaurants", N2150)),"restaurants",ISNUMBER(SEARCH("food/small batch", N2150)),"small batch",ISNUMBER(SEARCH("games/mobile games", N2150)),"mobile games",ISNUMBER(SEARCH("games/tabletop games", N2150)),"tabletop games",ISNUMBER(SEARCH("games/video games", N2150)),"video games",ISNUMBER(SEARCH("music/classical music", N2150)),"classical music",ISNUMBER(SEARCH("music/electronic music", N2150)),"electronic music",ISNUMBER(SEARCH("music/faith", N2150)),"faith",ISNUMBER(SEARCH("music/indie rock", N2150)),"indie rock",ISNUMBER(SEARCH("music/jazz", N2150)),"jazz",ISNUMBER(SEARCH("music/metal", N2150)),"metal",ISNUMBER(SEARCH("music/pop", N2150)),"pop",ISNUMBER(SEARCH("music/rock", N2150)),"rock",ISNUMBER(SEARCH("music/world music", N2150)),"world music",ISNUMBER(SEARCH("journalism/audio", N2150)),"audio",ISNUMBER(SEARCH("photography/nature", N2150)),"nature",ISNUMBER(SEARCH("photography/people", N2150)),"people",ISNUMBER(SEARCH("photography/photobooks", N2150)),"photobooks",ISNUMBER(SEARCH("photography/places", N2150)),"places",ISNUMBER(SEARCH("publishing/art books", N2150)),"art books",ISNUMBER(SEARCH("publishing/children's books", N2150)),"children's books",ISNUMBER(SEARCH("publishing/fiction", N2150)),"fiction",ISNUMBER(SEARCH("publishing/nonfiction", N2150)),"nonfiction",ISNUMBER(SEARCH("publishing/radio &amp; podcasts", N2150)),"radio &amp; podcasts",ISNUMBER(SEARCH("publishing/translations", N2150)),"translations",ISNUMBER(SEARCH("technology/gadgets", N2150)),"gadgets",ISNUMBER(SEARCH("technology/hardware", N2150)),"hardware",ISNUMBER(SEARCH("technology/makerspaces", N2150)),"makerspaces",ISNUMBER(SEARCH("technology/space exploration", N2150)),"space exploration",ISNUMBER(SEARCH("technology/wearables", N2150)),"wearables",ISNUMBER(SEARCH("technology/web", N2150)),"web",ISNUMBER(SEARCH("theater/musical", N2150)),"musical",ISNUMBER(SEARCH("theater/plays", N2150)),"plays",ISNUMBER(SEARCH("theater/spaces", N2150)),"spaces")</f>
        <v>video games</v>
      </c>
      <c r="S2150" s="6">
        <f t="shared" si="168"/>
        <v>42066.733587962968</v>
      </c>
      <c r="T2150" s="6">
        <f t="shared" si="169"/>
        <v>42096.691921296297</v>
      </c>
    </row>
    <row r="2151" spans="1:20" ht="48" hidden="1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v>0</v>
      </c>
      <c r="Q2151" t="str">
        <f t="shared" si="167"/>
        <v>games</v>
      </c>
      <c r="R2151" t="str" cm="1">
        <f t="array" ref="R2151">_xlfn.IFS(ISNUMBER(SEARCH("film &amp; video/television", N2151)),"television",ISNUMBER(SEARCH("film &amp; video/animation", N2151)),"animation",ISNUMBER(SEARCH("film &amp; video/documentary", N2151)),"documentary",ISNUMBER(SEARCH("film &amp; video/drama", N2151)),"drama",ISNUMBER(SEARCH("film &amp; video/science fiction", N2151)),"science fiction",ISNUMBER(SEARCH("film &amp; video/shorts", N2151)),"shorts",ISNUMBER(SEARCH("food/food trucks", N2151)),"food trucks",ISNUMBER(SEARCH("food/restaurants", N2151)),"restaurants",ISNUMBER(SEARCH("food/small batch", N2151)),"small batch",ISNUMBER(SEARCH("games/mobile games", N2151)),"mobile games",ISNUMBER(SEARCH("games/tabletop games", N2151)),"tabletop games",ISNUMBER(SEARCH("games/video games", N2151)),"video games",ISNUMBER(SEARCH("music/classical music", N2151)),"classical music",ISNUMBER(SEARCH("music/electronic music", N2151)),"electronic music",ISNUMBER(SEARCH("music/faith", N2151)),"faith",ISNUMBER(SEARCH("music/indie rock", N2151)),"indie rock",ISNUMBER(SEARCH("music/jazz", N2151)),"jazz",ISNUMBER(SEARCH("music/metal", N2151)),"metal",ISNUMBER(SEARCH("music/pop", N2151)),"pop",ISNUMBER(SEARCH("music/rock", N2151)),"rock",ISNUMBER(SEARCH("music/world music", N2151)),"world music",ISNUMBER(SEARCH("journalism/audio", N2151)),"audio",ISNUMBER(SEARCH("photography/nature", N2151)),"nature",ISNUMBER(SEARCH("photography/people", N2151)),"people",ISNUMBER(SEARCH("photography/photobooks", N2151)),"photobooks",ISNUMBER(SEARCH("photography/places", N2151)),"places",ISNUMBER(SEARCH("publishing/art books", N2151)),"art books",ISNUMBER(SEARCH("publishing/children's books", N2151)),"children's books",ISNUMBER(SEARCH("publishing/fiction", N2151)),"fiction",ISNUMBER(SEARCH("publishing/nonfiction", N2151)),"nonfiction",ISNUMBER(SEARCH("publishing/radio &amp; podcasts", N2151)),"radio &amp; podcasts",ISNUMBER(SEARCH("publishing/translations", N2151)),"translations",ISNUMBER(SEARCH("technology/gadgets", N2151)),"gadgets",ISNUMBER(SEARCH("technology/hardware", N2151)),"hardware",ISNUMBER(SEARCH("technology/makerspaces", N2151)),"makerspaces",ISNUMBER(SEARCH("technology/space exploration", N2151)),"space exploration",ISNUMBER(SEARCH("technology/wearables", N2151)),"wearables",ISNUMBER(SEARCH("technology/web", N2151)),"web",ISNUMBER(SEARCH("theater/musical", N2151)),"musical",ISNUMBER(SEARCH("theater/plays", N2151)),"plays",ISNUMBER(SEARCH("theater/spaces", N2151)),"spaces")</f>
        <v>video games</v>
      </c>
      <c r="S2151" s="6">
        <f t="shared" si="168"/>
        <v>40355.024953703702</v>
      </c>
      <c r="T2151" s="6">
        <f t="shared" si="169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tr">
        <f t="shared" si="167"/>
        <v>games</v>
      </c>
      <c r="R2152" t="str" cm="1">
        <f t="array" ref="R2152">_xlfn.IFS(ISNUMBER(SEARCH("film &amp; video/television", N2152)),"television",ISNUMBER(SEARCH("film &amp; video/animation", N2152)),"animation",ISNUMBER(SEARCH("film &amp; video/documentary", N2152)),"documentary",ISNUMBER(SEARCH("film &amp; video/drama", N2152)),"drama",ISNUMBER(SEARCH("film &amp; video/science fiction", N2152)),"science fiction",ISNUMBER(SEARCH("film &amp; video/shorts", N2152)),"shorts",ISNUMBER(SEARCH("food/food trucks", N2152)),"food trucks",ISNUMBER(SEARCH("food/restaurants", N2152)),"restaurants",ISNUMBER(SEARCH("food/small batch", N2152)),"small batch",ISNUMBER(SEARCH("games/mobile games", N2152)),"mobile games",ISNUMBER(SEARCH("games/tabletop games", N2152)),"tabletop games",ISNUMBER(SEARCH("games/video games", N2152)),"video games",ISNUMBER(SEARCH("music/classical music", N2152)),"classical music",ISNUMBER(SEARCH("music/electronic music", N2152)),"electronic music",ISNUMBER(SEARCH("music/faith", N2152)),"faith",ISNUMBER(SEARCH("music/indie rock", N2152)),"indie rock",ISNUMBER(SEARCH("music/jazz", N2152)),"jazz",ISNUMBER(SEARCH("music/metal", N2152)),"metal",ISNUMBER(SEARCH("music/pop", N2152)),"pop",ISNUMBER(SEARCH("music/rock", N2152)),"rock",ISNUMBER(SEARCH("music/world music", N2152)),"world music",ISNUMBER(SEARCH("journalism/audio", N2152)),"audio",ISNUMBER(SEARCH("photography/nature", N2152)),"nature",ISNUMBER(SEARCH("photography/people", N2152)),"people",ISNUMBER(SEARCH("photography/photobooks", N2152)),"photobooks",ISNUMBER(SEARCH("photography/places", N2152)),"places",ISNUMBER(SEARCH("publishing/art books", N2152)),"art books",ISNUMBER(SEARCH("publishing/children's books", N2152)),"children's books",ISNUMBER(SEARCH("publishing/fiction", N2152)),"fiction",ISNUMBER(SEARCH("publishing/nonfiction", N2152)),"nonfiction",ISNUMBER(SEARCH("publishing/radio &amp; podcasts", N2152)),"radio &amp; podcasts",ISNUMBER(SEARCH("publishing/translations", N2152)),"translations",ISNUMBER(SEARCH("technology/gadgets", N2152)),"gadgets",ISNUMBER(SEARCH("technology/hardware", N2152)),"hardware",ISNUMBER(SEARCH("technology/makerspaces", N2152)),"makerspaces",ISNUMBER(SEARCH("technology/space exploration", N2152)),"space exploration",ISNUMBER(SEARCH("technology/wearables", N2152)),"wearables",ISNUMBER(SEARCH("technology/web", N2152)),"web",ISNUMBER(SEARCH("theater/musical", N2152)),"musical",ISNUMBER(SEARCH("theater/plays", N2152)),"plays",ISNUMBER(SEARCH("theater/spaces", N2152)),"spaces")</f>
        <v>video games</v>
      </c>
      <c r="S2152" s="6">
        <f t="shared" si="168"/>
        <v>42534.284710648149</v>
      </c>
      <c r="T2152" s="6">
        <f t="shared" si="169"/>
        <v>42564.284710648149</v>
      </c>
    </row>
    <row r="2153" spans="1:20" ht="48" hidden="1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tr">
        <f t="shared" si="167"/>
        <v>games</v>
      </c>
      <c r="R2153" t="str" cm="1">
        <f t="array" ref="R2153">_xlfn.IFS(ISNUMBER(SEARCH("film &amp; video/television", N2153)),"television",ISNUMBER(SEARCH("film &amp; video/animation", N2153)),"animation",ISNUMBER(SEARCH("film &amp; video/documentary", N2153)),"documentary",ISNUMBER(SEARCH("film &amp; video/drama", N2153)),"drama",ISNUMBER(SEARCH("film &amp; video/science fiction", N2153)),"science fiction",ISNUMBER(SEARCH("film &amp; video/shorts", N2153)),"shorts",ISNUMBER(SEARCH("food/food trucks", N2153)),"food trucks",ISNUMBER(SEARCH("food/restaurants", N2153)),"restaurants",ISNUMBER(SEARCH("food/small batch", N2153)),"small batch",ISNUMBER(SEARCH("games/mobile games", N2153)),"mobile games",ISNUMBER(SEARCH("games/tabletop games", N2153)),"tabletop games",ISNUMBER(SEARCH("games/video games", N2153)),"video games",ISNUMBER(SEARCH("music/classical music", N2153)),"classical music",ISNUMBER(SEARCH("music/electronic music", N2153)),"electronic music",ISNUMBER(SEARCH("music/faith", N2153)),"faith",ISNUMBER(SEARCH("music/indie rock", N2153)),"indie rock",ISNUMBER(SEARCH("music/jazz", N2153)),"jazz",ISNUMBER(SEARCH("music/metal", N2153)),"metal",ISNUMBER(SEARCH("music/pop", N2153)),"pop",ISNUMBER(SEARCH("music/rock", N2153)),"rock",ISNUMBER(SEARCH("music/world music", N2153)),"world music",ISNUMBER(SEARCH("journalism/audio", N2153)),"audio",ISNUMBER(SEARCH("photography/nature", N2153)),"nature",ISNUMBER(SEARCH("photography/people", N2153)),"people",ISNUMBER(SEARCH("photography/photobooks", N2153)),"photobooks",ISNUMBER(SEARCH("photography/places", N2153)),"places",ISNUMBER(SEARCH("publishing/art books", N2153)),"art books",ISNUMBER(SEARCH("publishing/children's books", N2153)),"children's books",ISNUMBER(SEARCH("publishing/fiction", N2153)),"fiction",ISNUMBER(SEARCH("publishing/nonfiction", N2153)),"nonfiction",ISNUMBER(SEARCH("publishing/radio &amp; podcasts", N2153)),"radio &amp; podcasts",ISNUMBER(SEARCH("publishing/translations", N2153)),"translations",ISNUMBER(SEARCH("technology/gadgets", N2153)),"gadgets",ISNUMBER(SEARCH("technology/hardware", N2153)),"hardware",ISNUMBER(SEARCH("technology/makerspaces", N2153)),"makerspaces",ISNUMBER(SEARCH("technology/space exploration", N2153)),"space exploration",ISNUMBER(SEARCH("technology/wearables", N2153)),"wearables",ISNUMBER(SEARCH("technology/web", N2153)),"web",ISNUMBER(SEARCH("theater/musical", N2153)),"musical",ISNUMBER(SEARCH("theater/plays", N2153)),"plays",ISNUMBER(SEARCH("theater/spaces", N2153)),"spaces")</f>
        <v>video games</v>
      </c>
      <c r="S2153" s="6">
        <f t="shared" si="168"/>
        <v>42520.847384259265</v>
      </c>
      <c r="T2153" s="6">
        <f t="shared" si="169"/>
        <v>42550.847384259265</v>
      </c>
    </row>
    <row r="2154" spans="1:20" ht="48" hidden="1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tr">
        <f t="shared" si="167"/>
        <v>games</v>
      </c>
      <c r="R2154" t="str" cm="1">
        <f t="array" ref="R2154">_xlfn.IFS(ISNUMBER(SEARCH("film &amp; video/television", N2154)),"television",ISNUMBER(SEARCH("film &amp; video/animation", N2154)),"animation",ISNUMBER(SEARCH("film &amp; video/documentary", N2154)),"documentary",ISNUMBER(SEARCH("film &amp; video/drama", N2154)),"drama",ISNUMBER(SEARCH("film &amp; video/science fiction", N2154)),"science fiction",ISNUMBER(SEARCH("film &amp; video/shorts", N2154)),"shorts",ISNUMBER(SEARCH("food/food trucks", N2154)),"food trucks",ISNUMBER(SEARCH("food/restaurants", N2154)),"restaurants",ISNUMBER(SEARCH("food/small batch", N2154)),"small batch",ISNUMBER(SEARCH("games/mobile games", N2154)),"mobile games",ISNUMBER(SEARCH("games/tabletop games", N2154)),"tabletop games",ISNUMBER(SEARCH("games/video games", N2154)),"video games",ISNUMBER(SEARCH("music/classical music", N2154)),"classical music",ISNUMBER(SEARCH("music/electronic music", N2154)),"electronic music",ISNUMBER(SEARCH("music/faith", N2154)),"faith",ISNUMBER(SEARCH("music/indie rock", N2154)),"indie rock",ISNUMBER(SEARCH("music/jazz", N2154)),"jazz",ISNUMBER(SEARCH("music/metal", N2154)),"metal",ISNUMBER(SEARCH("music/pop", N2154)),"pop",ISNUMBER(SEARCH("music/rock", N2154)),"rock",ISNUMBER(SEARCH("music/world music", N2154)),"world music",ISNUMBER(SEARCH("journalism/audio", N2154)),"audio",ISNUMBER(SEARCH("photography/nature", N2154)),"nature",ISNUMBER(SEARCH("photography/people", N2154)),"people",ISNUMBER(SEARCH("photography/photobooks", N2154)),"photobooks",ISNUMBER(SEARCH("photography/places", N2154)),"places",ISNUMBER(SEARCH("publishing/art books", N2154)),"art books",ISNUMBER(SEARCH("publishing/children's books", N2154)),"children's books",ISNUMBER(SEARCH("publishing/fiction", N2154)),"fiction",ISNUMBER(SEARCH("publishing/nonfiction", N2154)),"nonfiction",ISNUMBER(SEARCH("publishing/radio &amp; podcasts", N2154)),"radio &amp; podcasts",ISNUMBER(SEARCH("publishing/translations", N2154)),"translations",ISNUMBER(SEARCH("technology/gadgets", N2154)),"gadgets",ISNUMBER(SEARCH("technology/hardware", N2154)),"hardware",ISNUMBER(SEARCH("technology/makerspaces", N2154)),"makerspaces",ISNUMBER(SEARCH("technology/space exploration", N2154)),"space exploration",ISNUMBER(SEARCH("technology/wearables", N2154)),"wearables",ISNUMBER(SEARCH("technology/web", N2154)),"web",ISNUMBER(SEARCH("theater/musical", N2154)),"musical",ISNUMBER(SEARCH("theater/plays", N2154)),"plays",ISNUMBER(SEARCH("theater/spaces", N2154)),"spaces")</f>
        <v>video games</v>
      </c>
      <c r="S2154" s="6">
        <f t="shared" si="168"/>
        <v>41683.832280092596</v>
      </c>
      <c r="T2154" s="6">
        <f t="shared" si="169"/>
        <v>41713.790613425925</v>
      </c>
    </row>
    <row r="2155" spans="1:20" ht="48" hidden="1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tr">
        <f t="shared" si="167"/>
        <v>games</v>
      </c>
      <c r="R2155" t="str" cm="1">
        <f t="array" ref="R2155">_xlfn.IFS(ISNUMBER(SEARCH("film &amp; video/television", N2155)),"television",ISNUMBER(SEARCH("film &amp; video/animation", N2155)),"animation",ISNUMBER(SEARCH("film &amp; video/documentary", N2155)),"documentary",ISNUMBER(SEARCH("film &amp; video/drama", N2155)),"drama",ISNUMBER(SEARCH("film &amp; video/science fiction", N2155)),"science fiction",ISNUMBER(SEARCH("film &amp; video/shorts", N2155)),"shorts",ISNUMBER(SEARCH("food/food trucks", N2155)),"food trucks",ISNUMBER(SEARCH("food/restaurants", N2155)),"restaurants",ISNUMBER(SEARCH("food/small batch", N2155)),"small batch",ISNUMBER(SEARCH("games/mobile games", N2155)),"mobile games",ISNUMBER(SEARCH("games/tabletop games", N2155)),"tabletop games",ISNUMBER(SEARCH("games/video games", N2155)),"video games",ISNUMBER(SEARCH("music/classical music", N2155)),"classical music",ISNUMBER(SEARCH("music/electronic music", N2155)),"electronic music",ISNUMBER(SEARCH("music/faith", N2155)),"faith",ISNUMBER(SEARCH("music/indie rock", N2155)),"indie rock",ISNUMBER(SEARCH("music/jazz", N2155)),"jazz",ISNUMBER(SEARCH("music/metal", N2155)),"metal",ISNUMBER(SEARCH("music/pop", N2155)),"pop",ISNUMBER(SEARCH("music/rock", N2155)),"rock",ISNUMBER(SEARCH("music/world music", N2155)),"world music",ISNUMBER(SEARCH("journalism/audio", N2155)),"audio",ISNUMBER(SEARCH("photography/nature", N2155)),"nature",ISNUMBER(SEARCH("photography/people", N2155)),"people",ISNUMBER(SEARCH("photography/photobooks", N2155)),"photobooks",ISNUMBER(SEARCH("photography/places", N2155)),"places",ISNUMBER(SEARCH("publishing/art books", N2155)),"art books",ISNUMBER(SEARCH("publishing/children's books", N2155)),"children's books",ISNUMBER(SEARCH("publishing/fiction", N2155)),"fiction",ISNUMBER(SEARCH("publishing/nonfiction", N2155)),"nonfiction",ISNUMBER(SEARCH("publishing/radio &amp; podcasts", N2155)),"radio &amp; podcasts",ISNUMBER(SEARCH("publishing/translations", N2155)),"translations",ISNUMBER(SEARCH("technology/gadgets", N2155)),"gadgets",ISNUMBER(SEARCH("technology/hardware", N2155)),"hardware",ISNUMBER(SEARCH("technology/makerspaces", N2155)),"makerspaces",ISNUMBER(SEARCH("technology/space exploration", N2155)),"space exploration",ISNUMBER(SEARCH("technology/wearables", N2155)),"wearables",ISNUMBER(SEARCH("technology/web", N2155)),"web",ISNUMBER(SEARCH("theater/musical", N2155)),"musical",ISNUMBER(SEARCH("theater/plays", N2155)),"plays",ISNUMBER(SEARCH("theater/spaces", N2155)),"spaces")</f>
        <v>video games</v>
      </c>
      <c r="S2155" s="6">
        <f t="shared" si="168"/>
        <v>41974.911087962959</v>
      </c>
      <c r="T2155" s="6">
        <f t="shared" si="169"/>
        <v>42014.332638888889</v>
      </c>
    </row>
    <row r="2156" spans="1:20" ht="32" hidden="1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tr">
        <f t="shared" si="167"/>
        <v>games</v>
      </c>
      <c r="R2156" t="str" cm="1">
        <f t="array" ref="R2156">_xlfn.IFS(ISNUMBER(SEARCH("film &amp; video/television", N2156)),"television",ISNUMBER(SEARCH("film &amp; video/animation", N2156)),"animation",ISNUMBER(SEARCH("film &amp; video/documentary", N2156)),"documentary",ISNUMBER(SEARCH("film &amp; video/drama", N2156)),"drama",ISNUMBER(SEARCH("film &amp; video/science fiction", N2156)),"science fiction",ISNUMBER(SEARCH("film &amp; video/shorts", N2156)),"shorts",ISNUMBER(SEARCH("food/food trucks", N2156)),"food trucks",ISNUMBER(SEARCH("food/restaurants", N2156)),"restaurants",ISNUMBER(SEARCH("food/small batch", N2156)),"small batch",ISNUMBER(SEARCH("games/mobile games", N2156)),"mobile games",ISNUMBER(SEARCH("games/tabletop games", N2156)),"tabletop games",ISNUMBER(SEARCH("games/video games", N2156)),"video games",ISNUMBER(SEARCH("music/classical music", N2156)),"classical music",ISNUMBER(SEARCH("music/electronic music", N2156)),"electronic music",ISNUMBER(SEARCH("music/faith", N2156)),"faith",ISNUMBER(SEARCH("music/indie rock", N2156)),"indie rock",ISNUMBER(SEARCH("music/jazz", N2156)),"jazz",ISNUMBER(SEARCH("music/metal", N2156)),"metal",ISNUMBER(SEARCH("music/pop", N2156)),"pop",ISNUMBER(SEARCH("music/rock", N2156)),"rock",ISNUMBER(SEARCH("music/world music", N2156)),"world music",ISNUMBER(SEARCH("journalism/audio", N2156)),"audio",ISNUMBER(SEARCH("photography/nature", N2156)),"nature",ISNUMBER(SEARCH("photography/people", N2156)),"people",ISNUMBER(SEARCH("photography/photobooks", N2156)),"photobooks",ISNUMBER(SEARCH("photography/places", N2156)),"places",ISNUMBER(SEARCH("publishing/art books", N2156)),"art books",ISNUMBER(SEARCH("publishing/children's books", N2156)),"children's books",ISNUMBER(SEARCH("publishing/fiction", N2156)),"fiction",ISNUMBER(SEARCH("publishing/nonfiction", N2156)),"nonfiction",ISNUMBER(SEARCH("publishing/radio &amp; podcasts", N2156)),"radio &amp; podcasts",ISNUMBER(SEARCH("publishing/translations", N2156)),"translations",ISNUMBER(SEARCH("technology/gadgets", N2156)),"gadgets",ISNUMBER(SEARCH("technology/hardware", N2156)),"hardware",ISNUMBER(SEARCH("technology/makerspaces", N2156)),"makerspaces",ISNUMBER(SEARCH("technology/space exploration", N2156)),"space exploration",ISNUMBER(SEARCH("technology/wearables", N2156)),"wearables",ISNUMBER(SEARCH("technology/web", N2156)),"web",ISNUMBER(SEARCH("theater/musical", N2156)),"musical",ISNUMBER(SEARCH("theater/plays", N2156)),"plays",ISNUMBER(SEARCH("theater/spaces", N2156)),"spaces")</f>
        <v>video games</v>
      </c>
      <c r="S2156" s="6">
        <f t="shared" si="168"/>
        <v>41647.632256944446</v>
      </c>
      <c r="T2156" s="6">
        <f t="shared" si="169"/>
        <v>41667.632256944446</v>
      </c>
    </row>
    <row r="2157" spans="1:20" ht="48" hidden="1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tr">
        <f t="shared" si="167"/>
        <v>games</v>
      </c>
      <c r="R2157" t="str" cm="1">
        <f t="array" ref="R2157">_xlfn.IFS(ISNUMBER(SEARCH("film &amp; video/television", N2157)),"television",ISNUMBER(SEARCH("film &amp; video/animation", N2157)),"animation",ISNUMBER(SEARCH("film &amp; video/documentary", N2157)),"documentary",ISNUMBER(SEARCH("film &amp; video/drama", N2157)),"drama",ISNUMBER(SEARCH("film &amp; video/science fiction", N2157)),"science fiction",ISNUMBER(SEARCH("film &amp; video/shorts", N2157)),"shorts",ISNUMBER(SEARCH("food/food trucks", N2157)),"food trucks",ISNUMBER(SEARCH("food/restaurants", N2157)),"restaurants",ISNUMBER(SEARCH("food/small batch", N2157)),"small batch",ISNUMBER(SEARCH("games/mobile games", N2157)),"mobile games",ISNUMBER(SEARCH("games/tabletop games", N2157)),"tabletop games",ISNUMBER(SEARCH("games/video games", N2157)),"video games",ISNUMBER(SEARCH("music/classical music", N2157)),"classical music",ISNUMBER(SEARCH("music/electronic music", N2157)),"electronic music",ISNUMBER(SEARCH("music/faith", N2157)),"faith",ISNUMBER(SEARCH("music/indie rock", N2157)),"indie rock",ISNUMBER(SEARCH("music/jazz", N2157)),"jazz",ISNUMBER(SEARCH("music/metal", N2157)),"metal",ISNUMBER(SEARCH("music/pop", N2157)),"pop",ISNUMBER(SEARCH("music/rock", N2157)),"rock",ISNUMBER(SEARCH("music/world music", N2157)),"world music",ISNUMBER(SEARCH("journalism/audio", N2157)),"audio",ISNUMBER(SEARCH("photography/nature", N2157)),"nature",ISNUMBER(SEARCH("photography/people", N2157)),"people",ISNUMBER(SEARCH("photography/photobooks", N2157)),"photobooks",ISNUMBER(SEARCH("photography/places", N2157)),"places",ISNUMBER(SEARCH("publishing/art books", N2157)),"art books",ISNUMBER(SEARCH("publishing/children's books", N2157)),"children's books",ISNUMBER(SEARCH("publishing/fiction", N2157)),"fiction",ISNUMBER(SEARCH("publishing/nonfiction", N2157)),"nonfiction",ISNUMBER(SEARCH("publishing/radio &amp; podcasts", N2157)),"radio &amp; podcasts",ISNUMBER(SEARCH("publishing/translations", N2157)),"translations",ISNUMBER(SEARCH("technology/gadgets", N2157)),"gadgets",ISNUMBER(SEARCH("technology/hardware", N2157)),"hardware",ISNUMBER(SEARCH("technology/makerspaces", N2157)),"makerspaces",ISNUMBER(SEARCH("technology/space exploration", N2157)),"space exploration",ISNUMBER(SEARCH("technology/wearables", N2157)),"wearables",ISNUMBER(SEARCH("technology/web", N2157)),"web",ISNUMBER(SEARCH("theater/musical", N2157)),"musical",ISNUMBER(SEARCH("theater/plays", N2157)),"plays",ISNUMBER(SEARCH("theater/spaces", N2157)),"spaces")</f>
        <v>video games</v>
      </c>
      <c r="S2157" s="6">
        <f t="shared" si="168"/>
        <v>42430.747511574074</v>
      </c>
      <c r="T2157" s="6">
        <f t="shared" si="169"/>
        <v>42460.70584490741</v>
      </c>
    </row>
    <row r="2158" spans="1:20" ht="32" hidden="1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tr">
        <f t="shared" si="167"/>
        <v>games</v>
      </c>
      <c r="R2158" t="str" cm="1">
        <f t="array" ref="R2158">_xlfn.IFS(ISNUMBER(SEARCH("film &amp; video/television", N2158)),"television",ISNUMBER(SEARCH("film &amp; video/animation", N2158)),"animation",ISNUMBER(SEARCH("film &amp; video/documentary", N2158)),"documentary",ISNUMBER(SEARCH("film &amp; video/drama", N2158)),"drama",ISNUMBER(SEARCH("film &amp; video/science fiction", N2158)),"science fiction",ISNUMBER(SEARCH("film &amp; video/shorts", N2158)),"shorts",ISNUMBER(SEARCH("food/food trucks", N2158)),"food trucks",ISNUMBER(SEARCH("food/restaurants", N2158)),"restaurants",ISNUMBER(SEARCH("food/small batch", N2158)),"small batch",ISNUMBER(SEARCH("games/mobile games", N2158)),"mobile games",ISNUMBER(SEARCH("games/tabletop games", N2158)),"tabletop games",ISNUMBER(SEARCH("games/video games", N2158)),"video games",ISNUMBER(SEARCH("music/classical music", N2158)),"classical music",ISNUMBER(SEARCH("music/electronic music", N2158)),"electronic music",ISNUMBER(SEARCH("music/faith", N2158)),"faith",ISNUMBER(SEARCH("music/indie rock", N2158)),"indie rock",ISNUMBER(SEARCH("music/jazz", N2158)),"jazz",ISNUMBER(SEARCH("music/metal", N2158)),"metal",ISNUMBER(SEARCH("music/pop", N2158)),"pop",ISNUMBER(SEARCH("music/rock", N2158)),"rock",ISNUMBER(SEARCH("music/world music", N2158)),"world music",ISNUMBER(SEARCH("journalism/audio", N2158)),"audio",ISNUMBER(SEARCH("photography/nature", N2158)),"nature",ISNUMBER(SEARCH("photography/people", N2158)),"people",ISNUMBER(SEARCH("photography/photobooks", N2158)),"photobooks",ISNUMBER(SEARCH("photography/places", N2158)),"places",ISNUMBER(SEARCH("publishing/art books", N2158)),"art books",ISNUMBER(SEARCH("publishing/children's books", N2158)),"children's books",ISNUMBER(SEARCH("publishing/fiction", N2158)),"fiction",ISNUMBER(SEARCH("publishing/nonfiction", N2158)),"nonfiction",ISNUMBER(SEARCH("publishing/radio &amp; podcasts", N2158)),"radio &amp; podcasts",ISNUMBER(SEARCH("publishing/translations", N2158)),"translations",ISNUMBER(SEARCH("technology/gadgets", N2158)),"gadgets",ISNUMBER(SEARCH("technology/hardware", N2158)),"hardware",ISNUMBER(SEARCH("technology/makerspaces", N2158)),"makerspaces",ISNUMBER(SEARCH("technology/space exploration", N2158)),"space exploration",ISNUMBER(SEARCH("technology/wearables", N2158)),"wearables",ISNUMBER(SEARCH("technology/web", N2158)),"web",ISNUMBER(SEARCH("theater/musical", N2158)),"musical",ISNUMBER(SEARCH("theater/plays", N2158)),"plays",ISNUMBER(SEARCH("theater/spaces", N2158)),"spaces")</f>
        <v>video games</v>
      </c>
      <c r="S2158" s="6">
        <f t="shared" si="168"/>
        <v>41488.85423611111</v>
      </c>
      <c r="T2158" s="6">
        <f t="shared" si="169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tr">
        <f t="shared" si="167"/>
        <v>games</v>
      </c>
      <c r="R2159" t="str" cm="1">
        <f t="array" ref="R2159">_xlfn.IFS(ISNUMBER(SEARCH("film &amp; video/television", N2159)),"television",ISNUMBER(SEARCH("film &amp; video/animation", N2159)),"animation",ISNUMBER(SEARCH("film &amp; video/documentary", N2159)),"documentary",ISNUMBER(SEARCH("film &amp; video/drama", N2159)),"drama",ISNUMBER(SEARCH("film &amp; video/science fiction", N2159)),"science fiction",ISNUMBER(SEARCH("film &amp; video/shorts", N2159)),"shorts",ISNUMBER(SEARCH("food/food trucks", N2159)),"food trucks",ISNUMBER(SEARCH("food/restaurants", N2159)),"restaurants",ISNUMBER(SEARCH("food/small batch", N2159)),"small batch",ISNUMBER(SEARCH("games/mobile games", N2159)),"mobile games",ISNUMBER(SEARCH("games/tabletop games", N2159)),"tabletop games",ISNUMBER(SEARCH("games/video games", N2159)),"video games",ISNUMBER(SEARCH("music/classical music", N2159)),"classical music",ISNUMBER(SEARCH("music/electronic music", N2159)),"electronic music",ISNUMBER(SEARCH("music/faith", N2159)),"faith",ISNUMBER(SEARCH("music/indie rock", N2159)),"indie rock",ISNUMBER(SEARCH("music/jazz", N2159)),"jazz",ISNUMBER(SEARCH("music/metal", N2159)),"metal",ISNUMBER(SEARCH("music/pop", N2159)),"pop",ISNUMBER(SEARCH("music/rock", N2159)),"rock",ISNUMBER(SEARCH("music/world music", N2159)),"world music",ISNUMBER(SEARCH("journalism/audio", N2159)),"audio",ISNUMBER(SEARCH("photography/nature", N2159)),"nature",ISNUMBER(SEARCH("photography/people", N2159)),"people",ISNUMBER(SEARCH("photography/photobooks", N2159)),"photobooks",ISNUMBER(SEARCH("photography/places", N2159)),"places",ISNUMBER(SEARCH("publishing/art books", N2159)),"art books",ISNUMBER(SEARCH("publishing/children's books", N2159)),"children's books",ISNUMBER(SEARCH("publishing/fiction", N2159)),"fiction",ISNUMBER(SEARCH("publishing/nonfiction", N2159)),"nonfiction",ISNUMBER(SEARCH("publishing/radio &amp; podcasts", N2159)),"radio &amp; podcasts",ISNUMBER(SEARCH("publishing/translations", N2159)),"translations",ISNUMBER(SEARCH("technology/gadgets", N2159)),"gadgets",ISNUMBER(SEARCH("technology/hardware", N2159)),"hardware",ISNUMBER(SEARCH("technology/makerspaces", N2159)),"makerspaces",ISNUMBER(SEARCH("technology/space exploration", N2159)),"space exploration",ISNUMBER(SEARCH("technology/wearables", N2159)),"wearables",ISNUMBER(SEARCH("technology/web", N2159)),"web",ISNUMBER(SEARCH("theater/musical", N2159)),"musical",ISNUMBER(SEARCH("theater/plays", N2159)),"plays",ISNUMBER(SEARCH("theater/spaces", N2159)),"spaces")</f>
        <v>video games</v>
      </c>
      <c r="S2159" s="6">
        <f t="shared" si="168"/>
        <v>42694.98128472222</v>
      </c>
      <c r="T2159" s="6">
        <f t="shared" si="169"/>
        <v>42727.332638888889</v>
      </c>
    </row>
    <row r="2160" spans="1:20" ht="48" hidden="1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tr">
        <f t="shared" si="167"/>
        <v>games</v>
      </c>
      <c r="R2160" t="str" cm="1">
        <f t="array" ref="R2160">_xlfn.IFS(ISNUMBER(SEARCH("film &amp; video/television", N2160)),"television",ISNUMBER(SEARCH("film &amp; video/animation", N2160)),"animation",ISNUMBER(SEARCH("film &amp; video/documentary", N2160)),"documentary",ISNUMBER(SEARCH("film &amp; video/drama", N2160)),"drama",ISNUMBER(SEARCH("film &amp; video/science fiction", N2160)),"science fiction",ISNUMBER(SEARCH("film &amp; video/shorts", N2160)),"shorts",ISNUMBER(SEARCH("food/food trucks", N2160)),"food trucks",ISNUMBER(SEARCH("food/restaurants", N2160)),"restaurants",ISNUMBER(SEARCH("food/small batch", N2160)),"small batch",ISNUMBER(SEARCH("games/mobile games", N2160)),"mobile games",ISNUMBER(SEARCH("games/tabletop games", N2160)),"tabletop games",ISNUMBER(SEARCH("games/video games", N2160)),"video games",ISNUMBER(SEARCH("music/classical music", N2160)),"classical music",ISNUMBER(SEARCH("music/electronic music", N2160)),"electronic music",ISNUMBER(SEARCH("music/faith", N2160)),"faith",ISNUMBER(SEARCH("music/indie rock", N2160)),"indie rock",ISNUMBER(SEARCH("music/jazz", N2160)),"jazz",ISNUMBER(SEARCH("music/metal", N2160)),"metal",ISNUMBER(SEARCH("music/pop", N2160)),"pop",ISNUMBER(SEARCH("music/rock", N2160)),"rock",ISNUMBER(SEARCH("music/world music", N2160)),"world music",ISNUMBER(SEARCH("journalism/audio", N2160)),"audio",ISNUMBER(SEARCH("photography/nature", N2160)),"nature",ISNUMBER(SEARCH("photography/people", N2160)),"people",ISNUMBER(SEARCH("photography/photobooks", N2160)),"photobooks",ISNUMBER(SEARCH("photography/places", N2160)),"places",ISNUMBER(SEARCH("publishing/art books", N2160)),"art books",ISNUMBER(SEARCH("publishing/children's books", N2160)),"children's books",ISNUMBER(SEARCH("publishing/fiction", N2160)),"fiction",ISNUMBER(SEARCH("publishing/nonfiction", N2160)),"nonfiction",ISNUMBER(SEARCH("publishing/radio &amp; podcasts", N2160)),"radio &amp; podcasts",ISNUMBER(SEARCH("publishing/translations", N2160)),"translations",ISNUMBER(SEARCH("technology/gadgets", N2160)),"gadgets",ISNUMBER(SEARCH("technology/hardware", N2160)),"hardware",ISNUMBER(SEARCH("technology/makerspaces", N2160)),"makerspaces",ISNUMBER(SEARCH("technology/space exploration", N2160)),"space exploration",ISNUMBER(SEARCH("technology/wearables", N2160)),"wearables",ISNUMBER(SEARCH("technology/web", N2160)),"web",ISNUMBER(SEARCH("theater/musical", N2160)),"musical",ISNUMBER(SEARCH("theater/plays", N2160)),"plays",ISNUMBER(SEARCH("theater/spaces", N2160)),"spaces")</f>
        <v>video games</v>
      </c>
      <c r="S2160" s="6">
        <f t="shared" si="168"/>
        <v>41264.853865740741</v>
      </c>
      <c r="T2160" s="6">
        <f t="shared" si="169"/>
        <v>41309.853865740741</v>
      </c>
    </row>
    <row r="2161" spans="1:20" ht="64" hidden="1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tr">
        <f t="shared" si="167"/>
        <v>games</v>
      </c>
      <c r="R2161" t="str" cm="1">
        <f t="array" ref="R2161">_xlfn.IFS(ISNUMBER(SEARCH("film &amp; video/television", N2161)),"television",ISNUMBER(SEARCH("film &amp; video/animation", N2161)),"animation",ISNUMBER(SEARCH("film &amp; video/documentary", N2161)),"documentary",ISNUMBER(SEARCH("film &amp; video/drama", N2161)),"drama",ISNUMBER(SEARCH("film &amp; video/science fiction", N2161)),"science fiction",ISNUMBER(SEARCH("film &amp; video/shorts", N2161)),"shorts",ISNUMBER(SEARCH("food/food trucks", N2161)),"food trucks",ISNUMBER(SEARCH("food/restaurants", N2161)),"restaurants",ISNUMBER(SEARCH("food/small batch", N2161)),"small batch",ISNUMBER(SEARCH("games/mobile games", N2161)),"mobile games",ISNUMBER(SEARCH("games/tabletop games", N2161)),"tabletop games",ISNUMBER(SEARCH("games/video games", N2161)),"video games",ISNUMBER(SEARCH("music/classical music", N2161)),"classical music",ISNUMBER(SEARCH("music/electronic music", N2161)),"electronic music",ISNUMBER(SEARCH("music/faith", N2161)),"faith",ISNUMBER(SEARCH("music/indie rock", N2161)),"indie rock",ISNUMBER(SEARCH("music/jazz", N2161)),"jazz",ISNUMBER(SEARCH("music/metal", N2161)),"metal",ISNUMBER(SEARCH("music/pop", N2161)),"pop",ISNUMBER(SEARCH("music/rock", N2161)),"rock",ISNUMBER(SEARCH("music/world music", N2161)),"world music",ISNUMBER(SEARCH("journalism/audio", N2161)),"audio",ISNUMBER(SEARCH("photography/nature", N2161)),"nature",ISNUMBER(SEARCH("photography/people", N2161)),"people",ISNUMBER(SEARCH("photography/photobooks", N2161)),"photobooks",ISNUMBER(SEARCH("photography/places", N2161)),"places",ISNUMBER(SEARCH("publishing/art books", N2161)),"art books",ISNUMBER(SEARCH("publishing/children's books", N2161)),"children's books",ISNUMBER(SEARCH("publishing/fiction", N2161)),"fiction",ISNUMBER(SEARCH("publishing/nonfiction", N2161)),"nonfiction",ISNUMBER(SEARCH("publishing/radio &amp; podcasts", N2161)),"radio &amp; podcasts",ISNUMBER(SEARCH("publishing/translations", N2161)),"translations",ISNUMBER(SEARCH("technology/gadgets", N2161)),"gadgets",ISNUMBER(SEARCH("technology/hardware", N2161)),"hardware",ISNUMBER(SEARCH("technology/makerspaces", N2161)),"makerspaces",ISNUMBER(SEARCH("technology/space exploration", N2161)),"space exploration",ISNUMBER(SEARCH("technology/wearables", N2161)),"wearables",ISNUMBER(SEARCH("technology/web", N2161)),"web",ISNUMBER(SEARCH("theater/musical", N2161)),"musical",ISNUMBER(SEARCH("theater/plays", N2161)),"plays",ISNUMBER(SEARCH("theater/spaces", N2161)),"spaces")</f>
        <v>video games</v>
      </c>
      <c r="S2161" s="6">
        <f t="shared" si="168"/>
        <v>40710.731180555551</v>
      </c>
      <c r="T2161" s="6">
        <f t="shared" si="169"/>
        <v>40740.731180555551</v>
      </c>
    </row>
    <row r="2162" spans="1:20" ht="48" hidden="1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tr">
        <f t="shared" si="167"/>
        <v>games</v>
      </c>
      <c r="R2162" t="str" cm="1">
        <f t="array" ref="R2162">_xlfn.IFS(ISNUMBER(SEARCH("film &amp; video/television", N2162)),"television",ISNUMBER(SEARCH("film &amp; video/animation", N2162)),"animation",ISNUMBER(SEARCH("film &amp; video/documentary", N2162)),"documentary",ISNUMBER(SEARCH("film &amp; video/drama", N2162)),"drama",ISNUMBER(SEARCH("film &amp; video/science fiction", N2162)),"science fiction",ISNUMBER(SEARCH("film &amp; video/shorts", N2162)),"shorts",ISNUMBER(SEARCH("food/food trucks", N2162)),"food trucks",ISNUMBER(SEARCH("food/restaurants", N2162)),"restaurants",ISNUMBER(SEARCH("food/small batch", N2162)),"small batch",ISNUMBER(SEARCH("games/mobile games", N2162)),"mobile games",ISNUMBER(SEARCH("games/tabletop games", N2162)),"tabletop games",ISNUMBER(SEARCH("games/video games", N2162)),"video games",ISNUMBER(SEARCH("music/classical music", N2162)),"classical music",ISNUMBER(SEARCH("music/electronic music", N2162)),"electronic music",ISNUMBER(SEARCH("music/faith", N2162)),"faith",ISNUMBER(SEARCH("music/indie rock", N2162)),"indie rock",ISNUMBER(SEARCH("music/jazz", N2162)),"jazz",ISNUMBER(SEARCH("music/metal", N2162)),"metal",ISNUMBER(SEARCH("music/pop", N2162)),"pop",ISNUMBER(SEARCH("music/rock", N2162)),"rock",ISNUMBER(SEARCH("music/world music", N2162)),"world music",ISNUMBER(SEARCH("journalism/audio", N2162)),"audio",ISNUMBER(SEARCH("photography/nature", N2162)),"nature",ISNUMBER(SEARCH("photography/people", N2162)),"people",ISNUMBER(SEARCH("photography/photobooks", N2162)),"photobooks",ISNUMBER(SEARCH("photography/places", N2162)),"places",ISNUMBER(SEARCH("publishing/art books", N2162)),"art books",ISNUMBER(SEARCH("publishing/children's books", N2162)),"children's books",ISNUMBER(SEARCH("publishing/fiction", N2162)),"fiction",ISNUMBER(SEARCH("publishing/nonfiction", N2162)),"nonfiction",ISNUMBER(SEARCH("publishing/radio &amp; podcasts", N2162)),"radio &amp; podcasts",ISNUMBER(SEARCH("publishing/translations", N2162)),"translations",ISNUMBER(SEARCH("technology/gadgets", N2162)),"gadgets",ISNUMBER(SEARCH("technology/hardware", N2162)),"hardware",ISNUMBER(SEARCH("technology/makerspaces", N2162)),"makerspaces",ISNUMBER(SEARCH("technology/space exploration", N2162)),"space exploration",ISNUMBER(SEARCH("technology/wearables", N2162)),"wearables",ISNUMBER(SEARCH("technology/web", N2162)),"web",ISNUMBER(SEARCH("theater/musical", N2162)),"musical",ISNUMBER(SEARCH("theater/plays", N2162)),"plays",ISNUMBER(SEARCH("theater/spaces", N2162)),"spaces")</f>
        <v>video games</v>
      </c>
      <c r="S2162" s="6">
        <f t="shared" si="168"/>
        <v>41018.711863425924</v>
      </c>
      <c r="T2162" s="6">
        <f t="shared" si="169"/>
        <v>41048.711863425924</v>
      </c>
    </row>
    <row r="2163" spans="1:20" ht="32" hidden="1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tr">
        <f t="shared" si="167"/>
        <v>music</v>
      </c>
      <c r="R2163" t="str" cm="1">
        <f t="array" ref="R2163">_xlfn.IFS(ISNUMBER(SEARCH("film &amp; video/television", N2163)),"television",ISNUMBER(SEARCH("film &amp; video/animation", N2163)),"animation",ISNUMBER(SEARCH("film &amp; video/documentary", N2163)),"documentary",ISNUMBER(SEARCH("film &amp; video/drama", N2163)),"drama",ISNUMBER(SEARCH("film &amp; video/science fiction", N2163)),"science fiction",ISNUMBER(SEARCH("film &amp; video/shorts", N2163)),"shorts",ISNUMBER(SEARCH("food/food trucks", N2163)),"food trucks",ISNUMBER(SEARCH("food/restaurants", N2163)),"restaurants",ISNUMBER(SEARCH("food/small batch", N2163)),"small batch",ISNUMBER(SEARCH("games/mobile games", N2163)),"mobile games",ISNUMBER(SEARCH("games/tabletop games", N2163)),"tabletop games",ISNUMBER(SEARCH("games/video games", N2163)),"video games",ISNUMBER(SEARCH("music/classical music", N2163)),"classical music",ISNUMBER(SEARCH("music/electronic music", N2163)),"electronic music",ISNUMBER(SEARCH("music/faith", N2163)),"faith",ISNUMBER(SEARCH("music/indie rock", N2163)),"indie rock",ISNUMBER(SEARCH("music/jazz", N2163)),"jazz",ISNUMBER(SEARCH("music/metal", N2163)),"metal",ISNUMBER(SEARCH("music/pop", N2163)),"pop",ISNUMBER(SEARCH("music/rock", N2163)),"rock",ISNUMBER(SEARCH("music/world music", N2163)),"world music",ISNUMBER(SEARCH("journalism/audio", N2163)),"audio",ISNUMBER(SEARCH("photography/nature", N2163)),"nature",ISNUMBER(SEARCH("photography/people", N2163)),"people",ISNUMBER(SEARCH("photography/photobooks", N2163)),"photobooks",ISNUMBER(SEARCH("photography/places", N2163)),"places",ISNUMBER(SEARCH("publishing/art books", N2163)),"art books",ISNUMBER(SEARCH("publishing/children's books", N2163)),"children's books",ISNUMBER(SEARCH("publishing/fiction", N2163)),"fiction",ISNUMBER(SEARCH("publishing/nonfiction", N2163)),"nonfiction",ISNUMBER(SEARCH("publishing/radio &amp; podcasts", N2163)),"radio &amp; podcasts",ISNUMBER(SEARCH("publishing/translations", N2163)),"translations",ISNUMBER(SEARCH("technology/gadgets", N2163)),"gadgets",ISNUMBER(SEARCH("technology/hardware", N2163)),"hardware",ISNUMBER(SEARCH("technology/makerspaces", N2163)),"makerspaces",ISNUMBER(SEARCH("technology/space exploration", N2163)),"space exploration",ISNUMBER(SEARCH("technology/wearables", N2163)),"wearables",ISNUMBER(SEARCH("technology/web", N2163)),"web",ISNUMBER(SEARCH("theater/musical", N2163)),"musical",ISNUMBER(SEARCH("theater/plays", N2163)),"plays",ISNUMBER(SEARCH("theater/spaces", N2163)),"spaces")</f>
        <v>rock</v>
      </c>
      <c r="S2163" s="6">
        <f t="shared" si="168"/>
        <v>42240.852534722217</v>
      </c>
      <c r="T2163" s="6">
        <f t="shared" si="169"/>
        <v>42270.852534722217</v>
      </c>
    </row>
    <row r="2164" spans="1:20" ht="48" hidden="1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tr">
        <f t="shared" si="167"/>
        <v>music</v>
      </c>
      <c r="R2164" t="str" cm="1">
        <f t="array" ref="R2164">_xlfn.IFS(ISNUMBER(SEARCH("film &amp; video/television", N2164)),"television",ISNUMBER(SEARCH("film &amp; video/animation", N2164)),"animation",ISNUMBER(SEARCH("film &amp; video/documentary", N2164)),"documentary",ISNUMBER(SEARCH("film &amp; video/drama", N2164)),"drama",ISNUMBER(SEARCH("film &amp; video/science fiction", N2164)),"science fiction",ISNUMBER(SEARCH("film &amp; video/shorts", N2164)),"shorts",ISNUMBER(SEARCH("food/food trucks", N2164)),"food trucks",ISNUMBER(SEARCH("food/restaurants", N2164)),"restaurants",ISNUMBER(SEARCH("food/small batch", N2164)),"small batch",ISNUMBER(SEARCH("games/mobile games", N2164)),"mobile games",ISNUMBER(SEARCH("games/tabletop games", N2164)),"tabletop games",ISNUMBER(SEARCH("games/video games", N2164)),"video games",ISNUMBER(SEARCH("music/classical music", N2164)),"classical music",ISNUMBER(SEARCH("music/electronic music", N2164)),"electronic music",ISNUMBER(SEARCH("music/faith", N2164)),"faith",ISNUMBER(SEARCH("music/indie rock", N2164)),"indie rock",ISNUMBER(SEARCH("music/jazz", N2164)),"jazz",ISNUMBER(SEARCH("music/metal", N2164)),"metal",ISNUMBER(SEARCH("music/pop", N2164)),"pop",ISNUMBER(SEARCH("music/rock", N2164)),"rock",ISNUMBER(SEARCH("music/world music", N2164)),"world music",ISNUMBER(SEARCH("journalism/audio", N2164)),"audio",ISNUMBER(SEARCH("photography/nature", N2164)),"nature",ISNUMBER(SEARCH("photography/people", N2164)),"people",ISNUMBER(SEARCH("photography/photobooks", N2164)),"photobooks",ISNUMBER(SEARCH("photography/places", N2164)),"places",ISNUMBER(SEARCH("publishing/art books", N2164)),"art books",ISNUMBER(SEARCH("publishing/children's books", N2164)),"children's books",ISNUMBER(SEARCH("publishing/fiction", N2164)),"fiction",ISNUMBER(SEARCH("publishing/nonfiction", N2164)),"nonfiction",ISNUMBER(SEARCH("publishing/radio &amp; podcasts", N2164)),"radio &amp; podcasts",ISNUMBER(SEARCH("publishing/translations", N2164)),"translations",ISNUMBER(SEARCH("technology/gadgets", N2164)),"gadgets",ISNUMBER(SEARCH("technology/hardware", N2164)),"hardware",ISNUMBER(SEARCH("technology/makerspaces", N2164)),"makerspaces",ISNUMBER(SEARCH("technology/space exploration", N2164)),"space exploration",ISNUMBER(SEARCH("technology/wearables", N2164)),"wearables",ISNUMBER(SEARCH("technology/web", N2164)),"web",ISNUMBER(SEARCH("theater/musical", N2164)),"musical",ISNUMBER(SEARCH("theater/plays", N2164)),"plays",ISNUMBER(SEARCH("theater/spaces", N2164)),"spaces")</f>
        <v>rock</v>
      </c>
      <c r="S2164" s="6">
        <f t="shared" si="168"/>
        <v>41813.766099537039</v>
      </c>
      <c r="T2164" s="6">
        <f t="shared" si="169"/>
        <v>41844.766099537039</v>
      </c>
    </row>
    <row r="2165" spans="1:20" ht="48" hidden="1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tr">
        <f t="shared" si="167"/>
        <v>music</v>
      </c>
      <c r="R2165" t="str" cm="1">
        <f t="array" ref="R2165">_xlfn.IFS(ISNUMBER(SEARCH("film &amp; video/television", N2165)),"television",ISNUMBER(SEARCH("film &amp; video/animation", N2165)),"animation",ISNUMBER(SEARCH("film &amp; video/documentary", N2165)),"documentary",ISNUMBER(SEARCH("film &amp; video/drama", N2165)),"drama",ISNUMBER(SEARCH("film &amp; video/science fiction", N2165)),"science fiction",ISNUMBER(SEARCH("film &amp; video/shorts", N2165)),"shorts",ISNUMBER(SEARCH("food/food trucks", N2165)),"food trucks",ISNUMBER(SEARCH("food/restaurants", N2165)),"restaurants",ISNUMBER(SEARCH("food/small batch", N2165)),"small batch",ISNUMBER(SEARCH("games/mobile games", N2165)),"mobile games",ISNUMBER(SEARCH("games/tabletop games", N2165)),"tabletop games",ISNUMBER(SEARCH("games/video games", N2165)),"video games",ISNUMBER(SEARCH("music/classical music", N2165)),"classical music",ISNUMBER(SEARCH("music/electronic music", N2165)),"electronic music",ISNUMBER(SEARCH("music/faith", N2165)),"faith",ISNUMBER(SEARCH("music/indie rock", N2165)),"indie rock",ISNUMBER(SEARCH("music/jazz", N2165)),"jazz",ISNUMBER(SEARCH("music/metal", N2165)),"metal",ISNUMBER(SEARCH("music/pop", N2165)),"pop",ISNUMBER(SEARCH("music/rock", N2165)),"rock",ISNUMBER(SEARCH("music/world music", N2165)),"world music",ISNUMBER(SEARCH("journalism/audio", N2165)),"audio",ISNUMBER(SEARCH("photography/nature", N2165)),"nature",ISNUMBER(SEARCH("photography/people", N2165)),"people",ISNUMBER(SEARCH("photography/photobooks", N2165)),"photobooks",ISNUMBER(SEARCH("photography/places", N2165)),"places",ISNUMBER(SEARCH("publishing/art books", N2165)),"art books",ISNUMBER(SEARCH("publishing/children's books", N2165)),"children's books",ISNUMBER(SEARCH("publishing/fiction", N2165)),"fiction",ISNUMBER(SEARCH("publishing/nonfiction", N2165)),"nonfiction",ISNUMBER(SEARCH("publishing/radio &amp; podcasts", N2165)),"radio &amp; podcasts",ISNUMBER(SEARCH("publishing/translations", N2165)),"translations",ISNUMBER(SEARCH("technology/gadgets", N2165)),"gadgets",ISNUMBER(SEARCH("technology/hardware", N2165)),"hardware",ISNUMBER(SEARCH("technology/makerspaces", N2165)),"makerspaces",ISNUMBER(SEARCH("technology/space exploration", N2165)),"space exploration",ISNUMBER(SEARCH("technology/wearables", N2165)),"wearables",ISNUMBER(SEARCH("technology/web", N2165)),"web",ISNUMBER(SEARCH("theater/musical", N2165)),"musical",ISNUMBER(SEARCH("theater/plays", N2165)),"plays",ISNUMBER(SEARCH("theater/spaces", N2165)),"spaces")</f>
        <v>rock</v>
      </c>
      <c r="S2165" s="6">
        <f t="shared" si="168"/>
        <v>42111.899537037039</v>
      </c>
      <c r="T2165" s="6">
        <f t="shared" si="169"/>
        <v>42163.159722222219</v>
      </c>
    </row>
    <row r="2166" spans="1:20" ht="32" hidden="1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tr">
        <f t="shared" si="167"/>
        <v>music</v>
      </c>
      <c r="R2166" t="str" cm="1">
        <f t="array" ref="R2166">_xlfn.IFS(ISNUMBER(SEARCH("film &amp; video/television", N2166)),"television",ISNUMBER(SEARCH("film &amp; video/animation", N2166)),"animation",ISNUMBER(SEARCH("film &amp; video/documentary", N2166)),"documentary",ISNUMBER(SEARCH("film &amp; video/drama", N2166)),"drama",ISNUMBER(SEARCH("film &amp; video/science fiction", N2166)),"science fiction",ISNUMBER(SEARCH("film &amp; video/shorts", N2166)),"shorts",ISNUMBER(SEARCH("food/food trucks", N2166)),"food trucks",ISNUMBER(SEARCH("food/restaurants", N2166)),"restaurants",ISNUMBER(SEARCH("food/small batch", N2166)),"small batch",ISNUMBER(SEARCH("games/mobile games", N2166)),"mobile games",ISNUMBER(SEARCH("games/tabletop games", N2166)),"tabletop games",ISNUMBER(SEARCH("games/video games", N2166)),"video games",ISNUMBER(SEARCH("music/classical music", N2166)),"classical music",ISNUMBER(SEARCH("music/electronic music", N2166)),"electronic music",ISNUMBER(SEARCH("music/faith", N2166)),"faith",ISNUMBER(SEARCH("music/indie rock", N2166)),"indie rock",ISNUMBER(SEARCH("music/jazz", N2166)),"jazz",ISNUMBER(SEARCH("music/metal", N2166)),"metal",ISNUMBER(SEARCH("music/pop", N2166)),"pop",ISNUMBER(SEARCH("music/rock", N2166)),"rock",ISNUMBER(SEARCH("music/world music", N2166)),"world music",ISNUMBER(SEARCH("journalism/audio", N2166)),"audio",ISNUMBER(SEARCH("photography/nature", N2166)),"nature",ISNUMBER(SEARCH("photography/people", N2166)),"people",ISNUMBER(SEARCH("photography/photobooks", N2166)),"photobooks",ISNUMBER(SEARCH("photography/places", N2166)),"places",ISNUMBER(SEARCH("publishing/art books", N2166)),"art books",ISNUMBER(SEARCH("publishing/children's books", N2166)),"children's books",ISNUMBER(SEARCH("publishing/fiction", N2166)),"fiction",ISNUMBER(SEARCH("publishing/nonfiction", N2166)),"nonfiction",ISNUMBER(SEARCH("publishing/radio &amp; podcasts", N2166)),"radio &amp; podcasts",ISNUMBER(SEARCH("publishing/translations", N2166)),"translations",ISNUMBER(SEARCH("technology/gadgets", N2166)),"gadgets",ISNUMBER(SEARCH("technology/hardware", N2166)),"hardware",ISNUMBER(SEARCH("technology/makerspaces", N2166)),"makerspaces",ISNUMBER(SEARCH("technology/space exploration", N2166)),"space exploration",ISNUMBER(SEARCH("technology/wearables", N2166)),"wearables",ISNUMBER(SEARCH("technology/web", N2166)),"web",ISNUMBER(SEARCH("theater/musical", N2166)),"musical",ISNUMBER(SEARCH("theater/plays", N2166)),"plays",ISNUMBER(SEARCH("theater/spaces", N2166)),"spaces")</f>
        <v>rock</v>
      </c>
      <c r="S2166" s="6">
        <f t="shared" si="168"/>
        <v>42515.71775462963</v>
      </c>
      <c r="T2166" s="6">
        <f t="shared" si="169"/>
        <v>42546.165972222225</v>
      </c>
    </row>
    <row r="2167" spans="1:20" ht="48" hidden="1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tr">
        <f t="shared" si="167"/>
        <v>music</v>
      </c>
      <c r="R2167" t="str" cm="1">
        <f t="array" ref="R2167">_xlfn.IFS(ISNUMBER(SEARCH("film &amp; video/television", N2167)),"television",ISNUMBER(SEARCH("film &amp; video/animation", N2167)),"animation",ISNUMBER(SEARCH("film &amp; video/documentary", N2167)),"documentary",ISNUMBER(SEARCH("film &amp; video/drama", N2167)),"drama",ISNUMBER(SEARCH("film &amp; video/science fiction", N2167)),"science fiction",ISNUMBER(SEARCH("film &amp; video/shorts", N2167)),"shorts",ISNUMBER(SEARCH("food/food trucks", N2167)),"food trucks",ISNUMBER(SEARCH("food/restaurants", N2167)),"restaurants",ISNUMBER(SEARCH("food/small batch", N2167)),"small batch",ISNUMBER(SEARCH("games/mobile games", N2167)),"mobile games",ISNUMBER(SEARCH("games/tabletop games", N2167)),"tabletop games",ISNUMBER(SEARCH("games/video games", N2167)),"video games",ISNUMBER(SEARCH("music/classical music", N2167)),"classical music",ISNUMBER(SEARCH("music/electronic music", N2167)),"electronic music",ISNUMBER(SEARCH("music/faith", N2167)),"faith",ISNUMBER(SEARCH("music/indie rock", N2167)),"indie rock",ISNUMBER(SEARCH("music/jazz", N2167)),"jazz",ISNUMBER(SEARCH("music/metal", N2167)),"metal",ISNUMBER(SEARCH("music/pop", N2167)),"pop",ISNUMBER(SEARCH("music/rock", N2167)),"rock",ISNUMBER(SEARCH("music/world music", N2167)),"world music",ISNUMBER(SEARCH("journalism/audio", N2167)),"audio",ISNUMBER(SEARCH("photography/nature", N2167)),"nature",ISNUMBER(SEARCH("photography/people", N2167)),"people",ISNUMBER(SEARCH("photography/photobooks", N2167)),"photobooks",ISNUMBER(SEARCH("photography/places", N2167)),"places",ISNUMBER(SEARCH("publishing/art books", N2167)),"art books",ISNUMBER(SEARCH("publishing/children's books", N2167)),"children's books",ISNUMBER(SEARCH("publishing/fiction", N2167)),"fiction",ISNUMBER(SEARCH("publishing/nonfiction", N2167)),"nonfiction",ISNUMBER(SEARCH("publishing/radio &amp; podcasts", N2167)),"radio &amp; podcasts",ISNUMBER(SEARCH("publishing/translations", N2167)),"translations",ISNUMBER(SEARCH("technology/gadgets", N2167)),"gadgets",ISNUMBER(SEARCH("technology/hardware", N2167)),"hardware",ISNUMBER(SEARCH("technology/makerspaces", N2167)),"makerspaces",ISNUMBER(SEARCH("technology/space exploration", N2167)),"space exploration",ISNUMBER(SEARCH("technology/wearables", N2167)),"wearables",ISNUMBER(SEARCH("technology/web", N2167)),"web",ISNUMBER(SEARCH("theater/musical", N2167)),"musical",ISNUMBER(SEARCH("theater/plays", N2167)),"plays",ISNUMBER(SEARCH("theater/spaces", N2167)),"spaces")</f>
        <v>rock</v>
      </c>
      <c r="S2167" s="6">
        <f t="shared" si="168"/>
        <v>42438.667071759264</v>
      </c>
      <c r="T2167" s="6">
        <f t="shared" si="169"/>
        <v>42468.625405092593</v>
      </c>
    </row>
    <row r="2168" spans="1:20" ht="48" hidden="1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tr">
        <f t="shared" si="167"/>
        <v>music</v>
      </c>
      <c r="R2168" t="str" cm="1">
        <f t="array" ref="R2168">_xlfn.IFS(ISNUMBER(SEARCH("film &amp; video/television", N2168)),"television",ISNUMBER(SEARCH("film &amp; video/animation", N2168)),"animation",ISNUMBER(SEARCH("film &amp; video/documentary", N2168)),"documentary",ISNUMBER(SEARCH("film &amp; video/drama", N2168)),"drama",ISNUMBER(SEARCH("film &amp; video/science fiction", N2168)),"science fiction",ISNUMBER(SEARCH("film &amp; video/shorts", N2168)),"shorts",ISNUMBER(SEARCH("food/food trucks", N2168)),"food trucks",ISNUMBER(SEARCH("food/restaurants", N2168)),"restaurants",ISNUMBER(SEARCH("food/small batch", N2168)),"small batch",ISNUMBER(SEARCH("games/mobile games", N2168)),"mobile games",ISNUMBER(SEARCH("games/tabletop games", N2168)),"tabletop games",ISNUMBER(SEARCH("games/video games", N2168)),"video games",ISNUMBER(SEARCH("music/classical music", N2168)),"classical music",ISNUMBER(SEARCH("music/electronic music", N2168)),"electronic music",ISNUMBER(SEARCH("music/faith", N2168)),"faith",ISNUMBER(SEARCH("music/indie rock", N2168)),"indie rock",ISNUMBER(SEARCH("music/jazz", N2168)),"jazz",ISNUMBER(SEARCH("music/metal", N2168)),"metal",ISNUMBER(SEARCH("music/pop", N2168)),"pop",ISNUMBER(SEARCH("music/rock", N2168)),"rock",ISNUMBER(SEARCH("music/world music", N2168)),"world music",ISNUMBER(SEARCH("journalism/audio", N2168)),"audio",ISNUMBER(SEARCH("photography/nature", N2168)),"nature",ISNUMBER(SEARCH("photography/people", N2168)),"people",ISNUMBER(SEARCH("photography/photobooks", N2168)),"photobooks",ISNUMBER(SEARCH("photography/places", N2168)),"places",ISNUMBER(SEARCH("publishing/art books", N2168)),"art books",ISNUMBER(SEARCH("publishing/children's books", N2168)),"children's books",ISNUMBER(SEARCH("publishing/fiction", N2168)),"fiction",ISNUMBER(SEARCH("publishing/nonfiction", N2168)),"nonfiction",ISNUMBER(SEARCH("publishing/radio &amp; podcasts", N2168)),"radio &amp; podcasts",ISNUMBER(SEARCH("publishing/translations", N2168)),"translations",ISNUMBER(SEARCH("technology/gadgets", N2168)),"gadgets",ISNUMBER(SEARCH("technology/hardware", N2168)),"hardware",ISNUMBER(SEARCH("technology/makerspaces", N2168)),"makerspaces",ISNUMBER(SEARCH("technology/space exploration", N2168)),"space exploration",ISNUMBER(SEARCH("technology/wearables", N2168)),"wearables",ISNUMBER(SEARCH("technology/web", N2168)),"web",ISNUMBER(SEARCH("theater/musical", N2168)),"musical",ISNUMBER(SEARCH("theater/plays", N2168)),"plays",ISNUMBER(SEARCH("theater/spaces", N2168)),"spaces")</f>
        <v>rock</v>
      </c>
      <c r="S2168" s="6">
        <f t="shared" si="168"/>
        <v>41933.838171296295</v>
      </c>
      <c r="T2168" s="6">
        <f t="shared" si="169"/>
        <v>41978.879837962959</v>
      </c>
    </row>
    <row r="2169" spans="1:20" ht="32" hidden="1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tr">
        <f t="shared" si="167"/>
        <v>music</v>
      </c>
      <c r="R2169" t="str" cm="1">
        <f t="array" ref="R2169">_xlfn.IFS(ISNUMBER(SEARCH("film &amp; video/television", N2169)),"television",ISNUMBER(SEARCH("film &amp; video/animation", N2169)),"animation",ISNUMBER(SEARCH("film &amp; video/documentary", N2169)),"documentary",ISNUMBER(SEARCH("film &amp; video/drama", N2169)),"drama",ISNUMBER(SEARCH("film &amp; video/science fiction", N2169)),"science fiction",ISNUMBER(SEARCH("film &amp; video/shorts", N2169)),"shorts",ISNUMBER(SEARCH("food/food trucks", N2169)),"food trucks",ISNUMBER(SEARCH("food/restaurants", N2169)),"restaurants",ISNUMBER(SEARCH("food/small batch", N2169)),"small batch",ISNUMBER(SEARCH("games/mobile games", N2169)),"mobile games",ISNUMBER(SEARCH("games/tabletop games", N2169)),"tabletop games",ISNUMBER(SEARCH("games/video games", N2169)),"video games",ISNUMBER(SEARCH("music/classical music", N2169)),"classical music",ISNUMBER(SEARCH("music/electronic music", N2169)),"electronic music",ISNUMBER(SEARCH("music/faith", N2169)),"faith",ISNUMBER(SEARCH("music/indie rock", N2169)),"indie rock",ISNUMBER(SEARCH("music/jazz", N2169)),"jazz",ISNUMBER(SEARCH("music/metal", N2169)),"metal",ISNUMBER(SEARCH("music/pop", N2169)),"pop",ISNUMBER(SEARCH("music/rock", N2169)),"rock",ISNUMBER(SEARCH("music/world music", N2169)),"world music",ISNUMBER(SEARCH("journalism/audio", N2169)),"audio",ISNUMBER(SEARCH("photography/nature", N2169)),"nature",ISNUMBER(SEARCH("photography/people", N2169)),"people",ISNUMBER(SEARCH("photography/photobooks", N2169)),"photobooks",ISNUMBER(SEARCH("photography/places", N2169)),"places",ISNUMBER(SEARCH("publishing/art books", N2169)),"art books",ISNUMBER(SEARCH("publishing/children's books", N2169)),"children's books",ISNUMBER(SEARCH("publishing/fiction", N2169)),"fiction",ISNUMBER(SEARCH("publishing/nonfiction", N2169)),"nonfiction",ISNUMBER(SEARCH("publishing/radio &amp; podcasts", N2169)),"radio &amp; podcasts",ISNUMBER(SEARCH("publishing/translations", N2169)),"translations",ISNUMBER(SEARCH("technology/gadgets", N2169)),"gadgets",ISNUMBER(SEARCH("technology/hardware", N2169)),"hardware",ISNUMBER(SEARCH("technology/makerspaces", N2169)),"makerspaces",ISNUMBER(SEARCH("technology/space exploration", N2169)),"space exploration",ISNUMBER(SEARCH("technology/wearables", N2169)),"wearables",ISNUMBER(SEARCH("technology/web", N2169)),"web",ISNUMBER(SEARCH("theater/musical", N2169)),"musical",ISNUMBER(SEARCH("theater/plays", N2169)),"plays",ISNUMBER(SEARCH("theater/spaces", N2169)),"spaces")</f>
        <v>rock</v>
      </c>
      <c r="S2169" s="6">
        <f t="shared" si="168"/>
        <v>41153.066400462965</v>
      </c>
      <c r="T2169" s="6">
        <f t="shared" si="169"/>
        <v>41167.066400462965</v>
      </c>
    </row>
    <row r="2170" spans="1:20" ht="32" hidden="1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tr">
        <f t="shared" si="167"/>
        <v>music</v>
      </c>
      <c r="R2170" t="str" cm="1">
        <f t="array" ref="R2170">_xlfn.IFS(ISNUMBER(SEARCH("film &amp; video/television", N2170)),"television",ISNUMBER(SEARCH("film &amp; video/animation", N2170)),"animation",ISNUMBER(SEARCH("film &amp; video/documentary", N2170)),"documentary",ISNUMBER(SEARCH("film &amp; video/drama", N2170)),"drama",ISNUMBER(SEARCH("film &amp; video/science fiction", N2170)),"science fiction",ISNUMBER(SEARCH("film &amp; video/shorts", N2170)),"shorts",ISNUMBER(SEARCH("food/food trucks", N2170)),"food trucks",ISNUMBER(SEARCH("food/restaurants", N2170)),"restaurants",ISNUMBER(SEARCH("food/small batch", N2170)),"small batch",ISNUMBER(SEARCH("games/mobile games", N2170)),"mobile games",ISNUMBER(SEARCH("games/tabletop games", N2170)),"tabletop games",ISNUMBER(SEARCH("games/video games", N2170)),"video games",ISNUMBER(SEARCH("music/classical music", N2170)),"classical music",ISNUMBER(SEARCH("music/electronic music", N2170)),"electronic music",ISNUMBER(SEARCH("music/faith", N2170)),"faith",ISNUMBER(SEARCH("music/indie rock", N2170)),"indie rock",ISNUMBER(SEARCH("music/jazz", N2170)),"jazz",ISNUMBER(SEARCH("music/metal", N2170)),"metal",ISNUMBER(SEARCH("music/pop", N2170)),"pop",ISNUMBER(SEARCH("music/rock", N2170)),"rock",ISNUMBER(SEARCH("music/world music", N2170)),"world music",ISNUMBER(SEARCH("journalism/audio", N2170)),"audio",ISNUMBER(SEARCH("photography/nature", N2170)),"nature",ISNUMBER(SEARCH("photography/people", N2170)),"people",ISNUMBER(SEARCH("photography/photobooks", N2170)),"photobooks",ISNUMBER(SEARCH("photography/places", N2170)),"places",ISNUMBER(SEARCH("publishing/art books", N2170)),"art books",ISNUMBER(SEARCH("publishing/children's books", N2170)),"children's books",ISNUMBER(SEARCH("publishing/fiction", N2170)),"fiction",ISNUMBER(SEARCH("publishing/nonfiction", N2170)),"nonfiction",ISNUMBER(SEARCH("publishing/radio &amp; podcasts", N2170)),"radio &amp; podcasts",ISNUMBER(SEARCH("publishing/translations", N2170)),"translations",ISNUMBER(SEARCH("technology/gadgets", N2170)),"gadgets",ISNUMBER(SEARCH("technology/hardware", N2170)),"hardware",ISNUMBER(SEARCH("technology/makerspaces", N2170)),"makerspaces",ISNUMBER(SEARCH("technology/space exploration", N2170)),"space exploration",ISNUMBER(SEARCH("technology/wearables", N2170)),"wearables",ISNUMBER(SEARCH("technology/web", N2170)),"web",ISNUMBER(SEARCH("theater/musical", N2170)),"musical",ISNUMBER(SEARCH("theater/plays", N2170)),"plays",ISNUMBER(SEARCH("theater/spaces", N2170)),"spaces")</f>
        <v>rock</v>
      </c>
      <c r="S2170" s="6">
        <f t="shared" si="168"/>
        <v>42745.600243055553</v>
      </c>
      <c r="T2170" s="6">
        <f t="shared" si="169"/>
        <v>42776.208333333328</v>
      </c>
    </row>
    <row r="2171" spans="1:20" ht="48" hidden="1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tr">
        <f t="shared" si="167"/>
        <v>music</v>
      </c>
      <c r="R2171" t="str" cm="1">
        <f t="array" ref="R2171">_xlfn.IFS(ISNUMBER(SEARCH("film &amp; video/television", N2171)),"television",ISNUMBER(SEARCH("film &amp; video/animation", N2171)),"animation",ISNUMBER(SEARCH("film &amp; video/documentary", N2171)),"documentary",ISNUMBER(SEARCH("film &amp; video/drama", N2171)),"drama",ISNUMBER(SEARCH("film &amp; video/science fiction", N2171)),"science fiction",ISNUMBER(SEARCH("film &amp; video/shorts", N2171)),"shorts",ISNUMBER(SEARCH("food/food trucks", N2171)),"food trucks",ISNUMBER(SEARCH("food/restaurants", N2171)),"restaurants",ISNUMBER(SEARCH("food/small batch", N2171)),"small batch",ISNUMBER(SEARCH("games/mobile games", N2171)),"mobile games",ISNUMBER(SEARCH("games/tabletop games", N2171)),"tabletop games",ISNUMBER(SEARCH("games/video games", N2171)),"video games",ISNUMBER(SEARCH("music/classical music", N2171)),"classical music",ISNUMBER(SEARCH("music/electronic music", N2171)),"electronic music",ISNUMBER(SEARCH("music/faith", N2171)),"faith",ISNUMBER(SEARCH("music/indie rock", N2171)),"indie rock",ISNUMBER(SEARCH("music/jazz", N2171)),"jazz",ISNUMBER(SEARCH("music/metal", N2171)),"metal",ISNUMBER(SEARCH("music/pop", N2171)),"pop",ISNUMBER(SEARCH("music/rock", N2171)),"rock",ISNUMBER(SEARCH("music/world music", N2171)),"world music",ISNUMBER(SEARCH("journalism/audio", N2171)),"audio",ISNUMBER(SEARCH("photography/nature", N2171)),"nature",ISNUMBER(SEARCH("photography/people", N2171)),"people",ISNUMBER(SEARCH("photography/photobooks", N2171)),"photobooks",ISNUMBER(SEARCH("photography/places", N2171)),"places",ISNUMBER(SEARCH("publishing/art books", N2171)),"art books",ISNUMBER(SEARCH("publishing/children's books", N2171)),"children's books",ISNUMBER(SEARCH("publishing/fiction", N2171)),"fiction",ISNUMBER(SEARCH("publishing/nonfiction", N2171)),"nonfiction",ISNUMBER(SEARCH("publishing/radio &amp; podcasts", N2171)),"radio &amp; podcasts",ISNUMBER(SEARCH("publishing/translations", N2171)),"translations",ISNUMBER(SEARCH("technology/gadgets", N2171)),"gadgets",ISNUMBER(SEARCH("technology/hardware", N2171)),"hardware",ISNUMBER(SEARCH("technology/makerspaces", N2171)),"makerspaces",ISNUMBER(SEARCH("technology/space exploration", N2171)),"space exploration",ISNUMBER(SEARCH("technology/wearables", N2171)),"wearables",ISNUMBER(SEARCH("technology/web", N2171)),"web",ISNUMBER(SEARCH("theater/musical", N2171)),"musical",ISNUMBER(SEARCH("theater/plays", N2171)),"plays",ISNUMBER(SEARCH("theater/spaces", N2171)),"spaces")</f>
        <v>rock</v>
      </c>
      <c r="S2171" s="6">
        <f t="shared" si="168"/>
        <v>42793.700821759259</v>
      </c>
      <c r="T2171" s="6">
        <f t="shared" si="169"/>
        <v>42796.700821759259</v>
      </c>
    </row>
    <row r="2172" spans="1:20" ht="48" hidden="1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tr">
        <f t="shared" si="167"/>
        <v>music</v>
      </c>
      <c r="R2172" t="str" cm="1">
        <f t="array" ref="R2172">_xlfn.IFS(ISNUMBER(SEARCH("film &amp; video/television", N2172)),"television",ISNUMBER(SEARCH("film &amp; video/animation", N2172)),"animation",ISNUMBER(SEARCH("film &amp; video/documentary", N2172)),"documentary",ISNUMBER(SEARCH("film &amp; video/drama", N2172)),"drama",ISNUMBER(SEARCH("film &amp; video/science fiction", N2172)),"science fiction",ISNUMBER(SEARCH("film &amp; video/shorts", N2172)),"shorts",ISNUMBER(SEARCH("food/food trucks", N2172)),"food trucks",ISNUMBER(SEARCH("food/restaurants", N2172)),"restaurants",ISNUMBER(SEARCH("food/small batch", N2172)),"small batch",ISNUMBER(SEARCH("games/mobile games", N2172)),"mobile games",ISNUMBER(SEARCH("games/tabletop games", N2172)),"tabletop games",ISNUMBER(SEARCH("games/video games", N2172)),"video games",ISNUMBER(SEARCH("music/classical music", N2172)),"classical music",ISNUMBER(SEARCH("music/electronic music", N2172)),"electronic music",ISNUMBER(SEARCH("music/faith", N2172)),"faith",ISNUMBER(SEARCH("music/indie rock", N2172)),"indie rock",ISNUMBER(SEARCH("music/jazz", N2172)),"jazz",ISNUMBER(SEARCH("music/metal", N2172)),"metal",ISNUMBER(SEARCH("music/pop", N2172)),"pop",ISNUMBER(SEARCH("music/rock", N2172)),"rock",ISNUMBER(SEARCH("music/world music", N2172)),"world music",ISNUMBER(SEARCH("journalism/audio", N2172)),"audio",ISNUMBER(SEARCH("photography/nature", N2172)),"nature",ISNUMBER(SEARCH("photography/people", N2172)),"people",ISNUMBER(SEARCH("photography/photobooks", N2172)),"photobooks",ISNUMBER(SEARCH("photography/places", N2172)),"places",ISNUMBER(SEARCH("publishing/art books", N2172)),"art books",ISNUMBER(SEARCH("publishing/children's books", N2172)),"children's books",ISNUMBER(SEARCH("publishing/fiction", N2172)),"fiction",ISNUMBER(SEARCH("publishing/nonfiction", N2172)),"nonfiction",ISNUMBER(SEARCH("publishing/radio &amp; podcasts", N2172)),"radio &amp; podcasts",ISNUMBER(SEARCH("publishing/translations", N2172)),"translations",ISNUMBER(SEARCH("technology/gadgets", N2172)),"gadgets",ISNUMBER(SEARCH("technology/hardware", N2172)),"hardware",ISNUMBER(SEARCH("technology/makerspaces", N2172)),"makerspaces",ISNUMBER(SEARCH("technology/space exploration", N2172)),"space exploration",ISNUMBER(SEARCH("technology/wearables", N2172)),"wearables",ISNUMBER(SEARCH("technology/web", N2172)),"web",ISNUMBER(SEARCH("theater/musical", N2172)),"musical",ISNUMBER(SEARCH("theater/plays", N2172)),"plays",ISNUMBER(SEARCH("theater/spaces", N2172)),"spaces")</f>
        <v>rock</v>
      </c>
      <c r="S2172" s="6">
        <f t="shared" si="168"/>
        <v>42198.750254629631</v>
      </c>
      <c r="T2172" s="6">
        <f t="shared" si="169"/>
        <v>42238.750254629631</v>
      </c>
    </row>
    <row r="2173" spans="1:20" ht="48" hidden="1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tr">
        <f t="shared" si="167"/>
        <v>music</v>
      </c>
      <c r="R2173" t="str" cm="1">
        <f t="array" ref="R2173">_xlfn.IFS(ISNUMBER(SEARCH("film &amp; video/television", N2173)),"television",ISNUMBER(SEARCH("film &amp; video/animation", N2173)),"animation",ISNUMBER(SEARCH("film &amp; video/documentary", N2173)),"documentary",ISNUMBER(SEARCH("film &amp; video/drama", N2173)),"drama",ISNUMBER(SEARCH("film &amp; video/science fiction", N2173)),"science fiction",ISNUMBER(SEARCH("film &amp; video/shorts", N2173)),"shorts",ISNUMBER(SEARCH("food/food trucks", N2173)),"food trucks",ISNUMBER(SEARCH("food/restaurants", N2173)),"restaurants",ISNUMBER(SEARCH("food/small batch", N2173)),"small batch",ISNUMBER(SEARCH("games/mobile games", N2173)),"mobile games",ISNUMBER(SEARCH("games/tabletop games", N2173)),"tabletop games",ISNUMBER(SEARCH("games/video games", N2173)),"video games",ISNUMBER(SEARCH("music/classical music", N2173)),"classical music",ISNUMBER(SEARCH("music/electronic music", N2173)),"electronic music",ISNUMBER(SEARCH("music/faith", N2173)),"faith",ISNUMBER(SEARCH("music/indie rock", N2173)),"indie rock",ISNUMBER(SEARCH("music/jazz", N2173)),"jazz",ISNUMBER(SEARCH("music/metal", N2173)),"metal",ISNUMBER(SEARCH("music/pop", N2173)),"pop",ISNUMBER(SEARCH("music/rock", N2173)),"rock",ISNUMBER(SEARCH("music/world music", N2173)),"world music",ISNUMBER(SEARCH("journalism/audio", N2173)),"audio",ISNUMBER(SEARCH("photography/nature", N2173)),"nature",ISNUMBER(SEARCH("photography/people", N2173)),"people",ISNUMBER(SEARCH("photography/photobooks", N2173)),"photobooks",ISNUMBER(SEARCH("photography/places", N2173)),"places",ISNUMBER(SEARCH("publishing/art books", N2173)),"art books",ISNUMBER(SEARCH("publishing/children's books", N2173)),"children's books",ISNUMBER(SEARCH("publishing/fiction", N2173)),"fiction",ISNUMBER(SEARCH("publishing/nonfiction", N2173)),"nonfiction",ISNUMBER(SEARCH("publishing/radio &amp; podcasts", N2173)),"radio &amp; podcasts",ISNUMBER(SEARCH("publishing/translations", N2173)),"translations",ISNUMBER(SEARCH("technology/gadgets", N2173)),"gadgets",ISNUMBER(SEARCH("technology/hardware", N2173)),"hardware",ISNUMBER(SEARCH("technology/makerspaces", N2173)),"makerspaces",ISNUMBER(SEARCH("technology/space exploration", N2173)),"space exploration",ISNUMBER(SEARCH("technology/wearables", N2173)),"wearables",ISNUMBER(SEARCH("technology/web", N2173)),"web",ISNUMBER(SEARCH("theater/musical", N2173)),"musical",ISNUMBER(SEARCH("theater/plays", N2173)),"plays",ISNUMBER(SEARCH("theater/spaces", N2173)),"spaces")</f>
        <v>rock</v>
      </c>
      <c r="S2173" s="6">
        <f t="shared" si="168"/>
        <v>42141.95711805555</v>
      </c>
      <c r="T2173" s="6">
        <f t="shared" si="169"/>
        <v>42177.208333333328</v>
      </c>
    </row>
    <row r="2174" spans="1:20" ht="48" hidden="1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tr">
        <f t="shared" si="167"/>
        <v>music</v>
      </c>
      <c r="R2174" t="str" cm="1">
        <f t="array" ref="R2174">_xlfn.IFS(ISNUMBER(SEARCH("film &amp; video/television", N2174)),"television",ISNUMBER(SEARCH("film &amp; video/animation", N2174)),"animation",ISNUMBER(SEARCH("film &amp; video/documentary", N2174)),"documentary",ISNUMBER(SEARCH("film &amp; video/drama", N2174)),"drama",ISNUMBER(SEARCH("film &amp; video/science fiction", N2174)),"science fiction",ISNUMBER(SEARCH("film &amp; video/shorts", N2174)),"shorts",ISNUMBER(SEARCH("food/food trucks", N2174)),"food trucks",ISNUMBER(SEARCH("food/restaurants", N2174)),"restaurants",ISNUMBER(SEARCH("food/small batch", N2174)),"small batch",ISNUMBER(SEARCH("games/mobile games", N2174)),"mobile games",ISNUMBER(SEARCH("games/tabletop games", N2174)),"tabletop games",ISNUMBER(SEARCH("games/video games", N2174)),"video games",ISNUMBER(SEARCH("music/classical music", N2174)),"classical music",ISNUMBER(SEARCH("music/electronic music", N2174)),"electronic music",ISNUMBER(SEARCH("music/faith", N2174)),"faith",ISNUMBER(SEARCH("music/indie rock", N2174)),"indie rock",ISNUMBER(SEARCH("music/jazz", N2174)),"jazz",ISNUMBER(SEARCH("music/metal", N2174)),"metal",ISNUMBER(SEARCH("music/pop", N2174)),"pop",ISNUMBER(SEARCH("music/rock", N2174)),"rock",ISNUMBER(SEARCH("music/world music", N2174)),"world music",ISNUMBER(SEARCH("journalism/audio", N2174)),"audio",ISNUMBER(SEARCH("photography/nature", N2174)),"nature",ISNUMBER(SEARCH("photography/people", N2174)),"people",ISNUMBER(SEARCH("photography/photobooks", N2174)),"photobooks",ISNUMBER(SEARCH("photography/places", N2174)),"places",ISNUMBER(SEARCH("publishing/art books", N2174)),"art books",ISNUMBER(SEARCH("publishing/children's books", N2174)),"children's books",ISNUMBER(SEARCH("publishing/fiction", N2174)),"fiction",ISNUMBER(SEARCH("publishing/nonfiction", N2174)),"nonfiction",ISNUMBER(SEARCH("publishing/radio &amp; podcasts", N2174)),"radio &amp; podcasts",ISNUMBER(SEARCH("publishing/translations", N2174)),"translations",ISNUMBER(SEARCH("technology/gadgets", N2174)),"gadgets",ISNUMBER(SEARCH("technology/hardware", N2174)),"hardware",ISNUMBER(SEARCH("technology/makerspaces", N2174)),"makerspaces",ISNUMBER(SEARCH("technology/space exploration", N2174)),"space exploration",ISNUMBER(SEARCH("technology/wearables", N2174)),"wearables",ISNUMBER(SEARCH("technology/web", N2174)),"web",ISNUMBER(SEARCH("theater/musical", N2174)),"musical",ISNUMBER(SEARCH("theater/plays", N2174)),"plays",ISNUMBER(SEARCH("theater/spaces", N2174)),"spaces")</f>
        <v>rock</v>
      </c>
      <c r="S2174" s="6">
        <f t="shared" si="168"/>
        <v>42082.580092592587</v>
      </c>
      <c r="T2174" s="6">
        <f t="shared" si="169"/>
        <v>42112.580092592587</v>
      </c>
    </row>
    <row r="2175" spans="1:20" ht="48" hidden="1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tr">
        <f t="shared" si="167"/>
        <v>music</v>
      </c>
      <c r="R2175" t="str" cm="1">
        <f t="array" ref="R2175">_xlfn.IFS(ISNUMBER(SEARCH("film &amp; video/television", N2175)),"television",ISNUMBER(SEARCH("film &amp; video/animation", N2175)),"animation",ISNUMBER(SEARCH("film &amp; video/documentary", N2175)),"documentary",ISNUMBER(SEARCH("film &amp; video/drama", N2175)),"drama",ISNUMBER(SEARCH("film &amp; video/science fiction", N2175)),"science fiction",ISNUMBER(SEARCH("film &amp; video/shorts", N2175)),"shorts",ISNUMBER(SEARCH("food/food trucks", N2175)),"food trucks",ISNUMBER(SEARCH("food/restaurants", N2175)),"restaurants",ISNUMBER(SEARCH("food/small batch", N2175)),"small batch",ISNUMBER(SEARCH("games/mobile games", N2175)),"mobile games",ISNUMBER(SEARCH("games/tabletop games", N2175)),"tabletop games",ISNUMBER(SEARCH("games/video games", N2175)),"video games",ISNUMBER(SEARCH("music/classical music", N2175)),"classical music",ISNUMBER(SEARCH("music/electronic music", N2175)),"electronic music",ISNUMBER(SEARCH("music/faith", N2175)),"faith",ISNUMBER(SEARCH("music/indie rock", N2175)),"indie rock",ISNUMBER(SEARCH("music/jazz", N2175)),"jazz",ISNUMBER(SEARCH("music/metal", N2175)),"metal",ISNUMBER(SEARCH("music/pop", N2175)),"pop",ISNUMBER(SEARCH("music/rock", N2175)),"rock",ISNUMBER(SEARCH("music/world music", N2175)),"world music",ISNUMBER(SEARCH("journalism/audio", N2175)),"audio",ISNUMBER(SEARCH("photography/nature", N2175)),"nature",ISNUMBER(SEARCH("photography/people", N2175)),"people",ISNUMBER(SEARCH("photography/photobooks", N2175)),"photobooks",ISNUMBER(SEARCH("photography/places", N2175)),"places",ISNUMBER(SEARCH("publishing/art books", N2175)),"art books",ISNUMBER(SEARCH("publishing/children's books", N2175)),"children's books",ISNUMBER(SEARCH("publishing/fiction", N2175)),"fiction",ISNUMBER(SEARCH("publishing/nonfiction", N2175)),"nonfiction",ISNUMBER(SEARCH("publishing/radio &amp; podcasts", N2175)),"radio &amp; podcasts",ISNUMBER(SEARCH("publishing/translations", N2175)),"translations",ISNUMBER(SEARCH("technology/gadgets", N2175)),"gadgets",ISNUMBER(SEARCH("technology/hardware", N2175)),"hardware",ISNUMBER(SEARCH("technology/makerspaces", N2175)),"makerspaces",ISNUMBER(SEARCH("technology/space exploration", N2175)),"space exploration",ISNUMBER(SEARCH("technology/wearables", N2175)),"wearables",ISNUMBER(SEARCH("technology/web", N2175)),"web",ISNUMBER(SEARCH("theater/musical", N2175)),"musical",ISNUMBER(SEARCH("theater/plays", N2175)),"plays",ISNUMBER(SEARCH("theater/spaces", N2175)),"spaces")</f>
        <v>rock</v>
      </c>
      <c r="S2175" s="6">
        <f t="shared" si="168"/>
        <v>41495.692627314813</v>
      </c>
      <c r="T2175" s="6">
        <f t="shared" si="169"/>
        <v>41527.165972222225</v>
      </c>
    </row>
    <row r="2176" spans="1:20" ht="48" hidden="1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tr">
        <f t="shared" si="167"/>
        <v>music</v>
      </c>
      <c r="R2176" t="str" cm="1">
        <f t="array" ref="R2176">_xlfn.IFS(ISNUMBER(SEARCH("film &amp; video/television", N2176)),"television",ISNUMBER(SEARCH("film &amp; video/animation", N2176)),"animation",ISNUMBER(SEARCH("film &amp; video/documentary", N2176)),"documentary",ISNUMBER(SEARCH("film &amp; video/drama", N2176)),"drama",ISNUMBER(SEARCH("film &amp; video/science fiction", N2176)),"science fiction",ISNUMBER(SEARCH("film &amp; video/shorts", N2176)),"shorts",ISNUMBER(SEARCH("food/food trucks", N2176)),"food trucks",ISNUMBER(SEARCH("food/restaurants", N2176)),"restaurants",ISNUMBER(SEARCH("food/small batch", N2176)),"small batch",ISNUMBER(SEARCH("games/mobile games", N2176)),"mobile games",ISNUMBER(SEARCH("games/tabletop games", N2176)),"tabletop games",ISNUMBER(SEARCH("games/video games", N2176)),"video games",ISNUMBER(SEARCH("music/classical music", N2176)),"classical music",ISNUMBER(SEARCH("music/electronic music", N2176)),"electronic music",ISNUMBER(SEARCH("music/faith", N2176)),"faith",ISNUMBER(SEARCH("music/indie rock", N2176)),"indie rock",ISNUMBER(SEARCH("music/jazz", N2176)),"jazz",ISNUMBER(SEARCH("music/metal", N2176)),"metal",ISNUMBER(SEARCH("music/pop", N2176)),"pop",ISNUMBER(SEARCH("music/rock", N2176)),"rock",ISNUMBER(SEARCH("music/world music", N2176)),"world music",ISNUMBER(SEARCH("journalism/audio", N2176)),"audio",ISNUMBER(SEARCH("photography/nature", N2176)),"nature",ISNUMBER(SEARCH("photography/people", N2176)),"people",ISNUMBER(SEARCH("photography/photobooks", N2176)),"photobooks",ISNUMBER(SEARCH("photography/places", N2176)),"places",ISNUMBER(SEARCH("publishing/art books", N2176)),"art books",ISNUMBER(SEARCH("publishing/children's books", N2176)),"children's books",ISNUMBER(SEARCH("publishing/fiction", N2176)),"fiction",ISNUMBER(SEARCH("publishing/nonfiction", N2176)),"nonfiction",ISNUMBER(SEARCH("publishing/radio &amp; podcasts", N2176)),"radio &amp; podcasts",ISNUMBER(SEARCH("publishing/translations", N2176)),"translations",ISNUMBER(SEARCH("technology/gadgets", N2176)),"gadgets",ISNUMBER(SEARCH("technology/hardware", N2176)),"hardware",ISNUMBER(SEARCH("technology/makerspaces", N2176)),"makerspaces",ISNUMBER(SEARCH("technology/space exploration", N2176)),"space exploration",ISNUMBER(SEARCH("technology/wearables", N2176)),"wearables",ISNUMBER(SEARCH("technology/web", N2176)),"web",ISNUMBER(SEARCH("theater/musical", N2176)),"musical",ISNUMBER(SEARCH("theater/plays", N2176)),"plays",ISNUMBER(SEARCH("theater/spaces", N2176)),"spaces")</f>
        <v>rock</v>
      </c>
      <c r="S2176" s="6">
        <f t="shared" si="168"/>
        <v>42465.542905092589</v>
      </c>
      <c r="T2176" s="6">
        <f t="shared" si="169"/>
        <v>42495.542905092589</v>
      </c>
    </row>
    <row r="2177" spans="1:20" ht="48" hidden="1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tr">
        <f t="shared" si="167"/>
        <v>music</v>
      </c>
      <c r="R2177" t="str" cm="1">
        <f t="array" ref="R2177">_xlfn.IFS(ISNUMBER(SEARCH("film &amp; video/television", N2177)),"television",ISNUMBER(SEARCH("film &amp; video/animation", N2177)),"animation",ISNUMBER(SEARCH("film &amp; video/documentary", N2177)),"documentary",ISNUMBER(SEARCH("film &amp; video/drama", N2177)),"drama",ISNUMBER(SEARCH("film &amp; video/science fiction", N2177)),"science fiction",ISNUMBER(SEARCH("film &amp; video/shorts", N2177)),"shorts",ISNUMBER(SEARCH("food/food trucks", N2177)),"food trucks",ISNUMBER(SEARCH("food/restaurants", N2177)),"restaurants",ISNUMBER(SEARCH("food/small batch", N2177)),"small batch",ISNUMBER(SEARCH("games/mobile games", N2177)),"mobile games",ISNUMBER(SEARCH("games/tabletop games", N2177)),"tabletop games",ISNUMBER(SEARCH("games/video games", N2177)),"video games",ISNUMBER(SEARCH("music/classical music", N2177)),"classical music",ISNUMBER(SEARCH("music/electronic music", N2177)),"electronic music",ISNUMBER(SEARCH("music/faith", N2177)),"faith",ISNUMBER(SEARCH("music/indie rock", N2177)),"indie rock",ISNUMBER(SEARCH("music/jazz", N2177)),"jazz",ISNUMBER(SEARCH("music/metal", N2177)),"metal",ISNUMBER(SEARCH("music/pop", N2177)),"pop",ISNUMBER(SEARCH("music/rock", N2177)),"rock",ISNUMBER(SEARCH("music/world music", N2177)),"world music",ISNUMBER(SEARCH("journalism/audio", N2177)),"audio",ISNUMBER(SEARCH("photography/nature", N2177)),"nature",ISNUMBER(SEARCH("photography/people", N2177)),"people",ISNUMBER(SEARCH("photography/photobooks", N2177)),"photobooks",ISNUMBER(SEARCH("photography/places", N2177)),"places",ISNUMBER(SEARCH("publishing/art books", N2177)),"art books",ISNUMBER(SEARCH("publishing/children's books", N2177)),"children's books",ISNUMBER(SEARCH("publishing/fiction", N2177)),"fiction",ISNUMBER(SEARCH("publishing/nonfiction", N2177)),"nonfiction",ISNUMBER(SEARCH("publishing/radio &amp; podcasts", N2177)),"radio &amp; podcasts",ISNUMBER(SEARCH("publishing/translations", N2177)),"translations",ISNUMBER(SEARCH("technology/gadgets", N2177)),"gadgets",ISNUMBER(SEARCH("technology/hardware", N2177)),"hardware",ISNUMBER(SEARCH("technology/makerspaces", N2177)),"makerspaces",ISNUMBER(SEARCH("technology/space exploration", N2177)),"space exploration",ISNUMBER(SEARCH("technology/wearables", N2177)),"wearables",ISNUMBER(SEARCH("technology/web", N2177)),"web",ISNUMBER(SEARCH("theater/musical", N2177)),"musical",ISNUMBER(SEARCH("theater/plays", N2177)),"plays",ISNUMBER(SEARCH("theater/spaces", N2177)),"spaces")</f>
        <v>rock</v>
      </c>
      <c r="S2177" s="6">
        <f t="shared" si="168"/>
        <v>42565.009097222224</v>
      </c>
      <c r="T2177" s="6">
        <f t="shared" si="169"/>
        <v>42572.009097222224</v>
      </c>
    </row>
    <row r="2178" spans="1:20" ht="48" hidden="1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tr">
        <f t="shared" si="167"/>
        <v>music</v>
      </c>
      <c r="R2178" t="str" cm="1">
        <f t="array" ref="R2178">_xlfn.IFS(ISNUMBER(SEARCH("film &amp; video/television", N2178)),"television",ISNUMBER(SEARCH("film &amp; video/animation", N2178)),"animation",ISNUMBER(SEARCH("film &amp; video/documentary", N2178)),"documentary",ISNUMBER(SEARCH("film &amp; video/drama", N2178)),"drama",ISNUMBER(SEARCH("film &amp; video/science fiction", N2178)),"science fiction",ISNUMBER(SEARCH("film &amp; video/shorts", N2178)),"shorts",ISNUMBER(SEARCH("food/food trucks", N2178)),"food trucks",ISNUMBER(SEARCH("food/restaurants", N2178)),"restaurants",ISNUMBER(SEARCH("food/small batch", N2178)),"small batch",ISNUMBER(SEARCH("games/mobile games", N2178)),"mobile games",ISNUMBER(SEARCH("games/tabletop games", N2178)),"tabletop games",ISNUMBER(SEARCH("games/video games", N2178)),"video games",ISNUMBER(SEARCH("music/classical music", N2178)),"classical music",ISNUMBER(SEARCH("music/electronic music", N2178)),"electronic music",ISNUMBER(SEARCH("music/faith", N2178)),"faith",ISNUMBER(SEARCH("music/indie rock", N2178)),"indie rock",ISNUMBER(SEARCH("music/jazz", N2178)),"jazz",ISNUMBER(SEARCH("music/metal", N2178)),"metal",ISNUMBER(SEARCH("music/pop", N2178)),"pop",ISNUMBER(SEARCH("music/rock", N2178)),"rock",ISNUMBER(SEARCH("music/world music", N2178)),"world music",ISNUMBER(SEARCH("journalism/audio", N2178)),"audio",ISNUMBER(SEARCH("photography/nature", N2178)),"nature",ISNUMBER(SEARCH("photography/people", N2178)),"people",ISNUMBER(SEARCH("photography/photobooks", N2178)),"photobooks",ISNUMBER(SEARCH("photography/places", N2178)),"places",ISNUMBER(SEARCH("publishing/art books", N2178)),"art books",ISNUMBER(SEARCH("publishing/children's books", N2178)),"children's books",ISNUMBER(SEARCH("publishing/fiction", N2178)),"fiction",ISNUMBER(SEARCH("publishing/nonfiction", N2178)),"nonfiction",ISNUMBER(SEARCH("publishing/radio &amp; podcasts", N2178)),"radio &amp; podcasts",ISNUMBER(SEARCH("publishing/translations", N2178)),"translations",ISNUMBER(SEARCH("technology/gadgets", N2178)),"gadgets",ISNUMBER(SEARCH("technology/hardware", N2178)),"hardware",ISNUMBER(SEARCH("technology/makerspaces", N2178)),"makerspaces",ISNUMBER(SEARCH("technology/space exploration", N2178)),"space exploration",ISNUMBER(SEARCH("technology/wearables", N2178)),"wearables",ISNUMBER(SEARCH("technology/web", N2178)),"web",ISNUMBER(SEARCH("theater/musical", N2178)),"musical",ISNUMBER(SEARCH("theater/plays", N2178)),"plays",ISNUMBER(SEARCH("theater/spaces", N2178)),"spaces")</f>
        <v>rock</v>
      </c>
      <c r="S2178" s="6">
        <f t="shared" si="168"/>
        <v>42096.633206018523</v>
      </c>
      <c r="T2178" s="6">
        <f t="shared" si="169"/>
        <v>42126.633206018523</v>
      </c>
    </row>
    <row r="2179" spans="1:20" ht="48" hidden="1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(E2179/D2179)*100</f>
        <v>100.12</v>
      </c>
      <c r="P2179">
        <f t="shared" ref="P2179:P2242" si="171">(E2179/L2179)</f>
        <v>65.868421052631575</v>
      </c>
      <c r="Q2179" t="str">
        <f t="shared" ref="Q2179:Q2242" si="172">_xlfn.IFS(ISNUMBER(SEARCH("film &amp; video", N2179)),"film &amp; video",ISNUMBER(SEARCH("food", N2179)),"food",ISNUMBER(SEARCH("games", N2179)),"games",ISNUMBER(SEARCH("journalism", N2179)),"journalism",ISNUMBER(SEARCH("music", N2179)),"music",ISNUMBER(SEARCH("photography", N2179)),"photography",ISNUMBER(SEARCH("publishing", N2179)),"publishing",ISNUMBER(SEARCH("technology", N2179)),"technology",ISNUMBER(SEARCH("theater", N2179)),"theater")</f>
        <v>music</v>
      </c>
      <c r="R2179" t="str" cm="1">
        <f t="array" ref="R2179">_xlfn.IFS(ISNUMBER(SEARCH("film &amp; video/television", N2179)),"television",ISNUMBER(SEARCH("film &amp; video/animation", N2179)),"animation",ISNUMBER(SEARCH("film &amp; video/documentary", N2179)),"documentary",ISNUMBER(SEARCH("film &amp; video/drama", N2179)),"drama",ISNUMBER(SEARCH("film &amp; video/science fiction", N2179)),"science fiction",ISNUMBER(SEARCH("film &amp; video/shorts", N2179)),"shorts",ISNUMBER(SEARCH("food/food trucks", N2179)),"food trucks",ISNUMBER(SEARCH("food/restaurants", N2179)),"restaurants",ISNUMBER(SEARCH("food/small batch", N2179)),"small batch",ISNUMBER(SEARCH("games/mobile games", N2179)),"mobile games",ISNUMBER(SEARCH("games/tabletop games", N2179)),"tabletop games",ISNUMBER(SEARCH("games/video games", N2179)),"video games",ISNUMBER(SEARCH("music/classical music", N2179)),"classical music",ISNUMBER(SEARCH("music/electronic music", N2179)),"electronic music",ISNUMBER(SEARCH("music/faith", N2179)),"faith",ISNUMBER(SEARCH("music/indie rock", N2179)),"indie rock",ISNUMBER(SEARCH("music/jazz", N2179)),"jazz",ISNUMBER(SEARCH("music/metal", N2179)),"metal",ISNUMBER(SEARCH("music/pop", N2179)),"pop",ISNUMBER(SEARCH("music/rock", N2179)),"rock",ISNUMBER(SEARCH("music/world music", N2179)),"world music",ISNUMBER(SEARCH("journalism/audio", N2179)),"audio",ISNUMBER(SEARCH("photography/nature", N2179)),"nature",ISNUMBER(SEARCH("photography/people", N2179)),"people",ISNUMBER(SEARCH("photography/photobooks", N2179)),"photobooks",ISNUMBER(SEARCH("photography/places", N2179)),"places",ISNUMBER(SEARCH("publishing/art books", N2179)),"art books",ISNUMBER(SEARCH("publishing/children's books", N2179)),"children's books",ISNUMBER(SEARCH("publishing/fiction", N2179)),"fiction",ISNUMBER(SEARCH("publishing/nonfiction", N2179)),"nonfiction",ISNUMBER(SEARCH("publishing/radio &amp; podcasts", N2179)),"radio &amp; podcasts",ISNUMBER(SEARCH("publishing/translations", N2179)),"translations",ISNUMBER(SEARCH("technology/gadgets", N2179)),"gadgets",ISNUMBER(SEARCH("technology/hardware", N2179)),"hardware",ISNUMBER(SEARCH("technology/makerspaces", N2179)),"makerspaces",ISNUMBER(SEARCH("technology/space exploration", N2179)),"space exploration",ISNUMBER(SEARCH("technology/wearables", N2179)),"wearables",ISNUMBER(SEARCH("technology/web", N2179)),"web",ISNUMBER(SEARCH("theater/musical", N2179)),"musical",ISNUMBER(SEARCH("theater/plays", N2179)),"plays",ISNUMBER(SEARCH("theater/spaces", N2179)),"spaces")</f>
        <v>rock</v>
      </c>
      <c r="S2179" s="6">
        <f t="shared" ref="S2179:S2242" si="173">(((J2179/60)/60)/24)+DATE(1970,1,1)</f>
        <v>42502.250775462962</v>
      </c>
      <c r="T2179" s="6">
        <f t="shared" ref="T2179:T2242" si="174">(((I2179/60)/60)/24)+DATE(1970,1,1)</f>
        <v>42527.250775462962</v>
      </c>
    </row>
    <row r="2180" spans="1:20" ht="48" hidden="1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tr">
        <f t="shared" si="172"/>
        <v>music</v>
      </c>
      <c r="R2180" t="str" cm="1">
        <f t="array" ref="R2180">_xlfn.IFS(ISNUMBER(SEARCH("film &amp; video/television", N2180)),"television",ISNUMBER(SEARCH("film &amp; video/animation", N2180)),"animation",ISNUMBER(SEARCH("film &amp; video/documentary", N2180)),"documentary",ISNUMBER(SEARCH("film &amp; video/drama", N2180)),"drama",ISNUMBER(SEARCH("film &amp; video/science fiction", N2180)),"science fiction",ISNUMBER(SEARCH("film &amp; video/shorts", N2180)),"shorts",ISNUMBER(SEARCH("food/food trucks", N2180)),"food trucks",ISNUMBER(SEARCH("food/restaurants", N2180)),"restaurants",ISNUMBER(SEARCH("food/small batch", N2180)),"small batch",ISNUMBER(SEARCH("games/mobile games", N2180)),"mobile games",ISNUMBER(SEARCH("games/tabletop games", N2180)),"tabletop games",ISNUMBER(SEARCH("games/video games", N2180)),"video games",ISNUMBER(SEARCH("music/classical music", N2180)),"classical music",ISNUMBER(SEARCH("music/electronic music", N2180)),"electronic music",ISNUMBER(SEARCH("music/faith", N2180)),"faith",ISNUMBER(SEARCH("music/indie rock", N2180)),"indie rock",ISNUMBER(SEARCH("music/jazz", N2180)),"jazz",ISNUMBER(SEARCH("music/metal", N2180)),"metal",ISNUMBER(SEARCH("music/pop", N2180)),"pop",ISNUMBER(SEARCH("music/rock", N2180)),"rock",ISNUMBER(SEARCH("music/world music", N2180)),"world music",ISNUMBER(SEARCH("journalism/audio", N2180)),"audio",ISNUMBER(SEARCH("photography/nature", N2180)),"nature",ISNUMBER(SEARCH("photography/people", N2180)),"people",ISNUMBER(SEARCH("photography/photobooks", N2180)),"photobooks",ISNUMBER(SEARCH("photography/places", N2180)),"places",ISNUMBER(SEARCH("publishing/art books", N2180)),"art books",ISNUMBER(SEARCH("publishing/children's books", N2180)),"children's books",ISNUMBER(SEARCH("publishing/fiction", N2180)),"fiction",ISNUMBER(SEARCH("publishing/nonfiction", N2180)),"nonfiction",ISNUMBER(SEARCH("publishing/radio &amp; podcasts", N2180)),"radio &amp; podcasts",ISNUMBER(SEARCH("publishing/translations", N2180)),"translations",ISNUMBER(SEARCH("technology/gadgets", N2180)),"gadgets",ISNUMBER(SEARCH("technology/hardware", N2180)),"hardware",ISNUMBER(SEARCH("technology/makerspaces", N2180)),"makerspaces",ISNUMBER(SEARCH("technology/space exploration", N2180)),"space exploration",ISNUMBER(SEARCH("technology/wearables", N2180)),"wearables",ISNUMBER(SEARCH("technology/web", N2180)),"web",ISNUMBER(SEARCH("theater/musical", N2180)),"musical",ISNUMBER(SEARCH("theater/plays", N2180)),"plays",ISNUMBER(SEARCH("theater/spaces", N2180)),"spaces")</f>
        <v>rock</v>
      </c>
      <c r="S2180" s="6">
        <f t="shared" si="173"/>
        <v>42723.63653935185</v>
      </c>
      <c r="T2180" s="6">
        <f t="shared" si="174"/>
        <v>42753.63653935185</v>
      </c>
    </row>
    <row r="2181" spans="1:20" ht="32" hidden="1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tr">
        <f t="shared" si="172"/>
        <v>music</v>
      </c>
      <c r="R2181" t="str" cm="1">
        <f t="array" ref="R2181">_xlfn.IFS(ISNUMBER(SEARCH("film &amp; video/television", N2181)),"television",ISNUMBER(SEARCH("film &amp; video/animation", N2181)),"animation",ISNUMBER(SEARCH("film &amp; video/documentary", N2181)),"documentary",ISNUMBER(SEARCH("film &amp; video/drama", N2181)),"drama",ISNUMBER(SEARCH("film &amp; video/science fiction", N2181)),"science fiction",ISNUMBER(SEARCH("film &amp; video/shorts", N2181)),"shorts",ISNUMBER(SEARCH("food/food trucks", N2181)),"food trucks",ISNUMBER(SEARCH("food/restaurants", N2181)),"restaurants",ISNUMBER(SEARCH("food/small batch", N2181)),"small batch",ISNUMBER(SEARCH("games/mobile games", N2181)),"mobile games",ISNUMBER(SEARCH("games/tabletop games", N2181)),"tabletop games",ISNUMBER(SEARCH("games/video games", N2181)),"video games",ISNUMBER(SEARCH("music/classical music", N2181)),"classical music",ISNUMBER(SEARCH("music/electronic music", N2181)),"electronic music",ISNUMBER(SEARCH("music/faith", N2181)),"faith",ISNUMBER(SEARCH("music/indie rock", N2181)),"indie rock",ISNUMBER(SEARCH("music/jazz", N2181)),"jazz",ISNUMBER(SEARCH("music/metal", N2181)),"metal",ISNUMBER(SEARCH("music/pop", N2181)),"pop",ISNUMBER(SEARCH("music/rock", N2181)),"rock",ISNUMBER(SEARCH("music/world music", N2181)),"world music",ISNUMBER(SEARCH("journalism/audio", N2181)),"audio",ISNUMBER(SEARCH("photography/nature", N2181)),"nature",ISNUMBER(SEARCH("photography/people", N2181)),"people",ISNUMBER(SEARCH("photography/photobooks", N2181)),"photobooks",ISNUMBER(SEARCH("photography/places", N2181)),"places",ISNUMBER(SEARCH("publishing/art books", N2181)),"art books",ISNUMBER(SEARCH("publishing/children's books", N2181)),"children's books",ISNUMBER(SEARCH("publishing/fiction", N2181)),"fiction",ISNUMBER(SEARCH("publishing/nonfiction", N2181)),"nonfiction",ISNUMBER(SEARCH("publishing/radio &amp; podcasts", N2181)),"radio &amp; podcasts",ISNUMBER(SEARCH("publishing/translations", N2181)),"translations",ISNUMBER(SEARCH("technology/gadgets", N2181)),"gadgets",ISNUMBER(SEARCH("technology/hardware", N2181)),"hardware",ISNUMBER(SEARCH("technology/makerspaces", N2181)),"makerspaces",ISNUMBER(SEARCH("technology/space exploration", N2181)),"space exploration",ISNUMBER(SEARCH("technology/wearables", N2181)),"wearables",ISNUMBER(SEARCH("technology/web", N2181)),"web",ISNUMBER(SEARCH("theater/musical", N2181)),"musical",ISNUMBER(SEARCH("theater/plays", N2181)),"plays",ISNUMBER(SEARCH("theater/spaces", N2181)),"spaces")</f>
        <v>rock</v>
      </c>
      <c r="S2181" s="6">
        <f t="shared" si="173"/>
        <v>42075.171203703707</v>
      </c>
      <c r="T2181" s="6">
        <f t="shared" si="174"/>
        <v>42105.171203703707</v>
      </c>
    </row>
    <row r="2182" spans="1:20" ht="32" hidden="1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tr">
        <f t="shared" si="172"/>
        <v>music</v>
      </c>
      <c r="R2182" t="str" cm="1">
        <f t="array" ref="R2182">_xlfn.IFS(ISNUMBER(SEARCH("film &amp; video/television", N2182)),"television",ISNUMBER(SEARCH("film &amp; video/animation", N2182)),"animation",ISNUMBER(SEARCH("film &amp; video/documentary", N2182)),"documentary",ISNUMBER(SEARCH("film &amp; video/drama", N2182)),"drama",ISNUMBER(SEARCH("film &amp; video/science fiction", N2182)),"science fiction",ISNUMBER(SEARCH("film &amp; video/shorts", N2182)),"shorts",ISNUMBER(SEARCH("food/food trucks", N2182)),"food trucks",ISNUMBER(SEARCH("food/restaurants", N2182)),"restaurants",ISNUMBER(SEARCH("food/small batch", N2182)),"small batch",ISNUMBER(SEARCH("games/mobile games", N2182)),"mobile games",ISNUMBER(SEARCH("games/tabletop games", N2182)),"tabletop games",ISNUMBER(SEARCH("games/video games", N2182)),"video games",ISNUMBER(SEARCH("music/classical music", N2182)),"classical music",ISNUMBER(SEARCH("music/electronic music", N2182)),"electronic music",ISNUMBER(SEARCH("music/faith", N2182)),"faith",ISNUMBER(SEARCH("music/indie rock", N2182)),"indie rock",ISNUMBER(SEARCH("music/jazz", N2182)),"jazz",ISNUMBER(SEARCH("music/metal", N2182)),"metal",ISNUMBER(SEARCH("music/pop", N2182)),"pop",ISNUMBER(SEARCH("music/rock", N2182)),"rock",ISNUMBER(SEARCH("music/world music", N2182)),"world music",ISNUMBER(SEARCH("journalism/audio", N2182)),"audio",ISNUMBER(SEARCH("photography/nature", N2182)),"nature",ISNUMBER(SEARCH("photography/people", N2182)),"people",ISNUMBER(SEARCH("photography/photobooks", N2182)),"photobooks",ISNUMBER(SEARCH("photography/places", N2182)),"places",ISNUMBER(SEARCH("publishing/art books", N2182)),"art books",ISNUMBER(SEARCH("publishing/children's books", N2182)),"children's books",ISNUMBER(SEARCH("publishing/fiction", N2182)),"fiction",ISNUMBER(SEARCH("publishing/nonfiction", N2182)),"nonfiction",ISNUMBER(SEARCH("publishing/radio &amp; podcasts", N2182)),"radio &amp; podcasts",ISNUMBER(SEARCH("publishing/translations", N2182)),"translations",ISNUMBER(SEARCH("technology/gadgets", N2182)),"gadgets",ISNUMBER(SEARCH("technology/hardware", N2182)),"hardware",ISNUMBER(SEARCH("technology/makerspaces", N2182)),"makerspaces",ISNUMBER(SEARCH("technology/space exploration", N2182)),"space exploration",ISNUMBER(SEARCH("technology/wearables", N2182)),"wearables",ISNUMBER(SEARCH("technology/web", N2182)),"web",ISNUMBER(SEARCH("theater/musical", N2182)),"musical",ISNUMBER(SEARCH("theater/plays", N2182)),"plays",ISNUMBER(SEARCH("theater/spaces", N2182)),"spaces")</f>
        <v>rock</v>
      </c>
      <c r="S2182" s="6">
        <f t="shared" si="173"/>
        <v>42279.669768518521</v>
      </c>
      <c r="T2182" s="6">
        <f t="shared" si="174"/>
        <v>42321.711435185185</v>
      </c>
    </row>
    <row r="2183" spans="1:20" ht="48" hidden="1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tr">
        <f t="shared" si="172"/>
        <v>games</v>
      </c>
      <c r="R2183" t="str" cm="1">
        <f t="array" ref="R2183">_xlfn.IFS(ISNUMBER(SEARCH("film &amp; video/television", N2183)),"television",ISNUMBER(SEARCH("film &amp; video/animation", N2183)),"animation",ISNUMBER(SEARCH("film &amp; video/documentary", N2183)),"documentary",ISNUMBER(SEARCH("film &amp; video/drama", N2183)),"drama",ISNUMBER(SEARCH("film &amp; video/science fiction", N2183)),"science fiction",ISNUMBER(SEARCH("film &amp; video/shorts", N2183)),"shorts",ISNUMBER(SEARCH("food/food trucks", N2183)),"food trucks",ISNUMBER(SEARCH("food/restaurants", N2183)),"restaurants",ISNUMBER(SEARCH("food/small batch", N2183)),"small batch",ISNUMBER(SEARCH("games/mobile games", N2183)),"mobile games",ISNUMBER(SEARCH("games/tabletop games", N2183)),"tabletop games",ISNUMBER(SEARCH("games/video games", N2183)),"video games",ISNUMBER(SEARCH("music/classical music", N2183)),"classical music",ISNUMBER(SEARCH("music/electronic music", N2183)),"electronic music",ISNUMBER(SEARCH("music/faith", N2183)),"faith",ISNUMBER(SEARCH("music/indie rock", N2183)),"indie rock",ISNUMBER(SEARCH("music/jazz", N2183)),"jazz",ISNUMBER(SEARCH("music/metal", N2183)),"metal",ISNUMBER(SEARCH("music/pop", N2183)),"pop",ISNUMBER(SEARCH("music/rock", N2183)),"rock",ISNUMBER(SEARCH("music/world music", N2183)),"world music",ISNUMBER(SEARCH("journalism/audio", N2183)),"audio",ISNUMBER(SEARCH("photography/nature", N2183)),"nature",ISNUMBER(SEARCH("photography/people", N2183)),"people",ISNUMBER(SEARCH("photography/photobooks", N2183)),"photobooks",ISNUMBER(SEARCH("photography/places", N2183)),"places",ISNUMBER(SEARCH("publishing/art books", N2183)),"art books",ISNUMBER(SEARCH("publishing/children's books", N2183)),"children's books",ISNUMBER(SEARCH("publishing/fiction", N2183)),"fiction",ISNUMBER(SEARCH("publishing/nonfiction", N2183)),"nonfiction",ISNUMBER(SEARCH("publishing/radio &amp; podcasts", N2183)),"radio &amp; podcasts",ISNUMBER(SEARCH("publishing/translations", N2183)),"translations",ISNUMBER(SEARCH("technology/gadgets", N2183)),"gadgets",ISNUMBER(SEARCH("technology/hardware", N2183)),"hardware",ISNUMBER(SEARCH("technology/makerspaces", N2183)),"makerspaces",ISNUMBER(SEARCH("technology/space exploration", N2183)),"space exploration",ISNUMBER(SEARCH("technology/wearables", N2183)),"wearables",ISNUMBER(SEARCH("technology/web", N2183)),"web",ISNUMBER(SEARCH("theater/musical", N2183)),"musical",ISNUMBER(SEARCH("theater/plays", N2183)),"plays",ISNUMBER(SEARCH("theater/spaces", N2183)),"spaces")</f>
        <v>tabletop games</v>
      </c>
      <c r="S2183" s="6">
        <f t="shared" si="173"/>
        <v>42773.005243055552</v>
      </c>
      <c r="T2183" s="6">
        <f t="shared" si="174"/>
        <v>42787.005243055552</v>
      </c>
    </row>
    <row r="2184" spans="1:20" ht="32" hidden="1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tr">
        <f t="shared" si="172"/>
        <v>games</v>
      </c>
      <c r="R2184" t="str" cm="1">
        <f t="array" ref="R2184">_xlfn.IFS(ISNUMBER(SEARCH("film &amp; video/television", N2184)),"television",ISNUMBER(SEARCH("film &amp; video/animation", N2184)),"animation",ISNUMBER(SEARCH("film &amp; video/documentary", N2184)),"documentary",ISNUMBER(SEARCH("film &amp; video/drama", N2184)),"drama",ISNUMBER(SEARCH("film &amp; video/science fiction", N2184)),"science fiction",ISNUMBER(SEARCH("film &amp; video/shorts", N2184)),"shorts",ISNUMBER(SEARCH("food/food trucks", N2184)),"food trucks",ISNUMBER(SEARCH("food/restaurants", N2184)),"restaurants",ISNUMBER(SEARCH("food/small batch", N2184)),"small batch",ISNUMBER(SEARCH("games/mobile games", N2184)),"mobile games",ISNUMBER(SEARCH("games/tabletop games", N2184)),"tabletop games",ISNUMBER(SEARCH("games/video games", N2184)),"video games",ISNUMBER(SEARCH("music/classical music", N2184)),"classical music",ISNUMBER(SEARCH("music/electronic music", N2184)),"electronic music",ISNUMBER(SEARCH("music/faith", N2184)),"faith",ISNUMBER(SEARCH("music/indie rock", N2184)),"indie rock",ISNUMBER(SEARCH("music/jazz", N2184)),"jazz",ISNUMBER(SEARCH("music/metal", N2184)),"metal",ISNUMBER(SEARCH("music/pop", N2184)),"pop",ISNUMBER(SEARCH("music/rock", N2184)),"rock",ISNUMBER(SEARCH("music/world music", N2184)),"world music",ISNUMBER(SEARCH("journalism/audio", N2184)),"audio",ISNUMBER(SEARCH("photography/nature", N2184)),"nature",ISNUMBER(SEARCH("photography/people", N2184)),"people",ISNUMBER(SEARCH("photography/photobooks", N2184)),"photobooks",ISNUMBER(SEARCH("photography/places", N2184)),"places",ISNUMBER(SEARCH("publishing/art books", N2184)),"art books",ISNUMBER(SEARCH("publishing/children's books", N2184)),"children's books",ISNUMBER(SEARCH("publishing/fiction", N2184)),"fiction",ISNUMBER(SEARCH("publishing/nonfiction", N2184)),"nonfiction",ISNUMBER(SEARCH("publishing/radio &amp; podcasts", N2184)),"radio &amp; podcasts",ISNUMBER(SEARCH("publishing/translations", N2184)),"translations",ISNUMBER(SEARCH("technology/gadgets", N2184)),"gadgets",ISNUMBER(SEARCH("technology/hardware", N2184)),"hardware",ISNUMBER(SEARCH("technology/makerspaces", N2184)),"makerspaces",ISNUMBER(SEARCH("technology/space exploration", N2184)),"space exploration",ISNUMBER(SEARCH("technology/wearables", N2184)),"wearables",ISNUMBER(SEARCH("technology/web", N2184)),"web",ISNUMBER(SEARCH("theater/musical", N2184)),"musical",ISNUMBER(SEARCH("theater/plays", N2184)),"plays",ISNUMBER(SEARCH("theater/spaces", N2184)),"spaces")</f>
        <v>tabletop games</v>
      </c>
      <c r="S2184" s="6">
        <f t="shared" si="173"/>
        <v>41879.900752314818</v>
      </c>
      <c r="T2184" s="6">
        <f t="shared" si="174"/>
        <v>41914.900752314818</v>
      </c>
    </row>
    <row r="2185" spans="1:20" ht="48" hidden="1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tr">
        <f t="shared" si="172"/>
        <v>games</v>
      </c>
      <c r="R2185" t="str" cm="1">
        <f t="array" ref="R2185">_xlfn.IFS(ISNUMBER(SEARCH("film &amp; video/television", N2185)),"television",ISNUMBER(SEARCH("film &amp; video/animation", N2185)),"animation",ISNUMBER(SEARCH("film &amp; video/documentary", N2185)),"documentary",ISNUMBER(SEARCH("film &amp; video/drama", N2185)),"drama",ISNUMBER(SEARCH("film &amp; video/science fiction", N2185)),"science fiction",ISNUMBER(SEARCH("film &amp; video/shorts", N2185)),"shorts",ISNUMBER(SEARCH("food/food trucks", N2185)),"food trucks",ISNUMBER(SEARCH("food/restaurants", N2185)),"restaurants",ISNUMBER(SEARCH("food/small batch", N2185)),"small batch",ISNUMBER(SEARCH("games/mobile games", N2185)),"mobile games",ISNUMBER(SEARCH("games/tabletop games", N2185)),"tabletop games",ISNUMBER(SEARCH("games/video games", N2185)),"video games",ISNUMBER(SEARCH("music/classical music", N2185)),"classical music",ISNUMBER(SEARCH("music/electronic music", N2185)),"electronic music",ISNUMBER(SEARCH("music/faith", N2185)),"faith",ISNUMBER(SEARCH("music/indie rock", N2185)),"indie rock",ISNUMBER(SEARCH("music/jazz", N2185)),"jazz",ISNUMBER(SEARCH("music/metal", N2185)),"metal",ISNUMBER(SEARCH("music/pop", N2185)),"pop",ISNUMBER(SEARCH("music/rock", N2185)),"rock",ISNUMBER(SEARCH("music/world music", N2185)),"world music",ISNUMBER(SEARCH("journalism/audio", N2185)),"audio",ISNUMBER(SEARCH("photography/nature", N2185)),"nature",ISNUMBER(SEARCH("photography/people", N2185)),"people",ISNUMBER(SEARCH("photography/photobooks", N2185)),"photobooks",ISNUMBER(SEARCH("photography/places", N2185)),"places",ISNUMBER(SEARCH("publishing/art books", N2185)),"art books",ISNUMBER(SEARCH("publishing/children's books", N2185)),"children's books",ISNUMBER(SEARCH("publishing/fiction", N2185)),"fiction",ISNUMBER(SEARCH("publishing/nonfiction", N2185)),"nonfiction",ISNUMBER(SEARCH("publishing/radio &amp; podcasts", N2185)),"radio &amp; podcasts",ISNUMBER(SEARCH("publishing/translations", N2185)),"translations",ISNUMBER(SEARCH("technology/gadgets", N2185)),"gadgets",ISNUMBER(SEARCH("technology/hardware", N2185)),"hardware",ISNUMBER(SEARCH("technology/makerspaces", N2185)),"makerspaces",ISNUMBER(SEARCH("technology/space exploration", N2185)),"space exploration",ISNUMBER(SEARCH("technology/wearables", N2185)),"wearables",ISNUMBER(SEARCH("technology/web", N2185)),"web",ISNUMBER(SEARCH("theater/musical", N2185)),"musical",ISNUMBER(SEARCH("theater/plays", N2185)),"plays",ISNUMBER(SEARCH("theater/spaces", N2185)),"spaces")</f>
        <v>tabletop games</v>
      </c>
      <c r="S2185" s="6">
        <f t="shared" si="173"/>
        <v>42745.365474537044</v>
      </c>
      <c r="T2185" s="6">
        <f t="shared" si="174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tr">
        <f t="shared" si="172"/>
        <v>games</v>
      </c>
      <c r="R2186" t="str" cm="1">
        <f t="array" ref="R2186">_xlfn.IFS(ISNUMBER(SEARCH("film &amp; video/television", N2186)),"television",ISNUMBER(SEARCH("film &amp; video/animation", N2186)),"animation",ISNUMBER(SEARCH("film &amp; video/documentary", N2186)),"documentary",ISNUMBER(SEARCH("film &amp; video/drama", N2186)),"drama",ISNUMBER(SEARCH("film &amp; video/science fiction", N2186)),"science fiction",ISNUMBER(SEARCH("film &amp; video/shorts", N2186)),"shorts",ISNUMBER(SEARCH("food/food trucks", N2186)),"food trucks",ISNUMBER(SEARCH("food/restaurants", N2186)),"restaurants",ISNUMBER(SEARCH("food/small batch", N2186)),"small batch",ISNUMBER(SEARCH("games/mobile games", N2186)),"mobile games",ISNUMBER(SEARCH("games/tabletop games", N2186)),"tabletop games",ISNUMBER(SEARCH("games/video games", N2186)),"video games",ISNUMBER(SEARCH("music/classical music", N2186)),"classical music",ISNUMBER(SEARCH("music/electronic music", N2186)),"electronic music",ISNUMBER(SEARCH("music/faith", N2186)),"faith",ISNUMBER(SEARCH("music/indie rock", N2186)),"indie rock",ISNUMBER(SEARCH("music/jazz", N2186)),"jazz",ISNUMBER(SEARCH("music/metal", N2186)),"metal",ISNUMBER(SEARCH("music/pop", N2186)),"pop",ISNUMBER(SEARCH("music/rock", N2186)),"rock",ISNUMBER(SEARCH("music/world music", N2186)),"world music",ISNUMBER(SEARCH("journalism/audio", N2186)),"audio",ISNUMBER(SEARCH("photography/nature", N2186)),"nature",ISNUMBER(SEARCH("photography/people", N2186)),"people",ISNUMBER(SEARCH("photography/photobooks", N2186)),"photobooks",ISNUMBER(SEARCH("photography/places", N2186)),"places",ISNUMBER(SEARCH("publishing/art books", N2186)),"art books",ISNUMBER(SEARCH("publishing/children's books", N2186)),"children's books",ISNUMBER(SEARCH("publishing/fiction", N2186)),"fiction",ISNUMBER(SEARCH("publishing/nonfiction", N2186)),"nonfiction",ISNUMBER(SEARCH("publishing/radio &amp; podcasts", N2186)),"radio &amp; podcasts",ISNUMBER(SEARCH("publishing/translations", N2186)),"translations",ISNUMBER(SEARCH("technology/gadgets", N2186)),"gadgets",ISNUMBER(SEARCH("technology/hardware", N2186)),"hardware",ISNUMBER(SEARCH("technology/makerspaces", N2186)),"makerspaces",ISNUMBER(SEARCH("technology/space exploration", N2186)),"space exploration",ISNUMBER(SEARCH("technology/wearables", N2186)),"wearables",ISNUMBER(SEARCH("technology/web", N2186)),"web",ISNUMBER(SEARCH("theater/musical", N2186)),"musical",ISNUMBER(SEARCH("theater/plays", N2186)),"plays",ISNUMBER(SEARCH("theater/spaces", N2186)),"spaces")</f>
        <v>tabletop games</v>
      </c>
      <c r="S2186" s="6">
        <f t="shared" si="173"/>
        <v>42380.690289351856</v>
      </c>
      <c r="T2186" s="6">
        <f t="shared" si="174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tr">
        <f t="shared" si="172"/>
        <v>games</v>
      </c>
      <c r="R2187" t="str" cm="1">
        <f t="array" ref="R2187">_xlfn.IFS(ISNUMBER(SEARCH("film &amp; video/television", N2187)),"television",ISNUMBER(SEARCH("film &amp; video/animation", N2187)),"animation",ISNUMBER(SEARCH("film &amp; video/documentary", N2187)),"documentary",ISNUMBER(SEARCH("film &amp; video/drama", N2187)),"drama",ISNUMBER(SEARCH("film &amp; video/science fiction", N2187)),"science fiction",ISNUMBER(SEARCH("film &amp; video/shorts", N2187)),"shorts",ISNUMBER(SEARCH("food/food trucks", N2187)),"food trucks",ISNUMBER(SEARCH("food/restaurants", N2187)),"restaurants",ISNUMBER(SEARCH("food/small batch", N2187)),"small batch",ISNUMBER(SEARCH("games/mobile games", N2187)),"mobile games",ISNUMBER(SEARCH("games/tabletop games", N2187)),"tabletop games",ISNUMBER(SEARCH("games/video games", N2187)),"video games",ISNUMBER(SEARCH("music/classical music", N2187)),"classical music",ISNUMBER(SEARCH("music/electronic music", N2187)),"electronic music",ISNUMBER(SEARCH("music/faith", N2187)),"faith",ISNUMBER(SEARCH("music/indie rock", N2187)),"indie rock",ISNUMBER(SEARCH("music/jazz", N2187)),"jazz",ISNUMBER(SEARCH("music/metal", N2187)),"metal",ISNUMBER(SEARCH("music/pop", N2187)),"pop",ISNUMBER(SEARCH("music/rock", N2187)),"rock",ISNUMBER(SEARCH("music/world music", N2187)),"world music",ISNUMBER(SEARCH("journalism/audio", N2187)),"audio",ISNUMBER(SEARCH("photography/nature", N2187)),"nature",ISNUMBER(SEARCH("photography/people", N2187)),"people",ISNUMBER(SEARCH("photography/photobooks", N2187)),"photobooks",ISNUMBER(SEARCH("photography/places", N2187)),"places",ISNUMBER(SEARCH("publishing/art books", N2187)),"art books",ISNUMBER(SEARCH("publishing/children's books", N2187)),"children's books",ISNUMBER(SEARCH("publishing/fiction", N2187)),"fiction",ISNUMBER(SEARCH("publishing/nonfiction", N2187)),"nonfiction",ISNUMBER(SEARCH("publishing/radio &amp; podcasts", N2187)),"radio &amp; podcasts",ISNUMBER(SEARCH("publishing/translations", N2187)),"translations",ISNUMBER(SEARCH("technology/gadgets", N2187)),"gadgets",ISNUMBER(SEARCH("technology/hardware", N2187)),"hardware",ISNUMBER(SEARCH("technology/makerspaces", N2187)),"makerspaces",ISNUMBER(SEARCH("technology/space exploration", N2187)),"space exploration",ISNUMBER(SEARCH("technology/wearables", N2187)),"wearables",ISNUMBER(SEARCH("technology/web", N2187)),"web",ISNUMBER(SEARCH("theater/musical", N2187)),"musical",ISNUMBER(SEARCH("theater/plays", N2187)),"plays",ISNUMBER(SEARCH("theater/spaces", N2187)),"spaces")</f>
        <v>tabletop games</v>
      </c>
      <c r="S2187" s="6">
        <f t="shared" si="173"/>
        <v>41319.349988425929</v>
      </c>
      <c r="T2187" s="6">
        <f t="shared" si="174"/>
        <v>41359.349988425929</v>
      </c>
    </row>
    <row r="2188" spans="1:20" ht="32" hidden="1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tr">
        <f t="shared" si="172"/>
        <v>games</v>
      </c>
      <c r="R2188" t="str" cm="1">
        <f t="array" ref="R2188">_xlfn.IFS(ISNUMBER(SEARCH("film &amp; video/television", N2188)),"television",ISNUMBER(SEARCH("film &amp; video/animation", N2188)),"animation",ISNUMBER(SEARCH("film &amp; video/documentary", N2188)),"documentary",ISNUMBER(SEARCH("film &amp; video/drama", N2188)),"drama",ISNUMBER(SEARCH("film &amp; video/science fiction", N2188)),"science fiction",ISNUMBER(SEARCH("film &amp; video/shorts", N2188)),"shorts",ISNUMBER(SEARCH("food/food trucks", N2188)),"food trucks",ISNUMBER(SEARCH("food/restaurants", N2188)),"restaurants",ISNUMBER(SEARCH("food/small batch", N2188)),"small batch",ISNUMBER(SEARCH("games/mobile games", N2188)),"mobile games",ISNUMBER(SEARCH("games/tabletop games", N2188)),"tabletop games",ISNUMBER(SEARCH("games/video games", N2188)),"video games",ISNUMBER(SEARCH("music/classical music", N2188)),"classical music",ISNUMBER(SEARCH("music/electronic music", N2188)),"electronic music",ISNUMBER(SEARCH("music/faith", N2188)),"faith",ISNUMBER(SEARCH("music/indie rock", N2188)),"indie rock",ISNUMBER(SEARCH("music/jazz", N2188)),"jazz",ISNUMBER(SEARCH("music/metal", N2188)),"metal",ISNUMBER(SEARCH("music/pop", N2188)),"pop",ISNUMBER(SEARCH("music/rock", N2188)),"rock",ISNUMBER(SEARCH("music/world music", N2188)),"world music",ISNUMBER(SEARCH("journalism/audio", N2188)),"audio",ISNUMBER(SEARCH("photography/nature", N2188)),"nature",ISNUMBER(SEARCH("photography/people", N2188)),"people",ISNUMBER(SEARCH("photography/photobooks", N2188)),"photobooks",ISNUMBER(SEARCH("photography/places", N2188)),"places",ISNUMBER(SEARCH("publishing/art books", N2188)),"art books",ISNUMBER(SEARCH("publishing/children's books", N2188)),"children's books",ISNUMBER(SEARCH("publishing/fiction", N2188)),"fiction",ISNUMBER(SEARCH("publishing/nonfiction", N2188)),"nonfiction",ISNUMBER(SEARCH("publishing/radio &amp; podcasts", N2188)),"radio &amp; podcasts",ISNUMBER(SEARCH("publishing/translations", N2188)),"translations",ISNUMBER(SEARCH("technology/gadgets", N2188)),"gadgets",ISNUMBER(SEARCH("technology/hardware", N2188)),"hardware",ISNUMBER(SEARCH("technology/makerspaces", N2188)),"makerspaces",ISNUMBER(SEARCH("technology/space exploration", N2188)),"space exploration",ISNUMBER(SEARCH("technology/wearables", N2188)),"wearables",ISNUMBER(SEARCH("technology/web", N2188)),"web",ISNUMBER(SEARCH("theater/musical", N2188)),"musical",ISNUMBER(SEARCH("theater/plays", N2188)),"plays",ISNUMBER(SEARCH("theater/spaces", N2188)),"spaces")</f>
        <v>tabletop games</v>
      </c>
      <c r="S2188" s="6">
        <f t="shared" si="173"/>
        <v>42583.615081018521</v>
      </c>
      <c r="T2188" s="6">
        <f t="shared" si="174"/>
        <v>42620.083333333328</v>
      </c>
    </row>
    <row r="2189" spans="1:20" ht="48" hidden="1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tr">
        <f t="shared" si="172"/>
        <v>games</v>
      </c>
      <c r="R2189" t="str" cm="1">
        <f t="array" ref="R2189">_xlfn.IFS(ISNUMBER(SEARCH("film &amp; video/television", N2189)),"television",ISNUMBER(SEARCH("film &amp; video/animation", N2189)),"animation",ISNUMBER(SEARCH("film &amp; video/documentary", N2189)),"documentary",ISNUMBER(SEARCH("film &amp; video/drama", N2189)),"drama",ISNUMBER(SEARCH("film &amp; video/science fiction", N2189)),"science fiction",ISNUMBER(SEARCH("film &amp; video/shorts", N2189)),"shorts",ISNUMBER(SEARCH("food/food trucks", N2189)),"food trucks",ISNUMBER(SEARCH("food/restaurants", N2189)),"restaurants",ISNUMBER(SEARCH("food/small batch", N2189)),"small batch",ISNUMBER(SEARCH("games/mobile games", N2189)),"mobile games",ISNUMBER(SEARCH("games/tabletop games", N2189)),"tabletop games",ISNUMBER(SEARCH("games/video games", N2189)),"video games",ISNUMBER(SEARCH("music/classical music", N2189)),"classical music",ISNUMBER(SEARCH("music/electronic music", N2189)),"electronic music",ISNUMBER(SEARCH("music/faith", N2189)),"faith",ISNUMBER(SEARCH("music/indie rock", N2189)),"indie rock",ISNUMBER(SEARCH("music/jazz", N2189)),"jazz",ISNUMBER(SEARCH("music/metal", N2189)),"metal",ISNUMBER(SEARCH("music/pop", N2189)),"pop",ISNUMBER(SEARCH("music/rock", N2189)),"rock",ISNUMBER(SEARCH("music/world music", N2189)),"world music",ISNUMBER(SEARCH("journalism/audio", N2189)),"audio",ISNUMBER(SEARCH("photography/nature", N2189)),"nature",ISNUMBER(SEARCH("photography/people", N2189)),"people",ISNUMBER(SEARCH("photography/photobooks", N2189)),"photobooks",ISNUMBER(SEARCH("photography/places", N2189)),"places",ISNUMBER(SEARCH("publishing/art books", N2189)),"art books",ISNUMBER(SEARCH("publishing/children's books", N2189)),"children's books",ISNUMBER(SEARCH("publishing/fiction", N2189)),"fiction",ISNUMBER(SEARCH("publishing/nonfiction", N2189)),"nonfiction",ISNUMBER(SEARCH("publishing/radio &amp; podcasts", N2189)),"radio &amp; podcasts",ISNUMBER(SEARCH("publishing/translations", N2189)),"translations",ISNUMBER(SEARCH("technology/gadgets", N2189)),"gadgets",ISNUMBER(SEARCH("technology/hardware", N2189)),"hardware",ISNUMBER(SEARCH("technology/makerspaces", N2189)),"makerspaces",ISNUMBER(SEARCH("technology/space exploration", N2189)),"space exploration",ISNUMBER(SEARCH("technology/wearables", N2189)),"wearables",ISNUMBER(SEARCH("technology/web", N2189)),"web",ISNUMBER(SEARCH("theater/musical", N2189)),"musical",ISNUMBER(SEARCH("theater/plays", N2189)),"plays",ISNUMBER(SEARCH("theater/spaces", N2189)),"spaces")</f>
        <v>tabletop games</v>
      </c>
      <c r="S2189" s="6">
        <f t="shared" si="173"/>
        <v>42068.209097222221</v>
      </c>
      <c r="T2189" s="6">
        <f t="shared" si="174"/>
        <v>42097.165972222225</v>
      </c>
    </row>
    <row r="2190" spans="1:20" ht="48" hidden="1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tr">
        <f t="shared" si="172"/>
        <v>games</v>
      </c>
      <c r="R2190" t="str" cm="1">
        <f t="array" ref="R2190">_xlfn.IFS(ISNUMBER(SEARCH("film &amp; video/television", N2190)),"television",ISNUMBER(SEARCH("film &amp; video/animation", N2190)),"animation",ISNUMBER(SEARCH("film &amp; video/documentary", N2190)),"documentary",ISNUMBER(SEARCH("film &amp; video/drama", N2190)),"drama",ISNUMBER(SEARCH("film &amp; video/science fiction", N2190)),"science fiction",ISNUMBER(SEARCH("film &amp; video/shorts", N2190)),"shorts",ISNUMBER(SEARCH("food/food trucks", N2190)),"food trucks",ISNUMBER(SEARCH("food/restaurants", N2190)),"restaurants",ISNUMBER(SEARCH("food/small batch", N2190)),"small batch",ISNUMBER(SEARCH("games/mobile games", N2190)),"mobile games",ISNUMBER(SEARCH("games/tabletop games", N2190)),"tabletop games",ISNUMBER(SEARCH("games/video games", N2190)),"video games",ISNUMBER(SEARCH("music/classical music", N2190)),"classical music",ISNUMBER(SEARCH("music/electronic music", N2190)),"electronic music",ISNUMBER(SEARCH("music/faith", N2190)),"faith",ISNUMBER(SEARCH("music/indie rock", N2190)),"indie rock",ISNUMBER(SEARCH("music/jazz", N2190)),"jazz",ISNUMBER(SEARCH("music/metal", N2190)),"metal",ISNUMBER(SEARCH("music/pop", N2190)),"pop",ISNUMBER(SEARCH("music/rock", N2190)),"rock",ISNUMBER(SEARCH("music/world music", N2190)),"world music",ISNUMBER(SEARCH("journalism/audio", N2190)),"audio",ISNUMBER(SEARCH("photography/nature", N2190)),"nature",ISNUMBER(SEARCH("photography/people", N2190)),"people",ISNUMBER(SEARCH("photography/photobooks", N2190)),"photobooks",ISNUMBER(SEARCH("photography/places", N2190)),"places",ISNUMBER(SEARCH("publishing/art books", N2190)),"art books",ISNUMBER(SEARCH("publishing/children's books", N2190)),"children's books",ISNUMBER(SEARCH("publishing/fiction", N2190)),"fiction",ISNUMBER(SEARCH("publishing/nonfiction", N2190)),"nonfiction",ISNUMBER(SEARCH("publishing/radio &amp; podcasts", N2190)),"radio &amp; podcasts",ISNUMBER(SEARCH("publishing/translations", N2190)),"translations",ISNUMBER(SEARCH("technology/gadgets", N2190)),"gadgets",ISNUMBER(SEARCH("technology/hardware", N2190)),"hardware",ISNUMBER(SEARCH("technology/makerspaces", N2190)),"makerspaces",ISNUMBER(SEARCH("technology/space exploration", N2190)),"space exploration",ISNUMBER(SEARCH("technology/wearables", N2190)),"wearables",ISNUMBER(SEARCH("technology/web", N2190)),"web",ISNUMBER(SEARCH("theater/musical", N2190)),"musical",ISNUMBER(SEARCH("theater/plays", N2190)),"plays",ISNUMBER(SEARCH("theater/spaces", N2190)),"spaces")</f>
        <v>tabletop games</v>
      </c>
      <c r="S2190" s="6">
        <f t="shared" si="173"/>
        <v>42633.586122685185</v>
      </c>
      <c r="T2190" s="6">
        <f t="shared" si="174"/>
        <v>42668.708333333328</v>
      </c>
    </row>
    <row r="2191" spans="1:20" ht="48" hidden="1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tr">
        <f t="shared" si="172"/>
        <v>games</v>
      </c>
      <c r="R2191" t="str" cm="1">
        <f t="array" ref="R2191">_xlfn.IFS(ISNUMBER(SEARCH("film &amp; video/television", N2191)),"television",ISNUMBER(SEARCH("film &amp; video/animation", N2191)),"animation",ISNUMBER(SEARCH("film &amp; video/documentary", N2191)),"documentary",ISNUMBER(SEARCH("film &amp; video/drama", N2191)),"drama",ISNUMBER(SEARCH("film &amp; video/science fiction", N2191)),"science fiction",ISNUMBER(SEARCH("film &amp; video/shorts", N2191)),"shorts",ISNUMBER(SEARCH("food/food trucks", N2191)),"food trucks",ISNUMBER(SEARCH("food/restaurants", N2191)),"restaurants",ISNUMBER(SEARCH("food/small batch", N2191)),"small batch",ISNUMBER(SEARCH("games/mobile games", N2191)),"mobile games",ISNUMBER(SEARCH("games/tabletop games", N2191)),"tabletop games",ISNUMBER(SEARCH("games/video games", N2191)),"video games",ISNUMBER(SEARCH("music/classical music", N2191)),"classical music",ISNUMBER(SEARCH("music/electronic music", N2191)),"electronic music",ISNUMBER(SEARCH("music/faith", N2191)),"faith",ISNUMBER(SEARCH("music/indie rock", N2191)),"indie rock",ISNUMBER(SEARCH("music/jazz", N2191)),"jazz",ISNUMBER(SEARCH("music/metal", N2191)),"metal",ISNUMBER(SEARCH("music/pop", N2191)),"pop",ISNUMBER(SEARCH("music/rock", N2191)),"rock",ISNUMBER(SEARCH("music/world music", N2191)),"world music",ISNUMBER(SEARCH("journalism/audio", N2191)),"audio",ISNUMBER(SEARCH("photography/nature", N2191)),"nature",ISNUMBER(SEARCH("photography/people", N2191)),"people",ISNUMBER(SEARCH("photography/photobooks", N2191)),"photobooks",ISNUMBER(SEARCH("photography/places", N2191)),"places",ISNUMBER(SEARCH("publishing/art books", N2191)),"art books",ISNUMBER(SEARCH("publishing/children's books", N2191)),"children's books",ISNUMBER(SEARCH("publishing/fiction", N2191)),"fiction",ISNUMBER(SEARCH("publishing/nonfiction", N2191)),"nonfiction",ISNUMBER(SEARCH("publishing/radio &amp; podcasts", N2191)),"radio &amp; podcasts",ISNUMBER(SEARCH("publishing/translations", N2191)),"translations",ISNUMBER(SEARCH("technology/gadgets", N2191)),"gadgets",ISNUMBER(SEARCH("technology/hardware", N2191)),"hardware",ISNUMBER(SEARCH("technology/makerspaces", N2191)),"makerspaces",ISNUMBER(SEARCH("technology/space exploration", N2191)),"space exploration",ISNUMBER(SEARCH("technology/wearables", N2191)),"wearables",ISNUMBER(SEARCH("technology/web", N2191)),"web",ISNUMBER(SEARCH("theater/musical", N2191)),"musical",ISNUMBER(SEARCH("theater/plays", N2191)),"plays",ISNUMBER(SEARCH("theater/spaces", N2191)),"spaces")</f>
        <v>tabletop games</v>
      </c>
      <c r="S2191" s="6">
        <f t="shared" si="173"/>
        <v>42467.788194444445</v>
      </c>
      <c r="T2191" s="6">
        <f t="shared" si="174"/>
        <v>42481.916666666672</v>
      </c>
    </row>
    <row r="2192" spans="1:20" ht="48" hidden="1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tr">
        <f t="shared" si="172"/>
        <v>games</v>
      </c>
      <c r="R2192" t="str" cm="1">
        <f t="array" ref="R2192">_xlfn.IFS(ISNUMBER(SEARCH("film &amp; video/television", N2192)),"television",ISNUMBER(SEARCH("film &amp; video/animation", N2192)),"animation",ISNUMBER(SEARCH("film &amp; video/documentary", N2192)),"documentary",ISNUMBER(SEARCH("film &amp; video/drama", N2192)),"drama",ISNUMBER(SEARCH("film &amp; video/science fiction", N2192)),"science fiction",ISNUMBER(SEARCH("film &amp; video/shorts", N2192)),"shorts",ISNUMBER(SEARCH("food/food trucks", N2192)),"food trucks",ISNUMBER(SEARCH("food/restaurants", N2192)),"restaurants",ISNUMBER(SEARCH("food/small batch", N2192)),"small batch",ISNUMBER(SEARCH("games/mobile games", N2192)),"mobile games",ISNUMBER(SEARCH("games/tabletop games", N2192)),"tabletop games",ISNUMBER(SEARCH("games/video games", N2192)),"video games",ISNUMBER(SEARCH("music/classical music", N2192)),"classical music",ISNUMBER(SEARCH("music/electronic music", N2192)),"electronic music",ISNUMBER(SEARCH("music/faith", N2192)),"faith",ISNUMBER(SEARCH("music/indie rock", N2192)),"indie rock",ISNUMBER(SEARCH("music/jazz", N2192)),"jazz",ISNUMBER(SEARCH("music/metal", N2192)),"metal",ISNUMBER(SEARCH("music/pop", N2192)),"pop",ISNUMBER(SEARCH("music/rock", N2192)),"rock",ISNUMBER(SEARCH("music/world music", N2192)),"world music",ISNUMBER(SEARCH("journalism/audio", N2192)),"audio",ISNUMBER(SEARCH("photography/nature", N2192)),"nature",ISNUMBER(SEARCH("photography/people", N2192)),"people",ISNUMBER(SEARCH("photography/photobooks", N2192)),"photobooks",ISNUMBER(SEARCH("photography/places", N2192)),"places",ISNUMBER(SEARCH("publishing/art books", N2192)),"art books",ISNUMBER(SEARCH("publishing/children's books", N2192)),"children's books",ISNUMBER(SEARCH("publishing/fiction", N2192)),"fiction",ISNUMBER(SEARCH("publishing/nonfiction", N2192)),"nonfiction",ISNUMBER(SEARCH("publishing/radio &amp; podcasts", N2192)),"radio &amp; podcasts",ISNUMBER(SEARCH("publishing/translations", N2192)),"translations",ISNUMBER(SEARCH("technology/gadgets", N2192)),"gadgets",ISNUMBER(SEARCH("technology/hardware", N2192)),"hardware",ISNUMBER(SEARCH("technology/makerspaces", N2192)),"makerspaces",ISNUMBER(SEARCH("technology/space exploration", N2192)),"space exploration",ISNUMBER(SEARCH("technology/wearables", N2192)),"wearables",ISNUMBER(SEARCH("technology/web", N2192)),"web",ISNUMBER(SEARCH("theater/musical", N2192)),"musical",ISNUMBER(SEARCH("theater/plays", N2192)),"plays",ISNUMBER(SEARCH("theater/spaces", N2192)),"spaces")</f>
        <v>tabletop games</v>
      </c>
      <c r="S2192" s="6">
        <f t="shared" si="173"/>
        <v>42417.625046296293</v>
      </c>
      <c r="T2192" s="6">
        <f t="shared" si="174"/>
        <v>42452.290972222225</v>
      </c>
    </row>
    <row r="2193" spans="1:20" ht="48" hidden="1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tr">
        <f t="shared" si="172"/>
        <v>games</v>
      </c>
      <c r="R2193" t="str" cm="1">
        <f t="array" ref="R2193">_xlfn.IFS(ISNUMBER(SEARCH("film &amp; video/television", N2193)),"television",ISNUMBER(SEARCH("film &amp; video/animation", N2193)),"animation",ISNUMBER(SEARCH("film &amp; video/documentary", N2193)),"documentary",ISNUMBER(SEARCH("film &amp; video/drama", N2193)),"drama",ISNUMBER(SEARCH("film &amp; video/science fiction", N2193)),"science fiction",ISNUMBER(SEARCH("film &amp; video/shorts", N2193)),"shorts",ISNUMBER(SEARCH("food/food trucks", N2193)),"food trucks",ISNUMBER(SEARCH("food/restaurants", N2193)),"restaurants",ISNUMBER(SEARCH("food/small batch", N2193)),"small batch",ISNUMBER(SEARCH("games/mobile games", N2193)),"mobile games",ISNUMBER(SEARCH("games/tabletop games", N2193)),"tabletop games",ISNUMBER(SEARCH("games/video games", N2193)),"video games",ISNUMBER(SEARCH("music/classical music", N2193)),"classical music",ISNUMBER(SEARCH("music/electronic music", N2193)),"electronic music",ISNUMBER(SEARCH("music/faith", N2193)),"faith",ISNUMBER(SEARCH("music/indie rock", N2193)),"indie rock",ISNUMBER(SEARCH("music/jazz", N2193)),"jazz",ISNUMBER(SEARCH("music/metal", N2193)),"metal",ISNUMBER(SEARCH("music/pop", N2193)),"pop",ISNUMBER(SEARCH("music/rock", N2193)),"rock",ISNUMBER(SEARCH("music/world music", N2193)),"world music",ISNUMBER(SEARCH("journalism/audio", N2193)),"audio",ISNUMBER(SEARCH("photography/nature", N2193)),"nature",ISNUMBER(SEARCH("photography/people", N2193)),"people",ISNUMBER(SEARCH("photography/photobooks", N2193)),"photobooks",ISNUMBER(SEARCH("photography/places", N2193)),"places",ISNUMBER(SEARCH("publishing/art books", N2193)),"art books",ISNUMBER(SEARCH("publishing/children's books", N2193)),"children's books",ISNUMBER(SEARCH("publishing/fiction", N2193)),"fiction",ISNUMBER(SEARCH("publishing/nonfiction", N2193)),"nonfiction",ISNUMBER(SEARCH("publishing/radio &amp; podcasts", N2193)),"radio &amp; podcasts",ISNUMBER(SEARCH("publishing/translations", N2193)),"translations",ISNUMBER(SEARCH("technology/gadgets", N2193)),"gadgets",ISNUMBER(SEARCH("technology/hardware", N2193)),"hardware",ISNUMBER(SEARCH("technology/makerspaces", N2193)),"makerspaces",ISNUMBER(SEARCH("technology/space exploration", N2193)),"space exploration",ISNUMBER(SEARCH("technology/wearables", N2193)),"wearables",ISNUMBER(SEARCH("technology/web", N2193)),"web",ISNUMBER(SEARCH("theater/musical", N2193)),"musical",ISNUMBER(SEARCH("theater/plays", N2193)),"plays",ISNUMBER(SEARCH("theater/spaces", N2193)),"spaces")</f>
        <v>tabletop games</v>
      </c>
      <c r="S2193" s="6">
        <f t="shared" si="173"/>
        <v>42768.833645833336</v>
      </c>
      <c r="T2193" s="6">
        <f t="shared" si="174"/>
        <v>42780.833645833336</v>
      </c>
    </row>
    <row r="2194" spans="1:20" ht="48" hidden="1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tr">
        <f t="shared" si="172"/>
        <v>games</v>
      </c>
      <c r="R2194" t="str" cm="1">
        <f t="array" ref="R2194">_xlfn.IFS(ISNUMBER(SEARCH("film &amp; video/television", N2194)),"television",ISNUMBER(SEARCH("film &amp; video/animation", N2194)),"animation",ISNUMBER(SEARCH("film &amp; video/documentary", N2194)),"documentary",ISNUMBER(SEARCH("film &amp; video/drama", N2194)),"drama",ISNUMBER(SEARCH("film &amp; video/science fiction", N2194)),"science fiction",ISNUMBER(SEARCH("film &amp; video/shorts", N2194)),"shorts",ISNUMBER(SEARCH("food/food trucks", N2194)),"food trucks",ISNUMBER(SEARCH("food/restaurants", N2194)),"restaurants",ISNUMBER(SEARCH("food/small batch", N2194)),"small batch",ISNUMBER(SEARCH("games/mobile games", N2194)),"mobile games",ISNUMBER(SEARCH("games/tabletop games", N2194)),"tabletop games",ISNUMBER(SEARCH("games/video games", N2194)),"video games",ISNUMBER(SEARCH("music/classical music", N2194)),"classical music",ISNUMBER(SEARCH("music/electronic music", N2194)),"electronic music",ISNUMBER(SEARCH("music/faith", N2194)),"faith",ISNUMBER(SEARCH("music/indie rock", N2194)),"indie rock",ISNUMBER(SEARCH("music/jazz", N2194)),"jazz",ISNUMBER(SEARCH("music/metal", N2194)),"metal",ISNUMBER(SEARCH("music/pop", N2194)),"pop",ISNUMBER(SEARCH("music/rock", N2194)),"rock",ISNUMBER(SEARCH("music/world music", N2194)),"world music",ISNUMBER(SEARCH("journalism/audio", N2194)),"audio",ISNUMBER(SEARCH("photography/nature", N2194)),"nature",ISNUMBER(SEARCH("photography/people", N2194)),"people",ISNUMBER(SEARCH("photography/photobooks", N2194)),"photobooks",ISNUMBER(SEARCH("photography/places", N2194)),"places",ISNUMBER(SEARCH("publishing/art books", N2194)),"art books",ISNUMBER(SEARCH("publishing/children's books", N2194)),"children's books",ISNUMBER(SEARCH("publishing/fiction", N2194)),"fiction",ISNUMBER(SEARCH("publishing/nonfiction", N2194)),"nonfiction",ISNUMBER(SEARCH("publishing/radio &amp; podcasts", N2194)),"radio &amp; podcasts",ISNUMBER(SEARCH("publishing/translations", N2194)),"translations",ISNUMBER(SEARCH("technology/gadgets", N2194)),"gadgets",ISNUMBER(SEARCH("technology/hardware", N2194)),"hardware",ISNUMBER(SEARCH("technology/makerspaces", N2194)),"makerspaces",ISNUMBER(SEARCH("technology/space exploration", N2194)),"space exploration",ISNUMBER(SEARCH("technology/wearables", N2194)),"wearables",ISNUMBER(SEARCH("technology/web", N2194)),"web",ISNUMBER(SEARCH("theater/musical", N2194)),"musical",ISNUMBER(SEARCH("theater/plays", N2194)),"plays",ISNUMBER(SEARCH("theater/spaces", N2194)),"spaces")</f>
        <v>tabletop games</v>
      </c>
      <c r="S2194" s="6">
        <f t="shared" si="173"/>
        <v>42691.8512037037</v>
      </c>
      <c r="T2194" s="6">
        <f t="shared" si="174"/>
        <v>42719.958333333328</v>
      </c>
    </row>
    <row r="2195" spans="1:20" ht="48" hidden="1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tr">
        <f t="shared" si="172"/>
        <v>games</v>
      </c>
      <c r="R2195" t="str" cm="1">
        <f t="array" ref="R2195">_xlfn.IFS(ISNUMBER(SEARCH("film &amp; video/television", N2195)),"television",ISNUMBER(SEARCH("film &amp; video/animation", N2195)),"animation",ISNUMBER(SEARCH("film &amp; video/documentary", N2195)),"documentary",ISNUMBER(SEARCH("film &amp; video/drama", N2195)),"drama",ISNUMBER(SEARCH("film &amp; video/science fiction", N2195)),"science fiction",ISNUMBER(SEARCH("film &amp; video/shorts", N2195)),"shorts",ISNUMBER(SEARCH("food/food trucks", N2195)),"food trucks",ISNUMBER(SEARCH("food/restaurants", N2195)),"restaurants",ISNUMBER(SEARCH("food/small batch", N2195)),"small batch",ISNUMBER(SEARCH("games/mobile games", N2195)),"mobile games",ISNUMBER(SEARCH("games/tabletop games", N2195)),"tabletop games",ISNUMBER(SEARCH("games/video games", N2195)),"video games",ISNUMBER(SEARCH("music/classical music", N2195)),"classical music",ISNUMBER(SEARCH("music/electronic music", N2195)),"electronic music",ISNUMBER(SEARCH("music/faith", N2195)),"faith",ISNUMBER(SEARCH("music/indie rock", N2195)),"indie rock",ISNUMBER(SEARCH("music/jazz", N2195)),"jazz",ISNUMBER(SEARCH("music/metal", N2195)),"metal",ISNUMBER(SEARCH("music/pop", N2195)),"pop",ISNUMBER(SEARCH("music/rock", N2195)),"rock",ISNUMBER(SEARCH("music/world music", N2195)),"world music",ISNUMBER(SEARCH("journalism/audio", N2195)),"audio",ISNUMBER(SEARCH("photography/nature", N2195)),"nature",ISNUMBER(SEARCH("photography/people", N2195)),"people",ISNUMBER(SEARCH("photography/photobooks", N2195)),"photobooks",ISNUMBER(SEARCH("photography/places", N2195)),"places",ISNUMBER(SEARCH("publishing/art books", N2195)),"art books",ISNUMBER(SEARCH("publishing/children's books", N2195)),"children's books",ISNUMBER(SEARCH("publishing/fiction", N2195)),"fiction",ISNUMBER(SEARCH("publishing/nonfiction", N2195)),"nonfiction",ISNUMBER(SEARCH("publishing/radio &amp; podcasts", N2195)),"radio &amp; podcasts",ISNUMBER(SEARCH("publishing/translations", N2195)),"translations",ISNUMBER(SEARCH("technology/gadgets", N2195)),"gadgets",ISNUMBER(SEARCH("technology/hardware", N2195)),"hardware",ISNUMBER(SEARCH("technology/makerspaces", N2195)),"makerspaces",ISNUMBER(SEARCH("technology/space exploration", N2195)),"space exploration",ISNUMBER(SEARCH("technology/wearables", N2195)),"wearables",ISNUMBER(SEARCH("technology/web", N2195)),"web",ISNUMBER(SEARCH("theater/musical", N2195)),"musical",ISNUMBER(SEARCH("theater/plays", N2195)),"plays",ISNUMBER(SEARCH("theater/spaces", N2195)),"spaces")</f>
        <v>tabletop games</v>
      </c>
      <c r="S2195" s="6">
        <f t="shared" si="173"/>
        <v>42664.405925925923</v>
      </c>
      <c r="T2195" s="6">
        <f t="shared" si="174"/>
        <v>42695.207638888889</v>
      </c>
    </row>
    <row r="2196" spans="1:20" ht="48" hidden="1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tr">
        <f t="shared" si="172"/>
        <v>games</v>
      </c>
      <c r="R2196" t="str" cm="1">
        <f t="array" ref="R2196">_xlfn.IFS(ISNUMBER(SEARCH("film &amp; video/television", N2196)),"television",ISNUMBER(SEARCH("film &amp; video/animation", N2196)),"animation",ISNUMBER(SEARCH("film &amp; video/documentary", N2196)),"documentary",ISNUMBER(SEARCH("film &amp; video/drama", N2196)),"drama",ISNUMBER(SEARCH("film &amp; video/science fiction", N2196)),"science fiction",ISNUMBER(SEARCH("film &amp; video/shorts", N2196)),"shorts",ISNUMBER(SEARCH("food/food trucks", N2196)),"food trucks",ISNUMBER(SEARCH("food/restaurants", N2196)),"restaurants",ISNUMBER(SEARCH("food/small batch", N2196)),"small batch",ISNUMBER(SEARCH("games/mobile games", N2196)),"mobile games",ISNUMBER(SEARCH("games/tabletop games", N2196)),"tabletop games",ISNUMBER(SEARCH("games/video games", N2196)),"video games",ISNUMBER(SEARCH("music/classical music", N2196)),"classical music",ISNUMBER(SEARCH("music/electronic music", N2196)),"electronic music",ISNUMBER(SEARCH("music/faith", N2196)),"faith",ISNUMBER(SEARCH("music/indie rock", N2196)),"indie rock",ISNUMBER(SEARCH("music/jazz", N2196)),"jazz",ISNUMBER(SEARCH("music/metal", N2196)),"metal",ISNUMBER(SEARCH("music/pop", N2196)),"pop",ISNUMBER(SEARCH("music/rock", N2196)),"rock",ISNUMBER(SEARCH("music/world music", N2196)),"world music",ISNUMBER(SEARCH("journalism/audio", N2196)),"audio",ISNUMBER(SEARCH("photography/nature", N2196)),"nature",ISNUMBER(SEARCH("photography/people", N2196)),"people",ISNUMBER(SEARCH("photography/photobooks", N2196)),"photobooks",ISNUMBER(SEARCH("photography/places", N2196)),"places",ISNUMBER(SEARCH("publishing/art books", N2196)),"art books",ISNUMBER(SEARCH("publishing/children's books", N2196)),"children's books",ISNUMBER(SEARCH("publishing/fiction", N2196)),"fiction",ISNUMBER(SEARCH("publishing/nonfiction", N2196)),"nonfiction",ISNUMBER(SEARCH("publishing/radio &amp; podcasts", N2196)),"radio &amp; podcasts",ISNUMBER(SEARCH("publishing/translations", N2196)),"translations",ISNUMBER(SEARCH("technology/gadgets", N2196)),"gadgets",ISNUMBER(SEARCH("technology/hardware", N2196)),"hardware",ISNUMBER(SEARCH("technology/makerspaces", N2196)),"makerspaces",ISNUMBER(SEARCH("technology/space exploration", N2196)),"space exploration",ISNUMBER(SEARCH("technology/wearables", N2196)),"wearables",ISNUMBER(SEARCH("technology/web", N2196)),"web",ISNUMBER(SEARCH("theater/musical", N2196)),"musical",ISNUMBER(SEARCH("theater/plays", N2196)),"plays",ISNUMBER(SEARCH("theater/spaces", N2196)),"spaces")</f>
        <v>tabletop games</v>
      </c>
      <c r="S2196" s="6">
        <f t="shared" si="173"/>
        <v>42425.757986111115</v>
      </c>
      <c r="T2196" s="6">
        <f t="shared" si="174"/>
        <v>42455.716319444444</v>
      </c>
    </row>
    <row r="2197" spans="1:20" ht="32" hidden="1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tr">
        <f t="shared" si="172"/>
        <v>games</v>
      </c>
      <c r="R2197" t="str" cm="1">
        <f t="array" ref="R2197">_xlfn.IFS(ISNUMBER(SEARCH("film &amp; video/television", N2197)),"television",ISNUMBER(SEARCH("film &amp; video/animation", N2197)),"animation",ISNUMBER(SEARCH("film &amp; video/documentary", N2197)),"documentary",ISNUMBER(SEARCH("film &amp; video/drama", N2197)),"drama",ISNUMBER(SEARCH("film &amp; video/science fiction", N2197)),"science fiction",ISNUMBER(SEARCH("film &amp; video/shorts", N2197)),"shorts",ISNUMBER(SEARCH("food/food trucks", N2197)),"food trucks",ISNUMBER(SEARCH("food/restaurants", N2197)),"restaurants",ISNUMBER(SEARCH("food/small batch", N2197)),"small batch",ISNUMBER(SEARCH("games/mobile games", N2197)),"mobile games",ISNUMBER(SEARCH("games/tabletop games", N2197)),"tabletop games",ISNUMBER(SEARCH("games/video games", N2197)),"video games",ISNUMBER(SEARCH("music/classical music", N2197)),"classical music",ISNUMBER(SEARCH("music/electronic music", N2197)),"electronic music",ISNUMBER(SEARCH("music/faith", N2197)),"faith",ISNUMBER(SEARCH("music/indie rock", N2197)),"indie rock",ISNUMBER(SEARCH("music/jazz", N2197)),"jazz",ISNUMBER(SEARCH("music/metal", N2197)),"metal",ISNUMBER(SEARCH("music/pop", N2197)),"pop",ISNUMBER(SEARCH("music/rock", N2197)),"rock",ISNUMBER(SEARCH("music/world music", N2197)),"world music",ISNUMBER(SEARCH("journalism/audio", N2197)),"audio",ISNUMBER(SEARCH("photography/nature", N2197)),"nature",ISNUMBER(SEARCH("photography/people", N2197)),"people",ISNUMBER(SEARCH("photography/photobooks", N2197)),"photobooks",ISNUMBER(SEARCH("photography/places", N2197)),"places",ISNUMBER(SEARCH("publishing/art books", N2197)),"art books",ISNUMBER(SEARCH("publishing/children's books", N2197)),"children's books",ISNUMBER(SEARCH("publishing/fiction", N2197)),"fiction",ISNUMBER(SEARCH("publishing/nonfiction", N2197)),"nonfiction",ISNUMBER(SEARCH("publishing/radio &amp; podcasts", N2197)),"radio &amp; podcasts",ISNUMBER(SEARCH("publishing/translations", N2197)),"translations",ISNUMBER(SEARCH("technology/gadgets", N2197)),"gadgets",ISNUMBER(SEARCH("technology/hardware", N2197)),"hardware",ISNUMBER(SEARCH("technology/makerspaces", N2197)),"makerspaces",ISNUMBER(SEARCH("technology/space exploration", N2197)),"space exploration",ISNUMBER(SEARCH("technology/wearables", N2197)),"wearables",ISNUMBER(SEARCH("technology/web", N2197)),"web",ISNUMBER(SEARCH("theater/musical", N2197)),"musical",ISNUMBER(SEARCH("theater/plays", N2197)),"plays",ISNUMBER(SEARCH("theater/spaces", N2197)),"spaces")</f>
        <v>tabletop games</v>
      </c>
      <c r="S2197" s="6">
        <f t="shared" si="173"/>
        <v>42197.771990740745</v>
      </c>
      <c r="T2197" s="6">
        <f t="shared" si="174"/>
        <v>42227.771990740745</v>
      </c>
    </row>
    <row r="2198" spans="1:20" ht="32" hidden="1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tr">
        <f t="shared" si="172"/>
        <v>games</v>
      </c>
      <c r="R2198" t="str" cm="1">
        <f t="array" ref="R2198">_xlfn.IFS(ISNUMBER(SEARCH("film &amp; video/television", N2198)),"television",ISNUMBER(SEARCH("film &amp; video/animation", N2198)),"animation",ISNUMBER(SEARCH("film &amp; video/documentary", N2198)),"documentary",ISNUMBER(SEARCH("film &amp; video/drama", N2198)),"drama",ISNUMBER(SEARCH("film &amp; video/science fiction", N2198)),"science fiction",ISNUMBER(SEARCH("film &amp; video/shorts", N2198)),"shorts",ISNUMBER(SEARCH("food/food trucks", N2198)),"food trucks",ISNUMBER(SEARCH("food/restaurants", N2198)),"restaurants",ISNUMBER(SEARCH("food/small batch", N2198)),"small batch",ISNUMBER(SEARCH("games/mobile games", N2198)),"mobile games",ISNUMBER(SEARCH("games/tabletop games", N2198)),"tabletop games",ISNUMBER(SEARCH("games/video games", N2198)),"video games",ISNUMBER(SEARCH("music/classical music", N2198)),"classical music",ISNUMBER(SEARCH("music/electronic music", N2198)),"electronic music",ISNUMBER(SEARCH("music/faith", N2198)),"faith",ISNUMBER(SEARCH("music/indie rock", N2198)),"indie rock",ISNUMBER(SEARCH("music/jazz", N2198)),"jazz",ISNUMBER(SEARCH("music/metal", N2198)),"metal",ISNUMBER(SEARCH("music/pop", N2198)),"pop",ISNUMBER(SEARCH("music/rock", N2198)),"rock",ISNUMBER(SEARCH("music/world music", N2198)),"world music",ISNUMBER(SEARCH("journalism/audio", N2198)),"audio",ISNUMBER(SEARCH("photography/nature", N2198)),"nature",ISNUMBER(SEARCH("photography/people", N2198)),"people",ISNUMBER(SEARCH("photography/photobooks", N2198)),"photobooks",ISNUMBER(SEARCH("photography/places", N2198)),"places",ISNUMBER(SEARCH("publishing/art books", N2198)),"art books",ISNUMBER(SEARCH("publishing/children's books", N2198)),"children's books",ISNUMBER(SEARCH("publishing/fiction", N2198)),"fiction",ISNUMBER(SEARCH("publishing/nonfiction", N2198)),"nonfiction",ISNUMBER(SEARCH("publishing/radio &amp; podcasts", N2198)),"radio &amp; podcasts",ISNUMBER(SEARCH("publishing/translations", N2198)),"translations",ISNUMBER(SEARCH("technology/gadgets", N2198)),"gadgets",ISNUMBER(SEARCH("technology/hardware", N2198)),"hardware",ISNUMBER(SEARCH("technology/makerspaces", N2198)),"makerspaces",ISNUMBER(SEARCH("technology/space exploration", N2198)),"space exploration",ISNUMBER(SEARCH("technology/wearables", N2198)),"wearables",ISNUMBER(SEARCH("technology/web", N2198)),"web",ISNUMBER(SEARCH("theater/musical", N2198)),"musical",ISNUMBER(SEARCH("theater/plays", N2198)),"plays",ISNUMBER(SEARCH("theater/spaces", N2198)),"spaces")</f>
        <v>tabletop games</v>
      </c>
      <c r="S2198" s="6">
        <f t="shared" si="173"/>
        <v>42675.487291666665</v>
      </c>
      <c r="T2198" s="6">
        <f t="shared" si="174"/>
        <v>42706.291666666672</v>
      </c>
    </row>
    <row r="2199" spans="1:20" ht="48" hidden="1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tr">
        <f t="shared" si="172"/>
        <v>games</v>
      </c>
      <c r="R2199" t="str" cm="1">
        <f t="array" ref="R2199">_xlfn.IFS(ISNUMBER(SEARCH("film &amp; video/television", N2199)),"television",ISNUMBER(SEARCH("film &amp; video/animation", N2199)),"animation",ISNUMBER(SEARCH("film &amp; video/documentary", N2199)),"documentary",ISNUMBER(SEARCH("film &amp; video/drama", N2199)),"drama",ISNUMBER(SEARCH("film &amp; video/science fiction", N2199)),"science fiction",ISNUMBER(SEARCH("film &amp; video/shorts", N2199)),"shorts",ISNUMBER(SEARCH("food/food trucks", N2199)),"food trucks",ISNUMBER(SEARCH("food/restaurants", N2199)),"restaurants",ISNUMBER(SEARCH("food/small batch", N2199)),"small batch",ISNUMBER(SEARCH("games/mobile games", N2199)),"mobile games",ISNUMBER(SEARCH("games/tabletop games", N2199)),"tabletop games",ISNUMBER(SEARCH("games/video games", N2199)),"video games",ISNUMBER(SEARCH("music/classical music", N2199)),"classical music",ISNUMBER(SEARCH("music/electronic music", N2199)),"electronic music",ISNUMBER(SEARCH("music/faith", N2199)),"faith",ISNUMBER(SEARCH("music/indie rock", N2199)),"indie rock",ISNUMBER(SEARCH("music/jazz", N2199)),"jazz",ISNUMBER(SEARCH("music/metal", N2199)),"metal",ISNUMBER(SEARCH("music/pop", N2199)),"pop",ISNUMBER(SEARCH("music/rock", N2199)),"rock",ISNUMBER(SEARCH("music/world music", N2199)),"world music",ISNUMBER(SEARCH("journalism/audio", N2199)),"audio",ISNUMBER(SEARCH("photography/nature", N2199)),"nature",ISNUMBER(SEARCH("photography/people", N2199)),"people",ISNUMBER(SEARCH("photography/photobooks", N2199)),"photobooks",ISNUMBER(SEARCH("photography/places", N2199)),"places",ISNUMBER(SEARCH("publishing/art books", N2199)),"art books",ISNUMBER(SEARCH("publishing/children's books", N2199)),"children's books",ISNUMBER(SEARCH("publishing/fiction", N2199)),"fiction",ISNUMBER(SEARCH("publishing/nonfiction", N2199)),"nonfiction",ISNUMBER(SEARCH("publishing/radio &amp; podcasts", N2199)),"radio &amp; podcasts",ISNUMBER(SEARCH("publishing/translations", N2199)),"translations",ISNUMBER(SEARCH("technology/gadgets", N2199)),"gadgets",ISNUMBER(SEARCH("technology/hardware", N2199)),"hardware",ISNUMBER(SEARCH("technology/makerspaces", N2199)),"makerspaces",ISNUMBER(SEARCH("technology/space exploration", N2199)),"space exploration",ISNUMBER(SEARCH("technology/wearables", N2199)),"wearables",ISNUMBER(SEARCH("technology/web", N2199)),"web",ISNUMBER(SEARCH("theater/musical", N2199)),"musical",ISNUMBER(SEARCH("theater/plays", N2199)),"plays",ISNUMBER(SEARCH("theater/spaces", N2199)),"spaces")</f>
        <v>tabletop games</v>
      </c>
      <c r="S2199" s="6">
        <f t="shared" si="173"/>
        <v>42033.584016203706</v>
      </c>
      <c r="T2199" s="6">
        <f t="shared" si="174"/>
        <v>42063.584016203706</v>
      </c>
    </row>
    <row r="2200" spans="1:20" ht="48" hidden="1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tr">
        <f t="shared" si="172"/>
        <v>games</v>
      </c>
      <c r="R2200" t="str" cm="1">
        <f t="array" ref="R2200">_xlfn.IFS(ISNUMBER(SEARCH("film &amp; video/television", N2200)),"television",ISNUMBER(SEARCH("film &amp; video/animation", N2200)),"animation",ISNUMBER(SEARCH("film &amp; video/documentary", N2200)),"documentary",ISNUMBER(SEARCH("film &amp; video/drama", N2200)),"drama",ISNUMBER(SEARCH("film &amp; video/science fiction", N2200)),"science fiction",ISNUMBER(SEARCH("film &amp; video/shorts", N2200)),"shorts",ISNUMBER(SEARCH("food/food trucks", N2200)),"food trucks",ISNUMBER(SEARCH("food/restaurants", N2200)),"restaurants",ISNUMBER(SEARCH("food/small batch", N2200)),"small batch",ISNUMBER(SEARCH("games/mobile games", N2200)),"mobile games",ISNUMBER(SEARCH("games/tabletop games", N2200)),"tabletop games",ISNUMBER(SEARCH("games/video games", N2200)),"video games",ISNUMBER(SEARCH("music/classical music", N2200)),"classical music",ISNUMBER(SEARCH("music/electronic music", N2200)),"electronic music",ISNUMBER(SEARCH("music/faith", N2200)),"faith",ISNUMBER(SEARCH("music/indie rock", N2200)),"indie rock",ISNUMBER(SEARCH("music/jazz", N2200)),"jazz",ISNUMBER(SEARCH("music/metal", N2200)),"metal",ISNUMBER(SEARCH("music/pop", N2200)),"pop",ISNUMBER(SEARCH("music/rock", N2200)),"rock",ISNUMBER(SEARCH("music/world music", N2200)),"world music",ISNUMBER(SEARCH("journalism/audio", N2200)),"audio",ISNUMBER(SEARCH("photography/nature", N2200)),"nature",ISNUMBER(SEARCH("photography/people", N2200)),"people",ISNUMBER(SEARCH("photography/photobooks", N2200)),"photobooks",ISNUMBER(SEARCH("photography/places", N2200)),"places",ISNUMBER(SEARCH("publishing/art books", N2200)),"art books",ISNUMBER(SEARCH("publishing/children's books", N2200)),"children's books",ISNUMBER(SEARCH("publishing/fiction", N2200)),"fiction",ISNUMBER(SEARCH("publishing/nonfiction", N2200)),"nonfiction",ISNUMBER(SEARCH("publishing/radio &amp; podcasts", N2200)),"radio &amp; podcasts",ISNUMBER(SEARCH("publishing/translations", N2200)),"translations",ISNUMBER(SEARCH("technology/gadgets", N2200)),"gadgets",ISNUMBER(SEARCH("technology/hardware", N2200)),"hardware",ISNUMBER(SEARCH("technology/makerspaces", N2200)),"makerspaces",ISNUMBER(SEARCH("technology/space exploration", N2200)),"space exploration",ISNUMBER(SEARCH("technology/wearables", N2200)),"wearables",ISNUMBER(SEARCH("technology/web", N2200)),"web",ISNUMBER(SEARCH("theater/musical", N2200)),"musical",ISNUMBER(SEARCH("theater/plays", N2200)),"plays",ISNUMBER(SEARCH("theater/spaces", N2200)),"spaces")</f>
        <v>tabletop games</v>
      </c>
      <c r="S2200" s="6">
        <f t="shared" si="173"/>
        <v>42292.513888888891</v>
      </c>
      <c r="T2200" s="6">
        <f t="shared" si="174"/>
        <v>42322.555555555555</v>
      </c>
    </row>
    <row r="2201" spans="1:20" ht="32" hidden="1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tr">
        <f t="shared" si="172"/>
        <v>games</v>
      </c>
      <c r="R2201" t="str" cm="1">
        <f t="array" ref="R2201">_xlfn.IFS(ISNUMBER(SEARCH("film &amp; video/television", N2201)),"television",ISNUMBER(SEARCH("film &amp; video/animation", N2201)),"animation",ISNUMBER(SEARCH("film &amp; video/documentary", N2201)),"documentary",ISNUMBER(SEARCH("film &amp; video/drama", N2201)),"drama",ISNUMBER(SEARCH("film &amp; video/science fiction", N2201)),"science fiction",ISNUMBER(SEARCH("film &amp; video/shorts", N2201)),"shorts",ISNUMBER(SEARCH("food/food trucks", N2201)),"food trucks",ISNUMBER(SEARCH("food/restaurants", N2201)),"restaurants",ISNUMBER(SEARCH("food/small batch", N2201)),"small batch",ISNUMBER(SEARCH("games/mobile games", N2201)),"mobile games",ISNUMBER(SEARCH("games/tabletop games", N2201)),"tabletop games",ISNUMBER(SEARCH("games/video games", N2201)),"video games",ISNUMBER(SEARCH("music/classical music", N2201)),"classical music",ISNUMBER(SEARCH("music/electronic music", N2201)),"electronic music",ISNUMBER(SEARCH("music/faith", N2201)),"faith",ISNUMBER(SEARCH("music/indie rock", N2201)),"indie rock",ISNUMBER(SEARCH("music/jazz", N2201)),"jazz",ISNUMBER(SEARCH("music/metal", N2201)),"metal",ISNUMBER(SEARCH("music/pop", N2201)),"pop",ISNUMBER(SEARCH("music/rock", N2201)),"rock",ISNUMBER(SEARCH("music/world music", N2201)),"world music",ISNUMBER(SEARCH("journalism/audio", N2201)),"audio",ISNUMBER(SEARCH("photography/nature", N2201)),"nature",ISNUMBER(SEARCH("photography/people", N2201)),"people",ISNUMBER(SEARCH("photography/photobooks", N2201)),"photobooks",ISNUMBER(SEARCH("photography/places", N2201)),"places",ISNUMBER(SEARCH("publishing/art books", N2201)),"art books",ISNUMBER(SEARCH("publishing/children's books", N2201)),"children's books",ISNUMBER(SEARCH("publishing/fiction", N2201)),"fiction",ISNUMBER(SEARCH("publishing/nonfiction", N2201)),"nonfiction",ISNUMBER(SEARCH("publishing/radio &amp; podcasts", N2201)),"radio &amp; podcasts",ISNUMBER(SEARCH("publishing/translations", N2201)),"translations",ISNUMBER(SEARCH("technology/gadgets", N2201)),"gadgets",ISNUMBER(SEARCH("technology/hardware", N2201)),"hardware",ISNUMBER(SEARCH("technology/makerspaces", N2201)),"makerspaces",ISNUMBER(SEARCH("technology/space exploration", N2201)),"space exploration",ISNUMBER(SEARCH("technology/wearables", N2201)),"wearables",ISNUMBER(SEARCH("technology/web", N2201)),"web",ISNUMBER(SEARCH("theater/musical", N2201)),"musical",ISNUMBER(SEARCH("theater/plays", N2201)),"plays",ISNUMBER(SEARCH("theater/spaces", N2201)),"spaces")</f>
        <v>tabletop games</v>
      </c>
      <c r="S2201" s="6">
        <f t="shared" si="173"/>
        <v>42262.416643518518</v>
      </c>
      <c r="T2201" s="6">
        <f t="shared" si="174"/>
        <v>42292.416643518518</v>
      </c>
    </row>
    <row r="2202" spans="1:20" ht="48" hidden="1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tr">
        <f t="shared" si="172"/>
        <v>games</v>
      </c>
      <c r="R2202" t="str" cm="1">
        <f t="array" ref="R2202">_xlfn.IFS(ISNUMBER(SEARCH("film &amp; video/television", N2202)),"television",ISNUMBER(SEARCH("film &amp; video/animation", N2202)),"animation",ISNUMBER(SEARCH("film &amp; video/documentary", N2202)),"documentary",ISNUMBER(SEARCH("film &amp; video/drama", N2202)),"drama",ISNUMBER(SEARCH("film &amp; video/science fiction", N2202)),"science fiction",ISNUMBER(SEARCH("film &amp; video/shorts", N2202)),"shorts",ISNUMBER(SEARCH("food/food trucks", N2202)),"food trucks",ISNUMBER(SEARCH("food/restaurants", N2202)),"restaurants",ISNUMBER(SEARCH("food/small batch", N2202)),"small batch",ISNUMBER(SEARCH("games/mobile games", N2202)),"mobile games",ISNUMBER(SEARCH("games/tabletop games", N2202)),"tabletop games",ISNUMBER(SEARCH("games/video games", N2202)),"video games",ISNUMBER(SEARCH("music/classical music", N2202)),"classical music",ISNUMBER(SEARCH("music/electronic music", N2202)),"electronic music",ISNUMBER(SEARCH("music/faith", N2202)),"faith",ISNUMBER(SEARCH("music/indie rock", N2202)),"indie rock",ISNUMBER(SEARCH("music/jazz", N2202)),"jazz",ISNUMBER(SEARCH("music/metal", N2202)),"metal",ISNUMBER(SEARCH("music/pop", N2202)),"pop",ISNUMBER(SEARCH("music/rock", N2202)),"rock",ISNUMBER(SEARCH("music/world music", N2202)),"world music",ISNUMBER(SEARCH("journalism/audio", N2202)),"audio",ISNUMBER(SEARCH("photography/nature", N2202)),"nature",ISNUMBER(SEARCH("photography/people", N2202)),"people",ISNUMBER(SEARCH("photography/photobooks", N2202)),"photobooks",ISNUMBER(SEARCH("photography/places", N2202)),"places",ISNUMBER(SEARCH("publishing/art books", N2202)),"art books",ISNUMBER(SEARCH("publishing/children's books", N2202)),"children's books",ISNUMBER(SEARCH("publishing/fiction", N2202)),"fiction",ISNUMBER(SEARCH("publishing/nonfiction", N2202)),"nonfiction",ISNUMBER(SEARCH("publishing/radio &amp; podcasts", N2202)),"radio &amp; podcasts",ISNUMBER(SEARCH("publishing/translations", N2202)),"translations",ISNUMBER(SEARCH("technology/gadgets", N2202)),"gadgets",ISNUMBER(SEARCH("technology/hardware", N2202)),"hardware",ISNUMBER(SEARCH("technology/makerspaces", N2202)),"makerspaces",ISNUMBER(SEARCH("technology/space exploration", N2202)),"space exploration",ISNUMBER(SEARCH("technology/wearables", N2202)),"wearables",ISNUMBER(SEARCH("technology/web", N2202)),"web",ISNUMBER(SEARCH("theater/musical", N2202)),"musical",ISNUMBER(SEARCH("theater/plays", N2202)),"plays",ISNUMBER(SEARCH("theater/spaces", N2202)),"spaces")</f>
        <v>tabletop games</v>
      </c>
      <c r="S2202" s="6">
        <f t="shared" si="173"/>
        <v>42163.625787037032</v>
      </c>
      <c r="T2202" s="6">
        <f t="shared" si="174"/>
        <v>42191.125</v>
      </c>
    </row>
    <row r="2203" spans="1:20" ht="48" hidden="1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tr">
        <f t="shared" si="172"/>
        <v>music</v>
      </c>
      <c r="R2203" t="str" cm="1">
        <f t="array" ref="R2203">_xlfn.IFS(ISNUMBER(SEARCH("film &amp; video/television", N2203)),"television",ISNUMBER(SEARCH("film &amp; video/animation", N2203)),"animation",ISNUMBER(SEARCH("film &amp; video/documentary", N2203)),"documentary",ISNUMBER(SEARCH("film &amp; video/drama", N2203)),"drama",ISNUMBER(SEARCH("film &amp; video/science fiction", N2203)),"science fiction",ISNUMBER(SEARCH("film &amp; video/shorts", N2203)),"shorts",ISNUMBER(SEARCH("food/food trucks", N2203)),"food trucks",ISNUMBER(SEARCH("food/restaurants", N2203)),"restaurants",ISNUMBER(SEARCH("food/small batch", N2203)),"small batch",ISNUMBER(SEARCH("games/mobile games", N2203)),"mobile games",ISNUMBER(SEARCH("games/tabletop games", N2203)),"tabletop games",ISNUMBER(SEARCH("games/video games", N2203)),"video games",ISNUMBER(SEARCH("music/classical music", N2203)),"classical music",ISNUMBER(SEARCH("music/electronic music", N2203)),"electronic music",ISNUMBER(SEARCH("music/faith", N2203)),"faith",ISNUMBER(SEARCH("music/indie rock", N2203)),"indie rock",ISNUMBER(SEARCH("music/jazz", N2203)),"jazz",ISNUMBER(SEARCH("music/metal", N2203)),"metal",ISNUMBER(SEARCH("music/pop", N2203)),"pop",ISNUMBER(SEARCH("music/rock", N2203)),"rock",ISNUMBER(SEARCH("music/world music", N2203)),"world music",ISNUMBER(SEARCH("journalism/audio", N2203)),"audio",ISNUMBER(SEARCH("photography/nature", N2203)),"nature",ISNUMBER(SEARCH("photography/people", N2203)),"people",ISNUMBER(SEARCH("photography/photobooks", N2203)),"photobooks",ISNUMBER(SEARCH("photography/places", N2203)),"places",ISNUMBER(SEARCH("publishing/art books", N2203)),"art books",ISNUMBER(SEARCH("publishing/children's books", N2203)),"children's books",ISNUMBER(SEARCH("publishing/fiction", N2203)),"fiction",ISNUMBER(SEARCH("publishing/nonfiction", N2203)),"nonfiction",ISNUMBER(SEARCH("publishing/radio &amp; podcasts", N2203)),"radio &amp; podcasts",ISNUMBER(SEARCH("publishing/translations", N2203)),"translations",ISNUMBER(SEARCH("technology/gadgets", N2203)),"gadgets",ISNUMBER(SEARCH("technology/hardware", N2203)),"hardware",ISNUMBER(SEARCH("technology/makerspaces", N2203)),"makerspaces",ISNUMBER(SEARCH("technology/space exploration", N2203)),"space exploration",ISNUMBER(SEARCH("technology/wearables", N2203)),"wearables",ISNUMBER(SEARCH("technology/web", N2203)),"web",ISNUMBER(SEARCH("theater/musical", N2203)),"musical",ISNUMBER(SEARCH("theater/plays", N2203)),"plays",ISNUMBER(SEARCH("theater/spaces", N2203)),"spaces")</f>
        <v>electronic music</v>
      </c>
      <c r="S2203" s="6">
        <f t="shared" si="173"/>
        <v>41276.846817129634</v>
      </c>
      <c r="T2203" s="6">
        <f t="shared" si="174"/>
        <v>41290.846817129634</v>
      </c>
    </row>
    <row r="2204" spans="1:20" ht="32" hidden="1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tr">
        <f t="shared" si="172"/>
        <v>music</v>
      </c>
      <c r="R2204" t="str" cm="1">
        <f t="array" ref="R2204">_xlfn.IFS(ISNUMBER(SEARCH("film &amp; video/television", N2204)),"television",ISNUMBER(SEARCH("film &amp; video/animation", N2204)),"animation",ISNUMBER(SEARCH("film &amp; video/documentary", N2204)),"documentary",ISNUMBER(SEARCH("film &amp; video/drama", N2204)),"drama",ISNUMBER(SEARCH("film &amp; video/science fiction", N2204)),"science fiction",ISNUMBER(SEARCH("film &amp; video/shorts", N2204)),"shorts",ISNUMBER(SEARCH("food/food trucks", N2204)),"food trucks",ISNUMBER(SEARCH("food/restaurants", N2204)),"restaurants",ISNUMBER(SEARCH("food/small batch", N2204)),"small batch",ISNUMBER(SEARCH("games/mobile games", N2204)),"mobile games",ISNUMBER(SEARCH("games/tabletop games", N2204)),"tabletop games",ISNUMBER(SEARCH("games/video games", N2204)),"video games",ISNUMBER(SEARCH("music/classical music", N2204)),"classical music",ISNUMBER(SEARCH("music/electronic music", N2204)),"electronic music",ISNUMBER(SEARCH("music/faith", N2204)),"faith",ISNUMBER(SEARCH("music/indie rock", N2204)),"indie rock",ISNUMBER(SEARCH("music/jazz", N2204)),"jazz",ISNUMBER(SEARCH("music/metal", N2204)),"metal",ISNUMBER(SEARCH("music/pop", N2204)),"pop",ISNUMBER(SEARCH("music/rock", N2204)),"rock",ISNUMBER(SEARCH("music/world music", N2204)),"world music",ISNUMBER(SEARCH("journalism/audio", N2204)),"audio",ISNUMBER(SEARCH("photography/nature", N2204)),"nature",ISNUMBER(SEARCH("photography/people", N2204)),"people",ISNUMBER(SEARCH("photography/photobooks", N2204)),"photobooks",ISNUMBER(SEARCH("photography/places", N2204)),"places",ISNUMBER(SEARCH("publishing/art books", N2204)),"art books",ISNUMBER(SEARCH("publishing/children's books", N2204)),"children's books",ISNUMBER(SEARCH("publishing/fiction", N2204)),"fiction",ISNUMBER(SEARCH("publishing/nonfiction", N2204)),"nonfiction",ISNUMBER(SEARCH("publishing/radio &amp; podcasts", N2204)),"radio &amp; podcasts",ISNUMBER(SEARCH("publishing/translations", N2204)),"translations",ISNUMBER(SEARCH("technology/gadgets", N2204)),"gadgets",ISNUMBER(SEARCH("technology/hardware", N2204)),"hardware",ISNUMBER(SEARCH("technology/makerspaces", N2204)),"makerspaces",ISNUMBER(SEARCH("technology/space exploration", N2204)),"space exploration",ISNUMBER(SEARCH("technology/wearables", N2204)),"wearables",ISNUMBER(SEARCH("technology/web", N2204)),"web",ISNUMBER(SEARCH("theater/musical", N2204)),"musical",ISNUMBER(SEARCH("theater/plays", N2204)),"plays",ISNUMBER(SEARCH("theater/spaces", N2204)),"spaces")</f>
        <v>electronic music</v>
      </c>
      <c r="S2204" s="6">
        <f t="shared" si="173"/>
        <v>41184.849166666667</v>
      </c>
      <c r="T2204" s="6">
        <f t="shared" si="174"/>
        <v>41214.849166666667</v>
      </c>
    </row>
    <row r="2205" spans="1:20" ht="48" hidden="1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tr">
        <f t="shared" si="172"/>
        <v>music</v>
      </c>
      <c r="R2205" t="str" cm="1">
        <f t="array" ref="R2205">_xlfn.IFS(ISNUMBER(SEARCH("film &amp; video/television", N2205)),"television",ISNUMBER(SEARCH("film &amp; video/animation", N2205)),"animation",ISNUMBER(SEARCH("film &amp; video/documentary", N2205)),"documentary",ISNUMBER(SEARCH("film &amp; video/drama", N2205)),"drama",ISNUMBER(SEARCH("film &amp; video/science fiction", N2205)),"science fiction",ISNUMBER(SEARCH("film &amp; video/shorts", N2205)),"shorts",ISNUMBER(SEARCH("food/food trucks", N2205)),"food trucks",ISNUMBER(SEARCH("food/restaurants", N2205)),"restaurants",ISNUMBER(SEARCH("food/small batch", N2205)),"small batch",ISNUMBER(SEARCH("games/mobile games", N2205)),"mobile games",ISNUMBER(SEARCH("games/tabletop games", N2205)),"tabletop games",ISNUMBER(SEARCH("games/video games", N2205)),"video games",ISNUMBER(SEARCH("music/classical music", N2205)),"classical music",ISNUMBER(SEARCH("music/electronic music", N2205)),"electronic music",ISNUMBER(SEARCH("music/faith", N2205)),"faith",ISNUMBER(SEARCH("music/indie rock", N2205)),"indie rock",ISNUMBER(SEARCH("music/jazz", N2205)),"jazz",ISNUMBER(SEARCH("music/metal", N2205)),"metal",ISNUMBER(SEARCH("music/pop", N2205)),"pop",ISNUMBER(SEARCH("music/rock", N2205)),"rock",ISNUMBER(SEARCH("music/world music", N2205)),"world music",ISNUMBER(SEARCH("journalism/audio", N2205)),"audio",ISNUMBER(SEARCH("photography/nature", N2205)),"nature",ISNUMBER(SEARCH("photography/people", N2205)),"people",ISNUMBER(SEARCH("photography/photobooks", N2205)),"photobooks",ISNUMBER(SEARCH("photography/places", N2205)),"places",ISNUMBER(SEARCH("publishing/art books", N2205)),"art books",ISNUMBER(SEARCH("publishing/children's books", N2205)),"children's books",ISNUMBER(SEARCH("publishing/fiction", N2205)),"fiction",ISNUMBER(SEARCH("publishing/nonfiction", N2205)),"nonfiction",ISNUMBER(SEARCH("publishing/radio &amp; podcasts", N2205)),"radio &amp; podcasts",ISNUMBER(SEARCH("publishing/translations", N2205)),"translations",ISNUMBER(SEARCH("technology/gadgets", N2205)),"gadgets",ISNUMBER(SEARCH("technology/hardware", N2205)),"hardware",ISNUMBER(SEARCH("technology/makerspaces", N2205)),"makerspaces",ISNUMBER(SEARCH("technology/space exploration", N2205)),"space exploration",ISNUMBER(SEARCH("technology/wearables", N2205)),"wearables",ISNUMBER(SEARCH("technology/web", N2205)),"web",ISNUMBER(SEARCH("theater/musical", N2205)),"musical",ISNUMBER(SEARCH("theater/plays", N2205)),"plays",ISNUMBER(SEARCH("theater/spaces", N2205)),"spaces")</f>
        <v>electronic music</v>
      </c>
      <c r="S2205" s="6">
        <f t="shared" si="173"/>
        <v>42241.85974537037</v>
      </c>
      <c r="T2205" s="6">
        <f t="shared" si="174"/>
        <v>42271.85974537037</v>
      </c>
    </row>
    <row r="2206" spans="1:20" ht="48" hidden="1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tr">
        <f t="shared" si="172"/>
        <v>music</v>
      </c>
      <c r="R2206" t="str" cm="1">
        <f t="array" ref="R2206">_xlfn.IFS(ISNUMBER(SEARCH("film &amp; video/television", N2206)),"television",ISNUMBER(SEARCH("film &amp; video/animation", N2206)),"animation",ISNUMBER(SEARCH("film &amp; video/documentary", N2206)),"documentary",ISNUMBER(SEARCH("film &amp; video/drama", N2206)),"drama",ISNUMBER(SEARCH("film &amp; video/science fiction", N2206)),"science fiction",ISNUMBER(SEARCH("film &amp; video/shorts", N2206)),"shorts",ISNUMBER(SEARCH("food/food trucks", N2206)),"food trucks",ISNUMBER(SEARCH("food/restaurants", N2206)),"restaurants",ISNUMBER(SEARCH("food/small batch", N2206)),"small batch",ISNUMBER(SEARCH("games/mobile games", N2206)),"mobile games",ISNUMBER(SEARCH("games/tabletop games", N2206)),"tabletop games",ISNUMBER(SEARCH("games/video games", N2206)),"video games",ISNUMBER(SEARCH("music/classical music", N2206)),"classical music",ISNUMBER(SEARCH("music/electronic music", N2206)),"electronic music",ISNUMBER(SEARCH("music/faith", N2206)),"faith",ISNUMBER(SEARCH("music/indie rock", N2206)),"indie rock",ISNUMBER(SEARCH("music/jazz", N2206)),"jazz",ISNUMBER(SEARCH("music/metal", N2206)),"metal",ISNUMBER(SEARCH("music/pop", N2206)),"pop",ISNUMBER(SEARCH("music/rock", N2206)),"rock",ISNUMBER(SEARCH("music/world music", N2206)),"world music",ISNUMBER(SEARCH("journalism/audio", N2206)),"audio",ISNUMBER(SEARCH("photography/nature", N2206)),"nature",ISNUMBER(SEARCH("photography/people", N2206)),"people",ISNUMBER(SEARCH("photography/photobooks", N2206)),"photobooks",ISNUMBER(SEARCH("photography/places", N2206)),"places",ISNUMBER(SEARCH("publishing/art books", N2206)),"art books",ISNUMBER(SEARCH("publishing/children's books", N2206)),"children's books",ISNUMBER(SEARCH("publishing/fiction", N2206)),"fiction",ISNUMBER(SEARCH("publishing/nonfiction", N2206)),"nonfiction",ISNUMBER(SEARCH("publishing/radio &amp; podcasts", N2206)),"radio &amp; podcasts",ISNUMBER(SEARCH("publishing/translations", N2206)),"translations",ISNUMBER(SEARCH("technology/gadgets", N2206)),"gadgets",ISNUMBER(SEARCH("technology/hardware", N2206)),"hardware",ISNUMBER(SEARCH("technology/makerspaces", N2206)),"makerspaces",ISNUMBER(SEARCH("technology/space exploration", N2206)),"space exploration",ISNUMBER(SEARCH("technology/wearables", N2206)),"wearables",ISNUMBER(SEARCH("technology/web", N2206)),"web",ISNUMBER(SEARCH("theater/musical", N2206)),"musical",ISNUMBER(SEARCH("theater/plays", N2206)),"plays",ISNUMBER(SEARCH("theater/spaces", N2206)),"spaces")</f>
        <v>electronic music</v>
      </c>
      <c r="S2206" s="6">
        <f t="shared" si="173"/>
        <v>41312.311562499999</v>
      </c>
      <c r="T2206" s="6">
        <f t="shared" si="174"/>
        <v>41342.311562499999</v>
      </c>
    </row>
    <row r="2207" spans="1:20" ht="48" hidden="1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tr">
        <f t="shared" si="172"/>
        <v>music</v>
      </c>
      <c r="R2207" t="str" cm="1">
        <f t="array" ref="R2207">_xlfn.IFS(ISNUMBER(SEARCH("film &amp; video/television", N2207)),"television",ISNUMBER(SEARCH("film &amp; video/animation", N2207)),"animation",ISNUMBER(SEARCH("film &amp; video/documentary", N2207)),"documentary",ISNUMBER(SEARCH("film &amp; video/drama", N2207)),"drama",ISNUMBER(SEARCH("film &amp; video/science fiction", N2207)),"science fiction",ISNUMBER(SEARCH("film &amp; video/shorts", N2207)),"shorts",ISNUMBER(SEARCH("food/food trucks", N2207)),"food trucks",ISNUMBER(SEARCH("food/restaurants", N2207)),"restaurants",ISNUMBER(SEARCH("food/small batch", N2207)),"small batch",ISNUMBER(SEARCH("games/mobile games", N2207)),"mobile games",ISNUMBER(SEARCH("games/tabletop games", N2207)),"tabletop games",ISNUMBER(SEARCH("games/video games", N2207)),"video games",ISNUMBER(SEARCH("music/classical music", N2207)),"classical music",ISNUMBER(SEARCH("music/electronic music", N2207)),"electronic music",ISNUMBER(SEARCH("music/faith", N2207)),"faith",ISNUMBER(SEARCH("music/indie rock", N2207)),"indie rock",ISNUMBER(SEARCH("music/jazz", N2207)),"jazz",ISNUMBER(SEARCH("music/metal", N2207)),"metal",ISNUMBER(SEARCH("music/pop", N2207)),"pop",ISNUMBER(SEARCH("music/rock", N2207)),"rock",ISNUMBER(SEARCH("music/world music", N2207)),"world music",ISNUMBER(SEARCH("journalism/audio", N2207)),"audio",ISNUMBER(SEARCH("photography/nature", N2207)),"nature",ISNUMBER(SEARCH("photography/people", N2207)),"people",ISNUMBER(SEARCH("photography/photobooks", N2207)),"photobooks",ISNUMBER(SEARCH("photography/places", N2207)),"places",ISNUMBER(SEARCH("publishing/art books", N2207)),"art books",ISNUMBER(SEARCH("publishing/children's books", N2207)),"children's books",ISNUMBER(SEARCH("publishing/fiction", N2207)),"fiction",ISNUMBER(SEARCH("publishing/nonfiction", N2207)),"nonfiction",ISNUMBER(SEARCH("publishing/radio &amp; podcasts", N2207)),"radio &amp; podcasts",ISNUMBER(SEARCH("publishing/translations", N2207)),"translations",ISNUMBER(SEARCH("technology/gadgets", N2207)),"gadgets",ISNUMBER(SEARCH("technology/hardware", N2207)),"hardware",ISNUMBER(SEARCH("technology/makerspaces", N2207)),"makerspaces",ISNUMBER(SEARCH("technology/space exploration", N2207)),"space exploration",ISNUMBER(SEARCH("technology/wearables", N2207)),"wearables",ISNUMBER(SEARCH("technology/web", N2207)),"web",ISNUMBER(SEARCH("theater/musical", N2207)),"musical",ISNUMBER(SEARCH("theater/plays", N2207)),"plays",ISNUMBER(SEARCH("theater/spaces", N2207)),"spaces")</f>
        <v>electronic music</v>
      </c>
      <c r="S2207" s="6">
        <f t="shared" si="173"/>
        <v>41031.82163194444</v>
      </c>
      <c r="T2207" s="6">
        <f t="shared" si="174"/>
        <v>41061.82163194444</v>
      </c>
    </row>
    <row r="2208" spans="1:20" ht="48" hidden="1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tr">
        <f t="shared" si="172"/>
        <v>music</v>
      </c>
      <c r="R2208" t="str" cm="1">
        <f t="array" ref="R2208">_xlfn.IFS(ISNUMBER(SEARCH("film &amp; video/television", N2208)),"television",ISNUMBER(SEARCH("film &amp; video/animation", N2208)),"animation",ISNUMBER(SEARCH("film &amp; video/documentary", N2208)),"documentary",ISNUMBER(SEARCH("film &amp; video/drama", N2208)),"drama",ISNUMBER(SEARCH("film &amp; video/science fiction", N2208)),"science fiction",ISNUMBER(SEARCH("film &amp; video/shorts", N2208)),"shorts",ISNUMBER(SEARCH("food/food trucks", N2208)),"food trucks",ISNUMBER(SEARCH("food/restaurants", N2208)),"restaurants",ISNUMBER(SEARCH("food/small batch", N2208)),"small batch",ISNUMBER(SEARCH("games/mobile games", N2208)),"mobile games",ISNUMBER(SEARCH("games/tabletop games", N2208)),"tabletop games",ISNUMBER(SEARCH("games/video games", N2208)),"video games",ISNUMBER(SEARCH("music/classical music", N2208)),"classical music",ISNUMBER(SEARCH("music/electronic music", N2208)),"electronic music",ISNUMBER(SEARCH("music/faith", N2208)),"faith",ISNUMBER(SEARCH("music/indie rock", N2208)),"indie rock",ISNUMBER(SEARCH("music/jazz", N2208)),"jazz",ISNUMBER(SEARCH("music/metal", N2208)),"metal",ISNUMBER(SEARCH("music/pop", N2208)),"pop",ISNUMBER(SEARCH("music/rock", N2208)),"rock",ISNUMBER(SEARCH("music/world music", N2208)),"world music",ISNUMBER(SEARCH("journalism/audio", N2208)),"audio",ISNUMBER(SEARCH("photography/nature", N2208)),"nature",ISNUMBER(SEARCH("photography/people", N2208)),"people",ISNUMBER(SEARCH("photography/photobooks", N2208)),"photobooks",ISNUMBER(SEARCH("photography/places", N2208)),"places",ISNUMBER(SEARCH("publishing/art books", N2208)),"art books",ISNUMBER(SEARCH("publishing/children's books", N2208)),"children's books",ISNUMBER(SEARCH("publishing/fiction", N2208)),"fiction",ISNUMBER(SEARCH("publishing/nonfiction", N2208)),"nonfiction",ISNUMBER(SEARCH("publishing/radio &amp; podcasts", N2208)),"radio &amp; podcasts",ISNUMBER(SEARCH("publishing/translations", N2208)),"translations",ISNUMBER(SEARCH("technology/gadgets", N2208)),"gadgets",ISNUMBER(SEARCH("technology/hardware", N2208)),"hardware",ISNUMBER(SEARCH("technology/makerspaces", N2208)),"makerspaces",ISNUMBER(SEARCH("technology/space exploration", N2208)),"space exploration",ISNUMBER(SEARCH("technology/wearables", N2208)),"wearables",ISNUMBER(SEARCH("technology/web", N2208)),"web",ISNUMBER(SEARCH("theater/musical", N2208)),"musical",ISNUMBER(SEARCH("theater/plays", N2208)),"plays",ISNUMBER(SEARCH("theater/spaces", N2208)),"spaces")</f>
        <v>electronic music</v>
      </c>
      <c r="S2208" s="6">
        <f t="shared" si="173"/>
        <v>40997.257222222222</v>
      </c>
      <c r="T2208" s="6">
        <f t="shared" si="174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tr">
        <f t="shared" si="172"/>
        <v>music</v>
      </c>
      <c r="R2209" t="str" cm="1">
        <f t="array" ref="R2209">_xlfn.IFS(ISNUMBER(SEARCH("film &amp; video/television", N2209)),"television",ISNUMBER(SEARCH("film &amp; video/animation", N2209)),"animation",ISNUMBER(SEARCH("film &amp; video/documentary", N2209)),"documentary",ISNUMBER(SEARCH("film &amp; video/drama", N2209)),"drama",ISNUMBER(SEARCH("film &amp; video/science fiction", N2209)),"science fiction",ISNUMBER(SEARCH("film &amp; video/shorts", N2209)),"shorts",ISNUMBER(SEARCH("food/food trucks", N2209)),"food trucks",ISNUMBER(SEARCH("food/restaurants", N2209)),"restaurants",ISNUMBER(SEARCH("food/small batch", N2209)),"small batch",ISNUMBER(SEARCH("games/mobile games", N2209)),"mobile games",ISNUMBER(SEARCH("games/tabletop games", N2209)),"tabletop games",ISNUMBER(SEARCH("games/video games", N2209)),"video games",ISNUMBER(SEARCH("music/classical music", N2209)),"classical music",ISNUMBER(SEARCH("music/electronic music", N2209)),"electronic music",ISNUMBER(SEARCH("music/faith", N2209)),"faith",ISNUMBER(SEARCH("music/indie rock", N2209)),"indie rock",ISNUMBER(SEARCH("music/jazz", N2209)),"jazz",ISNUMBER(SEARCH("music/metal", N2209)),"metal",ISNUMBER(SEARCH("music/pop", N2209)),"pop",ISNUMBER(SEARCH("music/rock", N2209)),"rock",ISNUMBER(SEARCH("music/world music", N2209)),"world music",ISNUMBER(SEARCH("journalism/audio", N2209)),"audio",ISNUMBER(SEARCH("photography/nature", N2209)),"nature",ISNUMBER(SEARCH("photography/people", N2209)),"people",ISNUMBER(SEARCH("photography/photobooks", N2209)),"photobooks",ISNUMBER(SEARCH("photography/places", N2209)),"places",ISNUMBER(SEARCH("publishing/art books", N2209)),"art books",ISNUMBER(SEARCH("publishing/children's books", N2209)),"children's books",ISNUMBER(SEARCH("publishing/fiction", N2209)),"fiction",ISNUMBER(SEARCH("publishing/nonfiction", N2209)),"nonfiction",ISNUMBER(SEARCH("publishing/radio &amp; podcasts", N2209)),"radio &amp; podcasts",ISNUMBER(SEARCH("publishing/translations", N2209)),"translations",ISNUMBER(SEARCH("technology/gadgets", N2209)),"gadgets",ISNUMBER(SEARCH("technology/hardware", N2209)),"hardware",ISNUMBER(SEARCH("technology/makerspaces", N2209)),"makerspaces",ISNUMBER(SEARCH("technology/space exploration", N2209)),"space exploration",ISNUMBER(SEARCH("technology/wearables", N2209)),"wearables",ISNUMBER(SEARCH("technology/web", N2209)),"web",ISNUMBER(SEARCH("theater/musical", N2209)),"musical",ISNUMBER(SEARCH("theater/plays", N2209)),"plays",ISNUMBER(SEARCH("theater/spaces", N2209)),"spaces")</f>
        <v>electronic music</v>
      </c>
      <c r="S2209" s="6">
        <f t="shared" si="173"/>
        <v>41564.194131944445</v>
      </c>
      <c r="T2209" s="6">
        <f t="shared" si="174"/>
        <v>41594.235798611109</v>
      </c>
    </row>
    <row r="2210" spans="1:20" ht="48" hidden="1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tr">
        <f t="shared" si="172"/>
        <v>music</v>
      </c>
      <c r="R2210" t="str" cm="1">
        <f t="array" ref="R2210">_xlfn.IFS(ISNUMBER(SEARCH("film &amp; video/television", N2210)),"television",ISNUMBER(SEARCH("film &amp; video/animation", N2210)),"animation",ISNUMBER(SEARCH("film &amp; video/documentary", N2210)),"documentary",ISNUMBER(SEARCH("film &amp; video/drama", N2210)),"drama",ISNUMBER(SEARCH("film &amp; video/science fiction", N2210)),"science fiction",ISNUMBER(SEARCH("film &amp; video/shorts", N2210)),"shorts",ISNUMBER(SEARCH("food/food trucks", N2210)),"food trucks",ISNUMBER(SEARCH("food/restaurants", N2210)),"restaurants",ISNUMBER(SEARCH("food/small batch", N2210)),"small batch",ISNUMBER(SEARCH("games/mobile games", N2210)),"mobile games",ISNUMBER(SEARCH("games/tabletop games", N2210)),"tabletop games",ISNUMBER(SEARCH("games/video games", N2210)),"video games",ISNUMBER(SEARCH("music/classical music", N2210)),"classical music",ISNUMBER(SEARCH("music/electronic music", N2210)),"electronic music",ISNUMBER(SEARCH("music/faith", N2210)),"faith",ISNUMBER(SEARCH("music/indie rock", N2210)),"indie rock",ISNUMBER(SEARCH("music/jazz", N2210)),"jazz",ISNUMBER(SEARCH("music/metal", N2210)),"metal",ISNUMBER(SEARCH("music/pop", N2210)),"pop",ISNUMBER(SEARCH("music/rock", N2210)),"rock",ISNUMBER(SEARCH("music/world music", N2210)),"world music",ISNUMBER(SEARCH("journalism/audio", N2210)),"audio",ISNUMBER(SEARCH("photography/nature", N2210)),"nature",ISNUMBER(SEARCH("photography/people", N2210)),"people",ISNUMBER(SEARCH("photography/photobooks", N2210)),"photobooks",ISNUMBER(SEARCH("photography/places", N2210)),"places",ISNUMBER(SEARCH("publishing/art books", N2210)),"art books",ISNUMBER(SEARCH("publishing/children's books", N2210)),"children's books",ISNUMBER(SEARCH("publishing/fiction", N2210)),"fiction",ISNUMBER(SEARCH("publishing/nonfiction", N2210)),"nonfiction",ISNUMBER(SEARCH("publishing/radio &amp; podcasts", N2210)),"radio &amp; podcasts",ISNUMBER(SEARCH("publishing/translations", N2210)),"translations",ISNUMBER(SEARCH("technology/gadgets", N2210)),"gadgets",ISNUMBER(SEARCH("technology/hardware", N2210)),"hardware",ISNUMBER(SEARCH("technology/makerspaces", N2210)),"makerspaces",ISNUMBER(SEARCH("technology/space exploration", N2210)),"space exploration",ISNUMBER(SEARCH("technology/wearables", N2210)),"wearables",ISNUMBER(SEARCH("technology/web", N2210)),"web",ISNUMBER(SEARCH("theater/musical", N2210)),"musical",ISNUMBER(SEARCH("theater/plays", N2210)),"plays",ISNUMBER(SEARCH("theater/spaces", N2210)),"spaces")</f>
        <v>electronic music</v>
      </c>
      <c r="S2210" s="6">
        <f t="shared" si="173"/>
        <v>40946.882245370369</v>
      </c>
      <c r="T2210" s="6">
        <f t="shared" si="174"/>
        <v>41006.166666666664</v>
      </c>
    </row>
    <row r="2211" spans="1:20" ht="32" hidden="1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tr">
        <f t="shared" si="172"/>
        <v>music</v>
      </c>
      <c r="R2211" t="str" cm="1">
        <f t="array" ref="R2211">_xlfn.IFS(ISNUMBER(SEARCH("film &amp; video/television", N2211)),"television",ISNUMBER(SEARCH("film &amp; video/animation", N2211)),"animation",ISNUMBER(SEARCH("film &amp; video/documentary", N2211)),"documentary",ISNUMBER(SEARCH("film &amp; video/drama", N2211)),"drama",ISNUMBER(SEARCH("film &amp; video/science fiction", N2211)),"science fiction",ISNUMBER(SEARCH("film &amp; video/shorts", N2211)),"shorts",ISNUMBER(SEARCH("food/food trucks", N2211)),"food trucks",ISNUMBER(SEARCH("food/restaurants", N2211)),"restaurants",ISNUMBER(SEARCH("food/small batch", N2211)),"small batch",ISNUMBER(SEARCH("games/mobile games", N2211)),"mobile games",ISNUMBER(SEARCH("games/tabletop games", N2211)),"tabletop games",ISNUMBER(SEARCH("games/video games", N2211)),"video games",ISNUMBER(SEARCH("music/classical music", N2211)),"classical music",ISNUMBER(SEARCH("music/electronic music", N2211)),"electronic music",ISNUMBER(SEARCH("music/faith", N2211)),"faith",ISNUMBER(SEARCH("music/indie rock", N2211)),"indie rock",ISNUMBER(SEARCH("music/jazz", N2211)),"jazz",ISNUMBER(SEARCH("music/metal", N2211)),"metal",ISNUMBER(SEARCH("music/pop", N2211)),"pop",ISNUMBER(SEARCH("music/rock", N2211)),"rock",ISNUMBER(SEARCH("music/world music", N2211)),"world music",ISNUMBER(SEARCH("journalism/audio", N2211)),"audio",ISNUMBER(SEARCH("photography/nature", N2211)),"nature",ISNUMBER(SEARCH("photography/people", N2211)),"people",ISNUMBER(SEARCH("photography/photobooks", N2211)),"photobooks",ISNUMBER(SEARCH("photography/places", N2211)),"places",ISNUMBER(SEARCH("publishing/art books", N2211)),"art books",ISNUMBER(SEARCH("publishing/children's books", N2211)),"children's books",ISNUMBER(SEARCH("publishing/fiction", N2211)),"fiction",ISNUMBER(SEARCH("publishing/nonfiction", N2211)),"nonfiction",ISNUMBER(SEARCH("publishing/radio &amp; podcasts", N2211)),"radio &amp; podcasts",ISNUMBER(SEARCH("publishing/translations", N2211)),"translations",ISNUMBER(SEARCH("technology/gadgets", N2211)),"gadgets",ISNUMBER(SEARCH("technology/hardware", N2211)),"hardware",ISNUMBER(SEARCH("technology/makerspaces", N2211)),"makerspaces",ISNUMBER(SEARCH("technology/space exploration", N2211)),"space exploration",ISNUMBER(SEARCH("technology/wearables", N2211)),"wearables",ISNUMBER(SEARCH("technology/web", N2211)),"web",ISNUMBER(SEARCH("theater/musical", N2211)),"musical",ISNUMBER(SEARCH("theater/plays", N2211)),"plays",ISNUMBER(SEARCH("theater/spaces", N2211)),"spaces")</f>
        <v>electronic music</v>
      </c>
      <c r="S2211" s="6">
        <f t="shared" si="173"/>
        <v>41732.479675925926</v>
      </c>
      <c r="T2211" s="6">
        <f t="shared" si="174"/>
        <v>41743.958333333336</v>
      </c>
    </row>
    <row r="2212" spans="1:20" ht="48" hidden="1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tr">
        <f t="shared" si="172"/>
        <v>music</v>
      </c>
      <c r="R2212" t="str" cm="1">
        <f t="array" ref="R2212">_xlfn.IFS(ISNUMBER(SEARCH("film &amp; video/television", N2212)),"television",ISNUMBER(SEARCH("film &amp; video/animation", N2212)),"animation",ISNUMBER(SEARCH("film &amp; video/documentary", N2212)),"documentary",ISNUMBER(SEARCH("film &amp; video/drama", N2212)),"drama",ISNUMBER(SEARCH("film &amp; video/science fiction", N2212)),"science fiction",ISNUMBER(SEARCH("film &amp; video/shorts", N2212)),"shorts",ISNUMBER(SEARCH("food/food trucks", N2212)),"food trucks",ISNUMBER(SEARCH("food/restaurants", N2212)),"restaurants",ISNUMBER(SEARCH("food/small batch", N2212)),"small batch",ISNUMBER(SEARCH("games/mobile games", N2212)),"mobile games",ISNUMBER(SEARCH("games/tabletop games", N2212)),"tabletop games",ISNUMBER(SEARCH("games/video games", N2212)),"video games",ISNUMBER(SEARCH("music/classical music", N2212)),"classical music",ISNUMBER(SEARCH("music/electronic music", N2212)),"electronic music",ISNUMBER(SEARCH("music/faith", N2212)),"faith",ISNUMBER(SEARCH("music/indie rock", N2212)),"indie rock",ISNUMBER(SEARCH("music/jazz", N2212)),"jazz",ISNUMBER(SEARCH("music/metal", N2212)),"metal",ISNUMBER(SEARCH("music/pop", N2212)),"pop",ISNUMBER(SEARCH("music/rock", N2212)),"rock",ISNUMBER(SEARCH("music/world music", N2212)),"world music",ISNUMBER(SEARCH("journalism/audio", N2212)),"audio",ISNUMBER(SEARCH("photography/nature", N2212)),"nature",ISNUMBER(SEARCH("photography/people", N2212)),"people",ISNUMBER(SEARCH("photography/photobooks", N2212)),"photobooks",ISNUMBER(SEARCH("photography/places", N2212)),"places",ISNUMBER(SEARCH("publishing/art books", N2212)),"art books",ISNUMBER(SEARCH("publishing/children's books", N2212)),"children's books",ISNUMBER(SEARCH("publishing/fiction", N2212)),"fiction",ISNUMBER(SEARCH("publishing/nonfiction", N2212)),"nonfiction",ISNUMBER(SEARCH("publishing/radio &amp; podcasts", N2212)),"radio &amp; podcasts",ISNUMBER(SEARCH("publishing/translations", N2212)),"translations",ISNUMBER(SEARCH("technology/gadgets", N2212)),"gadgets",ISNUMBER(SEARCH("technology/hardware", N2212)),"hardware",ISNUMBER(SEARCH("technology/makerspaces", N2212)),"makerspaces",ISNUMBER(SEARCH("technology/space exploration", N2212)),"space exploration",ISNUMBER(SEARCH("technology/wearables", N2212)),"wearables",ISNUMBER(SEARCH("technology/web", N2212)),"web",ISNUMBER(SEARCH("theater/musical", N2212)),"musical",ISNUMBER(SEARCH("theater/plays", N2212)),"plays",ISNUMBER(SEARCH("theater/spaces", N2212)),"spaces")</f>
        <v>electronic music</v>
      </c>
      <c r="S2212" s="6">
        <f t="shared" si="173"/>
        <v>40956.066087962965</v>
      </c>
      <c r="T2212" s="6">
        <f t="shared" si="174"/>
        <v>41013.73333333333</v>
      </c>
    </row>
    <row r="2213" spans="1:20" ht="48" hidden="1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tr">
        <f t="shared" si="172"/>
        <v>music</v>
      </c>
      <c r="R2213" t="str" cm="1">
        <f t="array" ref="R2213">_xlfn.IFS(ISNUMBER(SEARCH("film &amp; video/television", N2213)),"television",ISNUMBER(SEARCH("film &amp; video/animation", N2213)),"animation",ISNUMBER(SEARCH("film &amp; video/documentary", N2213)),"documentary",ISNUMBER(SEARCH("film &amp; video/drama", N2213)),"drama",ISNUMBER(SEARCH("film &amp; video/science fiction", N2213)),"science fiction",ISNUMBER(SEARCH("film &amp; video/shorts", N2213)),"shorts",ISNUMBER(SEARCH("food/food trucks", N2213)),"food trucks",ISNUMBER(SEARCH("food/restaurants", N2213)),"restaurants",ISNUMBER(SEARCH("food/small batch", N2213)),"small batch",ISNUMBER(SEARCH("games/mobile games", N2213)),"mobile games",ISNUMBER(SEARCH("games/tabletop games", N2213)),"tabletop games",ISNUMBER(SEARCH("games/video games", N2213)),"video games",ISNUMBER(SEARCH("music/classical music", N2213)),"classical music",ISNUMBER(SEARCH("music/electronic music", N2213)),"electronic music",ISNUMBER(SEARCH("music/faith", N2213)),"faith",ISNUMBER(SEARCH("music/indie rock", N2213)),"indie rock",ISNUMBER(SEARCH("music/jazz", N2213)),"jazz",ISNUMBER(SEARCH("music/metal", N2213)),"metal",ISNUMBER(SEARCH("music/pop", N2213)),"pop",ISNUMBER(SEARCH("music/rock", N2213)),"rock",ISNUMBER(SEARCH("music/world music", N2213)),"world music",ISNUMBER(SEARCH("journalism/audio", N2213)),"audio",ISNUMBER(SEARCH("photography/nature", N2213)),"nature",ISNUMBER(SEARCH("photography/people", N2213)),"people",ISNUMBER(SEARCH("photography/photobooks", N2213)),"photobooks",ISNUMBER(SEARCH("photography/places", N2213)),"places",ISNUMBER(SEARCH("publishing/art books", N2213)),"art books",ISNUMBER(SEARCH("publishing/children's books", N2213)),"children's books",ISNUMBER(SEARCH("publishing/fiction", N2213)),"fiction",ISNUMBER(SEARCH("publishing/nonfiction", N2213)),"nonfiction",ISNUMBER(SEARCH("publishing/radio &amp; podcasts", N2213)),"radio &amp; podcasts",ISNUMBER(SEARCH("publishing/translations", N2213)),"translations",ISNUMBER(SEARCH("technology/gadgets", N2213)),"gadgets",ISNUMBER(SEARCH("technology/hardware", N2213)),"hardware",ISNUMBER(SEARCH("technology/makerspaces", N2213)),"makerspaces",ISNUMBER(SEARCH("technology/space exploration", N2213)),"space exploration",ISNUMBER(SEARCH("technology/wearables", N2213)),"wearables",ISNUMBER(SEARCH("technology/web", N2213)),"web",ISNUMBER(SEARCH("theater/musical", N2213)),"musical",ISNUMBER(SEARCH("theater/plays", N2213)),"plays",ISNUMBER(SEARCH("theater/spaces", N2213)),"spaces")</f>
        <v>electronic music</v>
      </c>
      <c r="S2213" s="6">
        <f t="shared" si="173"/>
        <v>41716.785011574073</v>
      </c>
      <c r="T2213" s="6">
        <f t="shared" si="174"/>
        <v>41739.290972222225</v>
      </c>
    </row>
    <row r="2214" spans="1:20" ht="48" hidden="1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tr">
        <f t="shared" si="172"/>
        <v>music</v>
      </c>
      <c r="R2214" t="str" cm="1">
        <f t="array" ref="R2214">_xlfn.IFS(ISNUMBER(SEARCH("film &amp; video/television", N2214)),"television",ISNUMBER(SEARCH("film &amp; video/animation", N2214)),"animation",ISNUMBER(SEARCH("film &amp; video/documentary", N2214)),"documentary",ISNUMBER(SEARCH("film &amp; video/drama", N2214)),"drama",ISNUMBER(SEARCH("film &amp; video/science fiction", N2214)),"science fiction",ISNUMBER(SEARCH("film &amp; video/shorts", N2214)),"shorts",ISNUMBER(SEARCH("food/food trucks", N2214)),"food trucks",ISNUMBER(SEARCH("food/restaurants", N2214)),"restaurants",ISNUMBER(SEARCH("food/small batch", N2214)),"small batch",ISNUMBER(SEARCH("games/mobile games", N2214)),"mobile games",ISNUMBER(SEARCH("games/tabletop games", N2214)),"tabletop games",ISNUMBER(SEARCH("games/video games", N2214)),"video games",ISNUMBER(SEARCH("music/classical music", N2214)),"classical music",ISNUMBER(SEARCH("music/electronic music", N2214)),"electronic music",ISNUMBER(SEARCH("music/faith", N2214)),"faith",ISNUMBER(SEARCH("music/indie rock", N2214)),"indie rock",ISNUMBER(SEARCH("music/jazz", N2214)),"jazz",ISNUMBER(SEARCH("music/metal", N2214)),"metal",ISNUMBER(SEARCH("music/pop", N2214)),"pop",ISNUMBER(SEARCH("music/rock", N2214)),"rock",ISNUMBER(SEARCH("music/world music", N2214)),"world music",ISNUMBER(SEARCH("journalism/audio", N2214)),"audio",ISNUMBER(SEARCH("photography/nature", N2214)),"nature",ISNUMBER(SEARCH("photography/people", N2214)),"people",ISNUMBER(SEARCH("photography/photobooks", N2214)),"photobooks",ISNUMBER(SEARCH("photography/places", N2214)),"places",ISNUMBER(SEARCH("publishing/art books", N2214)),"art books",ISNUMBER(SEARCH("publishing/children's books", N2214)),"children's books",ISNUMBER(SEARCH("publishing/fiction", N2214)),"fiction",ISNUMBER(SEARCH("publishing/nonfiction", N2214)),"nonfiction",ISNUMBER(SEARCH("publishing/radio &amp; podcasts", N2214)),"radio &amp; podcasts",ISNUMBER(SEARCH("publishing/translations", N2214)),"translations",ISNUMBER(SEARCH("technology/gadgets", N2214)),"gadgets",ISNUMBER(SEARCH("technology/hardware", N2214)),"hardware",ISNUMBER(SEARCH("technology/makerspaces", N2214)),"makerspaces",ISNUMBER(SEARCH("technology/space exploration", N2214)),"space exploration",ISNUMBER(SEARCH("technology/wearables", N2214)),"wearables",ISNUMBER(SEARCH("technology/web", N2214)),"web",ISNUMBER(SEARCH("theater/musical", N2214)),"musical",ISNUMBER(SEARCH("theater/plays", N2214)),"plays",ISNUMBER(SEARCH("theater/spaces", N2214)),"spaces")</f>
        <v>electronic music</v>
      </c>
      <c r="S2214" s="6">
        <f t="shared" si="173"/>
        <v>41548.747418981482</v>
      </c>
      <c r="T2214" s="6">
        <f t="shared" si="174"/>
        <v>41582.041666666664</v>
      </c>
    </row>
    <row r="2215" spans="1:20" ht="48" hidden="1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tr" cm="1">
        <f t="array" ref="R2215">_xlfn.IFS(ISNUMBER(SEARCH("film &amp; video/television", N2215)),"television",ISNUMBER(SEARCH("film &amp; video/animation", N2215)),"animation",ISNUMBER(SEARCH("film &amp; video/documentary", N2215)),"documentary",ISNUMBER(SEARCH("film &amp; video/drama", N2215)),"drama",ISNUMBER(SEARCH("film &amp; video/science fiction", N2215)),"science fiction",ISNUMBER(SEARCH("film &amp; video/shorts", N2215)),"shorts",ISNUMBER(SEARCH("food/food trucks", N2215)),"food trucks",ISNUMBER(SEARCH("food/restaurants", N2215)),"restaurants",ISNUMBER(SEARCH("food/small batch", N2215)),"small batch",ISNUMBER(SEARCH("games/mobile games", N2215)),"mobile games",ISNUMBER(SEARCH("games/tabletop games", N2215)),"tabletop games",ISNUMBER(SEARCH("games/video games", N2215)),"video games",ISNUMBER(SEARCH("music/classical music", N2215)),"classical music",ISNUMBER(SEARCH("music/electronic music", N2215)),"electronic music",ISNUMBER(SEARCH("music/faith", N2215)),"faith",ISNUMBER(SEARCH("music/indie rock", N2215)),"indie rock",ISNUMBER(SEARCH("music/jazz", N2215)),"jazz",ISNUMBER(SEARCH("music/metal", N2215)),"metal",ISNUMBER(SEARCH("music/pop", N2215)),"pop",ISNUMBER(SEARCH("music/rock", N2215)),"rock",ISNUMBER(SEARCH("music/world music", N2215)),"world music",ISNUMBER(SEARCH("journalism/audio", N2215)),"audio",ISNUMBER(SEARCH("photography/nature", N2215)),"nature",ISNUMBER(SEARCH("photography/people", N2215)),"people",ISNUMBER(SEARCH("photography/photobooks", N2215)),"photobooks",ISNUMBER(SEARCH("photography/places", N2215)),"places",ISNUMBER(SEARCH("publishing/art books", N2215)),"art books",ISNUMBER(SEARCH("publishing/children's books", N2215)),"children's books",ISNUMBER(SEARCH("publishing/fiction", N2215)),"fiction",ISNUMBER(SEARCH("publishing/nonfiction", N2215)),"nonfiction",ISNUMBER(SEARCH("publishing/radio &amp; podcasts", N2215)),"radio &amp; podcasts",ISNUMBER(SEARCH("publishing/translations", N2215)),"translations",ISNUMBER(SEARCH("technology/gadgets", N2215)),"gadgets",ISNUMBER(SEARCH("technology/hardware", N2215)),"hardware",ISNUMBER(SEARCH("technology/makerspaces", N2215)),"makerspaces",ISNUMBER(SEARCH("technology/space exploration", N2215)),"space exploration",ISNUMBER(SEARCH("technology/wearables", N2215)),"wearables",ISNUMBER(SEARCH("technology/web", N2215)),"web",ISNUMBER(SEARCH("theater/musical", N2215)),"musical",ISNUMBER(SEARCH("theater/plays", N2215)),"plays",ISNUMBER(SEARCH("theater/spaces", N2215)),"spaces")</f>
        <v>electronic music</v>
      </c>
      <c r="S2215" s="6">
        <f t="shared" si="173"/>
        <v>42109.826145833329</v>
      </c>
      <c r="T2215" s="6">
        <f t="shared" si="174"/>
        <v>42139.826145833329</v>
      </c>
    </row>
    <row r="2216" spans="1:20" ht="48" hidden="1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tr">
        <f t="shared" si="172"/>
        <v>music</v>
      </c>
      <c r="R2216" t="str" cm="1">
        <f t="array" ref="R2216">_xlfn.IFS(ISNUMBER(SEARCH("film &amp; video/television", N2216)),"television",ISNUMBER(SEARCH("film &amp; video/animation", N2216)),"animation",ISNUMBER(SEARCH("film &amp; video/documentary", N2216)),"documentary",ISNUMBER(SEARCH("film &amp; video/drama", N2216)),"drama",ISNUMBER(SEARCH("film &amp; video/science fiction", N2216)),"science fiction",ISNUMBER(SEARCH("film &amp; video/shorts", N2216)),"shorts",ISNUMBER(SEARCH("food/food trucks", N2216)),"food trucks",ISNUMBER(SEARCH("food/restaurants", N2216)),"restaurants",ISNUMBER(SEARCH("food/small batch", N2216)),"small batch",ISNUMBER(SEARCH("games/mobile games", N2216)),"mobile games",ISNUMBER(SEARCH("games/tabletop games", N2216)),"tabletop games",ISNUMBER(SEARCH("games/video games", N2216)),"video games",ISNUMBER(SEARCH("music/classical music", N2216)),"classical music",ISNUMBER(SEARCH("music/electronic music", N2216)),"electronic music",ISNUMBER(SEARCH("music/faith", N2216)),"faith",ISNUMBER(SEARCH("music/indie rock", N2216)),"indie rock",ISNUMBER(SEARCH("music/jazz", N2216)),"jazz",ISNUMBER(SEARCH("music/metal", N2216)),"metal",ISNUMBER(SEARCH("music/pop", N2216)),"pop",ISNUMBER(SEARCH("music/rock", N2216)),"rock",ISNUMBER(SEARCH("music/world music", N2216)),"world music",ISNUMBER(SEARCH("journalism/audio", N2216)),"audio",ISNUMBER(SEARCH("photography/nature", N2216)),"nature",ISNUMBER(SEARCH("photography/people", N2216)),"people",ISNUMBER(SEARCH("photography/photobooks", N2216)),"photobooks",ISNUMBER(SEARCH("photography/places", N2216)),"places",ISNUMBER(SEARCH("publishing/art books", N2216)),"art books",ISNUMBER(SEARCH("publishing/children's books", N2216)),"children's books",ISNUMBER(SEARCH("publishing/fiction", N2216)),"fiction",ISNUMBER(SEARCH("publishing/nonfiction", N2216)),"nonfiction",ISNUMBER(SEARCH("publishing/radio &amp; podcasts", N2216)),"radio &amp; podcasts",ISNUMBER(SEARCH("publishing/translations", N2216)),"translations",ISNUMBER(SEARCH("technology/gadgets", N2216)),"gadgets",ISNUMBER(SEARCH("technology/hardware", N2216)),"hardware",ISNUMBER(SEARCH("technology/makerspaces", N2216)),"makerspaces",ISNUMBER(SEARCH("technology/space exploration", N2216)),"space exploration",ISNUMBER(SEARCH("technology/wearables", N2216)),"wearables",ISNUMBER(SEARCH("technology/web", N2216)),"web",ISNUMBER(SEARCH("theater/musical", N2216)),"musical",ISNUMBER(SEARCH("theater/plays", N2216)),"plays",ISNUMBER(SEARCH("theater/spaces", N2216)),"spaces")</f>
        <v>electronic music</v>
      </c>
      <c r="S2216" s="6">
        <f t="shared" si="173"/>
        <v>41646.792222222226</v>
      </c>
      <c r="T2216" s="6">
        <f t="shared" si="174"/>
        <v>41676.792222222226</v>
      </c>
    </row>
    <row r="2217" spans="1:20" ht="32" hidden="1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tr">
        <f t="shared" si="172"/>
        <v>music</v>
      </c>
      <c r="R2217" t="str" cm="1">
        <f t="array" ref="R2217">_xlfn.IFS(ISNUMBER(SEARCH("film &amp; video/television", N2217)),"television",ISNUMBER(SEARCH("film &amp; video/animation", N2217)),"animation",ISNUMBER(SEARCH("film &amp; video/documentary", N2217)),"documentary",ISNUMBER(SEARCH("film &amp; video/drama", N2217)),"drama",ISNUMBER(SEARCH("film &amp; video/science fiction", N2217)),"science fiction",ISNUMBER(SEARCH("film &amp; video/shorts", N2217)),"shorts",ISNUMBER(SEARCH("food/food trucks", N2217)),"food trucks",ISNUMBER(SEARCH("food/restaurants", N2217)),"restaurants",ISNUMBER(SEARCH("food/small batch", N2217)),"small batch",ISNUMBER(SEARCH("games/mobile games", N2217)),"mobile games",ISNUMBER(SEARCH("games/tabletop games", N2217)),"tabletop games",ISNUMBER(SEARCH("games/video games", N2217)),"video games",ISNUMBER(SEARCH("music/classical music", N2217)),"classical music",ISNUMBER(SEARCH("music/electronic music", N2217)),"electronic music",ISNUMBER(SEARCH("music/faith", N2217)),"faith",ISNUMBER(SEARCH("music/indie rock", N2217)),"indie rock",ISNUMBER(SEARCH("music/jazz", N2217)),"jazz",ISNUMBER(SEARCH("music/metal", N2217)),"metal",ISNUMBER(SEARCH("music/pop", N2217)),"pop",ISNUMBER(SEARCH("music/rock", N2217)),"rock",ISNUMBER(SEARCH("music/world music", N2217)),"world music",ISNUMBER(SEARCH("journalism/audio", N2217)),"audio",ISNUMBER(SEARCH("photography/nature", N2217)),"nature",ISNUMBER(SEARCH("photography/people", N2217)),"people",ISNUMBER(SEARCH("photography/photobooks", N2217)),"photobooks",ISNUMBER(SEARCH("photography/places", N2217)),"places",ISNUMBER(SEARCH("publishing/art books", N2217)),"art books",ISNUMBER(SEARCH("publishing/children's books", N2217)),"children's books",ISNUMBER(SEARCH("publishing/fiction", N2217)),"fiction",ISNUMBER(SEARCH("publishing/nonfiction", N2217)),"nonfiction",ISNUMBER(SEARCH("publishing/radio &amp; podcasts", N2217)),"radio &amp; podcasts",ISNUMBER(SEARCH("publishing/translations", N2217)),"translations",ISNUMBER(SEARCH("technology/gadgets", N2217)),"gadgets",ISNUMBER(SEARCH("technology/hardware", N2217)),"hardware",ISNUMBER(SEARCH("technology/makerspaces", N2217)),"makerspaces",ISNUMBER(SEARCH("technology/space exploration", N2217)),"space exploration",ISNUMBER(SEARCH("technology/wearables", N2217)),"wearables",ISNUMBER(SEARCH("technology/web", N2217)),"web",ISNUMBER(SEARCH("theater/musical", N2217)),"musical",ISNUMBER(SEARCH("theater/plays", N2217)),"plays",ISNUMBER(SEARCH("theater/spaces", N2217)),"spaces")</f>
        <v>electronic music</v>
      </c>
      <c r="S2217" s="6">
        <f t="shared" si="173"/>
        <v>40958.717268518521</v>
      </c>
      <c r="T2217" s="6">
        <f t="shared" si="174"/>
        <v>40981.290972222225</v>
      </c>
    </row>
    <row r="2218" spans="1:20" ht="48" hidden="1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tr">
        <f t="shared" si="172"/>
        <v>music</v>
      </c>
      <c r="R2218" t="str" cm="1">
        <f t="array" ref="R2218">_xlfn.IFS(ISNUMBER(SEARCH("film &amp; video/television", N2218)),"television",ISNUMBER(SEARCH("film &amp; video/animation", N2218)),"animation",ISNUMBER(SEARCH("film &amp; video/documentary", N2218)),"documentary",ISNUMBER(SEARCH("film &amp; video/drama", N2218)),"drama",ISNUMBER(SEARCH("film &amp; video/science fiction", N2218)),"science fiction",ISNUMBER(SEARCH("film &amp; video/shorts", N2218)),"shorts",ISNUMBER(SEARCH("food/food trucks", N2218)),"food trucks",ISNUMBER(SEARCH("food/restaurants", N2218)),"restaurants",ISNUMBER(SEARCH("food/small batch", N2218)),"small batch",ISNUMBER(SEARCH("games/mobile games", N2218)),"mobile games",ISNUMBER(SEARCH("games/tabletop games", N2218)),"tabletop games",ISNUMBER(SEARCH("games/video games", N2218)),"video games",ISNUMBER(SEARCH("music/classical music", N2218)),"classical music",ISNUMBER(SEARCH("music/electronic music", N2218)),"electronic music",ISNUMBER(SEARCH("music/faith", N2218)),"faith",ISNUMBER(SEARCH("music/indie rock", N2218)),"indie rock",ISNUMBER(SEARCH("music/jazz", N2218)),"jazz",ISNUMBER(SEARCH("music/metal", N2218)),"metal",ISNUMBER(SEARCH("music/pop", N2218)),"pop",ISNUMBER(SEARCH("music/rock", N2218)),"rock",ISNUMBER(SEARCH("music/world music", N2218)),"world music",ISNUMBER(SEARCH("journalism/audio", N2218)),"audio",ISNUMBER(SEARCH("photography/nature", N2218)),"nature",ISNUMBER(SEARCH("photography/people", N2218)),"people",ISNUMBER(SEARCH("photography/photobooks", N2218)),"photobooks",ISNUMBER(SEARCH("photography/places", N2218)),"places",ISNUMBER(SEARCH("publishing/art books", N2218)),"art books",ISNUMBER(SEARCH("publishing/children's books", N2218)),"children's books",ISNUMBER(SEARCH("publishing/fiction", N2218)),"fiction",ISNUMBER(SEARCH("publishing/nonfiction", N2218)),"nonfiction",ISNUMBER(SEARCH("publishing/radio &amp; podcasts", N2218)),"radio &amp; podcasts",ISNUMBER(SEARCH("publishing/translations", N2218)),"translations",ISNUMBER(SEARCH("technology/gadgets", N2218)),"gadgets",ISNUMBER(SEARCH("technology/hardware", N2218)),"hardware",ISNUMBER(SEARCH("technology/makerspaces", N2218)),"makerspaces",ISNUMBER(SEARCH("technology/space exploration", N2218)),"space exploration",ISNUMBER(SEARCH("technology/wearables", N2218)),"wearables",ISNUMBER(SEARCH("technology/web", N2218)),"web",ISNUMBER(SEARCH("theater/musical", N2218)),"musical",ISNUMBER(SEARCH("theater/plays", N2218)),"plays",ISNUMBER(SEARCH("theater/spaces", N2218)),"spaces")</f>
        <v>electronic music</v>
      </c>
      <c r="S2218" s="6">
        <f t="shared" si="173"/>
        <v>42194.751678240747</v>
      </c>
      <c r="T2218" s="6">
        <f t="shared" si="174"/>
        <v>42208.751678240747</v>
      </c>
    </row>
    <row r="2219" spans="1:20" ht="48" hidden="1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tr">
        <f t="shared" si="172"/>
        <v>music</v>
      </c>
      <c r="R2219" t="str" cm="1">
        <f t="array" ref="R2219">_xlfn.IFS(ISNUMBER(SEARCH("film &amp; video/television", N2219)),"television",ISNUMBER(SEARCH("film &amp; video/animation", N2219)),"animation",ISNUMBER(SEARCH("film &amp; video/documentary", N2219)),"documentary",ISNUMBER(SEARCH("film &amp; video/drama", N2219)),"drama",ISNUMBER(SEARCH("film &amp; video/science fiction", N2219)),"science fiction",ISNUMBER(SEARCH("film &amp; video/shorts", N2219)),"shorts",ISNUMBER(SEARCH("food/food trucks", N2219)),"food trucks",ISNUMBER(SEARCH("food/restaurants", N2219)),"restaurants",ISNUMBER(SEARCH("food/small batch", N2219)),"small batch",ISNUMBER(SEARCH("games/mobile games", N2219)),"mobile games",ISNUMBER(SEARCH("games/tabletop games", N2219)),"tabletop games",ISNUMBER(SEARCH("games/video games", N2219)),"video games",ISNUMBER(SEARCH("music/classical music", N2219)),"classical music",ISNUMBER(SEARCH("music/electronic music", N2219)),"electronic music",ISNUMBER(SEARCH("music/faith", N2219)),"faith",ISNUMBER(SEARCH("music/indie rock", N2219)),"indie rock",ISNUMBER(SEARCH("music/jazz", N2219)),"jazz",ISNUMBER(SEARCH("music/metal", N2219)),"metal",ISNUMBER(SEARCH("music/pop", N2219)),"pop",ISNUMBER(SEARCH("music/rock", N2219)),"rock",ISNUMBER(SEARCH("music/world music", N2219)),"world music",ISNUMBER(SEARCH("journalism/audio", N2219)),"audio",ISNUMBER(SEARCH("photography/nature", N2219)),"nature",ISNUMBER(SEARCH("photography/people", N2219)),"people",ISNUMBER(SEARCH("photography/photobooks", N2219)),"photobooks",ISNUMBER(SEARCH("photography/places", N2219)),"places",ISNUMBER(SEARCH("publishing/art books", N2219)),"art books",ISNUMBER(SEARCH("publishing/children's books", N2219)),"children's books",ISNUMBER(SEARCH("publishing/fiction", N2219)),"fiction",ISNUMBER(SEARCH("publishing/nonfiction", N2219)),"nonfiction",ISNUMBER(SEARCH("publishing/radio &amp; podcasts", N2219)),"radio &amp; podcasts",ISNUMBER(SEARCH("publishing/translations", N2219)),"translations",ISNUMBER(SEARCH("technology/gadgets", N2219)),"gadgets",ISNUMBER(SEARCH("technology/hardware", N2219)),"hardware",ISNUMBER(SEARCH("technology/makerspaces", N2219)),"makerspaces",ISNUMBER(SEARCH("technology/space exploration", N2219)),"space exploration",ISNUMBER(SEARCH("technology/wearables", N2219)),"wearables",ISNUMBER(SEARCH("technology/web", N2219)),"web",ISNUMBER(SEARCH("theater/musical", N2219)),"musical",ISNUMBER(SEARCH("theater/plays", N2219)),"plays",ISNUMBER(SEARCH("theater/spaces", N2219)),"spaces")</f>
        <v>electronic music</v>
      </c>
      <c r="S2219" s="6">
        <f t="shared" si="173"/>
        <v>42299.776770833334</v>
      </c>
      <c r="T2219" s="6">
        <f t="shared" si="174"/>
        <v>42310.333333333328</v>
      </c>
    </row>
    <row r="2220" spans="1:20" ht="48" hidden="1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tr">
        <f t="shared" si="172"/>
        <v>music</v>
      </c>
      <c r="R2220" t="str" cm="1">
        <f t="array" ref="R2220">_xlfn.IFS(ISNUMBER(SEARCH("film &amp; video/television", N2220)),"television",ISNUMBER(SEARCH("film &amp; video/animation", N2220)),"animation",ISNUMBER(SEARCH("film &amp; video/documentary", N2220)),"documentary",ISNUMBER(SEARCH("film &amp; video/drama", N2220)),"drama",ISNUMBER(SEARCH("film &amp; video/science fiction", N2220)),"science fiction",ISNUMBER(SEARCH("film &amp; video/shorts", N2220)),"shorts",ISNUMBER(SEARCH("food/food trucks", N2220)),"food trucks",ISNUMBER(SEARCH("food/restaurants", N2220)),"restaurants",ISNUMBER(SEARCH("food/small batch", N2220)),"small batch",ISNUMBER(SEARCH("games/mobile games", N2220)),"mobile games",ISNUMBER(SEARCH("games/tabletop games", N2220)),"tabletop games",ISNUMBER(SEARCH("games/video games", N2220)),"video games",ISNUMBER(SEARCH("music/classical music", N2220)),"classical music",ISNUMBER(SEARCH("music/electronic music", N2220)),"electronic music",ISNUMBER(SEARCH("music/faith", N2220)),"faith",ISNUMBER(SEARCH("music/indie rock", N2220)),"indie rock",ISNUMBER(SEARCH("music/jazz", N2220)),"jazz",ISNUMBER(SEARCH("music/metal", N2220)),"metal",ISNUMBER(SEARCH("music/pop", N2220)),"pop",ISNUMBER(SEARCH("music/rock", N2220)),"rock",ISNUMBER(SEARCH("music/world music", N2220)),"world music",ISNUMBER(SEARCH("journalism/audio", N2220)),"audio",ISNUMBER(SEARCH("photography/nature", N2220)),"nature",ISNUMBER(SEARCH("photography/people", N2220)),"people",ISNUMBER(SEARCH("photography/photobooks", N2220)),"photobooks",ISNUMBER(SEARCH("photography/places", N2220)),"places",ISNUMBER(SEARCH("publishing/art books", N2220)),"art books",ISNUMBER(SEARCH("publishing/children's books", N2220)),"children's books",ISNUMBER(SEARCH("publishing/fiction", N2220)),"fiction",ISNUMBER(SEARCH("publishing/nonfiction", N2220)),"nonfiction",ISNUMBER(SEARCH("publishing/radio &amp; podcasts", N2220)),"radio &amp; podcasts",ISNUMBER(SEARCH("publishing/translations", N2220)),"translations",ISNUMBER(SEARCH("technology/gadgets", N2220)),"gadgets",ISNUMBER(SEARCH("technology/hardware", N2220)),"hardware",ISNUMBER(SEARCH("technology/makerspaces", N2220)),"makerspaces",ISNUMBER(SEARCH("technology/space exploration", N2220)),"space exploration",ISNUMBER(SEARCH("technology/wearables", N2220)),"wearables",ISNUMBER(SEARCH("technology/web", N2220)),"web",ISNUMBER(SEARCH("theater/musical", N2220)),"musical",ISNUMBER(SEARCH("theater/plays", N2220)),"plays",ISNUMBER(SEARCH("theater/spaces", N2220)),"spaces")</f>
        <v>electronic music</v>
      </c>
      <c r="S2220" s="6">
        <f t="shared" si="173"/>
        <v>41127.812303240738</v>
      </c>
      <c r="T2220" s="6">
        <f t="shared" si="174"/>
        <v>41150</v>
      </c>
    </row>
    <row r="2221" spans="1:20" ht="48" hidden="1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tr">
        <f t="shared" si="172"/>
        <v>music</v>
      </c>
      <c r="R2221" t="str" cm="1">
        <f t="array" ref="R2221">_xlfn.IFS(ISNUMBER(SEARCH("film &amp; video/television", N2221)),"television",ISNUMBER(SEARCH("film &amp; video/animation", N2221)),"animation",ISNUMBER(SEARCH("film &amp; video/documentary", N2221)),"documentary",ISNUMBER(SEARCH("film &amp; video/drama", N2221)),"drama",ISNUMBER(SEARCH("film &amp; video/science fiction", N2221)),"science fiction",ISNUMBER(SEARCH("film &amp; video/shorts", N2221)),"shorts",ISNUMBER(SEARCH("food/food trucks", N2221)),"food trucks",ISNUMBER(SEARCH("food/restaurants", N2221)),"restaurants",ISNUMBER(SEARCH("food/small batch", N2221)),"small batch",ISNUMBER(SEARCH("games/mobile games", N2221)),"mobile games",ISNUMBER(SEARCH("games/tabletop games", N2221)),"tabletop games",ISNUMBER(SEARCH("games/video games", N2221)),"video games",ISNUMBER(SEARCH("music/classical music", N2221)),"classical music",ISNUMBER(SEARCH("music/electronic music", N2221)),"electronic music",ISNUMBER(SEARCH("music/faith", N2221)),"faith",ISNUMBER(SEARCH("music/indie rock", N2221)),"indie rock",ISNUMBER(SEARCH("music/jazz", N2221)),"jazz",ISNUMBER(SEARCH("music/metal", N2221)),"metal",ISNUMBER(SEARCH("music/pop", N2221)),"pop",ISNUMBER(SEARCH("music/rock", N2221)),"rock",ISNUMBER(SEARCH("music/world music", N2221)),"world music",ISNUMBER(SEARCH("journalism/audio", N2221)),"audio",ISNUMBER(SEARCH("photography/nature", N2221)),"nature",ISNUMBER(SEARCH("photography/people", N2221)),"people",ISNUMBER(SEARCH("photography/photobooks", N2221)),"photobooks",ISNUMBER(SEARCH("photography/places", N2221)),"places",ISNUMBER(SEARCH("publishing/art books", N2221)),"art books",ISNUMBER(SEARCH("publishing/children's books", N2221)),"children's books",ISNUMBER(SEARCH("publishing/fiction", N2221)),"fiction",ISNUMBER(SEARCH("publishing/nonfiction", N2221)),"nonfiction",ISNUMBER(SEARCH("publishing/radio &amp; podcasts", N2221)),"radio &amp; podcasts",ISNUMBER(SEARCH("publishing/translations", N2221)),"translations",ISNUMBER(SEARCH("technology/gadgets", N2221)),"gadgets",ISNUMBER(SEARCH("technology/hardware", N2221)),"hardware",ISNUMBER(SEARCH("technology/makerspaces", N2221)),"makerspaces",ISNUMBER(SEARCH("technology/space exploration", N2221)),"space exploration",ISNUMBER(SEARCH("technology/wearables", N2221)),"wearables",ISNUMBER(SEARCH("technology/web", N2221)),"web",ISNUMBER(SEARCH("theater/musical", N2221)),"musical",ISNUMBER(SEARCH("theater/plays", N2221)),"plays",ISNUMBER(SEARCH("theater/spaces", N2221)),"spaces")</f>
        <v>electronic music</v>
      </c>
      <c r="S2221" s="6">
        <f t="shared" si="173"/>
        <v>42205.718888888892</v>
      </c>
      <c r="T2221" s="6">
        <f t="shared" si="174"/>
        <v>42235.718888888892</v>
      </c>
    </row>
    <row r="2222" spans="1:20" ht="48" hidden="1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tr">
        <f t="shared" si="172"/>
        <v>music</v>
      </c>
      <c r="R2222" t="str" cm="1">
        <f t="array" ref="R2222">_xlfn.IFS(ISNUMBER(SEARCH("film &amp; video/television", N2222)),"television",ISNUMBER(SEARCH("film &amp; video/animation", N2222)),"animation",ISNUMBER(SEARCH("film &amp; video/documentary", N2222)),"documentary",ISNUMBER(SEARCH("film &amp; video/drama", N2222)),"drama",ISNUMBER(SEARCH("film &amp; video/science fiction", N2222)),"science fiction",ISNUMBER(SEARCH("film &amp; video/shorts", N2222)),"shorts",ISNUMBER(SEARCH("food/food trucks", N2222)),"food trucks",ISNUMBER(SEARCH("food/restaurants", N2222)),"restaurants",ISNUMBER(SEARCH("food/small batch", N2222)),"small batch",ISNUMBER(SEARCH("games/mobile games", N2222)),"mobile games",ISNUMBER(SEARCH("games/tabletop games", N2222)),"tabletop games",ISNUMBER(SEARCH("games/video games", N2222)),"video games",ISNUMBER(SEARCH("music/classical music", N2222)),"classical music",ISNUMBER(SEARCH("music/electronic music", N2222)),"electronic music",ISNUMBER(SEARCH("music/faith", N2222)),"faith",ISNUMBER(SEARCH("music/indie rock", N2222)),"indie rock",ISNUMBER(SEARCH("music/jazz", N2222)),"jazz",ISNUMBER(SEARCH("music/metal", N2222)),"metal",ISNUMBER(SEARCH("music/pop", N2222)),"pop",ISNUMBER(SEARCH("music/rock", N2222)),"rock",ISNUMBER(SEARCH("music/world music", N2222)),"world music",ISNUMBER(SEARCH("journalism/audio", N2222)),"audio",ISNUMBER(SEARCH("photography/nature", N2222)),"nature",ISNUMBER(SEARCH("photography/people", N2222)),"people",ISNUMBER(SEARCH("photography/photobooks", N2222)),"photobooks",ISNUMBER(SEARCH("photography/places", N2222)),"places",ISNUMBER(SEARCH("publishing/art books", N2222)),"art books",ISNUMBER(SEARCH("publishing/children's books", N2222)),"children's books",ISNUMBER(SEARCH("publishing/fiction", N2222)),"fiction",ISNUMBER(SEARCH("publishing/nonfiction", N2222)),"nonfiction",ISNUMBER(SEARCH("publishing/radio &amp; podcasts", N2222)),"radio &amp; podcasts",ISNUMBER(SEARCH("publishing/translations", N2222)),"translations",ISNUMBER(SEARCH("technology/gadgets", N2222)),"gadgets",ISNUMBER(SEARCH("technology/hardware", N2222)),"hardware",ISNUMBER(SEARCH("technology/makerspaces", N2222)),"makerspaces",ISNUMBER(SEARCH("technology/space exploration", N2222)),"space exploration",ISNUMBER(SEARCH("technology/wearables", N2222)),"wearables",ISNUMBER(SEARCH("technology/web", N2222)),"web",ISNUMBER(SEARCH("theater/musical", N2222)),"musical",ISNUMBER(SEARCH("theater/plays", N2222)),"plays",ISNUMBER(SEARCH("theater/spaces", N2222)),"spaces")</f>
        <v>electronic music</v>
      </c>
      <c r="S2222" s="6">
        <f t="shared" si="173"/>
        <v>41452.060601851852</v>
      </c>
      <c r="T2222" s="6">
        <f t="shared" si="174"/>
        <v>41482.060601851852</v>
      </c>
    </row>
    <row r="2223" spans="1:20" ht="48" hidden="1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tr">
        <f t="shared" si="172"/>
        <v>games</v>
      </c>
      <c r="R2223" t="str" cm="1">
        <f t="array" ref="R2223">_xlfn.IFS(ISNUMBER(SEARCH("film &amp; video/television", N2223)),"television",ISNUMBER(SEARCH("film &amp; video/animation", N2223)),"animation",ISNUMBER(SEARCH("film &amp; video/documentary", N2223)),"documentary",ISNUMBER(SEARCH("film &amp; video/drama", N2223)),"drama",ISNUMBER(SEARCH("film &amp; video/science fiction", N2223)),"science fiction",ISNUMBER(SEARCH("film &amp; video/shorts", N2223)),"shorts",ISNUMBER(SEARCH("food/food trucks", N2223)),"food trucks",ISNUMBER(SEARCH("food/restaurants", N2223)),"restaurants",ISNUMBER(SEARCH("food/small batch", N2223)),"small batch",ISNUMBER(SEARCH("games/mobile games", N2223)),"mobile games",ISNUMBER(SEARCH("games/tabletop games", N2223)),"tabletop games",ISNUMBER(SEARCH("games/video games", N2223)),"video games",ISNUMBER(SEARCH("music/classical music", N2223)),"classical music",ISNUMBER(SEARCH("music/electronic music", N2223)),"electronic music",ISNUMBER(SEARCH("music/faith", N2223)),"faith",ISNUMBER(SEARCH("music/indie rock", N2223)),"indie rock",ISNUMBER(SEARCH("music/jazz", N2223)),"jazz",ISNUMBER(SEARCH("music/metal", N2223)),"metal",ISNUMBER(SEARCH("music/pop", N2223)),"pop",ISNUMBER(SEARCH("music/rock", N2223)),"rock",ISNUMBER(SEARCH("music/world music", N2223)),"world music",ISNUMBER(SEARCH("journalism/audio", N2223)),"audio",ISNUMBER(SEARCH("photography/nature", N2223)),"nature",ISNUMBER(SEARCH("photography/people", N2223)),"people",ISNUMBER(SEARCH("photography/photobooks", N2223)),"photobooks",ISNUMBER(SEARCH("photography/places", N2223)),"places",ISNUMBER(SEARCH("publishing/art books", N2223)),"art books",ISNUMBER(SEARCH("publishing/children's books", N2223)),"children's books",ISNUMBER(SEARCH("publishing/fiction", N2223)),"fiction",ISNUMBER(SEARCH("publishing/nonfiction", N2223)),"nonfiction",ISNUMBER(SEARCH("publishing/radio &amp; podcasts", N2223)),"radio &amp; podcasts",ISNUMBER(SEARCH("publishing/translations", N2223)),"translations",ISNUMBER(SEARCH("technology/gadgets", N2223)),"gadgets",ISNUMBER(SEARCH("technology/hardware", N2223)),"hardware",ISNUMBER(SEARCH("technology/makerspaces", N2223)),"makerspaces",ISNUMBER(SEARCH("technology/space exploration", N2223)),"space exploration",ISNUMBER(SEARCH("technology/wearables", N2223)),"wearables",ISNUMBER(SEARCH("technology/web", N2223)),"web",ISNUMBER(SEARCH("theater/musical", N2223)),"musical",ISNUMBER(SEARCH("theater/plays", N2223)),"plays",ISNUMBER(SEARCH("theater/spaces", N2223)),"spaces")</f>
        <v>tabletop games</v>
      </c>
      <c r="S2223" s="6">
        <f t="shared" si="173"/>
        <v>42452.666770833333</v>
      </c>
      <c r="T2223" s="6">
        <f t="shared" si="174"/>
        <v>42483</v>
      </c>
    </row>
    <row r="2224" spans="1:20" ht="48" hidden="1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tr">
        <f t="shared" si="172"/>
        <v>games</v>
      </c>
      <c r="R2224" t="str" cm="1">
        <f t="array" ref="R2224">_xlfn.IFS(ISNUMBER(SEARCH("film &amp; video/television", N2224)),"television",ISNUMBER(SEARCH("film &amp; video/animation", N2224)),"animation",ISNUMBER(SEARCH("film &amp; video/documentary", N2224)),"documentary",ISNUMBER(SEARCH("film &amp; video/drama", N2224)),"drama",ISNUMBER(SEARCH("film &amp; video/science fiction", N2224)),"science fiction",ISNUMBER(SEARCH("film &amp; video/shorts", N2224)),"shorts",ISNUMBER(SEARCH("food/food trucks", N2224)),"food trucks",ISNUMBER(SEARCH("food/restaurants", N2224)),"restaurants",ISNUMBER(SEARCH("food/small batch", N2224)),"small batch",ISNUMBER(SEARCH("games/mobile games", N2224)),"mobile games",ISNUMBER(SEARCH("games/tabletop games", N2224)),"tabletop games",ISNUMBER(SEARCH("games/video games", N2224)),"video games",ISNUMBER(SEARCH("music/classical music", N2224)),"classical music",ISNUMBER(SEARCH("music/electronic music", N2224)),"electronic music",ISNUMBER(SEARCH("music/faith", N2224)),"faith",ISNUMBER(SEARCH("music/indie rock", N2224)),"indie rock",ISNUMBER(SEARCH("music/jazz", N2224)),"jazz",ISNUMBER(SEARCH("music/metal", N2224)),"metal",ISNUMBER(SEARCH("music/pop", N2224)),"pop",ISNUMBER(SEARCH("music/rock", N2224)),"rock",ISNUMBER(SEARCH("music/world music", N2224)),"world music",ISNUMBER(SEARCH("journalism/audio", N2224)),"audio",ISNUMBER(SEARCH("photography/nature", N2224)),"nature",ISNUMBER(SEARCH("photography/people", N2224)),"people",ISNUMBER(SEARCH("photography/photobooks", N2224)),"photobooks",ISNUMBER(SEARCH("photography/places", N2224)),"places",ISNUMBER(SEARCH("publishing/art books", N2224)),"art books",ISNUMBER(SEARCH("publishing/children's books", N2224)),"children's books",ISNUMBER(SEARCH("publishing/fiction", N2224)),"fiction",ISNUMBER(SEARCH("publishing/nonfiction", N2224)),"nonfiction",ISNUMBER(SEARCH("publishing/radio &amp; podcasts", N2224)),"radio &amp; podcasts",ISNUMBER(SEARCH("publishing/translations", N2224)),"translations",ISNUMBER(SEARCH("technology/gadgets", N2224)),"gadgets",ISNUMBER(SEARCH("technology/hardware", N2224)),"hardware",ISNUMBER(SEARCH("technology/makerspaces", N2224)),"makerspaces",ISNUMBER(SEARCH("technology/space exploration", N2224)),"space exploration",ISNUMBER(SEARCH("technology/wearables", N2224)),"wearables",ISNUMBER(SEARCH("technology/web", N2224)),"web",ISNUMBER(SEARCH("theater/musical", N2224)),"musical",ISNUMBER(SEARCH("theater/plays", N2224)),"plays",ISNUMBER(SEARCH("theater/spaces", N2224)),"spaces")</f>
        <v>tabletop games</v>
      </c>
      <c r="S2224" s="6">
        <f t="shared" si="173"/>
        <v>40906.787581018521</v>
      </c>
      <c r="T2224" s="6">
        <f t="shared" si="174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tr">
        <f t="shared" si="172"/>
        <v>games</v>
      </c>
      <c r="R2225" t="str" cm="1">
        <f t="array" ref="R2225">_xlfn.IFS(ISNUMBER(SEARCH("film &amp; video/television", N2225)),"television",ISNUMBER(SEARCH("film &amp; video/animation", N2225)),"animation",ISNUMBER(SEARCH("film &amp; video/documentary", N2225)),"documentary",ISNUMBER(SEARCH("film &amp; video/drama", N2225)),"drama",ISNUMBER(SEARCH("film &amp; video/science fiction", N2225)),"science fiction",ISNUMBER(SEARCH("film &amp; video/shorts", N2225)),"shorts",ISNUMBER(SEARCH("food/food trucks", N2225)),"food trucks",ISNUMBER(SEARCH("food/restaurants", N2225)),"restaurants",ISNUMBER(SEARCH("food/small batch", N2225)),"small batch",ISNUMBER(SEARCH("games/mobile games", N2225)),"mobile games",ISNUMBER(SEARCH("games/tabletop games", N2225)),"tabletop games",ISNUMBER(SEARCH("games/video games", N2225)),"video games",ISNUMBER(SEARCH("music/classical music", N2225)),"classical music",ISNUMBER(SEARCH("music/electronic music", N2225)),"electronic music",ISNUMBER(SEARCH("music/faith", N2225)),"faith",ISNUMBER(SEARCH("music/indie rock", N2225)),"indie rock",ISNUMBER(SEARCH("music/jazz", N2225)),"jazz",ISNUMBER(SEARCH("music/metal", N2225)),"metal",ISNUMBER(SEARCH("music/pop", N2225)),"pop",ISNUMBER(SEARCH("music/rock", N2225)),"rock",ISNUMBER(SEARCH("music/world music", N2225)),"world music",ISNUMBER(SEARCH("journalism/audio", N2225)),"audio",ISNUMBER(SEARCH("photography/nature", N2225)),"nature",ISNUMBER(SEARCH("photography/people", N2225)),"people",ISNUMBER(SEARCH("photography/photobooks", N2225)),"photobooks",ISNUMBER(SEARCH("photography/places", N2225)),"places",ISNUMBER(SEARCH("publishing/art books", N2225)),"art books",ISNUMBER(SEARCH("publishing/children's books", N2225)),"children's books",ISNUMBER(SEARCH("publishing/fiction", N2225)),"fiction",ISNUMBER(SEARCH("publishing/nonfiction", N2225)),"nonfiction",ISNUMBER(SEARCH("publishing/radio &amp; podcasts", N2225)),"radio &amp; podcasts",ISNUMBER(SEARCH("publishing/translations", N2225)),"translations",ISNUMBER(SEARCH("technology/gadgets", N2225)),"gadgets",ISNUMBER(SEARCH("technology/hardware", N2225)),"hardware",ISNUMBER(SEARCH("technology/makerspaces", N2225)),"makerspaces",ISNUMBER(SEARCH("technology/space exploration", N2225)),"space exploration",ISNUMBER(SEARCH("technology/wearables", N2225)),"wearables",ISNUMBER(SEARCH("technology/web", N2225)),"web",ISNUMBER(SEARCH("theater/musical", N2225)),"musical",ISNUMBER(SEARCH("theater/plays", N2225)),"plays",ISNUMBER(SEARCH("theater/spaces", N2225)),"spaces")</f>
        <v>tabletop games</v>
      </c>
      <c r="S2225" s="6">
        <f t="shared" si="173"/>
        <v>42152.640833333338</v>
      </c>
      <c r="T2225" s="6">
        <f t="shared" si="174"/>
        <v>42182.640833333338</v>
      </c>
    </row>
    <row r="2226" spans="1:20" ht="48" hidden="1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tr">
        <f t="shared" si="172"/>
        <v>games</v>
      </c>
      <c r="R2226" t="str" cm="1">
        <f t="array" ref="R2226">_xlfn.IFS(ISNUMBER(SEARCH("film &amp; video/television", N2226)),"television",ISNUMBER(SEARCH("film &amp; video/animation", N2226)),"animation",ISNUMBER(SEARCH("film &amp; video/documentary", N2226)),"documentary",ISNUMBER(SEARCH("film &amp; video/drama", N2226)),"drama",ISNUMBER(SEARCH("film &amp; video/science fiction", N2226)),"science fiction",ISNUMBER(SEARCH("film &amp; video/shorts", N2226)),"shorts",ISNUMBER(SEARCH("food/food trucks", N2226)),"food trucks",ISNUMBER(SEARCH("food/restaurants", N2226)),"restaurants",ISNUMBER(SEARCH("food/small batch", N2226)),"small batch",ISNUMBER(SEARCH("games/mobile games", N2226)),"mobile games",ISNUMBER(SEARCH("games/tabletop games", N2226)),"tabletop games",ISNUMBER(SEARCH("games/video games", N2226)),"video games",ISNUMBER(SEARCH("music/classical music", N2226)),"classical music",ISNUMBER(SEARCH("music/electronic music", N2226)),"electronic music",ISNUMBER(SEARCH("music/faith", N2226)),"faith",ISNUMBER(SEARCH("music/indie rock", N2226)),"indie rock",ISNUMBER(SEARCH("music/jazz", N2226)),"jazz",ISNUMBER(SEARCH("music/metal", N2226)),"metal",ISNUMBER(SEARCH("music/pop", N2226)),"pop",ISNUMBER(SEARCH("music/rock", N2226)),"rock",ISNUMBER(SEARCH("music/world music", N2226)),"world music",ISNUMBER(SEARCH("journalism/audio", N2226)),"audio",ISNUMBER(SEARCH("photography/nature", N2226)),"nature",ISNUMBER(SEARCH("photography/people", N2226)),"people",ISNUMBER(SEARCH("photography/photobooks", N2226)),"photobooks",ISNUMBER(SEARCH("photography/places", N2226)),"places",ISNUMBER(SEARCH("publishing/art books", N2226)),"art books",ISNUMBER(SEARCH("publishing/children's books", N2226)),"children's books",ISNUMBER(SEARCH("publishing/fiction", N2226)),"fiction",ISNUMBER(SEARCH("publishing/nonfiction", N2226)),"nonfiction",ISNUMBER(SEARCH("publishing/radio &amp; podcasts", N2226)),"radio &amp; podcasts",ISNUMBER(SEARCH("publishing/translations", N2226)),"translations",ISNUMBER(SEARCH("technology/gadgets", N2226)),"gadgets",ISNUMBER(SEARCH("technology/hardware", N2226)),"hardware",ISNUMBER(SEARCH("technology/makerspaces", N2226)),"makerspaces",ISNUMBER(SEARCH("technology/space exploration", N2226)),"space exploration",ISNUMBER(SEARCH("technology/wearables", N2226)),"wearables",ISNUMBER(SEARCH("technology/web", N2226)),"web",ISNUMBER(SEARCH("theater/musical", N2226)),"musical",ISNUMBER(SEARCH("theater/plays", N2226)),"plays",ISNUMBER(SEARCH("theater/spaces", N2226)),"spaces")</f>
        <v>tabletop games</v>
      </c>
      <c r="S2226" s="6">
        <f t="shared" si="173"/>
        <v>42644.667534722219</v>
      </c>
      <c r="T2226" s="6">
        <f t="shared" si="174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tr">
        <f t="shared" si="172"/>
        <v>games</v>
      </c>
      <c r="R2227" t="str" cm="1">
        <f t="array" ref="R2227">_xlfn.IFS(ISNUMBER(SEARCH("film &amp; video/television", N2227)),"television",ISNUMBER(SEARCH("film &amp; video/animation", N2227)),"animation",ISNUMBER(SEARCH("film &amp; video/documentary", N2227)),"documentary",ISNUMBER(SEARCH("film &amp; video/drama", N2227)),"drama",ISNUMBER(SEARCH("film &amp; video/science fiction", N2227)),"science fiction",ISNUMBER(SEARCH("film &amp; video/shorts", N2227)),"shorts",ISNUMBER(SEARCH("food/food trucks", N2227)),"food trucks",ISNUMBER(SEARCH("food/restaurants", N2227)),"restaurants",ISNUMBER(SEARCH("food/small batch", N2227)),"small batch",ISNUMBER(SEARCH("games/mobile games", N2227)),"mobile games",ISNUMBER(SEARCH("games/tabletop games", N2227)),"tabletop games",ISNUMBER(SEARCH("games/video games", N2227)),"video games",ISNUMBER(SEARCH("music/classical music", N2227)),"classical music",ISNUMBER(SEARCH("music/electronic music", N2227)),"electronic music",ISNUMBER(SEARCH("music/faith", N2227)),"faith",ISNUMBER(SEARCH("music/indie rock", N2227)),"indie rock",ISNUMBER(SEARCH("music/jazz", N2227)),"jazz",ISNUMBER(SEARCH("music/metal", N2227)),"metal",ISNUMBER(SEARCH("music/pop", N2227)),"pop",ISNUMBER(SEARCH("music/rock", N2227)),"rock",ISNUMBER(SEARCH("music/world music", N2227)),"world music",ISNUMBER(SEARCH("journalism/audio", N2227)),"audio",ISNUMBER(SEARCH("photography/nature", N2227)),"nature",ISNUMBER(SEARCH("photography/people", N2227)),"people",ISNUMBER(SEARCH("photography/photobooks", N2227)),"photobooks",ISNUMBER(SEARCH("photography/places", N2227)),"places",ISNUMBER(SEARCH("publishing/art books", N2227)),"art books",ISNUMBER(SEARCH("publishing/children's books", N2227)),"children's books",ISNUMBER(SEARCH("publishing/fiction", N2227)),"fiction",ISNUMBER(SEARCH("publishing/nonfiction", N2227)),"nonfiction",ISNUMBER(SEARCH("publishing/radio &amp; podcasts", N2227)),"radio &amp; podcasts",ISNUMBER(SEARCH("publishing/translations", N2227)),"translations",ISNUMBER(SEARCH("technology/gadgets", N2227)),"gadgets",ISNUMBER(SEARCH("technology/hardware", N2227)),"hardware",ISNUMBER(SEARCH("technology/makerspaces", N2227)),"makerspaces",ISNUMBER(SEARCH("technology/space exploration", N2227)),"space exploration",ISNUMBER(SEARCH("technology/wearables", N2227)),"wearables",ISNUMBER(SEARCH("technology/web", N2227)),"web",ISNUMBER(SEARCH("theater/musical", N2227)),"musical",ISNUMBER(SEARCH("theater/plays", N2227)),"plays",ISNUMBER(SEARCH("theater/spaces", N2227)),"spaces")</f>
        <v>tabletop games</v>
      </c>
      <c r="S2227" s="6">
        <f t="shared" si="173"/>
        <v>41873.79184027778</v>
      </c>
      <c r="T2227" s="6">
        <f t="shared" si="174"/>
        <v>41903.79184027778</v>
      </c>
    </row>
    <row r="2228" spans="1:20" ht="48" hidden="1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tr">
        <f t="shared" si="172"/>
        <v>games</v>
      </c>
      <c r="R2228" t="str" cm="1">
        <f t="array" ref="R2228">_xlfn.IFS(ISNUMBER(SEARCH("film &amp; video/television", N2228)),"television",ISNUMBER(SEARCH("film &amp; video/animation", N2228)),"animation",ISNUMBER(SEARCH("film &amp; video/documentary", N2228)),"documentary",ISNUMBER(SEARCH("film &amp; video/drama", N2228)),"drama",ISNUMBER(SEARCH("film &amp; video/science fiction", N2228)),"science fiction",ISNUMBER(SEARCH("film &amp; video/shorts", N2228)),"shorts",ISNUMBER(SEARCH("food/food trucks", N2228)),"food trucks",ISNUMBER(SEARCH("food/restaurants", N2228)),"restaurants",ISNUMBER(SEARCH("food/small batch", N2228)),"small batch",ISNUMBER(SEARCH("games/mobile games", N2228)),"mobile games",ISNUMBER(SEARCH("games/tabletop games", N2228)),"tabletop games",ISNUMBER(SEARCH("games/video games", N2228)),"video games",ISNUMBER(SEARCH("music/classical music", N2228)),"classical music",ISNUMBER(SEARCH("music/electronic music", N2228)),"electronic music",ISNUMBER(SEARCH("music/faith", N2228)),"faith",ISNUMBER(SEARCH("music/indie rock", N2228)),"indie rock",ISNUMBER(SEARCH("music/jazz", N2228)),"jazz",ISNUMBER(SEARCH("music/metal", N2228)),"metal",ISNUMBER(SEARCH("music/pop", N2228)),"pop",ISNUMBER(SEARCH("music/rock", N2228)),"rock",ISNUMBER(SEARCH("music/world music", N2228)),"world music",ISNUMBER(SEARCH("journalism/audio", N2228)),"audio",ISNUMBER(SEARCH("photography/nature", N2228)),"nature",ISNUMBER(SEARCH("photography/people", N2228)),"people",ISNUMBER(SEARCH("photography/photobooks", N2228)),"photobooks",ISNUMBER(SEARCH("photography/places", N2228)),"places",ISNUMBER(SEARCH("publishing/art books", N2228)),"art books",ISNUMBER(SEARCH("publishing/children's books", N2228)),"children's books",ISNUMBER(SEARCH("publishing/fiction", N2228)),"fiction",ISNUMBER(SEARCH("publishing/nonfiction", N2228)),"nonfiction",ISNUMBER(SEARCH("publishing/radio &amp; podcasts", N2228)),"radio &amp; podcasts",ISNUMBER(SEARCH("publishing/translations", N2228)),"translations",ISNUMBER(SEARCH("technology/gadgets", N2228)),"gadgets",ISNUMBER(SEARCH("technology/hardware", N2228)),"hardware",ISNUMBER(SEARCH("technology/makerspaces", N2228)),"makerspaces",ISNUMBER(SEARCH("technology/space exploration", N2228)),"space exploration",ISNUMBER(SEARCH("technology/wearables", N2228)),"wearables",ISNUMBER(SEARCH("technology/web", N2228)),"web",ISNUMBER(SEARCH("theater/musical", N2228)),"musical",ISNUMBER(SEARCH("theater/plays", N2228)),"plays",ISNUMBER(SEARCH("theater/spaces", N2228)),"spaces")</f>
        <v>tabletop games</v>
      </c>
      <c r="S2228" s="6">
        <f t="shared" si="173"/>
        <v>42381.79886574074</v>
      </c>
      <c r="T2228" s="6">
        <f t="shared" si="174"/>
        <v>42412.207638888889</v>
      </c>
    </row>
    <row r="2229" spans="1:20" ht="48" hidden="1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tr">
        <f t="shared" si="172"/>
        <v>games</v>
      </c>
      <c r="R2229" t="str" cm="1">
        <f t="array" ref="R2229">_xlfn.IFS(ISNUMBER(SEARCH("film &amp; video/television", N2229)),"television",ISNUMBER(SEARCH("film &amp; video/animation", N2229)),"animation",ISNUMBER(SEARCH("film &amp; video/documentary", N2229)),"documentary",ISNUMBER(SEARCH("film &amp; video/drama", N2229)),"drama",ISNUMBER(SEARCH("film &amp; video/science fiction", N2229)),"science fiction",ISNUMBER(SEARCH("film &amp; video/shorts", N2229)),"shorts",ISNUMBER(SEARCH("food/food trucks", N2229)),"food trucks",ISNUMBER(SEARCH("food/restaurants", N2229)),"restaurants",ISNUMBER(SEARCH("food/small batch", N2229)),"small batch",ISNUMBER(SEARCH("games/mobile games", N2229)),"mobile games",ISNUMBER(SEARCH("games/tabletop games", N2229)),"tabletop games",ISNUMBER(SEARCH("games/video games", N2229)),"video games",ISNUMBER(SEARCH("music/classical music", N2229)),"classical music",ISNUMBER(SEARCH("music/electronic music", N2229)),"electronic music",ISNUMBER(SEARCH("music/faith", N2229)),"faith",ISNUMBER(SEARCH("music/indie rock", N2229)),"indie rock",ISNUMBER(SEARCH("music/jazz", N2229)),"jazz",ISNUMBER(SEARCH("music/metal", N2229)),"metal",ISNUMBER(SEARCH("music/pop", N2229)),"pop",ISNUMBER(SEARCH("music/rock", N2229)),"rock",ISNUMBER(SEARCH("music/world music", N2229)),"world music",ISNUMBER(SEARCH("journalism/audio", N2229)),"audio",ISNUMBER(SEARCH("photography/nature", N2229)),"nature",ISNUMBER(SEARCH("photography/people", N2229)),"people",ISNUMBER(SEARCH("photography/photobooks", N2229)),"photobooks",ISNUMBER(SEARCH("photography/places", N2229)),"places",ISNUMBER(SEARCH("publishing/art books", N2229)),"art books",ISNUMBER(SEARCH("publishing/children's books", N2229)),"children's books",ISNUMBER(SEARCH("publishing/fiction", N2229)),"fiction",ISNUMBER(SEARCH("publishing/nonfiction", N2229)),"nonfiction",ISNUMBER(SEARCH("publishing/radio &amp; podcasts", N2229)),"radio &amp; podcasts",ISNUMBER(SEARCH("publishing/translations", N2229)),"translations",ISNUMBER(SEARCH("technology/gadgets", N2229)),"gadgets",ISNUMBER(SEARCH("technology/hardware", N2229)),"hardware",ISNUMBER(SEARCH("technology/makerspaces", N2229)),"makerspaces",ISNUMBER(SEARCH("technology/space exploration", N2229)),"space exploration",ISNUMBER(SEARCH("technology/wearables", N2229)),"wearables",ISNUMBER(SEARCH("technology/web", N2229)),"web",ISNUMBER(SEARCH("theater/musical", N2229)),"musical",ISNUMBER(SEARCH("theater/plays", N2229)),"plays",ISNUMBER(SEARCH("theater/spaces", N2229)),"spaces")</f>
        <v>tabletop games</v>
      </c>
      <c r="S2229" s="6">
        <f t="shared" si="173"/>
        <v>41561.807349537034</v>
      </c>
      <c r="T2229" s="6">
        <f t="shared" si="174"/>
        <v>41591.849016203705</v>
      </c>
    </row>
    <row r="2230" spans="1:20" ht="48" hidden="1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tr">
        <f t="shared" si="172"/>
        <v>games</v>
      </c>
      <c r="R2230" t="str" cm="1">
        <f t="array" ref="R2230">_xlfn.IFS(ISNUMBER(SEARCH("film &amp; video/television", N2230)),"television",ISNUMBER(SEARCH("film &amp; video/animation", N2230)),"animation",ISNUMBER(SEARCH("film &amp; video/documentary", N2230)),"documentary",ISNUMBER(SEARCH("film &amp; video/drama", N2230)),"drama",ISNUMBER(SEARCH("film &amp; video/science fiction", N2230)),"science fiction",ISNUMBER(SEARCH("film &amp; video/shorts", N2230)),"shorts",ISNUMBER(SEARCH("food/food trucks", N2230)),"food trucks",ISNUMBER(SEARCH("food/restaurants", N2230)),"restaurants",ISNUMBER(SEARCH("food/small batch", N2230)),"small batch",ISNUMBER(SEARCH("games/mobile games", N2230)),"mobile games",ISNUMBER(SEARCH("games/tabletop games", N2230)),"tabletop games",ISNUMBER(SEARCH("games/video games", N2230)),"video games",ISNUMBER(SEARCH("music/classical music", N2230)),"classical music",ISNUMBER(SEARCH("music/electronic music", N2230)),"electronic music",ISNUMBER(SEARCH("music/faith", N2230)),"faith",ISNUMBER(SEARCH("music/indie rock", N2230)),"indie rock",ISNUMBER(SEARCH("music/jazz", N2230)),"jazz",ISNUMBER(SEARCH("music/metal", N2230)),"metal",ISNUMBER(SEARCH("music/pop", N2230)),"pop",ISNUMBER(SEARCH("music/rock", N2230)),"rock",ISNUMBER(SEARCH("music/world music", N2230)),"world music",ISNUMBER(SEARCH("journalism/audio", N2230)),"audio",ISNUMBER(SEARCH("photography/nature", N2230)),"nature",ISNUMBER(SEARCH("photography/people", N2230)),"people",ISNUMBER(SEARCH("photography/photobooks", N2230)),"photobooks",ISNUMBER(SEARCH("photography/places", N2230)),"places",ISNUMBER(SEARCH("publishing/art books", N2230)),"art books",ISNUMBER(SEARCH("publishing/children's books", N2230)),"children's books",ISNUMBER(SEARCH("publishing/fiction", N2230)),"fiction",ISNUMBER(SEARCH("publishing/nonfiction", N2230)),"nonfiction",ISNUMBER(SEARCH("publishing/radio &amp; podcasts", N2230)),"radio &amp; podcasts",ISNUMBER(SEARCH("publishing/translations", N2230)),"translations",ISNUMBER(SEARCH("technology/gadgets", N2230)),"gadgets",ISNUMBER(SEARCH("technology/hardware", N2230)),"hardware",ISNUMBER(SEARCH("technology/makerspaces", N2230)),"makerspaces",ISNUMBER(SEARCH("technology/space exploration", N2230)),"space exploration",ISNUMBER(SEARCH("technology/wearables", N2230)),"wearables",ISNUMBER(SEARCH("technology/web", N2230)),"web",ISNUMBER(SEARCH("theater/musical", N2230)),"musical",ISNUMBER(SEARCH("theater/plays", N2230)),"plays",ISNUMBER(SEARCH("theater/spaces", N2230)),"spaces")</f>
        <v>tabletop games</v>
      </c>
      <c r="S2230" s="6">
        <f t="shared" si="173"/>
        <v>42202.278194444443</v>
      </c>
      <c r="T2230" s="6">
        <f t="shared" si="174"/>
        <v>42232.278194444443</v>
      </c>
    </row>
    <row r="2231" spans="1:20" ht="48" hidden="1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tr">
        <f t="shared" si="172"/>
        <v>games</v>
      </c>
      <c r="R2231" t="str" cm="1">
        <f t="array" ref="R2231">_xlfn.IFS(ISNUMBER(SEARCH("film &amp; video/television", N2231)),"television",ISNUMBER(SEARCH("film &amp; video/animation", N2231)),"animation",ISNUMBER(SEARCH("film &amp; video/documentary", N2231)),"documentary",ISNUMBER(SEARCH("film &amp; video/drama", N2231)),"drama",ISNUMBER(SEARCH("film &amp; video/science fiction", N2231)),"science fiction",ISNUMBER(SEARCH("film &amp; video/shorts", N2231)),"shorts",ISNUMBER(SEARCH("food/food trucks", N2231)),"food trucks",ISNUMBER(SEARCH("food/restaurants", N2231)),"restaurants",ISNUMBER(SEARCH("food/small batch", N2231)),"small batch",ISNUMBER(SEARCH("games/mobile games", N2231)),"mobile games",ISNUMBER(SEARCH("games/tabletop games", N2231)),"tabletop games",ISNUMBER(SEARCH("games/video games", N2231)),"video games",ISNUMBER(SEARCH("music/classical music", N2231)),"classical music",ISNUMBER(SEARCH("music/electronic music", N2231)),"electronic music",ISNUMBER(SEARCH("music/faith", N2231)),"faith",ISNUMBER(SEARCH("music/indie rock", N2231)),"indie rock",ISNUMBER(SEARCH("music/jazz", N2231)),"jazz",ISNUMBER(SEARCH("music/metal", N2231)),"metal",ISNUMBER(SEARCH("music/pop", N2231)),"pop",ISNUMBER(SEARCH("music/rock", N2231)),"rock",ISNUMBER(SEARCH("music/world music", N2231)),"world music",ISNUMBER(SEARCH("journalism/audio", N2231)),"audio",ISNUMBER(SEARCH("photography/nature", N2231)),"nature",ISNUMBER(SEARCH("photography/people", N2231)),"people",ISNUMBER(SEARCH("photography/photobooks", N2231)),"photobooks",ISNUMBER(SEARCH("photography/places", N2231)),"places",ISNUMBER(SEARCH("publishing/art books", N2231)),"art books",ISNUMBER(SEARCH("publishing/children's books", N2231)),"children's books",ISNUMBER(SEARCH("publishing/fiction", N2231)),"fiction",ISNUMBER(SEARCH("publishing/nonfiction", N2231)),"nonfiction",ISNUMBER(SEARCH("publishing/radio &amp; podcasts", N2231)),"radio &amp; podcasts",ISNUMBER(SEARCH("publishing/translations", N2231)),"translations",ISNUMBER(SEARCH("technology/gadgets", N2231)),"gadgets",ISNUMBER(SEARCH("technology/hardware", N2231)),"hardware",ISNUMBER(SEARCH("technology/makerspaces", N2231)),"makerspaces",ISNUMBER(SEARCH("technology/space exploration", N2231)),"space exploration",ISNUMBER(SEARCH("technology/wearables", N2231)),"wearables",ISNUMBER(SEARCH("technology/web", N2231)),"web",ISNUMBER(SEARCH("theater/musical", N2231)),"musical",ISNUMBER(SEARCH("theater/plays", N2231)),"plays",ISNUMBER(SEARCH("theater/spaces", N2231)),"spaces")</f>
        <v>tabletop games</v>
      </c>
      <c r="S2231" s="6">
        <f t="shared" si="173"/>
        <v>41484.664247685185</v>
      </c>
      <c r="T2231" s="6">
        <f t="shared" si="174"/>
        <v>41520.166666666664</v>
      </c>
    </row>
    <row r="2232" spans="1:20" ht="48" hidden="1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tr">
        <f t="shared" si="172"/>
        <v>games</v>
      </c>
      <c r="R2232" t="str" cm="1">
        <f t="array" ref="R2232">_xlfn.IFS(ISNUMBER(SEARCH("film &amp; video/television", N2232)),"television",ISNUMBER(SEARCH("film &amp; video/animation", N2232)),"animation",ISNUMBER(SEARCH("film &amp; video/documentary", N2232)),"documentary",ISNUMBER(SEARCH("film &amp; video/drama", N2232)),"drama",ISNUMBER(SEARCH("film &amp; video/science fiction", N2232)),"science fiction",ISNUMBER(SEARCH("film &amp; video/shorts", N2232)),"shorts",ISNUMBER(SEARCH("food/food trucks", N2232)),"food trucks",ISNUMBER(SEARCH("food/restaurants", N2232)),"restaurants",ISNUMBER(SEARCH("food/small batch", N2232)),"small batch",ISNUMBER(SEARCH("games/mobile games", N2232)),"mobile games",ISNUMBER(SEARCH("games/tabletop games", N2232)),"tabletop games",ISNUMBER(SEARCH("games/video games", N2232)),"video games",ISNUMBER(SEARCH("music/classical music", N2232)),"classical music",ISNUMBER(SEARCH("music/electronic music", N2232)),"electronic music",ISNUMBER(SEARCH("music/faith", N2232)),"faith",ISNUMBER(SEARCH("music/indie rock", N2232)),"indie rock",ISNUMBER(SEARCH("music/jazz", N2232)),"jazz",ISNUMBER(SEARCH("music/metal", N2232)),"metal",ISNUMBER(SEARCH("music/pop", N2232)),"pop",ISNUMBER(SEARCH("music/rock", N2232)),"rock",ISNUMBER(SEARCH("music/world music", N2232)),"world music",ISNUMBER(SEARCH("journalism/audio", N2232)),"audio",ISNUMBER(SEARCH("photography/nature", N2232)),"nature",ISNUMBER(SEARCH("photography/people", N2232)),"people",ISNUMBER(SEARCH("photography/photobooks", N2232)),"photobooks",ISNUMBER(SEARCH("photography/places", N2232)),"places",ISNUMBER(SEARCH("publishing/art books", N2232)),"art books",ISNUMBER(SEARCH("publishing/children's books", N2232)),"children's books",ISNUMBER(SEARCH("publishing/fiction", N2232)),"fiction",ISNUMBER(SEARCH("publishing/nonfiction", N2232)),"nonfiction",ISNUMBER(SEARCH("publishing/radio &amp; podcasts", N2232)),"radio &amp; podcasts",ISNUMBER(SEARCH("publishing/translations", N2232)),"translations",ISNUMBER(SEARCH("technology/gadgets", N2232)),"gadgets",ISNUMBER(SEARCH("technology/hardware", N2232)),"hardware",ISNUMBER(SEARCH("technology/makerspaces", N2232)),"makerspaces",ISNUMBER(SEARCH("technology/space exploration", N2232)),"space exploration",ISNUMBER(SEARCH("technology/wearables", N2232)),"wearables",ISNUMBER(SEARCH("technology/web", N2232)),"web",ISNUMBER(SEARCH("theater/musical", N2232)),"musical",ISNUMBER(SEARCH("theater/plays", N2232)),"plays",ISNUMBER(SEARCH("theater/spaces", N2232)),"spaces")</f>
        <v>tabletop games</v>
      </c>
      <c r="S2232" s="6">
        <f t="shared" si="173"/>
        <v>41724.881099537037</v>
      </c>
      <c r="T2232" s="6">
        <f t="shared" si="174"/>
        <v>41754.881099537037</v>
      </c>
    </row>
    <row r="2233" spans="1:20" ht="48" hidden="1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tr">
        <f t="shared" si="172"/>
        <v>games</v>
      </c>
      <c r="R2233" t="str" cm="1">
        <f t="array" ref="R2233">_xlfn.IFS(ISNUMBER(SEARCH("film &amp; video/television", N2233)),"television",ISNUMBER(SEARCH("film &amp; video/animation", N2233)),"animation",ISNUMBER(SEARCH("film &amp; video/documentary", N2233)),"documentary",ISNUMBER(SEARCH("film &amp; video/drama", N2233)),"drama",ISNUMBER(SEARCH("film &amp; video/science fiction", N2233)),"science fiction",ISNUMBER(SEARCH("film &amp; video/shorts", N2233)),"shorts",ISNUMBER(SEARCH("food/food trucks", N2233)),"food trucks",ISNUMBER(SEARCH("food/restaurants", N2233)),"restaurants",ISNUMBER(SEARCH("food/small batch", N2233)),"small batch",ISNUMBER(SEARCH("games/mobile games", N2233)),"mobile games",ISNUMBER(SEARCH("games/tabletop games", N2233)),"tabletop games",ISNUMBER(SEARCH("games/video games", N2233)),"video games",ISNUMBER(SEARCH("music/classical music", N2233)),"classical music",ISNUMBER(SEARCH("music/electronic music", N2233)),"electronic music",ISNUMBER(SEARCH("music/faith", N2233)),"faith",ISNUMBER(SEARCH("music/indie rock", N2233)),"indie rock",ISNUMBER(SEARCH("music/jazz", N2233)),"jazz",ISNUMBER(SEARCH("music/metal", N2233)),"metal",ISNUMBER(SEARCH("music/pop", N2233)),"pop",ISNUMBER(SEARCH("music/rock", N2233)),"rock",ISNUMBER(SEARCH("music/world music", N2233)),"world music",ISNUMBER(SEARCH("journalism/audio", N2233)),"audio",ISNUMBER(SEARCH("photography/nature", N2233)),"nature",ISNUMBER(SEARCH("photography/people", N2233)),"people",ISNUMBER(SEARCH("photography/photobooks", N2233)),"photobooks",ISNUMBER(SEARCH("photography/places", N2233)),"places",ISNUMBER(SEARCH("publishing/art books", N2233)),"art books",ISNUMBER(SEARCH("publishing/children's books", N2233)),"children's books",ISNUMBER(SEARCH("publishing/fiction", N2233)),"fiction",ISNUMBER(SEARCH("publishing/nonfiction", N2233)),"nonfiction",ISNUMBER(SEARCH("publishing/radio &amp; podcasts", N2233)),"radio &amp; podcasts",ISNUMBER(SEARCH("publishing/translations", N2233)),"translations",ISNUMBER(SEARCH("technology/gadgets", N2233)),"gadgets",ISNUMBER(SEARCH("technology/hardware", N2233)),"hardware",ISNUMBER(SEARCH("technology/makerspaces", N2233)),"makerspaces",ISNUMBER(SEARCH("technology/space exploration", N2233)),"space exploration",ISNUMBER(SEARCH("technology/wearables", N2233)),"wearables",ISNUMBER(SEARCH("technology/web", N2233)),"web",ISNUMBER(SEARCH("theater/musical", N2233)),"musical",ISNUMBER(SEARCH("theater/plays", N2233)),"plays",ISNUMBER(SEARCH("theater/spaces", N2233)),"spaces")</f>
        <v>tabletop games</v>
      </c>
      <c r="S2233" s="6">
        <f t="shared" si="173"/>
        <v>41423.910891203705</v>
      </c>
      <c r="T2233" s="6">
        <f t="shared" si="174"/>
        <v>41450.208333333336</v>
      </c>
    </row>
    <row r="2234" spans="1:20" ht="48" hidden="1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tr">
        <f t="shared" si="172"/>
        <v>games</v>
      </c>
      <c r="R2234" t="str" cm="1">
        <f t="array" ref="R2234">_xlfn.IFS(ISNUMBER(SEARCH("film &amp; video/television", N2234)),"television",ISNUMBER(SEARCH("film &amp; video/animation", N2234)),"animation",ISNUMBER(SEARCH("film &amp; video/documentary", N2234)),"documentary",ISNUMBER(SEARCH("film &amp; video/drama", N2234)),"drama",ISNUMBER(SEARCH("film &amp; video/science fiction", N2234)),"science fiction",ISNUMBER(SEARCH("film &amp; video/shorts", N2234)),"shorts",ISNUMBER(SEARCH("food/food trucks", N2234)),"food trucks",ISNUMBER(SEARCH("food/restaurants", N2234)),"restaurants",ISNUMBER(SEARCH("food/small batch", N2234)),"small batch",ISNUMBER(SEARCH("games/mobile games", N2234)),"mobile games",ISNUMBER(SEARCH("games/tabletop games", N2234)),"tabletop games",ISNUMBER(SEARCH("games/video games", N2234)),"video games",ISNUMBER(SEARCH("music/classical music", N2234)),"classical music",ISNUMBER(SEARCH("music/electronic music", N2234)),"electronic music",ISNUMBER(SEARCH("music/faith", N2234)),"faith",ISNUMBER(SEARCH("music/indie rock", N2234)),"indie rock",ISNUMBER(SEARCH("music/jazz", N2234)),"jazz",ISNUMBER(SEARCH("music/metal", N2234)),"metal",ISNUMBER(SEARCH("music/pop", N2234)),"pop",ISNUMBER(SEARCH("music/rock", N2234)),"rock",ISNUMBER(SEARCH("music/world music", N2234)),"world music",ISNUMBER(SEARCH("journalism/audio", N2234)),"audio",ISNUMBER(SEARCH("photography/nature", N2234)),"nature",ISNUMBER(SEARCH("photography/people", N2234)),"people",ISNUMBER(SEARCH("photography/photobooks", N2234)),"photobooks",ISNUMBER(SEARCH("photography/places", N2234)),"places",ISNUMBER(SEARCH("publishing/art books", N2234)),"art books",ISNUMBER(SEARCH("publishing/children's books", N2234)),"children's books",ISNUMBER(SEARCH("publishing/fiction", N2234)),"fiction",ISNUMBER(SEARCH("publishing/nonfiction", N2234)),"nonfiction",ISNUMBER(SEARCH("publishing/radio &amp; podcasts", N2234)),"radio &amp; podcasts",ISNUMBER(SEARCH("publishing/translations", N2234)),"translations",ISNUMBER(SEARCH("technology/gadgets", N2234)),"gadgets",ISNUMBER(SEARCH("technology/hardware", N2234)),"hardware",ISNUMBER(SEARCH("technology/makerspaces", N2234)),"makerspaces",ISNUMBER(SEARCH("technology/space exploration", N2234)),"space exploration",ISNUMBER(SEARCH("technology/wearables", N2234)),"wearables",ISNUMBER(SEARCH("technology/web", N2234)),"web",ISNUMBER(SEARCH("theater/musical", N2234)),"musical",ISNUMBER(SEARCH("theater/plays", N2234)),"plays",ISNUMBER(SEARCH("theater/spaces", N2234)),"spaces")</f>
        <v>tabletop games</v>
      </c>
      <c r="S2234" s="6">
        <f t="shared" si="173"/>
        <v>41806.794074074074</v>
      </c>
      <c r="T2234" s="6">
        <f t="shared" si="174"/>
        <v>41839.125</v>
      </c>
    </row>
    <row r="2235" spans="1:20" ht="48" hidden="1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tr">
        <f t="shared" si="172"/>
        <v>games</v>
      </c>
      <c r="R2235" t="str" cm="1">
        <f t="array" ref="R2235">_xlfn.IFS(ISNUMBER(SEARCH("film &amp; video/television", N2235)),"television",ISNUMBER(SEARCH("film &amp; video/animation", N2235)),"animation",ISNUMBER(SEARCH("film &amp; video/documentary", N2235)),"documentary",ISNUMBER(SEARCH("film &amp; video/drama", N2235)),"drama",ISNUMBER(SEARCH("film &amp; video/science fiction", N2235)),"science fiction",ISNUMBER(SEARCH("film &amp; video/shorts", N2235)),"shorts",ISNUMBER(SEARCH("food/food trucks", N2235)),"food trucks",ISNUMBER(SEARCH("food/restaurants", N2235)),"restaurants",ISNUMBER(SEARCH("food/small batch", N2235)),"small batch",ISNUMBER(SEARCH("games/mobile games", N2235)),"mobile games",ISNUMBER(SEARCH("games/tabletop games", N2235)),"tabletop games",ISNUMBER(SEARCH("games/video games", N2235)),"video games",ISNUMBER(SEARCH("music/classical music", N2235)),"classical music",ISNUMBER(SEARCH("music/electronic music", N2235)),"electronic music",ISNUMBER(SEARCH("music/faith", N2235)),"faith",ISNUMBER(SEARCH("music/indie rock", N2235)),"indie rock",ISNUMBER(SEARCH("music/jazz", N2235)),"jazz",ISNUMBER(SEARCH("music/metal", N2235)),"metal",ISNUMBER(SEARCH("music/pop", N2235)),"pop",ISNUMBER(SEARCH("music/rock", N2235)),"rock",ISNUMBER(SEARCH("music/world music", N2235)),"world music",ISNUMBER(SEARCH("journalism/audio", N2235)),"audio",ISNUMBER(SEARCH("photography/nature", N2235)),"nature",ISNUMBER(SEARCH("photography/people", N2235)),"people",ISNUMBER(SEARCH("photography/photobooks", N2235)),"photobooks",ISNUMBER(SEARCH("photography/places", N2235)),"places",ISNUMBER(SEARCH("publishing/art books", N2235)),"art books",ISNUMBER(SEARCH("publishing/children's books", N2235)),"children's books",ISNUMBER(SEARCH("publishing/fiction", N2235)),"fiction",ISNUMBER(SEARCH("publishing/nonfiction", N2235)),"nonfiction",ISNUMBER(SEARCH("publishing/radio &amp; podcasts", N2235)),"radio &amp; podcasts",ISNUMBER(SEARCH("publishing/translations", N2235)),"translations",ISNUMBER(SEARCH("technology/gadgets", N2235)),"gadgets",ISNUMBER(SEARCH("technology/hardware", N2235)),"hardware",ISNUMBER(SEARCH("technology/makerspaces", N2235)),"makerspaces",ISNUMBER(SEARCH("technology/space exploration", N2235)),"space exploration",ISNUMBER(SEARCH("technology/wearables", N2235)),"wearables",ISNUMBER(SEARCH("technology/web", N2235)),"web",ISNUMBER(SEARCH("theater/musical", N2235)),"musical",ISNUMBER(SEARCH("theater/plays", N2235)),"plays",ISNUMBER(SEARCH("theater/spaces", N2235)),"spaces")</f>
        <v>tabletop games</v>
      </c>
      <c r="S2235" s="6">
        <f t="shared" si="173"/>
        <v>42331.378923611104</v>
      </c>
      <c r="T2235" s="6">
        <f t="shared" si="174"/>
        <v>42352</v>
      </c>
    </row>
    <row r="2236" spans="1:20" ht="48" hidden="1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tr">
        <f t="shared" si="172"/>
        <v>games</v>
      </c>
      <c r="R2236" t="str" cm="1">
        <f t="array" ref="R2236">_xlfn.IFS(ISNUMBER(SEARCH("film &amp; video/television", N2236)),"television",ISNUMBER(SEARCH("film &amp; video/animation", N2236)),"animation",ISNUMBER(SEARCH("film &amp; video/documentary", N2236)),"documentary",ISNUMBER(SEARCH("film &amp; video/drama", N2236)),"drama",ISNUMBER(SEARCH("film &amp; video/science fiction", N2236)),"science fiction",ISNUMBER(SEARCH("film &amp; video/shorts", N2236)),"shorts",ISNUMBER(SEARCH("food/food trucks", N2236)),"food trucks",ISNUMBER(SEARCH("food/restaurants", N2236)),"restaurants",ISNUMBER(SEARCH("food/small batch", N2236)),"small batch",ISNUMBER(SEARCH("games/mobile games", N2236)),"mobile games",ISNUMBER(SEARCH("games/tabletop games", N2236)),"tabletop games",ISNUMBER(SEARCH("games/video games", N2236)),"video games",ISNUMBER(SEARCH("music/classical music", N2236)),"classical music",ISNUMBER(SEARCH("music/electronic music", N2236)),"electronic music",ISNUMBER(SEARCH("music/faith", N2236)),"faith",ISNUMBER(SEARCH("music/indie rock", N2236)),"indie rock",ISNUMBER(SEARCH("music/jazz", N2236)),"jazz",ISNUMBER(SEARCH("music/metal", N2236)),"metal",ISNUMBER(SEARCH("music/pop", N2236)),"pop",ISNUMBER(SEARCH("music/rock", N2236)),"rock",ISNUMBER(SEARCH("music/world music", N2236)),"world music",ISNUMBER(SEARCH("journalism/audio", N2236)),"audio",ISNUMBER(SEARCH("photography/nature", N2236)),"nature",ISNUMBER(SEARCH("photography/people", N2236)),"people",ISNUMBER(SEARCH("photography/photobooks", N2236)),"photobooks",ISNUMBER(SEARCH("photography/places", N2236)),"places",ISNUMBER(SEARCH("publishing/art books", N2236)),"art books",ISNUMBER(SEARCH("publishing/children's books", N2236)),"children's books",ISNUMBER(SEARCH("publishing/fiction", N2236)),"fiction",ISNUMBER(SEARCH("publishing/nonfiction", N2236)),"nonfiction",ISNUMBER(SEARCH("publishing/radio &amp; podcasts", N2236)),"radio &amp; podcasts",ISNUMBER(SEARCH("publishing/translations", N2236)),"translations",ISNUMBER(SEARCH("technology/gadgets", N2236)),"gadgets",ISNUMBER(SEARCH("technology/hardware", N2236)),"hardware",ISNUMBER(SEARCH("technology/makerspaces", N2236)),"makerspaces",ISNUMBER(SEARCH("technology/space exploration", N2236)),"space exploration",ISNUMBER(SEARCH("technology/wearables", N2236)),"wearables",ISNUMBER(SEARCH("technology/web", N2236)),"web",ISNUMBER(SEARCH("theater/musical", N2236)),"musical",ISNUMBER(SEARCH("theater/plays", N2236)),"plays",ISNUMBER(SEARCH("theater/spaces", N2236)),"spaces")</f>
        <v>tabletop games</v>
      </c>
      <c r="S2236" s="6">
        <f t="shared" si="173"/>
        <v>42710.824618055558</v>
      </c>
      <c r="T2236" s="6">
        <f t="shared" si="174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tr">
        <f t="shared" si="172"/>
        <v>games</v>
      </c>
      <c r="R2237" t="str" cm="1">
        <f t="array" ref="R2237">_xlfn.IFS(ISNUMBER(SEARCH("film &amp; video/television", N2237)),"television",ISNUMBER(SEARCH("film &amp; video/animation", N2237)),"animation",ISNUMBER(SEARCH("film &amp; video/documentary", N2237)),"documentary",ISNUMBER(SEARCH("film &amp; video/drama", N2237)),"drama",ISNUMBER(SEARCH("film &amp; video/science fiction", N2237)),"science fiction",ISNUMBER(SEARCH("film &amp; video/shorts", N2237)),"shorts",ISNUMBER(SEARCH("food/food trucks", N2237)),"food trucks",ISNUMBER(SEARCH("food/restaurants", N2237)),"restaurants",ISNUMBER(SEARCH("food/small batch", N2237)),"small batch",ISNUMBER(SEARCH("games/mobile games", N2237)),"mobile games",ISNUMBER(SEARCH("games/tabletop games", N2237)),"tabletop games",ISNUMBER(SEARCH("games/video games", N2237)),"video games",ISNUMBER(SEARCH("music/classical music", N2237)),"classical music",ISNUMBER(SEARCH("music/electronic music", N2237)),"electronic music",ISNUMBER(SEARCH("music/faith", N2237)),"faith",ISNUMBER(SEARCH("music/indie rock", N2237)),"indie rock",ISNUMBER(SEARCH("music/jazz", N2237)),"jazz",ISNUMBER(SEARCH("music/metal", N2237)),"metal",ISNUMBER(SEARCH("music/pop", N2237)),"pop",ISNUMBER(SEARCH("music/rock", N2237)),"rock",ISNUMBER(SEARCH("music/world music", N2237)),"world music",ISNUMBER(SEARCH("journalism/audio", N2237)),"audio",ISNUMBER(SEARCH("photography/nature", N2237)),"nature",ISNUMBER(SEARCH("photography/people", N2237)),"people",ISNUMBER(SEARCH("photography/photobooks", N2237)),"photobooks",ISNUMBER(SEARCH("photography/places", N2237)),"places",ISNUMBER(SEARCH("publishing/art books", N2237)),"art books",ISNUMBER(SEARCH("publishing/children's books", N2237)),"children's books",ISNUMBER(SEARCH("publishing/fiction", N2237)),"fiction",ISNUMBER(SEARCH("publishing/nonfiction", N2237)),"nonfiction",ISNUMBER(SEARCH("publishing/radio &amp; podcasts", N2237)),"radio &amp; podcasts",ISNUMBER(SEARCH("publishing/translations", N2237)),"translations",ISNUMBER(SEARCH("technology/gadgets", N2237)),"gadgets",ISNUMBER(SEARCH("technology/hardware", N2237)),"hardware",ISNUMBER(SEARCH("technology/makerspaces", N2237)),"makerspaces",ISNUMBER(SEARCH("technology/space exploration", N2237)),"space exploration",ISNUMBER(SEARCH("technology/wearables", N2237)),"wearables",ISNUMBER(SEARCH("technology/web", N2237)),"web",ISNUMBER(SEARCH("theater/musical", N2237)),"musical",ISNUMBER(SEARCH("theater/plays", N2237)),"plays",ISNUMBER(SEARCH("theater/spaces", N2237)),"spaces")</f>
        <v>tabletop games</v>
      </c>
      <c r="S2237" s="6">
        <f t="shared" si="173"/>
        <v>42062.022118055553</v>
      </c>
      <c r="T2237" s="6">
        <f t="shared" si="174"/>
        <v>42091.980451388896</v>
      </c>
    </row>
    <row r="2238" spans="1:20" ht="32" hidden="1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tr">
        <f t="shared" si="172"/>
        <v>games</v>
      </c>
      <c r="R2238" t="str" cm="1">
        <f t="array" ref="R2238">_xlfn.IFS(ISNUMBER(SEARCH("film &amp; video/television", N2238)),"television",ISNUMBER(SEARCH("film &amp; video/animation", N2238)),"animation",ISNUMBER(SEARCH("film &amp; video/documentary", N2238)),"documentary",ISNUMBER(SEARCH("film &amp; video/drama", N2238)),"drama",ISNUMBER(SEARCH("film &amp; video/science fiction", N2238)),"science fiction",ISNUMBER(SEARCH("film &amp; video/shorts", N2238)),"shorts",ISNUMBER(SEARCH("food/food trucks", N2238)),"food trucks",ISNUMBER(SEARCH("food/restaurants", N2238)),"restaurants",ISNUMBER(SEARCH("food/small batch", N2238)),"small batch",ISNUMBER(SEARCH("games/mobile games", N2238)),"mobile games",ISNUMBER(SEARCH("games/tabletop games", N2238)),"tabletop games",ISNUMBER(SEARCH("games/video games", N2238)),"video games",ISNUMBER(SEARCH("music/classical music", N2238)),"classical music",ISNUMBER(SEARCH("music/electronic music", N2238)),"electronic music",ISNUMBER(SEARCH("music/faith", N2238)),"faith",ISNUMBER(SEARCH("music/indie rock", N2238)),"indie rock",ISNUMBER(SEARCH("music/jazz", N2238)),"jazz",ISNUMBER(SEARCH("music/metal", N2238)),"metal",ISNUMBER(SEARCH("music/pop", N2238)),"pop",ISNUMBER(SEARCH("music/rock", N2238)),"rock",ISNUMBER(SEARCH("music/world music", N2238)),"world music",ISNUMBER(SEARCH("journalism/audio", N2238)),"audio",ISNUMBER(SEARCH("photography/nature", N2238)),"nature",ISNUMBER(SEARCH("photography/people", N2238)),"people",ISNUMBER(SEARCH("photography/photobooks", N2238)),"photobooks",ISNUMBER(SEARCH("photography/places", N2238)),"places",ISNUMBER(SEARCH("publishing/art books", N2238)),"art books",ISNUMBER(SEARCH("publishing/children's books", N2238)),"children's books",ISNUMBER(SEARCH("publishing/fiction", N2238)),"fiction",ISNUMBER(SEARCH("publishing/nonfiction", N2238)),"nonfiction",ISNUMBER(SEARCH("publishing/radio &amp; podcasts", N2238)),"radio &amp; podcasts",ISNUMBER(SEARCH("publishing/translations", N2238)),"translations",ISNUMBER(SEARCH("technology/gadgets", N2238)),"gadgets",ISNUMBER(SEARCH("technology/hardware", N2238)),"hardware",ISNUMBER(SEARCH("technology/makerspaces", N2238)),"makerspaces",ISNUMBER(SEARCH("technology/space exploration", N2238)),"space exploration",ISNUMBER(SEARCH("technology/wearables", N2238)),"wearables",ISNUMBER(SEARCH("technology/web", N2238)),"web",ISNUMBER(SEARCH("theater/musical", N2238)),"musical",ISNUMBER(SEARCH("theater/plays", N2238)),"plays",ISNUMBER(SEARCH("theater/spaces", N2238)),"spaces")</f>
        <v>tabletop games</v>
      </c>
      <c r="S2238" s="6">
        <f t="shared" si="173"/>
        <v>42371.617164351846</v>
      </c>
      <c r="T2238" s="6">
        <f t="shared" si="174"/>
        <v>42401.617164351846</v>
      </c>
    </row>
    <row r="2239" spans="1:20" ht="48" hidden="1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tr">
        <f t="shared" si="172"/>
        <v>games</v>
      </c>
      <c r="R2239" t="str" cm="1">
        <f t="array" ref="R2239">_xlfn.IFS(ISNUMBER(SEARCH("film &amp; video/television", N2239)),"television",ISNUMBER(SEARCH("film &amp; video/animation", N2239)),"animation",ISNUMBER(SEARCH("film &amp; video/documentary", N2239)),"documentary",ISNUMBER(SEARCH("film &amp; video/drama", N2239)),"drama",ISNUMBER(SEARCH("film &amp; video/science fiction", N2239)),"science fiction",ISNUMBER(SEARCH("film &amp; video/shorts", N2239)),"shorts",ISNUMBER(SEARCH("food/food trucks", N2239)),"food trucks",ISNUMBER(SEARCH("food/restaurants", N2239)),"restaurants",ISNUMBER(SEARCH("food/small batch", N2239)),"small batch",ISNUMBER(SEARCH("games/mobile games", N2239)),"mobile games",ISNUMBER(SEARCH("games/tabletop games", N2239)),"tabletop games",ISNUMBER(SEARCH("games/video games", N2239)),"video games",ISNUMBER(SEARCH("music/classical music", N2239)),"classical music",ISNUMBER(SEARCH("music/electronic music", N2239)),"electronic music",ISNUMBER(SEARCH("music/faith", N2239)),"faith",ISNUMBER(SEARCH("music/indie rock", N2239)),"indie rock",ISNUMBER(SEARCH("music/jazz", N2239)),"jazz",ISNUMBER(SEARCH("music/metal", N2239)),"metal",ISNUMBER(SEARCH("music/pop", N2239)),"pop",ISNUMBER(SEARCH("music/rock", N2239)),"rock",ISNUMBER(SEARCH("music/world music", N2239)),"world music",ISNUMBER(SEARCH("journalism/audio", N2239)),"audio",ISNUMBER(SEARCH("photography/nature", N2239)),"nature",ISNUMBER(SEARCH("photography/people", N2239)),"people",ISNUMBER(SEARCH("photography/photobooks", N2239)),"photobooks",ISNUMBER(SEARCH("photography/places", N2239)),"places",ISNUMBER(SEARCH("publishing/art books", N2239)),"art books",ISNUMBER(SEARCH("publishing/children's books", N2239)),"children's books",ISNUMBER(SEARCH("publishing/fiction", N2239)),"fiction",ISNUMBER(SEARCH("publishing/nonfiction", N2239)),"nonfiction",ISNUMBER(SEARCH("publishing/radio &amp; podcasts", N2239)),"radio &amp; podcasts",ISNUMBER(SEARCH("publishing/translations", N2239)),"translations",ISNUMBER(SEARCH("technology/gadgets", N2239)),"gadgets",ISNUMBER(SEARCH("technology/hardware", N2239)),"hardware",ISNUMBER(SEARCH("technology/makerspaces", N2239)),"makerspaces",ISNUMBER(SEARCH("technology/space exploration", N2239)),"space exploration",ISNUMBER(SEARCH("technology/wearables", N2239)),"wearables",ISNUMBER(SEARCH("technology/web", N2239)),"web",ISNUMBER(SEARCH("theater/musical", N2239)),"musical",ISNUMBER(SEARCH("theater/plays", N2239)),"plays",ISNUMBER(SEARCH("theater/spaces", N2239)),"spaces")</f>
        <v>tabletop games</v>
      </c>
      <c r="S2239" s="6">
        <f t="shared" si="173"/>
        <v>41915.003275462965</v>
      </c>
      <c r="T2239" s="6">
        <f t="shared" si="174"/>
        <v>41955.332638888889</v>
      </c>
    </row>
    <row r="2240" spans="1:20" ht="32" hidden="1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tr">
        <f t="shared" si="172"/>
        <v>games</v>
      </c>
      <c r="R2240" t="str" cm="1">
        <f t="array" ref="R2240">_xlfn.IFS(ISNUMBER(SEARCH("film &amp; video/television", N2240)),"television",ISNUMBER(SEARCH("film &amp; video/animation", N2240)),"animation",ISNUMBER(SEARCH("film &amp; video/documentary", N2240)),"documentary",ISNUMBER(SEARCH("film &amp; video/drama", N2240)),"drama",ISNUMBER(SEARCH("film &amp; video/science fiction", N2240)),"science fiction",ISNUMBER(SEARCH("film &amp; video/shorts", N2240)),"shorts",ISNUMBER(SEARCH("food/food trucks", N2240)),"food trucks",ISNUMBER(SEARCH("food/restaurants", N2240)),"restaurants",ISNUMBER(SEARCH("food/small batch", N2240)),"small batch",ISNUMBER(SEARCH("games/mobile games", N2240)),"mobile games",ISNUMBER(SEARCH("games/tabletop games", N2240)),"tabletop games",ISNUMBER(SEARCH("games/video games", N2240)),"video games",ISNUMBER(SEARCH("music/classical music", N2240)),"classical music",ISNUMBER(SEARCH("music/electronic music", N2240)),"electronic music",ISNUMBER(SEARCH("music/faith", N2240)),"faith",ISNUMBER(SEARCH("music/indie rock", N2240)),"indie rock",ISNUMBER(SEARCH("music/jazz", N2240)),"jazz",ISNUMBER(SEARCH("music/metal", N2240)),"metal",ISNUMBER(SEARCH("music/pop", N2240)),"pop",ISNUMBER(SEARCH("music/rock", N2240)),"rock",ISNUMBER(SEARCH("music/world music", N2240)),"world music",ISNUMBER(SEARCH("journalism/audio", N2240)),"audio",ISNUMBER(SEARCH("photography/nature", N2240)),"nature",ISNUMBER(SEARCH("photography/people", N2240)),"people",ISNUMBER(SEARCH("photography/photobooks", N2240)),"photobooks",ISNUMBER(SEARCH("photography/places", N2240)),"places",ISNUMBER(SEARCH("publishing/art books", N2240)),"art books",ISNUMBER(SEARCH("publishing/children's books", N2240)),"children's books",ISNUMBER(SEARCH("publishing/fiction", N2240)),"fiction",ISNUMBER(SEARCH("publishing/nonfiction", N2240)),"nonfiction",ISNUMBER(SEARCH("publishing/radio &amp; podcasts", N2240)),"radio &amp; podcasts",ISNUMBER(SEARCH("publishing/translations", N2240)),"translations",ISNUMBER(SEARCH("technology/gadgets", N2240)),"gadgets",ISNUMBER(SEARCH("technology/hardware", N2240)),"hardware",ISNUMBER(SEARCH("technology/makerspaces", N2240)),"makerspaces",ISNUMBER(SEARCH("technology/space exploration", N2240)),"space exploration",ISNUMBER(SEARCH("technology/wearables", N2240)),"wearables",ISNUMBER(SEARCH("technology/web", N2240)),"web",ISNUMBER(SEARCH("theater/musical", N2240)),"musical",ISNUMBER(SEARCH("theater/plays", N2240)),"plays",ISNUMBER(SEARCH("theater/spaces", N2240)),"spaces")</f>
        <v>tabletop games</v>
      </c>
      <c r="S2240" s="6">
        <f t="shared" si="173"/>
        <v>42774.621712962966</v>
      </c>
      <c r="T2240" s="6">
        <f t="shared" si="174"/>
        <v>42804.621712962966</v>
      </c>
    </row>
    <row r="2241" spans="1:20" ht="32" hidden="1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tr">
        <f t="shared" si="172"/>
        <v>games</v>
      </c>
      <c r="R2241" t="str" cm="1">
        <f t="array" ref="R2241">_xlfn.IFS(ISNUMBER(SEARCH("film &amp; video/television", N2241)),"television",ISNUMBER(SEARCH("film &amp; video/animation", N2241)),"animation",ISNUMBER(SEARCH("film &amp; video/documentary", N2241)),"documentary",ISNUMBER(SEARCH("film &amp; video/drama", N2241)),"drama",ISNUMBER(SEARCH("film &amp; video/science fiction", N2241)),"science fiction",ISNUMBER(SEARCH("film &amp; video/shorts", N2241)),"shorts",ISNUMBER(SEARCH("food/food trucks", N2241)),"food trucks",ISNUMBER(SEARCH("food/restaurants", N2241)),"restaurants",ISNUMBER(SEARCH("food/small batch", N2241)),"small batch",ISNUMBER(SEARCH("games/mobile games", N2241)),"mobile games",ISNUMBER(SEARCH("games/tabletop games", N2241)),"tabletop games",ISNUMBER(SEARCH("games/video games", N2241)),"video games",ISNUMBER(SEARCH("music/classical music", N2241)),"classical music",ISNUMBER(SEARCH("music/electronic music", N2241)),"electronic music",ISNUMBER(SEARCH("music/faith", N2241)),"faith",ISNUMBER(SEARCH("music/indie rock", N2241)),"indie rock",ISNUMBER(SEARCH("music/jazz", N2241)),"jazz",ISNUMBER(SEARCH("music/metal", N2241)),"metal",ISNUMBER(SEARCH("music/pop", N2241)),"pop",ISNUMBER(SEARCH("music/rock", N2241)),"rock",ISNUMBER(SEARCH("music/world music", N2241)),"world music",ISNUMBER(SEARCH("journalism/audio", N2241)),"audio",ISNUMBER(SEARCH("photography/nature", N2241)),"nature",ISNUMBER(SEARCH("photography/people", N2241)),"people",ISNUMBER(SEARCH("photography/photobooks", N2241)),"photobooks",ISNUMBER(SEARCH("photography/places", N2241)),"places",ISNUMBER(SEARCH("publishing/art books", N2241)),"art books",ISNUMBER(SEARCH("publishing/children's books", N2241)),"children's books",ISNUMBER(SEARCH("publishing/fiction", N2241)),"fiction",ISNUMBER(SEARCH("publishing/nonfiction", N2241)),"nonfiction",ISNUMBER(SEARCH("publishing/radio &amp; podcasts", N2241)),"radio &amp; podcasts",ISNUMBER(SEARCH("publishing/translations", N2241)),"translations",ISNUMBER(SEARCH("technology/gadgets", N2241)),"gadgets",ISNUMBER(SEARCH("technology/hardware", N2241)),"hardware",ISNUMBER(SEARCH("technology/makerspaces", N2241)),"makerspaces",ISNUMBER(SEARCH("technology/space exploration", N2241)),"space exploration",ISNUMBER(SEARCH("technology/wearables", N2241)),"wearables",ISNUMBER(SEARCH("technology/web", N2241)),"web",ISNUMBER(SEARCH("theater/musical", N2241)),"musical",ISNUMBER(SEARCH("theater/plays", N2241)),"plays",ISNUMBER(SEARCH("theater/spaces", N2241)),"spaces")</f>
        <v>tabletop games</v>
      </c>
      <c r="S2241" s="6">
        <f t="shared" si="173"/>
        <v>41572.958495370374</v>
      </c>
      <c r="T2241" s="6">
        <f t="shared" si="174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tr">
        <f t="shared" si="172"/>
        <v>games</v>
      </c>
      <c r="R2242" t="str" cm="1">
        <f t="array" ref="R2242">_xlfn.IFS(ISNUMBER(SEARCH("film &amp; video/television", N2242)),"television",ISNUMBER(SEARCH("film &amp; video/animation", N2242)),"animation",ISNUMBER(SEARCH("film &amp; video/documentary", N2242)),"documentary",ISNUMBER(SEARCH("film &amp; video/drama", N2242)),"drama",ISNUMBER(SEARCH("film &amp; video/science fiction", N2242)),"science fiction",ISNUMBER(SEARCH("film &amp; video/shorts", N2242)),"shorts",ISNUMBER(SEARCH("food/food trucks", N2242)),"food trucks",ISNUMBER(SEARCH("food/restaurants", N2242)),"restaurants",ISNUMBER(SEARCH("food/small batch", N2242)),"small batch",ISNUMBER(SEARCH("games/mobile games", N2242)),"mobile games",ISNUMBER(SEARCH("games/tabletop games", N2242)),"tabletop games",ISNUMBER(SEARCH("games/video games", N2242)),"video games",ISNUMBER(SEARCH("music/classical music", N2242)),"classical music",ISNUMBER(SEARCH("music/electronic music", N2242)),"electronic music",ISNUMBER(SEARCH("music/faith", N2242)),"faith",ISNUMBER(SEARCH("music/indie rock", N2242)),"indie rock",ISNUMBER(SEARCH("music/jazz", N2242)),"jazz",ISNUMBER(SEARCH("music/metal", N2242)),"metal",ISNUMBER(SEARCH("music/pop", N2242)),"pop",ISNUMBER(SEARCH("music/rock", N2242)),"rock",ISNUMBER(SEARCH("music/world music", N2242)),"world music",ISNUMBER(SEARCH("journalism/audio", N2242)),"audio",ISNUMBER(SEARCH("photography/nature", N2242)),"nature",ISNUMBER(SEARCH("photography/people", N2242)),"people",ISNUMBER(SEARCH("photography/photobooks", N2242)),"photobooks",ISNUMBER(SEARCH("photography/places", N2242)),"places",ISNUMBER(SEARCH("publishing/art books", N2242)),"art books",ISNUMBER(SEARCH("publishing/children's books", N2242)),"children's books",ISNUMBER(SEARCH("publishing/fiction", N2242)),"fiction",ISNUMBER(SEARCH("publishing/nonfiction", N2242)),"nonfiction",ISNUMBER(SEARCH("publishing/radio &amp; podcasts", N2242)),"radio &amp; podcasts",ISNUMBER(SEARCH("publishing/translations", N2242)),"translations",ISNUMBER(SEARCH("technology/gadgets", N2242)),"gadgets",ISNUMBER(SEARCH("technology/hardware", N2242)),"hardware",ISNUMBER(SEARCH("technology/makerspaces", N2242)),"makerspaces",ISNUMBER(SEARCH("technology/space exploration", N2242)),"space exploration",ISNUMBER(SEARCH("technology/wearables", N2242)),"wearables",ISNUMBER(SEARCH("technology/web", N2242)),"web",ISNUMBER(SEARCH("theater/musical", N2242)),"musical",ISNUMBER(SEARCH("theater/plays", N2242)),"plays",ISNUMBER(SEARCH("theater/spaces", N2242)),"spaces")</f>
        <v>tabletop games</v>
      </c>
      <c r="S2242" s="6">
        <f t="shared" si="173"/>
        <v>42452.825740740736</v>
      </c>
      <c r="T2242" s="6">
        <f t="shared" si="174"/>
        <v>42482.825740740736</v>
      </c>
    </row>
    <row r="2243" spans="1:20" ht="48" hidden="1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(E2243/D2243)*100</f>
        <v>806.4</v>
      </c>
      <c r="P2243">
        <f t="shared" ref="P2243:P2306" si="176">(E2243/L2243)</f>
        <v>49.472392638036808</v>
      </c>
      <c r="Q2243" t="str">
        <f t="shared" ref="Q2243:Q2306" si="177">_xlfn.IFS(ISNUMBER(SEARCH("film &amp; video", N2243)),"film &amp; video",ISNUMBER(SEARCH("food", N2243)),"food",ISNUMBER(SEARCH("games", N2243)),"games",ISNUMBER(SEARCH("journalism", N2243)),"journalism",ISNUMBER(SEARCH("music", N2243)),"music",ISNUMBER(SEARCH("photography", N2243)),"photography",ISNUMBER(SEARCH("publishing", N2243)),"publishing",ISNUMBER(SEARCH("technology", N2243)),"technology",ISNUMBER(SEARCH("theater", N2243)),"theater")</f>
        <v>games</v>
      </c>
      <c r="R2243" t="str" cm="1">
        <f t="array" ref="R2243">_xlfn.IFS(ISNUMBER(SEARCH("film &amp; video/television", N2243)),"television",ISNUMBER(SEARCH("film &amp; video/animation", N2243)),"animation",ISNUMBER(SEARCH("film &amp; video/documentary", N2243)),"documentary",ISNUMBER(SEARCH("film &amp; video/drama", N2243)),"drama",ISNUMBER(SEARCH("film &amp; video/science fiction", N2243)),"science fiction",ISNUMBER(SEARCH("film &amp; video/shorts", N2243)),"shorts",ISNUMBER(SEARCH("food/food trucks", N2243)),"food trucks",ISNUMBER(SEARCH("food/restaurants", N2243)),"restaurants",ISNUMBER(SEARCH("food/small batch", N2243)),"small batch",ISNUMBER(SEARCH("games/mobile games", N2243)),"mobile games",ISNUMBER(SEARCH("games/tabletop games", N2243)),"tabletop games",ISNUMBER(SEARCH("games/video games", N2243)),"video games",ISNUMBER(SEARCH("music/classical music", N2243)),"classical music",ISNUMBER(SEARCH("music/electronic music", N2243)),"electronic music",ISNUMBER(SEARCH("music/faith", N2243)),"faith",ISNUMBER(SEARCH("music/indie rock", N2243)),"indie rock",ISNUMBER(SEARCH("music/jazz", N2243)),"jazz",ISNUMBER(SEARCH("music/metal", N2243)),"metal",ISNUMBER(SEARCH("music/pop", N2243)),"pop",ISNUMBER(SEARCH("music/rock", N2243)),"rock",ISNUMBER(SEARCH("music/world music", N2243)),"world music",ISNUMBER(SEARCH("journalism/audio", N2243)),"audio",ISNUMBER(SEARCH("photography/nature", N2243)),"nature",ISNUMBER(SEARCH("photography/people", N2243)),"people",ISNUMBER(SEARCH("photography/photobooks", N2243)),"photobooks",ISNUMBER(SEARCH("photography/places", N2243)),"places",ISNUMBER(SEARCH("publishing/art books", N2243)),"art books",ISNUMBER(SEARCH("publishing/children's books", N2243)),"children's books",ISNUMBER(SEARCH("publishing/fiction", N2243)),"fiction",ISNUMBER(SEARCH("publishing/nonfiction", N2243)),"nonfiction",ISNUMBER(SEARCH("publishing/radio &amp; podcasts", N2243)),"radio &amp; podcasts",ISNUMBER(SEARCH("publishing/translations", N2243)),"translations",ISNUMBER(SEARCH("technology/gadgets", N2243)),"gadgets",ISNUMBER(SEARCH("technology/hardware", N2243)),"hardware",ISNUMBER(SEARCH("technology/makerspaces", N2243)),"makerspaces",ISNUMBER(SEARCH("technology/space exploration", N2243)),"space exploration",ISNUMBER(SEARCH("technology/wearables", N2243)),"wearables",ISNUMBER(SEARCH("technology/web", N2243)),"web",ISNUMBER(SEARCH("theater/musical", N2243)),"musical",ISNUMBER(SEARCH("theater/plays", N2243)),"plays",ISNUMBER(SEARCH("theater/spaces", N2243)),"spaces")</f>
        <v>tabletop games</v>
      </c>
      <c r="S2243" s="6">
        <f t="shared" ref="S2243:S2306" si="178">(((J2243/60)/60)/24)+DATE(1970,1,1)</f>
        <v>42766.827546296292</v>
      </c>
      <c r="T2243" s="6">
        <f t="shared" ref="T2243:T2306" si="179">(((I2243/60)/60)/24)+DATE(1970,1,1)</f>
        <v>42796.827546296292</v>
      </c>
    </row>
    <row r="2244" spans="1:20" ht="32" hidden="1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tr">
        <f t="shared" si="177"/>
        <v>games</v>
      </c>
      <c r="R2244" t="str" cm="1">
        <f t="array" ref="R2244">_xlfn.IFS(ISNUMBER(SEARCH("film &amp; video/television", N2244)),"television",ISNUMBER(SEARCH("film &amp; video/animation", N2244)),"animation",ISNUMBER(SEARCH("film &amp; video/documentary", N2244)),"documentary",ISNUMBER(SEARCH("film &amp; video/drama", N2244)),"drama",ISNUMBER(SEARCH("film &amp; video/science fiction", N2244)),"science fiction",ISNUMBER(SEARCH("film &amp; video/shorts", N2244)),"shorts",ISNUMBER(SEARCH("food/food trucks", N2244)),"food trucks",ISNUMBER(SEARCH("food/restaurants", N2244)),"restaurants",ISNUMBER(SEARCH("food/small batch", N2244)),"small batch",ISNUMBER(SEARCH("games/mobile games", N2244)),"mobile games",ISNUMBER(SEARCH("games/tabletop games", N2244)),"tabletop games",ISNUMBER(SEARCH("games/video games", N2244)),"video games",ISNUMBER(SEARCH("music/classical music", N2244)),"classical music",ISNUMBER(SEARCH("music/electronic music", N2244)),"electronic music",ISNUMBER(SEARCH("music/faith", N2244)),"faith",ISNUMBER(SEARCH("music/indie rock", N2244)),"indie rock",ISNUMBER(SEARCH("music/jazz", N2244)),"jazz",ISNUMBER(SEARCH("music/metal", N2244)),"metal",ISNUMBER(SEARCH("music/pop", N2244)),"pop",ISNUMBER(SEARCH("music/rock", N2244)),"rock",ISNUMBER(SEARCH("music/world music", N2244)),"world music",ISNUMBER(SEARCH("journalism/audio", N2244)),"audio",ISNUMBER(SEARCH("photography/nature", N2244)),"nature",ISNUMBER(SEARCH("photography/people", N2244)),"people",ISNUMBER(SEARCH("photography/photobooks", N2244)),"photobooks",ISNUMBER(SEARCH("photography/places", N2244)),"places",ISNUMBER(SEARCH("publishing/art books", N2244)),"art books",ISNUMBER(SEARCH("publishing/children's books", N2244)),"children's books",ISNUMBER(SEARCH("publishing/fiction", N2244)),"fiction",ISNUMBER(SEARCH("publishing/nonfiction", N2244)),"nonfiction",ISNUMBER(SEARCH("publishing/radio &amp; podcasts", N2244)),"radio &amp; podcasts",ISNUMBER(SEARCH("publishing/translations", N2244)),"translations",ISNUMBER(SEARCH("technology/gadgets", N2244)),"gadgets",ISNUMBER(SEARCH("technology/hardware", N2244)),"hardware",ISNUMBER(SEARCH("technology/makerspaces", N2244)),"makerspaces",ISNUMBER(SEARCH("technology/space exploration", N2244)),"space exploration",ISNUMBER(SEARCH("technology/wearables", N2244)),"wearables",ISNUMBER(SEARCH("technology/web", N2244)),"web",ISNUMBER(SEARCH("theater/musical", N2244)),"musical",ISNUMBER(SEARCH("theater/plays", N2244)),"plays",ISNUMBER(SEARCH("theater/spaces", N2244)),"spaces")</f>
        <v>tabletop games</v>
      </c>
      <c r="S2244" s="6">
        <f t="shared" si="178"/>
        <v>41569.575613425928</v>
      </c>
      <c r="T2244" s="6">
        <f t="shared" si="179"/>
        <v>41605.126388888886</v>
      </c>
    </row>
    <row r="2245" spans="1:20" ht="48" hidden="1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tr">
        <f t="shared" si="177"/>
        <v>games</v>
      </c>
      <c r="R2245" t="str" cm="1">
        <f t="array" ref="R2245">_xlfn.IFS(ISNUMBER(SEARCH("film &amp; video/television", N2245)),"television",ISNUMBER(SEARCH("film &amp; video/animation", N2245)),"animation",ISNUMBER(SEARCH("film &amp; video/documentary", N2245)),"documentary",ISNUMBER(SEARCH("film &amp; video/drama", N2245)),"drama",ISNUMBER(SEARCH("film &amp; video/science fiction", N2245)),"science fiction",ISNUMBER(SEARCH("film &amp; video/shorts", N2245)),"shorts",ISNUMBER(SEARCH("food/food trucks", N2245)),"food trucks",ISNUMBER(SEARCH("food/restaurants", N2245)),"restaurants",ISNUMBER(SEARCH("food/small batch", N2245)),"small batch",ISNUMBER(SEARCH("games/mobile games", N2245)),"mobile games",ISNUMBER(SEARCH("games/tabletop games", N2245)),"tabletop games",ISNUMBER(SEARCH("games/video games", N2245)),"video games",ISNUMBER(SEARCH("music/classical music", N2245)),"classical music",ISNUMBER(SEARCH("music/electronic music", N2245)),"electronic music",ISNUMBER(SEARCH("music/faith", N2245)),"faith",ISNUMBER(SEARCH("music/indie rock", N2245)),"indie rock",ISNUMBER(SEARCH("music/jazz", N2245)),"jazz",ISNUMBER(SEARCH("music/metal", N2245)),"metal",ISNUMBER(SEARCH("music/pop", N2245)),"pop",ISNUMBER(SEARCH("music/rock", N2245)),"rock",ISNUMBER(SEARCH("music/world music", N2245)),"world music",ISNUMBER(SEARCH("journalism/audio", N2245)),"audio",ISNUMBER(SEARCH("photography/nature", N2245)),"nature",ISNUMBER(SEARCH("photography/people", N2245)),"people",ISNUMBER(SEARCH("photography/photobooks", N2245)),"photobooks",ISNUMBER(SEARCH("photography/places", N2245)),"places",ISNUMBER(SEARCH("publishing/art books", N2245)),"art books",ISNUMBER(SEARCH("publishing/children's books", N2245)),"children's books",ISNUMBER(SEARCH("publishing/fiction", N2245)),"fiction",ISNUMBER(SEARCH("publishing/nonfiction", N2245)),"nonfiction",ISNUMBER(SEARCH("publishing/radio &amp; podcasts", N2245)),"radio &amp; podcasts",ISNUMBER(SEARCH("publishing/translations", N2245)),"translations",ISNUMBER(SEARCH("technology/gadgets", N2245)),"gadgets",ISNUMBER(SEARCH("technology/hardware", N2245)),"hardware",ISNUMBER(SEARCH("technology/makerspaces", N2245)),"makerspaces",ISNUMBER(SEARCH("technology/space exploration", N2245)),"space exploration",ISNUMBER(SEARCH("technology/wearables", N2245)),"wearables",ISNUMBER(SEARCH("technology/web", N2245)),"web",ISNUMBER(SEARCH("theater/musical", N2245)),"musical",ISNUMBER(SEARCH("theater/plays", N2245)),"plays",ISNUMBER(SEARCH("theater/spaces", N2245)),"spaces")</f>
        <v>tabletop games</v>
      </c>
      <c r="S2245" s="6">
        <f t="shared" si="178"/>
        <v>42800.751041666663</v>
      </c>
      <c r="T2245" s="6">
        <f t="shared" si="179"/>
        <v>42807.125</v>
      </c>
    </row>
    <row r="2246" spans="1:20" ht="48" hidden="1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tr">
        <f t="shared" si="177"/>
        <v>games</v>
      </c>
      <c r="R2246" t="str" cm="1">
        <f t="array" ref="R2246">_xlfn.IFS(ISNUMBER(SEARCH("film &amp; video/television", N2246)),"television",ISNUMBER(SEARCH("film &amp; video/animation", N2246)),"animation",ISNUMBER(SEARCH("film &amp; video/documentary", N2246)),"documentary",ISNUMBER(SEARCH("film &amp; video/drama", N2246)),"drama",ISNUMBER(SEARCH("film &amp; video/science fiction", N2246)),"science fiction",ISNUMBER(SEARCH("film &amp; video/shorts", N2246)),"shorts",ISNUMBER(SEARCH("food/food trucks", N2246)),"food trucks",ISNUMBER(SEARCH("food/restaurants", N2246)),"restaurants",ISNUMBER(SEARCH("food/small batch", N2246)),"small batch",ISNUMBER(SEARCH("games/mobile games", N2246)),"mobile games",ISNUMBER(SEARCH("games/tabletop games", N2246)),"tabletop games",ISNUMBER(SEARCH("games/video games", N2246)),"video games",ISNUMBER(SEARCH("music/classical music", N2246)),"classical music",ISNUMBER(SEARCH("music/electronic music", N2246)),"electronic music",ISNUMBER(SEARCH("music/faith", N2246)),"faith",ISNUMBER(SEARCH("music/indie rock", N2246)),"indie rock",ISNUMBER(SEARCH("music/jazz", N2246)),"jazz",ISNUMBER(SEARCH("music/metal", N2246)),"metal",ISNUMBER(SEARCH("music/pop", N2246)),"pop",ISNUMBER(SEARCH("music/rock", N2246)),"rock",ISNUMBER(SEARCH("music/world music", N2246)),"world music",ISNUMBER(SEARCH("journalism/audio", N2246)),"audio",ISNUMBER(SEARCH("photography/nature", N2246)),"nature",ISNUMBER(SEARCH("photography/people", N2246)),"people",ISNUMBER(SEARCH("photography/photobooks", N2246)),"photobooks",ISNUMBER(SEARCH("photography/places", N2246)),"places",ISNUMBER(SEARCH("publishing/art books", N2246)),"art books",ISNUMBER(SEARCH("publishing/children's books", N2246)),"children's books",ISNUMBER(SEARCH("publishing/fiction", N2246)),"fiction",ISNUMBER(SEARCH("publishing/nonfiction", N2246)),"nonfiction",ISNUMBER(SEARCH("publishing/radio &amp; podcasts", N2246)),"radio &amp; podcasts",ISNUMBER(SEARCH("publishing/translations", N2246)),"translations",ISNUMBER(SEARCH("technology/gadgets", N2246)),"gadgets",ISNUMBER(SEARCH("technology/hardware", N2246)),"hardware",ISNUMBER(SEARCH("technology/makerspaces", N2246)),"makerspaces",ISNUMBER(SEARCH("technology/space exploration", N2246)),"space exploration",ISNUMBER(SEARCH("technology/wearables", N2246)),"wearables",ISNUMBER(SEARCH("technology/web", N2246)),"web",ISNUMBER(SEARCH("theater/musical", N2246)),"musical",ISNUMBER(SEARCH("theater/plays", N2246)),"plays",ISNUMBER(SEARCH("theater/spaces", N2246)),"spaces")</f>
        <v>tabletop games</v>
      </c>
      <c r="S2246" s="6">
        <f t="shared" si="178"/>
        <v>42647.818819444445</v>
      </c>
      <c r="T2246" s="6">
        <f t="shared" si="179"/>
        <v>42659.854166666672</v>
      </c>
    </row>
    <row r="2247" spans="1:20" ht="48" hidden="1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tr">
        <f t="shared" si="177"/>
        <v>games</v>
      </c>
      <c r="R2247" t="str" cm="1">
        <f t="array" ref="R2247">_xlfn.IFS(ISNUMBER(SEARCH("film &amp; video/television", N2247)),"television",ISNUMBER(SEARCH("film &amp; video/animation", N2247)),"animation",ISNUMBER(SEARCH("film &amp; video/documentary", N2247)),"documentary",ISNUMBER(SEARCH("film &amp; video/drama", N2247)),"drama",ISNUMBER(SEARCH("film &amp; video/science fiction", N2247)),"science fiction",ISNUMBER(SEARCH("film &amp; video/shorts", N2247)),"shorts",ISNUMBER(SEARCH("food/food trucks", N2247)),"food trucks",ISNUMBER(SEARCH("food/restaurants", N2247)),"restaurants",ISNUMBER(SEARCH("food/small batch", N2247)),"small batch",ISNUMBER(SEARCH("games/mobile games", N2247)),"mobile games",ISNUMBER(SEARCH("games/tabletop games", N2247)),"tabletop games",ISNUMBER(SEARCH("games/video games", N2247)),"video games",ISNUMBER(SEARCH("music/classical music", N2247)),"classical music",ISNUMBER(SEARCH("music/electronic music", N2247)),"electronic music",ISNUMBER(SEARCH("music/faith", N2247)),"faith",ISNUMBER(SEARCH("music/indie rock", N2247)),"indie rock",ISNUMBER(SEARCH("music/jazz", N2247)),"jazz",ISNUMBER(SEARCH("music/metal", N2247)),"metal",ISNUMBER(SEARCH("music/pop", N2247)),"pop",ISNUMBER(SEARCH("music/rock", N2247)),"rock",ISNUMBER(SEARCH("music/world music", N2247)),"world music",ISNUMBER(SEARCH("journalism/audio", N2247)),"audio",ISNUMBER(SEARCH("photography/nature", N2247)),"nature",ISNUMBER(SEARCH("photography/people", N2247)),"people",ISNUMBER(SEARCH("photography/photobooks", N2247)),"photobooks",ISNUMBER(SEARCH("photography/places", N2247)),"places",ISNUMBER(SEARCH("publishing/art books", N2247)),"art books",ISNUMBER(SEARCH("publishing/children's books", N2247)),"children's books",ISNUMBER(SEARCH("publishing/fiction", N2247)),"fiction",ISNUMBER(SEARCH("publishing/nonfiction", N2247)),"nonfiction",ISNUMBER(SEARCH("publishing/radio &amp; podcasts", N2247)),"radio &amp; podcasts",ISNUMBER(SEARCH("publishing/translations", N2247)),"translations",ISNUMBER(SEARCH("technology/gadgets", N2247)),"gadgets",ISNUMBER(SEARCH("technology/hardware", N2247)),"hardware",ISNUMBER(SEARCH("technology/makerspaces", N2247)),"makerspaces",ISNUMBER(SEARCH("technology/space exploration", N2247)),"space exploration",ISNUMBER(SEARCH("technology/wearables", N2247)),"wearables",ISNUMBER(SEARCH("technology/web", N2247)),"web",ISNUMBER(SEARCH("theater/musical", N2247)),"musical",ISNUMBER(SEARCH("theater/plays", N2247)),"plays",ISNUMBER(SEARCH("theater/spaces", N2247)),"spaces")</f>
        <v>tabletop games</v>
      </c>
      <c r="S2247" s="6">
        <f t="shared" si="178"/>
        <v>41660.708530092597</v>
      </c>
      <c r="T2247" s="6">
        <f t="shared" si="179"/>
        <v>41691.75</v>
      </c>
    </row>
    <row r="2248" spans="1:20" ht="48" hidden="1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tr">
        <f t="shared" si="177"/>
        <v>games</v>
      </c>
      <c r="R2248" t="str" cm="1">
        <f t="array" ref="R2248">_xlfn.IFS(ISNUMBER(SEARCH("film &amp; video/television", N2248)),"television",ISNUMBER(SEARCH("film &amp; video/animation", N2248)),"animation",ISNUMBER(SEARCH("film &amp; video/documentary", N2248)),"documentary",ISNUMBER(SEARCH("film &amp; video/drama", N2248)),"drama",ISNUMBER(SEARCH("film &amp; video/science fiction", N2248)),"science fiction",ISNUMBER(SEARCH("film &amp; video/shorts", N2248)),"shorts",ISNUMBER(SEARCH("food/food trucks", N2248)),"food trucks",ISNUMBER(SEARCH("food/restaurants", N2248)),"restaurants",ISNUMBER(SEARCH("food/small batch", N2248)),"small batch",ISNUMBER(SEARCH("games/mobile games", N2248)),"mobile games",ISNUMBER(SEARCH("games/tabletop games", N2248)),"tabletop games",ISNUMBER(SEARCH("games/video games", N2248)),"video games",ISNUMBER(SEARCH("music/classical music", N2248)),"classical music",ISNUMBER(SEARCH("music/electronic music", N2248)),"electronic music",ISNUMBER(SEARCH("music/faith", N2248)),"faith",ISNUMBER(SEARCH("music/indie rock", N2248)),"indie rock",ISNUMBER(SEARCH("music/jazz", N2248)),"jazz",ISNUMBER(SEARCH("music/metal", N2248)),"metal",ISNUMBER(SEARCH("music/pop", N2248)),"pop",ISNUMBER(SEARCH("music/rock", N2248)),"rock",ISNUMBER(SEARCH("music/world music", N2248)),"world music",ISNUMBER(SEARCH("journalism/audio", N2248)),"audio",ISNUMBER(SEARCH("photography/nature", N2248)),"nature",ISNUMBER(SEARCH("photography/people", N2248)),"people",ISNUMBER(SEARCH("photography/photobooks", N2248)),"photobooks",ISNUMBER(SEARCH("photography/places", N2248)),"places",ISNUMBER(SEARCH("publishing/art books", N2248)),"art books",ISNUMBER(SEARCH("publishing/children's books", N2248)),"children's books",ISNUMBER(SEARCH("publishing/fiction", N2248)),"fiction",ISNUMBER(SEARCH("publishing/nonfiction", N2248)),"nonfiction",ISNUMBER(SEARCH("publishing/radio &amp; podcasts", N2248)),"radio &amp; podcasts",ISNUMBER(SEARCH("publishing/translations", N2248)),"translations",ISNUMBER(SEARCH("technology/gadgets", N2248)),"gadgets",ISNUMBER(SEARCH("technology/hardware", N2248)),"hardware",ISNUMBER(SEARCH("technology/makerspaces", N2248)),"makerspaces",ISNUMBER(SEARCH("technology/space exploration", N2248)),"space exploration",ISNUMBER(SEARCH("technology/wearables", N2248)),"wearables",ISNUMBER(SEARCH("technology/web", N2248)),"web",ISNUMBER(SEARCH("theater/musical", N2248)),"musical",ISNUMBER(SEARCH("theater/plays", N2248)),"plays",ISNUMBER(SEARCH("theater/spaces", N2248)),"spaces")</f>
        <v>tabletop games</v>
      </c>
      <c r="S2248" s="6">
        <f t="shared" si="178"/>
        <v>42221.79178240741</v>
      </c>
      <c r="T2248" s="6">
        <f t="shared" si="179"/>
        <v>42251.79178240741</v>
      </c>
    </row>
    <row r="2249" spans="1:20" ht="32" hidden="1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tr">
        <f t="shared" si="177"/>
        <v>games</v>
      </c>
      <c r="R2249" t="str" cm="1">
        <f t="array" ref="R2249">_xlfn.IFS(ISNUMBER(SEARCH("film &amp; video/television", N2249)),"television",ISNUMBER(SEARCH("film &amp; video/animation", N2249)),"animation",ISNUMBER(SEARCH("film &amp; video/documentary", N2249)),"documentary",ISNUMBER(SEARCH("film &amp; video/drama", N2249)),"drama",ISNUMBER(SEARCH("film &amp; video/science fiction", N2249)),"science fiction",ISNUMBER(SEARCH("film &amp; video/shorts", N2249)),"shorts",ISNUMBER(SEARCH("food/food trucks", N2249)),"food trucks",ISNUMBER(SEARCH("food/restaurants", N2249)),"restaurants",ISNUMBER(SEARCH("food/small batch", N2249)),"small batch",ISNUMBER(SEARCH("games/mobile games", N2249)),"mobile games",ISNUMBER(SEARCH("games/tabletop games", N2249)),"tabletop games",ISNUMBER(SEARCH("games/video games", N2249)),"video games",ISNUMBER(SEARCH("music/classical music", N2249)),"classical music",ISNUMBER(SEARCH("music/electronic music", N2249)),"electronic music",ISNUMBER(SEARCH("music/faith", N2249)),"faith",ISNUMBER(SEARCH("music/indie rock", N2249)),"indie rock",ISNUMBER(SEARCH("music/jazz", N2249)),"jazz",ISNUMBER(SEARCH("music/metal", N2249)),"metal",ISNUMBER(SEARCH("music/pop", N2249)),"pop",ISNUMBER(SEARCH("music/rock", N2249)),"rock",ISNUMBER(SEARCH("music/world music", N2249)),"world music",ISNUMBER(SEARCH("journalism/audio", N2249)),"audio",ISNUMBER(SEARCH("photography/nature", N2249)),"nature",ISNUMBER(SEARCH("photography/people", N2249)),"people",ISNUMBER(SEARCH("photography/photobooks", N2249)),"photobooks",ISNUMBER(SEARCH("photography/places", N2249)),"places",ISNUMBER(SEARCH("publishing/art books", N2249)),"art books",ISNUMBER(SEARCH("publishing/children's books", N2249)),"children's books",ISNUMBER(SEARCH("publishing/fiction", N2249)),"fiction",ISNUMBER(SEARCH("publishing/nonfiction", N2249)),"nonfiction",ISNUMBER(SEARCH("publishing/radio &amp; podcasts", N2249)),"radio &amp; podcasts",ISNUMBER(SEARCH("publishing/translations", N2249)),"translations",ISNUMBER(SEARCH("technology/gadgets", N2249)),"gadgets",ISNUMBER(SEARCH("technology/hardware", N2249)),"hardware",ISNUMBER(SEARCH("technology/makerspaces", N2249)),"makerspaces",ISNUMBER(SEARCH("technology/space exploration", N2249)),"space exploration",ISNUMBER(SEARCH("technology/wearables", N2249)),"wearables",ISNUMBER(SEARCH("technology/web", N2249)),"web",ISNUMBER(SEARCH("theater/musical", N2249)),"musical",ISNUMBER(SEARCH("theater/plays", N2249)),"plays",ISNUMBER(SEARCH("theater/spaces", N2249)),"spaces")</f>
        <v>tabletop games</v>
      </c>
      <c r="S2249" s="6">
        <f t="shared" si="178"/>
        <v>42200.666261574079</v>
      </c>
      <c r="T2249" s="6">
        <f t="shared" si="179"/>
        <v>42214.666261574079</v>
      </c>
    </row>
    <row r="2250" spans="1:20" ht="48" hidden="1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tr">
        <f t="shared" si="177"/>
        <v>games</v>
      </c>
      <c r="R2250" t="str" cm="1">
        <f t="array" ref="R2250">_xlfn.IFS(ISNUMBER(SEARCH("film &amp; video/television", N2250)),"television",ISNUMBER(SEARCH("film &amp; video/animation", N2250)),"animation",ISNUMBER(SEARCH("film &amp; video/documentary", N2250)),"documentary",ISNUMBER(SEARCH("film &amp; video/drama", N2250)),"drama",ISNUMBER(SEARCH("film &amp; video/science fiction", N2250)),"science fiction",ISNUMBER(SEARCH("film &amp; video/shorts", N2250)),"shorts",ISNUMBER(SEARCH("food/food trucks", N2250)),"food trucks",ISNUMBER(SEARCH("food/restaurants", N2250)),"restaurants",ISNUMBER(SEARCH("food/small batch", N2250)),"small batch",ISNUMBER(SEARCH("games/mobile games", N2250)),"mobile games",ISNUMBER(SEARCH("games/tabletop games", N2250)),"tabletop games",ISNUMBER(SEARCH("games/video games", N2250)),"video games",ISNUMBER(SEARCH("music/classical music", N2250)),"classical music",ISNUMBER(SEARCH("music/electronic music", N2250)),"electronic music",ISNUMBER(SEARCH("music/faith", N2250)),"faith",ISNUMBER(SEARCH("music/indie rock", N2250)),"indie rock",ISNUMBER(SEARCH("music/jazz", N2250)),"jazz",ISNUMBER(SEARCH("music/metal", N2250)),"metal",ISNUMBER(SEARCH("music/pop", N2250)),"pop",ISNUMBER(SEARCH("music/rock", N2250)),"rock",ISNUMBER(SEARCH("music/world music", N2250)),"world music",ISNUMBER(SEARCH("journalism/audio", N2250)),"audio",ISNUMBER(SEARCH("photography/nature", N2250)),"nature",ISNUMBER(SEARCH("photography/people", N2250)),"people",ISNUMBER(SEARCH("photography/photobooks", N2250)),"photobooks",ISNUMBER(SEARCH("photography/places", N2250)),"places",ISNUMBER(SEARCH("publishing/art books", N2250)),"art books",ISNUMBER(SEARCH("publishing/children's books", N2250)),"children's books",ISNUMBER(SEARCH("publishing/fiction", N2250)),"fiction",ISNUMBER(SEARCH("publishing/nonfiction", N2250)),"nonfiction",ISNUMBER(SEARCH("publishing/radio &amp; podcasts", N2250)),"radio &amp; podcasts",ISNUMBER(SEARCH("publishing/translations", N2250)),"translations",ISNUMBER(SEARCH("technology/gadgets", N2250)),"gadgets",ISNUMBER(SEARCH("technology/hardware", N2250)),"hardware",ISNUMBER(SEARCH("technology/makerspaces", N2250)),"makerspaces",ISNUMBER(SEARCH("technology/space exploration", N2250)),"space exploration",ISNUMBER(SEARCH("technology/wearables", N2250)),"wearables",ISNUMBER(SEARCH("technology/web", N2250)),"web",ISNUMBER(SEARCH("theater/musical", N2250)),"musical",ISNUMBER(SEARCH("theater/plays", N2250)),"plays",ISNUMBER(SEARCH("theater/spaces", N2250)),"spaces")</f>
        <v>tabletop games</v>
      </c>
      <c r="S2250" s="6">
        <f t="shared" si="178"/>
        <v>42688.875902777778</v>
      </c>
      <c r="T2250" s="6">
        <f t="shared" si="179"/>
        <v>42718.875902777778</v>
      </c>
    </row>
    <row r="2251" spans="1:20" ht="32" hidden="1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tr">
        <f t="shared" si="177"/>
        <v>games</v>
      </c>
      <c r="R2251" t="str" cm="1">
        <f t="array" ref="R2251">_xlfn.IFS(ISNUMBER(SEARCH("film &amp; video/television", N2251)),"television",ISNUMBER(SEARCH("film &amp; video/animation", N2251)),"animation",ISNUMBER(SEARCH("film &amp; video/documentary", N2251)),"documentary",ISNUMBER(SEARCH("film &amp; video/drama", N2251)),"drama",ISNUMBER(SEARCH("film &amp; video/science fiction", N2251)),"science fiction",ISNUMBER(SEARCH("film &amp; video/shorts", N2251)),"shorts",ISNUMBER(SEARCH("food/food trucks", N2251)),"food trucks",ISNUMBER(SEARCH("food/restaurants", N2251)),"restaurants",ISNUMBER(SEARCH("food/small batch", N2251)),"small batch",ISNUMBER(SEARCH("games/mobile games", N2251)),"mobile games",ISNUMBER(SEARCH("games/tabletop games", N2251)),"tabletop games",ISNUMBER(SEARCH("games/video games", N2251)),"video games",ISNUMBER(SEARCH("music/classical music", N2251)),"classical music",ISNUMBER(SEARCH("music/electronic music", N2251)),"electronic music",ISNUMBER(SEARCH("music/faith", N2251)),"faith",ISNUMBER(SEARCH("music/indie rock", N2251)),"indie rock",ISNUMBER(SEARCH("music/jazz", N2251)),"jazz",ISNUMBER(SEARCH("music/metal", N2251)),"metal",ISNUMBER(SEARCH("music/pop", N2251)),"pop",ISNUMBER(SEARCH("music/rock", N2251)),"rock",ISNUMBER(SEARCH("music/world music", N2251)),"world music",ISNUMBER(SEARCH("journalism/audio", N2251)),"audio",ISNUMBER(SEARCH("photography/nature", N2251)),"nature",ISNUMBER(SEARCH("photography/people", N2251)),"people",ISNUMBER(SEARCH("photography/photobooks", N2251)),"photobooks",ISNUMBER(SEARCH("photography/places", N2251)),"places",ISNUMBER(SEARCH("publishing/art books", N2251)),"art books",ISNUMBER(SEARCH("publishing/children's books", N2251)),"children's books",ISNUMBER(SEARCH("publishing/fiction", N2251)),"fiction",ISNUMBER(SEARCH("publishing/nonfiction", N2251)),"nonfiction",ISNUMBER(SEARCH("publishing/radio &amp; podcasts", N2251)),"radio &amp; podcasts",ISNUMBER(SEARCH("publishing/translations", N2251)),"translations",ISNUMBER(SEARCH("technology/gadgets", N2251)),"gadgets",ISNUMBER(SEARCH("technology/hardware", N2251)),"hardware",ISNUMBER(SEARCH("technology/makerspaces", N2251)),"makerspaces",ISNUMBER(SEARCH("technology/space exploration", N2251)),"space exploration",ISNUMBER(SEARCH("technology/wearables", N2251)),"wearables",ISNUMBER(SEARCH("technology/web", N2251)),"web",ISNUMBER(SEARCH("theater/musical", N2251)),"musical",ISNUMBER(SEARCH("theater/plays", N2251)),"plays",ISNUMBER(SEARCH("theater/spaces", N2251)),"spaces")</f>
        <v>tabletop games</v>
      </c>
      <c r="S2251" s="6">
        <f t="shared" si="178"/>
        <v>41336.703298611108</v>
      </c>
      <c r="T2251" s="6">
        <f t="shared" si="179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tr">
        <f t="shared" si="177"/>
        <v>games</v>
      </c>
      <c r="R2252" t="str" cm="1">
        <f t="array" ref="R2252">_xlfn.IFS(ISNUMBER(SEARCH("film &amp; video/television", N2252)),"television",ISNUMBER(SEARCH("film &amp; video/animation", N2252)),"animation",ISNUMBER(SEARCH("film &amp; video/documentary", N2252)),"documentary",ISNUMBER(SEARCH("film &amp; video/drama", N2252)),"drama",ISNUMBER(SEARCH("film &amp; video/science fiction", N2252)),"science fiction",ISNUMBER(SEARCH("film &amp; video/shorts", N2252)),"shorts",ISNUMBER(SEARCH("food/food trucks", N2252)),"food trucks",ISNUMBER(SEARCH("food/restaurants", N2252)),"restaurants",ISNUMBER(SEARCH("food/small batch", N2252)),"small batch",ISNUMBER(SEARCH("games/mobile games", N2252)),"mobile games",ISNUMBER(SEARCH("games/tabletop games", N2252)),"tabletop games",ISNUMBER(SEARCH("games/video games", N2252)),"video games",ISNUMBER(SEARCH("music/classical music", N2252)),"classical music",ISNUMBER(SEARCH("music/electronic music", N2252)),"electronic music",ISNUMBER(SEARCH("music/faith", N2252)),"faith",ISNUMBER(SEARCH("music/indie rock", N2252)),"indie rock",ISNUMBER(SEARCH("music/jazz", N2252)),"jazz",ISNUMBER(SEARCH("music/metal", N2252)),"metal",ISNUMBER(SEARCH("music/pop", N2252)),"pop",ISNUMBER(SEARCH("music/rock", N2252)),"rock",ISNUMBER(SEARCH("music/world music", N2252)),"world music",ISNUMBER(SEARCH("journalism/audio", N2252)),"audio",ISNUMBER(SEARCH("photography/nature", N2252)),"nature",ISNUMBER(SEARCH("photography/people", N2252)),"people",ISNUMBER(SEARCH("photography/photobooks", N2252)),"photobooks",ISNUMBER(SEARCH("photography/places", N2252)),"places",ISNUMBER(SEARCH("publishing/art books", N2252)),"art books",ISNUMBER(SEARCH("publishing/children's books", N2252)),"children's books",ISNUMBER(SEARCH("publishing/fiction", N2252)),"fiction",ISNUMBER(SEARCH("publishing/nonfiction", N2252)),"nonfiction",ISNUMBER(SEARCH("publishing/radio &amp; podcasts", N2252)),"radio &amp; podcasts",ISNUMBER(SEARCH("publishing/translations", N2252)),"translations",ISNUMBER(SEARCH("technology/gadgets", N2252)),"gadgets",ISNUMBER(SEARCH("technology/hardware", N2252)),"hardware",ISNUMBER(SEARCH("technology/makerspaces", N2252)),"makerspaces",ISNUMBER(SEARCH("technology/space exploration", N2252)),"space exploration",ISNUMBER(SEARCH("technology/wearables", N2252)),"wearables",ISNUMBER(SEARCH("technology/web", N2252)),"web",ISNUMBER(SEARCH("theater/musical", N2252)),"musical",ISNUMBER(SEARCH("theater/plays", N2252)),"plays",ISNUMBER(SEARCH("theater/spaces", N2252)),"spaces")</f>
        <v>tabletop games</v>
      </c>
      <c r="S2252" s="6">
        <f t="shared" si="178"/>
        <v>42677.005474537036</v>
      </c>
      <c r="T2252" s="6">
        <f t="shared" si="179"/>
        <v>42707.0471412037</v>
      </c>
    </row>
    <row r="2253" spans="1:20" ht="48" hidden="1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tr">
        <f t="shared" si="177"/>
        <v>games</v>
      </c>
      <c r="R2253" t="str" cm="1">
        <f t="array" ref="R2253">_xlfn.IFS(ISNUMBER(SEARCH("film &amp; video/television", N2253)),"television",ISNUMBER(SEARCH("film &amp; video/animation", N2253)),"animation",ISNUMBER(SEARCH("film &amp; video/documentary", N2253)),"documentary",ISNUMBER(SEARCH("film &amp; video/drama", N2253)),"drama",ISNUMBER(SEARCH("film &amp; video/science fiction", N2253)),"science fiction",ISNUMBER(SEARCH("film &amp; video/shorts", N2253)),"shorts",ISNUMBER(SEARCH("food/food trucks", N2253)),"food trucks",ISNUMBER(SEARCH("food/restaurants", N2253)),"restaurants",ISNUMBER(SEARCH("food/small batch", N2253)),"small batch",ISNUMBER(SEARCH("games/mobile games", N2253)),"mobile games",ISNUMBER(SEARCH("games/tabletop games", N2253)),"tabletop games",ISNUMBER(SEARCH("games/video games", N2253)),"video games",ISNUMBER(SEARCH("music/classical music", N2253)),"classical music",ISNUMBER(SEARCH("music/electronic music", N2253)),"electronic music",ISNUMBER(SEARCH("music/faith", N2253)),"faith",ISNUMBER(SEARCH("music/indie rock", N2253)),"indie rock",ISNUMBER(SEARCH("music/jazz", N2253)),"jazz",ISNUMBER(SEARCH("music/metal", N2253)),"metal",ISNUMBER(SEARCH("music/pop", N2253)),"pop",ISNUMBER(SEARCH("music/rock", N2253)),"rock",ISNUMBER(SEARCH("music/world music", N2253)),"world music",ISNUMBER(SEARCH("journalism/audio", N2253)),"audio",ISNUMBER(SEARCH("photography/nature", N2253)),"nature",ISNUMBER(SEARCH("photography/people", N2253)),"people",ISNUMBER(SEARCH("photography/photobooks", N2253)),"photobooks",ISNUMBER(SEARCH("photography/places", N2253)),"places",ISNUMBER(SEARCH("publishing/art books", N2253)),"art books",ISNUMBER(SEARCH("publishing/children's books", N2253)),"children's books",ISNUMBER(SEARCH("publishing/fiction", N2253)),"fiction",ISNUMBER(SEARCH("publishing/nonfiction", N2253)),"nonfiction",ISNUMBER(SEARCH("publishing/radio &amp; podcasts", N2253)),"radio &amp; podcasts",ISNUMBER(SEARCH("publishing/translations", N2253)),"translations",ISNUMBER(SEARCH("technology/gadgets", N2253)),"gadgets",ISNUMBER(SEARCH("technology/hardware", N2253)),"hardware",ISNUMBER(SEARCH("technology/makerspaces", N2253)),"makerspaces",ISNUMBER(SEARCH("technology/space exploration", N2253)),"space exploration",ISNUMBER(SEARCH("technology/wearables", N2253)),"wearables",ISNUMBER(SEARCH("technology/web", N2253)),"web",ISNUMBER(SEARCH("theater/musical", N2253)),"musical",ISNUMBER(SEARCH("theater/plays", N2253)),"plays",ISNUMBER(SEARCH("theater/spaces", N2253)),"spaces")</f>
        <v>tabletop games</v>
      </c>
      <c r="S2253" s="6">
        <f t="shared" si="178"/>
        <v>41846.34579861111</v>
      </c>
      <c r="T2253" s="6">
        <f t="shared" si="179"/>
        <v>41867.34579861111</v>
      </c>
    </row>
    <row r="2254" spans="1:20" ht="48" hidden="1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tr">
        <f t="shared" si="177"/>
        <v>games</v>
      </c>
      <c r="R2254" t="str" cm="1">
        <f t="array" ref="R2254">_xlfn.IFS(ISNUMBER(SEARCH("film &amp; video/television", N2254)),"television",ISNUMBER(SEARCH("film &amp; video/animation", N2254)),"animation",ISNUMBER(SEARCH("film &amp; video/documentary", N2254)),"documentary",ISNUMBER(SEARCH("film &amp; video/drama", N2254)),"drama",ISNUMBER(SEARCH("film &amp; video/science fiction", N2254)),"science fiction",ISNUMBER(SEARCH("film &amp; video/shorts", N2254)),"shorts",ISNUMBER(SEARCH("food/food trucks", N2254)),"food trucks",ISNUMBER(SEARCH("food/restaurants", N2254)),"restaurants",ISNUMBER(SEARCH("food/small batch", N2254)),"small batch",ISNUMBER(SEARCH("games/mobile games", N2254)),"mobile games",ISNUMBER(SEARCH("games/tabletop games", N2254)),"tabletop games",ISNUMBER(SEARCH("games/video games", N2254)),"video games",ISNUMBER(SEARCH("music/classical music", N2254)),"classical music",ISNUMBER(SEARCH("music/electronic music", N2254)),"electronic music",ISNUMBER(SEARCH("music/faith", N2254)),"faith",ISNUMBER(SEARCH("music/indie rock", N2254)),"indie rock",ISNUMBER(SEARCH("music/jazz", N2254)),"jazz",ISNUMBER(SEARCH("music/metal", N2254)),"metal",ISNUMBER(SEARCH("music/pop", N2254)),"pop",ISNUMBER(SEARCH("music/rock", N2254)),"rock",ISNUMBER(SEARCH("music/world music", N2254)),"world music",ISNUMBER(SEARCH("journalism/audio", N2254)),"audio",ISNUMBER(SEARCH("photography/nature", N2254)),"nature",ISNUMBER(SEARCH("photography/people", N2254)),"people",ISNUMBER(SEARCH("photography/photobooks", N2254)),"photobooks",ISNUMBER(SEARCH("photography/places", N2254)),"places",ISNUMBER(SEARCH("publishing/art books", N2254)),"art books",ISNUMBER(SEARCH("publishing/children's books", N2254)),"children's books",ISNUMBER(SEARCH("publishing/fiction", N2254)),"fiction",ISNUMBER(SEARCH("publishing/nonfiction", N2254)),"nonfiction",ISNUMBER(SEARCH("publishing/radio &amp; podcasts", N2254)),"radio &amp; podcasts",ISNUMBER(SEARCH("publishing/translations", N2254)),"translations",ISNUMBER(SEARCH("technology/gadgets", N2254)),"gadgets",ISNUMBER(SEARCH("technology/hardware", N2254)),"hardware",ISNUMBER(SEARCH("technology/makerspaces", N2254)),"makerspaces",ISNUMBER(SEARCH("technology/space exploration", N2254)),"space exploration",ISNUMBER(SEARCH("technology/wearables", N2254)),"wearables",ISNUMBER(SEARCH("technology/web", N2254)),"web",ISNUMBER(SEARCH("theater/musical", N2254)),"musical",ISNUMBER(SEARCH("theater/plays", N2254)),"plays",ISNUMBER(SEARCH("theater/spaces", N2254)),"spaces")</f>
        <v>tabletop games</v>
      </c>
      <c r="S2254" s="6">
        <f t="shared" si="178"/>
        <v>42573.327986111108</v>
      </c>
      <c r="T2254" s="6">
        <f t="shared" si="179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tr">
        <f t="shared" si="177"/>
        <v>games</v>
      </c>
      <c r="R2255" t="str" cm="1">
        <f t="array" ref="R2255">_xlfn.IFS(ISNUMBER(SEARCH("film &amp; video/television", N2255)),"television",ISNUMBER(SEARCH("film &amp; video/animation", N2255)),"animation",ISNUMBER(SEARCH("film &amp; video/documentary", N2255)),"documentary",ISNUMBER(SEARCH("film &amp; video/drama", N2255)),"drama",ISNUMBER(SEARCH("film &amp; video/science fiction", N2255)),"science fiction",ISNUMBER(SEARCH("film &amp; video/shorts", N2255)),"shorts",ISNUMBER(SEARCH("food/food trucks", N2255)),"food trucks",ISNUMBER(SEARCH("food/restaurants", N2255)),"restaurants",ISNUMBER(SEARCH("food/small batch", N2255)),"small batch",ISNUMBER(SEARCH("games/mobile games", N2255)),"mobile games",ISNUMBER(SEARCH("games/tabletop games", N2255)),"tabletop games",ISNUMBER(SEARCH("games/video games", N2255)),"video games",ISNUMBER(SEARCH("music/classical music", N2255)),"classical music",ISNUMBER(SEARCH("music/electronic music", N2255)),"electronic music",ISNUMBER(SEARCH("music/faith", N2255)),"faith",ISNUMBER(SEARCH("music/indie rock", N2255)),"indie rock",ISNUMBER(SEARCH("music/jazz", N2255)),"jazz",ISNUMBER(SEARCH("music/metal", N2255)),"metal",ISNUMBER(SEARCH("music/pop", N2255)),"pop",ISNUMBER(SEARCH("music/rock", N2255)),"rock",ISNUMBER(SEARCH("music/world music", N2255)),"world music",ISNUMBER(SEARCH("journalism/audio", N2255)),"audio",ISNUMBER(SEARCH("photography/nature", N2255)),"nature",ISNUMBER(SEARCH("photography/people", N2255)),"people",ISNUMBER(SEARCH("photography/photobooks", N2255)),"photobooks",ISNUMBER(SEARCH("photography/places", N2255)),"places",ISNUMBER(SEARCH("publishing/art books", N2255)),"art books",ISNUMBER(SEARCH("publishing/children's books", N2255)),"children's books",ISNUMBER(SEARCH("publishing/fiction", N2255)),"fiction",ISNUMBER(SEARCH("publishing/nonfiction", N2255)),"nonfiction",ISNUMBER(SEARCH("publishing/radio &amp; podcasts", N2255)),"radio &amp; podcasts",ISNUMBER(SEARCH("publishing/translations", N2255)),"translations",ISNUMBER(SEARCH("technology/gadgets", N2255)),"gadgets",ISNUMBER(SEARCH("technology/hardware", N2255)),"hardware",ISNUMBER(SEARCH("technology/makerspaces", N2255)),"makerspaces",ISNUMBER(SEARCH("technology/space exploration", N2255)),"space exploration",ISNUMBER(SEARCH("technology/wearables", N2255)),"wearables",ISNUMBER(SEARCH("technology/web", N2255)),"web",ISNUMBER(SEARCH("theater/musical", N2255)),"musical",ISNUMBER(SEARCH("theater/plays", N2255)),"plays",ISNUMBER(SEARCH("theater/spaces", N2255)),"spaces")</f>
        <v>tabletop games</v>
      </c>
      <c r="S2255" s="6">
        <f t="shared" si="178"/>
        <v>42296.631331018521</v>
      </c>
      <c r="T2255" s="6">
        <f t="shared" si="179"/>
        <v>42326.672997685186</v>
      </c>
    </row>
    <row r="2256" spans="1:20" ht="32" hidden="1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tr">
        <f t="shared" si="177"/>
        <v>games</v>
      </c>
      <c r="R2256" t="str" cm="1">
        <f t="array" ref="R2256">_xlfn.IFS(ISNUMBER(SEARCH("film &amp; video/television", N2256)),"television",ISNUMBER(SEARCH("film &amp; video/animation", N2256)),"animation",ISNUMBER(SEARCH("film &amp; video/documentary", N2256)),"documentary",ISNUMBER(SEARCH("film &amp; video/drama", N2256)),"drama",ISNUMBER(SEARCH("film &amp; video/science fiction", N2256)),"science fiction",ISNUMBER(SEARCH("film &amp; video/shorts", N2256)),"shorts",ISNUMBER(SEARCH("food/food trucks", N2256)),"food trucks",ISNUMBER(SEARCH("food/restaurants", N2256)),"restaurants",ISNUMBER(SEARCH("food/small batch", N2256)),"small batch",ISNUMBER(SEARCH("games/mobile games", N2256)),"mobile games",ISNUMBER(SEARCH("games/tabletop games", N2256)),"tabletop games",ISNUMBER(SEARCH("games/video games", N2256)),"video games",ISNUMBER(SEARCH("music/classical music", N2256)),"classical music",ISNUMBER(SEARCH("music/electronic music", N2256)),"electronic music",ISNUMBER(SEARCH("music/faith", N2256)),"faith",ISNUMBER(SEARCH("music/indie rock", N2256)),"indie rock",ISNUMBER(SEARCH("music/jazz", N2256)),"jazz",ISNUMBER(SEARCH("music/metal", N2256)),"metal",ISNUMBER(SEARCH("music/pop", N2256)),"pop",ISNUMBER(SEARCH("music/rock", N2256)),"rock",ISNUMBER(SEARCH("music/world music", N2256)),"world music",ISNUMBER(SEARCH("journalism/audio", N2256)),"audio",ISNUMBER(SEARCH("photography/nature", N2256)),"nature",ISNUMBER(SEARCH("photography/people", N2256)),"people",ISNUMBER(SEARCH("photography/photobooks", N2256)),"photobooks",ISNUMBER(SEARCH("photography/places", N2256)),"places",ISNUMBER(SEARCH("publishing/art books", N2256)),"art books",ISNUMBER(SEARCH("publishing/children's books", N2256)),"children's books",ISNUMBER(SEARCH("publishing/fiction", N2256)),"fiction",ISNUMBER(SEARCH("publishing/nonfiction", N2256)),"nonfiction",ISNUMBER(SEARCH("publishing/radio &amp; podcasts", N2256)),"radio &amp; podcasts",ISNUMBER(SEARCH("publishing/translations", N2256)),"translations",ISNUMBER(SEARCH("technology/gadgets", N2256)),"gadgets",ISNUMBER(SEARCH("technology/hardware", N2256)),"hardware",ISNUMBER(SEARCH("technology/makerspaces", N2256)),"makerspaces",ISNUMBER(SEARCH("technology/space exploration", N2256)),"space exploration",ISNUMBER(SEARCH("technology/wearables", N2256)),"wearables",ISNUMBER(SEARCH("technology/web", N2256)),"web",ISNUMBER(SEARCH("theater/musical", N2256)),"musical",ISNUMBER(SEARCH("theater/plays", N2256)),"plays",ISNUMBER(SEARCH("theater/spaces", N2256)),"spaces")</f>
        <v>tabletop games</v>
      </c>
      <c r="S2256" s="6">
        <f t="shared" si="178"/>
        <v>42752.647777777776</v>
      </c>
      <c r="T2256" s="6">
        <f t="shared" si="179"/>
        <v>42759.647777777776</v>
      </c>
    </row>
    <row r="2257" spans="1:20" ht="32" hidden="1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tr">
        <f t="shared" si="177"/>
        <v>games</v>
      </c>
      <c r="R2257" t="str" cm="1">
        <f t="array" ref="R2257">_xlfn.IFS(ISNUMBER(SEARCH("film &amp; video/television", N2257)),"television",ISNUMBER(SEARCH("film &amp; video/animation", N2257)),"animation",ISNUMBER(SEARCH("film &amp; video/documentary", N2257)),"documentary",ISNUMBER(SEARCH("film &amp; video/drama", N2257)),"drama",ISNUMBER(SEARCH("film &amp; video/science fiction", N2257)),"science fiction",ISNUMBER(SEARCH("film &amp; video/shorts", N2257)),"shorts",ISNUMBER(SEARCH("food/food trucks", N2257)),"food trucks",ISNUMBER(SEARCH("food/restaurants", N2257)),"restaurants",ISNUMBER(SEARCH("food/small batch", N2257)),"small batch",ISNUMBER(SEARCH("games/mobile games", N2257)),"mobile games",ISNUMBER(SEARCH("games/tabletop games", N2257)),"tabletop games",ISNUMBER(SEARCH("games/video games", N2257)),"video games",ISNUMBER(SEARCH("music/classical music", N2257)),"classical music",ISNUMBER(SEARCH("music/electronic music", N2257)),"electronic music",ISNUMBER(SEARCH("music/faith", N2257)),"faith",ISNUMBER(SEARCH("music/indie rock", N2257)),"indie rock",ISNUMBER(SEARCH("music/jazz", N2257)),"jazz",ISNUMBER(SEARCH("music/metal", N2257)),"metal",ISNUMBER(SEARCH("music/pop", N2257)),"pop",ISNUMBER(SEARCH("music/rock", N2257)),"rock",ISNUMBER(SEARCH("music/world music", N2257)),"world music",ISNUMBER(SEARCH("journalism/audio", N2257)),"audio",ISNUMBER(SEARCH("photography/nature", N2257)),"nature",ISNUMBER(SEARCH("photography/people", N2257)),"people",ISNUMBER(SEARCH("photography/photobooks", N2257)),"photobooks",ISNUMBER(SEARCH("photography/places", N2257)),"places",ISNUMBER(SEARCH("publishing/art books", N2257)),"art books",ISNUMBER(SEARCH("publishing/children's books", N2257)),"children's books",ISNUMBER(SEARCH("publishing/fiction", N2257)),"fiction",ISNUMBER(SEARCH("publishing/nonfiction", N2257)),"nonfiction",ISNUMBER(SEARCH("publishing/radio &amp; podcasts", N2257)),"radio &amp; podcasts",ISNUMBER(SEARCH("publishing/translations", N2257)),"translations",ISNUMBER(SEARCH("technology/gadgets", N2257)),"gadgets",ISNUMBER(SEARCH("technology/hardware", N2257)),"hardware",ISNUMBER(SEARCH("technology/makerspaces", N2257)),"makerspaces",ISNUMBER(SEARCH("technology/space exploration", N2257)),"space exploration",ISNUMBER(SEARCH("technology/wearables", N2257)),"wearables",ISNUMBER(SEARCH("technology/web", N2257)),"web",ISNUMBER(SEARCH("theater/musical", N2257)),"musical",ISNUMBER(SEARCH("theater/plays", N2257)),"plays",ISNUMBER(SEARCH("theater/spaces", N2257)),"spaces")</f>
        <v>tabletop games</v>
      </c>
      <c r="S2257" s="6">
        <f t="shared" si="178"/>
        <v>42467.951979166668</v>
      </c>
      <c r="T2257" s="6">
        <f t="shared" si="179"/>
        <v>42497.951979166668</v>
      </c>
    </row>
    <row r="2258" spans="1:20" ht="48" hidden="1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tr">
        <f t="shared" si="177"/>
        <v>games</v>
      </c>
      <c r="R2258" t="str" cm="1">
        <f t="array" ref="R2258">_xlfn.IFS(ISNUMBER(SEARCH("film &amp; video/television", N2258)),"television",ISNUMBER(SEARCH("film &amp; video/animation", N2258)),"animation",ISNUMBER(SEARCH("film &amp; video/documentary", N2258)),"documentary",ISNUMBER(SEARCH("film &amp; video/drama", N2258)),"drama",ISNUMBER(SEARCH("film &amp; video/science fiction", N2258)),"science fiction",ISNUMBER(SEARCH("film &amp; video/shorts", N2258)),"shorts",ISNUMBER(SEARCH("food/food trucks", N2258)),"food trucks",ISNUMBER(SEARCH("food/restaurants", N2258)),"restaurants",ISNUMBER(SEARCH("food/small batch", N2258)),"small batch",ISNUMBER(SEARCH("games/mobile games", N2258)),"mobile games",ISNUMBER(SEARCH("games/tabletop games", N2258)),"tabletop games",ISNUMBER(SEARCH("games/video games", N2258)),"video games",ISNUMBER(SEARCH("music/classical music", N2258)),"classical music",ISNUMBER(SEARCH("music/electronic music", N2258)),"electronic music",ISNUMBER(SEARCH("music/faith", N2258)),"faith",ISNUMBER(SEARCH("music/indie rock", N2258)),"indie rock",ISNUMBER(SEARCH("music/jazz", N2258)),"jazz",ISNUMBER(SEARCH("music/metal", N2258)),"metal",ISNUMBER(SEARCH("music/pop", N2258)),"pop",ISNUMBER(SEARCH("music/rock", N2258)),"rock",ISNUMBER(SEARCH("music/world music", N2258)),"world music",ISNUMBER(SEARCH("journalism/audio", N2258)),"audio",ISNUMBER(SEARCH("photography/nature", N2258)),"nature",ISNUMBER(SEARCH("photography/people", N2258)),"people",ISNUMBER(SEARCH("photography/photobooks", N2258)),"photobooks",ISNUMBER(SEARCH("photography/places", N2258)),"places",ISNUMBER(SEARCH("publishing/art books", N2258)),"art books",ISNUMBER(SEARCH("publishing/children's books", N2258)),"children's books",ISNUMBER(SEARCH("publishing/fiction", N2258)),"fiction",ISNUMBER(SEARCH("publishing/nonfiction", N2258)),"nonfiction",ISNUMBER(SEARCH("publishing/radio &amp; podcasts", N2258)),"radio &amp; podcasts",ISNUMBER(SEARCH("publishing/translations", N2258)),"translations",ISNUMBER(SEARCH("technology/gadgets", N2258)),"gadgets",ISNUMBER(SEARCH("technology/hardware", N2258)),"hardware",ISNUMBER(SEARCH("technology/makerspaces", N2258)),"makerspaces",ISNUMBER(SEARCH("technology/space exploration", N2258)),"space exploration",ISNUMBER(SEARCH("technology/wearables", N2258)),"wearables",ISNUMBER(SEARCH("technology/web", N2258)),"web",ISNUMBER(SEARCH("theater/musical", N2258)),"musical",ISNUMBER(SEARCH("theater/plays", N2258)),"plays",ISNUMBER(SEARCH("theater/spaces", N2258)),"spaces")</f>
        <v>tabletop games</v>
      </c>
      <c r="S2258" s="6">
        <f t="shared" si="178"/>
        <v>42682.451921296291</v>
      </c>
      <c r="T2258" s="6">
        <f t="shared" si="179"/>
        <v>42696.451921296291</v>
      </c>
    </row>
    <row r="2259" spans="1:20" ht="48" hidden="1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tr">
        <f t="shared" si="177"/>
        <v>games</v>
      </c>
      <c r="R2259" t="str" cm="1">
        <f t="array" ref="R2259">_xlfn.IFS(ISNUMBER(SEARCH("film &amp; video/television", N2259)),"television",ISNUMBER(SEARCH("film &amp; video/animation", N2259)),"animation",ISNUMBER(SEARCH("film &amp; video/documentary", N2259)),"documentary",ISNUMBER(SEARCH("film &amp; video/drama", N2259)),"drama",ISNUMBER(SEARCH("film &amp; video/science fiction", N2259)),"science fiction",ISNUMBER(SEARCH("film &amp; video/shorts", N2259)),"shorts",ISNUMBER(SEARCH("food/food trucks", N2259)),"food trucks",ISNUMBER(SEARCH("food/restaurants", N2259)),"restaurants",ISNUMBER(SEARCH("food/small batch", N2259)),"small batch",ISNUMBER(SEARCH("games/mobile games", N2259)),"mobile games",ISNUMBER(SEARCH("games/tabletop games", N2259)),"tabletop games",ISNUMBER(SEARCH("games/video games", N2259)),"video games",ISNUMBER(SEARCH("music/classical music", N2259)),"classical music",ISNUMBER(SEARCH("music/electronic music", N2259)),"electronic music",ISNUMBER(SEARCH("music/faith", N2259)),"faith",ISNUMBER(SEARCH("music/indie rock", N2259)),"indie rock",ISNUMBER(SEARCH("music/jazz", N2259)),"jazz",ISNUMBER(SEARCH("music/metal", N2259)),"metal",ISNUMBER(SEARCH("music/pop", N2259)),"pop",ISNUMBER(SEARCH("music/rock", N2259)),"rock",ISNUMBER(SEARCH("music/world music", N2259)),"world music",ISNUMBER(SEARCH("journalism/audio", N2259)),"audio",ISNUMBER(SEARCH("photography/nature", N2259)),"nature",ISNUMBER(SEARCH("photography/people", N2259)),"people",ISNUMBER(SEARCH("photography/photobooks", N2259)),"photobooks",ISNUMBER(SEARCH("photography/places", N2259)),"places",ISNUMBER(SEARCH("publishing/art books", N2259)),"art books",ISNUMBER(SEARCH("publishing/children's books", N2259)),"children's books",ISNUMBER(SEARCH("publishing/fiction", N2259)),"fiction",ISNUMBER(SEARCH("publishing/nonfiction", N2259)),"nonfiction",ISNUMBER(SEARCH("publishing/radio &amp; podcasts", N2259)),"radio &amp; podcasts",ISNUMBER(SEARCH("publishing/translations", N2259)),"translations",ISNUMBER(SEARCH("technology/gadgets", N2259)),"gadgets",ISNUMBER(SEARCH("technology/hardware", N2259)),"hardware",ISNUMBER(SEARCH("technology/makerspaces", N2259)),"makerspaces",ISNUMBER(SEARCH("technology/space exploration", N2259)),"space exploration",ISNUMBER(SEARCH("technology/wearables", N2259)),"wearables",ISNUMBER(SEARCH("technology/web", N2259)),"web",ISNUMBER(SEARCH("theater/musical", N2259)),"musical",ISNUMBER(SEARCH("theater/plays", N2259)),"plays",ISNUMBER(SEARCH("theater/spaces", N2259)),"spaces")</f>
        <v>tabletop games</v>
      </c>
      <c r="S2259" s="6">
        <f t="shared" si="178"/>
        <v>42505.936678240745</v>
      </c>
      <c r="T2259" s="6">
        <f t="shared" si="179"/>
        <v>42540.958333333328</v>
      </c>
    </row>
    <row r="2260" spans="1:20" ht="32" hidden="1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tr">
        <f t="shared" si="177"/>
        <v>games</v>
      </c>
      <c r="R2260" t="str" cm="1">
        <f t="array" ref="R2260">_xlfn.IFS(ISNUMBER(SEARCH("film &amp; video/television", N2260)),"television",ISNUMBER(SEARCH("film &amp; video/animation", N2260)),"animation",ISNUMBER(SEARCH("film &amp; video/documentary", N2260)),"documentary",ISNUMBER(SEARCH("film &amp; video/drama", N2260)),"drama",ISNUMBER(SEARCH("film &amp; video/science fiction", N2260)),"science fiction",ISNUMBER(SEARCH("film &amp; video/shorts", N2260)),"shorts",ISNUMBER(SEARCH("food/food trucks", N2260)),"food trucks",ISNUMBER(SEARCH("food/restaurants", N2260)),"restaurants",ISNUMBER(SEARCH("food/small batch", N2260)),"small batch",ISNUMBER(SEARCH("games/mobile games", N2260)),"mobile games",ISNUMBER(SEARCH("games/tabletop games", N2260)),"tabletop games",ISNUMBER(SEARCH("games/video games", N2260)),"video games",ISNUMBER(SEARCH("music/classical music", N2260)),"classical music",ISNUMBER(SEARCH("music/electronic music", N2260)),"electronic music",ISNUMBER(SEARCH("music/faith", N2260)),"faith",ISNUMBER(SEARCH("music/indie rock", N2260)),"indie rock",ISNUMBER(SEARCH("music/jazz", N2260)),"jazz",ISNUMBER(SEARCH("music/metal", N2260)),"metal",ISNUMBER(SEARCH("music/pop", N2260)),"pop",ISNUMBER(SEARCH("music/rock", N2260)),"rock",ISNUMBER(SEARCH("music/world music", N2260)),"world music",ISNUMBER(SEARCH("journalism/audio", N2260)),"audio",ISNUMBER(SEARCH("photography/nature", N2260)),"nature",ISNUMBER(SEARCH("photography/people", N2260)),"people",ISNUMBER(SEARCH("photography/photobooks", N2260)),"photobooks",ISNUMBER(SEARCH("photography/places", N2260)),"places",ISNUMBER(SEARCH("publishing/art books", N2260)),"art books",ISNUMBER(SEARCH("publishing/children's books", N2260)),"children's books",ISNUMBER(SEARCH("publishing/fiction", N2260)),"fiction",ISNUMBER(SEARCH("publishing/nonfiction", N2260)),"nonfiction",ISNUMBER(SEARCH("publishing/radio &amp; podcasts", N2260)),"radio &amp; podcasts",ISNUMBER(SEARCH("publishing/translations", N2260)),"translations",ISNUMBER(SEARCH("technology/gadgets", N2260)),"gadgets",ISNUMBER(SEARCH("technology/hardware", N2260)),"hardware",ISNUMBER(SEARCH("technology/makerspaces", N2260)),"makerspaces",ISNUMBER(SEARCH("technology/space exploration", N2260)),"space exploration",ISNUMBER(SEARCH("technology/wearables", N2260)),"wearables",ISNUMBER(SEARCH("technology/web", N2260)),"web",ISNUMBER(SEARCH("theater/musical", N2260)),"musical",ISNUMBER(SEARCH("theater/plays", N2260)),"plays",ISNUMBER(SEARCH("theater/spaces", N2260)),"spaces")</f>
        <v>tabletop games</v>
      </c>
      <c r="S2260" s="6">
        <f t="shared" si="178"/>
        <v>42136.75100694444</v>
      </c>
      <c r="T2260" s="6">
        <f t="shared" si="179"/>
        <v>42166.75100694444</v>
      </c>
    </row>
    <row r="2261" spans="1:20" ht="48" hidden="1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tr">
        <f t="shared" si="177"/>
        <v>games</v>
      </c>
      <c r="R2261" t="str" cm="1">
        <f t="array" ref="R2261">_xlfn.IFS(ISNUMBER(SEARCH("film &amp; video/television", N2261)),"television",ISNUMBER(SEARCH("film &amp; video/animation", N2261)),"animation",ISNUMBER(SEARCH("film &amp; video/documentary", N2261)),"documentary",ISNUMBER(SEARCH("film &amp; video/drama", N2261)),"drama",ISNUMBER(SEARCH("film &amp; video/science fiction", N2261)),"science fiction",ISNUMBER(SEARCH("film &amp; video/shorts", N2261)),"shorts",ISNUMBER(SEARCH("food/food trucks", N2261)),"food trucks",ISNUMBER(SEARCH("food/restaurants", N2261)),"restaurants",ISNUMBER(SEARCH("food/small batch", N2261)),"small batch",ISNUMBER(SEARCH("games/mobile games", N2261)),"mobile games",ISNUMBER(SEARCH("games/tabletop games", N2261)),"tabletop games",ISNUMBER(SEARCH("games/video games", N2261)),"video games",ISNUMBER(SEARCH("music/classical music", N2261)),"classical music",ISNUMBER(SEARCH("music/electronic music", N2261)),"electronic music",ISNUMBER(SEARCH("music/faith", N2261)),"faith",ISNUMBER(SEARCH("music/indie rock", N2261)),"indie rock",ISNUMBER(SEARCH("music/jazz", N2261)),"jazz",ISNUMBER(SEARCH("music/metal", N2261)),"metal",ISNUMBER(SEARCH("music/pop", N2261)),"pop",ISNUMBER(SEARCH("music/rock", N2261)),"rock",ISNUMBER(SEARCH("music/world music", N2261)),"world music",ISNUMBER(SEARCH("journalism/audio", N2261)),"audio",ISNUMBER(SEARCH("photography/nature", N2261)),"nature",ISNUMBER(SEARCH("photography/people", N2261)),"people",ISNUMBER(SEARCH("photography/photobooks", N2261)),"photobooks",ISNUMBER(SEARCH("photography/places", N2261)),"places",ISNUMBER(SEARCH("publishing/art books", N2261)),"art books",ISNUMBER(SEARCH("publishing/children's books", N2261)),"children's books",ISNUMBER(SEARCH("publishing/fiction", N2261)),"fiction",ISNUMBER(SEARCH("publishing/nonfiction", N2261)),"nonfiction",ISNUMBER(SEARCH("publishing/radio &amp; podcasts", N2261)),"radio &amp; podcasts",ISNUMBER(SEARCH("publishing/translations", N2261)),"translations",ISNUMBER(SEARCH("technology/gadgets", N2261)),"gadgets",ISNUMBER(SEARCH("technology/hardware", N2261)),"hardware",ISNUMBER(SEARCH("technology/makerspaces", N2261)),"makerspaces",ISNUMBER(SEARCH("technology/space exploration", N2261)),"space exploration",ISNUMBER(SEARCH("technology/wearables", N2261)),"wearables",ISNUMBER(SEARCH("technology/web", N2261)),"web",ISNUMBER(SEARCH("theater/musical", N2261)),"musical",ISNUMBER(SEARCH("theater/plays", N2261)),"plays",ISNUMBER(SEARCH("theater/spaces", N2261)),"spaces")</f>
        <v>tabletop games</v>
      </c>
      <c r="S2261" s="6">
        <f t="shared" si="178"/>
        <v>42702.804814814815</v>
      </c>
      <c r="T2261" s="6">
        <f t="shared" si="179"/>
        <v>42712.804814814815</v>
      </c>
    </row>
    <row r="2262" spans="1:20" ht="48" hidden="1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tr">
        <f t="shared" si="177"/>
        <v>games</v>
      </c>
      <c r="R2262" t="str" cm="1">
        <f t="array" ref="R2262">_xlfn.IFS(ISNUMBER(SEARCH("film &amp; video/television", N2262)),"television",ISNUMBER(SEARCH("film &amp; video/animation", N2262)),"animation",ISNUMBER(SEARCH("film &amp; video/documentary", N2262)),"documentary",ISNUMBER(SEARCH("film &amp; video/drama", N2262)),"drama",ISNUMBER(SEARCH("film &amp; video/science fiction", N2262)),"science fiction",ISNUMBER(SEARCH("film &amp; video/shorts", N2262)),"shorts",ISNUMBER(SEARCH("food/food trucks", N2262)),"food trucks",ISNUMBER(SEARCH("food/restaurants", N2262)),"restaurants",ISNUMBER(SEARCH("food/small batch", N2262)),"small batch",ISNUMBER(SEARCH("games/mobile games", N2262)),"mobile games",ISNUMBER(SEARCH("games/tabletop games", N2262)),"tabletop games",ISNUMBER(SEARCH("games/video games", N2262)),"video games",ISNUMBER(SEARCH("music/classical music", N2262)),"classical music",ISNUMBER(SEARCH("music/electronic music", N2262)),"electronic music",ISNUMBER(SEARCH("music/faith", N2262)),"faith",ISNUMBER(SEARCH("music/indie rock", N2262)),"indie rock",ISNUMBER(SEARCH("music/jazz", N2262)),"jazz",ISNUMBER(SEARCH("music/metal", N2262)),"metal",ISNUMBER(SEARCH("music/pop", N2262)),"pop",ISNUMBER(SEARCH("music/rock", N2262)),"rock",ISNUMBER(SEARCH("music/world music", N2262)),"world music",ISNUMBER(SEARCH("journalism/audio", N2262)),"audio",ISNUMBER(SEARCH("photography/nature", N2262)),"nature",ISNUMBER(SEARCH("photography/people", N2262)),"people",ISNUMBER(SEARCH("photography/photobooks", N2262)),"photobooks",ISNUMBER(SEARCH("photography/places", N2262)),"places",ISNUMBER(SEARCH("publishing/art books", N2262)),"art books",ISNUMBER(SEARCH("publishing/children's books", N2262)),"children's books",ISNUMBER(SEARCH("publishing/fiction", N2262)),"fiction",ISNUMBER(SEARCH("publishing/nonfiction", N2262)),"nonfiction",ISNUMBER(SEARCH("publishing/radio &amp; podcasts", N2262)),"radio &amp; podcasts",ISNUMBER(SEARCH("publishing/translations", N2262)),"translations",ISNUMBER(SEARCH("technology/gadgets", N2262)),"gadgets",ISNUMBER(SEARCH("technology/hardware", N2262)),"hardware",ISNUMBER(SEARCH("technology/makerspaces", N2262)),"makerspaces",ISNUMBER(SEARCH("technology/space exploration", N2262)),"space exploration",ISNUMBER(SEARCH("technology/wearables", N2262)),"wearables",ISNUMBER(SEARCH("technology/web", N2262)),"web",ISNUMBER(SEARCH("theater/musical", N2262)),"musical",ISNUMBER(SEARCH("theater/plays", N2262)),"plays",ISNUMBER(SEARCH("theater/spaces", N2262)),"spaces")</f>
        <v>tabletop games</v>
      </c>
      <c r="S2262" s="6">
        <f t="shared" si="178"/>
        <v>41695.016782407409</v>
      </c>
      <c r="T2262" s="6">
        <f t="shared" si="179"/>
        <v>41724.975115740745</v>
      </c>
    </row>
    <row r="2263" spans="1:20" ht="48" hidden="1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tr">
        <f t="shared" si="177"/>
        <v>games</v>
      </c>
      <c r="R2263" t="str" cm="1">
        <f t="array" ref="R2263">_xlfn.IFS(ISNUMBER(SEARCH("film &amp; video/television", N2263)),"television",ISNUMBER(SEARCH("film &amp; video/animation", N2263)),"animation",ISNUMBER(SEARCH("film &amp; video/documentary", N2263)),"documentary",ISNUMBER(SEARCH("film &amp; video/drama", N2263)),"drama",ISNUMBER(SEARCH("film &amp; video/science fiction", N2263)),"science fiction",ISNUMBER(SEARCH("film &amp; video/shorts", N2263)),"shorts",ISNUMBER(SEARCH("food/food trucks", N2263)),"food trucks",ISNUMBER(SEARCH("food/restaurants", N2263)),"restaurants",ISNUMBER(SEARCH("food/small batch", N2263)),"small batch",ISNUMBER(SEARCH("games/mobile games", N2263)),"mobile games",ISNUMBER(SEARCH("games/tabletop games", N2263)),"tabletop games",ISNUMBER(SEARCH("games/video games", N2263)),"video games",ISNUMBER(SEARCH("music/classical music", N2263)),"classical music",ISNUMBER(SEARCH("music/electronic music", N2263)),"electronic music",ISNUMBER(SEARCH("music/faith", N2263)),"faith",ISNUMBER(SEARCH("music/indie rock", N2263)),"indie rock",ISNUMBER(SEARCH("music/jazz", N2263)),"jazz",ISNUMBER(SEARCH("music/metal", N2263)),"metal",ISNUMBER(SEARCH("music/pop", N2263)),"pop",ISNUMBER(SEARCH("music/rock", N2263)),"rock",ISNUMBER(SEARCH("music/world music", N2263)),"world music",ISNUMBER(SEARCH("journalism/audio", N2263)),"audio",ISNUMBER(SEARCH("photography/nature", N2263)),"nature",ISNUMBER(SEARCH("photography/people", N2263)),"people",ISNUMBER(SEARCH("photography/photobooks", N2263)),"photobooks",ISNUMBER(SEARCH("photography/places", N2263)),"places",ISNUMBER(SEARCH("publishing/art books", N2263)),"art books",ISNUMBER(SEARCH("publishing/children's books", N2263)),"children's books",ISNUMBER(SEARCH("publishing/fiction", N2263)),"fiction",ISNUMBER(SEARCH("publishing/nonfiction", N2263)),"nonfiction",ISNUMBER(SEARCH("publishing/radio &amp; podcasts", N2263)),"radio &amp; podcasts",ISNUMBER(SEARCH("publishing/translations", N2263)),"translations",ISNUMBER(SEARCH("technology/gadgets", N2263)),"gadgets",ISNUMBER(SEARCH("technology/hardware", N2263)),"hardware",ISNUMBER(SEARCH("technology/makerspaces", N2263)),"makerspaces",ISNUMBER(SEARCH("technology/space exploration", N2263)),"space exploration",ISNUMBER(SEARCH("technology/wearables", N2263)),"wearables",ISNUMBER(SEARCH("technology/web", N2263)),"web",ISNUMBER(SEARCH("theater/musical", N2263)),"musical",ISNUMBER(SEARCH("theater/plays", N2263)),"plays",ISNUMBER(SEARCH("theater/spaces", N2263)),"spaces")</f>
        <v>tabletop games</v>
      </c>
      <c r="S2263" s="6">
        <f t="shared" si="178"/>
        <v>42759.724768518514</v>
      </c>
      <c r="T2263" s="6">
        <f t="shared" si="179"/>
        <v>42780.724768518514</v>
      </c>
    </row>
    <row r="2264" spans="1:20" ht="32" hidden="1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tr">
        <f t="shared" si="177"/>
        <v>games</v>
      </c>
      <c r="R2264" t="str" cm="1">
        <f t="array" ref="R2264">_xlfn.IFS(ISNUMBER(SEARCH("film &amp; video/television", N2264)),"television",ISNUMBER(SEARCH("film &amp; video/animation", N2264)),"animation",ISNUMBER(SEARCH("film &amp; video/documentary", N2264)),"documentary",ISNUMBER(SEARCH("film &amp; video/drama", N2264)),"drama",ISNUMBER(SEARCH("film &amp; video/science fiction", N2264)),"science fiction",ISNUMBER(SEARCH("film &amp; video/shorts", N2264)),"shorts",ISNUMBER(SEARCH("food/food trucks", N2264)),"food trucks",ISNUMBER(SEARCH("food/restaurants", N2264)),"restaurants",ISNUMBER(SEARCH("food/small batch", N2264)),"small batch",ISNUMBER(SEARCH("games/mobile games", N2264)),"mobile games",ISNUMBER(SEARCH("games/tabletop games", N2264)),"tabletop games",ISNUMBER(SEARCH("games/video games", N2264)),"video games",ISNUMBER(SEARCH("music/classical music", N2264)),"classical music",ISNUMBER(SEARCH("music/electronic music", N2264)),"electronic music",ISNUMBER(SEARCH("music/faith", N2264)),"faith",ISNUMBER(SEARCH("music/indie rock", N2264)),"indie rock",ISNUMBER(SEARCH("music/jazz", N2264)),"jazz",ISNUMBER(SEARCH("music/metal", N2264)),"metal",ISNUMBER(SEARCH("music/pop", N2264)),"pop",ISNUMBER(SEARCH("music/rock", N2264)),"rock",ISNUMBER(SEARCH("music/world music", N2264)),"world music",ISNUMBER(SEARCH("journalism/audio", N2264)),"audio",ISNUMBER(SEARCH("photography/nature", N2264)),"nature",ISNUMBER(SEARCH("photography/people", N2264)),"people",ISNUMBER(SEARCH("photography/photobooks", N2264)),"photobooks",ISNUMBER(SEARCH("photography/places", N2264)),"places",ISNUMBER(SEARCH("publishing/art books", N2264)),"art books",ISNUMBER(SEARCH("publishing/children's books", N2264)),"children's books",ISNUMBER(SEARCH("publishing/fiction", N2264)),"fiction",ISNUMBER(SEARCH("publishing/nonfiction", N2264)),"nonfiction",ISNUMBER(SEARCH("publishing/radio &amp; podcasts", N2264)),"radio &amp; podcasts",ISNUMBER(SEARCH("publishing/translations", N2264)),"translations",ISNUMBER(SEARCH("technology/gadgets", N2264)),"gadgets",ISNUMBER(SEARCH("technology/hardware", N2264)),"hardware",ISNUMBER(SEARCH("technology/makerspaces", N2264)),"makerspaces",ISNUMBER(SEARCH("technology/space exploration", N2264)),"space exploration",ISNUMBER(SEARCH("technology/wearables", N2264)),"wearables",ISNUMBER(SEARCH("technology/web", N2264)),"web",ISNUMBER(SEARCH("theater/musical", N2264)),"musical",ISNUMBER(SEARCH("theater/plays", N2264)),"plays",ISNUMBER(SEARCH("theater/spaces", N2264)),"spaces")</f>
        <v>tabletop games</v>
      </c>
      <c r="S2264" s="6">
        <f t="shared" si="178"/>
        <v>41926.585162037038</v>
      </c>
      <c r="T2264" s="6">
        <f t="shared" si="179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tr">
        <f t="shared" si="177"/>
        <v>games</v>
      </c>
      <c r="R2265" t="str" cm="1">
        <f t="array" ref="R2265">_xlfn.IFS(ISNUMBER(SEARCH("film &amp; video/television", N2265)),"television",ISNUMBER(SEARCH("film &amp; video/animation", N2265)),"animation",ISNUMBER(SEARCH("film &amp; video/documentary", N2265)),"documentary",ISNUMBER(SEARCH("film &amp; video/drama", N2265)),"drama",ISNUMBER(SEARCH("film &amp; video/science fiction", N2265)),"science fiction",ISNUMBER(SEARCH("film &amp; video/shorts", N2265)),"shorts",ISNUMBER(SEARCH("food/food trucks", N2265)),"food trucks",ISNUMBER(SEARCH("food/restaurants", N2265)),"restaurants",ISNUMBER(SEARCH("food/small batch", N2265)),"small batch",ISNUMBER(SEARCH("games/mobile games", N2265)),"mobile games",ISNUMBER(SEARCH("games/tabletop games", N2265)),"tabletop games",ISNUMBER(SEARCH("games/video games", N2265)),"video games",ISNUMBER(SEARCH("music/classical music", N2265)),"classical music",ISNUMBER(SEARCH("music/electronic music", N2265)),"electronic music",ISNUMBER(SEARCH("music/faith", N2265)),"faith",ISNUMBER(SEARCH("music/indie rock", N2265)),"indie rock",ISNUMBER(SEARCH("music/jazz", N2265)),"jazz",ISNUMBER(SEARCH("music/metal", N2265)),"metal",ISNUMBER(SEARCH("music/pop", N2265)),"pop",ISNUMBER(SEARCH("music/rock", N2265)),"rock",ISNUMBER(SEARCH("music/world music", N2265)),"world music",ISNUMBER(SEARCH("journalism/audio", N2265)),"audio",ISNUMBER(SEARCH("photography/nature", N2265)),"nature",ISNUMBER(SEARCH("photography/people", N2265)),"people",ISNUMBER(SEARCH("photography/photobooks", N2265)),"photobooks",ISNUMBER(SEARCH("photography/places", N2265)),"places",ISNUMBER(SEARCH("publishing/art books", N2265)),"art books",ISNUMBER(SEARCH("publishing/children's books", N2265)),"children's books",ISNUMBER(SEARCH("publishing/fiction", N2265)),"fiction",ISNUMBER(SEARCH("publishing/nonfiction", N2265)),"nonfiction",ISNUMBER(SEARCH("publishing/radio &amp; podcasts", N2265)),"radio &amp; podcasts",ISNUMBER(SEARCH("publishing/translations", N2265)),"translations",ISNUMBER(SEARCH("technology/gadgets", N2265)),"gadgets",ISNUMBER(SEARCH("technology/hardware", N2265)),"hardware",ISNUMBER(SEARCH("technology/makerspaces", N2265)),"makerspaces",ISNUMBER(SEARCH("technology/space exploration", N2265)),"space exploration",ISNUMBER(SEARCH("technology/wearables", N2265)),"wearables",ISNUMBER(SEARCH("technology/web", N2265)),"web",ISNUMBER(SEARCH("theater/musical", N2265)),"musical",ISNUMBER(SEARCH("theater/plays", N2265)),"plays",ISNUMBER(SEARCH("theater/spaces", N2265)),"spaces")</f>
        <v>tabletop games</v>
      </c>
      <c r="S2265" s="6">
        <f t="shared" si="178"/>
        <v>42014.832326388889</v>
      </c>
      <c r="T2265" s="6">
        <f t="shared" si="179"/>
        <v>42035.832326388889</v>
      </c>
    </row>
    <row r="2266" spans="1:20" ht="48" hidden="1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tr">
        <f t="shared" si="177"/>
        <v>games</v>
      </c>
      <c r="R2266" t="str" cm="1">
        <f t="array" ref="R2266">_xlfn.IFS(ISNUMBER(SEARCH("film &amp; video/television", N2266)),"television",ISNUMBER(SEARCH("film &amp; video/animation", N2266)),"animation",ISNUMBER(SEARCH("film &amp; video/documentary", N2266)),"documentary",ISNUMBER(SEARCH("film &amp; video/drama", N2266)),"drama",ISNUMBER(SEARCH("film &amp; video/science fiction", N2266)),"science fiction",ISNUMBER(SEARCH("film &amp; video/shorts", N2266)),"shorts",ISNUMBER(SEARCH("food/food trucks", N2266)),"food trucks",ISNUMBER(SEARCH("food/restaurants", N2266)),"restaurants",ISNUMBER(SEARCH("food/small batch", N2266)),"small batch",ISNUMBER(SEARCH("games/mobile games", N2266)),"mobile games",ISNUMBER(SEARCH("games/tabletop games", N2266)),"tabletop games",ISNUMBER(SEARCH("games/video games", N2266)),"video games",ISNUMBER(SEARCH("music/classical music", N2266)),"classical music",ISNUMBER(SEARCH("music/electronic music", N2266)),"electronic music",ISNUMBER(SEARCH("music/faith", N2266)),"faith",ISNUMBER(SEARCH("music/indie rock", N2266)),"indie rock",ISNUMBER(SEARCH("music/jazz", N2266)),"jazz",ISNUMBER(SEARCH("music/metal", N2266)),"metal",ISNUMBER(SEARCH("music/pop", N2266)),"pop",ISNUMBER(SEARCH("music/rock", N2266)),"rock",ISNUMBER(SEARCH("music/world music", N2266)),"world music",ISNUMBER(SEARCH("journalism/audio", N2266)),"audio",ISNUMBER(SEARCH("photography/nature", N2266)),"nature",ISNUMBER(SEARCH("photography/people", N2266)),"people",ISNUMBER(SEARCH("photography/photobooks", N2266)),"photobooks",ISNUMBER(SEARCH("photography/places", N2266)),"places",ISNUMBER(SEARCH("publishing/art books", N2266)),"art books",ISNUMBER(SEARCH("publishing/children's books", N2266)),"children's books",ISNUMBER(SEARCH("publishing/fiction", N2266)),"fiction",ISNUMBER(SEARCH("publishing/nonfiction", N2266)),"nonfiction",ISNUMBER(SEARCH("publishing/radio &amp; podcasts", N2266)),"radio &amp; podcasts",ISNUMBER(SEARCH("publishing/translations", N2266)),"translations",ISNUMBER(SEARCH("technology/gadgets", N2266)),"gadgets",ISNUMBER(SEARCH("technology/hardware", N2266)),"hardware",ISNUMBER(SEARCH("technology/makerspaces", N2266)),"makerspaces",ISNUMBER(SEARCH("technology/space exploration", N2266)),"space exploration",ISNUMBER(SEARCH("technology/wearables", N2266)),"wearables",ISNUMBER(SEARCH("technology/web", N2266)),"web",ISNUMBER(SEARCH("theater/musical", N2266)),"musical",ISNUMBER(SEARCH("theater/plays", N2266)),"plays",ISNUMBER(SEARCH("theater/spaces", N2266)),"spaces")</f>
        <v>tabletop games</v>
      </c>
      <c r="S2266" s="6">
        <f t="shared" si="178"/>
        <v>42496.582337962958</v>
      </c>
      <c r="T2266" s="6">
        <f t="shared" si="179"/>
        <v>42513.125</v>
      </c>
    </row>
    <row r="2267" spans="1:20" ht="48" hidden="1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tr">
        <f t="shared" si="177"/>
        <v>games</v>
      </c>
      <c r="R2267" t="str" cm="1">
        <f t="array" ref="R2267">_xlfn.IFS(ISNUMBER(SEARCH("film &amp; video/television", N2267)),"television",ISNUMBER(SEARCH("film &amp; video/animation", N2267)),"animation",ISNUMBER(SEARCH("film &amp; video/documentary", N2267)),"documentary",ISNUMBER(SEARCH("film &amp; video/drama", N2267)),"drama",ISNUMBER(SEARCH("film &amp; video/science fiction", N2267)),"science fiction",ISNUMBER(SEARCH("film &amp; video/shorts", N2267)),"shorts",ISNUMBER(SEARCH("food/food trucks", N2267)),"food trucks",ISNUMBER(SEARCH("food/restaurants", N2267)),"restaurants",ISNUMBER(SEARCH("food/small batch", N2267)),"small batch",ISNUMBER(SEARCH("games/mobile games", N2267)),"mobile games",ISNUMBER(SEARCH("games/tabletop games", N2267)),"tabletop games",ISNUMBER(SEARCH("games/video games", N2267)),"video games",ISNUMBER(SEARCH("music/classical music", N2267)),"classical music",ISNUMBER(SEARCH("music/electronic music", N2267)),"electronic music",ISNUMBER(SEARCH("music/faith", N2267)),"faith",ISNUMBER(SEARCH("music/indie rock", N2267)),"indie rock",ISNUMBER(SEARCH("music/jazz", N2267)),"jazz",ISNUMBER(SEARCH("music/metal", N2267)),"metal",ISNUMBER(SEARCH("music/pop", N2267)),"pop",ISNUMBER(SEARCH("music/rock", N2267)),"rock",ISNUMBER(SEARCH("music/world music", N2267)),"world music",ISNUMBER(SEARCH("journalism/audio", N2267)),"audio",ISNUMBER(SEARCH("photography/nature", N2267)),"nature",ISNUMBER(SEARCH("photography/people", N2267)),"people",ISNUMBER(SEARCH("photography/photobooks", N2267)),"photobooks",ISNUMBER(SEARCH("photography/places", N2267)),"places",ISNUMBER(SEARCH("publishing/art books", N2267)),"art books",ISNUMBER(SEARCH("publishing/children's books", N2267)),"children's books",ISNUMBER(SEARCH("publishing/fiction", N2267)),"fiction",ISNUMBER(SEARCH("publishing/nonfiction", N2267)),"nonfiction",ISNUMBER(SEARCH("publishing/radio &amp; podcasts", N2267)),"radio &amp; podcasts",ISNUMBER(SEARCH("publishing/translations", N2267)),"translations",ISNUMBER(SEARCH("technology/gadgets", N2267)),"gadgets",ISNUMBER(SEARCH("technology/hardware", N2267)),"hardware",ISNUMBER(SEARCH("technology/makerspaces", N2267)),"makerspaces",ISNUMBER(SEARCH("technology/space exploration", N2267)),"space exploration",ISNUMBER(SEARCH("technology/wearables", N2267)),"wearables",ISNUMBER(SEARCH("technology/web", N2267)),"web",ISNUMBER(SEARCH("theater/musical", N2267)),"musical",ISNUMBER(SEARCH("theater/plays", N2267)),"plays",ISNUMBER(SEARCH("theater/spaces", N2267)),"spaces")</f>
        <v>tabletop games</v>
      </c>
      <c r="S2267" s="6">
        <f t="shared" si="178"/>
        <v>42689.853090277778</v>
      </c>
      <c r="T2267" s="6">
        <f t="shared" si="179"/>
        <v>42696.853090277778</v>
      </c>
    </row>
    <row r="2268" spans="1:20" ht="48" hidden="1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tr">
        <f t="shared" si="177"/>
        <v>games</v>
      </c>
      <c r="R2268" t="str" cm="1">
        <f t="array" ref="R2268">_xlfn.IFS(ISNUMBER(SEARCH("film &amp; video/television", N2268)),"television",ISNUMBER(SEARCH("film &amp; video/animation", N2268)),"animation",ISNUMBER(SEARCH("film &amp; video/documentary", N2268)),"documentary",ISNUMBER(SEARCH("film &amp; video/drama", N2268)),"drama",ISNUMBER(SEARCH("film &amp; video/science fiction", N2268)),"science fiction",ISNUMBER(SEARCH("film &amp; video/shorts", N2268)),"shorts",ISNUMBER(SEARCH("food/food trucks", N2268)),"food trucks",ISNUMBER(SEARCH("food/restaurants", N2268)),"restaurants",ISNUMBER(SEARCH("food/small batch", N2268)),"small batch",ISNUMBER(SEARCH("games/mobile games", N2268)),"mobile games",ISNUMBER(SEARCH("games/tabletop games", N2268)),"tabletop games",ISNUMBER(SEARCH("games/video games", N2268)),"video games",ISNUMBER(SEARCH("music/classical music", N2268)),"classical music",ISNUMBER(SEARCH("music/electronic music", N2268)),"electronic music",ISNUMBER(SEARCH("music/faith", N2268)),"faith",ISNUMBER(SEARCH("music/indie rock", N2268)),"indie rock",ISNUMBER(SEARCH("music/jazz", N2268)),"jazz",ISNUMBER(SEARCH("music/metal", N2268)),"metal",ISNUMBER(SEARCH("music/pop", N2268)),"pop",ISNUMBER(SEARCH("music/rock", N2268)),"rock",ISNUMBER(SEARCH("music/world music", N2268)),"world music",ISNUMBER(SEARCH("journalism/audio", N2268)),"audio",ISNUMBER(SEARCH("photography/nature", N2268)),"nature",ISNUMBER(SEARCH("photography/people", N2268)),"people",ISNUMBER(SEARCH("photography/photobooks", N2268)),"photobooks",ISNUMBER(SEARCH("photography/places", N2268)),"places",ISNUMBER(SEARCH("publishing/art books", N2268)),"art books",ISNUMBER(SEARCH("publishing/children's books", N2268)),"children's books",ISNUMBER(SEARCH("publishing/fiction", N2268)),"fiction",ISNUMBER(SEARCH("publishing/nonfiction", N2268)),"nonfiction",ISNUMBER(SEARCH("publishing/radio &amp; podcasts", N2268)),"radio &amp; podcasts",ISNUMBER(SEARCH("publishing/translations", N2268)),"translations",ISNUMBER(SEARCH("technology/gadgets", N2268)),"gadgets",ISNUMBER(SEARCH("technology/hardware", N2268)),"hardware",ISNUMBER(SEARCH("technology/makerspaces", N2268)),"makerspaces",ISNUMBER(SEARCH("technology/space exploration", N2268)),"space exploration",ISNUMBER(SEARCH("technology/wearables", N2268)),"wearables",ISNUMBER(SEARCH("technology/web", N2268)),"web",ISNUMBER(SEARCH("theater/musical", N2268)),"musical",ISNUMBER(SEARCH("theater/plays", N2268)),"plays",ISNUMBER(SEARCH("theater/spaces", N2268)),"spaces")</f>
        <v>tabletop games</v>
      </c>
      <c r="S2268" s="6">
        <f t="shared" si="178"/>
        <v>42469.874907407408</v>
      </c>
      <c r="T2268" s="6">
        <f t="shared" si="179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tr">
        <f t="shared" si="177"/>
        <v>games</v>
      </c>
      <c r="R2269" t="str" cm="1">
        <f t="array" ref="R2269">_xlfn.IFS(ISNUMBER(SEARCH("film &amp; video/television", N2269)),"television",ISNUMBER(SEARCH("film &amp; video/animation", N2269)),"animation",ISNUMBER(SEARCH("film &amp; video/documentary", N2269)),"documentary",ISNUMBER(SEARCH("film &amp; video/drama", N2269)),"drama",ISNUMBER(SEARCH("film &amp; video/science fiction", N2269)),"science fiction",ISNUMBER(SEARCH("film &amp; video/shorts", N2269)),"shorts",ISNUMBER(SEARCH("food/food trucks", N2269)),"food trucks",ISNUMBER(SEARCH("food/restaurants", N2269)),"restaurants",ISNUMBER(SEARCH("food/small batch", N2269)),"small batch",ISNUMBER(SEARCH("games/mobile games", N2269)),"mobile games",ISNUMBER(SEARCH("games/tabletop games", N2269)),"tabletop games",ISNUMBER(SEARCH("games/video games", N2269)),"video games",ISNUMBER(SEARCH("music/classical music", N2269)),"classical music",ISNUMBER(SEARCH("music/electronic music", N2269)),"electronic music",ISNUMBER(SEARCH("music/faith", N2269)),"faith",ISNUMBER(SEARCH("music/indie rock", N2269)),"indie rock",ISNUMBER(SEARCH("music/jazz", N2269)),"jazz",ISNUMBER(SEARCH("music/metal", N2269)),"metal",ISNUMBER(SEARCH("music/pop", N2269)),"pop",ISNUMBER(SEARCH("music/rock", N2269)),"rock",ISNUMBER(SEARCH("music/world music", N2269)),"world music",ISNUMBER(SEARCH("journalism/audio", N2269)),"audio",ISNUMBER(SEARCH("photography/nature", N2269)),"nature",ISNUMBER(SEARCH("photography/people", N2269)),"people",ISNUMBER(SEARCH("photography/photobooks", N2269)),"photobooks",ISNUMBER(SEARCH("photography/places", N2269)),"places",ISNUMBER(SEARCH("publishing/art books", N2269)),"art books",ISNUMBER(SEARCH("publishing/children's books", N2269)),"children's books",ISNUMBER(SEARCH("publishing/fiction", N2269)),"fiction",ISNUMBER(SEARCH("publishing/nonfiction", N2269)),"nonfiction",ISNUMBER(SEARCH("publishing/radio &amp; podcasts", N2269)),"radio &amp; podcasts",ISNUMBER(SEARCH("publishing/translations", N2269)),"translations",ISNUMBER(SEARCH("technology/gadgets", N2269)),"gadgets",ISNUMBER(SEARCH("technology/hardware", N2269)),"hardware",ISNUMBER(SEARCH("technology/makerspaces", N2269)),"makerspaces",ISNUMBER(SEARCH("technology/space exploration", N2269)),"space exploration",ISNUMBER(SEARCH("technology/wearables", N2269)),"wearables",ISNUMBER(SEARCH("technology/web", N2269)),"web",ISNUMBER(SEARCH("theater/musical", N2269)),"musical",ISNUMBER(SEARCH("theater/plays", N2269)),"plays",ISNUMBER(SEARCH("theater/spaces", N2269)),"spaces")</f>
        <v>tabletop games</v>
      </c>
      <c r="S2269" s="6">
        <f t="shared" si="178"/>
        <v>41968.829826388886</v>
      </c>
      <c r="T2269" s="6">
        <f t="shared" si="179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tr">
        <f t="shared" si="177"/>
        <v>games</v>
      </c>
      <c r="R2270" t="str" cm="1">
        <f t="array" ref="R2270">_xlfn.IFS(ISNUMBER(SEARCH("film &amp; video/television", N2270)),"television",ISNUMBER(SEARCH("film &amp; video/animation", N2270)),"animation",ISNUMBER(SEARCH("film &amp; video/documentary", N2270)),"documentary",ISNUMBER(SEARCH("film &amp; video/drama", N2270)),"drama",ISNUMBER(SEARCH("film &amp; video/science fiction", N2270)),"science fiction",ISNUMBER(SEARCH("film &amp; video/shorts", N2270)),"shorts",ISNUMBER(SEARCH("food/food trucks", N2270)),"food trucks",ISNUMBER(SEARCH("food/restaurants", N2270)),"restaurants",ISNUMBER(SEARCH("food/small batch", N2270)),"small batch",ISNUMBER(SEARCH("games/mobile games", N2270)),"mobile games",ISNUMBER(SEARCH("games/tabletop games", N2270)),"tabletop games",ISNUMBER(SEARCH("games/video games", N2270)),"video games",ISNUMBER(SEARCH("music/classical music", N2270)),"classical music",ISNUMBER(SEARCH("music/electronic music", N2270)),"electronic music",ISNUMBER(SEARCH("music/faith", N2270)),"faith",ISNUMBER(SEARCH("music/indie rock", N2270)),"indie rock",ISNUMBER(SEARCH("music/jazz", N2270)),"jazz",ISNUMBER(SEARCH("music/metal", N2270)),"metal",ISNUMBER(SEARCH("music/pop", N2270)),"pop",ISNUMBER(SEARCH("music/rock", N2270)),"rock",ISNUMBER(SEARCH("music/world music", N2270)),"world music",ISNUMBER(SEARCH("journalism/audio", N2270)),"audio",ISNUMBER(SEARCH("photography/nature", N2270)),"nature",ISNUMBER(SEARCH("photography/people", N2270)),"people",ISNUMBER(SEARCH("photography/photobooks", N2270)),"photobooks",ISNUMBER(SEARCH("photography/places", N2270)),"places",ISNUMBER(SEARCH("publishing/art books", N2270)),"art books",ISNUMBER(SEARCH("publishing/children's books", N2270)),"children's books",ISNUMBER(SEARCH("publishing/fiction", N2270)),"fiction",ISNUMBER(SEARCH("publishing/nonfiction", N2270)),"nonfiction",ISNUMBER(SEARCH("publishing/radio &amp; podcasts", N2270)),"radio &amp; podcasts",ISNUMBER(SEARCH("publishing/translations", N2270)),"translations",ISNUMBER(SEARCH("technology/gadgets", N2270)),"gadgets",ISNUMBER(SEARCH("technology/hardware", N2270)),"hardware",ISNUMBER(SEARCH("technology/makerspaces", N2270)),"makerspaces",ISNUMBER(SEARCH("technology/space exploration", N2270)),"space exploration",ISNUMBER(SEARCH("technology/wearables", N2270)),"wearables",ISNUMBER(SEARCH("technology/web", N2270)),"web",ISNUMBER(SEARCH("theater/musical", N2270)),"musical",ISNUMBER(SEARCH("theater/plays", N2270)),"plays",ISNUMBER(SEARCH("theater/spaces", N2270)),"spaces")</f>
        <v>tabletop games</v>
      </c>
      <c r="S2270" s="6">
        <f t="shared" si="178"/>
        <v>42776.082349537035</v>
      </c>
      <c r="T2270" s="6">
        <f t="shared" si="179"/>
        <v>42806.082349537035</v>
      </c>
    </row>
    <row r="2271" spans="1:20" ht="48" hidden="1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tr">
        <f t="shared" si="177"/>
        <v>games</v>
      </c>
      <c r="R2271" t="str" cm="1">
        <f t="array" ref="R2271">_xlfn.IFS(ISNUMBER(SEARCH("film &amp; video/television", N2271)),"television",ISNUMBER(SEARCH("film &amp; video/animation", N2271)),"animation",ISNUMBER(SEARCH("film &amp; video/documentary", N2271)),"documentary",ISNUMBER(SEARCH("film &amp; video/drama", N2271)),"drama",ISNUMBER(SEARCH("film &amp; video/science fiction", N2271)),"science fiction",ISNUMBER(SEARCH("film &amp; video/shorts", N2271)),"shorts",ISNUMBER(SEARCH("food/food trucks", N2271)),"food trucks",ISNUMBER(SEARCH("food/restaurants", N2271)),"restaurants",ISNUMBER(SEARCH("food/small batch", N2271)),"small batch",ISNUMBER(SEARCH("games/mobile games", N2271)),"mobile games",ISNUMBER(SEARCH("games/tabletop games", N2271)),"tabletop games",ISNUMBER(SEARCH("games/video games", N2271)),"video games",ISNUMBER(SEARCH("music/classical music", N2271)),"classical music",ISNUMBER(SEARCH("music/electronic music", N2271)),"electronic music",ISNUMBER(SEARCH("music/faith", N2271)),"faith",ISNUMBER(SEARCH("music/indie rock", N2271)),"indie rock",ISNUMBER(SEARCH("music/jazz", N2271)),"jazz",ISNUMBER(SEARCH("music/metal", N2271)),"metal",ISNUMBER(SEARCH("music/pop", N2271)),"pop",ISNUMBER(SEARCH("music/rock", N2271)),"rock",ISNUMBER(SEARCH("music/world music", N2271)),"world music",ISNUMBER(SEARCH("journalism/audio", N2271)),"audio",ISNUMBER(SEARCH("photography/nature", N2271)),"nature",ISNUMBER(SEARCH("photography/people", N2271)),"people",ISNUMBER(SEARCH("photography/photobooks", N2271)),"photobooks",ISNUMBER(SEARCH("photography/places", N2271)),"places",ISNUMBER(SEARCH("publishing/art books", N2271)),"art books",ISNUMBER(SEARCH("publishing/children's books", N2271)),"children's books",ISNUMBER(SEARCH("publishing/fiction", N2271)),"fiction",ISNUMBER(SEARCH("publishing/nonfiction", N2271)),"nonfiction",ISNUMBER(SEARCH("publishing/radio &amp; podcasts", N2271)),"radio &amp; podcasts",ISNUMBER(SEARCH("publishing/translations", N2271)),"translations",ISNUMBER(SEARCH("technology/gadgets", N2271)),"gadgets",ISNUMBER(SEARCH("technology/hardware", N2271)),"hardware",ISNUMBER(SEARCH("technology/makerspaces", N2271)),"makerspaces",ISNUMBER(SEARCH("technology/space exploration", N2271)),"space exploration",ISNUMBER(SEARCH("technology/wearables", N2271)),"wearables",ISNUMBER(SEARCH("technology/web", N2271)),"web",ISNUMBER(SEARCH("theater/musical", N2271)),"musical",ISNUMBER(SEARCH("theater/plays", N2271)),"plays",ISNUMBER(SEARCH("theater/spaces", N2271)),"spaces")</f>
        <v>tabletop games</v>
      </c>
      <c r="S2271" s="6">
        <f t="shared" si="178"/>
        <v>42776.704432870371</v>
      </c>
      <c r="T2271" s="6">
        <f t="shared" si="179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tr">
        <f t="shared" si="177"/>
        <v>games</v>
      </c>
      <c r="R2272" t="str" cm="1">
        <f t="array" ref="R2272">_xlfn.IFS(ISNUMBER(SEARCH("film &amp; video/television", N2272)),"television",ISNUMBER(SEARCH("film &amp; video/animation", N2272)),"animation",ISNUMBER(SEARCH("film &amp; video/documentary", N2272)),"documentary",ISNUMBER(SEARCH("film &amp; video/drama", N2272)),"drama",ISNUMBER(SEARCH("film &amp; video/science fiction", N2272)),"science fiction",ISNUMBER(SEARCH("film &amp; video/shorts", N2272)),"shorts",ISNUMBER(SEARCH("food/food trucks", N2272)),"food trucks",ISNUMBER(SEARCH("food/restaurants", N2272)),"restaurants",ISNUMBER(SEARCH("food/small batch", N2272)),"small batch",ISNUMBER(SEARCH("games/mobile games", N2272)),"mobile games",ISNUMBER(SEARCH("games/tabletop games", N2272)),"tabletop games",ISNUMBER(SEARCH("games/video games", N2272)),"video games",ISNUMBER(SEARCH("music/classical music", N2272)),"classical music",ISNUMBER(SEARCH("music/electronic music", N2272)),"electronic music",ISNUMBER(SEARCH("music/faith", N2272)),"faith",ISNUMBER(SEARCH("music/indie rock", N2272)),"indie rock",ISNUMBER(SEARCH("music/jazz", N2272)),"jazz",ISNUMBER(SEARCH("music/metal", N2272)),"metal",ISNUMBER(SEARCH("music/pop", N2272)),"pop",ISNUMBER(SEARCH("music/rock", N2272)),"rock",ISNUMBER(SEARCH("music/world music", N2272)),"world music",ISNUMBER(SEARCH("journalism/audio", N2272)),"audio",ISNUMBER(SEARCH("photography/nature", N2272)),"nature",ISNUMBER(SEARCH("photography/people", N2272)),"people",ISNUMBER(SEARCH("photography/photobooks", N2272)),"photobooks",ISNUMBER(SEARCH("photography/places", N2272)),"places",ISNUMBER(SEARCH("publishing/art books", N2272)),"art books",ISNUMBER(SEARCH("publishing/children's books", N2272)),"children's books",ISNUMBER(SEARCH("publishing/fiction", N2272)),"fiction",ISNUMBER(SEARCH("publishing/nonfiction", N2272)),"nonfiction",ISNUMBER(SEARCH("publishing/radio &amp; podcasts", N2272)),"radio &amp; podcasts",ISNUMBER(SEARCH("publishing/translations", N2272)),"translations",ISNUMBER(SEARCH("technology/gadgets", N2272)),"gadgets",ISNUMBER(SEARCH("technology/hardware", N2272)),"hardware",ISNUMBER(SEARCH("technology/makerspaces", N2272)),"makerspaces",ISNUMBER(SEARCH("technology/space exploration", N2272)),"space exploration",ISNUMBER(SEARCH("technology/wearables", N2272)),"wearables",ISNUMBER(SEARCH("technology/web", N2272)),"web",ISNUMBER(SEARCH("theater/musical", N2272)),"musical",ISNUMBER(SEARCH("theater/plays", N2272)),"plays",ISNUMBER(SEARCH("theater/spaces", N2272)),"spaces")</f>
        <v>tabletop games</v>
      </c>
      <c r="S2272" s="6">
        <f t="shared" si="178"/>
        <v>42725.869363425925</v>
      </c>
      <c r="T2272" s="6">
        <f t="shared" si="179"/>
        <v>42745.915972222225</v>
      </c>
    </row>
    <row r="2273" spans="1:20" ht="48" hidden="1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tr">
        <f t="shared" si="177"/>
        <v>games</v>
      </c>
      <c r="R2273" t="str" cm="1">
        <f t="array" ref="R2273">_xlfn.IFS(ISNUMBER(SEARCH("film &amp; video/television", N2273)),"television",ISNUMBER(SEARCH("film &amp; video/animation", N2273)),"animation",ISNUMBER(SEARCH("film &amp; video/documentary", N2273)),"documentary",ISNUMBER(SEARCH("film &amp; video/drama", N2273)),"drama",ISNUMBER(SEARCH("film &amp; video/science fiction", N2273)),"science fiction",ISNUMBER(SEARCH("film &amp; video/shorts", N2273)),"shorts",ISNUMBER(SEARCH("food/food trucks", N2273)),"food trucks",ISNUMBER(SEARCH("food/restaurants", N2273)),"restaurants",ISNUMBER(SEARCH("food/small batch", N2273)),"small batch",ISNUMBER(SEARCH("games/mobile games", N2273)),"mobile games",ISNUMBER(SEARCH("games/tabletop games", N2273)),"tabletop games",ISNUMBER(SEARCH("games/video games", N2273)),"video games",ISNUMBER(SEARCH("music/classical music", N2273)),"classical music",ISNUMBER(SEARCH("music/electronic music", N2273)),"electronic music",ISNUMBER(SEARCH("music/faith", N2273)),"faith",ISNUMBER(SEARCH("music/indie rock", N2273)),"indie rock",ISNUMBER(SEARCH("music/jazz", N2273)),"jazz",ISNUMBER(SEARCH("music/metal", N2273)),"metal",ISNUMBER(SEARCH("music/pop", N2273)),"pop",ISNUMBER(SEARCH("music/rock", N2273)),"rock",ISNUMBER(SEARCH("music/world music", N2273)),"world music",ISNUMBER(SEARCH("journalism/audio", N2273)),"audio",ISNUMBER(SEARCH("photography/nature", N2273)),"nature",ISNUMBER(SEARCH("photography/people", N2273)),"people",ISNUMBER(SEARCH("photography/photobooks", N2273)),"photobooks",ISNUMBER(SEARCH("photography/places", N2273)),"places",ISNUMBER(SEARCH("publishing/art books", N2273)),"art books",ISNUMBER(SEARCH("publishing/children's books", N2273)),"children's books",ISNUMBER(SEARCH("publishing/fiction", N2273)),"fiction",ISNUMBER(SEARCH("publishing/nonfiction", N2273)),"nonfiction",ISNUMBER(SEARCH("publishing/radio &amp; podcasts", N2273)),"radio &amp; podcasts",ISNUMBER(SEARCH("publishing/translations", N2273)),"translations",ISNUMBER(SEARCH("technology/gadgets", N2273)),"gadgets",ISNUMBER(SEARCH("technology/hardware", N2273)),"hardware",ISNUMBER(SEARCH("technology/makerspaces", N2273)),"makerspaces",ISNUMBER(SEARCH("technology/space exploration", N2273)),"space exploration",ISNUMBER(SEARCH("technology/wearables", N2273)),"wearables",ISNUMBER(SEARCH("technology/web", N2273)),"web",ISNUMBER(SEARCH("theater/musical", N2273)),"musical",ISNUMBER(SEARCH("theater/plays", N2273)),"plays",ISNUMBER(SEARCH("theater/spaces", N2273)),"spaces")</f>
        <v>tabletop games</v>
      </c>
      <c r="S2273" s="6">
        <f t="shared" si="178"/>
        <v>42684.000046296293</v>
      </c>
      <c r="T2273" s="6">
        <f t="shared" si="179"/>
        <v>42714.000046296293</v>
      </c>
    </row>
    <row r="2274" spans="1:20" ht="48" hidden="1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tr">
        <f t="shared" si="177"/>
        <v>games</v>
      </c>
      <c r="R2274" t="str" cm="1">
        <f t="array" ref="R2274">_xlfn.IFS(ISNUMBER(SEARCH("film &amp; video/television", N2274)),"television",ISNUMBER(SEARCH("film &amp; video/animation", N2274)),"animation",ISNUMBER(SEARCH("film &amp; video/documentary", N2274)),"documentary",ISNUMBER(SEARCH("film &amp; video/drama", N2274)),"drama",ISNUMBER(SEARCH("film &amp; video/science fiction", N2274)),"science fiction",ISNUMBER(SEARCH("film &amp; video/shorts", N2274)),"shorts",ISNUMBER(SEARCH("food/food trucks", N2274)),"food trucks",ISNUMBER(SEARCH("food/restaurants", N2274)),"restaurants",ISNUMBER(SEARCH("food/small batch", N2274)),"small batch",ISNUMBER(SEARCH("games/mobile games", N2274)),"mobile games",ISNUMBER(SEARCH("games/tabletop games", N2274)),"tabletop games",ISNUMBER(SEARCH("games/video games", N2274)),"video games",ISNUMBER(SEARCH("music/classical music", N2274)),"classical music",ISNUMBER(SEARCH("music/electronic music", N2274)),"electronic music",ISNUMBER(SEARCH("music/faith", N2274)),"faith",ISNUMBER(SEARCH("music/indie rock", N2274)),"indie rock",ISNUMBER(SEARCH("music/jazz", N2274)),"jazz",ISNUMBER(SEARCH("music/metal", N2274)),"metal",ISNUMBER(SEARCH("music/pop", N2274)),"pop",ISNUMBER(SEARCH("music/rock", N2274)),"rock",ISNUMBER(SEARCH("music/world music", N2274)),"world music",ISNUMBER(SEARCH("journalism/audio", N2274)),"audio",ISNUMBER(SEARCH("photography/nature", N2274)),"nature",ISNUMBER(SEARCH("photography/people", N2274)),"people",ISNUMBER(SEARCH("photography/photobooks", N2274)),"photobooks",ISNUMBER(SEARCH("photography/places", N2274)),"places",ISNUMBER(SEARCH("publishing/art books", N2274)),"art books",ISNUMBER(SEARCH("publishing/children's books", N2274)),"children's books",ISNUMBER(SEARCH("publishing/fiction", N2274)),"fiction",ISNUMBER(SEARCH("publishing/nonfiction", N2274)),"nonfiction",ISNUMBER(SEARCH("publishing/radio &amp; podcasts", N2274)),"radio &amp; podcasts",ISNUMBER(SEARCH("publishing/translations", N2274)),"translations",ISNUMBER(SEARCH("technology/gadgets", N2274)),"gadgets",ISNUMBER(SEARCH("technology/hardware", N2274)),"hardware",ISNUMBER(SEARCH("technology/makerspaces", N2274)),"makerspaces",ISNUMBER(SEARCH("technology/space exploration", N2274)),"space exploration",ISNUMBER(SEARCH("technology/wearables", N2274)),"wearables",ISNUMBER(SEARCH("technology/web", N2274)),"web",ISNUMBER(SEARCH("theater/musical", N2274)),"musical",ISNUMBER(SEARCH("theater/plays", N2274)),"plays",ISNUMBER(SEARCH("theater/spaces", N2274)),"spaces")</f>
        <v>tabletop games</v>
      </c>
      <c r="S2274" s="6">
        <f t="shared" si="178"/>
        <v>42315.699490740735</v>
      </c>
      <c r="T2274" s="6">
        <f t="shared" si="179"/>
        <v>42345.699490740735</v>
      </c>
    </row>
    <row r="2275" spans="1:20" ht="48" hidden="1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tr">
        <f t="shared" si="177"/>
        <v>games</v>
      </c>
      <c r="R2275" t="str" cm="1">
        <f t="array" ref="R2275">_xlfn.IFS(ISNUMBER(SEARCH("film &amp; video/television", N2275)),"television",ISNUMBER(SEARCH("film &amp; video/animation", N2275)),"animation",ISNUMBER(SEARCH("film &amp; video/documentary", N2275)),"documentary",ISNUMBER(SEARCH("film &amp; video/drama", N2275)),"drama",ISNUMBER(SEARCH("film &amp; video/science fiction", N2275)),"science fiction",ISNUMBER(SEARCH("film &amp; video/shorts", N2275)),"shorts",ISNUMBER(SEARCH("food/food trucks", N2275)),"food trucks",ISNUMBER(SEARCH("food/restaurants", N2275)),"restaurants",ISNUMBER(SEARCH("food/small batch", N2275)),"small batch",ISNUMBER(SEARCH("games/mobile games", N2275)),"mobile games",ISNUMBER(SEARCH("games/tabletop games", N2275)),"tabletop games",ISNUMBER(SEARCH("games/video games", N2275)),"video games",ISNUMBER(SEARCH("music/classical music", N2275)),"classical music",ISNUMBER(SEARCH("music/electronic music", N2275)),"electronic music",ISNUMBER(SEARCH("music/faith", N2275)),"faith",ISNUMBER(SEARCH("music/indie rock", N2275)),"indie rock",ISNUMBER(SEARCH("music/jazz", N2275)),"jazz",ISNUMBER(SEARCH("music/metal", N2275)),"metal",ISNUMBER(SEARCH("music/pop", N2275)),"pop",ISNUMBER(SEARCH("music/rock", N2275)),"rock",ISNUMBER(SEARCH("music/world music", N2275)),"world music",ISNUMBER(SEARCH("journalism/audio", N2275)),"audio",ISNUMBER(SEARCH("photography/nature", N2275)),"nature",ISNUMBER(SEARCH("photography/people", N2275)),"people",ISNUMBER(SEARCH("photography/photobooks", N2275)),"photobooks",ISNUMBER(SEARCH("photography/places", N2275)),"places",ISNUMBER(SEARCH("publishing/art books", N2275)),"art books",ISNUMBER(SEARCH("publishing/children's books", N2275)),"children's books",ISNUMBER(SEARCH("publishing/fiction", N2275)),"fiction",ISNUMBER(SEARCH("publishing/nonfiction", N2275)),"nonfiction",ISNUMBER(SEARCH("publishing/radio &amp; podcasts", N2275)),"radio &amp; podcasts",ISNUMBER(SEARCH("publishing/translations", N2275)),"translations",ISNUMBER(SEARCH("technology/gadgets", N2275)),"gadgets",ISNUMBER(SEARCH("technology/hardware", N2275)),"hardware",ISNUMBER(SEARCH("technology/makerspaces", N2275)),"makerspaces",ISNUMBER(SEARCH("technology/space exploration", N2275)),"space exploration",ISNUMBER(SEARCH("technology/wearables", N2275)),"wearables",ISNUMBER(SEARCH("technology/web", N2275)),"web",ISNUMBER(SEARCH("theater/musical", N2275)),"musical",ISNUMBER(SEARCH("theater/plays", N2275)),"plays",ISNUMBER(SEARCH("theater/spaces", N2275)),"spaces")</f>
        <v>tabletop games</v>
      </c>
      <c r="S2275" s="6">
        <f t="shared" si="178"/>
        <v>42781.549097222218</v>
      </c>
      <c r="T2275" s="6">
        <f t="shared" si="179"/>
        <v>42806.507430555561</v>
      </c>
    </row>
    <row r="2276" spans="1:20" ht="48" hidden="1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tr">
        <f t="shared" si="177"/>
        <v>games</v>
      </c>
      <c r="R2276" t="str" cm="1">
        <f t="array" ref="R2276">_xlfn.IFS(ISNUMBER(SEARCH("film &amp; video/television", N2276)),"television",ISNUMBER(SEARCH("film &amp; video/animation", N2276)),"animation",ISNUMBER(SEARCH("film &amp; video/documentary", N2276)),"documentary",ISNUMBER(SEARCH("film &amp; video/drama", N2276)),"drama",ISNUMBER(SEARCH("film &amp; video/science fiction", N2276)),"science fiction",ISNUMBER(SEARCH("film &amp; video/shorts", N2276)),"shorts",ISNUMBER(SEARCH("food/food trucks", N2276)),"food trucks",ISNUMBER(SEARCH("food/restaurants", N2276)),"restaurants",ISNUMBER(SEARCH("food/small batch", N2276)),"small batch",ISNUMBER(SEARCH("games/mobile games", N2276)),"mobile games",ISNUMBER(SEARCH("games/tabletop games", N2276)),"tabletop games",ISNUMBER(SEARCH("games/video games", N2276)),"video games",ISNUMBER(SEARCH("music/classical music", N2276)),"classical music",ISNUMBER(SEARCH("music/electronic music", N2276)),"electronic music",ISNUMBER(SEARCH("music/faith", N2276)),"faith",ISNUMBER(SEARCH("music/indie rock", N2276)),"indie rock",ISNUMBER(SEARCH("music/jazz", N2276)),"jazz",ISNUMBER(SEARCH("music/metal", N2276)),"metal",ISNUMBER(SEARCH("music/pop", N2276)),"pop",ISNUMBER(SEARCH("music/rock", N2276)),"rock",ISNUMBER(SEARCH("music/world music", N2276)),"world music",ISNUMBER(SEARCH("journalism/audio", N2276)),"audio",ISNUMBER(SEARCH("photography/nature", N2276)),"nature",ISNUMBER(SEARCH("photography/people", N2276)),"people",ISNUMBER(SEARCH("photography/photobooks", N2276)),"photobooks",ISNUMBER(SEARCH("photography/places", N2276)),"places",ISNUMBER(SEARCH("publishing/art books", N2276)),"art books",ISNUMBER(SEARCH("publishing/children's books", N2276)),"children's books",ISNUMBER(SEARCH("publishing/fiction", N2276)),"fiction",ISNUMBER(SEARCH("publishing/nonfiction", N2276)),"nonfiction",ISNUMBER(SEARCH("publishing/radio &amp; podcasts", N2276)),"radio &amp; podcasts",ISNUMBER(SEARCH("publishing/translations", N2276)),"translations",ISNUMBER(SEARCH("technology/gadgets", N2276)),"gadgets",ISNUMBER(SEARCH("technology/hardware", N2276)),"hardware",ISNUMBER(SEARCH("technology/makerspaces", N2276)),"makerspaces",ISNUMBER(SEARCH("technology/space exploration", N2276)),"space exploration",ISNUMBER(SEARCH("technology/wearables", N2276)),"wearables",ISNUMBER(SEARCH("technology/web", N2276)),"web",ISNUMBER(SEARCH("theater/musical", N2276)),"musical",ISNUMBER(SEARCH("theater/plays", N2276)),"plays",ISNUMBER(SEARCH("theater/spaces", N2276)),"spaces")</f>
        <v>tabletop games</v>
      </c>
      <c r="S2276" s="6">
        <f t="shared" si="178"/>
        <v>41663.500659722224</v>
      </c>
      <c r="T2276" s="6">
        <f t="shared" si="179"/>
        <v>41693.500659722224</v>
      </c>
    </row>
    <row r="2277" spans="1:20" ht="48" hidden="1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tr">
        <f t="shared" si="177"/>
        <v>games</v>
      </c>
      <c r="R2277" t="str" cm="1">
        <f t="array" ref="R2277">_xlfn.IFS(ISNUMBER(SEARCH("film &amp; video/television", N2277)),"television",ISNUMBER(SEARCH("film &amp; video/animation", N2277)),"animation",ISNUMBER(SEARCH("film &amp; video/documentary", N2277)),"documentary",ISNUMBER(SEARCH("film &amp; video/drama", N2277)),"drama",ISNUMBER(SEARCH("film &amp; video/science fiction", N2277)),"science fiction",ISNUMBER(SEARCH("film &amp; video/shorts", N2277)),"shorts",ISNUMBER(SEARCH("food/food trucks", N2277)),"food trucks",ISNUMBER(SEARCH("food/restaurants", N2277)),"restaurants",ISNUMBER(SEARCH("food/small batch", N2277)),"small batch",ISNUMBER(SEARCH("games/mobile games", N2277)),"mobile games",ISNUMBER(SEARCH("games/tabletop games", N2277)),"tabletop games",ISNUMBER(SEARCH("games/video games", N2277)),"video games",ISNUMBER(SEARCH("music/classical music", N2277)),"classical music",ISNUMBER(SEARCH("music/electronic music", N2277)),"electronic music",ISNUMBER(SEARCH("music/faith", N2277)),"faith",ISNUMBER(SEARCH("music/indie rock", N2277)),"indie rock",ISNUMBER(SEARCH("music/jazz", N2277)),"jazz",ISNUMBER(SEARCH("music/metal", N2277)),"metal",ISNUMBER(SEARCH("music/pop", N2277)),"pop",ISNUMBER(SEARCH("music/rock", N2277)),"rock",ISNUMBER(SEARCH("music/world music", N2277)),"world music",ISNUMBER(SEARCH("journalism/audio", N2277)),"audio",ISNUMBER(SEARCH("photography/nature", N2277)),"nature",ISNUMBER(SEARCH("photography/people", N2277)),"people",ISNUMBER(SEARCH("photography/photobooks", N2277)),"photobooks",ISNUMBER(SEARCH("photography/places", N2277)),"places",ISNUMBER(SEARCH("publishing/art books", N2277)),"art books",ISNUMBER(SEARCH("publishing/children's books", N2277)),"children's books",ISNUMBER(SEARCH("publishing/fiction", N2277)),"fiction",ISNUMBER(SEARCH("publishing/nonfiction", N2277)),"nonfiction",ISNUMBER(SEARCH("publishing/radio &amp; podcasts", N2277)),"radio &amp; podcasts",ISNUMBER(SEARCH("publishing/translations", N2277)),"translations",ISNUMBER(SEARCH("technology/gadgets", N2277)),"gadgets",ISNUMBER(SEARCH("technology/hardware", N2277)),"hardware",ISNUMBER(SEARCH("technology/makerspaces", N2277)),"makerspaces",ISNUMBER(SEARCH("technology/space exploration", N2277)),"space exploration",ISNUMBER(SEARCH("technology/wearables", N2277)),"wearables",ISNUMBER(SEARCH("technology/web", N2277)),"web",ISNUMBER(SEARCH("theater/musical", N2277)),"musical",ISNUMBER(SEARCH("theater/plays", N2277)),"plays",ISNUMBER(SEARCH("theater/spaces", N2277)),"spaces")</f>
        <v>tabletop games</v>
      </c>
      <c r="S2277" s="6">
        <f t="shared" si="178"/>
        <v>41965.616655092599</v>
      </c>
      <c r="T2277" s="6">
        <f t="shared" si="179"/>
        <v>41995.616655092599</v>
      </c>
    </row>
    <row r="2278" spans="1:20" ht="48" hidden="1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tr">
        <f t="shared" si="177"/>
        <v>games</v>
      </c>
      <c r="R2278" t="str" cm="1">
        <f t="array" ref="R2278">_xlfn.IFS(ISNUMBER(SEARCH("film &amp; video/television", N2278)),"television",ISNUMBER(SEARCH("film &amp; video/animation", N2278)),"animation",ISNUMBER(SEARCH("film &amp; video/documentary", N2278)),"documentary",ISNUMBER(SEARCH("film &amp; video/drama", N2278)),"drama",ISNUMBER(SEARCH("film &amp; video/science fiction", N2278)),"science fiction",ISNUMBER(SEARCH("film &amp; video/shorts", N2278)),"shorts",ISNUMBER(SEARCH("food/food trucks", N2278)),"food trucks",ISNUMBER(SEARCH("food/restaurants", N2278)),"restaurants",ISNUMBER(SEARCH("food/small batch", N2278)),"small batch",ISNUMBER(SEARCH("games/mobile games", N2278)),"mobile games",ISNUMBER(SEARCH("games/tabletop games", N2278)),"tabletop games",ISNUMBER(SEARCH("games/video games", N2278)),"video games",ISNUMBER(SEARCH("music/classical music", N2278)),"classical music",ISNUMBER(SEARCH("music/electronic music", N2278)),"electronic music",ISNUMBER(SEARCH("music/faith", N2278)),"faith",ISNUMBER(SEARCH("music/indie rock", N2278)),"indie rock",ISNUMBER(SEARCH("music/jazz", N2278)),"jazz",ISNUMBER(SEARCH("music/metal", N2278)),"metal",ISNUMBER(SEARCH("music/pop", N2278)),"pop",ISNUMBER(SEARCH("music/rock", N2278)),"rock",ISNUMBER(SEARCH("music/world music", N2278)),"world music",ISNUMBER(SEARCH("journalism/audio", N2278)),"audio",ISNUMBER(SEARCH("photography/nature", N2278)),"nature",ISNUMBER(SEARCH("photography/people", N2278)),"people",ISNUMBER(SEARCH("photography/photobooks", N2278)),"photobooks",ISNUMBER(SEARCH("photography/places", N2278)),"places",ISNUMBER(SEARCH("publishing/art books", N2278)),"art books",ISNUMBER(SEARCH("publishing/children's books", N2278)),"children's books",ISNUMBER(SEARCH("publishing/fiction", N2278)),"fiction",ISNUMBER(SEARCH("publishing/nonfiction", N2278)),"nonfiction",ISNUMBER(SEARCH("publishing/radio &amp; podcasts", N2278)),"radio &amp; podcasts",ISNUMBER(SEARCH("publishing/translations", N2278)),"translations",ISNUMBER(SEARCH("technology/gadgets", N2278)),"gadgets",ISNUMBER(SEARCH("technology/hardware", N2278)),"hardware",ISNUMBER(SEARCH("technology/makerspaces", N2278)),"makerspaces",ISNUMBER(SEARCH("technology/space exploration", N2278)),"space exploration",ISNUMBER(SEARCH("technology/wearables", N2278)),"wearables",ISNUMBER(SEARCH("technology/web", N2278)),"web",ISNUMBER(SEARCH("theater/musical", N2278)),"musical",ISNUMBER(SEARCH("theater/plays", N2278)),"plays",ISNUMBER(SEARCH("theater/spaces", N2278)),"spaces")</f>
        <v>tabletop games</v>
      </c>
      <c r="S2278" s="6">
        <f t="shared" si="178"/>
        <v>41614.651493055557</v>
      </c>
      <c r="T2278" s="6">
        <f t="shared" si="179"/>
        <v>41644.651493055557</v>
      </c>
    </row>
    <row r="2279" spans="1:20" ht="48" hidden="1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tr">
        <f t="shared" si="177"/>
        <v>games</v>
      </c>
      <c r="R2279" t="str" cm="1">
        <f t="array" ref="R2279">_xlfn.IFS(ISNUMBER(SEARCH("film &amp; video/television", N2279)),"television",ISNUMBER(SEARCH("film &amp; video/animation", N2279)),"animation",ISNUMBER(SEARCH("film &amp; video/documentary", N2279)),"documentary",ISNUMBER(SEARCH("film &amp; video/drama", N2279)),"drama",ISNUMBER(SEARCH("film &amp; video/science fiction", N2279)),"science fiction",ISNUMBER(SEARCH("film &amp; video/shorts", N2279)),"shorts",ISNUMBER(SEARCH("food/food trucks", N2279)),"food trucks",ISNUMBER(SEARCH("food/restaurants", N2279)),"restaurants",ISNUMBER(SEARCH("food/small batch", N2279)),"small batch",ISNUMBER(SEARCH("games/mobile games", N2279)),"mobile games",ISNUMBER(SEARCH("games/tabletop games", N2279)),"tabletop games",ISNUMBER(SEARCH("games/video games", N2279)),"video games",ISNUMBER(SEARCH("music/classical music", N2279)),"classical music",ISNUMBER(SEARCH("music/electronic music", N2279)),"electronic music",ISNUMBER(SEARCH("music/faith", N2279)),"faith",ISNUMBER(SEARCH("music/indie rock", N2279)),"indie rock",ISNUMBER(SEARCH("music/jazz", N2279)),"jazz",ISNUMBER(SEARCH("music/metal", N2279)),"metal",ISNUMBER(SEARCH("music/pop", N2279)),"pop",ISNUMBER(SEARCH("music/rock", N2279)),"rock",ISNUMBER(SEARCH("music/world music", N2279)),"world music",ISNUMBER(SEARCH("journalism/audio", N2279)),"audio",ISNUMBER(SEARCH("photography/nature", N2279)),"nature",ISNUMBER(SEARCH("photography/people", N2279)),"people",ISNUMBER(SEARCH("photography/photobooks", N2279)),"photobooks",ISNUMBER(SEARCH("photography/places", N2279)),"places",ISNUMBER(SEARCH("publishing/art books", N2279)),"art books",ISNUMBER(SEARCH("publishing/children's books", N2279)),"children's books",ISNUMBER(SEARCH("publishing/fiction", N2279)),"fiction",ISNUMBER(SEARCH("publishing/nonfiction", N2279)),"nonfiction",ISNUMBER(SEARCH("publishing/radio &amp; podcasts", N2279)),"radio &amp; podcasts",ISNUMBER(SEARCH("publishing/translations", N2279)),"translations",ISNUMBER(SEARCH("technology/gadgets", N2279)),"gadgets",ISNUMBER(SEARCH("technology/hardware", N2279)),"hardware",ISNUMBER(SEARCH("technology/makerspaces", N2279)),"makerspaces",ISNUMBER(SEARCH("technology/space exploration", N2279)),"space exploration",ISNUMBER(SEARCH("technology/wearables", N2279)),"wearables",ISNUMBER(SEARCH("technology/web", N2279)),"web",ISNUMBER(SEARCH("theater/musical", N2279)),"musical",ISNUMBER(SEARCH("theater/plays", N2279)),"plays",ISNUMBER(SEARCH("theater/spaces", N2279)),"spaces")</f>
        <v>tabletop games</v>
      </c>
      <c r="S2279" s="6">
        <f t="shared" si="178"/>
        <v>40936.678506944445</v>
      </c>
      <c r="T2279" s="6">
        <f t="shared" si="179"/>
        <v>40966.678506944445</v>
      </c>
    </row>
    <row r="2280" spans="1:20" ht="32" hidden="1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tr">
        <f t="shared" si="177"/>
        <v>games</v>
      </c>
      <c r="R2280" t="str" cm="1">
        <f t="array" ref="R2280">_xlfn.IFS(ISNUMBER(SEARCH("film &amp; video/television", N2280)),"television",ISNUMBER(SEARCH("film &amp; video/animation", N2280)),"animation",ISNUMBER(SEARCH("film &amp; video/documentary", N2280)),"documentary",ISNUMBER(SEARCH("film &amp; video/drama", N2280)),"drama",ISNUMBER(SEARCH("film &amp; video/science fiction", N2280)),"science fiction",ISNUMBER(SEARCH("film &amp; video/shorts", N2280)),"shorts",ISNUMBER(SEARCH("food/food trucks", N2280)),"food trucks",ISNUMBER(SEARCH("food/restaurants", N2280)),"restaurants",ISNUMBER(SEARCH("food/small batch", N2280)),"small batch",ISNUMBER(SEARCH("games/mobile games", N2280)),"mobile games",ISNUMBER(SEARCH("games/tabletop games", N2280)),"tabletop games",ISNUMBER(SEARCH("games/video games", N2280)),"video games",ISNUMBER(SEARCH("music/classical music", N2280)),"classical music",ISNUMBER(SEARCH("music/electronic music", N2280)),"electronic music",ISNUMBER(SEARCH("music/faith", N2280)),"faith",ISNUMBER(SEARCH("music/indie rock", N2280)),"indie rock",ISNUMBER(SEARCH("music/jazz", N2280)),"jazz",ISNUMBER(SEARCH("music/metal", N2280)),"metal",ISNUMBER(SEARCH("music/pop", N2280)),"pop",ISNUMBER(SEARCH("music/rock", N2280)),"rock",ISNUMBER(SEARCH("music/world music", N2280)),"world music",ISNUMBER(SEARCH("journalism/audio", N2280)),"audio",ISNUMBER(SEARCH("photography/nature", N2280)),"nature",ISNUMBER(SEARCH("photography/people", N2280)),"people",ISNUMBER(SEARCH("photography/photobooks", N2280)),"photobooks",ISNUMBER(SEARCH("photography/places", N2280)),"places",ISNUMBER(SEARCH("publishing/art books", N2280)),"art books",ISNUMBER(SEARCH("publishing/children's books", N2280)),"children's books",ISNUMBER(SEARCH("publishing/fiction", N2280)),"fiction",ISNUMBER(SEARCH("publishing/nonfiction", N2280)),"nonfiction",ISNUMBER(SEARCH("publishing/radio &amp; podcasts", N2280)),"radio &amp; podcasts",ISNUMBER(SEARCH("publishing/translations", N2280)),"translations",ISNUMBER(SEARCH("technology/gadgets", N2280)),"gadgets",ISNUMBER(SEARCH("technology/hardware", N2280)),"hardware",ISNUMBER(SEARCH("technology/makerspaces", N2280)),"makerspaces",ISNUMBER(SEARCH("technology/space exploration", N2280)),"space exploration",ISNUMBER(SEARCH("technology/wearables", N2280)),"wearables",ISNUMBER(SEARCH("technology/web", N2280)),"web",ISNUMBER(SEARCH("theater/musical", N2280)),"musical",ISNUMBER(SEARCH("theater/plays", N2280)),"plays",ISNUMBER(SEARCH("theater/spaces", N2280)),"spaces")</f>
        <v>tabletop games</v>
      </c>
      <c r="S2280" s="6">
        <f t="shared" si="178"/>
        <v>42338.709108796291</v>
      </c>
      <c r="T2280" s="6">
        <f t="shared" si="179"/>
        <v>42372.957638888889</v>
      </c>
    </row>
    <row r="2281" spans="1:20" ht="48" hidden="1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tr">
        <f t="shared" si="177"/>
        <v>games</v>
      </c>
      <c r="R2281" t="str" cm="1">
        <f t="array" ref="R2281">_xlfn.IFS(ISNUMBER(SEARCH("film &amp; video/television", N2281)),"television",ISNUMBER(SEARCH("film &amp; video/animation", N2281)),"animation",ISNUMBER(SEARCH("film &amp; video/documentary", N2281)),"documentary",ISNUMBER(SEARCH("film &amp; video/drama", N2281)),"drama",ISNUMBER(SEARCH("film &amp; video/science fiction", N2281)),"science fiction",ISNUMBER(SEARCH("film &amp; video/shorts", N2281)),"shorts",ISNUMBER(SEARCH("food/food trucks", N2281)),"food trucks",ISNUMBER(SEARCH("food/restaurants", N2281)),"restaurants",ISNUMBER(SEARCH("food/small batch", N2281)),"small batch",ISNUMBER(SEARCH("games/mobile games", N2281)),"mobile games",ISNUMBER(SEARCH("games/tabletop games", N2281)),"tabletop games",ISNUMBER(SEARCH("games/video games", N2281)),"video games",ISNUMBER(SEARCH("music/classical music", N2281)),"classical music",ISNUMBER(SEARCH("music/electronic music", N2281)),"electronic music",ISNUMBER(SEARCH("music/faith", N2281)),"faith",ISNUMBER(SEARCH("music/indie rock", N2281)),"indie rock",ISNUMBER(SEARCH("music/jazz", N2281)),"jazz",ISNUMBER(SEARCH("music/metal", N2281)),"metal",ISNUMBER(SEARCH("music/pop", N2281)),"pop",ISNUMBER(SEARCH("music/rock", N2281)),"rock",ISNUMBER(SEARCH("music/world music", N2281)),"world music",ISNUMBER(SEARCH("journalism/audio", N2281)),"audio",ISNUMBER(SEARCH("photography/nature", N2281)),"nature",ISNUMBER(SEARCH("photography/people", N2281)),"people",ISNUMBER(SEARCH("photography/photobooks", N2281)),"photobooks",ISNUMBER(SEARCH("photography/places", N2281)),"places",ISNUMBER(SEARCH("publishing/art books", N2281)),"art books",ISNUMBER(SEARCH("publishing/children's books", N2281)),"children's books",ISNUMBER(SEARCH("publishing/fiction", N2281)),"fiction",ISNUMBER(SEARCH("publishing/nonfiction", N2281)),"nonfiction",ISNUMBER(SEARCH("publishing/radio &amp; podcasts", N2281)),"radio &amp; podcasts",ISNUMBER(SEARCH("publishing/translations", N2281)),"translations",ISNUMBER(SEARCH("technology/gadgets", N2281)),"gadgets",ISNUMBER(SEARCH("technology/hardware", N2281)),"hardware",ISNUMBER(SEARCH("technology/makerspaces", N2281)),"makerspaces",ISNUMBER(SEARCH("technology/space exploration", N2281)),"space exploration",ISNUMBER(SEARCH("technology/wearables", N2281)),"wearables",ISNUMBER(SEARCH("technology/web", N2281)),"web",ISNUMBER(SEARCH("theater/musical", N2281)),"musical",ISNUMBER(SEARCH("theater/plays", N2281)),"plays",ISNUMBER(SEARCH("theater/spaces", N2281)),"spaces")</f>
        <v>tabletop games</v>
      </c>
      <c r="S2281" s="6">
        <f t="shared" si="178"/>
        <v>42020.806701388887</v>
      </c>
      <c r="T2281" s="6">
        <f t="shared" si="179"/>
        <v>42039.166666666672</v>
      </c>
    </row>
    <row r="2282" spans="1:20" ht="48" hidden="1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tr">
        <f t="shared" si="177"/>
        <v>games</v>
      </c>
      <c r="R2282" t="str" cm="1">
        <f t="array" ref="R2282">_xlfn.IFS(ISNUMBER(SEARCH("film &amp; video/television", N2282)),"television",ISNUMBER(SEARCH("film &amp; video/animation", N2282)),"animation",ISNUMBER(SEARCH("film &amp; video/documentary", N2282)),"documentary",ISNUMBER(SEARCH("film &amp; video/drama", N2282)),"drama",ISNUMBER(SEARCH("film &amp; video/science fiction", N2282)),"science fiction",ISNUMBER(SEARCH("film &amp; video/shorts", N2282)),"shorts",ISNUMBER(SEARCH("food/food trucks", N2282)),"food trucks",ISNUMBER(SEARCH("food/restaurants", N2282)),"restaurants",ISNUMBER(SEARCH("food/small batch", N2282)),"small batch",ISNUMBER(SEARCH("games/mobile games", N2282)),"mobile games",ISNUMBER(SEARCH("games/tabletop games", N2282)),"tabletop games",ISNUMBER(SEARCH("games/video games", N2282)),"video games",ISNUMBER(SEARCH("music/classical music", N2282)),"classical music",ISNUMBER(SEARCH("music/electronic music", N2282)),"electronic music",ISNUMBER(SEARCH("music/faith", N2282)),"faith",ISNUMBER(SEARCH("music/indie rock", N2282)),"indie rock",ISNUMBER(SEARCH("music/jazz", N2282)),"jazz",ISNUMBER(SEARCH("music/metal", N2282)),"metal",ISNUMBER(SEARCH("music/pop", N2282)),"pop",ISNUMBER(SEARCH("music/rock", N2282)),"rock",ISNUMBER(SEARCH("music/world music", N2282)),"world music",ISNUMBER(SEARCH("journalism/audio", N2282)),"audio",ISNUMBER(SEARCH("photography/nature", N2282)),"nature",ISNUMBER(SEARCH("photography/people", N2282)),"people",ISNUMBER(SEARCH("photography/photobooks", N2282)),"photobooks",ISNUMBER(SEARCH("photography/places", N2282)),"places",ISNUMBER(SEARCH("publishing/art books", N2282)),"art books",ISNUMBER(SEARCH("publishing/children's books", N2282)),"children's books",ISNUMBER(SEARCH("publishing/fiction", N2282)),"fiction",ISNUMBER(SEARCH("publishing/nonfiction", N2282)),"nonfiction",ISNUMBER(SEARCH("publishing/radio &amp; podcasts", N2282)),"radio &amp; podcasts",ISNUMBER(SEARCH("publishing/translations", N2282)),"translations",ISNUMBER(SEARCH("technology/gadgets", N2282)),"gadgets",ISNUMBER(SEARCH("technology/hardware", N2282)),"hardware",ISNUMBER(SEARCH("technology/makerspaces", N2282)),"makerspaces",ISNUMBER(SEARCH("technology/space exploration", N2282)),"space exploration",ISNUMBER(SEARCH("technology/wearables", N2282)),"wearables",ISNUMBER(SEARCH("technology/web", N2282)),"web",ISNUMBER(SEARCH("theater/musical", N2282)),"musical",ISNUMBER(SEARCH("theater/plays", N2282)),"plays",ISNUMBER(SEARCH("theater/spaces", N2282)),"spaces")</f>
        <v>tabletop games</v>
      </c>
      <c r="S2282" s="6">
        <f t="shared" si="178"/>
        <v>42234.624895833331</v>
      </c>
      <c r="T2282" s="6">
        <f t="shared" si="179"/>
        <v>42264.624895833331</v>
      </c>
    </row>
    <row r="2283" spans="1:20" ht="48" hidden="1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tr">
        <f t="shared" si="177"/>
        <v>music</v>
      </c>
      <c r="R2283" t="str" cm="1">
        <f t="array" ref="R2283">_xlfn.IFS(ISNUMBER(SEARCH("film &amp; video/television", N2283)),"television",ISNUMBER(SEARCH("film &amp; video/animation", N2283)),"animation",ISNUMBER(SEARCH("film &amp; video/documentary", N2283)),"documentary",ISNUMBER(SEARCH("film &amp; video/drama", N2283)),"drama",ISNUMBER(SEARCH("film &amp; video/science fiction", N2283)),"science fiction",ISNUMBER(SEARCH("film &amp; video/shorts", N2283)),"shorts",ISNUMBER(SEARCH("food/food trucks", N2283)),"food trucks",ISNUMBER(SEARCH("food/restaurants", N2283)),"restaurants",ISNUMBER(SEARCH("food/small batch", N2283)),"small batch",ISNUMBER(SEARCH("games/mobile games", N2283)),"mobile games",ISNUMBER(SEARCH("games/tabletop games", N2283)),"tabletop games",ISNUMBER(SEARCH("games/video games", N2283)),"video games",ISNUMBER(SEARCH("music/classical music", N2283)),"classical music",ISNUMBER(SEARCH("music/electronic music", N2283)),"electronic music",ISNUMBER(SEARCH("music/faith", N2283)),"faith",ISNUMBER(SEARCH("music/indie rock", N2283)),"indie rock",ISNUMBER(SEARCH("music/jazz", N2283)),"jazz",ISNUMBER(SEARCH("music/metal", N2283)),"metal",ISNUMBER(SEARCH("music/pop", N2283)),"pop",ISNUMBER(SEARCH("music/rock", N2283)),"rock",ISNUMBER(SEARCH("music/world music", N2283)),"world music",ISNUMBER(SEARCH("journalism/audio", N2283)),"audio",ISNUMBER(SEARCH("photography/nature", N2283)),"nature",ISNUMBER(SEARCH("photography/people", N2283)),"people",ISNUMBER(SEARCH("photography/photobooks", N2283)),"photobooks",ISNUMBER(SEARCH("photography/places", N2283)),"places",ISNUMBER(SEARCH("publishing/art books", N2283)),"art books",ISNUMBER(SEARCH("publishing/children's books", N2283)),"children's books",ISNUMBER(SEARCH("publishing/fiction", N2283)),"fiction",ISNUMBER(SEARCH("publishing/nonfiction", N2283)),"nonfiction",ISNUMBER(SEARCH("publishing/radio &amp; podcasts", N2283)),"radio &amp; podcasts",ISNUMBER(SEARCH("publishing/translations", N2283)),"translations",ISNUMBER(SEARCH("technology/gadgets", N2283)),"gadgets",ISNUMBER(SEARCH("technology/hardware", N2283)),"hardware",ISNUMBER(SEARCH("technology/makerspaces", N2283)),"makerspaces",ISNUMBER(SEARCH("technology/space exploration", N2283)),"space exploration",ISNUMBER(SEARCH("technology/wearables", N2283)),"wearables",ISNUMBER(SEARCH("technology/web", N2283)),"web",ISNUMBER(SEARCH("theater/musical", N2283)),"musical",ISNUMBER(SEARCH("theater/plays", N2283)),"plays",ISNUMBER(SEARCH("theater/spaces", N2283)),"spaces")</f>
        <v>rock</v>
      </c>
      <c r="S2283" s="6">
        <f t="shared" si="178"/>
        <v>40687.285844907405</v>
      </c>
      <c r="T2283" s="6">
        <f t="shared" si="179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tr">
        <f t="shared" si="177"/>
        <v>music</v>
      </c>
      <c r="R2284" t="str" cm="1">
        <f t="array" ref="R2284">_xlfn.IFS(ISNUMBER(SEARCH("film &amp; video/television", N2284)),"television",ISNUMBER(SEARCH("film &amp; video/animation", N2284)),"animation",ISNUMBER(SEARCH("film &amp; video/documentary", N2284)),"documentary",ISNUMBER(SEARCH("film &amp; video/drama", N2284)),"drama",ISNUMBER(SEARCH("film &amp; video/science fiction", N2284)),"science fiction",ISNUMBER(SEARCH("film &amp; video/shorts", N2284)),"shorts",ISNUMBER(SEARCH("food/food trucks", N2284)),"food trucks",ISNUMBER(SEARCH("food/restaurants", N2284)),"restaurants",ISNUMBER(SEARCH("food/small batch", N2284)),"small batch",ISNUMBER(SEARCH("games/mobile games", N2284)),"mobile games",ISNUMBER(SEARCH("games/tabletop games", N2284)),"tabletop games",ISNUMBER(SEARCH("games/video games", N2284)),"video games",ISNUMBER(SEARCH("music/classical music", N2284)),"classical music",ISNUMBER(SEARCH("music/electronic music", N2284)),"electronic music",ISNUMBER(SEARCH("music/faith", N2284)),"faith",ISNUMBER(SEARCH("music/indie rock", N2284)),"indie rock",ISNUMBER(SEARCH("music/jazz", N2284)),"jazz",ISNUMBER(SEARCH("music/metal", N2284)),"metal",ISNUMBER(SEARCH("music/pop", N2284)),"pop",ISNUMBER(SEARCH("music/rock", N2284)),"rock",ISNUMBER(SEARCH("music/world music", N2284)),"world music",ISNUMBER(SEARCH("journalism/audio", N2284)),"audio",ISNUMBER(SEARCH("photography/nature", N2284)),"nature",ISNUMBER(SEARCH("photography/people", N2284)),"people",ISNUMBER(SEARCH("photography/photobooks", N2284)),"photobooks",ISNUMBER(SEARCH("photography/places", N2284)),"places",ISNUMBER(SEARCH("publishing/art books", N2284)),"art books",ISNUMBER(SEARCH("publishing/children's books", N2284)),"children's books",ISNUMBER(SEARCH("publishing/fiction", N2284)),"fiction",ISNUMBER(SEARCH("publishing/nonfiction", N2284)),"nonfiction",ISNUMBER(SEARCH("publishing/radio &amp; podcasts", N2284)),"radio &amp; podcasts",ISNUMBER(SEARCH("publishing/translations", N2284)),"translations",ISNUMBER(SEARCH("technology/gadgets", N2284)),"gadgets",ISNUMBER(SEARCH("technology/hardware", N2284)),"hardware",ISNUMBER(SEARCH("technology/makerspaces", N2284)),"makerspaces",ISNUMBER(SEARCH("technology/space exploration", N2284)),"space exploration",ISNUMBER(SEARCH("technology/wearables", N2284)),"wearables",ISNUMBER(SEARCH("technology/web", N2284)),"web",ISNUMBER(SEARCH("theater/musical", N2284)),"musical",ISNUMBER(SEARCH("theater/plays", N2284)),"plays",ISNUMBER(SEARCH("theater/spaces", N2284)),"spaces")</f>
        <v>rock</v>
      </c>
      <c r="S2284" s="6">
        <f t="shared" si="178"/>
        <v>42323.17460648148</v>
      </c>
      <c r="T2284" s="6">
        <f t="shared" si="179"/>
        <v>42383.17460648148</v>
      </c>
    </row>
    <row r="2285" spans="1:20" ht="48" hidden="1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tr">
        <f t="shared" si="177"/>
        <v>music</v>
      </c>
      <c r="R2285" t="str" cm="1">
        <f t="array" ref="R2285">_xlfn.IFS(ISNUMBER(SEARCH("film &amp; video/television", N2285)),"television",ISNUMBER(SEARCH("film &amp; video/animation", N2285)),"animation",ISNUMBER(SEARCH("film &amp; video/documentary", N2285)),"documentary",ISNUMBER(SEARCH("film &amp; video/drama", N2285)),"drama",ISNUMBER(SEARCH("film &amp; video/science fiction", N2285)),"science fiction",ISNUMBER(SEARCH("film &amp; video/shorts", N2285)),"shorts",ISNUMBER(SEARCH("food/food trucks", N2285)),"food trucks",ISNUMBER(SEARCH("food/restaurants", N2285)),"restaurants",ISNUMBER(SEARCH("food/small batch", N2285)),"small batch",ISNUMBER(SEARCH("games/mobile games", N2285)),"mobile games",ISNUMBER(SEARCH("games/tabletop games", N2285)),"tabletop games",ISNUMBER(SEARCH("games/video games", N2285)),"video games",ISNUMBER(SEARCH("music/classical music", N2285)),"classical music",ISNUMBER(SEARCH("music/electronic music", N2285)),"electronic music",ISNUMBER(SEARCH("music/faith", N2285)),"faith",ISNUMBER(SEARCH("music/indie rock", N2285)),"indie rock",ISNUMBER(SEARCH("music/jazz", N2285)),"jazz",ISNUMBER(SEARCH("music/metal", N2285)),"metal",ISNUMBER(SEARCH("music/pop", N2285)),"pop",ISNUMBER(SEARCH("music/rock", N2285)),"rock",ISNUMBER(SEARCH("music/world music", N2285)),"world music",ISNUMBER(SEARCH("journalism/audio", N2285)),"audio",ISNUMBER(SEARCH("photography/nature", N2285)),"nature",ISNUMBER(SEARCH("photography/people", N2285)),"people",ISNUMBER(SEARCH("photography/photobooks", N2285)),"photobooks",ISNUMBER(SEARCH("photography/places", N2285)),"places",ISNUMBER(SEARCH("publishing/art books", N2285)),"art books",ISNUMBER(SEARCH("publishing/children's books", N2285)),"children's books",ISNUMBER(SEARCH("publishing/fiction", N2285)),"fiction",ISNUMBER(SEARCH("publishing/nonfiction", N2285)),"nonfiction",ISNUMBER(SEARCH("publishing/radio &amp; podcasts", N2285)),"radio &amp; podcasts",ISNUMBER(SEARCH("publishing/translations", N2285)),"translations",ISNUMBER(SEARCH("technology/gadgets", N2285)),"gadgets",ISNUMBER(SEARCH("technology/hardware", N2285)),"hardware",ISNUMBER(SEARCH("technology/makerspaces", N2285)),"makerspaces",ISNUMBER(SEARCH("technology/space exploration", N2285)),"space exploration",ISNUMBER(SEARCH("technology/wearables", N2285)),"wearables",ISNUMBER(SEARCH("technology/web", N2285)),"web",ISNUMBER(SEARCH("theater/musical", N2285)),"musical",ISNUMBER(SEARCH("theater/plays", N2285)),"plays",ISNUMBER(SEARCH("theater/spaces", N2285)),"spaces")</f>
        <v>rock</v>
      </c>
      <c r="S2285" s="6">
        <f t="shared" si="178"/>
        <v>40978.125046296293</v>
      </c>
      <c r="T2285" s="6">
        <f t="shared" si="179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tr">
        <f t="shared" si="177"/>
        <v>music</v>
      </c>
      <c r="R2286" t="str" cm="1">
        <f t="array" ref="R2286">_xlfn.IFS(ISNUMBER(SEARCH("film &amp; video/television", N2286)),"television",ISNUMBER(SEARCH("film &amp; video/animation", N2286)),"animation",ISNUMBER(SEARCH("film &amp; video/documentary", N2286)),"documentary",ISNUMBER(SEARCH("film &amp; video/drama", N2286)),"drama",ISNUMBER(SEARCH("film &amp; video/science fiction", N2286)),"science fiction",ISNUMBER(SEARCH("film &amp; video/shorts", N2286)),"shorts",ISNUMBER(SEARCH("food/food trucks", N2286)),"food trucks",ISNUMBER(SEARCH("food/restaurants", N2286)),"restaurants",ISNUMBER(SEARCH("food/small batch", N2286)),"small batch",ISNUMBER(SEARCH("games/mobile games", N2286)),"mobile games",ISNUMBER(SEARCH("games/tabletop games", N2286)),"tabletop games",ISNUMBER(SEARCH("games/video games", N2286)),"video games",ISNUMBER(SEARCH("music/classical music", N2286)),"classical music",ISNUMBER(SEARCH("music/electronic music", N2286)),"electronic music",ISNUMBER(SEARCH("music/faith", N2286)),"faith",ISNUMBER(SEARCH("music/indie rock", N2286)),"indie rock",ISNUMBER(SEARCH("music/jazz", N2286)),"jazz",ISNUMBER(SEARCH("music/metal", N2286)),"metal",ISNUMBER(SEARCH("music/pop", N2286)),"pop",ISNUMBER(SEARCH("music/rock", N2286)),"rock",ISNUMBER(SEARCH("music/world music", N2286)),"world music",ISNUMBER(SEARCH("journalism/audio", N2286)),"audio",ISNUMBER(SEARCH("photography/nature", N2286)),"nature",ISNUMBER(SEARCH("photography/people", N2286)),"people",ISNUMBER(SEARCH("photography/photobooks", N2286)),"photobooks",ISNUMBER(SEARCH("photography/places", N2286)),"places",ISNUMBER(SEARCH("publishing/art books", N2286)),"art books",ISNUMBER(SEARCH("publishing/children's books", N2286)),"children's books",ISNUMBER(SEARCH("publishing/fiction", N2286)),"fiction",ISNUMBER(SEARCH("publishing/nonfiction", N2286)),"nonfiction",ISNUMBER(SEARCH("publishing/radio &amp; podcasts", N2286)),"radio &amp; podcasts",ISNUMBER(SEARCH("publishing/translations", N2286)),"translations",ISNUMBER(SEARCH("technology/gadgets", N2286)),"gadgets",ISNUMBER(SEARCH("technology/hardware", N2286)),"hardware",ISNUMBER(SEARCH("technology/makerspaces", N2286)),"makerspaces",ISNUMBER(SEARCH("technology/space exploration", N2286)),"space exploration",ISNUMBER(SEARCH("technology/wearables", N2286)),"wearables",ISNUMBER(SEARCH("technology/web", N2286)),"web",ISNUMBER(SEARCH("theater/musical", N2286)),"musical",ISNUMBER(SEARCH("theater/plays", N2286)),"plays",ISNUMBER(SEARCH("theater/spaces", N2286)),"spaces")</f>
        <v>rock</v>
      </c>
      <c r="S2286" s="6">
        <f t="shared" si="178"/>
        <v>40585.796817129631</v>
      </c>
      <c r="T2286" s="6">
        <f t="shared" si="179"/>
        <v>40614.166666666664</v>
      </c>
    </row>
    <row r="2287" spans="1:20" ht="48" hidden="1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tr">
        <f t="shared" si="177"/>
        <v>music</v>
      </c>
      <c r="R2287" t="str" cm="1">
        <f t="array" ref="R2287">_xlfn.IFS(ISNUMBER(SEARCH("film &amp; video/television", N2287)),"television",ISNUMBER(SEARCH("film &amp; video/animation", N2287)),"animation",ISNUMBER(SEARCH("film &amp; video/documentary", N2287)),"documentary",ISNUMBER(SEARCH("film &amp; video/drama", N2287)),"drama",ISNUMBER(SEARCH("film &amp; video/science fiction", N2287)),"science fiction",ISNUMBER(SEARCH("film &amp; video/shorts", N2287)),"shorts",ISNUMBER(SEARCH("food/food trucks", N2287)),"food trucks",ISNUMBER(SEARCH("food/restaurants", N2287)),"restaurants",ISNUMBER(SEARCH("food/small batch", N2287)),"small batch",ISNUMBER(SEARCH("games/mobile games", N2287)),"mobile games",ISNUMBER(SEARCH("games/tabletop games", N2287)),"tabletop games",ISNUMBER(SEARCH("games/video games", N2287)),"video games",ISNUMBER(SEARCH("music/classical music", N2287)),"classical music",ISNUMBER(SEARCH("music/electronic music", N2287)),"electronic music",ISNUMBER(SEARCH("music/faith", N2287)),"faith",ISNUMBER(SEARCH("music/indie rock", N2287)),"indie rock",ISNUMBER(SEARCH("music/jazz", N2287)),"jazz",ISNUMBER(SEARCH("music/metal", N2287)),"metal",ISNUMBER(SEARCH("music/pop", N2287)),"pop",ISNUMBER(SEARCH("music/rock", N2287)),"rock",ISNUMBER(SEARCH("music/world music", N2287)),"world music",ISNUMBER(SEARCH("journalism/audio", N2287)),"audio",ISNUMBER(SEARCH("photography/nature", N2287)),"nature",ISNUMBER(SEARCH("photography/people", N2287)),"people",ISNUMBER(SEARCH("photography/photobooks", N2287)),"photobooks",ISNUMBER(SEARCH("photography/places", N2287)),"places",ISNUMBER(SEARCH("publishing/art books", N2287)),"art books",ISNUMBER(SEARCH("publishing/children's books", N2287)),"children's books",ISNUMBER(SEARCH("publishing/fiction", N2287)),"fiction",ISNUMBER(SEARCH("publishing/nonfiction", N2287)),"nonfiction",ISNUMBER(SEARCH("publishing/radio &amp; podcasts", N2287)),"radio &amp; podcasts",ISNUMBER(SEARCH("publishing/translations", N2287)),"translations",ISNUMBER(SEARCH("technology/gadgets", N2287)),"gadgets",ISNUMBER(SEARCH("technology/hardware", N2287)),"hardware",ISNUMBER(SEARCH("technology/makerspaces", N2287)),"makerspaces",ISNUMBER(SEARCH("technology/space exploration", N2287)),"space exploration",ISNUMBER(SEARCH("technology/wearables", N2287)),"wearables",ISNUMBER(SEARCH("technology/web", N2287)),"web",ISNUMBER(SEARCH("theater/musical", N2287)),"musical",ISNUMBER(SEARCH("theater/plays", N2287)),"plays",ISNUMBER(SEARCH("theater/spaces", N2287)),"spaces")</f>
        <v>rock</v>
      </c>
      <c r="S2287" s="6">
        <f t="shared" si="178"/>
        <v>41059.185682870368</v>
      </c>
      <c r="T2287" s="6">
        <f t="shared" si="179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tr">
        <f t="shared" si="177"/>
        <v>music</v>
      </c>
      <c r="R2288" t="str" cm="1">
        <f t="array" ref="R2288">_xlfn.IFS(ISNUMBER(SEARCH("film &amp; video/television", N2288)),"television",ISNUMBER(SEARCH("film &amp; video/animation", N2288)),"animation",ISNUMBER(SEARCH("film &amp; video/documentary", N2288)),"documentary",ISNUMBER(SEARCH("film &amp; video/drama", N2288)),"drama",ISNUMBER(SEARCH("film &amp; video/science fiction", N2288)),"science fiction",ISNUMBER(SEARCH("film &amp; video/shorts", N2288)),"shorts",ISNUMBER(SEARCH("food/food trucks", N2288)),"food trucks",ISNUMBER(SEARCH("food/restaurants", N2288)),"restaurants",ISNUMBER(SEARCH("food/small batch", N2288)),"small batch",ISNUMBER(SEARCH("games/mobile games", N2288)),"mobile games",ISNUMBER(SEARCH("games/tabletop games", N2288)),"tabletop games",ISNUMBER(SEARCH("games/video games", N2288)),"video games",ISNUMBER(SEARCH("music/classical music", N2288)),"classical music",ISNUMBER(SEARCH("music/electronic music", N2288)),"electronic music",ISNUMBER(SEARCH("music/faith", N2288)),"faith",ISNUMBER(SEARCH("music/indie rock", N2288)),"indie rock",ISNUMBER(SEARCH("music/jazz", N2288)),"jazz",ISNUMBER(SEARCH("music/metal", N2288)),"metal",ISNUMBER(SEARCH("music/pop", N2288)),"pop",ISNUMBER(SEARCH("music/rock", N2288)),"rock",ISNUMBER(SEARCH("music/world music", N2288)),"world music",ISNUMBER(SEARCH("journalism/audio", N2288)),"audio",ISNUMBER(SEARCH("photography/nature", N2288)),"nature",ISNUMBER(SEARCH("photography/people", N2288)),"people",ISNUMBER(SEARCH("photography/photobooks", N2288)),"photobooks",ISNUMBER(SEARCH("photography/places", N2288)),"places",ISNUMBER(SEARCH("publishing/art books", N2288)),"art books",ISNUMBER(SEARCH("publishing/children's books", N2288)),"children's books",ISNUMBER(SEARCH("publishing/fiction", N2288)),"fiction",ISNUMBER(SEARCH("publishing/nonfiction", N2288)),"nonfiction",ISNUMBER(SEARCH("publishing/radio &amp; podcasts", N2288)),"radio &amp; podcasts",ISNUMBER(SEARCH("publishing/translations", N2288)),"translations",ISNUMBER(SEARCH("technology/gadgets", N2288)),"gadgets",ISNUMBER(SEARCH("technology/hardware", N2288)),"hardware",ISNUMBER(SEARCH("technology/makerspaces", N2288)),"makerspaces",ISNUMBER(SEARCH("technology/space exploration", N2288)),"space exploration",ISNUMBER(SEARCH("technology/wearables", N2288)),"wearables",ISNUMBER(SEARCH("technology/web", N2288)),"web",ISNUMBER(SEARCH("theater/musical", N2288)),"musical",ISNUMBER(SEARCH("theater/plays", N2288)),"plays",ISNUMBER(SEARCH("theater/spaces", N2288)),"spaces")</f>
        <v>rock</v>
      </c>
      <c r="S2288" s="6">
        <f t="shared" si="178"/>
        <v>41494.963587962964</v>
      </c>
      <c r="T2288" s="6">
        <f t="shared" si="179"/>
        <v>41523.165972222225</v>
      </c>
    </row>
    <row r="2289" spans="1:20" ht="48" hidden="1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tr">
        <f t="shared" si="177"/>
        <v>music</v>
      </c>
      <c r="R2289" t="str" cm="1">
        <f t="array" ref="R2289">_xlfn.IFS(ISNUMBER(SEARCH("film &amp; video/television", N2289)),"television",ISNUMBER(SEARCH("film &amp; video/animation", N2289)),"animation",ISNUMBER(SEARCH("film &amp; video/documentary", N2289)),"documentary",ISNUMBER(SEARCH("film &amp; video/drama", N2289)),"drama",ISNUMBER(SEARCH("film &amp; video/science fiction", N2289)),"science fiction",ISNUMBER(SEARCH("film &amp; video/shorts", N2289)),"shorts",ISNUMBER(SEARCH("food/food trucks", N2289)),"food trucks",ISNUMBER(SEARCH("food/restaurants", N2289)),"restaurants",ISNUMBER(SEARCH("food/small batch", N2289)),"small batch",ISNUMBER(SEARCH("games/mobile games", N2289)),"mobile games",ISNUMBER(SEARCH("games/tabletop games", N2289)),"tabletop games",ISNUMBER(SEARCH("games/video games", N2289)),"video games",ISNUMBER(SEARCH("music/classical music", N2289)),"classical music",ISNUMBER(SEARCH("music/electronic music", N2289)),"electronic music",ISNUMBER(SEARCH("music/faith", N2289)),"faith",ISNUMBER(SEARCH("music/indie rock", N2289)),"indie rock",ISNUMBER(SEARCH("music/jazz", N2289)),"jazz",ISNUMBER(SEARCH("music/metal", N2289)),"metal",ISNUMBER(SEARCH("music/pop", N2289)),"pop",ISNUMBER(SEARCH("music/rock", N2289)),"rock",ISNUMBER(SEARCH("music/world music", N2289)),"world music",ISNUMBER(SEARCH("journalism/audio", N2289)),"audio",ISNUMBER(SEARCH("photography/nature", N2289)),"nature",ISNUMBER(SEARCH("photography/people", N2289)),"people",ISNUMBER(SEARCH("photography/photobooks", N2289)),"photobooks",ISNUMBER(SEARCH("photography/places", N2289)),"places",ISNUMBER(SEARCH("publishing/art books", N2289)),"art books",ISNUMBER(SEARCH("publishing/children's books", N2289)),"children's books",ISNUMBER(SEARCH("publishing/fiction", N2289)),"fiction",ISNUMBER(SEARCH("publishing/nonfiction", N2289)),"nonfiction",ISNUMBER(SEARCH("publishing/radio &amp; podcasts", N2289)),"radio &amp; podcasts",ISNUMBER(SEARCH("publishing/translations", N2289)),"translations",ISNUMBER(SEARCH("technology/gadgets", N2289)),"gadgets",ISNUMBER(SEARCH("technology/hardware", N2289)),"hardware",ISNUMBER(SEARCH("technology/makerspaces", N2289)),"makerspaces",ISNUMBER(SEARCH("technology/space exploration", N2289)),"space exploration",ISNUMBER(SEARCH("technology/wearables", N2289)),"wearables",ISNUMBER(SEARCH("technology/web", N2289)),"web",ISNUMBER(SEARCH("theater/musical", N2289)),"musical",ISNUMBER(SEARCH("theater/plays", N2289)),"plays",ISNUMBER(SEARCH("theater/spaces", N2289)),"spaces")</f>
        <v>rock</v>
      </c>
      <c r="S2289" s="6">
        <f t="shared" si="178"/>
        <v>41792.667361111111</v>
      </c>
      <c r="T2289" s="6">
        <f t="shared" si="179"/>
        <v>41813.667361111111</v>
      </c>
    </row>
    <row r="2290" spans="1:20" ht="48" hidden="1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tr">
        <f t="shared" si="177"/>
        <v>music</v>
      </c>
      <c r="R2290" t="str" cm="1">
        <f t="array" ref="R2290">_xlfn.IFS(ISNUMBER(SEARCH("film &amp; video/television", N2290)),"television",ISNUMBER(SEARCH("film &amp; video/animation", N2290)),"animation",ISNUMBER(SEARCH("film &amp; video/documentary", N2290)),"documentary",ISNUMBER(SEARCH("film &amp; video/drama", N2290)),"drama",ISNUMBER(SEARCH("film &amp; video/science fiction", N2290)),"science fiction",ISNUMBER(SEARCH("film &amp; video/shorts", N2290)),"shorts",ISNUMBER(SEARCH("food/food trucks", N2290)),"food trucks",ISNUMBER(SEARCH("food/restaurants", N2290)),"restaurants",ISNUMBER(SEARCH("food/small batch", N2290)),"small batch",ISNUMBER(SEARCH("games/mobile games", N2290)),"mobile games",ISNUMBER(SEARCH("games/tabletop games", N2290)),"tabletop games",ISNUMBER(SEARCH("games/video games", N2290)),"video games",ISNUMBER(SEARCH("music/classical music", N2290)),"classical music",ISNUMBER(SEARCH("music/electronic music", N2290)),"electronic music",ISNUMBER(SEARCH("music/faith", N2290)),"faith",ISNUMBER(SEARCH("music/indie rock", N2290)),"indie rock",ISNUMBER(SEARCH("music/jazz", N2290)),"jazz",ISNUMBER(SEARCH("music/metal", N2290)),"metal",ISNUMBER(SEARCH("music/pop", N2290)),"pop",ISNUMBER(SEARCH("music/rock", N2290)),"rock",ISNUMBER(SEARCH("music/world music", N2290)),"world music",ISNUMBER(SEARCH("journalism/audio", N2290)),"audio",ISNUMBER(SEARCH("photography/nature", N2290)),"nature",ISNUMBER(SEARCH("photography/people", N2290)),"people",ISNUMBER(SEARCH("photography/photobooks", N2290)),"photobooks",ISNUMBER(SEARCH("photography/places", N2290)),"places",ISNUMBER(SEARCH("publishing/art books", N2290)),"art books",ISNUMBER(SEARCH("publishing/children's books", N2290)),"children's books",ISNUMBER(SEARCH("publishing/fiction", N2290)),"fiction",ISNUMBER(SEARCH("publishing/nonfiction", N2290)),"nonfiction",ISNUMBER(SEARCH("publishing/radio &amp; podcasts", N2290)),"radio &amp; podcasts",ISNUMBER(SEARCH("publishing/translations", N2290)),"translations",ISNUMBER(SEARCH("technology/gadgets", N2290)),"gadgets",ISNUMBER(SEARCH("technology/hardware", N2290)),"hardware",ISNUMBER(SEARCH("technology/makerspaces", N2290)),"makerspaces",ISNUMBER(SEARCH("technology/space exploration", N2290)),"space exploration",ISNUMBER(SEARCH("technology/wearables", N2290)),"wearables",ISNUMBER(SEARCH("technology/web", N2290)),"web",ISNUMBER(SEARCH("theater/musical", N2290)),"musical",ISNUMBER(SEARCH("theater/plays", N2290)),"plays",ISNUMBER(SEARCH("theater/spaces", N2290)),"spaces")</f>
        <v>rock</v>
      </c>
      <c r="S2290" s="6">
        <f t="shared" si="178"/>
        <v>41067.827418981484</v>
      </c>
      <c r="T2290" s="6">
        <f t="shared" si="179"/>
        <v>41086.75</v>
      </c>
    </row>
    <row r="2291" spans="1:20" ht="48" hidden="1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tr">
        <f t="shared" si="177"/>
        <v>music</v>
      </c>
      <c r="R2291" t="str" cm="1">
        <f t="array" ref="R2291">_xlfn.IFS(ISNUMBER(SEARCH("film &amp; video/television", N2291)),"television",ISNUMBER(SEARCH("film &amp; video/animation", N2291)),"animation",ISNUMBER(SEARCH("film &amp; video/documentary", N2291)),"documentary",ISNUMBER(SEARCH("film &amp; video/drama", N2291)),"drama",ISNUMBER(SEARCH("film &amp; video/science fiction", N2291)),"science fiction",ISNUMBER(SEARCH("film &amp; video/shorts", N2291)),"shorts",ISNUMBER(SEARCH("food/food trucks", N2291)),"food trucks",ISNUMBER(SEARCH("food/restaurants", N2291)),"restaurants",ISNUMBER(SEARCH("food/small batch", N2291)),"small batch",ISNUMBER(SEARCH("games/mobile games", N2291)),"mobile games",ISNUMBER(SEARCH("games/tabletop games", N2291)),"tabletop games",ISNUMBER(SEARCH("games/video games", N2291)),"video games",ISNUMBER(SEARCH("music/classical music", N2291)),"classical music",ISNUMBER(SEARCH("music/electronic music", N2291)),"electronic music",ISNUMBER(SEARCH("music/faith", N2291)),"faith",ISNUMBER(SEARCH("music/indie rock", N2291)),"indie rock",ISNUMBER(SEARCH("music/jazz", N2291)),"jazz",ISNUMBER(SEARCH("music/metal", N2291)),"metal",ISNUMBER(SEARCH("music/pop", N2291)),"pop",ISNUMBER(SEARCH("music/rock", N2291)),"rock",ISNUMBER(SEARCH("music/world music", N2291)),"world music",ISNUMBER(SEARCH("journalism/audio", N2291)),"audio",ISNUMBER(SEARCH("photography/nature", N2291)),"nature",ISNUMBER(SEARCH("photography/people", N2291)),"people",ISNUMBER(SEARCH("photography/photobooks", N2291)),"photobooks",ISNUMBER(SEARCH("photography/places", N2291)),"places",ISNUMBER(SEARCH("publishing/art books", N2291)),"art books",ISNUMBER(SEARCH("publishing/children's books", N2291)),"children's books",ISNUMBER(SEARCH("publishing/fiction", N2291)),"fiction",ISNUMBER(SEARCH("publishing/nonfiction", N2291)),"nonfiction",ISNUMBER(SEARCH("publishing/radio &amp; podcasts", N2291)),"radio &amp; podcasts",ISNUMBER(SEARCH("publishing/translations", N2291)),"translations",ISNUMBER(SEARCH("technology/gadgets", N2291)),"gadgets",ISNUMBER(SEARCH("technology/hardware", N2291)),"hardware",ISNUMBER(SEARCH("technology/makerspaces", N2291)),"makerspaces",ISNUMBER(SEARCH("technology/space exploration", N2291)),"space exploration",ISNUMBER(SEARCH("technology/wearables", N2291)),"wearables",ISNUMBER(SEARCH("technology/web", N2291)),"web",ISNUMBER(SEARCH("theater/musical", N2291)),"musical",ISNUMBER(SEARCH("theater/plays", N2291)),"plays",ISNUMBER(SEARCH("theater/spaces", N2291)),"spaces")</f>
        <v>rock</v>
      </c>
      <c r="S2291" s="6">
        <f t="shared" si="178"/>
        <v>41571.998379629629</v>
      </c>
      <c r="T2291" s="6">
        <f t="shared" si="179"/>
        <v>41614.973611111112</v>
      </c>
    </row>
    <row r="2292" spans="1:20" ht="48" hidden="1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tr">
        <f t="shared" si="177"/>
        <v>music</v>
      </c>
      <c r="R2292" t="str" cm="1">
        <f t="array" ref="R2292">_xlfn.IFS(ISNUMBER(SEARCH("film &amp; video/television", N2292)),"television",ISNUMBER(SEARCH("film &amp; video/animation", N2292)),"animation",ISNUMBER(SEARCH("film &amp; video/documentary", N2292)),"documentary",ISNUMBER(SEARCH("film &amp; video/drama", N2292)),"drama",ISNUMBER(SEARCH("film &amp; video/science fiction", N2292)),"science fiction",ISNUMBER(SEARCH("film &amp; video/shorts", N2292)),"shorts",ISNUMBER(SEARCH("food/food trucks", N2292)),"food trucks",ISNUMBER(SEARCH("food/restaurants", N2292)),"restaurants",ISNUMBER(SEARCH("food/small batch", N2292)),"small batch",ISNUMBER(SEARCH("games/mobile games", N2292)),"mobile games",ISNUMBER(SEARCH("games/tabletop games", N2292)),"tabletop games",ISNUMBER(SEARCH("games/video games", N2292)),"video games",ISNUMBER(SEARCH("music/classical music", N2292)),"classical music",ISNUMBER(SEARCH("music/electronic music", N2292)),"electronic music",ISNUMBER(SEARCH("music/faith", N2292)),"faith",ISNUMBER(SEARCH("music/indie rock", N2292)),"indie rock",ISNUMBER(SEARCH("music/jazz", N2292)),"jazz",ISNUMBER(SEARCH("music/metal", N2292)),"metal",ISNUMBER(SEARCH("music/pop", N2292)),"pop",ISNUMBER(SEARCH("music/rock", N2292)),"rock",ISNUMBER(SEARCH("music/world music", N2292)),"world music",ISNUMBER(SEARCH("journalism/audio", N2292)),"audio",ISNUMBER(SEARCH("photography/nature", N2292)),"nature",ISNUMBER(SEARCH("photography/people", N2292)),"people",ISNUMBER(SEARCH("photography/photobooks", N2292)),"photobooks",ISNUMBER(SEARCH("photography/places", N2292)),"places",ISNUMBER(SEARCH("publishing/art books", N2292)),"art books",ISNUMBER(SEARCH("publishing/children's books", N2292)),"children's books",ISNUMBER(SEARCH("publishing/fiction", N2292)),"fiction",ISNUMBER(SEARCH("publishing/nonfiction", N2292)),"nonfiction",ISNUMBER(SEARCH("publishing/radio &amp; podcasts", N2292)),"radio &amp; podcasts",ISNUMBER(SEARCH("publishing/translations", N2292)),"translations",ISNUMBER(SEARCH("technology/gadgets", N2292)),"gadgets",ISNUMBER(SEARCH("technology/hardware", N2292)),"hardware",ISNUMBER(SEARCH("technology/makerspaces", N2292)),"makerspaces",ISNUMBER(SEARCH("technology/space exploration", N2292)),"space exploration",ISNUMBER(SEARCH("technology/wearables", N2292)),"wearables",ISNUMBER(SEARCH("technology/web", N2292)),"web",ISNUMBER(SEARCH("theater/musical", N2292)),"musical",ISNUMBER(SEARCH("theater/plays", N2292)),"plays",ISNUMBER(SEARCH("theater/spaces", N2292)),"spaces")</f>
        <v>rock</v>
      </c>
      <c r="S2292" s="6">
        <f t="shared" si="178"/>
        <v>40070.253819444442</v>
      </c>
      <c r="T2292" s="6">
        <f t="shared" si="179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tr">
        <f t="shared" si="177"/>
        <v>music</v>
      </c>
      <c r="R2293" t="str" cm="1">
        <f t="array" ref="R2293">_xlfn.IFS(ISNUMBER(SEARCH("film &amp; video/television", N2293)),"television",ISNUMBER(SEARCH("film &amp; video/animation", N2293)),"animation",ISNUMBER(SEARCH("film &amp; video/documentary", N2293)),"documentary",ISNUMBER(SEARCH("film &amp; video/drama", N2293)),"drama",ISNUMBER(SEARCH("film &amp; video/science fiction", N2293)),"science fiction",ISNUMBER(SEARCH("film &amp; video/shorts", N2293)),"shorts",ISNUMBER(SEARCH("food/food trucks", N2293)),"food trucks",ISNUMBER(SEARCH("food/restaurants", N2293)),"restaurants",ISNUMBER(SEARCH("food/small batch", N2293)),"small batch",ISNUMBER(SEARCH("games/mobile games", N2293)),"mobile games",ISNUMBER(SEARCH("games/tabletop games", N2293)),"tabletop games",ISNUMBER(SEARCH("games/video games", N2293)),"video games",ISNUMBER(SEARCH("music/classical music", N2293)),"classical music",ISNUMBER(SEARCH("music/electronic music", N2293)),"electronic music",ISNUMBER(SEARCH("music/faith", N2293)),"faith",ISNUMBER(SEARCH("music/indie rock", N2293)),"indie rock",ISNUMBER(SEARCH("music/jazz", N2293)),"jazz",ISNUMBER(SEARCH("music/metal", N2293)),"metal",ISNUMBER(SEARCH("music/pop", N2293)),"pop",ISNUMBER(SEARCH("music/rock", N2293)),"rock",ISNUMBER(SEARCH("music/world music", N2293)),"world music",ISNUMBER(SEARCH("journalism/audio", N2293)),"audio",ISNUMBER(SEARCH("photography/nature", N2293)),"nature",ISNUMBER(SEARCH("photography/people", N2293)),"people",ISNUMBER(SEARCH("photography/photobooks", N2293)),"photobooks",ISNUMBER(SEARCH("photography/places", N2293)),"places",ISNUMBER(SEARCH("publishing/art books", N2293)),"art books",ISNUMBER(SEARCH("publishing/children's books", N2293)),"children's books",ISNUMBER(SEARCH("publishing/fiction", N2293)),"fiction",ISNUMBER(SEARCH("publishing/nonfiction", N2293)),"nonfiction",ISNUMBER(SEARCH("publishing/radio &amp; podcasts", N2293)),"radio &amp; podcasts",ISNUMBER(SEARCH("publishing/translations", N2293)),"translations",ISNUMBER(SEARCH("technology/gadgets", N2293)),"gadgets",ISNUMBER(SEARCH("technology/hardware", N2293)),"hardware",ISNUMBER(SEARCH("technology/makerspaces", N2293)),"makerspaces",ISNUMBER(SEARCH("technology/space exploration", N2293)),"space exploration",ISNUMBER(SEARCH("technology/wearables", N2293)),"wearables",ISNUMBER(SEARCH("technology/web", N2293)),"web",ISNUMBER(SEARCH("theater/musical", N2293)),"musical",ISNUMBER(SEARCH("theater/plays", N2293)),"plays",ISNUMBER(SEARCH("theater/spaces", N2293)),"spaces")</f>
        <v>rock</v>
      </c>
      <c r="S2293" s="6">
        <f t="shared" si="178"/>
        <v>40987.977060185185</v>
      </c>
      <c r="T2293" s="6">
        <f t="shared" si="179"/>
        <v>41022.166666666664</v>
      </c>
    </row>
    <row r="2294" spans="1:20" ht="48" hidden="1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tr">
        <f t="shared" si="177"/>
        <v>music</v>
      </c>
      <c r="R2294" t="str" cm="1">
        <f t="array" ref="R2294">_xlfn.IFS(ISNUMBER(SEARCH("film &amp; video/television", N2294)),"television",ISNUMBER(SEARCH("film &amp; video/animation", N2294)),"animation",ISNUMBER(SEARCH("film &amp; video/documentary", N2294)),"documentary",ISNUMBER(SEARCH("film &amp; video/drama", N2294)),"drama",ISNUMBER(SEARCH("film &amp; video/science fiction", N2294)),"science fiction",ISNUMBER(SEARCH("film &amp; video/shorts", N2294)),"shorts",ISNUMBER(SEARCH("food/food trucks", N2294)),"food trucks",ISNUMBER(SEARCH("food/restaurants", N2294)),"restaurants",ISNUMBER(SEARCH("food/small batch", N2294)),"small batch",ISNUMBER(SEARCH("games/mobile games", N2294)),"mobile games",ISNUMBER(SEARCH("games/tabletop games", N2294)),"tabletop games",ISNUMBER(SEARCH("games/video games", N2294)),"video games",ISNUMBER(SEARCH("music/classical music", N2294)),"classical music",ISNUMBER(SEARCH("music/electronic music", N2294)),"electronic music",ISNUMBER(SEARCH("music/faith", N2294)),"faith",ISNUMBER(SEARCH("music/indie rock", N2294)),"indie rock",ISNUMBER(SEARCH("music/jazz", N2294)),"jazz",ISNUMBER(SEARCH("music/metal", N2294)),"metal",ISNUMBER(SEARCH("music/pop", N2294)),"pop",ISNUMBER(SEARCH("music/rock", N2294)),"rock",ISNUMBER(SEARCH("music/world music", N2294)),"world music",ISNUMBER(SEARCH("journalism/audio", N2294)),"audio",ISNUMBER(SEARCH("photography/nature", N2294)),"nature",ISNUMBER(SEARCH("photography/people", N2294)),"people",ISNUMBER(SEARCH("photography/photobooks", N2294)),"photobooks",ISNUMBER(SEARCH("photography/places", N2294)),"places",ISNUMBER(SEARCH("publishing/art books", N2294)),"art books",ISNUMBER(SEARCH("publishing/children's books", N2294)),"children's books",ISNUMBER(SEARCH("publishing/fiction", N2294)),"fiction",ISNUMBER(SEARCH("publishing/nonfiction", N2294)),"nonfiction",ISNUMBER(SEARCH("publishing/radio &amp; podcasts", N2294)),"radio &amp; podcasts",ISNUMBER(SEARCH("publishing/translations", N2294)),"translations",ISNUMBER(SEARCH("technology/gadgets", N2294)),"gadgets",ISNUMBER(SEARCH("technology/hardware", N2294)),"hardware",ISNUMBER(SEARCH("technology/makerspaces", N2294)),"makerspaces",ISNUMBER(SEARCH("technology/space exploration", N2294)),"space exploration",ISNUMBER(SEARCH("technology/wearables", N2294)),"wearables",ISNUMBER(SEARCH("technology/web", N2294)),"web",ISNUMBER(SEARCH("theater/musical", N2294)),"musical",ISNUMBER(SEARCH("theater/plays", N2294)),"plays",ISNUMBER(SEARCH("theater/spaces", N2294)),"spaces")</f>
        <v>rock</v>
      </c>
      <c r="S2294" s="6">
        <f t="shared" si="178"/>
        <v>40987.697638888887</v>
      </c>
      <c r="T2294" s="6">
        <f t="shared" si="179"/>
        <v>41017.697638888887</v>
      </c>
    </row>
    <row r="2295" spans="1:20" ht="32" hidden="1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tr">
        <f t="shared" si="177"/>
        <v>music</v>
      </c>
      <c r="R2295" t="str" cm="1">
        <f t="array" ref="R2295">_xlfn.IFS(ISNUMBER(SEARCH("film &amp; video/television", N2295)),"television",ISNUMBER(SEARCH("film &amp; video/animation", N2295)),"animation",ISNUMBER(SEARCH("film &amp; video/documentary", N2295)),"documentary",ISNUMBER(SEARCH("film &amp; video/drama", N2295)),"drama",ISNUMBER(SEARCH("film &amp; video/science fiction", N2295)),"science fiction",ISNUMBER(SEARCH("film &amp; video/shorts", N2295)),"shorts",ISNUMBER(SEARCH("food/food trucks", N2295)),"food trucks",ISNUMBER(SEARCH("food/restaurants", N2295)),"restaurants",ISNUMBER(SEARCH("food/small batch", N2295)),"small batch",ISNUMBER(SEARCH("games/mobile games", N2295)),"mobile games",ISNUMBER(SEARCH("games/tabletop games", N2295)),"tabletop games",ISNUMBER(SEARCH("games/video games", N2295)),"video games",ISNUMBER(SEARCH("music/classical music", N2295)),"classical music",ISNUMBER(SEARCH("music/electronic music", N2295)),"electronic music",ISNUMBER(SEARCH("music/faith", N2295)),"faith",ISNUMBER(SEARCH("music/indie rock", N2295)),"indie rock",ISNUMBER(SEARCH("music/jazz", N2295)),"jazz",ISNUMBER(SEARCH("music/metal", N2295)),"metal",ISNUMBER(SEARCH("music/pop", N2295)),"pop",ISNUMBER(SEARCH("music/rock", N2295)),"rock",ISNUMBER(SEARCH("music/world music", N2295)),"world music",ISNUMBER(SEARCH("journalism/audio", N2295)),"audio",ISNUMBER(SEARCH("photography/nature", N2295)),"nature",ISNUMBER(SEARCH("photography/people", N2295)),"people",ISNUMBER(SEARCH("photography/photobooks", N2295)),"photobooks",ISNUMBER(SEARCH("photography/places", N2295)),"places",ISNUMBER(SEARCH("publishing/art books", N2295)),"art books",ISNUMBER(SEARCH("publishing/children's books", N2295)),"children's books",ISNUMBER(SEARCH("publishing/fiction", N2295)),"fiction",ISNUMBER(SEARCH("publishing/nonfiction", N2295)),"nonfiction",ISNUMBER(SEARCH("publishing/radio &amp; podcasts", N2295)),"radio &amp; podcasts",ISNUMBER(SEARCH("publishing/translations", N2295)),"translations",ISNUMBER(SEARCH("technology/gadgets", N2295)),"gadgets",ISNUMBER(SEARCH("technology/hardware", N2295)),"hardware",ISNUMBER(SEARCH("technology/makerspaces", N2295)),"makerspaces",ISNUMBER(SEARCH("technology/space exploration", N2295)),"space exploration",ISNUMBER(SEARCH("technology/wearables", N2295)),"wearables",ISNUMBER(SEARCH("technology/web", N2295)),"web",ISNUMBER(SEARCH("theater/musical", N2295)),"musical",ISNUMBER(SEARCH("theater/plays", N2295)),"plays",ISNUMBER(SEARCH("theater/spaces", N2295)),"spaces")</f>
        <v>rock</v>
      </c>
      <c r="S2295" s="6">
        <f t="shared" si="178"/>
        <v>41151.708321759259</v>
      </c>
      <c r="T2295" s="6">
        <f t="shared" si="179"/>
        <v>41177.165972222225</v>
      </c>
    </row>
    <row r="2296" spans="1:20" ht="48" hidden="1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tr">
        <f t="shared" si="177"/>
        <v>music</v>
      </c>
      <c r="R2296" t="str" cm="1">
        <f t="array" ref="R2296">_xlfn.IFS(ISNUMBER(SEARCH("film &amp; video/television", N2296)),"television",ISNUMBER(SEARCH("film &amp; video/animation", N2296)),"animation",ISNUMBER(SEARCH("film &amp; video/documentary", N2296)),"documentary",ISNUMBER(SEARCH("film &amp; video/drama", N2296)),"drama",ISNUMBER(SEARCH("film &amp; video/science fiction", N2296)),"science fiction",ISNUMBER(SEARCH("film &amp; video/shorts", N2296)),"shorts",ISNUMBER(SEARCH("food/food trucks", N2296)),"food trucks",ISNUMBER(SEARCH("food/restaurants", N2296)),"restaurants",ISNUMBER(SEARCH("food/small batch", N2296)),"small batch",ISNUMBER(SEARCH("games/mobile games", N2296)),"mobile games",ISNUMBER(SEARCH("games/tabletop games", N2296)),"tabletop games",ISNUMBER(SEARCH("games/video games", N2296)),"video games",ISNUMBER(SEARCH("music/classical music", N2296)),"classical music",ISNUMBER(SEARCH("music/electronic music", N2296)),"electronic music",ISNUMBER(SEARCH("music/faith", N2296)),"faith",ISNUMBER(SEARCH("music/indie rock", N2296)),"indie rock",ISNUMBER(SEARCH("music/jazz", N2296)),"jazz",ISNUMBER(SEARCH("music/metal", N2296)),"metal",ISNUMBER(SEARCH("music/pop", N2296)),"pop",ISNUMBER(SEARCH("music/rock", N2296)),"rock",ISNUMBER(SEARCH("music/world music", N2296)),"world music",ISNUMBER(SEARCH("journalism/audio", N2296)),"audio",ISNUMBER(SEARCH("photography/nature", N2296)),"nature",ISNUMBER(SEARCH("photography/people", N2296)),"people",ISNUMBER(SEARCH("photography/photobooks", N2296)),"photobooks",ISNUMBER(SEARCH("photography/places", N2296)),"places",ISNUMBER(SEARCH("publishing/art books", N2296)),"art books",ISNUMBER(SEARCH("publishing/children's books", N2296)),"children's books",ISNUMBER(SEARCH("publishing/fiction", N2296)),"fiction",ISNUMBER(SEARCH("publishing/nonfiction", N2296)),"nonfiction",ISNUMBER(SEARCH("publishing/radio &amp; podcasts", N2296)),"radio &amp; podcasts",ISNUMBER(SEARCH("publishing/translations", N2296)),"translations",ISNUMBER(SEARCH("technology/gadgets", N2296)),"gadgets",ISNUMBER(SEARCH("technology/hardware", N2296)),"hardware",ISNUMBER(SEARCH("technology/makerspaces", N2296)),"makerspaces",ISNUMBER(SEARCH("technology/space exploration", N2296)),"space exploration",ISNUMBER(SEARCH("technology/wearables", N2296)),"wearables",ISNUMBER(SEARCH("technology/web", N2296)),"web",ISNUMBER(SEARCH("theater/musical", N2296)),"musical",ISNUMBER(SEARCH("theater/plays", N2296)),"plays",ISNUMBER(SEARCH("theater/spaces", N2296)),"spaces")</f>
        <v>rock</v>
      </c>
      <c r="S2296" s="6">
        <f t="shared" si="178"/>
        <v>41264.72314814815</v>
      </c>
      <c r="T2296" s="6">
        <f t="shared" si="179"/>
        <v>41294.72314814815</v>
      </c>
    </row>
    <row r="2297" spans="1:20" ht="48" hidden="1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tr">
        <f t="shared" si="177"/>
        <v>music</v>
      </c>
      <c r="R2297" t="str" cm="1">
        <f t="array" ref="R2297">_xlfn.IFS(ISNUMBER(SEARCH("film &amp; video/television", N2297)),"television",ISNUMBER(SEARCH("film &amp; video/animation", N2297)),"animation",ISNUMBER(SEARCH("film &amp; video/documentary", N2297)),"documentary",ISNUMBER(SEARCH("film &amp; video/drama", N2297)),"drama",ISNUMBER(SEARCH("film &amp; video/science fiction", N2297)),"science fiction",ISNUMBER(SEARCH("film &amp; video/shorts", N2297)),"shorts",ISNUMBER(SEARCH("food/food trucks", N2297)),"food trucks",ISNUMBER(SEARCH("food/restaurants", N2297)),"restaurants",ISNUMBER(SEARCH("food/small batch", N2297)),"small batch",ISNUMBER(SEARCH("games/mobile games", N2297)),"mobile games",ISNUMBER(SEARCH("games/tabletop games", N2297)),"tabletop games",ISNUMBER(SEARCH("games/video games", N2297)),"video games",ISNUMBER(SEARCH("music/classical music", N2297)),"classical music",ISNUMBER(SEARCH("music/electronic music", N2297)),"electronic music",ISNUMBER(SEARCH("music/faith", N2297)),"faith",ISNUMBER(SEARCH("music/indie rock", N2297)),"indie rock",ISNUMBER(SEARCH("music/jazz", N2297)),"jazz",ISNUMBER(SEARCH("music/metal", N2297)),"metal",ISNUMBER(SEARCH("music/pop", N2297)),"pop",ISNUMBER(SEARCH("music/rock", N2297)),"rock",ISNUMBER(SEARCH("music/world music", N2297)),"world music",ISNUMBER(SEARCH("journalism/audio", N2297)),"audio",ISNUMBER(SEARCH("photography/nature", N2297)),"nature",ISNUMBER(SEARCH("photography/people", N2297)),"people",ISNUMBER(SEARCH("photography/photobooks", N2297)),"photobooks",ISNUMBER(SEARCH("photography/places", N2297)),"places",ISNUMBER(SEARCH("publishing/art books", N2297)),"art books",ISNUMBER(SEARCH("publishing/children's books", N2297)),"children's books",ISNUMBER(SEARCH("publishing/fiction", N2297)),"fiction",ISNUMBER(SEARCH("publishing/nonfiction", N2297)),"nonfiction",ISNUMBER(SEARCH("publishing/radio &amp; podcasts", N2297)),"radio &amp; podcasts",ISNUMBER(SEARCH("publishing/translations", N2297)),"translations",ISNUMBER(SEARCH("technology/gadgets", N2297)),"gadgets",ISNUMBER(SEARCH("technology/hardware", N2297)),"hardware",ISNUMBER(SEARCH("technology/makerspaces", N2297)),"makerspaces",ISNUMBER(SEARCH("technology/space exploration", N2297)),"space exploration",ISNUMBER(SEARCH("technology/wearables", N2297)),"wearables",ISNUMBER(SEARCH("technology/web", N2297)),"web",ISNUMBER(SEARCH("theater/musical", N2297)),"musical",ISNUMBER(SEARCH("theater/plays", N2297)),"plays",ISNUMBER(SEARCH("theater/spaces", N2297)),"spaces")</f>
        <v>rock</v>
      </c>
      <c r="S2297" s="6">
        <f t="shared" si="178"/>
        <v>41270.954351851848</v>
      </c>
      <c r="T2297" s="6">
        <f t="shared" si="179"/>
        <v>41300.954351851848</v>
      </c>
    </row>
    <row r="2298" spans="1:20" ht="48" hidden="1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tr">
        <f t="shared" si="177"/>
        <v>music</v>
      </c>
      <c r="R2298" t="str" cm="1">
        <f t="array" ref="R2298">_xlfn.IFS(ISNUMBER(SEARCH("film &amp; video/television", N2298)),"television",ISNUMBER(SEARCH("film &amp; video/animation", N2298)),"animation",ISNUMBER(SEARCH("film &amp; video/documentary", N2298)),"documentary",ISNUMBER(SEARCH("film &amp; video/drama", N2298)),"drama",ISNUMBER(SEARCH("film &amp; video/science fiction", N2298)),"science fiction",ISNUMBER(SEARCH("film &amp; video/shorts", N2298)),"shorts",ISNUMBER(SEARCH("food/food trucks", N2298)),"food trucks",ISNUMBER(SEARCH("food/restaurants", N2298)),"restaurants",ISNUMBER(SEARCH("food/small batch", N2298)),"small batch",ISNUMBER(SEARCH("games/mobile games", N2298)),"mobile games",ISNUMBER(SEARCH("games/tabletop games", N2298)),"tabletop games",ISNUMBER(SEARCH("games/video games", N2298)),"video games",ISNUMBER(SEARCH("music/classical music", N2298)),"classical music",ISNUMBER(SEARCH("music/electronic music", N2298)),"electronic music",ISNUMBER(SEARCH("music/faith", N2298)),"faith",ISNUMBER(SEARCH("music/indie rock", N2298)),"indie rock",ISNUMBER(SEARCH("music/jazz", N2298)),"jazz",ISNUMBER(SEARCH("music/metal", N2298)),"metal",ISNUMBER(SEARCH("music/pop", N2298)),"pop",ISNUMBER(SEARCH("music/rock", N2298)),"rock",ISNUMBER(SEARCH("music/world music", N2298)),"world music",ISNUMBER(SEARCH("journalism/audio", N2298)),"audio",ISNUMBER(SEARCH("photography/nature", N2298)),"nature",ISNUMBER(SEARCH("photography/people", N2298)),"people",ISNUMBER(SEARCH("photography/photobooks", N2298)),"photobooks",ISNUMBER(SEARCH("photography/places", N2298)),"places",ISNUMBER(SEARCH("publishing/art books", N2298)),"art books",ISNUMBER(SEARCH("publishing/children's books", N2298)),"children's books",ISNUMBER(SEARCH("publishing/fiction", N2298)),"fiction",ISNUMBER(SEARCH("publishing/nonfiction", N2298)),"nonfiction",ISNUMBER(SEARCH("publishing/radio &amp; podcasts", N2298)),"radio &amp; podcasts",ISNUMBER(SEARCH("publishing/translations", N2298)),"translations",ISNUMBER(SEARCH("technology/gadgets", N2298)),"gadgets",ISNUMBER(SEARCH("technology/hardware", N2298)),"hardware",ISNUMBER(SEARCH("technology/makerspaces", N2298)),"makerspaces",ISNUMBER(SEARCH("technology/space exploration", N2298)),"space exploration",ISNUMBER(SEARCH("technology/wearables", N2298)),"wearables",ISNUMBER(SEARCH("technology/web", N2298)),"web",ISNUMBER(SEARCH("theater/musical", N2298)),"musical",ISNUMBER(SEARCH("theater/plays", N2298)),"plays",ISNUMBER(SEARCH("theater/spaces", N2298)),"spaces")</f>
        <v>rock</v>
      </c>
      <c r="S2298" s="6">
        <f t="shared" si="178"/>
        <v>40927.731782407405</v>
      </c>
      <c r="T2298" s="6">
        <f t="shared" si="179"/>
        <v>40962.731782407405</v>
      </c>
    </row>
    <row r="2299" spans="1:20" ht="32" hidden="1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tr">
        <f t="shared" si="177"/>
        <v>music</v>
      </c>
      <c r="R2299" t="str" cm="1">
        <f t="array" ref="R2299">_xlfn.IFS(ISNUMBER(SEARCH("film &amp; video/television", N2299)),"television",ISNUMBER(SEARCH("film &amp; video/animation", N2299)),"animation",ISNUMBER(SEARCH("film &amp; video/documentary", N2299)),"documentary",ISNUMBER(SEARCH("film &amp; video/drama", N2299)),"drama",ISNUMBER(SEARCH("film &amp; video/science fiction", N2299)),"science fiction",ISNUMBER(SEARCH("film &amp; video/shorts", N2299)),"shorts",ISNUMBER(SEARCH("food/food trucks", N2299)),"food trucks",ISNUMBER(SEARCH("food/restaurants", N2299)),"restaurants",ISNUMBER(SEARCH("food/small batch", N2299)),"small batch",ISNUMBER(SEARCH("games/mobile games", N2299)),"mobile games",ISNUMBER(SEARCH("games/tabletop games", N2299)),"tabletop games",ISNUMBER(SEARCH("games/video games", N2299)),"video games",ISNUMBER(SEARCH("music/classical music", N2299)),"classical music",ISNUMBER(SEARCH("music/electronic music", N2299)),"electronic music",ISNUMBER(SEARCH("music/faith", N2299)),"faith",ISNUMBER(SEARCH("music/indie rock", N2299)),"indie rock",ISNUMBER(SEARCH("music/jazz", N2299)),"jazz",ISNUMBER(SEARCH("music/metal", N2299)),"metal",ISNUMBER(SEARCH("music/pop", N2299)),"pop",ISNUMBER(SEARCH("music/rock", N2299)),"rock",ISNUMBER(SEARCH("music/world music", N2299)),"world music",ISNUMBER(SEARCH("journalism/audio", N2299)),"audio",ISNUMBER(SEARCH("photography/nature", N2299)),"nature",ISNUMBER(SEARCH("photography/people", N2299)),"people",ISNUMBER(SEARCH("photography/photobooks", N2299)),"photobooks",ISNUMBER(SEARCH("photography/places", N2299)),"places",ISNUMBER(SEARCH("publishing/art books", N2299)),"art books",ISNUMBER(SEARCH("publishing/children's books", N2299)),"children's books",ISNUMBER(SEARCH("publishing/fiction", N2299)),"fiction",ISNUMBER(SEARCH("publishing/nonfiction", N2299)),"nonfiction",ISNUMBER(SEARCH("publishing/radio &amp; podcasts", N2299)),"radio &amp; podcasts",ISNUMBER(SEARCH("publishing/translations", N2299)),"translations",ISNUMBER(SEARCH("technology/gadgets", N2299)),"gadgets",ISNUMBER(SEARCH("technology/hardware", N2299)),"hardware",ISNUMBER(SEARCH("technology/makerspaces", N2299)),"makerspaces",ISNUMBER(SEARCH("technology/space exploration", N2299)),"space exploration",ISNUMBER(SEARCH("technology/wearables", N2299)),"wearables",ISNUMBER(SEARCH("technology/web", N2299)),"web",ISNUMBER(SEARCH("theater/musical", N2299)),"musical",ISNUMBER(SEARCH("theater/plays", N2299)),"plays",ISNUMBER(SEARCH("theater/spaces", N2299)),"spaces")</f>
        <v>rock</v>
      </c>
      <c r="S2299" s="6">
        <f t="shared" si="178"/>
        <v>40948.042233796295</v>
      </c>
      <c r="T2299" s="6">
        <f t="shared" si="179"/>
        <v>40982.165972222225</v>
      </c>
    </row>
    <row r="2300" spans="1:20" ht="32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tr">
        <f t="shared" si="177"/>
        <v>music</v>
      </c>
      <c r="R2300" t="str" cm="1">
        <f t="array" ref="R2300">_xlfn.IFS(ISNUMBER(SEARCH("film &amp; video/television", N2300)),"television",ISNUMBER(SEARCH("film &amp; video/animation", N2300)),"animation",ISNUMBER(SEARCH("film &amp; video/documentary", N2300)),"documentary",ISNUMBER(SEARCH("film &amp; video/drama", N2300)),"drama",ISNUMBER(SEARCH("film &amp; video/science fiction", N2300)),"science fiction",ISNUMBER(SEARCH("film &amp; video/shorts", N2300)),"shorts",ISNUMBER(SEARCH("food/food trucks", N2300)),"food trucks",ISNUMBER(SEARCH("food/restaurants", N2300)),"restaurants",ISNUMBER(SEARCH("food/small batch", N2300)),"small batch",ISNUMBER(SEARCH("games/mobile games", N2300)),"mobile games",ISNUMBER(SEARCH("games/tabletop games", N2300)),"tabletop games",ISNUMBER(SEARCH("games/video games", N2300)),"video games",ISNUMBER(SEARCH("music/classical music", N2300)),"classical music",ISNUMBER(SEARCH("music/electronic music", N2300)),"electronic music",ISNUMBER(SEARCH("music/faith", N2300)),"faith",ISNUMBER(SEARCH("music/indie rock", N2300)),"indie rock",ISNUMBER(SEARCH("music/jazz", N2300)),"jazz",ISNUMBER(SEARCH("music/metal", N2300)),"metal",ISNUMBER(SEARCH("music/pop", N2300)),"pop",ISNUMBER(SEARCH("music/rock", N2300)),"rock",ISNUMBER(SEARCH("music/world music", N2300)),"world music",ISNUMBER(SEARCH("journalism/audio", N2300)),"audio",ISNUMBER(SEARCH("photography/nature", N2300)),"nature",ISNUMBER(SEARCH("photography/people", N2300)),"people",ISNUMBER(SEARCH("photography/photobooks", N2300)),"photobooks",ISNUMBER(SEARCH("photography/places", N2300)),"places",ISNUMBER(SEARCH("publishing/art books", N2300)),"art books",ISNUMBER(SEARCH("publishing/children's books", N2300)),"children's books",ISNUMBER(SEARCH("publishing/fiction", N2300)),"fiction",ISNUMBER(SEARCH("publishing/nonfiction", N2300)),"nonfiction",ISNUMBER(SEARCH("publishing/radio &amp; podcasts", N2300)),"radio &amp; podcasts",ISNUMBER(SEARCH("publishing/translations", N2300)),"translations",ISNUMBER(SEARCH("technology/gadgets", N2300)),"gadgets",ISNUMBER(SEARCH("technology/hardware", N2300)),"hardware",ISNUMBER(SEARCH("technology/makerspaces", N2300)),"makerspaces",ISNUMBER(SEARCH("technology/space exploration", N2300)),"space exploration",ISNUMBER(SEARCH("technology/wearables", N2300)),"wearables",ISNUMBER(SEARCH("technology/web", N2300)),"web",ISNUMBER(SEARCH("theater/musical", N2300)),"musical",ISNUMBER(SEARCH("theater/plays", N2300)),"plays",ISNUMBER(SEARCH("theater/spaces", N2300)),"spaces")</f>
        <v>rock</v>
      </c>
      <c r="S2300" s="6">
        <f t="shared" si="178"/>
        <v>41694.84065972222</v>
      </c>
      <c r="T2300" s="6">
        <f t="shared" si="179"/>
        <v>41724.798993055556</v>
      </c>
    </row>
    <row r="2301" spans="1:20" ht="32" hidden="1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tr">
        <f t="shared" si="177"/>
        <v>music</v>
      </c>
      <c r="R2301" t="str" cm="1">
        <f t="array" ref="R2301">_xlfn.IFS(ISNUMBER(SEARCH("film &amp; video/television", N2301)),"television",ISNUMBER(SEARCH("film &amp; video/animation", N2301)),"animation",ISNUMBER(SEARCH("film &amp; video/documentary", N2301)),"documentary",ISNUMBER(SEARCH("film &amp; video/drama", N2301)),"drama",ISNUMBER(SEARCH("film &amp; video/science fiction", N2301)),"science fiction",ISNUMBER(SEARCH("film &amp; video/shorts", N2301)),"shorts",ISNUMBER(SEARCH("food/food trucks", N2301)),"food trucks",ISNUMBER(SEARCH("food/restaurants", N2301)),"restaurants",ISNUMBER(SEARCH("food/small batch", N2301)),"small batch",ISNUMBER(SEARCH("games/mobile games", N2301)),"mobile games",ISNUMBER(SEARCH("games/tabletop games", N2301)),"tabletop games",ISNUMBER(SEARCH("games/video games", N2301)),"video games",ISNUMBER(SEARCH("music/classical music", N2301)),"classical music",ISNUMBER(SEARCH("music/electronic music", N2301)),"electronic music",ISNUMBER(SEARCH("music/faith", N2301)),"faith",ISNUMBER(SEARCH("music/indie rock", N2301)),"indie rock",ISNUMBER(SEARCH("music/jazz", N2301)),"jazz",ISNUMBER(SEARCH("music/metal", N2301)),"metal",ISNUMBER(SEARCH("music/pop", N2301)),"pop",ISNUMBER(SEARCH("music/rock", N2301)),"rock",ISNUMBER(SEARCH("music/world music", N2301)),"world music",ISNUMBER(SEARCH("journalism/audio", N2301)),"audio",ISNUMBER(SEARCH("photography/nature", N2301)),"nature",ISNUMBER(SEARCH("photography/people", N2301)),"people",ISNUMBER(SEARCH("photography/photobooks", N2301)),"photobooks",ISNUMBER(SEARCH("photography/places", N2301)),"places",ISNUMBER(SEARCH("publishing/art books", N2301)),"art books",ISNUMBER(SEARCH("publishing/children's books", N2301)),"children's books",ISNUMBER(SEARCH("publishing/fiction", N2301)),"fiction",ISNUMBER(SEARCH("publishing/nonfiction", N2301)),"nonfiction",ISNUMBER(SEARCH("publishing/radio &amp; podcasts", N2301)),"radio &amp; podcasts",ISNUMBER(SEARCH("publishing/translations", N2301)),"translations",ISNUMBER(SEARCH("technology/gadgets", N2301)),"gadgets",ISNUMBER(SEARCH("technology/hardware", N2301)),"hardware",ISNUMBER(SEARCH("technology/makerspaces", N2301)),"makerspaces",ISNUMBER(SEARCH("technology/space exploration", N2301)),"space exploration",ISNUMBER(SEARCH("technology/wearables", N2301)),"wearables",ISNUMBER(SEARCH("technology/web", N2301)),"web",ISNUMBER(SEARCH("theater/musical", N2301)),"musical",ISNUMBER(SEARCH("theater/plays", N2301)),"plays",ISNUMBER(SEARCH("theater/spaces", N2301)),"spaces")</f>
        <v>rock</v>
      </c>
      <c r="S2301" s="6">
        <f t="shared" si="178"/>
        <v>40565.032511574071</v>
      </c>
      <c r="T2301" s="6">
        <f t="shared" si="179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tr">
        <f t="shared" si="177"/>
        <v>music</v>
      </c>
      <c r="R2302" t="str" cm="1">
        <f t="array" ref="R2302">_xlfn.IFS(ISNUMBER(SEARCH("film &amp; video/television", N2302)),"television",ISNUMBER(SEARCH("film &amp; video/animation", N2302)),"animation",ISNUMBER(SEARCH("film &amp; video/documentary", N2302)),"documentary",ISNUMBER(SEARCH("film &amp; video/drama", N2302)),"drama",ISNUMBER(SEARCH("film &amp; video/science fiction", N2302)),"science fiction",ISNUMBER(SEARCH("film &amp; video/shorts", N2302)),"shorts",ISNUMBER(SEARCH("food/food trucks", N2302)),"food trucks",ISNUMBER(SEARCH("food/restaurants", N2302)),"restaurants",ISNUMBER(SEARCH("food/small batch", N2302)),"small batch",ISNUMBER(SEARCH("games/mobile games", N2302)),"mobile games",ISNUMBER(SEARCH("games/tabletop games", N2302)),"tabletop games",ISNUMBER(SEARCH("games/video games", N2302)),"video games",ISNUMBER(SEARCH("music/classical music", N2302)),"classical music",ISNUMBER(SEARCH("music/electronic music", N2302)),"electronic music",ISNUMBER(SEARCH("music/faith", N2302)),"faith",ISNUMBER(SEARCH("music/indie rock", N2302)),"indie rock",ISNUMBER(SEARCH("music/jazz", N2302)),"jazz",ISNUMBER(SEARCH("music/metal", N2302)),"metal",ISNUMBER(SEARCH("music/pop", N2302)),"pop",ISNUMBER(SEARCH("music/rock", N2302)),"rock",ISNUMBER(SEARCH("music/world music", N2302)),"world music",ISNUMBER(SEARCH("journalism/audio", N2302)),"audio",ISNUMBER(SEARCH("photography/nature", N2302)),"nature",ISNUMBER(SEARCH("photography/people", N2302)),"people",ISNUMBER(SEARCH("photography/photobooks", N2302)),"photobooks",ISNUMBER(SEARCH("photography/places", N2302)),"places",ISNUMBER(SEARCH("publishing/art books", N2302)),"art books",ISNUMBER(SEARCH("publishing/children's books", N2302)),"children's books",ISNUMBER(SEARCH("publishing/fiction", N2302)),"fiction",ISNUMBER(SEARCH("publishing/nonfiction", N2302)),"nonfiction",ISNUMBER(SEARCH("publishing/radio &amp; podcasts", N2302)),"radio &amp; podcasts",ISNUMBER(SEARCH("publishing/translations", N2302)),"translations",ISNUMBER(SEARCH("technology/gadgets", N2302)),"gadgets",ISNUMBER(SEARCH("technology/hardware", N2302)),"hardware",ISNUMBER(SEARCH("technology/makerspaces", N2302)),"makerspaces",ISNUMBER(SEARCH("technology/space exploration", N2302)),"space exploration",ISNUMBER(SEARCH("technology/wearables", N2302)),"wearables",ISNUMBER(SEARCH("technology/web", N2302)),"web",ISNUMBER(SEARCH("theater/musical", N2302)),"musical",ISNUMBER(SEARCH("theater/plays", N2302)),"plays",ISNUMBER(SEARCH("theater/spaces", N2302)),"spaces")</f>
        <v>rock</v>
      </c>
      <c r="S2302" s="6">
        <f t="shared" si="178"/>
        <v>41074.727037037039</v>
      </c>
      <c r="T2302" s="6">
        <f t="shared" si="179"/>
        <v>41088.727037037039</v>
      </c>
    </row>
    <row r="2303" spans="1:20" ht="32" hidden="1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tr">
        <f t="shared" si="177"/>
        <v>music</v>
      </c>
      <c r="R2303" t="str" cm="1">
        <f t="array" ref="R2303">_xlfn.IFS(ISNUMBER(SEARCH("film &amp; video/television", N2303)),"television",ISNUMBER(SEARCH("film &amp; video/animation", N2303)),"animation",ISNUMBER(SEARCH("film &amp; video/documentary", N2303)),"documentary",ISNUMBER(SEARCH("film &amp; video/drama", N2303)),"drama",ISNUMBER(SEARCH("film &amp; video/science fiction", N2303)),"science fiction",ISNUMBER(SEARCH("film &amp; video/shorts", N2303)),"shorts",ISNUMBER(SEARCH("food/food trucks", N2303)),"food trucks",ISNUMBER(SEARCH("food/restaurants", N2303)),"restaurants",ISNUMBER(SEARCH("food/small batch", N2303)),"small batch",ISNUMBER(SEARCH("games/mobile games", N2303)),"mobile games",ISNUMBER(SEARCH("games/tabletop games", N2303)),"tabletop games",ISNUMBER(SEARCH("games/video games", N2303)),"video games",ISNUMBER(SEARCH("music/classical music", N2303)),"classical music",ISNUMBER(SEARCH("music/electronic music", N2303)),"electronic music",ISNUMBER(SEARCH("music/faith", N2303)),"faith",ISNUMBER(SEARCH("music/indie rock", N2303)),"indie rock",ISNUMBER(SEARCH("music/jazz", N2303)),"jazz",ISNUMBER(SEARCH("music/metal", N2303)),"metal",ISNUMBER(SEARCH("music/pop", N2303)),"pop",ISNUMBER(SEARCH("music/rock", N2303)),"rock",ISNUMBER(SEARCH("music/world music", N2303)),"world music",ISNUMBER(SEARCH("journalism/audio", N2303)),"audio",ISNUMBER(SEARCH("photography/nature", N2303)),"nature",ISNUMBER(SEARCH("photography/people", N2303)),"people",ISNUMBER(SEARCH("photography/photobooks", N2303)),"photobooks",ISNUMBER(SEARCH("photography/places", N2303)),"places",ISNUMBER(SEARCH("publishing/art books", N2303)),"art books",ISNUMBER(SEARCH("publishing/children's books", N2303)),"children's books",ISNUMBER(SEARCH("publishing/fiction", N2303)),"fiction",ISNUMBER(SEARCH("publishing/nonfiction", N2303)),"nonfiction",ISNUMBER(SEARCH("publishing/radio &amp; podcasts", N2303)),"radio &amp; podcasts",ISNUMBER(SEARCH("publishing/translations", N2303)),"translations",ISNUMBER(SEARCH("technology/gadgets", N2303)),"gadgets",ISNUMBER(SEARCH("technology/hardware", N2303)),"hardware",ISNUMBER(SEARCH("technology/makerspaces", N2303)),"makerspaces",ISNUMBER(SEARCH("technology/space exploration", N2303)),"space exploration",ISNUMBER(SEARCH("technology/wearables", N2303)),"wearables",ISNUMBER(SEARCH("technology/web", N2303)),"web",ISNUMBER(SEARCH("theater/musical", N2303)),"musical",ISNUMBER(SEARCH("theater/plays", N2303)),"plays",ISNUMBER(SEARCH("theater/spaces", N2303)),"spaces")</f>
        <v>indie rock</v>
      </c>
      <c r="S2303" s="6">
        <f t="shared" si="178"/>
        <v>41416.146944444445</v>
      </c>
      <c r="T2303" s="6">
        <f t="shared" si="179"/>
        <v>41446.146944444445</v>
      </c>
    </row>
    <row r="2304" spans="1:20" ht="48" hidden="1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tr">
        <f t="shared" si="177"/>
        <v>music</v>
      </c>
      <c r="R2304" t="str" cm="1">
        <f t="array" ref="R2304">_xlfn.IFS(ISNUMBER(SEARCH("film &amp; video/television", N2304)),"television",ISNUMBER(SEARCH("film &amp; video/animation", N2304)),"animation",ISNUMBER(SEARCH("film &amp; video/documentary", N2304)),"documentary",ISNUMBER(SEARCH("film &amp; video/drama", N2304)),"drama",ISNUMBER(SEARCH("film &amp; video/science fiction", N2304)),"science fiction",ISNUMBER(SEARCH("film &amp; video/shorts", N2304)),"shorts",ISNUMBER(SEARCH("food/food trucks", N2304)),"food trucks",ISNUMBER(SEARCH("food/restaurants", N2304)),"restaurants",ISNUMBER(SEARCH("food/small batch", N2304)),"small batch",ISNUMBER(SEARCH("games/mobile games", N2304)),"mobile games",ISNUMBER(SEARCH("games/tabletop games", N2304)),"tabletop games",ISNUMBER(SEARCH("games/video games", N2304)),"video games",ISNUMBER(SEARCH("music/classical music", N2304)),"classical music",ISNUMBER(SEARCH("music/electronic music", N2304)),"electronic music",ISNUMBER(SEARCH("music/faith", N2304)),"faith",ISNUMBER(SEARCH("music/indie rock", N2304)),"indie rock",ISNUMBER(SEARCH("music/jazz", N2304)),"jazz",ISNUMBER(SEARCH("music/metal", N2304)),"metal",ISNUMBER(SEARCH("music/pop", N2304)),"pop",ISNUMBER(SEARCH("music/rock", N2304)),"rock",ISNUMBER(SEARCH("music/world music", N2304)),"world music",ISNUMBER(SEARCH("journalism/audio", N2304)),"audio",ISNUMBER(SEARCH("photography/nature", N2304)),"nature",ISNUMBER(SEARCH("photography/people", N2304)),"people",ISNUMBER(SEARCH("photography/photobooks", N2304)),"photobooks",ISNUMBER(SEARCH("photography/places", N2304)),"places",ISNUMBER(SEARCH("publishing/art books", N2304)),"art books",ISNUMBER(SEARCH("publishing/children's books", N2304)),"children's books",ISNUMBER(SEARCH("publishing/fiction", N2304)),"fiction",ISNUMBER(SEARCH("publishing/nonfiction", N2304)),"nonfiction",ISNUMBER(SEARCH("publishing/radio &amp; podcasts", N2304)),"radio &amp; podcasts",ISNUMBER(SEARCH("publishing/translations", N2304)),"translations",ISNUMBER(SEARCH("technology/gadgets", N2304)),"gadgets",ISNUMBER(SEARCH("technology/hardware", N2304)),"hardware",ISNUMBER(SEARCH("technology/makerspaces", N2304)),"makerspaces",ISNUMBER(SEARCH("technology/space exploration", N2304)),"space exploration",ISNUMBER(SEARCH("technology/wearables", N2304)),"wearables",ISNUMBER(SEARCH("technology/web", N2304)),"web",ISNUMBER(SEARCH("theater/musical", N2304)),"musical",ISNUMBER(SEARCH("theater/plays", N2304)),"plays",ISNUMBER(SEARCH("theater/spaces", N2304)),"spaces")</f>
        <v>indie rock</v>
      </c>
      <c r="S2304" s="6">
        <f t="shared" si="178"/>
        <v>41605.868449074071</v>
      </c>
      <c r="T2304" s="6">
        <f t="shared" si="179"/>
        <v>41639.291666666664</v>
      </c>
    </row>
    <row r="2305" spans="1:20" ht="48" hidden="1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tr">
        <f t="shared" si="177"/>
        <v>music</v>
      </c>
      <c r="R2305" t="str" cm="1">
        <f t="array" ref="R2305">_xlfn.IFS(ISNUMBER(SEARCH("film &amp; video/television", N2305)),"television",ISNUMBER(SEARCH("film &amp; video/animation", N2305)),"animation",ISNUMBER(SEARCH("film &amp; video/documentary", N2305)),"documentary",ISNUMBER(SEARCH("film &amp; video/drama", N2305)),"drama",ISNUMBER(SEARCH("film &amp; video/science fiction", N2305)),"science fiction",ISNUMBER(SEARCH("film &amp; video/shorts", N2305)),"shorts",ISNUMBER(SEARCH("food/food trucks", N2305)),"food trucks",ISNUMBER(SEARCH("food/restaurants", N2305)),"restaurants",ISNUMBER(SEARCH("food/small batch", N2305)),"small batch",ISNUMBER(SEARCH("games/mobile games", N2305)),"mobile games",ISNUMBER(SEARCH("games/tabletop games", N2305)),"tabletop games",ISNUMBER(SEARCH("games/video games", N2305)),"video games",ISNUMBER(SEARCH("music/classical music", N2305)),"classical music",ISNUMBER(SEARCH("music/electronic music", N2305)),"electronic music",ISNUMBER(SEARCH("music/faith", N2305)),"faith",ISNUMBER(SEARCH("music/indie rock", N2305)),"indie rock",ISNUMBER(SEARCH("music/jazz", N2305)),"jazz",ISNUMBER(SEARCH("music/metal", N2305)),"metal",ISNUMBER(SEARCH("music/pop", N2305)),"pop",ISNUMBER(SEARCH("music/rock", N2305)),"rock",ISNUMBER(SEARCH("music/world music", N2305)),"world music",ISNUMBER(SEARCH("journalism/audio", N2305)),"audio",ISNUMBER(SEARCH("photography/nature", N2305)),"nature",ISNUMBER(SEARCH("photography/people", N2305)),"people",ISNUMBER(SEARCH("photography/photobooks", N2305)),"photobooks",ISNUMBER(SEARCH("photography/places", N2305)),"places",ISNUMBER(SEARCH("publishing/art books", N2305)),"art books",ISNUMBER(SEARCH("publishing/children's books", N2305)),"children's books",ISNUMBER(SEARCH("publishing/fiction", N2305)),"fiction",ISNUMBER(SEARCH("publishing/nonfiction", N2305)),"nonfiction",ISNUMBER(SEARCH("publishing/radio &amp; podcasts", N2305)),"radio &amp; podcasts",ISNUMBER(SEARCH("publishing/translations", N2305)),"translations",ISNUMBER(SEARCH("technology/gadgets", N2305)),"gadgets",ISNUMBER(SEARCH("technology/hardware", N2305)),"hardware",ISNUMBER(SEARCH("technology/makerspaces", N2305)),"makerspaces",ISNUMBER(SEARCH("technology/space exploration", N2305)),"space exploration",ISNUMBER(SEARCH("technology/wearables", N2305)),"wearables",ISNUMBER(SEARCH("technology/web", N2305)),"web",ISNUMBER(SEARCH("theater/musical", N2305)),"musical",ISNUMBER(SEARCH("theater/plays", N2305)),"plays",ISNUMBER(SEARCH("theater/spaces", N2305)),"spaces")</f>
        <v>indie rock</v>
      </c>
      <c r="S2305" s="6">
        <f t="shared" si="178"/>
        <v>40850.111064814817</v>
      </c>
      <c r="T2305" s="6">
        <f t="shared" si="179"/>
        <v>40890.152731481481</v>
      </c>
    </row>
    <row r="2306" spans="1:20" ht="48" hidden="1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tr">
        <f t="shared" si="177"/>
        <v>music</v>
      </c>
      <c r="R2306" t="str" cm="1">
        <f t="array" ref="R2306">_xlfn.IFS(ISNUMBER(SEARCH("film &amp; video/television", N2306)),"television",ISNUMBER(SEARCH("film &amp; video/animation", N2306)),"animation",ISNUMBER(SEARCH("film &amp; video/documentary", N2306)),"documentary",ISNUMBER(SEARCH("film &amp; video/drama", N2306)),"drama",ISNUMBER(SEARCH("film &amp; video/science fiction", N2306)),"science fiction",ISNUMBER(SEARCH("film &amp; video/shorts", N2306)),"shorts",ISNUMBER(SEARCH("food/food trucks", N2306)),"food trucks",ISNUMBER(SEARCH("food/restaurants", N2306)),"restaurants",ISNUMBER(SEARCH("food/small batch", N2306)),"small batch",ISNUMBER(SEARCH("games/mobile games", N2306)),"mobile games",ISNUMBER(SEARCH("games/tabletop games", N2306)),"tabletop games",ISNUMBER(SEARCH("games/video games", N2306)),"video games",ISNUMBER(SEARCH("music/classical music", N2306)),"classical music",ISNUMBER(SEARCH("music/electronic music", N2306)),"electronic music",ISNUMBER(SEARCH("music/faith", N2306)),"faith",ISNUMBER(SEARCH("music/indie rock", N2306)),"indie rock",ISNUMBER(SEARCH("music/jazz", N2306)),"jazz",ISNUMBER(SEARCH("music/metal", N2306)),"metal",ISNUMBER(SEARCH("music/pop", N2306)),"pop",ISNUMBER(SEARCH("music/rock", N2306)),"rock",ISNUMBER(SEARCH("music/world music", N2306)),"world music",ISNUMBER(SEARCH("journalism/audio", N2306)),"audio",ISNUMBER(SEARCH("photography/nature", N2306)),"nature",ISNUMBER(SEARCH("photography/people", N2306)),"people",ISNUMBER(SEARCH("photography/photobooks", N2306)),"photobooks",ISNUMBER(SEARCH("photography/places", N2306)),"places",ISNUMBER(SEARCH("publishing/art books", N2306)),"art books",ISNUMBER(SEARCH("publishing/children's books", N2306)),"children's books",ISNUMBER(SEARCH("publishing/fiction", N2306)),"fiction",ISNUMBER(SEARCH("publishing/nonfiction", N2306)),"nonfiction",ISNUMBER(SEARCH("publishing/radio &amp; podcasts", N2306)),"radio &amp; podcasts",ISNUMBER(SEARCH("publishing/translations", N2306)),"translations",ISNUMBER(SEARCH("technology/gadgets", N2306)),"gadgets",ISNUMBER(SEARCH("technology/hardware", N2306)),"hardware",ISNUMBER(SEARCH("technology/makerspaces", N2306)),"makerspaces",ISNUMBER(SEARCH("technology/space exploration", N2306)),"space exploration",ISNUMBER(SEARCH("technology/wearables", N2306)),"wearables",ISNUMBER(SEARCH("technology/web", N2306)),"web",ISNUMBER(SEARCH("theater/musical", N2306)),"musical",ISNUMBER(SEARCH("theater/plays", N2306)),"plays",ISNUMBER(SEARCH("theater/spaces", N2306)),"spaces")</f>
        <v>indie rock</v>
      </c>
      <c r="S2306" s="6">
        <f t="shared" si="178"/>
        <v>40502.815868055557</v>
      </c>
      <c r="T2306" s="6">
        <f t="shared" si="179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(E2307/D2307)*100</f>
        <v>101.22777777777779</v>
      </c>
      <c r="P2307">
        <f t="shared" ref="P2307:P2370" si="181">(E2307/L2307)</f>
        <v>109.10778443113773</v>
      </c>
      <c r="Q2307" t="str">
        <f t="shared" ref="Q2307:Q2370" si="182">_xlfn.IFS(ISNUMBER(SEARCH("film &amp; video", N2307)),"film &amp; video",ISNUMBER(SEARCH("food", N2307)),"food",ISNUMBER(SEARCH("games", N2307)),"games",ISNUMBER(SEARCH("journalism", N2307)),"journalism",ISNUMBER(SEARCH("music", N2307)),"music",ISNUMBER(SEARCH("photography", N2307)),"photography",ISNUMBER(SEARCH("publishing", N2307)),"publishing",ISNUMBER(SEARCH("technology", N2307)),"technology",ISNUMBER(SEARCH("theater", N2307)),"theater")</f>
        <v>music</v>
      </c>
      <c r="R2307" t="str" cm="1">
        <f t="array" ref="R2307">_xlfn.IFS(ISNUMBER(SEARCH("film &amp; video/television", N2307)),"television",ISNUMBER(SEARCH("film &amp; video/animation", N2307)),"animation",ISNUMBER(SEARCH("film &amp; video/documentary", N2307)),"documentary",ISNUMBER(SEARCH("film &amp; video/drama", N2307)),"drama",ISNUMBER(SEARCH("film &amp; video/science fiction", N2307)),"science fiction",ISNUMBER(SEARCH("film &amp; video/shorts", N2307)),"shorts",ISNUMBER(SEARCH("food/food trucks", N2307)),"food trucks",ISNUMBER(SEARCH("food/restaurants", N2307)),"restaurants",ISNUMBER(SEARCH("food/small batch", N2307)),"small batch",ISNUMBER(SEARCH("games/mobile games", N2307)),"mobile games",ISNUMBER(SEARCH("games/tabletop games", N2307)),"tabletop games",ISNUMBER(SEARCH("games/video games", N2307)),"video games",ISNUMBER(SEARCH("music/classical music", N2307)),"classical music",ISNUMBER(SEARCH("music/electronic music", N2307)),"electronic music",ISNUMBER(SEARCH("music/faith", N2307)),"faith",ISNUMBER(SEARCH("music/indie rock", N2307)),"indie rock",ISNUMBER(SEARCH("music/jazz", N2307)),"jazz",ISNUMBER(SEARCH("music/metal", N2307)),"metal",ISNUMBER(SEARCH("music/pop", N2307)),"pop",ISNUMBER(SEARCH("music/rock", N2307)),"rock",ISNUMBER(SEARCH("music/world music", N2307)),"world music",ISNUMBER(SEARCH("journalism/audio", N2307)),"audio",ISNUMBER(SEARCH("photography/nature", N2307)),"nature",ISNUMBER(SEARCH("photography/people", N2307)),"people",ISNUMBER(SEARCH("photography/photobooks", N2307)),"photobooks",ISNUMBER(SEARCH("photography/places", N2307)),"places",ISNUMBER(SEARCH("publishing/art books", N2307)),"art books",ISNUMBER(SEARCH("publishing/children's books", N2307)),"children's books",ISNUMBER(SEARCH("publishing/fiction", N2307)),"fiction",ISNUMBER(SEARCH("publishing/nonfiction", N2307)),"nonfiction",ISNUMBER(SEARCH("publishing/radio &amp; podcasts", N2307)),"radio &amp; podcasts",ISNUMBER(SEARCH("publishing/translations", N2307)),"translations",ISNUMBER(SEARCH("technology/gadgets", N2307)),"gadgets",ISNUMBER(SEARCH("technology/hardware", N2307)),"hardware",ISNUMBER(SEARCH("technology/makerspaces", N2307)),"makerspaces",ISNUMBER(SEARCH("technology/space exploration", N2307)),"space exploration",ISNUMBER(SEARCH("technology/wearables", N2307)),"wearables",ISNUMBER(SEARCH("technology/web", N2307)),"web",ISNUMBER(SEARCH("theater/musical", N2307)),"musical",ISNUMBER(SEARCH("theater/plays", N2307)),"plays",ISNUMBER(SEARCH("theater/spaces", N2307)),"spaces")</f>
        <v>indie rock</v>
      </c>
      <c r="S2307" s="6">
        <f t="shared" ref="S2307:S2370" si="183">(((J2307/60)/60)/24)+DATE(1970,1,1)</f>
        <v>41834.695277777777</v>
      </c>
      <c r="T2307" s="6">
        <f t="shared" ref="T2307:T2370" si="184">(((I2307/60)/60)/24)+DATE(1970,1,1)</f>
        <v>41859.75</v>
      </c>
    </row>
    <row r="2308" spans="1:20" ht="48" hidden="1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tr">
        <f t="shared" si="182"/>
        <v>music</v>
      </c>
      <c r="R2308" t="str" cm="1">
        <f t="array" ref="R2308">_xlfn.IFS(ISNUMBER(SEARCH("film &amp; video/television", N2308)),"television",ISNUMBER(SEARCH("film &amp; video/animation", N2308)),"animation",ISNUMBER(SEARCH("film &amp; video/documentary", N2308)),"documentary",ISNUMBER(SEARCH("film &amp; video/drama", N2308)),"drama",ISNUMBER(SEARCH("film &amp; video/science fiction", N2308)),"science fiction",ISNUMBER(SEARCH("film &amp; video/shorts", N2308)),"shorts",ISNUMBER(SEARCH("food/food trucks", N2308)),"food trucks",ISNUMBER(SEARCH("food/restaurants", N2308)),"restaurants",ISNUMBER(SEARCH("food/small batch", N2308)),"small batch",ISNUMBER(SEARCH("games/mobile games", N2308)),"mobile games",ISNUMBER(SEARCH("games/tabletop games", N2308)),"tabletop games",ISNUMBER(SEARCH("games/video games", N2308)),"video games",ISNUMBER(SEARCH("music/classical music", N2308)),"classical music",ISNUMBER(SEARCH("music/electronic music", N2308)),"electronic music",ISNUMBER(SEARCH("music/faith", N2308)),"faith",ISNUMBER(SEARCH("music/indie rock", N2308)),"indie rock",ISNUMBER(SEARCH("music/jazz", N2308)),"jazz",ISNUMBER(SEARCH("music/metal", N2308)),"metal",ISNUMBER(SEARCH("music/pop", N2308)),"pop",ISNUMBER(SEARCH("music/rock", N2308)),"rock",ISNUMBER(SEARCH("music/world music", N2308)),"world music",ISNUMBER(SEARCH("journalism/audio", N2308)),"audio",ISNUMBER(SEARCH("photography/nature", N2308)),"nature",ISNUMBER(SEARCH("photography/people", N2308)),"people",ISNUMBER(SEARCH("photography/photobooks", N2308)),"photobooks",ISNUMBER(SEARCH("photography/places", N2308)),"places",ISNUMBER(SEARCH("publishing/art books", N2308)),"art books",ISNUMBER(SEARCH("publishing/children's books", N2308)),"children's books",ISNUMBER(SEARCH("publishing/fiction", N2308)),"fiction",ISNUMBER(SEARCH("publishing/nonfiction", N2308)),"nonfiction",ISNUMBER(SEARCH("publishing/radio &amp; podcasts", N2308)),"radio &amp; podcasts",ISNUMBER(SEARCH("publishing/translations", N2308)),"translations",ISNUMBER(SEARCH("technology/gadgets", N2308)),"gadgets",ISNUMBER(SEARCH("technology/hardware", N2308)),"hardware",ISNUMBER(SEARCH("technology/makerspaces", N2308)),"makerspaces",ISNUMBER(SEARCH("technology/space exploration", N2308)),"space exploration",ISNUMBER(SEARCH("technology/wearables", N2308)),"wearables",ISNUMBER(SEARCH("technology/web", N2308)),"web",ISNUMBER(SEARCH("theater/musical", N2308)),"musical",ISNUMBER(SEARCH("theater/plays", N2308)),"plays",ISNUMBER(SEARCH("theater/spaces", N2308)),"spaces")</f>
        <v>indie rock</v>
      </c>
      <c r="S2308" s="6">
        <f t="shared" si="183"/>
        <v>40948.16815972222</v>
      </c>
      <c r="T2308" s="6">
        <f t="shared" si="184"/>
        <v>40978.16815972222</v>
      </c>
    </row>
    <row r="2309" spans="1:20" ht="48" hidden="1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tr">
        <f t="shared" si="182"/>
        <v>music</v>
      </c>
      <c r="R2309" t="str" cm="1">
        <f t="array" ref="R2309">_xlfn.IFS(ISNUMBER(SEARCH("film &amp; video/television", N2309)),"television",ISNUMBER(SEARCH("film &amp; video/animation", N2309)),"animation",ISNUMBER(SEARCH("film &amp; video/documentary", N2309)),"documentary",ISNUMBER(SEARCH("film &amp; video/drama", N2309)),"drama",ISNUMBER(SEARCH("film &amp; video/science fiction", N2309)),"science fiction",ISNUMBER(SEARCH("film &amp; video/shorts", N2309)),"shorts",ISNUMBER(SEARCH("food/food trucks", N2309)),"food trucks",ISNUMBER(SEARCH("food/restaurants", N2309)),"restaurants",ISNUMBER(SEARCH("food/small batch", N2309)),"small batch",ISNUMBER(SEARCH("games/mobile games", N2309)),"mobile games",ISNUMBER(SEARCH("games/tabletop games", N2309)),"tabletop games",ISNUMBER(SEARCH("games/video games", N2309)),"video games",ISNUMBER(SEARCH("music/classical music", N2309)),"classical music",ISNUMBER(SEARCH("music/electronic music", N2309)),"electronic music",ISNUMBER(SEARCH("music/faith", N2309)),"faith",ISNUMBER(SEARCH("music/indie rock", N2309)),"indie rock",ISNUMBER(SEARCH("music/jazz", N2309)),"jazz",ISNUMBER(SEARCH("music/metal", N2309)),"metal",ISNUMBER(SEARCH("music/pop", N2309)),"pop",ISNUMBER(SEARCH("music/rock", N2309)),"rock",ISNUMBER(SEARCH("music/world music", N2309)),"world music",ISNUMBER(SEARCH("journalism/audio", N2309)),"audio",ISNUMBER(SEARCH("photography/nature", N2309)),"nature",ISNUMBER(SEARCH("photography/people", N2309)),"people",ISNUMBER(SEARCH("photography/photobooks", N2309)),"photobooks",ISNUMBER(SEARCH("photography/places", N2309)),"places",ISNUMBER(SEARCH("publishing/art books", N2309)),"art books",ISNUMBER(SEARCH("publishing/children's books", N2309)),"children's books",ISNUMBER(SEARCH("publishing/fiction", N2309)),"fiction",ISNUMBER(SEARCH("publishing/nonfiction", N2309)),"nonfiction",ISNUMBER(SEARCH("publishing/radio &amp; podcasts", N2309)),"radio &amp; podcasts",ISNUMBER(SEARCH("publishing/translations", N2309)),"translations",ISNUMBER(SEARCH("technology/gadgets", N2309)),"gadgets",ISNUMBER(SEARCH("technology/hardware", N2309)),"hardware",ISNUMBER(SEARCH("technology/makerspaces", N2309)),"makerspaces",ISNUMBER(SEARCH("technology/space exploration", N2309)),"space exploration",ISNUMBER(SEARCH("technology/wearables", N2309)),"wearables",ISNUMBER(SEARCH("technology/web", N2309)),"web",ISNUMBER(SEARCH("theater/musical", N2309)),"musical",ISNUMBER(SEARCH("theater/plays", N2309)),"plays",ISNUMBER(SEARCH("theater/spaces", N2309)),"spaces")</f>
        <v>indie rock</v>
      </c>
      <c r="S2309" s="6">
        <f t="shared" si="183"/>
        <v>41004.802465277775</v>
      </c>
      <c r="T2309" s="6">
        <f t="shared" si="184"/>
        <v>41034.802407407406</v>
      </c>
    </row>
    <row r="2310" spans="1:20" ht="48" hidden="1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tr">
        <f t="shared" si="182"/>
        <v>music</v>
      </c>
      <c r="R2310" t="str" cm="1">
        <f t="array" ref="R2310">_xlfn.IFS(ISNUMBER(SEARCH("film &amp; video/television", N2310)),"television",ISNUMBER(SEARCH("film &amp; video/animation", N2310)),"animation",ISNUMBER(SEARCH("film &amp; video/documentary", N2310)),"documentary",ISNUMBER(SEARCH("film &amp; video/drama", N2310)),"drama",ISNUMBER(SEARCH("film &amp; video/science fiction", N2310)),"science fiction",ISNUMBER(SEARCH("film &amp; video/shorts", N2310)),"shorts",ISNUMBER(SEARCH("food/food trucks", N2310)),"food trucks",ISNUMBER(SEARCH("food/restaurants", N2310)),"restaurants",ISNUMBER(SEARCH("food/small batch", N2310)),"small batch",ISNUMBER(SEARCH("games/mobile games", N2310)),"mobile games",ISNUMBER(SEARCH("games/tabletop games", N2310)),"tabletop games",ISNUMBER(SEARCH("games/video games", N2310)),"video games",ISNUMBER(SEARCH("music/classical music", N2310)),"classical music",ISNUMBER(SEARCH("music/electronic music", N2310)),"electronic music",ISNUMBER(SEARCH("music/faith", N2310)),"faith",ISNUMBER(SEARCH("music/indie rock", N2310)),"indie rock",ISNUMBER(SEARCH("music/jazz", N2310)),"jazz",ISNUMBER(SEARCH("music/metal", N2310)),"metal",ISNUMBER(SEARCH("music/pop", N2310)),"pop",ISNUMBER(SEARCH("music/rock", N2310)),"rock",ISNUMBER(SEARCH("music/world music", N2310)),"world music",ISNUMBER(SEARCH("journalism/audio", N2310)),"audio",ISNUMBER(SEARCH("photography/nature", N2310)),"nature",ISNUMBER(SEARCH("photography/people", N2310)),"people",ISNUMBER(SEARCH("photography/photobooks", N2310)),"photobooks",ISNUMBER(SEARCH("photography/places", N2310)),"places",ISNUMBER(SEARCH("publishing/art books", N2310)),"art books",ISNUMBER(SEARCH("publishing/children's books", N2310)),"children's books",ISNUMBER(SEARCH("publishing/fiction", N2310)),"fiction",ISNUMBER(SEARCH("publishing/nonfiction", N2310)),"nonfiction",ISNUMBER(SEARCH("publishing/radio &amp; podcasts", N2310)),"radio &amp; podcasts",ISNUMBER(SEARCH("publishing/translations", N2310)),"translations",ISNUMBER(SEARCH("technology/gadgets", N2310)),"gadgets",ISNUMBER(SEARCH("technology/hardware", N2310)),"hardware",ISNUMBER(SEARCH("technology/makerspaces", N2310)),"makerspaces",ISNUMBER(SEARCH("technology/space exploration", N2310)),"space exploration",ISNUMBER(SEARCH("technology/wearables", N2310)),"wearables",ISNUMBER(SEARCH("technology/web", N2310)),"web",ISNUMBER(SEARCH("theater/musical", N2310)),"musical",ISNUMBER(SEARCH("theater/plays", N2310)),"plays",ISNUMBER(SEARCH("theater/spaces", N2310)),"spaces")</f>
        <v>indie rock</v>
      </c>
      <c r="S2310" s="6">
        <f t="shared" si="183"/>
        <v>41851.962916666671</v>
      </c>
      <c r="T2310" s="6">
        <f t="shared" si="184"/>
        <v>41880.041666666664</v>
      </c>
    </row>
    <row r="2311" spans="1:20" ht="48" hidden="1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tr">
        <f t="shared" si="182"/>
        <v>music</v>
      </c>
      <c r="R2311" t="str" cm="1">
        <f t="array" ref="R2311">_xlfn.IFS(ISNUMBER(SEARCH("film &amp; video/television", N2311)),"television",ISNUMBER(SEARCH("film &amp; video/animation", N2311)),"animation",ISNUMBER(SEARCH("film &amp; video/documentary", N2311)),"documentary",ISNUMBER(SEARCH("film &amp; video/drama", N2311)),"drama",ISNUMBER(SEARCH("film &amp; video/science fiction", N2311)),"science fiction",ISNUMBER(SEARCH("film &amp; video/shorts", N2311)),"shorts",ISNUMBER(SEARCH("food/food trucks", N2311)),"food trucks",ISNUMBER(SEARCH("food/restaurants", N2311)),"restaurants",ISNUMBER(SEARCH("food/small batch", N2311)),"small batch",ISNUMBER(SEARCH("games/mobile games", N2311)),"mobile games",ISNUMBER(SEARCH("games/tabletop games", N2311)),"tabletop games",ISNUMBER(SEARCH("games/video games", N2311)),"video games",ISNUMBER(SEARCH("music/classical music", N2311)),"classical music",ISNUMBER(SEARCH("music/electronic music", N2311)),"electronic music",ISNUMBER(SEARCH("music/faith", N2311)),"faith",ISNUMBER(SEARCH("music/indie rock", N2311)),"indie rock",ISNUMBER(SEARCH("music/jazz", N2311)),"jazz",ISNUMBER(SEARCH("music/metal", N2311)),"metal",ISNUMBER(SEARCH("music/pop", N2311)),"pop",ISNUMBER(SEARCH("music/rock", N2311)),"rock",ISNUMBER(SEARCH("music/world music", N2311)),"world music",ISNUMBER(SEARCH("journalism/audio", N2311)),"audio",ISNUMBER(SEARCH("photography/nature", N2311)),"nature",ISNUMBER(SEARCH("photography/people", N2311)),"people",ISNUMBER(SEARCH("photography/photobooks", N2311)),"photobooks",ISNUMBER(SEARCH("photography/places", N2311)),"places",ISNUMBER(SEARCH("publishing/art books", N2311)),"art books",ISNUMBER(SEARCH("publishing/children's books", N2311)),"children's books",ISNUMBER(SEARCH("publishing/fiction", N2311)),"fiction",ISNUMBER(SEARCH("publishing/nonfiction", N2311)),"nonfiction",ISNUMBER(SEARCH("publishing/radio &amp; podcasts", N2311)),"radio &amp; podcasts",ISNUMBER(SEARCH("publishing/translations", N2311)),"translations",ISNUMBER(SEARCH("technology/gadgets", N2311)),"gadgets",ISNUMBER(SEARCH("technology/hardware", N2311)),"hardware",ISNUMBER(SEARCH("technology/makerspaces", N2311)),"makerspaces",ISNUMBER(SEARCH("technology/space exploration", N2311)),"space exploration",ISNUMBER(SEARCH("technology/wearables", N2311)),"wearables",ISNUMBER(SEARCH("technology/web", N2311)),"web",ISNUMBER(SEARCH("theater/musical", N2311)),"musical",ISNUMBER(SEARCH("theater/plays", N2311)),"plays",ISNUMBER(SEARCH("theater/spaces", N2311)),"spaces")</f>
        <v>indie rock</v>
      </c>
      <c r="S2311" s="6">
        <f t="shared" si="183"/>
        <v>41307.987696759257</v>
      </c>
      <c r="T2311" s="6">
        <f t="shared" si="184"/>
        <v>41342.987696759257</v>
      </c>
    </row>
    <row r="2312" spans="1:20" ht="48" hidden="1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tr">
        <f t="shared" si="182"/>
        <v>music</v>
      </c>
      <c r="R2312" t="str" cm="1">
        <f t="array" ref="R2312">_xlfn.IFS(ISNUMBER(SEARCH("film &amp; video/television", N2312)),"television",ISNUMBER(SEARCH("film &amp; video/animation", N2312)),"animation",ISNUMBER(SEARCH("film &amp; video/documentary", N2312)),"documentary",ISNUMBER(SEARCH("film &amp; video/drama", N2312)),"drama",ISNUMBER(SEARCH("film &amp; video/science fiction", N2312)),"science fiction",ISNUMBER(SEARCH("film &amp; video/shorts", N2312)),"shorts",ISNUMBER(SEARCH("food/food trucks", N2312)),"food trucks",ISNUMBER(SEARCH("food/restaurants", N2312)),"restaurants",ISNUMBER(SEARCH("food/small batch", N2312)),"small batch",ISNUMBER(SEARCH("games/mobile games", N2312)),"mobile games",ISNUMBER(SEARCH("games/tabletop games", N2312)),"tabletop games",ISNUMBER(SEARCH("games/video games", N2312)),"video games",ISNUMBER(SEARCH("music/classical music", N2312)),"classical music",ISNUMBER(SEARCH("music/electronic music", N2312)),"electronic music",ISNUMBER(SEARCH("music/faith", N2312)),"faith",ISNUMBER(SEARCH("music/indie rock", N2312)),"indie rock",ISNUMBER(SEARCH("music/jazz", N2312)),"jazz",ISNUMBER(SEARCH("music/metal", N2312)),"metal",ISNUMBER(SEARCH("music/pop", N2312)),"pop",ISNUMBER(SEARCH("music/rock", N2312)),"rock",ISNUMBER(SEARCH("music/world music", N2312)),"world music",ISNUMBER(SEARCH("journalism/audio", N2312)),"audio",ISNUMBER(SEARCH("photography/nature", N2312)),"nature",ISNUMBER(SEARCH("photography/people", N2312)),"people",ISNUMBER(SEARCH("photography/photobooks", N2312)),"photobooks",ISNUMBER(SEARCH("photography/places", N2312)),"places",ISNUMBER(SEARCH("publishing/art books", N2312)),"art books",ISNUMBER(SEARCH("publishing/children's books", N2312)),"children's books",ISNUMBER(SEARCH("publishing/fiction", N2312)),"fiction",ISNUMBER(SEARCH("publishing/nonfiction", N2312)),"nonfiction",ISNUMBER(SEARCH("publishing/radio &amp; podcasts", N2312)),"radio &amp; podcasts",ISNUMBER(SEARCH("publishing/translations", N2312)),"translations",ISNUMBER(SEARCH("technology/gadgets", N2312)),"gadgets",ISNUMBER(SEARCH("technology/hardware", N2312)),"hardware",ISNUMBER(SEARCH("technology/makerspaces", N2312)),"makerspaces",ISNUMBER(SEARCH("technology/space exploration", N2312)),"space exploration",ISNUMBER(SEARCH("technology/wearables", N2312)),"wearables",ISNUMBER(SEARCH("technology/web", N2312)),"web",ISNUMBER(SEARCH("theater/musical", N2312)),"musical",ISNUMBER(SEARCH("theater/plays", N2312)),"plays",ISNUMBER(SEARCH("theater/spaces", N2312)),"spaces")</f>
        <v>indie rock</v>
      </c>
      <c r="S2312" s="6">
        <f t="shared" si="183"/>
        <v>41324.79415509259</v>
      </c>
      <c r="T2312" s="6">
        <f t="shared" si="184"/>
        <v>41354.752488425926</v>
      </c>
    </row>
    <row r="2313" spans="1:20" ht="48" hidden="1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tr">
        <f t="shared" si="182"/>
        <v>music</v>
      </c>
      <c r="R2313" t="str" cm="1">
        <f t="array" ref="R2313">_xlfn.IFS(ISNUMBER(SEARCH("film &amp; video/television", N2313)),"television",ISNUMBER(SEARCH("film &amp; video/animation", N2313)),"animation",ISNUMBER(SEARCH("film &amp; video/documentary", N2313)),"documentary",ISNUMBER(SEARCH("film &amp; video/drama", N2313)),"drama",ISNUMBER(SEARCH("film &amp; video/science fiction", N2313)),"science fiction",ISNUMBER(SEARCH("film &amp; video/shorts", N2313)),"shorts",ISNUMBER(SEARCH("food/food trucks", N2313)),"food trucks",ISNUMBER(SEARCH("food/restaurants", N2313)),"restaurants",ISNUMBER(SEARCH("food/small batch", N2313)),"small batch",ISNUMBER(SEARCH("games/mobile games", N2313)),"mobile games",ISNUMBER(SEARCH("games/tabletop games", N2313)),"tabletop games",ISNUMBER(SEARCH("games/video games", N2313)),"video games",ISNUMBER(SEARCH("music/classical music", N2313)),"classical music",ISNUMBER(SEARCH("music/electronic music", N2313)),"electronic music",ISNUMBER(SEARCH("music/faith", N2313)),"faith",ISNUMBER(SEARCH("music/indie rock", N2313)),"indie rock",ISNUMBER(SEARCH("music/jazz", N2313)),"jazz",ISNUMBER(SEARCH("music/metal", N2313)),"metal",ISNUMBER(SEARCH("music/pop", N2313)),"pop",ISNUMBER(SEARCH("music/rock", N2313)),"rock",ISNUMBER(SEARCH("music/world music", N2313)),"world music",ISNUMBER(SEARCH("journalism/audio", N2313)),"audio",ISNUMBER(SEARCH("photography/nature", N2313)),"nature",ISNUMBER(SEARCH("photography/people", N2313)),"people",ISNUMBER(SEARCH("photography/photobooks", N2313)),"photobooks",ISNUMBER(SEARCH("photography/places", N2313)),"places",ISNUMBER(SEARCH("publishing/art books", N2313)),"art books",ISNUMBER(SEARCH("publishing/children's books", N2313)),"children's books",ISNUMBER(SEARCH("publishing/fiction", N2313)),"fiction",ISNUMBER(SEARCH("publishing/nonfiction", N2313)),"nonfiction",ISNUMBER(SEARCH("publishing/radio &amp; podcasts", N2313)),"radio &amp; podcasts",ISNUMBER(SEARCH("publishing/translations", N2313)),"translations",ISNUMBER(SEARCH("technology/gadgets", N2313)),"gadgets",ISNUMBER(SEARCH("technology/hardware", N2313)),"hardware",ISNUMBER(SEARCH("technology/makerspaces", N2313)),"makerspaces",ISNUMBER(SEARCH("technology/space exploration", N2313)),"space exploration",ISNUMBER(SEARCH("technology/wearables", N2313)),"wearables",ISNUMBER(SEARCH("technology/web", N2313)),"web",ISNUMBER(SEARCH("theater/musical", N2313)),"musical",ISNUMBER(SEARCH("theater/plays", N2313)),"plays",ISNUMBER(SEARCH("theater/spaces", N2313)),"spaces")</f>
        <v>indie rock</v>
      </c>
      <c r="S2313" s="6">
        <f t="shared" si="183"/>
        <v>41736.004502314812</v>
      </c>
      <c r="T2313" s="6">
        <f t="shared" si="184"/>
        <v>41766.004502314812</v>
      </c>
    </row>
    <row r="2314" spans="1:20" ht="48" hidden="1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tr">
        <f t="shared" si="182"/>
        <v>music</v>
      </c>
      <c r="R2314" t="str" cm="1">
        <f t="array" ref="R2314">_xlfn.IFS(ISNUMBER(SEARCH("film &amp; video/television", N2314)),"television",ISNUMBER(SEARCH("film &amp; video/animation", N2314)),"animation",ISNUMBER(SEARCH("film &amp; video/documentary", N2314)),"documentary",ISNUMBER(SEARCH("film &amp; video/drama", N2314)),"drama",ISNUMBER(SEARCH("film &amp; video/science fiction", N2314)),"science fiction",ISNUMBER(SEARCH("film &amp; video/shorts", N2314)),"shorts",ISNUMBER(SEARCH("food/food trucks", N2314)),"food trucks",ISNUMBER(SEARCH("food/restaurants", N2314)),"restaurants",ISNUMBER(SEARCH("food/small batch", N2314)),"small batch",ISNUMBER(SEARCH("games/mobile games", N2314)),"mobile games",ISNUMBER(SEARCH("games/tabletop games", N2314)),"tabletop games",ISNUMBER(SEARCH("games/video games", N2314)),"video games",ISNUMBER(SEARCH("music/classical music", N2314)),"classical music",ISNUMBER(SEARCH("music/electronic music", N2314)),"electronic music",ISNUMBER(SEARCH("music/faith", N2314)),"faith",ISNUMBER(SEARCH("music/indie rock", N2314)),"indie rock",ISNUMBER(SEARCH("music/jazz", N2314)),"jazz",ISNUMBER(SEARCH("music/metal", N2314)),"metal",ISNUMBER(SEARCH("music/pop", N2314)),"pop",ISNUMBER(SEARCH("music/rock", N2314)),"rock",ISNUMBER(SEARCH("music/world music", N2314)),"world music",ISNUMBER(SEARCH("journalism/audio", N2314)),"audio",ISNUMBER(SEARCH("photography/nature", N2314)),"nature",ISNUMBER(SEARCH("photography/people", N2314)),"people",ISNUMBER(SEARCH("photography/photobooks", N2314)),"photobooks",ISNUMBER(SEARCH("photography/places", N2314)),"places",ISNUMBER(SEARCH("publishing/art books", N2314)),"art books",ISNUMBER(SEARCH("publishing/children's books", N2314)),"children's books",ISNUMBER(SEARCH("publishing/fiction", N2314)),"fiction",ISNUMBER(SEARCH("publishing/nonfiction", N2314)),"nonfiction",ISNUMBER(SEARCH("publishing/radio &amp; podcasts", N2314)),"radio &amp; podcasts",ISNUMBER(SEARCH("publishing/translations", N2314)),"translations",ISNUMBER(SEARCH("technology/gadgets", N2314)),"gadgets",ISNUMBER(SEARCH("technology/hardware", N2314)),"hardware",ISNUMBER(SEARCH("technology/makerspaces", N2314)),"makerspaces",ISNUMBER(SEARCH("technology/space exploration", N2314)),"space exploration",ISNUMBER(SEARCH("technology/wearables", N2314)),"wearables",ISNUMBER(SEARCH("technology/web", N2314)),"web",ISNUMBER(SEARCH("theater/musical", N2314)),"musical",ISNUMBER(SEARCH("theater/plays", N2314)),"plays",ISNUMBER(SEARCH("theater/spaces", N2314)),"spaces")</f>
        <v>indie rock</v>
      </c>
      <c r="S2314" s="6">
        <f t="shared" si="183"/>
        <v>41716.632847222223</v>
      </c>
      <c r="T2314" s="6">
        <f t="shared" si="184"/>
        <v>41747.958333333336</v>
      </c>
    </row>
    <row r="2315" spans="1:20" ht="32" hidden="1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tr">
        <f t="shared" si="182"/>
        <v>music</v>
      </c>
      <c r="R2315" t="str" cm="1">
        <f t="array" ref="R2315">_xlfn.IFS(ISNUMBER(SEARCH("film &amp; video/television", N2315)),"television",ISNUMBER(SEARCH("film &amp; video/animation", N2315)),"animation",ISNUMBER(SEARCH("film &amp; video/documentary", N2315)),"documentary",ISNUMBER(SEARCH("film &amp; video/drama", N2315)),"drama",ISNUMBER(SEARCH("film &amp; video/science fiction", N2315)),"science fiction",ISNUMBER(SEARCH("film &amp; video/shorts", N2315)),"shorts",ISNUMBER(SEARCH("food/food trucks", N2315)),"food trucks",ISNUMBER(SEARCH("food/restaurants", N2315)),"restaurants",ISNUMBER(SEARCH("food/small batch", N2315)),"small batch",ISNUMBER(SEARCH("games/mobile games", N2315)),"mobile games",ISNUMBER(SEARCH("games/tabletop games", N2315)),"tabletop games",ISNUMBER(SEARCH("games/video games", N2315)),"video games",ISNUMBER(SEARCH("music/classical music", N2315)),"classical music",ISNUMBER(SEARCH("music/electronic music", N2315)),"electronic music",ISNUMBER(SEARCH("music/faith", N2315)),"faith",ISNUMBER(SEARCH("music/indie rock", N2315)),"indie rock",ISNUMBER(SEARCH("music/jazz", N2315)),"jazz",ISNUMBER(SEARCH("music/metal", N2315)),"metal",ISNUMBER(SEARCH("music/pop", N2315)),"pop",ISNUMBER(SEARCH("music/rock", N2315)),"rock",ISNUMBER(SEARCH("music/world music", N2315)),"world music",ISNUMBER(SEARCH("journalism/audio", N2315)),"audio",ISNUMBER(SEARCH("photography/nature", N2315)),"nature",ISNUMBER(SEARCH("photography/people", N2315)),"people",ISNUMBER(SEARCH("photography/photobooks", N2315)),"photobooks",ISNUMBER(SEARCH("photography/places", N2315)),"places",ISNUMBER(SEARCH("publishing/art books", N2315)),"art books",ISNUMBER(SEARCH("publishing/children's books", N2315)),"children's books",ISNUMBER(SEARCH("publishing/fiction", N2315)),"fiction",ISNUMBER(SEARCH("publishing/nonfiction", N2315)),"nonfiction",ISNUMBER(SEARCH("publishing/radio &amp; podcasts", N2315)),"radio &amp; podcasts",ISNUMBER(SEARCH("publishing/translations", N2315)),"translations",ISNUMBER(SEARCH("technology/gadgets", N2315)),"gadgets",ISNUMBER(SEARCH("technology/hardware", N2315)),"hardware",ISNUMBER(SEARCH("technology/makerspaces", N2315)),"makerspaces",ISNUMBER(SEARCH("technology/space exploration", N2315)),"space exploration",ISNUMBER(SEARCH("technology/wearables", N2315)),"wearables",ISNUMBER(SEARCH("technology/web", N2315)),"web",ISNUMBER(SEARCH("theater/musical", N2315)),"musical",ISNUMBER(SEARCH("theater/plays", N2315)),"plays",ISNUMBER(SEARCH("theater/spaces", N2315)),"spaces")</f>
        <v>indie rock</v>
      </c>
      <c r="S2315" s="6">
        <f t="shared" si="183"/>
        <v>41002.958634259259</v>
      </c>
      <c r="T2315" s="6">
        <f t="shared" si="184"/>
        <v>41032.958634259259</v>
      </c>
    </row>
    <row r="2316" spans="1:20" ht="48" hidden="1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tr">
        <f t="shared" si="182"/>
        <v>music</v>
      </c>
      <c r="R2316" t="str" cm="1">
        <f t="array" ref="R2316">_xlfn.IFS(ISNUMBER(SEARCH("film &amp; video/television", N2316)),"television",ISNUMBER(SEARCH("film &amp; video/animation", N2316)),"animation",ISNUMBER(SEARCH("film &amp; video/documentary", N2316)),"documentary",ISNUMBER(SEARCH("film &amp; video/drama", N2316)),"drama",ISNUMBER(SEARCH("film &amp; video/science fiction", N2316)),"science fiction",ISNUMBER(SEARCH("film &amp; video/shorts", N2316)),"shorts",ISNUMBER(SEARCH("food/food trucks", N2316)),"food trucks",ISNUMBER(SEARCH("food/restaurants", N2316)),"restaurants",ISNUMBER(SEARCH("food/small batch", N2316)),"small batch",ISNUMBER(SEARCH("games/mobile games", N2316)),"mobile games",ISNUMBER(SEARCH("games/tabletop games", N2316)),"tabletop games",ISNUMBER(SEARCH("games/video games", N2316)),"video games",ISNUMBER(SEARCH("music/classical music", N2316)),"classical music",ISNUMBER(SEARCH("music/electronic music", N2316)),"electronic music",ISNUMBER(SEARCH("music/faith", N2316)),"faith",ISNUMBER(SEARCH("music/indie rock", N2316)),"indie rock",ISNUMBER(SEARCH("music/jazz", N2316)),"jazz",ISNUMBER(SEARCH("music/metal", N2316)),"metal",ISNUMBER(SEARCH("music/pop", N2316)),"pop",ISNUMBER(SEARCH("music/rock", N2316)),"rock",ISNUMBER(SEARCH("music/world music", N2316)),"world music",ISNUMBER(SEARCH("journalism/audio", N2316)),"audio",ISNUMBER(SEARCH("photography/nature", N2316)),"nature",ISNUMBER(SEARCH("photography/people", N2316)),"people",ISNUMBER(SEARCH("photography/photobooks", N2316)),"photobooks",ISNUMBER(SEARCH("photography/places", N2316)),"places",ISNUMBER(SEARCH("publishing/art books", N2316)),"art books",ISNUMBER(SEARCH("publishing/children's books", N2316)),"children's books",ISNUMBER(SEARCH("publishing/fiction", N2316)),"fiction",ISNUMBER(SEARCH("publishing/nonfiction", N2316)),"nonfiction",ISNUMBER(SEARCH("publishing/radio &amp; podcasts", N2316)),"radio &amp; podcasts",ISNUMBER(SEARCH("publishing/translations", N2316)),"translations",ISNUMBER(SEARCH("technology/gadgets", N2316)),"gadgets",ISNUMBER(SEARCH("technology/hardware", N2316)),"hardware",ISNUMBER(SEARCH("technology/makerspaces", N2316)),"makerspaces",ISNUMBER(SEARCH("technology/space exploration", N2316)),"space exploration",ISNUMBER(SEARCH("technology/wearables", N2316)),"wearables",ISNUMBER(SEARCH("technology/web", N2316)),"web",ISNUMBER(SEARCH("theater/musical", N2316)),"musical",ISNUMBER(SEARCH("theater/plays", N2316)),"plays",ISNUMBER(SEARCH("theater/spaces", N2316)),"spaces")</f>
        <v>indie rock</v>
      </c>
      <c r="S2316" s="6">
        <f t="shared" si="183"/>
        <v>41037.551585648151</v>
      </c>
      <c r="T2316" s="6">
        <f t="shared" si="184"/>
        <v>41067.551585648151</v>
      </c>
    </row>
    <row r="2317" spans="1:20" ht="32" hidden="1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tr">
        <f t="shared" si="182"/>
        <v>music</v>
      </c>
      <c r="R2317" t="str" cm="1">
        <f t="array" ref="R2317">_xlfn.IFS(ISNUMBER(SEARCH("film &amp; video/television", N2317)),"television",ISNUMBER(SEARCH("film &amp; video/animation", N2317)),"animation",ISNUMBER(SEARCH("film &amp; video/documentary", N2317)),"documentary",ISNUMBER(SEARCH("film &amp; video/drama", N2317)),"drama",ISNUMBER(SEARCH("film &amp; video/science fiction", N2317)),"science fiction",ISNUMBER(SEARCH("film &amp; video/shorts", N2317)),"shorts",ISNUMBER(SEARCH("food/food trucks", N2317)),"food trucks",ISNUMBER(SEARCH("food/restaurants", N2317)),"restaurants",ISNUMBER(SEARCH("food/small batch", N2317)),"small batch",ISNUMBER(SEARCH("games/mobile games", N2317)),"mobile games",ISNUMBER(SEARCH("games/tabletop games", N2317)),"tabletop games",ISNUMBER(SEARCH("games/video games", N2317)),"video games",ISNUMBER(SEARCH("music/classical music", N2317)),"classical music",ISNUMBER(SEARCH("music/electronic music", N2317)),"electronic music",ISNUMBER(SEARCH("music/faith", N2317)),"faith",ISNUMBER(SEARCH("music/indie rock", N2317)),"indie rock",ISNUMBER(SEARCH("music/jazz", N2317)),"jazz",ISNUMBER(SEARCH("music/metal", N2317)),"metal",ISNUMBER(SEARCH("music/pop", N2317)),"pop",ISNUMBER(SEARCH("music/rock", N2317)),"rock",ISNUMBER(SEARCH("music/world music", N2317)),"world music",ISNUMBER(SEARCH("journalism/audio", N2317)),"audio",ISNUMBER(SEARCH("photography/nature", N2317)),"nature",ISNUMBER(SEARCH("photography/people", N2317)),"people",ISNUMBER(SEARCH("photography/photobooks", N2317)),"photobooks",ISNUMBER(SEARCH("photography/places", N2317)),"places",ISNUMBER(SEARCH("publishing/art books", N2317)),"art books",ISNUMBER(SEARCH("publishing/children's books", N2317)),"children's books",ISNUMBER(SEARCH("publishing/fiction", N2317)),"fiction",ISNUMBER(SEARCH("publishing/nonfiction", N2317)),"nonfiction",ISNUMBER(SEARCH("publishing/radio &amp; podcasts", N2317)),"radio &amp; podcasts",ISNUMBER(SEARCH("publishing/translations", N2317)),"translations",ISNUMBER(SEARCH("technology/gadgets", N2317)),"gadgets",ISNUMBER(SEARCH("technology/hardware", N2317)),"hardware",ISNUMBER(SEARCH("technology/makerspaces", N2317)),"makerspaces",ISNUMBER(SEARCH("technology/space exploration", N2317)),"space exploration",ISNUMBER(SEARCH("technology/wearables", N2317)),"wearables",ISNUMBER(SEARCH("technology/web", N2317)),"web",ISNUMBER(SEARCH("theater/musical", N2317)),"musical",ISNUMBER(SEARCH("theater/plays", N2317)),"plays",ISNUMBER(SEARCH("theater/spaces", N2317)),"spaces")</f>
        <v>indie rock</v>
      </c>
      <c r="S2317" s="6">
        <f t="shared" si="183"/>
        <v>41004.72619212963</v>
      </c>
      <c r="T2317" s="6">
        <f t="shared" si="184"/>
        <v>41034.72619212963</v>
      </c>
    </row>
    <row r="2318" spans="1:20" ht="48" hidden="1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tr">
        <f t="shared" si="182"/>
        <v>music</v>
      </c>
      <c r="R2318" t="str" cm="1">
        <f t="array" ref="R2318">_xlfn.IFS(ISNUMBER(SEARCH("film &amp; video/television", N2318)),"television",ISNUMBER(SEARCH("film &amp; video/animation", N2318)),"animation",ISNUMBER(SEARCH("film &amp; video/documentary", N2318)),"documentary",ISNUMBER(SEARCH("film &amp; video/drama", N2318)),"drama",ISNUMBER(SEARCH("film &amp; video/science fiction", N2318)),"science fiction",ISNUMBER(SEARCH("film &amp; video/shorts", N2318)),"shorts",ISNUMBER(SEARCH("food/food trucks", N2318)),"food trucks",ISNUMBER(SEARCH("food/restaurants", N2318)),"restaurants",ISNUMBER(SEARCH("food/small batch", N2318)),"small batch",ISNUMBER(SEARCH("games/mobile games", N2318)),"mobile games",ISNUMBER(SEARCH("games/tabletop games", N2318)),"tabletop games",ISNUMBER(SEARCH("games/video games", N2318)),"video games",ISNUMBER(SEARCH("music/classical music", N2318)),"classical music",ISNUMBER(SEARCH("music/electronic music", N2318)),"electronic music",ISNUMBER(SEARCH("music/faith", N2318)),"faith",ISNUMBER(SEARCH("music/indie rock", N2318)),"indie rock",ISNUMBER(SEARCH("music/jazz", N2318)),"jazz",ISNUMBER(SEARCH("music/metal", N2318)),"metal",ISNUMBER(SEARCH("music/pop", N2318)),"pop",ISNUMBER(SEARCH("music/rock", N2318)),"rock",ISNUMBER(SEARCH("music/world music", N2318)),"world music",ISNUMBER(SEARCH("journalism/audio", N2318)),"audio",ISNUMBER(SEARCH("photography/nature", N2318)),"nature",ISNUMBER(SEARCH("photography/people", N2318)),"people",ISNUMBER(SEARCH("photography/photobooks", N2318)),"photobooks",ISNUMBER(SEARCH("photography/places", N2318)),"places",ISNUMBER(SEARCH("publishing/art books", N2318)),"art books",ISNUMBER(SEARCH("publishing/children's books", N2318)),"children's books",ISNUMBER(SEARCH("publishing/fiction", N2318)),"fiction",ISNUMBER(SEARCH("publishing/nonfiction", N2318)),"nonfiction",ISNUMBER(SEARCH("publishing/radio &amp; podcasts", N2318)),"radio &amp; podcasts",ISNUMBER(SEARCH("publishing/translations", N2318)),"translations",ISNUMBER(SEARCH("technology/gadgets", N2318)),"gadgets",ISNUMBER(SEARCH("technology/hardware", N2318)),"hardware",ISNUMBER(SEARCH("technology/makerspaces", N2318)),"makerspaces",ISNUMBER(SEARCH("technology/space exploration", N2318)),"space exploration",ISNUMBER(SEARCH("technology/wearables", N2318)),"wearables",ISNUMBER(SEARCH("technology/web", N2318)),"web",ISNUMBER(SEARCH("theater/musical", N2318)),"musical",ISNUMBER(SEARCH("theater/plays", N2318)),"plays",ISNUMBER(SEARCH("theater/spaces", N2318)),"spaces")</f>
        <v>indie rock</v>
      </c>
      <c r="S2318" s="6">
        <f t="shared" si="183"/>
        <v>40079.725115740745</v>
      </c>
      <c r="T2318" s="6">
        <f t="shared" si="184"/>
        <v>40156.76666666667</v>
      </c>
    </row>
    <row r="2319" spans="1:20" ht="48" hidden="1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tr">
        <f t="shared" si="182"/>
        <v>music</v>
      </c>
      <c r="R2319" t="str" cm="1">
        <f t="array" ref="R2319">_xlfn.IFS(ISNUMBER(SEARCH("film &amp; video/television", N2319)),"television",ISNUMBER(SEARCH("film &amp; video/animation", N2319)),"animation",ISNUMBER(SEARCH("film &amp; video/documentary", N2319)),"documentary",ISNUMBER(SEARCH("film &amp; video/drama", N2319)),"drama",ISNUMBER(SEARCH("film &amp; video/science fiction", N2319)),"science fiction",ISNUMBER(SEARCH("film &amp; video/shorts", N2319)),"shorts",ISNUMBER(SEARCH("food/food trucks", N2319)),"food trucks",ISNUMBER(SEARCH("food/restaurants", N2319)),"restaurants",ISNUMBER(SEARCH("food/small batch", N2319)),"small batch",ISNUMBER(SEARCH("games/mobile games", N2319)),"mobile games",ISNUMBER(SEARCH("games/tabletop games", N2319)),"tabletop games",ISNUMBER(SEARCH("games/video games", N2319)),"video games",ISNUMBER(SEARCH("music/classical music", N2319)),"classical music",ISNUMBER(SEARCH("music/electronic music", N2319)),"electronic music",ISNUMBER(SEARCH("music/faith", N2319)),"faith",ISNUMBER(SEARCH("music/indie rock", N2319)),"indie rock",ISNUMBER(SEARCH("music/jazz", N2319)),"jazz",ISNUMBER(SEARCH("music/metal", N2319)),"metal",ISNUMBER(SEARCH("music/pop", N2319)),"pop",ISNUMBER(SEARCH("music/rock", N2319)),"rock",ISNUMBER(SEARCH("music/world music", N2319)),"world music",ISNUMBER(SEARCH("journalism/audio", N2319)),"audio",ISNUMBER(SEARCH("photography/nature", N2319)),"nature",ISNUMBER(SEARCH("photography/people", N2319)),"people",ISNUMBER(SEARCH("photography/photobooks", N2319)),"photobooks",ISNUMBER(SEARCH("photography/places", N2319)),"places",ISNUMBER(SEARCH("publishing/art books", N2319)),"art books",ISNUMBER(SEARCH("publishing/children's books", N2319)),"children's books",ISNUMBER(SEARCH("publishing/fiction", N2319)),"fiction",ISNUMBER(SEARCH("publishing/nonfiction", N2319)),"nonfiction",ISNUMBER(SEARCH("publishing/radio &amp; podcasts", N2319)),"radio &amp; podcasts",ISNUMBER(SEARCH("publishing/translations", N2319)),"translations",ISNUMBER(SEARCH("technology/gadgets", N2319)),"gadgets",ISNUMBER(SEARCH("technology/hardware", N2319)),"hardware",ISNUMBER(SEARCH("technology/makerspaces", N2319)),"makerspaces",ISNUMBER(SEARCH("technology/space exploration", N2319)),"space exploration",ISNUMBER(SEARCH("technology/wearables", N2319)),"wearables",ISNUMBER(SEARCH("technology/web", N2319)),"web",ISNUMBER(SEARCH("theater/musical", N2319)),"musical",ISNUMBER(SEARCH("theater/plays", N2319)),"plays",ISNUMBER(SEARCH("theater/spaces", N2319)),"spaces")</f>
        <v>indie rock</v>
      </c>
      <c r="S2319" s="6">
        <f t="shared" si="183"/>
        <v>40192.542233796295</v>
      </c>
      <c r="T2319" s="6">
        <f t="shared" si="184"/>
        <v>40224.208333333336</v>
      </c>
    </row>
    <row r="2320" spans="1:20" ht="64" hidden="1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tr">
        <f t="shared" si="182"/>
        <v>music</v>
      </c>
      <c r="R2320" t="str" cm="1">
        <f t="array" ref="R2320">_xlfn.IFS(ISNUMBER(SEARCH("film &amp; video/television", N2320)),"television",ISNUMBER(SEARCH("film &amp; video/animation", N2320)),"animation",ISNUMBER(SEARCH("film &amp; video/documentary", N2320)),"documentary",ISNUMBER(SEARCH("film &amp; video/drama", N2320)),"drama",ISNUMBER(SEARCH("film &amp; video/science fiction", N2320)),"science fiction",ISNUMBER(SEARCH("film &amp; video/shorts", N2320)),"shorts",ISNUMBER(SEARCH("food/food trucks", N2320)),"food trucks",ISNUMBER(SEARCH("food/restaurants", N2320)),"restaurants",ISNUMBER(SEARCH("food/small batch", N2320)),"small batch",ISNUMBER(SEARCH("games/mobile games", N2320)),"mobile games",ISNUMBER(SEARCH("games/tabletop games", N2320)),"tabletop games",ISNUMBER(SEARCH("games/video games", N2320)),"video games",ISNUMBER(SEARCH("music/classical music", N2320)),"classical music",ISNUMBER(SEARCH("music/electronic music", N2320)),"electronic music",ISNUMBER(SEARCH("music/faith", N2320)),"faith",ISNUMBER(SEARCH("music/indie rock", N2320)),"indie rock",ISNUMBER(SEARCH("music/jazz", N2320)),"jazz",ISNUMBER(SEARCH("music/metal", N2320)),"metal",ISNUMBER(SEARCH("music/pop", N2320)),"pop",ISNUMBER(SEARCH("music/rock", N2320)),"rock",ISNUMBER(SEARCH("music/world music", N2320)),"world music",ISNUMBER(SEARCH("journalism/audio", N2320)),"audio",ISNUMBER(SEARCH("photography/nature", N2320)),"nature",ISNUMBER(SEARCH("photography/people", N2320)),"people",ISNUMBER(SEARCH("photography/photobooks", N2320)),"photobooks",ISNUMBER(SEARCH("photography/places", N2320)),"places",ISNUMBER(SEARCH("publishing/art books", N2320)),"art books",ISNUMBER(SEARCH("publishing/children's books", N2320)),"children's books",ISNUMBER(SEARCH("publishing/fiction", N2320)),"fiction",ISNUMBER(SEARCH("publishing/nonfiction", N2320)),"nonfiction",ISNUMBER(SEARCH("publishing/radio &amp; podcasts", N2320)),"radio &amp; podcasts",ISNUMBER(SEARCH("publishing/translations", N2320)),"translations",ISNUMBER(SEARCH("technology/gadgets", N2320)),"gadgets",ISNUMBER(SEARCH("technology/hardware", N2320)),"hardware",ISNUMBER(SEARCH("technology/makerspaces", N2320)),"makerspaces",ISNUMBER(SEARCH("technology/space exploration", N2320)),"space exploration",ISNUMBER(SEARCH("technology/wearables", N2320)),"wearables",ISNUMBER(SEARCH("technology/web", N2320)),"web",ISNUMBER(SEARCH("theater/musical", N2320)),"musical",ISNUMBER(SEARCH("theater/plays", N2320)),"plays",ISNUMBER(SEARCH("theater/spaces", N2320)),"spaces")</f>
        <v>indie rock</v>
      </c>
      <c r="S2320" s="6">
        <f t="shared" si="183"/>
        <v>40050.643680555557</v>
      </c>
      <c r="T2320" s="6">
        <f t="shared" si="184"/>
        <v>40082.165972222225</v>
      </c>
    </row>
    <row r="2321" spans="1:20" ht="48" hidden="1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tr">
        <f t="shared" si="182"/>
        <v>music</v>
      </c>
      <c r="R2321" t="str" cm="1">
        <f t="array" ref="R2321">_xlfn.IFS(ISNUMBER(SEARCH("film &amp; video/television", N2321)),"television",ISNUMBER(SEARCH("film &amp; video/animation", N2321)),"animation",ISNUMBER(SEARCH("film &amp; video/documentary", N2321)),"documentary",ISNUMBER(SEARCH("film &amp; video/drama", N2321)),"drama",ISNUMBER(SEARCH("film &amp; video/science fiction", N2321)),"science fiction",ISNUMBER(SEARCH("film &amp; video/shorts", N2321)),"shorts",ISNUMBER(SEARCH("food/food trucks", N2321)),"food trucks",ISNUMBER(SEARCH("food/restaurants", N2321)),"restaurants",ISNUMBER(SEARCH("food/small batch", N2321)),"small batch",ISNUMBER(SEARCH("games/mobile games", N2321)),"mobile games",ISNUMBER(SEARCH("games/tabletop games", N2321)),"tabletop games",ISNUMBER(SEARCH("games/video games", N2321)),"video games",ISNUMBER(SEARCH("music/classical music", N2321)),"classical music",ISNUMBER(SEARCH("music/electronic music", N2321)),"electronic music",ISNUMBER(SEARCH("music/faith", N2321)),"faith",ISNUMBER(SEARCH("music/indie rock", N2321)),"indie rock",ISNUMBER(SEARCH("music/jazz", N2321)),"jazz",ISNUMBER(SEARCH("music/metal", N2321)),"metal",ISNUMBER(SEARCH("music/pop", N2321)),"pop",ISNUMBER(SEARCH("music/rock", N2321)),"rock",ISNUMBER(SEARCH("music/world music", N2321)),"world music",ISNUMBER(SEARCH("journalism/audio", N2321)),"audio",ISNUMBER(SEARCH("photography/nature", N2321)),"nature",ISNUMBER(SEARCH("photography/people", N2321)),"people",ISNUMBER(SEARCH("photography/photobooks", N2321)),"photobooks",ISNUMBER(SEARCH("photography/places", N2321)),"places",ISNUMBER(SEARCH("publishing/art books", N2321)),"art books",ISNUMBER(SEARCH("publishing/children's books", N2321)),"children's books",ISNUMBER(SEARCH("publishing/fiction", N2321)),"fiction",ISNUMBER(SEARCH("publishing/nonfiction", N2321)),"nonfiction",ISNUMBER(SEARCH("publishing/radio &amp; podcasts", N2321)),"radio &amp; podcasts",ISNUMBER(SEARCH("publishing/translations", N2321)),"translations",ISNUMBER(SEARCH("technology/gadgets", N2321)),"gadgets",ISNUMBER(SEARCH("technology/hardware", N2321)),"hardware",ISNUMBER(SEARCH("technology/makerspaces", N2321)),"makerspaces",ISNUMBER(SEARCH("technology/space exploration", N2321)),"space exploration",ISNUMBER(SEARCH("technology/wearables", N2321)),"wearables",ISNUMBER(SEARCH("technology/web", N2321)),"web",ISNUMBER(SEARCH("theater/musical", N2321)),"musical",ISNUMBER(SEARCH("theater/plays", N2321)),"plays",ISNUMBER(SEARCH("theater/spaces", N2321)),"spaces")</f>
        <v>indie rock</v>
      </c>
      <c r="S2321" s="6">
        <f t="shared" si="183"/>
        <v>41593.082002314812</v>
      </c>
      <c r="T2321" s="6">
        <f t="shared" si="184"/>
        <v>41623.082002314812</v>
      </c>
    </row>
    <row r="2322" spans="1:20" ht="48" hidden="1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tr">
        <f t="shared" si="182"/>
        <v>music</v>
      </c>
      <c r="R2322" t="str" cm="1">
        <f t="array" ref="R2322">_xlfn.IFS(ISNUMBER(SEARCH("film &amp; video/television", N2322)),"television",ISNUMBER(SEARCH("film &amp; video/animation", N2322)),"animation",ISNUMBER(SEARCH("film &amp; video/documentary", N2322)),"documentary",ISNUMBER(SEARCH("film &amp; video/drama", N2322)),"drama",ISNUMBER(SEARCH("film &amp; video/science fiction", N2322)),"science fiction",ISNUMBER(SEARCH("film &amp; video/shorts", N2322)),"shorts",ISNUMBER(SEARCH("food/food trucks", N2322)),"food trucks",ISNUMBER(SEARCH("food/restaurants", N2322)),"restaurants",ISNUMBER(SEARCH("food/small batch", N2322)),"small batch",ISNUMBER(SEARCH("games/mobile games", N2322)),"mobile games",ISNUMBER(SEARCH("games/tabletop games", N2322)),"tabletop games",ISNUMBER(SEARCH("games/video games", N2322)),"video games",ISNUMBER(SEARCH("music/classical music", N2322)),"classical music",ISNUMBER(SEARCH("music/electronic music", N2322)),"electronic music",ISNUMBER(SEARCH("music/faith", N2322)),"faith",ISNUMBER(SEARCH("music/indie rock", N2322)),"indie rock",ISNUMBER(SEARCH("music/jazz", N2322)),"jazz",ISNUMBER(SEARCH("music/metal", N2322)),"metal",ISNUMBER(SEARCH("music/pop", N2322)),"pop",ISNUMBER(SEARCH("music/rock", N2322)),"rock",ISNUMBER(SEARCH("music/world music", N2322)),"world music",ISNUMBER(SEARCH("journalism/audio", N2322)),"audio",ISNUMBER(SEARCH("photography/nature", N2322)),"nature",ISNUMBER(SEARCH("photography/people", N2322)),"people",ISNUMBER(SEARCH("photography/photobooks", N2322)),"photobooks",ISNUMBER(SEARCH("photography/places", N2322)),"places",ISNUMBER(SEARCH("publishing/art books", N2322)),"art books",ISNUMBER(SEARCH("publishing/children's books", N2322)),"children's books",ISNUMBER(SEARCH("publishing/fiction", N2322)),"fiction",ISNUMBER(SEARCH("publishing/nonfiction", N2322)),"nonfiction",ISNUMBER(SEARCH("publishing/radio &amp; podcasts", N2322)),"radio &amp; podcasts",ISNUMBER(SEARCH("publishing/translations", N2322)),"translations",ISNUMBER(SEARCH("technology/gadgets", N2322)),"gadgets",ISNUMBER(SEARCH("technology/hardware", N2322)),"hardware",ISNUMBER(SEARCH("technology/makerspaces", N2322)),"makerspaces",ISNUMBER(SEARCH("technology/space exploration", N2322)),"space exploration",ISNUMBER(SEARCH("technology/wearables", N2322)),"wearables",ISNUMBER(SEARCH("technology/web", N2322)),"web",ISNUMBER(SEARCH("theater/musical", N2322)),"musical",ISNUMBER(SEARCH("theater/plays", N2322)),"plays",ISNUMBER(SEARCH("theater/spaces", N2322)),"spaces")</f>
        <v>indie rock</v>
      </c>
      <c r="S2322" s="6">
        <f t="shared" si="183"/>
        <v>41696.817129629628</v>
      </c>
      <c r="T2322" s="6">
        <f t="shared" si="184"/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tr">
        <f t="shared" si="182"/>
        <v>food</v>
      </c>
      <c r="R2323" t="str" cm="1">
        <f t="array" ref="R2323">_xlfn.IFS(ISNUMBER(SEARCH("film &amp; video/television", N2323)),"television",ISNUMBER(SEARCH("film &amp; video/animation", N2323)),"animation",ISNUMBER(SEARCH("film &amp; video/documentary", N2323)),"documentary",ISNUMBER(SEARCH("film &amp; video/drama", N2323)),"drama",ISNUMBER(SEARCH("film &amp; video/science fiction", N2323)),"science fiction",ISNUMBER(SEARCH("film &amp; video/shorts", N2323)),"shorts",ISNUMBER(SEARCH("food/food trucks", N2323)),"food trucks",ISNUMBER(SEARCH("food/restaurants", N2323)),"restaurants",ISNUMBER(SEARCH("food/small batch", N2323)),"small batch",ISNUMBER(SEARCH("games/mobile games", N2323)),"mobile games",ISNUMBER(SEARCH("games/tabletop games", N2323)),"tabletop games",ISNUMBER(SEARCH("games/video games", N2323)),"video games",ISNUMBER(SEARCH("music/classical music", N2323)),"classical music",ISNUMBER(SEARCH("music/electronic music", N2323)),"electronic music",ISNUMBER(SEARCH("music/faith", N2323)),"faith",ISNUMBER(SEARCH("music/indie rock", N2323)),"indie rock",ISNUMBER(SEARCH("music/jazz", N2323)),"jazz",ISNUMBER(SEARCH("music/metal", N2323)),"metal",ISNUMBER(SEARCH("music/pop", N2323)),"pop",ISNUMBER(SEARCH("music/rock", N2323)),"rock",ISNUMBER(SEARCH("music/world music", N2323)),"world music",ISNUMBER(SEARCH("journalism/audio", N2323)),"audio",ISNUMBER(SEARCH("photography/nature", N2323)),"nature",ISNUMBER(SEARCH("photography/people", N2323)),"people",ISNUMBER(SEARCH("photography/photobooks", N2323)),"photobooks",ISNUMBER(SEARCH("photography/places", N2323)),"places",ISNUMBER(SEARCH("publishing/art books", N2323)),"art books",ISNUMBER(SEARCH("publishing/children's books", N2323)),"children's books",ISNUMBER(SEARCH("publishing/fiction", N2323)),"fiction",ISNUMBER(SEARCH("publishing/nonfiction", N2323)),"nonfiction",ISNUMBER(SEARCH("publishing/radio &amp; podcasts", N2323)),"radio &amp; podcasts",ISNUMBER(SEARCH("publishing/translations", N2323)),"translations",ISNUMBER(SEARCH("technology/gadgets", N2323)),"gadgets",ISNUMBER(SEARCH("technology/hardware", N2323)),"hardware",ISNUMBER(SEARCH("technology/makerspaces", N2323)),"makerspaces",ISNUMBER(SEARCH("technology/space exploration", N2323)),"space exploration",ISNUMBER(SEARCH("technology/wearables", N2323)),"wearables",ISNUMBER(SEARCH("technology/web", N2323)),"web",ISNUMBER(SEARCH("theater/musical", N2323)),"musical",ISNUMBER(SEARCH("theater/plays", N2323)),"plays",ISNUMBER(SEARCH("theater/spaces", N2323)),"spaces")</f>
        <v>small batch</v>
      </c>
      <c r="S2323" s="6">
        <f t="shared" si="183"/>
        <v>42799.260428240741</v>
      </c>
      <c r="T2323" s="6">
        <f t="shared" si="184"/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tr">
        <f t="shared" si="182"/>
        <v>food</v>
      </c>
      <c r="R2324" t="str" cm="1">
        <f t="array" ref="R2324">_xlfn.IFS(ISNUMBER(SEARCH("film &amp; video/television", N2324)),"television",ISNUMBER(SEARCH("film &amp; video/animation", N2324)),"animation",ISNUMBER(SEARCH("film &amp; video/documentary", N2324)),"documentary",ISNUMBER(SEARCH("film &amp; video/drama", N2324)),"drama",ISNUMBER(SEARCH("film &amp; video/science fiction", N2324)),"science fiction",ISNUMBER(SEARCH("film &amp; video/shorts", N2324)),"shorts",ISNUMBER(SEARCH("food/food trucks", N2324)),"food trucks",ISNUMBER(SEARCH("food/restaurants", N2324)),"restaurants",ISNUMBER(SEARCH("food/small batch", N2324)),"small batch",ISNUMBER(SEARCH("games/mobile games", N2324)),"mobile games",ISNUMBER(SEARCH("games/tabletop games", N2324)),"tabletop games",ISNUMBER(SEARCH("games/video games", N2324)),"video games",ISNUMBER(SEARCH("music/classical music", N2324)),"classical music",ISNUMBER(SEARCH("music/electronic music", N2324)),"electronic music",ISNUMBER(SEARCH("music/faith", N2324)),"faith",ISNUMBER(SEARCH("music/indie rock", N2324)),"indie rock",ISNUMBER(SEARCH("music/jazz", N2324)),"jazz",ISNUMBER(SEARCH("music/metal", N2324)),"metal",ISNUMBER(SEARCH("music/pop", N2324)),"pop",ISNUMBER(SEARCH("music/rock", N2324)),"rock",ISNUMBER(SEARCH("music/world music", N2324)),"world music",ISNUMBER(SEARCH("journalism/audio", N2324)),"audio",ISNUMBER(SEARCH("photography/nature", N2324)),"nature",ISNUMBER(SEARCH("photography/people", N2324)),"people",ISNUMBER(SEARCH("photography/photobooks", N2324)),"photobooks",ISNUMBER(SEARCH("photography/places", N2324)),"places",ISNUMBER(SEARCH("publishing/art books", N2324)),"art books",ISNUMBER(SEARCH("publishing/children's books", N2324)),"children's books",ISNUMBER(SEARCH("publishing/fiction", N2324)),"fiction",ISNUMBER(SEARCH("publishing/nonfiction", N2324)),"nonfiction",ISNUMBER(SEARCH("publishing/radio &amp; podcasts", N2324)),"radio &amp; podcasts",ISNUMBER(SEARCH("publishing/translations", N2324)),"translations",ISNUMBER(SEARCH("technology/gadgets", N2324)),"gadgets",ISNUMBER(SEARCH("technology/hardware", N2324)),"hardware",ISNUMBER(SEARCH("technology/makerspaces", N2324)),"makerspaces",ISNUMBER(SEARCH("technology/space exploration", N2324)),"space exploration",ISNUMBER(SEARCH("technology/wearables", N2324)),"wearables",ISNUMBER(SEARCH("technology/web", N2324)),"web",ISNUMBER(SEARCH("theater/musical", N2324)),"musical",ISNUMBER(SEARCH("theater/plays", N2324)),"plays",ISNUMBER(SEARCH("theater/spaces", N2324)),"spaces")</f>
        <v>small batch</v>
      </c>
      <c r="S2324" s="6">
        <f t="shared" si="183"/>
        <v>42804.895474537043</v>
      </c>
      <c r="T2324" s="6">
        <f t="shared" si="184"/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tr" cm="1">
        <f t="array" ref="R2325">_xlfn.IFS(ISNUMBER(SEARCH("film &amp; video/television", N2325)),"television",ISNUMBER(SEARCH("film &amp; video/animation", N2325)),"animation",ISNUMBER(SEARCH("film &amp; video/documentary", N2325)),"documentary",ISNUMBER(SEARCH("film &amp; video/drama", N2325)),"drama",ISNUMBER(SEARCH("film &amp; video/science fiction", N2325)),"science fiction",ISNUMBER(SEARCH("film &amp; video/shorts", N2325)),"shorts",ISNUMBER(SEARCH("food/food trucks", N2325)),"food trucks",ISNUMBER(SEARCH("food/restaurants", N2325)),"restaurants",ISNUMBER(SEARCH("food/small batch", N2325)),"small batch",ISNUMBER(SEARCH("games/mobile games", N2325)),"mobile games",ISNUMBER(SEARCH("games/tabletop games", N2325)),"tabletop games",ISNUMBER(SEARCH("games/video games", N2325)),"video games",ISNUMBER(SEARCH("music/classical music", N2325)),"classical music",ISNUMBER(SEARCH("music/electronic music", N2325)),"electronic music",ISNUMBER(SEARCH("music/faith", N2325)),"faith",ISNUMBER(SEARCH("music/indie rock", N2325)),"indie rock",ISNUMBER(SEARCH("music/jazz", N2325)),"jazz",ISNUMBER(SEARCH("music/metal", N2325)),"metal",ISNUMBER(SEARCH("music/pop", N2325)),"pop",ISNUMBER(SEARCH("music/rock", N2325)),"rock",ISNUMBER(SEARCH("music/world music", N2325)),"world music",ISNUMBER(SEARCH("journalism/audio", N2325)),"audio",ISNUMBER(SEARCH("photography/nature", N2325)),"nature",ISNUMBER(SEARCH("photography/people", N2325)),"people",ISNUMBER(SEARCH("photography/photobooks", N2325)),"photobooks",ISNUMBER(SEARCH("photography/places", N2325)),"places",ISNUMBER(SEARCH("publishing/art books", N2325)),"art books",ISNUMBER(SEARCH("publishing/children's books", N2325)),"children's books",ISNUMBER(SEARCH("publishing/fiction", N2325)),"fiction",ISNUMBER(SEARCH("publishing/nonfiction", N2325)),"nonfiction",ISNUMBER(SEARCH("publishing/radio &amp; podcasts", N2325)),"radio &amp; podcasts",ISNUMBER(SEARCH("publishing/translations", N2325)),"translations",ISNUMBER(SEARCH("technology/gadgets", N2325)),"gadgets",ISNUMBER(SEARCH("technology/hardware", N2325)),"hardware",ISNUMBER(SEARCH("technology/makerspaces", N2325)),"makerspaces",ISNUMBER(SEARCH("technology/space exploration", N2325)),"space exploration",ISNUMBER(SEARCH("technology/wearables", N2325)),"wearables",ISNUMBER(SEARCH("technology/web", N2325)),"web",ISNUMBER(SEARCH("theater/musical", N2325)),"musical",ISNUMBER(SEARCH("theater/plays", N2325)),"plays",ISNUMBER(SEARCH("theater/spaces", N2325)),"spaces")</f>
        <v>small batch</v>
      </c>
      <c r="S2325" s="6">
        <f t="shared" si="183"/>
        <v>42807.755173611105</v>
      </c>
      <c r="T2325" s="6">
        <f t="shared" si="184"/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tr">
        <f t="shared" si="182"/>
        <v>food</v>
      </c>
      <c r="R2326" t="str" cm="1">
        <f t="array" ref="R2326">_xlfn.IFS(ISNUMBER(SEARCH("film &amp; video/television", N2326)),"television",ISNUMBER(SEARCH("film &amp; video/animation", N2326)),"animation",ISNUMBER(SEARCH("film &amp; video/documentary", N2326)),"documentary",ISNUMBER(SEARCH("film &amp; video/drama", N2326)),"drama",ISNUMBER(SEARCH("film &amp; video/science fiction", N2326)),"science fiction",ISNUMBER(SEARCH("film &amp; video/shorts", N2326)),"shorts",ISNUMBER(SEARCH("food/food trucks", N2326)),"food trucks",ISNUMBER(SEARCH("food/restaurants", N2326)),"restaurants",ISNUMBER(SEARCH("food/small batch", N2326)),"small batch",ISNUMBER(SEARCH("games/mobile games", N2326)),"mobile games",ISNUMBER(SEARCH("games/tabletop games", N2326)),"tabletop games",ISNUMBER(SEARCH("games/video games", N2326)),"video games",ISNUMBER(SEARCH("music/classical music", N2326)),"classical music",ISNUMBER(SEARCH("music/electronic music", N2326)),"electronic music",ISNUMBER(SEARCH("music/faith", N2326)),"faith",ISNUMBER(SEARCH("music/indie rock", N2326)),"indie rock",ISNUMBER(SEARCH("music/jazz", N2326)),"jazz",ISNUMBER(SEARCH("music/metal", N2326)),"metal",ISNUMBER(SEARCH("music/pop", N2326)),"pop",ISNUMBER(SEARCH("music/rock", N2326)),"rock",ISNUMBER(SEARCH("music/world music", N2326)),"world music",ISNUMBER(SEARCH("journalism/audio", N2326)),"audio",ISNUMBER(SEARCH("photography/nature", N2326)),"nature",ISNUMBER(SEARCH("photography/people", N2326)),"people",ISNUMBER(SEARCH("photography/photobooks", N2326)),"photobooks",ISNUMBER(SEARCH("photography/places", N2326)),"places",ISNUMBER(SEARCH("publishing/art books", N2326)),"art books",ISNUMBER(SEARCH("publishing/children's books", N2326)),"children's books",ISNUMBER(SEARCH("publishing/fiction", N2326)),"fiction",ISNUMBER(SEARCH("publishing/nonfiction", N2326)),"nonfiction",ISNUMBER(SEARCH("publishing/radio &amp; podcasts", N2326)),"radio &amp; podcasts",ISNUMBER(SEARCH("publishing/translations", N2326)),"translations",ISNUMBER(SEARCH("technology/gadgets", N2326)),"gadgets",ISNUMBER(SEARCH("technology/hardware", N2326)),"hardware",ISNUMBER(SEARCH("technology/makerspaces", N2326)),"makerspaces",ISNUMBER(SEARCH("technology/space exploration", N2326)),"space exploration",ISNUMBER(SEARCH("technology/wearables", N2326)),"wearables",ISNUMBER(SEARCH("technology/web", N2326)),"web",ISNUMBER(SEARCH("theater/musical", N2326)),"musical",ISNUMBER(SEARCH("theater/plays", N2326)),"plays",ISNUMBER(SEARCH("theater/spaces", N2326)),"spaces")</f>
        <v>small batch</v>
      </c>
      <c r="S2326" s="6">
        <f t="shared" si="183"/>
        <v>42790.885243055556</v>
      </c>
      <c r="T2326" s="6">
        <f t="shared" si="184"/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tr">
        <f t="shared" si="182"/>
        <v>food</v>
      </c>
      <c r="R2327" t="str" cm="1">
        <f t="array" ref="R2327">_xlfn.IFS(ISNUMBER(SEARCH("film &amp; video/television", N2327)),"television",ISNUMBER(SEARCH("film &amp; video/animation", N2327)),"animation",ISNUMBER(SEARCH("film &amp; video/documentary", N2327)),"documentary",ISNUMBER(SEARCH("film &amp; video/drama", N2327)),"drama",ISNUMBER(SEARCH("film &amp; video/science fiction", N2327)),"science fiction",ISNUMBER(SEARCH("film &amp; video/shorts", N2327)),"shorts",ISNUMBER(SEARCH("food/food trucks", N2327)),"food trucks",ISNUMBER(SEARCH("food/restaurants", N2327)),"restaurants",ISNUMBER(SEARCH("food/small batch", N2327)),"small batch",ISNUMBER(SEARCH("games/mobile games", N2327)),"mobile games",ISNUMBER(SEARCH("games/tabletop games", N2327)),"tabletop games",ISNUMBER(SEARCH("games/video games", N2327)),"video games",ISNUMBER(SEARCH("music/classical music", N2327)),"classical music",ISNUMBER(SEARCH("music/electronic music", N2327)),"electronic music",ISNUMBER(SEARCH("music/faith", N2327)),"faith",ISNUMBER(SEARCH("music/indie rock", N2327)),"indie rock",ISNUMBER(SEARCH("music/jazz", N2327)),"jazz",ISNUMBER(SEARCH("music/metal", N2327)),"metal",ISNUMBER(SEARCH("music/pop", N2327)),"pop",ISNUMBER(SEARCH("music/rock", N2327)),"rock",ISNUMBER(SEARCH("music/world music", N2327)),"world music",ISNUMBER(SEARCH("journalism/audio", N2327)),"audio",ISNUMBER(SEARCH("photography/nature", N2327)),"nature",ISNUMBER(SEARCH("photography/people", N2327)),"people",ISNUMBER(SEARCH("photography/photobooks", N2327)),"photobooks",ISNUMBER(SEARCH("photography/places", N2327)),"places",ISNUMBER(SEARCH("publishing/art books", N2327)),"art books",ISNUMBER(SEARCH("publishing/children's books", N2327)),"children's books",ISNUMBER(SEARCH("publishing/fiction", N2327)),"fiction",ISNUMBER(SEARCH("publishing/nonfiction", N2327)),"nonfiction",ISNUMBER(SEARCH("publishing/radio &amp; podcasts", N2327)),"radio &amp; podcasts",ISNUMBER(SEARCH("publishing/translations", N2327)),"translations",ISNUMBER(SEARCH("technology/gadgets", N2327)),"gadgets",ISNUMBER(SEARCH("technology/hardware", N2327)),"hardware",ISNUMBER(SEARCH("technology/makerspaces", N2327)),"makerspaces",ISNUMBER(SEARCH("technology/space exploration", N2327)),"space exploration",ISNUMBER(SEARCH("technology/wearables", N2327)),"wearables",ISNUMBER(SEARCH("technology/web", N2327)),"web",ISNUMBER(SEARCH("theater/musical", N2327)),"musical",ISNUMBER(SEARCH("theater/plays", N2327)),"plays",ISNUMBER(SEARCH("theater/spaces", N2327)),"spaces")</f>
        <v>small batch</v>
      </c>
      <c r="S2327" s="6">
        <f t="shared" si="183"/>
        <v>42794.022349537037</v>
      </c>
      <c r="T2327" s="6">
        <f t="shared" si="184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tr">
        <f t="shared" si="182"/>
        <v>food</v>
      </c>
      <c r="R2328" t="str" cm="1">
        <f t="array" ref="R2328">_xlfn.IFS(ISNUMBER(SEARCH("film &amp; video/television", N2328)),"television",ISNUMBER(SEARCH("film &amp; video/animation", N2328)),"animation",ISNUMBER(SEARCH("film &amp; video/documentary", N2328)),"documentary",ISNUMBER(SEARCH("film &amp; video/drama", N2328)),"drama",ISNUMBER(SEARCH("film &amp; video/science fiction", N2328)),"science fiction",ISNUMBER(SEARCH("film &amp; video/shorts", N2328)),"shorts",ISNUMBER(SEARCH("food/food trucks", N2328)),"food trucks",ISNUMBER(SEARCH("food/restaurants", N2328)),"restaurants",ISNUMBER(SEARCH("food/small batch", N2328)),"small batch",ISNUMBER(SEARCH("games/mobile games", N2328)),"mobile games",ISNUMBER(SEARCH("games/tabletop games", N2328)),"tabletop games",ISNUMBER(SEARCH("games/video games", N2328)),"video games",ISNUMBER(SEARCH("music/classical music", N2328)),"classical music",ISNUMBER(SEARCH("music/electronic music", N2328)),"electronic music",ISNUMBER(SEARCH("music/faith", N2328)),"faith",ISNUMBER(SEARCH("music/indie rock", N2328)),"indie rock",ISNUMBER(SEARCH("music/jazz", N2328)),"jazz",ISNUMBER(SEARCH("music/metal", N2328)),"metal",ISNUMBER(SEARCH("music/pop", N2328)),"pop",ISNUMBER(SEARCH("music/rock", N2328)),"rock",ISNUMBER(SEARCH("music/world music", N2328)),"world music",ISNUMBER(SEARCH("journalism/audio", N2328)),"audio",ISNUMBER(SEARCH("photography/nature", N2328)),"nature",ISNUMBER(SEARCH("photography/people", N2328)),"people",ISNUMBER(SEARCH("photography/photobooks", N2328)),"photobooks",ISNUMBER(SEARCH("photography/places", N2328)),"places",ISNUMBER(SEARCH("publishing/art books", N2328)),"art books",ISNUMBER(SEARCH("publishing/children's books", N2328)),"children's books",ISNUMBER(SEARCH("publishing/fiction", N2328)),"fiction",ISNUMBER(SEARCH("publishing/nonfiction", N2328)),"nonfiction",ISNUMBER(SEARCH("publishing/radio &amp; podcasts", N2328)),"radio &amp; podcasts",ISNUMBER(SEARCH("publishing/translations", N2328)),"translations",ISNUMBER(SEARCH("technology/gadgets", N2328)),"gadgets",ISNUMBER(SEARCH("technology/hardware", N2328)),"hardware",ISNUMBER(SEARCH("technology/makerspaces", N2328)),"makerspaces",ISNUMBER(SEARCH("technology/space exploration", N2328)),"space exploration",ISNUMBER(SEARCH("technology/wearables", N2328)),"wearables",ISNUMBER(SEARCH("technology/web", N2328)),"web",ISNUMBER(SEARCH("theater/musical", N2328)),"musical",ISNUMBER(SEARCH("theater/plays", N2328)),"plays",ISNUMBER(SEARCH("theater/spaces", N2328)),"spaces")</f>
        <v>small batch</v>
      </c>
      <c r="S2328" s="6">
        <f t="shared" si="183"/>
        <v>42804.034120370372</v>
      </c>
      <c r="T2328" s="6">
        <f t="shared" si="184"/>
        <v>42855.708333333328</v>
      </c>
    </row>
    <row r="2329" spans="1:20" ht="32" hidden="1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tr">
        <f t="shared" si="182"/>
        <v>food</v>
      </c>
      <c r="R2329" t="str" cm="1">
        <f t="array" ref="R2329">_xlfn.IFS(ISNUMBER(SEARCH("film &amp; video/television", N2329)),"television",ISNUMBER(SEARCH("film &amp; video/animation", N2329)),"animation",ISNUMBER(SEARCH("film &amp; video/documentary", N2329)),"documentary",ISNUMBER(SEARCH("film &amp; video/drama", N2329)),"drama",ISNUMBER(SEARCH("film &amp; video/science fiction", N2329)),"science fiction",ISNUMBER(SEARCH("film &amp; video/shorts", N2329)),"shorts",ISNUMBER(SEARCH("food/food trucks", N2329)),"food trucks",ISNUMBER(SEARCH("food/restaurants", N2329)),"restaurants",ISNUMBER(SEARCH("food/small batch", N2329)),"small batch",ISNUMBER(SEARCH("games/mobile games", N2329)),"mobile games",ISNUMBER(SEARCH("games/tabletop games", N2329)),"tabletop games",ISNUMBER(SEARCH("games/video games", N2329)),"video games",ISNUMBER(SEARCH("music/classical music", N2329)),"classical music",ISNUMBER(SEARCH("music/electronic music", N2329)),"electronic music",ISNUMBER(SEARCH("music/faith", N2329)),"faith",ISNUMBER(SEARCH("music/indie rock", N2329)),"indie rock",ISNUMBER(SEARCH("music/jazz", N2329)),"jazz",ISNUMBER(SEARCH("music/metal", N2329)),"metal",ISNUMBER(SEARCH("music/pop", N2329)),"pop",ISNUMBER(SEARCH("music/rock", N2329)),"rock",ISNUMBER(SEARCH("music/world music", N2329)),"world music",ISNUMBER(SEARCH("journalism/audio", N2329)),"audio",ISNUMBER(SEARCH("photography/nature", N2329)),"nature",ISNUMBER(SEARCH("photography/people", N2329)),"people",ISNUMBER(SEARCH("photography/photobooks", N2329)),"photobooks",ISNUMBER(SEARCH("photography/places", N2329)),"places",ISNUMBER(SEARCH("publishing/art books", N2329)),"art books",ISNUMBER(SEARCH("publishing/children's books", N2329)),"children's books",ISNUMBER(SEARCH("publishing/fiction", N2329)),"fiction",ISNUMBER(SEARCH("publishing/nonfiction", N2329)),"nonfiction",ISNUMBER(SEARCH("publishing/radio &amp; podcasts", N2329)),"radio &amp; podcasts",ISNUMBER(SEARCH("publishing/translations", N2329)),"translations",ISNUMBER(SEARCH("technology/gadgets", N2329)),"gadgets",ISNUMBER(SEARCH("technology/hardware", N2329)),"hardware",ISNUMBER(SEARCH("technology/makerspaces", N2329)),"makerspaces",ISNUMBER(SEARCH("technology/space exploration", N2329)),"space exploration",ISNUMBER(SEARCH("technology/wearables", N2329)),"wearables",ISNUMBER(SEARCH("technology/web", N2329)),"web",ISNUMBER(SEARCH("theater/musical", N2329)),"musical",ISNUMBER(SEARCH("theater/plays", N2329)),"plays",ISNUMBER(SEARCH("theater/spaces", N2329)),"spaces")</f>
        <v>small batch</v>
      </c>
      <c r="S2329" s="6">
        <f t="shared" si="183"/>
        <v>41842.917129629634</v>
      </c>
      <c r="T2329" s="6">
        <f t="shared" si="184"/>
        <v>41877.917129629634</v>
      </c>
    </row>
    <row r="2330" spans="1:20" ht="64" hidden="1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tr">
        <f t="shared" si="182"/>
        <v>food</v>
      </c>
      <c r="R2330" t="str" cm="1">
        <f t="array" ref="R2330">_xlfn.IFS(ISNUMBER(SEARCH("film &amp; video/television", N2330)),"television",ISNUMBER(SEARCH("film &amp; video/animation", N2330)),"animation",ISNUMBER(SEARCH("film &amp; video/documentary", N2330)),"documentary",ISNUMBER(SEARCH("film &amp; video/drama", N2330)),"drama",ISNUMBER(SEARCH("film &amp; video/science fiction", N2330)),"science fiction",ISNUMBER(SEARCH("film &amp; video/shorts", N2330)),"shorts",ISNUMBER(SEARCH("food/food trucks", N2330)),"food trucks",ISNUMBER(SEARCH("food/restaurants", N2330)),"restaurants",ISNUMBER(SEARCH("food/small batch", N2330)),"small batch",ISNUMBER(SEARCH("games/mobile games", N2330)),"mobile games",ISNUMBER(SEARCH("games/tabletop games", N2330)),"tabletop games",ISNUMBER(SEARCH("games/video games", N2330)),"video games",ISNUMBER(SEARCH("music/classical music", N2330)),"classical music",ISNUMBER(SEARCH("music/electronic music", N2330)),"electronic music",ISNUMBER(SEARCH("music/faith", N2330)),"faith",ISNUMBER(SEARCH("music/indie rock", N2330)),"indie rock",ISNUMBER(SEARCH("music/jazz", N2330)),"jazz",ISNUMBER(SEARCH("music/metal", N2330)),"metal",ISNUMBER(SEARCH("music/pop", N2330)),"pop",ISNUMBER(SEARCH("music/rock", N2330)),"rock",ISNUMBER(SEARCH("music/world music", N2330)),"world music",ISNUMBER(SEARCH("journalism/audio", N2330)),"audio",ISNUMBER(SEARCH("photography/nature", N2330)),"nature",ISNUMBER(SEARCH("photography/people", N2330)),"people",ISNUMBER(SEARCH("photography/photobooks", N2330)),"photobooks",ISNUMBER(SEARCH("photography/places", N2330)),"places",ISNUMBER(SEARCH("publishing/art books", N2330)),"art books",ISNUMBER(SEARCH("publishing/children's books", N2330)),"children's books",ISNUMBER(SEARCH("publishing/fiction", N2330)),"fiction",ISNUMBER(SEARCH("publishing/nonfiction", N2330)),"nonfiction",ISNUMBER(SEARCH("publishing/radio &amp; podcasts", N2330)),"radio &amp; podcasts",ISNUMBER(SEARCH("publishing/translations", N2330)),"translations",ISNUMBER(SEARCH("technology/gadgets", N2330)),"gadgets",ISNUMBER(SEARCH("technology/hardware", N2330)),"hardware",ISNUMBER(SEARCH("technology/makerspaces", N2330)),"makerspaces",ISNUMBER(SEARCH("technology/space exploration", N2330)),"space exploration",ISNUMBER(SEARCH("technology/wearables", N2330)),"wearables",ISNUMBER(SEARCH("technology/web", N2330)),"web",ISNUMBER(SEARCH("theater/musical", N2330)),"musical",ISNUMBER(SEARCH("theater/plays", N2330)),"plays",ISNUMBER(SEARCH("theater/spaces", N2330)),"spaces")</f>
        <v>small batch</v>
      </c>
      <c r="S2330" s="6">
        <f t="shared" si="183"/>
        <v>42139.781678240746</v>
      </c>
      <c r="T2330" s="6">
        <f t="shared" si="184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tr">
        <f t="shared" si="182"/>
        <v>food</v>
      </c>
      <c r="R2331" t="str" cm="1">
        <f t="array" ref="R2331">_xlfn.IFS(ISNUMBER(SEARCH("film &amp; video/television", N2331)),"television",ISNUMBER(SEARCH("film &amp; video/animation", N2331)),"animation",ISNUMBER(SEARCH("film &amp; video/documentary", N2331)),"documentary",ISNUMBER(SEARCH("film &amp; video/drama", N2331)),"drama",ISNUMBER(SEARCH("film &amp; video/science fiction", N2331)),"science fiction",ISNUMBER(SEARCH("film &amp; video/shorts", N2331)),"shorts",ISNUMBER(SEARCH("food/food trucks", N2331)),"food trucks",ISNUMBER(SEARCH("food/restaurants", N2331)),"restaurants",ISNUMBER(SEARCH("food/small batch", N2331)),"small batch",ISNUMBER(SEARCH("games/mobile games", N2331)),"mobile games",ISNUMBER(SEARCH("games/tabletop games", N2331)),"tabletop games",ISNUMBER(SEARCH("games/video games", N2331)),"video games",ISNUMBER(SEARCH("music/classical music", N2331)),"classical music",ISNUMBER(SEARCH("music/electronic music", N2331)),"electronic music",ISNUMBER(SEARCH("music/faith", N2331)),"faith",ISNUMBER(SEARCH("music/indie rock", N2331)),"indie rock",ISNUMBER(SEARCH("music/jazz", N2331)),"jazz",ISNUMBER(SEARCH("music/metal", N2331)),"metal",ISNUMBER(SEARCH("music/pop", N2331)),"pop",ISNUMBER(SEARCH("music/rock", N2331)),"rock",ISNUMBER(SEARCH("music/world music", N2331)),"world music",ISNUMBER(SEARCH("journalism/audio", N2331)),"audio",ISNUMBER(SEARCH("photography/nature", N2331)),"nature",ISNUMBER(SEARCH("photography/people", N2331)),"people",ISNUMBER(SEARCH("photography/photobooks", N2331)),"photobooks",ISNUMBER(SEARCH("photography/places", N2331)),"places",ISNUMBER(SEARCH("publishing/art books", N2331)),"art books",ISNUMBER(SEARCH("publishing/children's books", N2331)),"children's books",ISNUMBER(SEARCH("publishing/fiction", N2331)),"fiction",ISNUMBER(SEARCH("publishing/nonfiction", N2331)),"nonfiction",ISNUMBER(SEARCH("publishing/radio &amp; podcasts", N2331)),"radio &amp; podcasts",ISNUMBER(SEARCH("publishing/translations", N2331)),"translations",ISNUMBER(SEARCH("technology/gadgets", N2331)),"gadgets",ISNUMBER(SEARCH("technology/hardware", N2331)),"hardware",ISNUMBER(SEARCH("technology/makerspaces", N2331)),"makerspaces",ISNUMBER(SEARCH("technology/space exploration", N2331)),"space exploration",ISNUMBER(SEARCH("technology/wearables", N2331)),"wearables",ISNUMBER(SEARCH("technology/web", N2331)),"web",ISNUMBER(SEARCH("theater/musical", N2331)),"musical",ISNUMBER(SEARCH("theater/plays", N2331)),"plays",ISNUMBER(SEARCH("theater/spaces", N2331)),"spaces")</f>
        <v>small batch</v>
      </c>
      <c r="S2331" s="6">
        <f t="shared" si="183"/>
        <v>41807.624374999999</v>
      </c>
      <c r="T2331" s="6">
        <f t="shared" si="184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tr">
        <f t="shared" si="182"/>
        <v>food</v>
      </c>
      <c r="R2332" t="str" cm="1">
        <f t="array" ref="R2332">_xlfn.IFS(ISNUMBER(SEARCH("film &amp; video/television", N2332)),"television",ISNUMBER(SEARCH("film &amp; video/animation", N2332)),"animation",ISNUMBER(SEARCH("film &amp; video/documentary", N2332)),"documentary",ISNUMBER(SEARCH("film &amp; video/drama", N2332)),"drama",ISNUMBER(SEARCH("film &amp; video/science fiction", N2332)),"science fiction",ISNUMBER(SEARCH("film &amp; video/shorts", N2332)),"shorts",ISNUMBER(SEARCH("food/food trucks", N2332)),"food trucks",ISNUMBER(SEARCH("food/restaurants", N2332)),"restaurants",ISNUMBER(SEARCH("food/small batch", N2332)),"small batch",ISNUMBER(SEARCH("games/mobile games", N2332)),"mobile games",ISNUMBER(SEARCH("games/tabletop games", N2332)),"tabletop games",ISNUMBER(SEARCH("games/video games", N2332)),"video games",ISNUMBER(SEARCH("music/classical music", N2332)),"classical music",ISNUMBER(SEARCH("music/electronic music", N2332)),"electronic music",ISNUMBER(SEARCH("music/faith", N2332)),"faith",ISNUMBER(SEARCH("music/indie rock", N2332)),"indie rock",ISNUMBER(SEARCH("music/jazz", N2332)),"jazz",ISNUMBER(SEARCH("music/metal", N2332)),"metal",ISNUMBER(SEARCH("music/pop", N2332)),"pop",ISNUMBER(SEARCH("music/rock", N2332)),"rock",ISNUMBER(SEARCH("music/world music", N2332)),"world music",ISNUMBER(SEARCH("journalism/audio", N2332)),"audio",ISNUMBER(SEARCH("photography/nature", N2332)),"nature",ISNUMBER(SEARCH("photography/people", N2332)),"people",ISNUMBER(SEARCH("photography/photobooks", N2332)),"photobooks",ISNUMBER(SEARCH("photography/places", N2332)),"places",ISNUMBER(SEARCH("publishing/art books", N2332)),"art books",ISNUMBER(SEARCH("publishing/children's books", N2332)),"children's books",ISNUMBER(SEARCH("publishing/fiction", N2332)),"fiction",ISNUMBER(SEARCH("publishing/nonfiction", N2332)),"nonfiction",ISNUMBER(SEARCH("publishing/radio &amp; podcasts", N2332)),"radio &amp; podcasts",ISNUMBER(SEARCH("publishing/translations", N2332)),"translations",ISNUMBER(SEARCH("technology/gadgets", N2332)),"gadgets",ISNUMBER(SEARCH("technology/hardware", N2332)),"hardware",ISNUMBER(SEARCH("technology/makerspaces", N2332)),"makerspaces",ISNUMBER(SEARCH("technology/space exploration", N2332)),"space exploration",ISNUMBER(SEARCH("technology/wearables", N2332)),"wearables",ISNUMBER(SEARCH("technology/web", N2332)),"web",ISNUMBER(SEARCH("theater/musical", N2332)),"musical",ISNUMBER(SEARCH("theater/plays", N2332)),"plays",ISNUMBER(SEARCH("theater/spaces", N2332)),"spaces")</f>
        <v>small batch</v>
      </c>
      <c r="S2332" s="6">
        <f t="shared" si="183"/>
        <v>42332.89980324074</v>
      </c>
      <c r="T2332" s="6">
        <f t="shared" si="184"/>
        <v>42363</v>
      </c>
    </row>
    <row r="2333" spans="1:20" ht="48" hidden="1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tr">
        <f t="shared" si="182"/>
        <v>food</v>
      </c>
      <c r="R2333" t="str" cm="1">
        <f t="array" ref="R2333">_xlfn.IFS(ISNUMBER(SEARCH("film &amp; video/television", N2333)),"television",ISNUMBER(SEARCH("film &amp; video/animation", N2333)),"animation",ISNUMBER(SEARCH("film &amp; video/documentary", N2333)),"documentary",ISNUMBER(SEARCH("film &amp; video/drama", N2333)),"drama",ISNUMBER(SEARCH("film &amp; video/science fiction", N2333)),"science fiction",ISNUMBER(SEARCH("film &amp; video/shorts", N2333)),"shorts",ISNUMBER(SEARCH("food/food trucks", N2333)),"food trucks",ISNUMBER(SEARCH("food/restaurants", N2333)),"restaurants",ISNUMBER(SEARCH("food/small batch", N2333)),"small batch",ISNUMBER(SEARCH("games/mobile games", N2333)),"mobile games",ISNUMBER(SEARCH("games/tabletop games", N2333)),"tabletop games",ISNUMBER(SEARCH("games/video games", N2333)),"video games",ISNUMBER(SEARCH("music/classical music", N2333)),"classical music",ISNUMBER(SEARCH("music/electronic music", N2333)),"electronic music",ISNUMBER(SEARCH("music/faith", N2333)),"faith",ISNUMBER(SEARCH("music/indie rock", N2333)),"indie rock",ISNUMBER(SEARCH("music/jazz", N2333)),"jazz",ISNUMBER(SEARCH("music/metal", N2333)),"metal",ISNUMBER(SEARCH("music/pop", N2333)),"pop",ISNUMBER(SEARCH("music/rock", N2333)),"rock",ISNUMBER(SEARCH("music/world music", N2333)),"world music",ISNUMBER(SEARCH("journalism/audio", N2333)),"audio",ISNUMBER(SEARCH("photography/nature", N2333)),"nature",ISNUMBER(SEARCH("photography/people", N2333)),"people",ISNUMBER(SEARCH("photography/photobooks", N2333)),"photobooks",ISNUMBER(SEARCH("photography/places", N2333)),"places",ISNUMBER(SEARCH("publishing/art books", N2333)),"art books",ISNUMBER(SEARCH("publishing/children's books", N2333)),"children's books",ISNUMBER(SEARCH("publishing/fiction", N2333)),"fiction",ISNUMBER(SEARCH("publishing/nonfiction", N2333)),"nonfiction",ISNUMBER(SEARCH("publishing/radio &amp; podcasts", N2333)),"radio &amp; podcasts",ISNUMBER(SEARCH("publishing/translations", N2333)),"translations",ISNUMBER(SEARCH("technology/gadgets", N2333)),"gadgets",ISNUMBER(SEARCH("technology/hardware", N2333)),"hardware",ISNUMBER(SEARCH("technology/makerspaces", N2333)),"makerspaces",ISNUMBER(SEARCH("technology/space exploration", N2333)),"space exploration",ISNUMBER(SEARCH("technology/wearables", N2333)),"wearables",ISNUMBER(SEARCH("technology/web", N2333)),"web",ISNUMBER(SEARCH("theater/musical", N2333)),"musical",ISNUMBER(SEARCH("theater/plays", N2333)),"plays",ISNUMBER(SEARCH("theater/spaces", N2333)),"spaces")</f>
        <v>small batch</v>
      </c>
      <c r="S2333" s="6">
        <f t="shared" si="183"/>
        <v>41839.005671296298</v>
      </c>
      <c r="T2333" s="6">
        <f t="shared" si="184"/>
        <v>41869.005671296298</v>
      </c>
    </row>
    <row r="2334" spans="1:20" ht="48" hidden="1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tr">
        <f t="shared" si="182"/>
        <v>food</v>
      </c>
      <c r="R2334" t="str" cm="1">
        <f t="array" ref="R2334">_xlfn.IFS(ISNUMBER(SEARCH("film &amp; video/television", N2334)),"television",ISNUMBER(SEARCH("film &amp; video/animation", N2334)),"animation",ISNUMBER(SEARCH("film &amp; video/documentary", N2334)),"documentary",ISNUMBER(SEARCH("film &amp; video/drama", N2334)),"drama",ISNUMBER(SEARCH("film &amp; video/science fiction", N2334)),"science fiction",ISNUMBER(SEARCH("film &amp; video/shorts", N2334)),"shorts",ISNUMBER(SEARCH("food/food trucks", N2334)),"food trucks",ISNUMBER(SEARCH("food/restaurants", N2334)),"restaurants",ISNUMBER(SEARCH("food/small batch", N2334)),"small batch",ISNUMBER(SEARCH("games/mobile games", N2334)),"mobile games",ISNUMBER(SEARCH("games/tabletop games", N2334)),"tabletop games",ISNUMBER(SEARCH("games/video games", N2334)),"video games",ISNUMBER(SEARCH("music/classical music", N2334)),"classical music",ISNUMBER(SEARCH("music/electronic music", N2334)),"electronic music",ISNUMBER(SEARCH("music/faith", N2334)),"faith",ISNUMBER(SEARCH("music/indie rock", N2334)),"indie rock",ISNUMBER(SEARCH("music/jazz", N2334)),"jazz",ISNUMBER(SEARCH("music/metal", N2334)),"metal",ISNUMBER(SEARCH("music/pop", N2334)),"pop",ISNUMBER(SEARCH("music/rock", N2334)),"rock",ISNUMBER(SEARCH("music/world music", N2334)),"world music",ISNUMBER(SEARCH("journalism/audio", N2334)),"audio",ISNUMBER(SEARCH("photography/nature", N2334)),"nature",ISNUMBER(SEARCH("photography/people", N2334)),"people",ISNUMBER(SEARCH("photography/photobooks", N2334)),"photobooks",ISNUMBER(SEARCH("photography/places", N2334)),"places",ISNUMBER(SEARCH("publishing/art books", N2334)),"art books",ISNUMBER(SEARCH("publishing/children's books", N2334)),"children's books",ISNUMBER(SEARCH("publishing/fiction", N2334)),"fiction",ISNUMBER(SEARCH("publishing/nonfiction", N2334)),"nonfiction",ISNUMBER(SEARCH("publishing/radio &amp; podcasts", N2334)),"radio &amp; podcasts",ISNUMBER(SEARCH("publishing/translations", N2334)),"translations",ISNUMBER(SEARCH("technology/gadgets", N2334)),"gadgets",ISNUMBER(SEARCH("technology/hardware", N2334)),"hardware",ISNUMBER(SEARCH("technology/makerspaces", N2334)),"makerspaces",ISNUMBER(SEARCH("technology/space exploration", N2334)),"space exploration",ISNUMBER(SEARCH("technology/wearables", N2334)),"wearables",ISNUMBER(SEARCH("technology/web", N2334)),"web",ISNUMBER(SEARCH("theater/musical", N2334)),"musical",ISNUMBER(SEARCH("theater/plays", N2334)),"plays",ISNUMBER(SEARCH("theater/spaces", N2334)),"spaces")</f>
        <v>small batch</v>
      </c>
      <c r="S2334" s="6">
        <f t="shared" si="183"/>
        <v>42011.628136574072</v>
      </c>
      <c r="T2334" s="6">
        <f t="shared" si="184"/>
        <v>42041.628136574072</v>
      </c>
    </row>
    <row r="2335" spans="1:20" ht="48" hidden="1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tr">
        <f t="shared" si="182"/>
        <v>food</v>
      </c>
      <c r="R2335" t="str" cm="1">
        <f t="array" ref="R2335">_xlfn.IFS(ISNUMBER(SEARCH("film &amp; video/television", N2335)),"television",ISNUMBER(SEARCH("film &amp; video/animation", N2335)),"animation",ISNUMBER(SEARCH("film &amp; video/documentary", N2335)),"documentary",ISNUMBER(SEARCH("film &amp; video/drama", N2335)),"drama",ISNUMBER(SEARCH("film &amp; video/science fiction", N2335)),"science fiction",ISNUMBER(SEARCH("film &amp; video/shorts", N2335)),"shorts",ISNUMBER(SEARCH("food/food trucks", N2335)),"food trucks",ISNUMBER(SEARCH("food/restaurants", N2335)),"restaurants",ISNUMBER(SEARCH("food/small batch", N2335)),"small batch",ISNUMBER(SEARCH("games/mobile games", N2335)),"mobile games",ISNUMBER(SEARCH("games/tabletop games", N2335)),"tabletop games",ISNUMBER(SEARCH("games/video games", N2335)),"video games",ISNUMBER(SEARCH("music/classical music", N2335)),"classical music",ISNUMBER(SEARCH("music/electronic music", N2335)),"electronic music",ISNUMBER(SEARCH("music/faith", N2335)),"faith",ISNUMBER(SEARCH("music/indie rock", N2335)),"indie rock",ISNUMBER(SEARCH("music/jazz", N2335)),"jazz",ISNUMBER(SEARCH("music/metal", N2335)),"metal",ISNUMBER(SEARCH("music/pop", N2335)),"pop",ISNUMBER(SEARCH("music/rock", N2335)),"rock",ISNUMBER(SEARCH("music/world music", N2335)),"world music",ISNUMBER(SEARCH("journalism/audio", N2335)),"audio",ISNUMBER(SEARCH("photography/nature", N2335)),"nature",ISNUMBER(SEARCH("photography/people", N2335)),"people",ISNUMBER(SEARCH("photography/photobooks", N2335)),"photobooks",ISNUMBER(SEARCH("photography/places", N2335)),"places",ISNUMBER(SEARCH("publishing/art books", N2335)),"art books",ISNUMBER(SEARCH("publishing/children's books", N2335)),"children's books",ISNUMBER(SEARCH("publishing/fiction", N2335)),"fiction",ISNUMBER(SEARCH("publishing/nonfiction", N2335)),"nonfiction",ISNUMBER(SEARCH("publishing/radio &amp; podcasts", N2335)),"radio &amp; podcasts",ISNUMBER(SEARCH("publishing/translations", N2335)),"translations",ISNUMBER(SEARCH("technology/gadgets", N2335)),"gadgets",ISNUMBER(SEARCH("technology/hardware", N2335)),"hardware",ISNUMBER(SEARCH("technology/makerspaces", N2335)),"makerspaces",ISNUMBER(SEARCH("technology/space exploration", N2335)),"space exploration",ISNUMBER(SEARCH("technology/wearables", N2335)),"wearables",ISNUMBER(SEARCH("technology/web", N2335)),"web",ISNUMBER(SEARCH("theater/musical", N2335)),"musical",ISNUMBER(SEARCH("theater/plays", N2335)),"plays",ISNUMBER(SEARCH("theater/spaces", N2335)),"spaces")</f>
        <v>small batch</v>
      </c>
      <c r="S2335" s="6">
        <f t="shared" si="183"/>
        <v>41767.650347222225</v>
      </c>
      <c r="T2335" s="6">
        <f t="shared" si="184"/>
        <v>41788.743055555555</v>
      </c>
    </row>
    <row r="2336" spans="1:20" ht="48" hidden="1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tr">
        <f t="shared" si="182"/>
        <v>food</v>
      </c>
      <c r="R2336" t="str" cm="1">
        <f t="array" ref="R2336">_xlfn.IFS(ISNUMBER(SEARCH("film &amp; video/television", N2336)),"television",ISNUMBER(SEARCH("film &amp; video/animation", N2336)),"animation",ISNUMBER(SEARCH("film &amp; video/documentary", N2336)),"documentary",ISNUMBER(SEARCH("film &amp; video/drama", N2336)),"drama",ISNUMBER(SEARCH("film &amp; video/science fiction", N2336)),"science fiction",ISNUMBER(SEARCH("film &amp; video/shorts", N2336)),"shorts",ISNUMBER(SEARCH("food/food trucks", N2336)),"food trucks",ISNUMBER(SEARCH("food/restaurants", N2336)),"restaurants",ISNUMBER(SEARCH("food/small batch", N2336)),"small batch",ISNUMBER(SEARCH("games/mobile games", N2336)),"mobile games",ISNUMBER(SEARCH("games/tabletop games", N2336)),"tabletop games",ISNUMBER(SEARCH("games/video games", N2336)),"video games",ISNUMBER(SEARCH("music/classical music", N2336)),"classical music",ISNUMBER(SEARCH("music/electronic music", N2336)),"electronic music",ISNUMBER(SEARCH("music/faith", N2336)),"faith",ISNUMBER(SEARCH("music/indie rock", N2336)),"indie rock",ISNUMBER(SEARCH("music/jazz", N2336)),"jazz",ISNUMBER(SEARCH("music/metal", N2336)),"metal",ISNUMBER(SEARCH("music/pop", N2336)),"pop",ISNUMBER(SEARCH("music/rock", N2336)),"rock",ISNUMBER(SEARCH("music/world music", N2336)),"world music",ISNUMBER(SEARCH("journalism/audio", N2336)),"audio",ISNUMBER(SEARCH("photography/nature", N2336)),"nature",ISNUMBER(SEARCH("photography/people", N2336)),"people",ISNUMBER(SEARCH("photography/photobooks", N2336)),"photobooks",ISNUMBER(SEARCH("photography/places", N2336)),"places",ISNUMBER(SEARCH("publishing/art books", N2336)),"art books",ISNUMBER(SEARCH("publishing/children's books", N2336)),"children's books",ISNUMBER(SEARCH("publishing/fiction", N2336)),"fiction",ISNUMBER(SEARCH("publishing/nonfiction", N2336)),"nonfiction",ISNUMBER(SEARCH("publishing/radio &amp; podcasts", N2336)),"radio &amp; podcasts",ISNUMBER(SEARCH("publishing/translations", N2336)),"translations",ISNUMBER(SEARCH("technology/gadgets", N2336)),"gadgets",ISNUMBER(SEARCH("technology/hardware", N2336)),"hardware",ISNUMBER(SEARCH("technology/makerspaces", N2336)),"makerspaces",ISNUMBER(SEARCH("technology/space exploration", N2336)),"space exploration",ISNUMBER(SEARCH("technology/wearables", N2336)),"wearables",ISNUMBER(SEARCH("technology/web", N2336)),"web",ISNUMBER(SEARCH("theater/musical", N2336)),"musical",ISNUMBER(SEARCH("theater/plays", N2336)),"plays",ISNUMBER(SEARCH("theater/spaces", N2336)),"spaces")</f>
        <v>small batch</v>
      </c>
      <c r="S2336" s="6">
        <f t="shared" si="183"/>
        <v>41918.670115740737</v>
      </c>
      <c r="T2336" s="6">
        <f t="shared" si="184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tr">
        <f t="shared" si="182"/>
        <v>food</v>
      </c>
      <c r="R2337" t="str" cm="1">
        <f t="array" ref="R2337">_xlfn.IFS(ISNUMBER(SEARCH("film &amp; video/television", N2337)),"television",ISNUMBER(SEARCH("film &amp; video/animation", N2337)),"animation",ISNUMBER(SEARCH("film &amp; video/documentary", N2337)),"documentary",ISNUMBER(SEARCH("film &amp; video/drama", N2337)),"drama",ISNUMBER(SEARCH("film &amp; video/science fiction", N2337)),"science fiction",ISNUMBER(SEARCH("film &amp; video/shorts", N2337)),"shorts",ISNUMBER(SEARCH("food/food trucks", N2337)),"food trucks",ISNUMBER(SEARCH("food/restaurants", N2337)),"restaurants",ISNUMBER(SEARCH("food/small batch", N2337)),"small batch",ISNUMBER(SEARCH("games/mobile games", N2337)),"mobile games",ISNUMBER(SEARCH("games/tabletop games", N2337)),"tabletop games",ISNUMBER(SEARCH("games/video games", N2337)),"video games",ISNUMBER(SEARCH("music/classical music", N2337)),"classical music",ISNUMBER(SEARCH("music/electronic music", N2337)),"electronic music",ISNUMBER(SEARCH("music/faith", N2337)),"faith",ISNUMBER(SEARCH("music/indie rock", N2337)),"indie rock",ISNUMBER(SEARCH("music/jazz", N2337)),"jazz",ISNUMBER(SEARCH("music/metal", N2337)),"metal",ISNUMBER(SEARCH("music/pop", N2337)),"pop",ISNUMBER(SEARCH("music/rock", N2337)),"rock",ISNUMBER(SEARCH("music/world music", N2337)),"world music",ISNUMBER(SEARCH("journalism/audio", N2337)),"audio",ISNUMBER(SEARCH("photography/nature", N2337)),"nature",ISNUMBER(SEARCH("photography/people", N2337)),"people",ISNUMBER(SEARCH("photography/photobooks", N2337)),"photobooks",ISNUMBER(SEARCH("photography/places", N2337)),"places",ISNUMBER(SEARCH("publishing/art books", N2337)),"art books",ISNUMBER(SEARCH("publishing/children's books", N2337)),"children's books",ISNUMBER(SEARCH("publishing/fiction", N2337)),"fiction",ISNUMBER(SEARCH("publishing/nonfiction", N2337)),"nonfiction",ISNUMBER(SEARCH("publishing/radio &amp; podcasts", N2337)),"radio &amp; podcasts",ISNUMBER(SEARCH("publishing/translations", N2337)),"translations",ISNUMBER(SEARCH("technology/gadgets", N2337)),"gadgets",ISNUMBER(SEARCH("technology/hardware", N2337)),"hardware",ISNUMBER(SEARCH("technology/makerspaces", N2337)),"makerspaces",ISNUMBER(SEARCH("technology/space exploration", N2337)),"space exploration",ISNUMBER(SEARCH("technology/wearables", N2337)),"wearables",ISNUMBER(SEARCH("technology/web", N2337)),"web",ISNUMBER(SEARCH("theater/musical", N2337)),"musical",ISNUMBER(SEARCH("theater/plays", N2337)),"plays",ISNUMBER(SEARCH("theater/spaces", N2337)),"spaces")</f>
        <v>small batch</v>
      </c>
      <c r="S2337" s="6">
        <f t="shared" si="183"/>
        <v>41771.572256944448</v>
      </c>
      <c r="T2337" s="6">
        <f t="shared" si="184"/>
        <v>41801.572256944448</v>
      </c>
    </row>
    <row r="2338" spans="1:20" ht="48" hidden="1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tr">
        <f t="shared" si="182"/>
        <v>food</v>
      </c>
      <c r="R2338" t="str" cm="1">
        <f t="array" ref="R2338">_xlfn.IFS(ISNUMBER(SEARCH("film &amp; video/television", N2338)),"television",ISNUMBER(SEARCH("film &amp; video/animation", N2338)),"animation",ISNUMBER(SEARCH("film &amp; video/documentary", N2338)),"documentary",ISNUMBER(SEARCH("film &amp; video/drama", N2338)),"drama",ISNUMBER(SEARCH("film &amp; video/science fiction", N2338)),"science fiction",ISNUMBER(SEARCH("film &amp; video/shorts", N2338)),"shorts",ISNUMBER(SEARCH("food/food trucks", N2338)),"food trucks",ISNUMBER(SEARCH("food/restaurants", N2338)),"restaurants",ISNUMBER(SEARCH("food/small batch", N2338)),"small batch",ISNUMBER(SEARCH("games/mobile games", N2338)),"mobile games",ISNUMBER(SEARCH("games/tabletop games", N2338)),"tabletop games",ISNUMBER(SEARCH("games/video games", N2338)),"video games",ISNUMBER(SEARCH("music/classical music", N2338)),"classical music",ISNUMBER(SEARCH("music/electronic music", N2338)),"electronic music",ISNUMBER(SEARCH("music/faith", N2338)),"faith",ISNUMBER(SEARCH("music/indie rock", N2338)),"indie rock",ISNUMBER(SEARCH("music/jazz", N2338)),"jazz",ISNUMBER(SEARCH("music/metal", N2338)),"metal",ISNUMBER(SEARCH("music/pop", N2338)),"pop",ISNUMBER(SEARCH("music/rock", N2338)),"rock",ISNUMBER(SEARCH("music/world music", N2338)),"world music",ISNUMBER(SEARCH("journalism/audio", N2338)),"audio",ISNUMBER(SEARCH("photography/nature", N2338)),"nature",ISNUMBER(SEARCH("photography/people", N2338)),"people",ISNUMBER(SEARCH("photography/photobooks", N2338)),"photobooks",ISNUMBER(SEARCH("photography/places", N2338)),"places",ISNUMBER(SEARCH("publishing/art books", N2338)),"art books",ISNUMBER(SEARCH("publishing/children's books", N2338)),"children's books",ISNUMBER(SEARCH("publishing/fiction", N2338)),"fiction",ISNUMBER(SEARCH("publishing/nonfiction", N2338)),"nonfiction",ISNUMBER(SEARCH("publishing/radio &amp; podcasts", N2338)),"radio &amp; podcasts",ISNUMBER(SEARCH("publishing/translations", N2338)),"translations",ISNUMBER(SEARCH("technology/gadgets", N2338)),"gadgets",ISNUMBER(SEARCH("technology/hardware", N2338)),"hardware",ISNUMBER(SEARCH("technology/makerspaces", N2338)),"makerspaces",ISNUMBER(SEARCH("technology/space exploration", N2338)),"space exploration",ISNUMBER(SEARCH("technology/wearables", N2338)),"wearables",ISNUMBER(SEARCH("technology/web", N2338)),"web",ISNUMBER(SEARCH("theater/musical", N2338)),"musical",ISNUMBER(SEARCH("theater/plays", N2338)),"plays",ISNUMBER(SEARCH("theater/spaces", N2338)),"spaces")</f>
        <v>small batch</v>
      </c>
      <c r="S2338" s="6">
        <f t="shared" si="183"/>
        <v>41666.924710648149</v>
      </c>
      <c r="T2338" s="6">
        <f t="shared" si="184"/>
        <v>41706.924710648149</v>
      </c>
    </row>
    <row r="2339" spans="1:20" ht="32" hidden="1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tr">
        <f t="shared" si="182"/>
        <v>food</v>
      </c>
      <c r="R2339" t="str" cm="1">
        <f t="array" ref="R2339">_xlfn.IFS(ISNUMBER(SEARCH("film &amp; video/television", N2339)),"television",ISNUMBER(SEARCH("film &amp; video/animation", N2339)),"animation",ISNUMBER(SEARCH("film &amp; video/documentary", N2339)),"documentary",ISNUMBER(SEARCH("film &amp; video/drama", N2339)),"drama",ISNUMBER(SEARCH("film &amp; video/science fiction", N2339)),"science fiction",ISNUMBER(SEARCH("film &amp; video/shorts", N2339)),"shorts",ISNUMBER(SEARCH("food/food trucks", N2339)),"food trucks",ISNUMBER(SEARCH("food/restaurants", N2339)),"restaurants",ISNUMBER(SEARCH("food/small batch", N2339)),"small batch",ISNUMBER(SEARCH("games/mobile games", N2339)),"mobile games",ISNUMBER(SEARCH("games/tabletop games", N2339)),"tabletop games",ISNUMBER(SEARCH("games/video games", N2339)),"video games",ISNUMBER(SEARCH("music/classical music", N2339)),"classical music",ISNUMBER(SEARCH("music/electronic music", N2339)),"electronic music",ISNUMBER(SEARCH("music/faith", N2339)),"faith",ISNUMBER(SEARCH("music/indie rock", N2339)),"indie rock",ISNUMBER(SEARCH("music/jazz", N2339)),"jazz",ISNUMBER(SEARCH("music/metal", N2339)),"metal",ISNUMBER(SEARCH("music/pop", N2339)),"pop",ISNUMBER(SEARCH("music/rock", N2339)),"rock",ISNUMBER(SEARCH("music/world music", N2339)),"world music",ISNUMBER(SEARCH("journalism/audio", N2339)),"audio",ISNUMBER(SEARCH("photography/nature", N2339)),"nature",ISNUMBER(SEARCH("photography/people", N2339)),"people",ISNUMBER(SEARCH("photography/photobooks", N2339)),"photobooks",ISNUMBER(SEARCH("photography/places", N2339)),"places",ISNUMBER(SEARCH("publishing/art books", N2339)),"art books",ISNUMBER(SEARCH("publishing/children's books", N2339)),"children's books",ISNUMBER(SEARCH("publishing/fiction", N2339)),"fiction",ISNUMBER(SEARCH("publishing/nonfiction", N2339)),"nonfiction",ISNUMBER(SEARCH("publishing/radio &amp; podcasts", N2339)),"radio &amp; podcasts",ISNUMBER(SEARCH("publishing/translations", N2339)),"translations",ISNUMBER(SEARCH("technology/gadgets", N2339)),"gadgets",ISNUMBER(SEARCH("technology/hardware", N2339)),"hardware",ISNUMBER(SEARCH("technology/makerspaces", N2339)),"makerspaces",ISNUMBER(SEARCH("technology/space exploration", N2339)),"space exploration",ISNUMBER(SEARCH("technology/wearables", N2339)),"wearables",ISNUMBER(SEARCH("technology/web", N2339)),"web",ISNUMBER(SEARCH("theater/musical", N2339)),"musical",ISNUMBER(SEARCH("theater/plays", N2339)),"plays",ISNUMBER(SEARCH("theater/spaces", N2339)),"spaces")</f>
        <v>small batch</v>
      </c>
      <c r="S2339" s="6">
        <f t="shared" si="183"/>
        <v>41786.640543981484</v>
      </c>
      <c r="T2339" s="6">
        <f t="shared" si="184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tr">
        <f t="shared" si="182"/>
        <v>food</v>
      </c>
      <c r="R2340" t="str" cm="1">
        <f t="array" ref="R2340">_xlfn.IFS(ISNUMBER(SEARCH("film &amp; video/television", N2340)),"television",ISNUMBER(SEARCH("film &amp; video/animation", N2340)),"animation",ISNUMBER(SEARCH("film &amp; video/documentary", N2340)),"documentary",ISNUMBER(SEARCH("film &amp; video/drama", N2340)),"drama",ISNUMBER(SEARCH("film &amp; video/science fiction", N2340)),"science fiction",ISNUMBER(SEARCH("film &amp; video/shorts", N2340)),"shorts",ISNUMBER(SEARCH("food/food trucks", N2340)),"food trucks",ISNUMBER(SEARCH("food/restaurants", N2340)),"restaurants",ISNUMBER(SEARCH("food/small batch", N2340)),"small batch",ISNUMBER(SEARCH("games/mobile games", N2340)),"mobile games",ISNUMBER(SEARCH("games/tabletop games", N2340)),"tabletop games",ISNUMBER(SEARCH("games/video games", N2340)),"video games",ISNUMBER(SEARCH("music/classical music", N2340)),"classical music",ISNUMBER(SEARCH("music/electronic music", N2340)),"electronic music",ISNUMBER(SEARCH("music/faith", N2340)),"faith",ISNUMBER(SEARCH("music/indie rock", N2340)),"indie rock",ISNUMBER(SEARCH("music/jazz", N2340)),"jazz",ISNUMBER(SEARCH("music/metal", N2340)),"metal",ISNUMBER(SEARCH("music/pop", N2340)),"pop",ISNUMBER(SEARCH("music/rock", N2340)),"rock",ISNUMBER(SEARCH("music/world music", N2340)),"world music",ISNUMBER(SEARCH("journalism/audio", N2340)),"audio",ISNUMBER(SEARCH("photography/nature", N2340)),"nature",ISNUMBER(SEARCH("photography/people", N2340)),"people",ISNUMBER(SEARCH("photography/photobooks", N2340)),"photobooks",ISNUMBER(SEARCH("photography/places", N2340)),"places",ISNUMBER(SEARCH("publishing/art books", N2340)),"art books",ISNUMBER(SEARCH("publishing/children's books", N2340)),"children's books",ISNUMBER(SEARCH("publishing/fiction", N2340)),"fiction",ISNUMBER(SEARCH("publishing/nonfiction", N2340)),"nonfiction",ISNUMBER(SEARCH("publishing/radio &amp; podcasts", N2340)),"radio &amp; podcasts",ISNUMBER(SEARCH("publishing/translations", N2340)),"translations",ISNUMBER(SEARCH("technology/gadgets", N2340)),"gadgets",ISNUMBER(SEARCH("technology/hardware", N2340)),"hardware",ISNUMBER(SEARCH("technology/makerspaces", N2340)),"makerspaces",ISNUMBER(SEARCH("technology/space exploration", N2340)),"space exploration",ISNUMBER(SEARCH("technology/wearables", N2340)),"wearables",ISNUMBER(SEARCH("technology/web", N2340)),"web",ISNUMBER(SEARCH("theater/musical", N2340)),"musical",ISNUMBER(SEARCH("theater/plays", N2340)),"plays",ISNUMBER(SEARCH("theater/spaces", N2340)),"spaces")</f>
        <v>small batch</v>
      </c>
      <c r="S2340" s="6">
        <f t="shared" si="183"/>
        <v>41789.896805555552</v>
      </c>
      <c r="T2340" s="6">
        <f t="shared" si="184"/>
        <v>41819.896805555552</v>
      </c>
    </row>
    <row r="2341" spans="1:20" ht="48" hidden="1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tr">
        <f t="shared" si="182"/>
        <v>food</v>
      </c>
      <c r="R2341" t="str" cm="1">
        <f t="array" ref="R2341">_xlfn.IFS(ISNUMBER(SEARCH("film &amp; video/television", N2341)),"television",ISNUMBER(SEARCH("film &amp; video/animation", N2341)),"animation",ISNUMBER(SEARCH("film &amp; video/documentary", N2341)),"documentary",ISNUMBER(SEARCH("film &amp; video/drama", N2341)),"drama",ISNUMBER(SEARCH("film &amp; video/science fiction", N2341)),"science fiction",ISNUMBER(SEARCH("film &amp; video/shorts", N2341)),"shorts",ISNUMBER(SEARCH("food/food trucks", N2341)),"food trucks",ISNUMBER(SEARCH("food/restaurants", N2341)),"restaurants",ISNUMBER(SEARCH("food/small batch", N2341)),"small batch",ISNUMBER(SEARCH("games/mobile games", N2341)),"mobile games",ISNUMBER(SEARCH("games/tabletop games", N2341)),"tabletop games",ISNUMBER(SEARCH("games/video games", N2341)),"video games",ISNUMBER(SEARCH("music/classical music", N2341)),"classical music",ISNUMBER(SEARCH("music/electronic music", N2341)),"electronic music",ISNUMBER(SEARCH("music/faith", N2341)),"faith",ISNUMBER(SEARCH("music/indie rock", N2341)),"indie rock",ISNUMBER(SEARCH("music/jazz", N2341)),"jazz",ISNUMBER(SEARCH("music/metal", N2341)),"metal",ISNUMBER(SEARCH("music/pop", N2341)),"pop",ISNUMBER(SEARCH("music/rock", N2341)),"rock",ISNUMBER(SEARCH("music/world music", N2341)),"world music",ISNUMBER(SEARCH("journalism/audio", N2341)),"audio",ISNUMBER(SEARCH("photography/nature", N2341)),"nature",ISNUMBER(SEARCH("photography/people", N2341)),"people",ISNUMBER(SEARCH("photography/photobooks", N2341)),"photobooks",ISNUMBER(SEARCH("photography/places", N2341)),"places",ISNUMBER(SEARCH("publishing/art books", N2341)),"art books",ISNUMBER(SEARCH("publishing/children's books", N2341)),"children's books",ISNUMBER(SEARCH("publishing/fiction", N2341)),"fiction",ISNUMBER(SEARCH("publishing/nonfiction", N2341)),"nonfiction",ISNUMBER(SEARCH("publishing/radio &amp; podcasts", N2341)),"radio &amp; podcasts",ISNUMBER(SEARCH("publishing/translations", N2341)),"translations",ISNUMBER(SEARCH("technology/gadgets", N2341)),"gadgets",ISNUMBER(SEARCH("technology/hardware", N2341)),"hardware",ISNUMBER(SEARCH("technology/makerspaces", N2341)),"makerspaces",ISNUMBER(SEARCH("technology/space exploration", N2341)),"space exploration",ISNUMBER(SEARCH("technology/wearables", N2341)),"wearables",ISNUMBER(SEARCH("technology/web", N2341)),"web",ISNUMBER(SEARCH("theater/musical", N2341)),"musical",ISNUMBER(SEARCH("theater/plays", N2341)),"plays",ISNUMBER(SEARCH("theater/spaces", N2341)),"spaces")</f>
        <v>small batch</v>
      </c>
      <c r="S2341" s="6">
        <f t="shared" si="183"/>
        <v>42692.79987268518</v>
      </c>
      <c r="T2341" s="6">
        <f t="shared" si="184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tr">
        <f t="shared" si="182"/>
        <v>food</v>
      </c>
      <c r="R2342" t="str" cm="1">
        <f t="array" ref="R2342">_xlfn.IFS(ISNUMBER(SEARCH("film &amp; video/television", N2342)),"television",ISNUMBER(SEARCH("film &amp; video/animation", N2342)),"animation",ISNUMBER(SEARCH("film &amp; video/documentary", N2342)),"documentary",ISNUMBER(SEARCH("film &amp; video/drama", N2342)),"drama",ISNUMBER(SEARCH("film &amp; video/science fiction", N2342)),"science fiction",ISNUMBER(SEARCH("film &amp; video/shorts", N2342)),"shorts",ISNUMBER(SEARCH("food/food trucks", N2342)),"food trucks",ISNUMBER(SEARCH("food/restaurants", N2342)),"restaurants",ISNUMBER(SEARCH("food/small batch", N2342)),"small batch",ISNUMBER(SEARCH("games/mobile games", N2342)),"mobile games",ISNUMBER(SEARCH("games/tabletop games", N2342)),"tabletop games",ISNUMBER(SEARCH("games/video games", N2342)),"video games",ISNUMBER(SEARCH("music/classical music", N2342)),"classical music",ISNUMBER(SEARCH("music/electronic music", N2342)),"electronic music",ISNUMBER(SEARCH("music/faith", N2342)),"faith",ISNUMBER(SEARCH("music/indie rock", N2342)),"indie rock",ISNUMBER(SEARCH("music/jazz", N2342)),"jazz",ISNUMBER(SEARCH("music/metal", N2342)),"metal",ISNUMBER(SEARCH("music/pop", N2342)),"pop",ISNUMBER(SEARCH("music/rock", N2342)),"rock",ISNUMBER(SEARCH("music/world music", N2342)),"world music",ISNUMBER(SEARCH("journalism/audio", N2342)),"audio",ISNUMBER(SEARCH("photography/nature", N2342)),"nature",ISNUMBER(SEARCH("photography/people", N2342)),"people",ISNUMBER(SEARCH("photography/photobooks", N2342)),"photobooks",ISNUMBER(SEARCH("photography/places", N2342)),"places",ISNUMBER(SEARCH("publishing/art books", N2342)),"art books",ISNUMBER(SEARCH("publishing/children's books", N2342)),"children's books",ISNUMBER(SEARCH("publishing/fiction", N2342)),"fiction",ISNUMBER(SEARCH("publishing/nonfiction", N2342)),"nonfiction",ISNUMBER(SEARCH("publishing/radio &amp; podcasts", N2342)),"radio &amp; podcasts",ISNUMBER(SEARCH("publishing/translations", N2342)),"translations",ISNUMBER(SEARCH("technology/gadgets", N2342)),"gadgets",ISNUMBER(SEARCH("technology/hardware", N2342)),"hardware",ISNUMBER(SEARCH("technology/makerspaces", N2342)),"makerspaces",ISNUMBER(SEARCH("technology/space exploration", N2342)),"space exploration",ISNUMBER(SEARCH("technology/wearables", N2342)),"wearables",ISNUMBER(SEARCH("technology/web", N2342)),"web",ISNUMBER(SEARCH("theater/musical", N2342)),"musical",ISNUMBER(SEARCH("theater/plays", N2342)),"plays",ISNUMBER(SEARCH("theater/spaces", N2342)),"spaces")</f>
        <v>small batch</v>
      </c>
      <c r="S2342" s="6">
        <f t="shared" si="183"/>
        <v>42643.642800925925</v>
      </c>
      <c r="T2342" s="6">
        <f t="shared" si="184"/>
        <v>42673.642800925925</v>
      </c>
    </row>
    <row r="2343" spans="1:20" ht="32" hidden="1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v>0</v>
      </c>
      <c r="Q2343" t="str">
        <f t="shared" si="182"/>
        <v>technology</v>
      </c>
      <c r="R2343" t="str" cm="1">
        <f t="array" ref="R2343">_xlfn.IFS(ISNUMBER(SEARCH("film &amp; video/television", N2343)),"television",ISNUMBER(SEARCH("film &amp; video/animation", N2343)),"animation",ISNUMBER(SEARCH("film &amp; video/documentary", N2343)),"documentary",ISNUMBER(SEARCH("film &amp; video/drama", N2343)),"drama",ISNUMBER(SEARCH("film &amp; video/science fiction", N2343)),"science fiction",ISNUMBER(SEARCH("film &amp; video/shorts", N2343)),"shorts",ISNUMBER(SEARCH("food/food trucks", N2343)),"food trucks",ISNUMBER(SEARCH("food/restaurants", N2343)),"restaurants",ISNUMBER(SEARCH("food/small batch", N2343)),"small batch",ISNUMBER(SEARCH("games/mobile games", N2343)),"mobile games",ISNUMBER(SEARCH("games/tabletop games", N2343)),"tabletop games",ISNUMBER(SEARCH("games/video games", N2343)),"video games",ISNUMBER(SEARCH("music/classical music", N2343)),"classical music",ISNUMBER(SEARCH("music/electronic music", N2343)),"electronic music",ISNUMBER(SEARCH("music/faith", N2343)),"faith",ISNUMBER(SEARCH("music/indie rock", N2343)),"indie rock",ISNUMBER(SEARCH("music/jazz", N2343)),"jazz",ISNUMBER(SEARCH("music/metal", N2343)),"metal",ISNUMBER(SEARCH("music/pop", N2343)),"pop",ISNUMBER(SEARCH("music/rock", N2343)),"rock",ISNUMBER(SEARCH("music/world music", N2343)),"world music",ISNUMBER(SEARCH("journalism/audio", N2343)),"audio",ISNUMBER(SEARCH("photography/nature", N2343)),"nature",ISNUMBER(SEARCH("photography/people", N2343)),"people",ISNUMBER(SEARCH("photography/photobooks", N2343)),"photobooks",ISNUMBER(SEARCH("photography/places", N2343)),"places",ISNUMBER(SEARCH("publishing/art books", N2343)),"art books",ISNUMBER(SEARCH("publishing/children's books", N2343)),"children's books",ISNUMBER(SEARCH("publishing/fiction", N2343)),"fiction",ISNUMBER(SEARCH("publishing/nonfiction", N2343)),"nonfiction",ISNUMBER(SEARCH("publishing/radio &amp; podcasts", N2343)),"radio &amp; podcasts",ISNUMBER(SEARCH("publishing/translations", N2343)),"translations",ISNUMBER(SEARCH("technology/gadgets", N2343)),"gadgets",ISNUMBER(SEARCH("technology/hardware", N2343)),"hardware",ISNUMBER(SEARCH("technology/makerspaces", N2343)),"makerspaces",ISNUMBER(SEARCH("technology/space exploration", N2343)),"space exploration",ISNUMBER(SEARCH("technology/wearables", N2343)),"wearables",ISNUMBER(SEARCH("technology/web", N2343)),"web",ISNUMBER(SEARCH("theater/musical", N2343)),"musical",ISNUMBER(SEARCH("theater/plays", N2343)),"plays",ISNUMBER(SEARCH("theater/spaces", N2343)),"spaces")</f>
        <v>web</v>
      </c>
      <c r="S2343" s="6">
        <f t="shared" si="183"/>
        <v>42167.813703703709</v>
      </c>
      <c r="T2343" s="6">
        <f t="shared" si="184"/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v>0</v>
      </c>
      <c r="Q2344" t="str">
        <f t="shared" si="182"/>
        <v>technology</v>
      </c>
      <c r="R2344" t="str" cm="1">
        <f t="array" ref="R2344">_xlfn.IFS(ISNUMBER(SEARCH("film &amp; video/television", N2344)),"television",ISNUMBER(SEARCH("film &amp; video/animation", N2344)),"animation",ISNUMBER(SEARCH("film &amp; video/documentary", N2344)),"documentary",ISNUMBER(SEARCH("film &amp; video/drama", N2344)),"drama",ISNUMBER(SEARCH("film &amp; video/science fiction", N2344)),"science fiction",ISNUMBER(SEARCH("film &amp; video/shorts", N2344)),"shorts",ISNUMBER(SEARCH("food/food trucks", N2344)),"food trucks",ISNUMBER(SEARCH("food/restaurants", N2344)),"restaurants",ISNUMBER(SEARCH("food/small batch", N2344)),"small batch",ISNUMBER(SEARCH("games/mobile games", N2344)),"mobile games",ISNUMBER(SEARCH("games/tabletop games", N2344)),"tabletop games",ISNUMBER(SEARCH("games/video games", N2344)),"video games",ISNUMBER(SEARCH("music/classical music", N2344)),"classical music",ISNUMBER(SEARCH("music/electronic music", N2344)),"electronic music",ISNUMBER(SEARCH("music/faith", N2344)),"faith",ISNUMBER(SEARCH("music/indie rock", N2344)),"indie rock",ISNUMBER(SEARCH("music/jazz", N2344)),"jazz",ISNUMBER(SEARCH("music/metal", N2344)),"metal",ISNUMBER(SEARCH("music/pop", N2344)),"pop",ISNUMBER(SEARCH("music/rock", N2344)),"rock",ISNUMBER(SEARCH("music/world music", N2344)),"world music",ISNUMBER(SEARCH("journalism/audio", N2344)),"audio",ISNUMBER(SEARCH("photography/nature", N2344)),"nature",ISNUMBER(SEARCH("photography/people", N2344)),"people",ISNUMBER(SEARCH("photography/photobooks", N2344)),"photobooks",ISNUMBER(SEARCH("photography/places", N2344)),"places",ISNUMBER(SEARCH("publishing/art books", N2344)),"art books",ISNUMBER(SEARCH("publishing/children's books", N2344)),"children's books",ISNUMBER(SEARCH("publishing/fiction", N2344)),"fiction",ISNUMBER(SEARCH("publishing/nonfiction", N2344)),"nonfiction",ISNUMBER(SEARCH("publishing/radio &amp; podcasts", N2344)),"radio &amp; podcasts",ISNUMBER(SEARCH("publishing/translations", N2344)),"translations",ISNUMBER(SEARCH("technology/gadgets", N2344)),"gadgets",ISNUMBER(SEARCH("technology/hardware", N2344)),"hardware",ISNUMBER(SEARCH("technology/makerspaces", N2344)),"makerspaces",ISNUMBER(SEARCH("technology/space exploration", N2344)),"space exploration",ISNUMBER(SEARCH("technology/wearables", N2344)),"wearables",ISNUMBER(SEARCH("technology/web", N2344)),"web",ISNUMBER(SEARCH("theater/musical", N2344)),"musical",ISNUMBER(SEARCH("theater/plays", N2344)),"plays",ISNUMBER(SEARCH("theater/spaces", N2344)),"spaces")</f>
        <v>web</v>
      </c>
      <c r="S2344" s="6">
        <f t="shared" si="183"/>
        <v>41897.702199074076</v>
      </c>
      <c r="T2344" s="6">
        <f t="shared" si="184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tr" cm="1">
        <f t="array" ref="R2345">_xlfn.IFS(ISNUMBER(SEARCH("film &amp; video/television", N2345)),"television",ISNUMBER(SEARCH("film &amp; video/animation", N2345)),"animation",ISNUMBER(SEARCH("film &amp; video/documentary", N2345)),"documentary",ISNUMBER(SEARCH("film &amp; video/drama", N2345)),"drama",ISNUMBER(SEARCH("film &amp; video/science fiction", N2345)),"science fiction",ISNUMBER(SEARCH("film &amp; video/shorts", N2345)),"shorts",ISNUMBER(SEARCH("food/food trucks", N2345)),"food trucks",ISNUMBER(SEARCH("food/restaurants", N2345)),"restaurants",ISNUMBER(SEARCH("food/small batch", N2345)),"small batch",ISNUMBER(SEARCH("games/mobile games", N2345)),"mobile games",ISNUMBER(SEARCH("games/tabletop games", N2345)),"tabletop games",ISNUMBER(SEARCH("games/video games", N2345)),"video games",ISNUMBER(SEARCH("music/classical music", N2345)),"classical music",ISNUMBER(SEARCH("music/electronic music", N2345)),"electronic music",ISNUMBER(SEARCH("music/faith", N2345)),"faith",ISNUMBER(SEARCH("music/indie rock", N2345)),"indie rock",ISNUMBER(SEARCH("music/jazz", N2345)),"jazz",ISNUMBER(SEARCH("music/metal", N2345)),"metal",ISNUMBER(SEARCH("music/pop", N2345)),"pop",ISNUMBER(SEARCH("music/rock", N2345)),"rock",ISNUMBER(SEARCH("music/world music", N2345)),"world music",ISNUMBER(SEARCH("journalism/audio", N2345)),"audio",ISNUMBER(SEARCH("photography/nature", N2345)),"nature",ISNUMBER(SEARCH("photography/people", N2345)),"people",ISNUMBER(SEARCH("photography/photobooks", N2345)),"photobooks",ISNUMBER(SEARCH("photography/places", N2345)),"places",ISNUMBER(SEARCH("publishing/art books", N2345)),"art books",ISNUMBER(SEARCH("publishing/children's books", N2345)),"children's books",ISNUMBER(SEARCH("publishing/fiction", N2345)),"fiction",ISNUMBER(SEARCH("publishing/nonfiction", N2345)),"nonfiction",ISNUMBER(SEARCH("publishing/radio &amp; podcasts", N2345)),"radio &amp; podcasts",ISNUMBER(SEARCH("publishing/translations", N2345)),"translations",ISNUMBER(SEARCH("technology/gadgets", N2345)),"gadgets",ISNUMBER(SEARCH("technology/hardware", N2345)),"hardware",ISNUMBER(SEARCH("technology/makerspaces", N2345)),"makerspaces",ISNUMBER(SEARCH("technology/space exploration", N2345)),"space exploration",ISNUMBER(SEARCH("technology/wearables", N2345)),"wearables",ISNUMBER(SEARCH("technology/web", N2345)),"web",ISNUMBER(SEARCH("theater/musical", N2345)),"musical",ISNUMBER(SEARCH("theater/plays", N2345)),"plays",ISNUMBER(SEARCH("theater/spaces", N2345)),"spaces")</f>
        <v>web</v>
      </c>
      <c r="S2345" s="6">
        <f t="shared" si="183"/>
        <v>42327.825289351851</v>
      </c>
      <c r="T2345" s="6">
        <f t="shared" si="184"/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tr">
        <f t="shared" si="182"/>
        <v>technology</v>
      </c>
      <c r="R2346" t="str" cm="1">
        <f t="array" ref="R2346">_xlfn.IFS(ISNUMBER(SEARCH("film &amp; video/television", N2346)),"television",ISNUMBER(SEARCH("film &amp; video/animation", N2346)),"animation",ISNUMBER(SEARCH("film &amp; video/documentary", N2346)),"documentary",ISNUMBER(SEARCH("film &amp; video/drama", N2346)),"drama",ISNUMBER(SEARCH("film &amp; video/science fiction", N2346)),"science fiction",ISNUMBER(SEARCH("film &amp; video/shorts", N2346)),"shorts",ISNUMBER(SEARCH("food/food trucks", N2346)),"food trucks",ISNUMBER(SEARCH("food/restaurants", N2346)),"restaurants",ISNUMBER(SEARCH("food/small batch", N2346)),"small batch",ISNUMBER(SEARCH("games/mobile games", N2346)),"mobile games",ISNUMBER(SEARCH("games/tabletop games", N2346)),"tabletop games",ISNUMBER(SEARCH("games/video games", N2346)),"video games",ISNUMBER(SEARCH("music/classical music", N2346)),"classical music",ISNUMBER(SEARCH("music/electronic music", N2346)),"electronic music",ISNUMBER(SEARCH("music/faith", N2346)),"faith",ISNUMBER(SEARCH("music/indie rock", N2346)),"indie rock",ISNUMBER(SEARCH("music/jazz", N2346)),"jazz",ISNUMBER(SEARCH("music/metal", N2346)),"metal",ISNUMBER(SEARCH("music/pop", N2346)),"pop",ISNUMBER(SEARCH("music/rock", N2346)),"rock",ISNUMBER(SEARCH("music/world music", N2346)),"world music",ISNUMBER(SEARCH("journalism/audio", N2346)),"audio",ISNUMBER(SEARCH("photography/nature", N2346)),"nature",ISNUMBER(SEARCH("photography/people", N2346)),"people",ISNUMBER(SEARCH("photography/photobooks", N2346)),"photobooks",ISNUMBER(SEARCH("photography/places", N2346)),"places",ISNUMBER(SEARCH("publishing/art books", N2346)),"art books",ISNUMBER(SEARCH("publishing/children's books", N2346)),"children's books",ISNUMBER(SEARCH("publishing/fiction", N2346)),"fiction",ISNUMBER(SEARCH("publishing/nonfiction", N2346)),"nonfiction",ISNUMBER(SEARCH("publishing/radio &amp; podcasts", N2346)),"radio &amp; podcasts",ISNUMBER(SEARCH("publishing/translations", N2346)),"translations",ISNUMBER(SEARCH("technology/gadgets", N2346)),"gadgets",ISNUMBER(SEARCH("technology/hardware", N2346)),"hardware",ISNUMBER(SEARCH("technology/makerspaces", N2346)),"makerspaces",ISNUMBER(SEARCH("technology/space exploration", N2346)),"space exploration",ISNUMBER(SEARCH("technology/wearables", N2346)),"wearables",ISNUMBER(SEARCH("technology/web", N2346)),"web",ISNUMBER(SEARCH("theater/musical", N2346)),"musical",ISNUMBER(SEARCH("theater/plays", N2346)),"plays",ISNUMBER(SEARCH("theater/spaces", N2346)),"spaces")</f>
        <v>web</v>
      </c>
      <c r="S2346" s="6">
        <f t="shared" si="183"/>
        <v>42515.727650462963</v>
      </c>
      <c r="T2346" s="6">
        <f t="shared" si="184"/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v>0</v>
      </c>
      <c r="Q2347" t="str">
        <f t="shared" si="182"/>
        <v>technology</v>
      </c>
      <c r="R2347" t="str" cm="1">
        <f t="array" ref="R2347">_xlfn.IFS(ISNUMBER(SEARCH("film &amp; video/television", N2347)),"television",ISNUMBER(SEARCH("film &amp; video/animation", N2347)),"animation",ISNUMBER(SEARCH("film &amp; video/documentary", N2347)),"documentary",ISNUMBER(SEARCH("film &amp; video/drama", N2347)),"drama",ISNUMBER(SEARCH("film &amp; video/science fiction", N2347)),"science fiction",ISNUMBER(SEARCH("film &amp; video/shorts", N2347)),"shorts",ISNUMBER(SEARCH("food/food trucks", N2347)),"food trucks",ISNUMBER(SEARCH("food/restaurants", N2347)),"restaurants",ISNUMBER(SEARCH("food/small batch", N2347)),"small batch",ISNUMBER(SEARCH("games/mobile games", N2347)),"mobile games",ISNUMBER(SEARCH("games/tabletop games", N2347)),"tabletop games",ISNUMBER(SEARCH("games/video games", N2347)),"video games",ISNUMBER(SEARCH("music/classical music", N2347)),"classical music",ISNUMBER(SEARCH("music/electronic music", N2347)),"electronic music",ISNUMBER(SEARCH("music/faith", N2347)),"faith",ISNUMBER(SEARCH("music/indie rock", N2347)),"indie rock",ISNUMBER(SEARCH("music/jazz", N2347)),"jazz",ISNUMBER(SEARCH("music/metal", N2347)),"metal",ISNUMBER(SEARCH("music/pop", N2347)),"pop",ISNUMBER(SEARCH("music/rock", N2347)),"rock",ISNUMBER(SEARCH("music/world music", N2347)),"world music",ISNUMBER(SEARCH("journalism/audio", N2347)),"audio",ISNUMBER(SEARCH("photography/nature", N2347)),"nature",ISNUMBER(SEARCH("photography/people", N2347)),"people",ISNUMBER(SEARCH("photography/photobooks", N2347)),"photobooks",ISNUMBER(SEARCH("photography/places", N2347)),"places",ISNUMBER(SEARCH("publishing/art books", N2347)),"art books",ISNUMBER(SEARCH("publishing/children's books", N2347)),"children's books",ISNUMBER(SEARCH("publishing/fiction", N2347)),"fiction",ISNUMBER(SEARCH("publishing/nonfiction", N2347)),"nonfiction",ISNUMBER(SEARCH("publishing/radio &amp; podcasts", N2347)),"radio &amp; podcasts",ISNUMBER(SEARCH("publishing/translations", N2347)),"translations",ISNUMBER(SEARCH("technology/gadgets", N2347)),"gadgets",ISNUMBER(SEARCH("technology/hardware", N2347)),"hardware",ISNUMBER(SEARCH("technology/makerspaces", N2347)),"makerspaces",ISNUMBER(SEARCH("technology/space exploration", N2347)),"space exploration",ISNUMBER(SEARCH("technology/wearables", N2347)),"wearables",ISNUMBER(SEARCH("technology/web", N2347)),"web",ISNUMBER(SEARCH("theater/musical", N2347)),"musical",ISNUMBER(SEARCH("theater/plays", N2347)),"plays",ISNUMBER(SEARCH("theater/spaces", N2347)),"spaces")</f>
        <v>web</v>
      </c>
      <c r="S2347" s="6">
        <f t="shared" si="183"/>
        <v>42060.001805555556</v>
      </c>
      <c r="T2347" s="6">
        <f t="shared" si="184"/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tr">
        <f t="shared" si="182"/>
        <v>technology</v>
      </c>
      <c r="R2348" t="str" cm="1">
        <f t="array" ref="R2348">_xlfn.IFS(ISNUMBER(SEARCH("film &amp; video/television", N2348)),"television",ISNUMBER(SEARCH("film &amp; video/animation", N2348)),"animation",ISNUMBER(SEARCH("film &amp; video/documentary", N2348)),"documentary",ISNUMBER(SEARCH("film &amp; video/drama", N2348)),"drama",ISNUMBER(SEARCH("film &amp; video/science fiction", N2348)),"science fiction",ISNUMBER(SEARCH("film &amp; video/shorts", N2348)),"shorts",ISNUMBER(SEARCH("food/food trucks", N2348)),"food trucks",ISNUMBER(SEARCH("food/restaurants", N2348)),"restaurants",ISNUMBER(SEARCH("food/small batch", N2348)),"small batch",ISNUMBER(SEARCH("games/mobile games", N2348)),"mobile games",ISNUMBER(SEARCH("games/tabletop games", N2348)),"tabletop games",ISNUMBER(SEARCH("games/video games", N2348)),"video games",ISNUMBER(SEARCH("music/classical music", N2348)),"classical music",ISNUMBER(SEARCH("music/electronic music", N2348)),"electronic music",ISNUMBER(SEARCH("music/faith", N2348)),"faith",ISNUMBER(SEARCH("music/indie rock", N2348)),"indie rock",ISNUMBER(SEARCH("music/jazz", N2348)),"jazz",ISNUMBER(SEARCH("music/metal", N2348)),"metal",ISNUMBER(SEARCH("music/pop", N2348)),"pop",ISNUMBER(SEARCH("music/rock", N2348)),"rock",ISNUMBER(SEARCH("music/world music", N2348)),"world music",ISNUMBER(SEARCH("journalism/audio", N2348)),"audio",ISNUMBER(SEARCH("photography/nature", N2348)),"nature",ISNUMBER(SEARCH("photography/people", N2348)),"people",ISNUMBER(SEARCH("photography/photobooks", N2348)),"photobooks",ISNUMBER(SEARCH("photography/places", N2348)),"places",ISNUMBER(SEARCH("publishing/art books", N2348)),"art books",ISNUMBER(SEARCH("publishing/children's books", N2348)),"children's books",ISNUMBER(SEARCH("publishing/fiction", N2348)),"fiction",ISNUMBER(SEARCH("publishing/nonfiction", N2348)),"nonfiction",ISNUMBER(SEARCH("publishing/radio &amp; podcasts", N2348)),"radio &amp; podcasts",ISNUMBER(SEARCH("publishing/translations", N2348)),"translations",ISNUMBER(SEARCH("technology/gadgets", N2348)),"gadgets",ISNUMBER(SEARCH("technology/hardware", N2348)),"hardware",ISNUMBER(SEARCH("technology/makerspaces", N2348)),"makerspaces",ISNUMBER(SEARCH("technology/space exploration", N2348)),"space exploration",ISNUMBER(SEARCH("technology/wearables", N2348)),"wearables",ISNUMBER(SEARCH("technology/web", N2348)),"web",ISNUMBER(SEARCH("theater/musical", N2348)),"musical",ISNUMBER(SEARCH("theater/plays", N2348)),"plays",ISNUMBER(SEARCH("theater/spaces", N2348)),"spaces")</f>
        <v>web</v>
      </c>
      <c r="S2348" s="6">
        <f t="shared" si="183"/>
        <v>42615.79896990741</v>
      </c>
      <c r="T2348" s="6">
        <f t="shared" si="184"/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tr">
        <f t="shared" si="182"/>
        <v>technology</v>
      </c>
      <c r="R2349" t="str" cm="1">
        <f t="array" ref="R2349">_xlfn.IFS(ISNUMBER(SEARCH("film &amp; video/television", N2349)),"television",ISNUMBER(SEARCH("film &amp; video/animation", N2349)),"animation",ISNUMBER(SEARCH("film &amp; video/documentary", N2349)),"documentary",ISNUMBER(SEARCH("film &amp; video/drama", N2349)),"drama",ISNUMBER(SEARCH("film &amp; video/science fiction", N2349)),"science fiction",ISNUMBER(SEARCH("film &amp; video/shorts", N2349)),"shorts",ISNUMBER(SEARCH("food/food trucks", N2349)),"food trucks",ISNUMBER(SEARCH("food/restaurants", N2349)),"restaurants",ISNUMBER(SEARCH("food/small batch", N2349)),"small batch",ISNUMBER(SEARCH("games/mobile games", N2349)),"mobile games",ISNUMBER(SEARCH("games/tabletop games", N2349)),"tabletop games",ISNUMBER(SEARCH("games/video games", N2349)),"video games",ISNUMBER(SEARCH("music/classical music", N2349)),"classical music",ISNUMBER(SEARCH("music/electronic music", N2349)),"electronic music",ISNUMBER(SEARCH("music/faith", N2349)),"faith",ISNUMBER(SEARCH("music/indie rock", N2349)),"indie rock",ISNUMBER(SEARCH("music/jazz", N2349)),"jazz",ISNUMBER(SEARCH("music/metal", N2349)),"metal",ISNUMBER(SEARCH("music/pop", N2349)),"pop",ISNUMBER(SEARCH("music/rock", N2349)),"rock",ISNUMBER(SEARCH("music/world music", N2349)),"world music",ISNUMBER(SEARCH("journalism/audio", N2349)),"audio",ISNUMBER(SEARCH("photography/nature", N2349)),"nature",ISNUMBER(SEARCH("photography/people", N2349)),"people",ISNUMBER(SEARCH("photography/photobooks", N2349)),"photobooks",ISNUMBER(SEARCH("photography/places", N2349)),"places",ISNUMBER(SEARCH("publishing/art books", N2349)),"art books",ISNUMBER(SEARCH("publishing/children's books", N2349)),"children's books",ISNUMBER(SEARCH("publishing/fiction", N2349)),"fiction",ISNUMBER(SEARCH("publishing/nonfiction", N2349)),"nonfiction",ISNUMBER(SEARCH("publishing/radio &amp; podcasts", N2349)),"radio &amp; podcasts",ISNUMBER(SEARCH("publishing/translations", N2349)),"translations",ISNUMBER(SEARCH("technology/gadgets", N2349)),"gadgets",ISNUMBER(SEARCH("technology/hardware", N2349)),"hardware",ISNUMBER(SEARCH("technology/makerspaces", N2349)),"makerspaces",ISNUMBER(SEARCH("technology/space exploration", N2349)),"space exploration",ISNUMBER(SEARCH("technology/wearables", N2349)),"wearables",ISNUMBER(SEARCH("technology/web", N2349)),"web",ISNUMBER(SEARCH("theater/musical", N2349)),"musical",ISNUMBER(SEARCH("theater/plays", N2349)),"plays",ISNUMBER(SEARCH("theater/spaces", N2349)),"spaces")</f>
        <v>web</v>
      </c>
      <c r="S2349" s="6">
        <f t="shared" si="183"/>
        <v>42577.607361111113</v>
      </c>
      <c r="T2349" s="6">
        <f t="shared" si="184"/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tr">
        <f t="shared" si="182"/>
        <v>technology</v>
      </c>
      <c r="R2350" t="str" cm="1">
        <f t="array" ref="R2350">_xlfn.IFS(ISNUMBER(SEARCH("film &amp; video/television", N2350)),"television",ISNUMBER(SEARCH("film &amp; video/animation", N2350)),"animation",ISNUMBER(SEARCH("film &amp; video/documentary", N2350)),"documentary",ISNUMBER(SEARCH("film &amp; video/drama", N2350)),"drama",ISNUMBER(SEARCH("film &amp; video/science fiction", N2350)),"science fiction",ISNUMBER(SEARCH("film &amp; video/shorts", N2350)),"shorts",ISNUMBER(SEARCH("food/food trucks", N2350)),"food trucks",ISNUMBER(SEARCH("food/restaurants", N2350)),"restaurants",ISNUMBER(SEARCH("food/small batch", N2350)),"small batch",ISNUMBER(SEARCH("games/mobile games", N2350)),"mobile games",ISNUMBER(SEARCH("games/tabletop games", N2350)),"tabletop games",ISNUMBER(SEARCH("games/video games", N2350)),"video games",ISNUMBER(SEARCH("music/classical music", N2350)),"classical music",ISNUMBER(SEARCH("music/electronic music", N2350)),"electronic music",ISNUMBER(SEARCH("music/faith", N2350)),"faith",ISNUMBER(SEARCH("music/indie rock", N2350)),"indie rock",ISNUMBER(SEARCH("music/jazz", N2350)),"jazz",ISNUMBER(SEARCH("music/metal", N2350)),"metal",ISNUMBER(SEARCH("music/pop", N2350)),"pop",ISNUMBER(SEARCH("music/rock", N2350)),"rock",ISNUMBER(SEARCH("music/world music", N2350)),"world music",ISNUMBER(SEARCH("journalism/audio", N2350)),"audio",ISNUMBER(SEARCH("photography/nature", N2350)),"nature",ISNUMBER(SEARCH("photography/people", N2350)),"people",ISNUMBER(SEARCH("photography/photobooks", N2350)),"photobooks",ISNUMBER(SEARCH("photography/places", N2350)),"places",ISNUMBER(SEARCH("publishing/art books", N2350)),"art books",ISNUMBER(SEARCH("publishing/children's books", N2350)),"children's books",ISNUMBER(SEARCH("publishing/fiction", N2350)),"fiction",ISNUMBER(SEARCH("publishing/nonfiction", N2350)),"nonfiction",ISNUMBER(SEARCH("publishing/radio &amp; podcasts", N2350)),"radio &amp; podcasts",ISNUMBER(SEARCH("publishing/translations", N2350)),"translations",ISNUMBER(SEARCH("technology/gadgets", N2350)),"gadgets",ISNUMBER(SEARCH("technology/hardware", N2350)),"hardware",ISNUMBER(SEARCH("technology/makerspaces", N2350)),"makerspaces",ISNUMBER(SEARCH("technology/space exploration", N2350)),"space exploration",ISNUMBER(SEARCH("technology/wearables", N2350)),"wearables",ISNUMBER(SEARCH("technology/web", N2350)),"web",ISNUMBER(SEARCH("theater/musical", N2350)),"musical",ISNUMBER(SEARCH("theater/plays", N2350)),"plays",ISNUMBER(SEARCH("theater/spaces", N2350)),"spaces")</f>
        <v>web</v>
      </c>
      <c r="S2350" s="6">
        <f t="shared" si="183"/>
        <v>42360.932152777779</v>
      </c>
      <c r="T2350" s="6">
        <f t="shared" si="184"/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v>0</v>
      </c>
      <c r="Q2351" t="str">
        <f t="shared" si="182"/>
        <v>technology</v>
      </c>
      <c r="R2351" t="str" cm="1">
        <f t="array" ref="R2351">_xlfn.IFS(ISNUMBER(SEARCH("film &amp; video/television", N2351)),"television",ISNUMBER(SEARCH("film &amp; video/animation", N2351)),"animation",ISNUMBER(SEARCH("film &amp; video/documentary", N2351)),"documentary",ISNUMBER(SEARCH("film &amp; video/drama", N2351)),"drama",ISNUMBER(SEARCH("film &amp; video/science fiction", N2351)),"science fiction",ISNUMBER(SEARCH("film &amp; video/shorts", N2351)),"shorts",ISNUMBER(SEARCH("food/food trucks", N2351)),"food trucks",ISNUMBER(SEARCH("food/restaurants", N2351)),"restaurants",ISNUMBER(SEARCH("food/small batch", N2351)),"small batch",ISNUMBER(SEARCH("games/mobile games", N2351)),"mobile games",ISNUMBER(SEARCH("games/tabletop games", N2351)),"tabletop games",ISNUMBER(SEARCH("games/video games", N2351)),"video games",ISNUMBER(SEARCH("music/classical music", N2351)),"classical music",ISNUMBER(SEARCH("music/electronic music", N2351)),"electronic music",ISNUMBER(SEARCH("music/faith", N2351)),"faith",ISNUMBER(SEARCH("music/indie rock", N2351)),"indie rock",ISNUMBER(SEARCH("music/jazz", N2351)),"jazz",ISNUMBER(SEARCH("music/metal", N2351)),"metal",ISNUMBER(SEARCH("music/pop", N2351)),"pop",ISNUMBER(SEARCH("music/rock", N2351)),"rock",ISNUMBER(SEARCH("music/world music", N2351)),"world music",ISNUMBER(SEARCH("journalism/audio", N2351)),"audio",ISNUMBER(SEARCH("photography/nature", N2351)),"nature",ISNUMBER(SEARCH("photography/people", N2351)),"people",ISNUMBER(SEARCH("photography/photobooks", N2351)),"photobooks",ISNUMBER(SEARCH("photography/places", N2351)),"places",ISNUMBER(SEARCH("publishing/art books", N2351)),"art books",ISNUMBER(SEARCH("publishing/children's books", N2351)),"children's books",ISNUMBER(SEARCH("publishing/fiction", N2351)),"fiction",ISNUMBER(SEARCH("publishing/nonfiction", N2351)),"nonfiction",ISNUMBER(SEARCH("publishing/radio &amp; podcasts", N2351)),"radio &amp; podcasts",ISNUMBER(SEARCH("publishing/translations", N2351)),"translations",ISNUMBER(SEARCH("technology/gadgets", N2351)),"gadgets",ISNUMBER(SEARCH("technology/hardware", N2351)),"hardware",ISNUMBER(SEARCH("technology/makerspaces", N2351)),"makerspaces",ISNUMBER(SEARCH("technology/space exploration", N2351)),"space exploration",ISNUMBER(SEARCH("technology/wearables", N2351)),"wearables",ISNUMBER(SEARCH("technology/web", N2351)),"web",ISNUMBER(SEARCH("theater/musical", N2351)),"musical",ISNUMBER(SEARCH("theater/plays", N2351)),"plays",ISNUMBER(SEARCH("theater/spaces", N2351)),"spaces")</f>
        <v>web</v>
      </c>
      <c r="S2351" s="6">
        <f t="shared" si="183"/>
        <v>42198.775787037041</v>
      </c>
      <c r="T2351" s="6">
        <f t="shared" si="184"/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v>0</v>
      </c>
      <c r="Q2352" t="str">
        <f t="shared" si="182"/>
        <v>technology</v>
      </c>
      <c r="R2352" t="str" cm="1">
        <f t="array" ref="R2352">_xlfn.IFS(ISNUMBER(SEARCH("film &amp; video/television", N2352)),"television",ISNUMBER(SEARCH("film &amp; video/animation", N2352)),"animation",ISNUMBER(SEARCH("film &amp; video/documentary", N2352)),"documentary",ISNUMBER(SEARCH("film &amp; video/drama", N2352)),"drama",ISNUMBER(SEARCH("film &amp; video/science fiction", N2352)),"science fiction",ISNUMBER(SEARCH("film &amp; video/shorts", N2352)),"shorts",ISNUMBER(SEARCH("food/food trucks", N2352)),"food trucks",ISNUMBER(SEARCH("food/restaurants", N2352)),"restaurants",ISNUMBER(SEARCH("food/small batch", N2352)),"small batch",ISNUMBER(SEARCH("games/mobile games", N2352)),"mobile games",ISNUMBER(SEARCH("games/tabletop games", N2352)),"tabletop games",ISNUMBER(SEARCH("games/video games", N2352)),"video games",ISNUMBER(SEARCH("music/classical music", N2352)),"classical music",ISNUMBER(SEARCH("music/electronic music", N2352)),"electronic music",ISNUMBER(SEARCH("music/faith", N2352)),"faith",ISNUMBER(SEARCH("music/indie rock", N2352)),"indie rock",ISNUMBER(SEARCH("music/jazz", N2352)),"jazz",ISNUMBER(SEARCH("music/metal", N2352)),"metal",ISNUMBER(SEARCH("music/pop", N2352)),"pop",ISNUMBER(SEARCH("music/rock", N2352)),"rock",ISNUMBER(SEARCH("music/world music", N2352)),"world music",ISNUMBER(SEARCH("journalism/audio", N2352)),"audio",ISNUMBER(SEARCH("photography/nature", N2352)),"nature",ISNUMBER(SEARCH("photography/people", N2352)),"people",ISNUMBER(SEARCH("photography/photobooks", N2352)),"photobooks",ISNUMBER(SEARCH("photography/places", N2352)),"places",ISNUMBER(SEARCH("publishing/art books", N2352)),"art books",ISNUMBER(SEARCH("publishing/children's books", N2352)),"children's books",ISNUMBER(SEARCH("publishing/fiction", N2352)),"fiction",ISNUMBER(SEARCH("publishing/nonfiction", N2352)),"nonfiction",ISNUMBER(SEARCH("publishing/radio &amp; podcasts", N2352)),"radio &amp; podcasts",ISNUMBER(SEARCH("publishing/translations", N2352)),"translations",ISNUMBER(SEARCH("technology/gadgets", N2352)),"gadgets",ISNUMBER(SEARCH("technology/hardware", N2352)),"hardware",ISNUMBER(SEARCH("technology/makerspaces", N2352)),"makerspaces",ISNUMBER(SEARCH("technology/space exploration", N2352)),"space exploration",ISNUMBER(SEARCH("technology/wearables", N2352)),"wearables",ISNUMBER(SEARCH("technology/web", N2352)),"web",ISNUMBER(SEARCH("theater/musical", N2352)),"musical",ISNUMBER(SEARCH("theater/plays", N2352)),"plays",ISNUMBER(SEARCH("theater/spaces", N2352)),"spaces")</f>
        <v>web</v>
      </c>
      <c r="S2352" s="6">
        <f t="shared" si="183"/>
        <v>42708.842245370368</v>
      </c>
      <c r="T2352" s="6">
        <f t="shared" si="184"/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tr">
        <f t="shared" si="182"/>
        <v>technology</v>
      </c>
      <c r="R2353" t="str" cm="1">
        <f t="array" ref="R2353">_xlfn.IFS(ISNUMBER(SEARCH("film &amp; video/television", N2353)),"television",ISNUMBER(SEARCH("film &amp; video/animation", N2353)),"animation",ISNUMBER(SEARCH("film &amp; video/documentary", N2353)),"documentary",ISNUMBER(SEARCH("film &amp; video/drama", N2353)),"drama",ISNUMBER(SEARCH("film &amp; video/science fiction", N2353)),"science fiction",ISNUMBER(SEARCH("film &amp; video/shorts", N2353)),"shorts",ISNUMBER(SEARCH("food/food trucks", N2353)),"food trucks",ISNUMBER(SEARCH("food/restaurants", N2353)),"restaurants",ISNUMBER(SEARCH("food/small batch", N2353)),"small batch",ISNUMBER(SEARCH("games/mobile games", N2353)),"mobile games",ISNUMBER(SEARCH("games/tabletop games", N2353)),"tabletop games",ISNUMBER(SEARCH("games/video games", N2353)),"video games",ISNUMBER(SEARCH("music/classical music", N2353)),"classical music",ISNUMBER(SEARCH("music/electronic music", N2353)),"electronic music",ISNUMBER(SEARCH("music/faith", N2353)),"faith",ISNUMBER(SEARCH("music/indie rock", N2353)),"indie rock",ISNUMBER(SEARCH("music/jazz", N2353)),"jazz",ISNUMBER(SEARCH("music/metal", N2353)),"metal",ISNUMBER(SEARCH("music/pop", N2353)),"pop",ISNUMBER(SEARCH("music/rock", N2353)),"rock",ISNUMBER(SEARCH("music/world music", N2353)),"world music",ISNUMBER(SEARCH("journalism/audio", N2353)),"audio",ISNUMBER(SEARCH("photography/nature", N2353)),"nature",ISNUMBER(SEARCH("photography/people", N2353)),"people",ISNUMBER(SEARCH("photography/photobooks", N2353)),"photobooks",ISNUMBER(SEARCH("photography/places", N2353)),"places",ISNUMBER(SEARCH("publishing/art books", N2353)),"art books",ISNUMBER(SEARCH("publishing/children's books", N2353)),"children's books",ISNUMBER(SEARCH("publishing/fiction", N2353)),"fiction",ISNUMBER(SEARCH("publishing/nonfiction", N2353)),"nonfiction",ISNUMBER(SEARCH("publishing/radio &amp; podcasts", N2353)),"radio &amp; podcasts",ISNUMBER(SEARCH("publishing/translations", N2353)),"translations",ISNUMBER(SEARCH("technology/gadgets", N2353)),"gadgets",ISNUMBER(SEARCH("technology/hardware", N2353)),"hardware",ISNUMBER(SEARCH("technology/makerspaces", N2353)),"makerspaces",ISNUMBER(SEARCH("technology/space exploration", N2353)),"space exploration",ISNUMBER(SEARCH("technology/wearables", N2353)),"wearables",ISNUMBER(SEARCH("technology/web", N2353)),"web",ISNUMBER(SEARCH("theater/musical", N2353)),"musical",ISNUMBER(SEARCH("theater/plays", N2353)),"plays",ISNUMBER(SEARCH("theater/spaces", N2353)),"spaces")</f>
        <v>web</v>
      </c>
      <c r="S2353" s="6">
        <f t="shared" si="183"/>
        <v>42094.101145833338</v>
      </c>
      <c r="T2353" s="6">
        <f t="shared" si="184"/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v>0</v>
      </c>
      <c r="Q2354" t="str">
        <f t="shared" si="182"/>
        <v>technology</v>
      </c>
      <c r="R2354" t="str" cm="1">
        <f t="array" ref="R2354">_xlfn.IFS(ISNUMBER(SEARCH("film &amp; video/television", N2354)),"television",ISNUMBER(SEARCH("film &amp; video/animation", N2354)),"animation",ISNUMBER(SEARCH("film &amp; video/documentary", N2354)),"documentary",ISNUMBER(SEARCH("film &amp; video/drama", N2354)),"drama",ISNUMBER(SEARCH("film &amp; video/science fiction", N2354)),"science fiction",ISNUMBER(SEARCH("film &amp; video/shorts", N2354)),"shorts",ISNUMBER(SEARCH("food/food trucks", N2354)),"food trucks",ISNUMBER(SEARCH("food/restaurants", N2354)),"restaurants",ISNUMBER(SEARCH("food/small batch", N2354)),"small batch",ISNUMBER(SEARCH("games/mobile games", N2354)),"mobile games",ISNUMBER(SEARCH("games/tabletop games", N2354)),"tabletop games",ISNUMBER(SEARCH("games/video games", N2354)),"video games",ISNUMBER(SEARCH("music/classical music", N2354)),"classical music",ISNUMBER(SEARCH("music/electronic music", N2354)),"electronic music",ISNUMBER(SEARCH("music/faith", N2354)),"faith",ISNUMBER(SEARCH("music/indie rock", N2354)),"indie rock",ISNUMBER(SEARCH("music/jazz", N2354)),"jazz",ISNUMBER(SEARCH("music/metal", N2354)),"metal",ISNUMBER(SEARCH("music/pop", N2354)),"pop",ISNUMBER(SEARCH("music/rock", N2354)),"rock",ISNUMBER(SEARCH("music/world music", N2354)),"world music",ISNUMBER(SEARCH("journalism/audio", N2354)),"audio",ISNUMBER(SEARCH("photography/nature", N2354)),"nature",ISNUMBER(SEARCH("photography/people", N2354)),"people",ISNUMBER(SEARCH("photography/photobooks", N2354)),"photobooks",ISNUMBER(SEARCH("photography/places", N2354)),"places",ISNUMBER(SEARCH("publishing/art books", N2354)),"art books",ISNUMBER(SEARCH("publishing/children's books", N2354)),"children's books",ISNUMBER(SEARCH("publishing/fiction", N2354)),"fiction",ISNUMBER(SEARCH("publishing/nonfiction", N2354)),"nonfiction",ISNUMBER(SEARCH("publishing/radio &amp; podcasts", N2354)),"radio &amp; podcasts",ISNUMBER(SEARCH("publishing/translations", N2354)),"translations",ISNUMBER(SEARCH("technology/gadgets", N2354)),"gadgets",ISNUMBER(SEARCH("technology/hardware", N2354)),"hardware",ISNUMBER(SEARCH("technology/makerspaces", N2354)),"makerspaces",ISNUMBER(SEARCH("technology/space exploration", N2354)),"space exploration",ISNUMBER(SEARCH("technology/wearables", N2354)),"wearables",ISNUMBER(SEARCH("technology/web", N2354)),"web",ISNUMBER(SEARCH("theater/musical", N2354)),"musical",ISNUMBER(SEARCH("theater/plays", N2354)),"plays",ISNUMBER(SEARCH("theater/spaces", N2354)),"spaces")</f>
        <v>web</v>
      </c>
      <c r="S2354" s="6">
        <f t="shared" si="183"/>
        <v>42101.633703703701</v>
      </c>
      <c r="T2354" s="6">
        <f t="shared" si="184"/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v>0</v>
      </c>
      <c r="Q2355" t="str">
        <f t="shared" si="182"/>
        <v>technology</v>
      </c>
      <c r="R2355" t="str" cm="1">
        <f t="array" ref="R2355">_xlfn.IFS(ISNUMBER(SEARCH("film &amp; video/television", N2355)),"television",ISNUMBER(SEARCH("film &amp; video/animation", N2355)),"animation",ISNUMBER(SEARCH("film &amp; video/documentary", N2355)),"documentary",ISNUMBER(SEARCH("film &amp; video/drama", N2355)),"drama",ISNUMBER(SEARCH("film &amp; video/science fiction", N2355)),"science fiction",ISNUMBER(SEARCH("film &amp; video/shorts", N2355)),"shorts",ISNUMBER(SEARCH("food/food trucks", N2355)),"food trucks",ISNUMBER(SEARCH("food/restaurants", N2355)),"restaurants",ISNUMBER(SEARCH("food/small batch", N2355)),"small batch",ISNUMBER(SEARCH("games/mobile games", N2355)),"mobile games",ISNUMBER(SEARCH("games/tabletop games", N2355)),"tabletop games",ISNUMBER(SEARCH("games/video games", N2355)),"video games",ISNUMBER(SEARCH("music/classical music", N2355)),"classical music",ISNUMBER(SEARCH("music/electronic music", N2355)),"electronic music",ISNUMBER(SEARCH("music/faith", N2355)),"faith",ISNUMBER(SEARCH("music/indie rock", N2355)),"indie rock",ISNUMBER(SEARCH("music/jazz", N2355)),"jazz",ISNUMBER(SEARCH("music/metal", N2355)),"metal",ISNUMBER(SEARCH("music/pop", N2355)),"pop",ISNUMBER(SEARCH("music/rock", N2355)),"rock",ISNUMBER(SEARCH("music/world music", N2355)),"world music",ISNUMBER(SEARCH("journalism/audio", N2355)),"audio",ISNUMBER(SEARCH("photography/nature", N2355)),"nature",ISNUMBER(SEARCH("photography/people", N2355)),"people",ISNUMBER(SEARCH("photography/photobooks", N2355)),"photobooks",ISNUMBER(SEARCH("photography/places", N2355)),"places",ISNUMBER(SEARCH("publishing/art books", N2355)),"art books",ISNUMBER(SEARCH("publishing/children's books", N2355)),"children's books",ISNUMBER(SEARCH("publishing/fiction", N2355)),"fiction",ISNUMBER(SEARCH("publishing/nonfiction", N2355)),"nonfiction",ISNUMBER(SEARCH("publishing/radio &amp; podcasts", N2355)),"radio &amp; podcasts",ISNUMBER(SEARCH("publishing/translations", N2355)),"translations",ISNUMBER(SEARCH("technology/gadgets", N2355)),"gadgets",ISNUMBER(SEARCH("technology/hardware", N2355)),"hardware",ISNUMBER(SEARCH("technology/makerspaces", N2355)),"makerspaces",ISNUMBER(SEARCH("technology/space exploration", N2355)),"space exploration",ISNUMBER(SEARCH("technology/wearables", N2355)),"wearables",ISNUMBER(SEARCH("technology/web", N2355)),"web",ISNUMBER(SEARCH("theater/musical", N2355)),"musical",ISNUMBER(SEARCH("theater/plays", N2355)),"plays",ISNUMBER(SEARCH("theater/spaces", N2355)),"spaces")</f>
        <v>web</v>
      </c>
      <c r="S2355" s="6">
        <f t="shared" si="183"/>
        <v>42103.676180555558</v>
      </c>
      <c r="T2355" s="6">
        <f t="shared" si="184"/>
        <v>42115.676180555558</v>
      </c>
    </row>
    <row r="2356" spans="1:20" ht="32" hidden="1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tr">
        <f t="shared" si="182"/>
        <v>technology</v>
      </c>
      <c r="R2356" t="str" cm="1">
        <f t="array" ref="R2356">_xlfn.IFS(ISNUMBER(SEARCH("film &amp; video/television", N2356)),"television",ISNUMBER(SEARCH("film &amp; video/animation", N2356)),"animation",ISNUMBER(SEARCH("film &amp; video/documentary", N2356)),"documentary",ISNUMBER(SEARCH("film &amp; video/drama", N2356)),"drama",ISNUMBER(SEARCH("film &amp; video/science fiction", N2356)),"science fiction",ISNUMBER(SEARCH("film &amp; video/shorts", N2356)),"shorts",ISNUMBER(SEARCH("food/food trucks", N2356)),"food trucks",ISNUMBER(SEARCH("food/restaurants", N2356)),"restaurants",ISNUMBER(SEARCH("food/small batch", N2356)),"small batch",ISNUMBER(SEARCH("games/mobile games", N2356)),"mobile games",ISNUMBER(SEARCH("games/tabletop games", N2356)),"tabletop games",ISNUMBER(SEARCH("games/video games", N2356)),"video games",ISNUMBER(SEARCH("music/classical music", N2356)),"classical music",ISNUMBER(SEARCH("music/electronic music", N2356)),"electronic music",ISNUMBER(SEARCH("music/faith", N2356)),"faith",ISNUMBER(SEARCH("music/indie rock", N2356)),"indie rock",ISNUMBER(SEARCH("music/jazz", N2356)),"jazz",ISNUMBER(SEARCH("music/metal", N2356)),"metal",ISNUMBER(SEARCH("music/pop", N2356)),"pop",ISNUMBER(SEARCH("music/rock", N2356)),"rock",ISNUMBER(SEARCH("music/world music", N2356)),"world music",ISNUMBER(SEARCH("journalism/audio", N2356)),"audio",ISNUMBER(SEARCH("photography/nature", N2356)),"nature",ISNUMBER(SEARCH("photography/people", N2356)),"people",ISNUMBER(SEARCH("photography/photobooks", N2356)),"photobooks",ISNUMBER(SEARCH("photography/places", N2356)),"places",ISNUMBER(SEARCH("publishing/art books", N2356)),"art books",ISNUMBER(SEARCH("publishing/children's books", N2356)),"children's books",ISNUMBER(SEARCH("publishing/fiction", N2356)),"fiction",ISNUMBER(SEARCH("publishing/nonfiction", N2356)),"nonfiction",ISNUMBER(SEARCH("publishing/radio &amp; podcasts", N2356)),"radio &amp; podcasts",ISNUMBER(SEARCH("publishing/translations", N2356)),"translations",ISNUMBER(SEARCH("technology/gadgets", N2356)),"gadgets",ISNUMBER(SEARCH("technology/hardware", N2356)),"hardware",ISNUMBER(SEARCH("technology/makerspaces", N2356)),"makerspaces",ISNUMBER(SEARCH("technology/space exploration", N2356)),"space exploration",ISNUMBER(SEARCH("technology/wearables", N2356)),"wearables",ISNUMBER(SEARCH("technology/web", N2356)),"web",ISNUMBER(SEARCH("theater/musical", N2356)),"musical",ISNUMBER(SEARCH("theater/plays", N2356)),"plays",ISNUMBER(SEARCH("theater/spaces", N2356)),"spaces")</f>
        <v>web</v>
      </c>
      <c r="S2356" s="6">
        <f t="shared" si="183"/>
        <v>41954.722916666666</v>
      </c>
      <c r="T2356" s="6">
        <f t="shared" si="184"/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tr">
        <f t="shared" si="182"/>
        <v>technology</v>
      </c>
      <c r="R2357" t="str" cm="1">
        <f t="array" ref="R2357">_xlfn.IFS(ISNUMBER(SEARCH("film &amp; video/television", N2357)),"television",ISNUMBER(SEARCH("film &amp; video/animation", N2357)),"animation",ISNUMBER(SEARCH("film &amp; video/documentary", N2357)),"documentary",ISNUMBER(SEARCH("film &amp; video/drama", N2357)),"drama",ISNUMBER(SEARCH("film &amp; video/science fiction", N2357)),"science fiction",ISNUMBER(SEARCH("film &amp; video/shorts", N2357)),"shorts",ISNUMBER(SEARCH("food/food trucks", N2357)),"food trucks",ISNUMBER(SEARCH("food/restaurants", N2357)),"restaurants",ISNUMBER(SEARCH("food/small batch", N2357)),"small batch",ISNUMBER(SEARCH("games/mobile games", N2357)),"mobile games",ISNUMBER(SEARCH("games/tabletop games", N2357)),"tabletop games",ISNUMBER(SEARCH("games/video games", N2357)),"video games",ISNUMBER(SEARCH("music/classical music", N2357)),"classical music",ISNUMBER(SEARCH("music/electronic music", N2357)),"electronic music",ISNUMBER(SEARCH("music/faith", N2357)),"faith",ISNUMBER(SEARCH("music/indie rock", N2357)),"indie rock",ISNUMBER(SEARCH("music/jazz", N2357)),"jazz",ISNUMBER(SEARCH("music/metal", N2357)),"metal",ISNUMBER(SEARCH("music/pop", N2357)),"pop",ISNUMBER(SEARCH("music/rock", N2357)),"rock",ISNUMBER(SEARCH("music/world music", N2357)),"world music",ISNUMBER(SEARCH("journalism/audio", N2357)),"audio",ISNUMBER(SEARCH("photography/nature", N2357)),"nature",ISNUMBER(SEARCH("photography/people", N2357)),"people",ISNUMBER(SEARCH("photography/photobooks", N2357)),"photobooks",ISNUMBER(SEARCH("photography/places", N2357)),"places",ISNUMBER(SEARCH("publishing/art books", N2357)),"art books",ISNUMBER(SEARCH("publishing/children's books", N2357)),"children's books",ISNUMBER(SEARCH("publishing/fiction", N2357)),"fiction",ISNUMBER(SEARCH("publishing/nonfiction", N2357)),"nonfiction",ISNUMBER(SEARCH("publishing/radio &amp; podcasts", N2357)),"radio &amp; podcasts",ISNUMBER(SEARCH("publishing/translations", N2357)),"translations",ISNUMBER(SEARCH("technology/gadgets", N2357)),"gadgets",ISNUMBER(SEARCH("technology/hardware", N2357)),"hardware",ISNUMBER(SEARCH("technology/makerspaces", N2357)),"makerspaces",ISNUMBER(SEARCH("technology/space exploration", N2357)),"space exploration",ISNUMBER(SEARCH("technology/wearables", N2357)),"wearables",ISNUMBER(SEARCH("technology/web", N2357)),"web",ISNUMBER(SEARCH("theater/musical", N2357)),"musical",ISNUMBER(SEARCH("theater/plays", N2357)),"plays",ISNUMBER(SEARCH("theater/spaces", N2357)),"spaces")</f>
        <v>web</v>
      </c>
      <c r="S2357" s="6">
        <f t="shared" si="183"/>
        <v>42096.918240740735</v>
      </c>
      <c r="T2357" s="6">
        <f t="shared" si="184"/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v>0</v>
      </c>
      <c r="Q2358" t="str">
        <f t="shared" si="182"/>
        <v>technology</v>
      </c>
      <c r="R2358" t="str" cm="1">
        <f t="array" ref="R2358">_xlfn.IFS(ISNUMBER(SEARCH("film &amp; video/television", N2358)),"television",ISNUMBER(SEARCH("film &amp; video/animation", N2358)),"animation",ISNUMBER(SEARCH("film &amp; video/documentary", N2358)),"documentary",ISNUMBER(SEARCH("film &amp; video/drama", N2358)),"drama",ISNUMBER(SEARCH("film &amp; video/science fiction", N2358)),"science fiction",ISNUMBER(SEARCH("film &amp; video/shorts", N2358)),"shorts",ISNUMBER(SEARCH("food/food trucks", N2358)),"food trucks",ISNUMBER(SEARCH("food/restaurants", N2358)),"restaurants",ISNUMBER(SEARCH("food/small batch", N2358)),"small batch",ISNUMBER(SEARCH("games/mobile games", N2358)),"mobile games",ISNUMBER(SEARCH("games/tabletop games", N2358)),"tabletop games",ISNUMBER(SEARCH("games/video games", N2358)),"video games",ISNUMBER(SEARCH("music/classical music", N2358)),"classical music",ISNUMBER(SEARCH("music/electronic music", N2358)),"electronic music",ISNUMBER(SEARCH("music/faith", N2358)),"faith",ISNUMBER(SEARCH("music/indie rock", N2358)),"indie rock",ISNUMBER(SEARCH("music/jazz", N2358)),"jazz",ISNUMBER(SEARCH("music/metal", N2358)),"metal",ISNUMBER(SEARCH("music/pop", N2358)),"pop",ISNUMBER(SEARCH("music/rock", N2358)),"rock",ISNUMBER(SEARCH("music/world music", N2358)),"world music",ISNUMBER(SEARCH("journalism/audio", N2358)),"audio",ISNUMBER(SEARCH("photography/nature", N2358)),"nature",ISNUMBER(SEARCH("photography/people", N2358)),"people",ISNUMBER(SEARCH("photography/photobooks", N2358)),"photobooks",ISNUMBER(SEARCH("photography/places", N2358)),"places",ISNUMBER(SEARCH("publishing/art books", N2358)),"art books",ISNUMBER(SEARCH("publishing/children's books", N2358)),"children's books",ISNUMBER(SEARCH("publishing/fiction", N2358)),"fiction",ISNUMBER(SEARCH("publishing/nonfiction", N2358)),"nonfiction",ISNUMBER(SEARCH("publishing/radio &amp; podcasts", N2358)),"radio &amp; podcasts",ISNUMBER(SEARCH("publishing/translations", N2358)),"translations",ISNUMBER(SEARCH("technology/gadgets", N2358)),"gadgets",ISNUMBER(SEARCH("technology/hardware", N2358)),"hardware",ISNUMBER(SEARCH("technology/makerspaces", N2358)),"makerspaces",ISNUMBER(SEARCH("technology/space exploration", N2358)),"space exploration",ISNUMBER(SEARCH("technology/wearables", N2358)),"wearables",ISNUMBER(SEARCH("technology/web", N2358)),"web",ISNUMBER(SEARCH("theater/musical", N2358)),"musical",ISNUMBER(SEARCH("theater/plays", N2358)),"plays",ISNUMBER(SEARCH("theater/spaces", N2358)),"spaces")</f>
        <v>web</v>
      </c>
      <c r="S2358" s="6">
        <f t="shared" si="183"/>
        <v>42130.78361111111</v>
      </c>
      <c r="T2358" s="6">
        <f t="shared" si="184"/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v>0</v>
      </c>
      <c r="Q2359" t="str">
        <f t="shared" si="182"/>
        <v>technology</v>
      </c>
      <c r="R2359" t="str" cm="1">
        <f t="array" ref="R2359">_xlfn.IFS(ISNUMBER(SEARCH("film &amp; video/television", N2359)),"television",ISNUMBER(SEARCH("film &amp; video/animation", N2359)),"animation",ISNUMBER(SEARCH("film &amp; video/documentary", N2359)),"documentary",ISNUMBER(SEARCH("film &amp; video/drama", N2359)),"drama",ISNUMBER(SEARCH("film &amp; video/science fiction", N2359)),"science fiction",ISNUMBER(SEARCH("film &amp; video/shorts", N2359)),"shorts",ISNUMBER(SEARCH("food/food trucks", N2359)),"food trucks",ISNUMBER(SEARCH("food/restaurants", N2359)),"restaurants",ISNUMBER(SEARCH("food/small batch", N2359)),"small batch",ISNUMBER(SEARCH("games/mobile games", N2359)),"mobile games",ISNUMBER(SEARCH("games/tabletop games", N2359)),"tabletop games",ISNUMBER(SEARCH("games/video games", N2359)),"video games",ISNUMBER(SEARCH("music/classical music", N2359)),"classical music",ISNUMBER(SEARCH("music/electronic music", N2359)),"electronic music",ISNUMBER(SEARCH("music/faith", N2359)),"faith",ISNUMBER(SEARCH("music/indie rock", N2359)),"indie rock",ISNUMBER(SEARCH("music/jazz", N2359)),"jazz",ISNUMBER(SEARCH("music/metal", N2359)),"metal",ISNUMBER(SEARCH("music/pop", N2359)),"pop",ISNUMBER(SEARCH("music/rock", N2359)),"rock",ISNUMBER(SEARCH("music/world music", N2359)),"world music",ISNUMBER(SEARCH("journalism/audio", N2359)),"audio",ISNUMBER(SEARCH("photography/nature", N2359)),"nature",ISNUMBER(SEARCH("photography/people", N2359)),"people",ISNUMBER(SEARCH("photography/photobooks", N2359)),"photobooks",ISNUMBER(SEARCH("photography/places", N2359)),"places",ISNUMBER(SEARCH("publishing/art books", N2359)),"art books",ISNUMBER(SEARCH("publishing/children's books", N2359)),"children's books",ISNUMBER(SEARCH("publishing/fiction", N2359)),"fiction",ISNUMBER(SEARCH("publishing/nonfiction", N2359)),"nonfiction",ISNUMBER(SEARCH("publishing/radio &amp; podcasts", N2359)),"radio &amp; podcasts",ISNUMBER(SEARCH("publishing/translations", N2359)),"translations",ISNUMBER(SEARCH("technology/gadgets", N2359)),"gadgets",ISNUMBER(SEARCH("technology/hardware", N2359)),"hardware",ISNUMBER(SEARCH("technology/makerspaces", N2359)),"makerspaces",ISNUMBER(SEARCH("technology/space exploration", N2359)),"space exploration",ISNUMBER(SEARCH("technology/wearables", N2359)),"wearables",ISNUMBER(SEARCH("technology/web", N2359)),"web",ISNUMBER(SEARCH("theater/musical", N2359)),"musical",ISNUMBER(SEARCH("theater/plays", N2359)),"plays",ISNUMBER(SEARCH("theater/spaces", N2359)),"spaces")</f>
        <v>web</v>
      </c>
      <c r="S2359" s="6">
        <f t="shared" si="183"/>
        <v>42264.620115740734</v>
      </c>
      <c r="T2359" s="6">
        <f t="shared" si="184"/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v>0</v>
      </c>
      <c r="Q2360" t="str">
        <f t="shared" si="182"/>
        <v>technology</v>
      </c>
      <c r="R2360" t="str" cm="1">
        <f t="array" ref="R2360">_xlfn.IFS(ISNUMBER(SEARCH("film &amp; video/television", N2360)),"television",ISNUMBER(SEARCH("film &amp; video/animation", N2360)),"animation",ISNUMBER(SEARCH("film &amp; video/documentary", N2360)),"documentary",ISNUMBER(SEARCH("film &amp; video/drama", N2360)),"drama",ISNUMBER(SEARCH("film &amp; video/science fiction", N2360)),"science fiction",ISNUMBER(SEARCH("film &amp; video/shorts", N2360)),"shorts",ISNUMBER(SEARCH("food/food trucks", N2360)),"food trucks",ISNUMBER(SEARCH("food/restaurants", N2360)),"restaurants",ISNUMBER(SEARCH("food/small batch", N2360)),"small batch",ISNUMBER(SEARCH("games/mobile games", N2360)),"mobile games",ISNUMBER(SEARCH("games/tabletop games", N2360)),"tabletop games",ISNUMBER(SEARCH("games/video games", N2360)),"video games",ISNUMBER(SEARCH("music/classical music", N2360)),"classical music",ISNUMBER(SEARCH("music/electronic music", N2360)),"electronic music",ISNUMBER(SEARCH("music/faith", N2360)),"faith",ISNUMBER(SEARCH("music/indie rock", N2360)),"indie rock",ISNUMBER(SEARCH("music/jazz", N2360)),"jazz",ISNUMBER(SEARCH("music/metal", N2360)),"metal",ISNUMBER(SEARCH("music/pop", N2360)),"pop",ISNUMBER(SEARCH("music/rock", N2360)),"rock",ISNUMBER(SEARCH("music/world music", N2360)),"world music",ISNUMBER(SEARCH("journalism/audio", N2360)),"audio",ISNUMBER(SEARCH("photography/nature", N2360)),"nature",ISNUMBER(SEARCH("photography/people", N2360)),"people",ISNUMBER(SEARCH("photography/photobooks", N2360)),"photobooks",ISNUMBER(SEARCH("photography/places", N2360)),"places",ISNUMBER(SEARCH("publishing/art books", N2360)),"art books",ISNUMBER(SEARCH("publishing/children's books", N2360)),"children's books",ISNUMBER(SEARCH("publishing/fiction", N2360)),"fiction",ISNUMBER(SEARCH("publishing/nonfiction", N2360)),"nonfiction",ISNUMBER(SEARCH("publishing/radio &amp; podcasts", N2360)),"radio &amp; podcasts",ISNUMBER(SEARCH("publishing/translations", N2360)),"translations",ISNUMBER(SEARCH("technology/gadgets", N2360)),"gadgets",ISNUMBER(SEARCH("technology/hardware", N2360)),"hardware",ISNUMBER(SEARCH("technology/makerspaces", N2360)),"makerspaces",ISNUMBER(SEARCH("technology/space exploration", N2360)),"space exploration",ISNUMBER(SEARCH("technology/wearables", N2360)),"wearables",ISNUMBER(SEARCH("technology/web", N2360)),"web",ISNUMBER(SEARCH("theater/musical", N2360)),"musical",ISNUMBER(SEARCH("theater/plays", N2360)),"plays",ISNUMBER(SEARCH("theater/spaces", N2360)),"spaces")</f>
        <v>web</v>
      </c>
      <c r="S2360" s="6">
        <f t="shared" si="183"/>
        <v>41978.930972222224</v>
      </c>
      <c r="T2360" s="6">
        <f t="shared" si="184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tr">
        <f t="shared" si="182"/>
        <v>technology</v>
      </c>
      <c r="R2361" t="str" cm="1">
        <f t="array" ref="R2361">_xlfn.IFS(ISNUMBER(SEARCH("film &amp; video/television", N2361)),"television",ISNUMBER(SEARCH("film &amp; video/animation", N2361)),"animation",ISNUMBER(SEARCH("film &amp; video/documentary", N2361)),"documentary",ISNUMBER(SEARCH("film &amp; video/drama", N2361)),"drama",ISNUMBER(SEARCH("film &amp; video/science fiction", N2361)),"science fiction",ISNUMBER(SEARCH("film &amp; video/shorts", N2361)),"shorts",ISNUMBER(SEARCH("food/food trucks", N2361)),"food trucks",ISNUMBER(SEARCH("food/restaurants", N2361)),"restaurants",ISNUMBER(SEARCH("food/small batch", N2361)),"small batch",ISNUMBER(SEARCH("games/mobile games", N2361)),"mobile games",ISNUMBER(SEARCH("games/tabletop games", N2361)),"tabletop games",ISNUMBER(SEARCH("games/video games", N2361)),"video games",ISNUMBER(SEARCH("music/classical music", N2361)),"classical music",ISNUMBER(SEARCH("music/electronic music", N2361)),"electronic music",ISNUMBER(SEARCH("music/faith", N2361)),"faith",ISNUMBER(SEARCH("music/indie rock", N2361)),"indie rock",ISNUMBER(SEARCH("music/jazz", N2361)),"jazz",ISNUMBER(SEARCH("music/metal", N2361)),"metal",ISNUMBER(SEARCH("music/pop", N2361)),"pop",ISNUMBER(SEARCH("music/rock", N2361)),"rock",ISNUMBER(SEARCH("music/world music", N2361)),"world music",ISNUMBER(SEARCH("journalism/audio", N2361)),"audio",ISNUMBER(SEARCH("photography/nature", N2361)),"nature",ISNUMBER(SEARCH("photography/people", N2361)),"people",ISNUMBER(SEARCH("photography/photobooks", N2361)),"photobooks",ISNUMBER(SEARCH("photography/places", N2361)),"places",ISNUMBER(SEARCH("publishing/art books", N2361)),"art books",ISNUMBER(SEARCH("publishing/children's books", N2361)),"children's books",ISNUMBER(SEARCH("publishing/fiction", N2361)),"fiction",ISNUMBER(SEARCH("publishing/nonfiction", N2361)),"nonfiction",ISNUMBER(SEARCH("publishing/radio &amp; podcasts", N2361)),"radio &amp; podcasts",ISNUMBER(SEARCH("publishing/translations", N2361)),"translations",ISNUMBER(SEARCH("technology/gadgets", N2361)),"gadgets",ISNUMBER(SEARCH("technology/hardware", N2361)),"hardware",ISNUMBER(SEARCH("technology/makerspaces", N2361)),"makerspaces",ISNUMBER(SEARCH("technology/space exploration", N2361)),"space exploration",ISNUMBER(SEARCH("technology/wearables", N2361)),"wearables",ISNUMBER(SEARCH("technology/web", N2361)),"web",ISNUMBER(SEARCH("theater/musical", N2361)),"musical",ISNUMBER(SEARCH("theater/plays", N2361)),"plays",ISNUMBER(SEARCH("theater/spaces", N2361)),"spaces")</f>
        <v>web</v>
      </c>
      <c r="S2361" s="6">
        <f t="shared" si="183"/>
        <v>42159.649583333332</v>
      </c>
      <c r="T2361" s="6">
        <f t="shared" si="184"/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tr">
        <f t="shared" si="182"/>
        <v>technology</v>
      </c>
      <c r="R2362" t="str" cm="1">
        <f t="array" ref="R2362">_xlfn.IFS(ISNUMBER(SEARCH("film &amp; video/television", N2362)),"television",ISNUMBER(SEARCH("film &amp; video/animation", N2362)),"animation",ISNUMBER(SEARCH("film &amp; video/documentary", N2362)),"documentary",ISNUMBER(SEARCH("film &amp; video/drama", N2362)),"drama",ISNUMBER(SEARCH("film &amp; video/science fiction", N2362)),"science fiction",ISNUMBER(SEARCH("film &amp; video/shorts", N2362)),"shorts",ISNUMBER(SEARCH("food/food trucks", N2362)),"food trucks",ISNUMBER(SEARCH("food/restaurants", N2362)),"restaurants",ISNUMBER(SEARCH("food/small batch", N2362)),"small batch",ISNUMBER(SEARCH("games/mobile games", N2362)),"mobile games",ISNUMBER(SEARCH("games/tabletop games", N2362)),"tabletop games",ISNUMBER(SEARCH("games/video games", N2362)),"video games",ISNUMBER(SEARCH("music/classical music", N2362)),"classical music",ISNUMBER(SEARCH("music/electronic music", N2362)),"electronic music",ISNUMBER(SEARCH("music/faith", N2362)),"faith",ISNUMBER(SEARCH("music/indie rock", N2362)),"indie rock",ISNUMBER(SEARCH("music/jazz", N2362)),"jazz",ISNUMBER(SEARCH("music/metal", N2362)),"metal",ISNUMBER(SEARCH("music/pop", N2362)),"pop",ISNUMBER(SEARCH("music/rock", N2362)),"rock",ISNUMBER(SEARCH("music/world music", N2362)),"world music",ISNUMBER(SEARCH("journalism/audio", N2362)),"audio",ISNUMBER(SEARCH("photography/nature", N2362)),"nature",ISNUMBER(SEARCH("photography/people", N2362)),"people",ISNUMBER(SEARCH("photography/photobooks", N2362)),"photobooks",ISNUMBER(SEARCH("photography/places", N2362)),"places",ISNUMBER(SEARCH("publishing/art books", N2362)),"art books",ISNUMBER(SEARCH("publishing/children's books", N2362)),"children's books",ISNUMBER(SEARCH("publishing/fiction", N2362)),"fiction",ISNUMBER(SEARCH("publishing/nonfiction", N2362)),"nonfiction",ISNUMBER(SEARCH("publishing/radio &amp; podcasts", N2362)),"radio &amp; podcasts",ISNUMBER(SEARCH("publishing/translations", N2362)),"translations",ISNUMBER(SEARCH("technology/gadgets", N2362)),"gadgets",ISNUMBER(SEARCH("technology/hardware", N2362)),"hardware",ISNUMBER(SEARCH("technology/makerspaces", N2362)),"makerspaces",ISNUMBER(SEARCH("technology/space exploration", N2362)),"space exploration",ISNUMBER(SEARCH("technology/wearables", N2362)),"wearables",ISNUMBER(SEARCH("technology/web", N2362)),"web",ISNUMBER(SEARCH("theater/musical", N2362)),"musical",ISNUMBER(SEARCH("theater/plays", N2362)),"plays",ISNUMBER(SEARCH("theater/spaces", N2362)),"spaces")</f>
        <v>web</v>
      </c>
      <c r="S2362" s="6">
        <f t="shared" si="183"/>
        <v>42377.70694444445</v>
      </c>
      <c r="T2362" s="6">
        <f t="shared" si="184"/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v>0</v>
      </c>
      <c r="Q2363" t="str">
        <f t="shared" si="182"/>
        <v>technology</v>
      </c>
      <c r="R2363" t="str" cm="1">
        <f t="array" ref="R2363">_xlfn.IFS(ISNUMBER(SEARCH("film &amp; video/television", N2363)),"television",ISNUMBER(SEARCH("film &amp; video/animation", N2363)),"animation",ISNUMBER(SEARCH("film &amp; video/documentary", N2363)),"documentary",ISNUMBER(SEARCH("film &amp; video/drama", N2363)),"drama",ISNUMBER(SEARCH("film &amp; video/science fiction", N2363)),"science fiction",ISNUMBER(SEARCH("film &amp; video/shorts", N2363)),"shorts",ISNUMBER(SEARCH("food/food trucks", N2363)),"food trucks",ISNUMBER(SEARCH("food/restaurants", N2363)),"restaurants",ISNUMBER(SEARCH("food/small batch", N2363)),"small batch",ISNUMBER(SEARCH("games/mobile games", N2363)),"mobile games",ISNUMBER(SEARCH("games/tabletop games", N2363)),"tabletop games",ISNUMBER(SEARCH("games/video games", N2363)),"video games",ISNUMBER(SEARCH("music/classical music", N2363)),"classical music",ISNUMBER(SEARCH("music/electronic music", N2363)),"electronic music",ISNUMBER(SEARCH("music/faith", N2363)),"faith",ISNUMBER(SEARCH("music/indie rock", N2363)),"indie rock",ISNUMBER(SEARCH("music/jazz", N2363)),"jazz",ISNUMBER(SEARCH("music/metal", N2363)),"metal",ISNUMBER(SEARCH("music/pop", N2363)),"pop",ISNUMBER(SEARCH("music/rock", N2363)),"rock",ISNUMBER(SEARCH("music/world music", N2363)),"world music",ISNUMBER(SEARCH("journalism/audio", N2363)),"audio",ISNUMBER(SEARCH("photography/nature", N2363)),"nature",ISNUMBER(SEARCH("photography/people", N2363)),"people",ISNUMBER(SEARCH("photography/photobooks", N2363)),"photobooks",ISNUMBER(SEARCH("photography/places", N2363)),"places",ISNUMBER(SEARCH("publishing/art books", N2363)),"art books",ISNUMBER(SEARCH("publishing/children's books", N2363)),"children's books",ISNUMBER(SEARCH("publishing/fiction", N2363)),"fiction",ISNUMBER(SEARCH("publishing/nonfiction", N2363)),"nonfiction",ISNUMBER(SEARCH("publishing/radio &amp; podcasts", N2363)),"radio &amp; podcasts",ISNUMBER(SEARCH("publishing/translations", N2363)),"translations",ISNUMBER(SEARCH("technology/gadgets", N2363)),"gadgets",ISNUMBER(SEARCH("technology/hardware", N2363)),"hardware",ISNUMBER(SEARCH("technology/makerspaces", N2363)),"makerspaces",ISNUMBER(SEARCH("technology/space exploration", N2363)),"space exploration",ISNUMBER(SEARCH("technology/wearables", N2363)),"wearables",ISNUMBER(SEARCH("technology/web", N2363)),"web",ISNUMBER(SEARCH("theater/musical", N2363)),"musical",ISNUMBER(SEARCH("theater/plays", N2363)),"plays",ISNUMBER(SEARCH("theater/spaces", N2363)),"spaces")</f>
        <v>web</v>
      </c>
      <c r="S2363" s="6">
        <f t="shared" si="183"/>
        <v>42466.858888888892</v>
      </c>
      <c r="T2363" s="6">
        <f t="shared" si="184"/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tr">
        <f t="shared" si="182"/>
        <v>technology</v>
      </c>
      <c r="R2364" t="str" cm="1">
        <f t="array" ref="R2364">_xlfn.IFS(ISNUMBER(SEARCH("film &amp; video/television", N2364)),"television",ISNUMBER(SEARCH("film &amp; video/animation", N2364)),"animation",ISNUMBER(SEARCH("film &amp; video/documentary", N2364)),"documentary",ISNUMBER(SEARCH("film &amp; video/drama", N2364)),"drama",ISNUMBER(SEARCH("film &amp; video/science fiction", N2364)),"science fiction",ISNUMBER(SEARCH("film &amp; video/shorts", N2364)),"shorts",ISNUMBER(SEARCH("food/food trucks", N2364)),"food trucks",ISNUMBER(SEARCH("food/restaurants", N2364)),"restaurants",ISNUMBER(SEARCH("food/small batch", N2364)),"small batch",ISNUMBER(SEARCH("games/mobile games", N2364)),"mobile games",ISNUMBER(SEARCH("games/tabletop games", N2364)),"tabletop games",ISNUMBER(SEARCH("games/video games", N2364)),"video games",ISNUMBER(SEARCH("music/classical music", N2364)),"classical music",ISNUMBER(SEARCH("music/electronic music", N2364)),"electronic music",ISNUMBER(SEARCH("music/faith", N2364)),"faith",ISNUMBER(SEARCH("music/indie rock", N2364)),"indie rock",ISNUMBER(SEARCH("music/jazz", N2364)),"jazz",ISNUMBER(SEARCH("music/metal", N2364)),"metal",ISNUMBER(SEARCH("music/pop", N2364)),"pop",ISNUMBER(SEARCH("music/rock", N2364)),"rock",ISNUMBER(SEARCH("music/world music", N2364)),"world music",ISNUMBER(SEARCH("journalism/audio", N2364)),"audio",ISNUMBER(SEARCH("photography/nature", N2364)),"nature",ISNUMBER(SEARCH("photography/people", N2364)),"people",ISNUMBER(SEARCH("photography/photobooks", N2364)),"photobooks",ISNUMBER(SEARCH("photography/places", N2364)),"places",ISNUMBER(SEARCH("publishing/art books", N2364)),"art books",ISNUMBER(SEARCH("publishing/children's books", N2364)),"children's books",ISNUMBER(SEARCH("publishing/fiction", N2364)),"fiction",ISNUMBER(SEARCH("publishing/nonfiction", N2364)),"nonfiction",ISNUMBER(SEARCH("publishing/radio &amp; podcasts", N2364)),"radio &amp; podcasts",ISNUMBER(SEARCH("publishing/translations", N2364)),"translations",ISNUMBER(SEARCH("technology/gadgets", N2364)),"gadgets",ISNUMBER(SEARCH("technology/hardware", N2364)),"hardware",ISNUMBER(SEARCH("technology/makerspaces", N2364)),"makerspaces",ISNUMBER(SEARCH("technology/space exploration", N2364)),"space exploration",ISNUMBER(SEARCH("technology/wearables", N2364)),"wearables",ISNUMBER(SEARCH("technology/web", N2364)),"web",ISNUMBER(SEARCH("theater/musical", N2364)),"musical",ISNUMBER(SEARCH("theater/plays", N2364)),"plays",ISNUMBER(SEARCH("theater/spaces", N2364)),"spaces")</f>
        <v>web</v>
      </c>
      <c r="S2364" s="6">
        <f t="shared" si="183"/>
        <v>41954.688310185185</v>
      </c>
      <c r="T2364" s="6">
        <f t="shared" si="184"/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v>0</v>
      </c>
      <c r="Q2365" t="str">
        <f t="shared" si="182"/>
        <v>technology</v>
      </c>
      <c r="R2365" t="str" cm="1">
        <f t="array" ref="R2365">_xlfn.IFS(ISNUMBER(SEARCH("film &amp; video/television", N2365)),"television",ISNUMBER(SEARCH("film &amp; video/animation", N2365)),"animation",ISNUMBER(SEARCH("film &amp; video/documentary", N2365)),"documentary",ISNUMBER(SEARCH("film &amp; video/drama", N2365)),"drama",ISNUMBER(SEARCH("film &amp; video/science fiction", N2365)),"science fiction",ISNUMBER(SEARCH("film &amp; video/shorts", N2365)),"shorts",ISNUMBER(SEARCH("food/food trucks", N2365)),"food trucks",ISNUMBER(SEARCH("food/restaurants", N2365)),"restaurants",ISNUMBER(SEARCH("food/small batch", N2365)),"small batch",ISNUMBER(SEARCH("games/mobile games", N2365)),"mobile games",ISNUMBER(SEARCH("games/tabletop games", N2365)),"tabletop games",ISNUMBER(SEARCH("games/video games", N2365)),"video games",ISNUMBER(SEARCH("music/classical music", N2365)),"classical music",ISNUMBER(SEARCH("music/electronic music", N2365)),"electronic music",ISNUMBER(SEARCH("music/faith", N2365)),"faith",ISNUMBER(SEARCH("music/indie rock", N2365)),"indie rock",ISNUMBER(SEARCH("music/jazz", N2365)),"jazz",ISNUMBER(SEARCH("music/metal", N2365)),"metal",ISNUMBER(SEARCH("music/pop", N2365)),"pop",ISNUMBER(SEARCH("music/rock", N2365)),"rock",ISNUMBER(SEARCH("music/world music", N2365)),"world music",ISNUMBER(SEARCH("journalism/audio", N2365)),"audio",ISNUMBER(SEARCH("photography/nature", N2365)),"nature",ISNUMBER(SEARCH("photography/people", N2365)),"people",ISNUMBER(SEARCH("photography/photobooks", N2365)),"photobooks",ISNUMBER(SEARCH("photography/places", N2365)),"places",ISNUMBER(SEARCH("publishing/art books", N2365)),"art books",ISNUMBER(SEARCH("publishing/children's books", N2365)),"children's books",ISNUMBER(SEARCH("publishing/fiction", N2365)),"fiction",ISNUMBER(SEARCH("publishing/nonfiction", N2365)),"nonfiction",ISNUMBER(SEARCH("publishing/radio &amp; podcasts", N2365)),"radio &amp; podcasts",ISNUMBER(SEARCH("publishing/translations", N2365)),"translations",ISNUMBER(SEARCH("technology/gadgets", N2365)),"gadgets",ISNUMBER(SEARCH("technology/hardware", N2365)),"hardware",ISNUMBER(SEARCH("technology/makerspaces", N2365)),"makerspaces",ISNUMBER(SEARCH("technology/space exploration", N2365)),"space exploration",ISNUMBER(SEARCH("technology/wearables", N2365)),"wearables",ISNUMBER(SEARCH("technology/web", N2365)),"web",ISNUMBER(SEARCH("theater/musical", N2365)),"musical",ISNUMBER(SEARCH("theater/plays", N2365)),"plays",ISNUMBER(SEARCH("theater/spaces", N2365)),"spaces")</f>
        <v>web</v>
      </c>
      <c r="S2365" s="6">
        <f t="shared" si="183"/>
        <v>42322.011574074073</v>
      </c>
      <c r="T2365" s="6">
        <f t="shared" si="184"/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v>0</v>
      </c>
      <c r="Q2366" t="str">
        <f t="shared" si="182"/>
        <v>technology</v>
      </c>
      <c r="R2366" t="str" cm="1">
        <f t="array" ref="R2366">_xlfn.IFS(ISNUMBER(SEARCH("film &amp; video/television", N2366)),"television",ISNUMBER(SEARCH("film &amp; video/animation", N2366)),"animation",ISNUMBER(SEARCH("film &amp; video/documentary", N2366)),"documentary",ISNUMBER(SEARCH("film &amp; video/drama", N2366)),"drama",ISNUMBER(SEARCH("film &amp; video/science fiction", N2366)),"science fiction",ISNUMBER(SEARCH("film &amp; video/shorts", N2366)),"shorts",ISNUMBER(SEARCH("food/food trucks", N2366)),"food trucks",ISNUMBER(SEARCH("food/restaurants", N2366)),"restaurants",ISNUMBER(SEARCH("food/small batch", N2366)),"small batch",ISNUMBER(SEARCH("games/mobile games", N2366)),"mobile games",ISNUMBER(SEARCH("games/tabletop games", N2366)),"tabletop games",ISNUMBER(SEARCH("games/video games", N2366)),"video games",ISNUMBER(SEARCH("music/classical music", N2366)),"classical music",ISNUMBER(SEARCH("music/electronic music", N2366)),"electronic music",ISNUMBER(SEARCH("music/faith", N2366)),"faith",ISNUMBER(SEARCH("music/indie rock", N2366)),"indie rock",ISNUMBER(SEARCH("music/jazz", N2366)),"jazz",ISNUMBER(SEARCH("music/metal", N2366)),"metal",ISNUMBER(SEARCH("music/pop", N2366)),"pop",ISNUMBER(SEARCH("music/rock", N2366)),"rock",ISNUMBER(SEARCH("music/world music", N2366)),"world music",ISNUMBER(SEARCH("journalism/audio", N2366)),"audio",ISNUMBER(SEARCH("photography/nature", N2366)),"nature",ISNUMBER(SEARCH("photography/people", N2366)),"people",ISNUMBER(SEARCH("photography/photobooks", N2366)),"photobooks",ISNUMBER(SEARCH("photography/places", N2366)),"places",ISNUMBER(SEARCH("publishing/art books", N2366)),"art books",ISNUMBER(SEARCH("publishing/children's books", N2366)),"children's books",ISNUMBER(SEARCH("publishing/fiction", N2366)),"fiction",ISNUMBER(SEARCH("publishing/nonfiction", N2366)),"nonfiction",ISNUMBER(SEARCH("publishing/radio &amp; podcasts", N2366)),"radio &amp; podcasts",ISNUMBER(SEARCH("publishing/translations", N2366)),"translations",ISNUMBER(SEARCH("technology/gadgets", N2366)),"gadgets",ISNUMBER(SEARCH("technology/hardware", N2366)),"hardware",ISNUMBER(SEARCH("technology/makerspaces", N2366)),"makerspaces",ISNUMBER(SEARCH("technology/space exploration", N2366)),"space exploration",ISNUMBER(SEARCH("technology/wearables", N2366)),"wearables",ISNUMBER(SEARCH("technology/web", N2366)),"web",ISNUMBER(SEARCH("theater/musical", N2366)),"musical",ISNUMBER(SEARCH("theater/plays", N2366)),"plays",ISNUMBER(SEARCH("theater/spaces", N2366)),"spaces")</f>
        <v>web</v>
      </c>
      <c r="S2366" s="6">
        <f t="shared" si="183"/>
        <v>42248.934675925921</v>
      </c>
      <c r="T2366" s="6">
        <f t="shared" si="184"/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v>0</v>
      </c>
      <c r="Q2367" t="str">
        <f t="shared" si="182"/>
        <v>technology</v>
      </c>
      <c r="R2367" t="str" cm="1">
        <f t="array" ref="R2367">_xlfn.IFS(ISNUMBER(SEARCH("film &amp; video/television", N2367)),"television",ISNUMBER(SEARCH("film &amp; video/animation", N2367)),"animation",ISNUMBER(SEARCH("film &amp; video/documentary", N2367)),"documentary",ISNUMBER(SEARCH("film &amp; video/drama", N2367)),"drama",ISNUMBER(SEARCH("film &amp; video/science fiction", N2367)),"science fiction",ISNUMBER(SEARCH("film &amp; video/shorts", N2367)),"shorts",ISNUMBER(SEARCH("food/food trucks", N2367)),"food trucks",ISNUMBER(SEARCH("food/restaurants", N2367)),"restaurants",ISNUMBER(SEARCH("food/small batch", N2367)),"small batch",ISNUMBER(SEARCH("games/mobile games", N2367)),"mobile games",ISNUMBER(SEARCH("games/tabletop games", N2367)),"tabletop games",ISNUMBER(SEARCH("games/video games", N2367)),"video games",ISNUMBER(SEARCH("music/classical music", N2367)),"classical music",ISNUMBER(SEARCH("music/electronic music", N2367)),"electronic music",ISNUMBER(SEARCH("music/faith", N2367)),"faith",ISNUMBER(SEARCH("music/indie rock", N2367)),"indie rock",ISNUMBER(SEARCH("music/jazz", N2367)),"jazz",ISNUMBER(SEARCH("music/metal", N2367)),"metal",ISNUMBER(SEARCH("music/pop", N2367)),"pop",ISNUMBER(SEARCH("music/rock", N2367)),"rock",ISNUMBER(SEARCH("music/world music", N2367)),"world music",ISNUMBER(SEARCH("journalism/audio", N2367)),"audio",ISNUMBER(SEARCH("photography/nature", N2367)),"nature",ISNUMBER(SEARCH("photography/people", N2367)),"people",ISNUMBER(SEARCH("photography/photobooks", N2367)),"photobooks",ISNUMBER(SEARCH("photography/places", N2367)),"places",ISNUMBER(SEARCH("publishing/art books", N2367)),"art books",ISNUMBER(SEARCH("publishing/children's books", N2367)),"children's books",ISNUMBER(SEARCH("publishing/fiction", N2367)),"fiction",ISNUMBER(SEARCH("publishing/nonfiction", N2367)),"nonfiction",ISNUMBER(SEARCH("publishing/radio &amp; podcasts", N2367)),"radio &amp; podcasts",ISNUMBER(SEARCH("publishing/translations", N2367)),"translations",ISNUMBER(SEARCH("technology/gadgets", N2367)),"gadgets",ISNUMBER(SEARCH("technology/hardware", N2367)),"hardware",ISNUMBER(SEARCH("technology/makerspaces", N2367)),"makerspaces",ISNUMBER(SEARCH("technology/space exploration", N2367)),"space exploration",ISNUMBER(SEARCH("technology/wearables", N2367)),"wearables",ISNUMBER(SEARCH("technology/web", N2367)),"web",ISNUMBER(SEARCH("theater/musical", N2367)),"musical",ISNUMBER(SEARCH("theater/plays", N2367)),"plays",ISNUMBER(SEARCH("theater/spaces", N2367)),"spaces")</f>
        <v>web</v>
      </c>
      <c r="S2367" s="6">
        <f t="shared" si="183"/>
        <v>42346.736400462964</v>
      </c>
      <c r="T2367" s="6">
        <f t="shared" si="184"/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tr">
        <f t="shared" si="182"/>
        <v>technology</v>
      </c>
      <c r="R2368" t="str" cm="1">
        <f t="array" ref="R2368">_xlfn.IFS(ISNUMBER(SEARCH("film &amp; video/television", N2368)),"television",ISNUMBER(SEARCH("film &amp; video/animation", N2368)),"animation",ISNUMBER(SEARCH("film &amp; video/documentary", N2368)),"documentary",ISNUMBER(SEARCH("film &amp; video/drama", N2368)),"drama",ISNUMBER(SEARCH("film &amp; video/science fiction", N2368)),"science fiction",ISNUMBER(SEARCH("film &amp; video/shorts", N2368)),"shorts",ISNUMBER(SEARCH("food/food trucks", N2368)),"food trucks",ISNUMBER(SEARCH("food/restaurants", N2368)),"restaurants",ISNUMBER(SEARCH("food/small batch", N2368)),"small batch",ISNUMBER(SEARCH("games/mobile games", N2368)),"mobile games",ISNUMBER(SEARCH("games/tabletop games", N2368)),"tabletop games",ISNUMBER(SEARCH("games/video games", N2368)),"video games",ISNUMBER(SEARCH("music/classical music", N2368)),"classical music",ISNUMBER(SEARCH("music/electronic music", N2368)),"electronic music",ISNUMBER(SEARCH("music/faith", N2368)),"faith",ISNUMBER(SEARCH("music/indie rock", N2368)),"indie rock",ISNUMBER(SEARCH("music/jazz", N2368)),"jazz",ISNUMBER(SEARCH("music/metal", N2368)),"metal",ISNUMBER(SEARCH("music/pop", N2368)),"pop",ISNUMBER(SEARCH("music/rock", N2368)),"rock",ISNUMBER(SEARCH("music/world music", N2368)),"world music",ISNUMBER(SEARCH("journalism/audio", N2368)),"audio",ISNUMBER(SEARCH("photography/nature", N2368)),"nature",ISNUMBER(SEARCH("photography/people", N2368)),"people",ISNUMBER(SEARCH("photography/photobooks", N2368)),"photobooks",ISNUMBER(SEARCH("photography/places", N2368)),"places",ISNUMBER(SEARCH("publishing/art books", N2368)),"art books",ISNUMBER(SEARCH("publishing/children's books", N2368)),"children's books",ISNUMBER(SEARCH("publishing/fiction", N2368)),"fiction",ISNUMBER(SEARCH("publishing/nonfiction", N2368)),"nonfiction",ISNUMBER(SEARCH("publishing/radio &amp; podcasts", N2368)),"radio &amp; podcasts",ISNUMBER(SEARCH("publishing/translations", N2368)),"translations",ISNUMBER(SEARCH("technology/gadgets", N2368)),"gadgets",ISNUMBER(SEARCH("technology/hardware", N2368)),"hardware",ISNUMBER(SEARCH("technology/makerspaces", N2368)),"makerspaces",ISNUMBER(SEARCH("technology/space exploration", N2368)),"space exploration",ISNUMBER(SEARCH("technology/wearables", N2368)),"wearables",ISNUMBER(SEARCH("technology/web", N2368)),"web",ISNUMBER(SEARCH("theater/musical", N2368)),"musical",ISNUMBER(SEARCH("theater/plays", N2368)),"plays",ISNUMBER(SEARCH("theater/spaces", N2368)),"spaces")</f>
        <v>web</v>
      </c>
      <c r="S2368" s="6">
        <f t="shared" si="183"/>
        <v>42268.531631944439</v>
      </c>
      <c r="T2368" s="6">
        <f t="shared" si="184"/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tr">
        <f t="shared" si="182"/>
        <v>technology</v>
      </c>
      <c r="R2369" t="str" cm="1">
        <f t="array" ref="R2369">_xlfn.IFS(ISNUMBER(SEARCH("film &amp; video/television", N2369)),"television",ISNUMBER(SEARCH("film &amp; video/animation", N2369)),"animation",ISNUMBER(SEARCH("film &amp; video/documentary", N2369)),"documentary",ISNUMBER(SEARCH("film &amp; video/drama", N2369)),"drama",ISNUMBER(SEARCH("film &amp; video/science fiction", N2369)),"science fiction",ISNUMBER(SEARCH("film &amp; video/shorts", N2369)),"shorts",ISNUMBER(SEARCH("food/food trucks", N2369)),"food trucks",ISNUMBER(SEARCH("food/restaurants", N2369)),"restaurants",ISNUMBER(SEARCH("food/small batch", N2369)),"small batch",ISNUMBER(SEARCH("games/mobile games", N2369)),"mobile games",ISNUMBER(SEARCH("games/tabletop games", N2369)),"tabletop games",ISNUMBER(SEARCH("games/video games", N2369)),"video games",ISNUMBER(SEARCH("music/classical music", N2369)),"classical music",ISNUMBER(SEARCH("music/electronic music", N2369)),"electronic music",ISNUMBER(SEARCH("music/faith", N2369)),"faith",ISNUMBER(SEARCH("music/indie rock", N2369)),"indie rock",ISNUMBER(SEARCH("music/jazz", N2369)),"jazz",ISNUMBER(SEARCH("music/metal", N2369)),"metal",ISNUMBER(SEARCH("music/pop", N2369)),"pop",ISNUMBER(SEARCH("music/rock", N2369)),"rock",ISNUMBER(SEARCH("music/world music", N2369)),"world music",ISNUMBER(SEARCH("journalism/audio", N2369)),"audio",ISNUMBER(SEARCH("photography/nature", N2369)),"nature",ISNUMBER(SEARCH("photography/people", N2369)),"people",ISNUMBER(SEARCH("photography/photobooks", N2369)),"photobooks",ISNUMBER(SEARCH("photography/places", N2369)),"places",ISNUMBER(SEARCH("publishing/art books", N2369)),"art books",ISNUMBER(SEARCH("publishing/children's books", N2369)),"children's books",ISNUMBER(SEARCH("publishing/fiction", N2369)),"fiction",ISNUMBER(SEARCH("publishing/nonfiction", N2369)),"nonfiction",ISNUMBER(SEARCH("publishing/radio &amp; podcasts", N2369)),"radio &amp; podcasts",ISNUMBER(SEARCH("publishing/translations", N2369)),"translations",ISNUMBER(SEARCH("technology/gadgets", N2369)),"gadgets",ISNUMBER(SEARCH("technology/hardware", N2369)),"hardware",ISNUMBER(SEARCH("technology/makerspaces", N2369)),"makerspaces",ISNUMBER(SEARCH("technology/space exploration", N2369)),"space exploration",ISNUMBER(SEARCH("technology/wearables", N2369)),"wearables",ISNUMBER(SEARCH("technology/web", N2369)),"web",ISNUMBER(SEARCH("theater/musical", N2369)),"musical",ISNUMBER(SEARCH("theater/plays", N2369)),"plays",ISNUMBER(SEARCH("theater/spaces", N2369)),"spaces")</f>
        <v>web</v>
      </c>
      <c r="S2369" s="6">
        <f t="shared" si="183"/>
        <v>42425.970092592594</v>
      </c>
      <c r="T2369" s="6">
        <f t="shared" si="184"/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tr">
        <f t="shared" si="182"/>
        <v>technology</v>
      </c>
      <c r="R2370" t="str" cm="1">
        <f t="array" ref="R2370">_xlfn.IFS(ISNUMBER(SEARCH("film &amp; video/television", N2370)),"television",ISNUMBER(SEARCH("film &amp; video/animation", N2370)),"animation",ISNUMBER(SEARCH("film &amp; video/documentary", N2370)),"documentary",ISNUMBER(SEARCH("film &amp; video/drama", N2370)),"drama",ISNUMBER(SEARCH("film &amp; video/science fiction", N2370)),"science fiction",ISNUMBER(SEARCH("film &amp; video/shorts", N2370)),"shorts",ISNUMBER(SEARCH("food/food trucks", N2370)),"food trucks",ISNUMBER(SEARCH("food/restaurants", N2370)),"restaurants",ISNUMBER(SEARCH("food/small batch", N2370)),"small batch",ISNUMBER(SEARCH("games/mobile games", N2370)),"mobile games",ISNUMBER(SEARCH("games/tabletop games", N2370)),"tabletop games",ISNUMBER(SEARCH("games/video games", N2370)),"video games",ISNUMBER(SEARCH("music/classical music", N2370)),"classical music",ISNUMBER(SEARCH("music/electronic music", N2370)),"electronic music",ISNUMBER(SEARCH("music/faith", N2370)),"faith",ISNUMBER(SEARCH("music/indie rock", N2370)),"indie rock",ISNUMBER(SEARCH("music/jazz", N2370)),"jazz",ISNUMBER(SEARCH("music/metal", N2370)),"metal",ISNUMBER(SEARCH("music/pop", N2370)),"pop",ISNUMBER(SEARCH("music/rock", N2370)),"rock",ISNUMBER(SEARCH("music/world music", N2370)),"world music",ISNUMBER(SEARCH("journalism/audio", N2370)),"audio",ISNUMBER(SEARCH("photography/nature", N2370)),"nature",ISNUMBER(SEARCH("photography/people", N2370)),"people",ISNUMBER(SEARCH("photography/photobooks", N2370)),"photobooks",ISNUMBER(SEARCH("photography/places", N2370)),"places",ISNUMBER(SEARCH("publishing/art books", N2370)),"art books",ISNUMBER(SEARCH("publishing/children's books", N2370)),"children's books",ISNUMBER(SEARCH("publishing/fiction", N2370)),"fiction",ISNUMBER(SEARCH("publishing/nonfiction", N2370)),"nonfiction",ISNUMBER(SEARCH("publishing/radio &amp; podcasts", N2370)),"radio &amp; podcasts",ISNUMBER(SEARCH("publishing/translations", N2370)),"translations",ISNUMBER(SEARCH("technology/gadgets", N2370)),"gadgets",ISNUMBER(SEARCH("technology/hardware", N2370)),"hardware",ISNUMBER(SEARCH("technology/makerspaces", N2370)),"makerspaces",ISNUMBER(SEARCH("technology/space exploration", N2370)),"space exploration",ISNUMBER(SEARCH("technology/wearables", N2370)),"wearables",ISNUMBER(SEARCH("technology/web", N2370)),"web",ISNUMBER(SEARCH("theater/musical", N2370)),"musical",ISNUMBER(SEARCH("theater/plays", N2370)),"plays",ISNUMBER(SEARCH("theater/spaces", N2370)),"spaces")</f>
        <v>web</v>
      </c>
      <c r="S2370" s="6">
        <f t="shared" si="183"/>
        <v>42063.721817129626</v>
      </c>
      <c r="T2370" s="6">
        <f t="shared" si="184"/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(E2371/D2371)*100</f>
        <v>0</v>
      </c>
      <c r="P2371">
        <v>0</v>
      </c>
      <c r="Q2371" t="str">
        <f t="shared" ref="Q2371:Q2434" si="186">_xlfn.IFS(ISNUMBER(SEARCH("film &amp; video", N2371)),"film &amp; video",ISNUMBER(SEARCH("food", N2371)),"food",ISNUMBER(SEARCH("games", N2371)),"games",ISNUMBER(SEARCH("journalism", N2371)),"journalism",ISNUMBER(SEARCH("music", N2371)),"music",ISNUMBER(SEARCH("photography", N2371)),"photography",ISNUMBER(SEARCH("publishing", N2371)),"publishing",ISNUMBER(SEARCH("technology", N2371)),"technology",ISNUMBER(SEARCH("theater", N2371)),"theater")</f>
        <v>technology</v>
      </c>
      <c r="R2371" t="str" cm="1">
        <f t="array" ref="R2371">_xlfn.IFS(ISNUMBER(SEARCH("film &amp; video/television", N2371)),"television",ISNUMBER(SEARCH("film &amp; video/animation", N2371)),"animation",ISNUMBER(SEARCH("film &amp; video/documentary", N2371)),"documentary",ISNUMBER(SEARCH("film &amp; video/drama", N2371)),"drama",ISNUMBER(SEARCH("film &amp; video/science fiction", N2371)),"science fiction",ISNUMBER(SEARCH("film &amp; video/shorts", N2371)),"shorts",ISNUMBER(SEARCH("food/food trucks", N2371)),"food trucks",ISNUMBER(SEARCH("food/restaurants", N2371)),"restaurants",ISNUMBER(SEARCH("food/small batch", N2371)),"small batch",ISNUMBER(SEARCH("games/mobile games", N2371)),"mobile games",ISNUMBER(SEARCH("games/tabletop games", N2371)),"tabletop games",ISNUMBER(SEARCH("games/video games", N2371)),"video games",ISNUMBER(SEARCH("music/classical music", N2371)),"classical music",ISNUMBER(SEARCH("music/electronic music", N2371)),"electronic music",ISNUMBER(SEARCH("music/faith", N2371)),"faith",ISNUMBER(SEARCH("music/indie rock", N2371)),"indie rock",ISNUMBER(SEARCH("music/jazz", N2371)),"jazz",ISNUMBER(SEARCH("music/metal", N2371)),"metal",ISNUMBER(SEARCH("music/pop", N2371)),"pop",ISNUMBER(SEARCH("music/rock", N2371)),"rock",ISNUMBER(SEARCH("music/world music", N2371)),"world music",ISNUMBER(SEARCH("journalism/audio", N2371)),"audio",ISNUMBER(SEARCH("photography/nature", N2371)),"nature",ISNUMBER(SEARCH("photography/people", N2371)),"people",ISNUMBER(SEARCH("photography/photobooks", N2371)),"photobooks",ISNUMBER(SEARCH("photography/places", N2371)),"places",ISNUMBER(SEARCH("publishing/art books", N2371)),"art books",ISNUMBER(SEARCH("publishing/children's books", N2371)),"children's books",ISNUMBER(SEARCH("publishing/fiction", N2371)),"fiction",ISNUMBER(SEARCH("publishing/nonfiction", N2371)),"nonfiction",ISNUMBER(SEARCH("publishing/radio &amp; podcasts", N2371)),"radio &amp; podcasts",ISNUMBER(SEARCH("publishing/translations", N2371)),"translations",ISNUMBER(SEARCH("technology/gadgets", N2371)),"gadgets",ISNUMBER(SEARCH("technology/hardware", N2371)),"hardware",ISNUMBER(SEARCH("technology/makerspaces", N2371)),"makerspaces",ISNUMBER(SEARCH("technology/space exploration", N2371)),"space exploration",ISNUMBER(SEARCH("technology/wearables", N2371)),"wearables",ISNUMBER(SEARCH("technology/web", N2371)),"web",ISNUMBER(SEARCH("theater/musical", N2371)),"musical",ISNUMBER(SEARCH("theater/plays", N2371)),"plays",ISNUMBER(SEARCH("theater/spaces", N2371)),"spaces")</f>
        <v>web</v>
      </c>
      <c r="S2371" s="6">
        <f t="shared" ref="S2371:S2434" si="187">(((J2371/60)/60)/24)+DATE(1970,1,1)</f>
        <v>42380.812627314815</v>
      </c>
      <c r="T2371" s="6">
        <f t="shared" ref="T2371:T2434" si="188">(((I2371/60)/60)/24)+DATE(1970,1,1)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ref="P2372:P2434" si="189">(E2372/L2372)</f>
        <v>20.5</v>
      </c>
      <c r="Q2372" t="str">
        <f t="shared" si="186"/>
        <v>technology</v>
      </c>
      <c r="R2372" t="str" cm="1">
        <f t="array" ref="R2372">_xlfn.IFS(ISNUMBER(SEARCH("film &amp; video/television", N2372)),"television",ISNUMBER(SEARCH("film &amp; video/animation", N2372)),"animation",ISNUMBER(SEARCH("film &amp; video/documentary", N2372)),"documentary",ISNUMBER(SEARCH("film &amp; video/drama", N2372)),"drama",ISNUMBER(SEARCH("film &amp; video/science fiction", N2372)),"science fiction",ISNUMBER(SEARCH("film &amp; video/shorts", N2372)),"shorts",ISNUMBER(SEARCH("food/food trucks", N2372)),"food trucks",ISNUMBER(SEARCH("food/restaurants", N2372)),"restaurants",ISNUMBER(SEARCH("food/small batch", N2372)),"small batch",ISNUMBER(SEARCH("games/mobile games", N2372)),"mobile games",ISNUMBER(SEARCH("games/tabletop games", N2372)),"tabletop games",ISNUMBER(SEARCH("games/video games", N2372)),"video games",ISNUMBER(SEARCH("music/classical music", N2372)),"classical music",ISNUMBER(SEARCH("music/electronic music", N2372)),"electronic music",ISNUMBER(SEARCH("music/faith", N2372)),"faith",ISNUMBER(SEARCH("music/indie rock", N2372)),"indie rock",ISNUMBER(SEARCH("music/jazz", N2372)),"jazz",ISNUMBER(SEARCH("music/metal", N2372)),"metal",ISNUMBER(SEARCH("music/pop", N2372)),"pop",ISNUMBER(SEARCH("music/rock", N2372)),"rock",ISNUMBER(SEARCH("music/world music", N2372)),"world music",ISNUMBER(SEARCH("journalism/audio", N2372)),"audio",ISNUMBER(SEARCH("photography/nature", N2372)),"nature",ISNUMBER(SEARCH("photography/people", N2372)),"people",ISNUMBER(SEARCH("photography/photobooks", N2372)),"photobooks",ISNUMBER(SEARCH("photography/places", N2372)),"places",ISNUMBER(SEARCH("publishing/art books", N2372)),"art books",ISNUMBER(SEARCH("publishing/children's books", N2372)),"children's books",ISNUMBER(SEARCH("publishing/fiction", N2372)),"fiction",ISNUMBER(SEARCH("publishing/nonfiction", N2372)),"nonfiction",ISNUMBER(SEARCH("publishing/radio &amp; podcasts", N2372)),"radio &amp; podcasts",ISNUMBER(SEARCH("publishing/translations", N2372)),"translations",ISNUMBER(SEARCH("technology/gadgets", N2372)),"gadgets",ISNUMBER(SEARCH("technology/hardware", N2372)),"hardware",ISNUMBER(SEARCH("technology/makerspaces", N2372)),"makerspaces",ISNUMBER(SEARCH("technology/space exploration", N2372)),"space exploration",ISNUMBER(SEARCH("technology/wearables", N2372)),"wearables",ISNUMBER(SEARCH("technology/web", N2372)),"web",ISNUMBER(SEARCH("theater/musical", N2372)),"musical",ISNUMBER(SEARCH("theater/plays", N2372)),"plays",ISNUMBER(SEARCH("theater/spaces", N2372)),"spaces")</f>
        <v>web</v>
      </c>
      <c r="S2372" s="6">
        <f t="shared" si="187"/>
        <v>41961.18913194444</v>
      </c>
      <c r="T2372" s="6">
        <f t="shared" si="188"/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v>0</v>
      </c>
      <c r="Q2373" t="str">
        <f t="shared" si="186"/>
        <v>technology</v>
      </c>
      <c r="R2373" t="str" cm="1">
        <f t="array" ref="R2373">_xlfn.IFS(ISNUMBER(SEARCH("film &amp; video/television", N2373)),"television",ISNUMBER(SEARCH("film &amp; video/animation", N2373)),"animation",ISNUMBER(SEARCH("film &amp; video/documentary", N2373)),"documentary",ISNUMBER(SEARCH("film &amp; video/drama", N2373)),"drama",ISNUMBER(SEARCH("film &amp; video/science fiction", N2373)),"science fiction",ISNUMBER(SEARCH("film &amp; video/shorts", N2373)),"shorts",ISNUMBER(SEARCH("food/food trucks", N2373)),"food trucks",ISNUMBER(SEARCH("food/restaurants", N2373)),"restaurants",ISNUMBER(SEARCH("food/small batch", N2373)),"small batch",ISNUMBER(SEARCH("games/mobile games", N2373)),"mobile games",ISNUMBER(SEARCH("games/tabletop games", N2373)),"tabletop games",ISNUMBER(SEARCH("games/video games", N2373)),"video games",ISNUMBER(SEARCH("music/classical music", N2373)),"classical music",ISNUMBER(SEARCH("music/electronic music", N2373)),"electronic music",ISNUMBER(SEARCH("music/faith", N2373)),"faith",ISNUMBER(SEARCH("music/indie rock", N2373)),"indie rock",ISNUMBER(SEARCH("music/jazz", N2373)),"jazz",ISNUMBER(SEARCH("music/metal", N2373)),"metal",ISNUMBER(SEARCH("music/pop", N2373)),"pop",ISNUMBER(SEARCH("music/rock", N2373)),"rock",ISNUMBER(SEARCH("music/world music", N2373)),"world music",ISNUMBER(SEARCH("journalism/audio", N2373)),"audio",ISNUMBER(SEARCH("photography/nature", N2373)),"nature",ISNUMBER(SEARCH("photography/people", N2373)),"people",ISNUMBER(SEARCH("photography/photobooks", N2373)),"photobooks",ISNUMBER(SEARCH("photography/places", N2373)),"places",ISNUMBER(SEARCH("publishing/art books", N2373)),"art books",ISNUMBER(SEARCH("publishing/children's books", N2373)),"children's books",ISNUMBER(SEARCH("publishing/fiction", N2373)),"fiction",ISNUMBER(SEARCH("publishing/nonfiction", N2373)),"nonfiction",ISNUMBER(SEARCH("publishing/radio &amp; podcasts", N2373)),"radio &amp; podcasts",ISNUMBER(SEARCH("publishing/translations", N2373)),"translations",ISNUMBER(SEARCH("technology/gadgets", N2373)),"gadgets",ISNUMBER(SEARCH("technology/hardware", N2373)),"hardware",ISNUMBER(SEARCH("technology/makerspaces", N2373)),"makerspaces",ISNUMBER(SEARCH("technology/space exploration", N2373)),"space exploration",ISNUMBER(SEARCH("technology/wearables", N2373)),"wearables",ISNUMBER(SEARCH("technology/web", N2373)),"web",ISNUMBER(SEARCH("theater/musical", N2373)),"musical",ISNUMBER(SEARCH("theater/plays", N2373)),"plays",ISNUMBER(SEARCH("theater/spaces", N2373)),"spaces")</f>
        <v>web</v>
      </c>
      <c r="S2373" s="6">
        <f t="shared" si="187"/>
        <v>42150.777731481481</v>
      </c>
      <c r="T2373" s="6">
        <f t="shared" si="188"/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9"/>
        <v>30</v>
      </c>
      <c r="Q2374" t="str">
        <f t="shared" si="186"/>
        <v>technology</v>
      </c>
      <c r="R2374" t="str" cm="1">
        <f t="array" ref="R2374">_xlfn.IFS(ISNUMBER(SEARCH("film &amp; video/television", N2374)),"television",ISNUMBER(SEARCH("film &amp; video/animation", N2374)),"animation",ISNUMBER(SEARCH("film &amp; video/documentary", N2374)),"documentary",ISNUMBER(SEARCH("film &amp; video/drama", N2374)),"drama",ISNUMBER(SEARCH("film &amp; video/science fiction", N2374)),"science fiction",ISNUMBER(SEARCH("film &amp; video/shorts", N2374)),"shorts",ISNUMBER(SEARCH("food/food trucks", N2374)),"food trucks",ISNUMBER(SEARCH("food/restaurants", N2374)),"restaurants",ISNUMBER(SEARCH("food/small batch", N2374)),"small batch",ISNUMBER(SEARCH("games/mobile games", N2374)),"mobile games",ISNUMBER(SEARCH("games/tabletop games", N2374)),"tabletop games",ISNUMBER(SEARCH("games/video games", N2374)),"video games",ISNUMBER(SEARCH("music/classical music", N2374)),"classical music",ISNUMBER(SEARCH("music/electronic music", N2374)),"electronic music",ISNUMBER(SEARCH("music/faith", N2374)),"faith",ISNUMBER(SEARCH("music/indie rock", N2374)),"indie rock",ISNUMBER(SEARCH("music/jazz", N2374)),"jazz",ISNUMBER(SEARCH("music/metal", N2374)),"metal",ISNUMBER(SEARCH("music/pop", N2374)),"pop",ISNUMBER(SEARCH("music/rock", N2374)),"rock",ISNUMBER(SEARCH("music/world music", N2374)),"world music",ISNUMBER(SEARCH("journalism/audio", N2374)),"audio",ISNUMBER(SEARCH("photography/nature", N2374)),"nature",ISNUMBER(SEARCH("photography/people", N2374)),"people",ISNUMBER(SEARCH("photography/photobooks", N2374)),"photobooks",ISNUMBER(SEARCH("photography/places", N2374)),"places",ISNUMBER(SEARCH("publishing/art books", N2374)),"art books",ISNUMBER(SEARCH("publishing/children's books", N2374)),"children's books",ISNUMBER(SEARCH("publishing/fiction", N2374)),"fiction",ISNUMBER(SEARCH("publishing/nonfiction", N2374)),"nonfiction",ISNUMBER(SEARCH("publishing/radio &amp; podcasts", N2374)),"radio &amp; podcasts",ISNUMBER(SEARCH("publishing/translations", N2374)),"translations",ISNUMBER(SEARCH("technology/gadgets", N2374)),"gadgets",ISNUMBER(SEARCH("technology/hardware", N2374)),"hardware",ISNUMBER(SEARCH("technology/makerspaces", N2374)),"makerspaces",ISNUMBER(SEARCH("technology/space exploration", N2374)),"space exploration",ISNUMBER(SEARCH("technology/wearables", N2374)),"wearables",ISNUMBER(SEARCH("technology/web", N2374)),"web",ISNUMBER(SEARCH("theater/musical", N2374)),"musical",ISNUMBER(SEARCH("theater/plays", N2374)),"plays",ISNUMBER(SEARCH("theater/spaces", N2374)),"spaces")</f>
        <v>web</v>
      </c>
      <c r="S2374" s="6">
        <f t="shared" si="187"/>
        <v>42088.069108796291</v>
      </c>
      <c r="T2374" s="6">
        <f t="shared" si="188"/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9"/>
        <v>50</v>
      </c>
      <c r="Q2375" t="str">
        <f t="shared" si="186"/>
        <v>technology</v>
      </c>
      <c r="R2375" t="str" cm="1">
        <f t="array" ref="R2375">_xlfn.IFS(ISNUMBER(SEARCH("film &amp; video/television", N2375)),"television",ISNUMBER(SEARCH("film &amp; video/animation", N2375)),"animation",ISNUMBER(SEARCH("film &amp; video/documentary", N2375)),"documentary",ISNUMBER(SEARCH("film &amp; video/drama", N2375)),"drama",ISNUMBER(SEARCH("film &amp; video/science fiction", N2375)),"science fiction",ISNUMBER(SEARCH("film &amp; video/shorts", N2375)),"shorts",ISNUMBER(SEARCH("food/food trucks", N2375)),"food trucks",ISNUMBER(SEARCH("food/restaurants", N2375)),"restaurants",ISNUMBER(SEARCH("food/small batch", N2375)),"small batch",ISNUMBER(SEARCH("games/mobile games", N2375)),"mobile games",ISNUMBER(SEARCH("games/tabletop games", N2375)),"tabletop games",ISNUMBER(SEARCH("games/video games", N2375)),"video games",ISNUMBER(SEARCH("music/classical music", N2375)),"classical music",ISNUMBER(SEARCH("music/electronic music", N2375)),"electronic music",ISNUMBER(SEARCH("music/faith", N2375)),"faith",ISNUMBER(SEARCH("music/indie rock", N2375)),"indie rock",ISNUMBER(SEARCH("music/jazz", N2375)),"jazz",ISNUMBER(SEARCH("music/metal", N2375)),"metal",ISNUMBER(SEARCH("music/pop", N2375)),"pop",ISNUMBER(SEARCH("music/rock", N2375)),"rock",ISNUMBER(SEARCH("music/world music", N2375)),"world music",ISNUMBER(SEARCH("journalism/audio", N2375)),"audio",ISNUMBER(SEARCH("photography/nature", N2375)),"nature",ISNUMBER(SEARCH("photography/people", N2375)),"people",ISNUMBER(SEARCH("photography/photobooks", N2375)),"photobooks",ISNUMBER(SEARCH("photography/places", N2375)),"places",ISNUMBER(SEARCH("publishing/art books", N2375)),"art books",ISNUMBER(SEARCH("publishing/children's books", N2375)),"children's books",ISNUMBER(SEARCH("publishing/fiction", N2375)),"fiction",ISNUMBER(SEARCH("publishing/nonfiction", N2375)),"nonfiction",ISNUMBER(SEARCH("publishing/radio &amp; podcasts", N2375)),"radio &amp; podcasts",ISNUMBER(SEARCH("publishing/translations", N2375)),"translations",ISNUMBER(SEARCH("technology/gadgets", N2375)),"gadgets",ISNUMBER(SEARCH("technology/hardware", N2375)),"hardware",ISNUMBER(SEARCH("technology/makerspaces", N2375)),"makerspaces",ISNUMBER(SEARCH("technology/space exploration", N2375)),"space exploration",ISNUMBER(SEARCH("technology/wearables", N2375)),"wearables",ISNUMBER(SEARCH("technology/web", N2375)),"web",ISNUMBER(SEARCH("theater/musical", N2375)),"musical",ISNUMBER(SEARCH("theater/plays", N2375)),"plays",ISNUMBER(SEARCH("theater/spaces", N2375)),"spaces")</f>
        <v>web</v>
      </c>
      <c r="S2375" s="6">
        <f t="shared" si="187"/>
        <v>42215.662314814821</v>
      </c>
      <c r="T2375" s="6">
        <f t="shared" si="188"/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9"/>
        <v>10</v>
      </c>
      <c r="Q2376" t="str">
        <f t="shared" si="186"/>
        <v>technology</v>
      </c>
      <c r="R2376" t="str" cm="1">
        <f t="array" ref="R2376">_xlfn.IFS(ISNUMBER(SEARCH("film &amp; video/television", N2376)),"television",ISNUMBER(SEARCH("film &amp; video/animation", N2376)),"animation",ISNUMBER(SEARCH("film &amp; video/documentary", N2376)),"documentary",ISNUMBER(SEARCH("film &amp; video/drama", N2376)),"drama",ISNUMBER(SEARCH("film &amp; video/science fiction", N2376)),"science fiction",ISNUMBER(SEARCH("film &amp; video/shorts", N2376)),"shorts",ISNUMBER(SEARCH("food/food trucks", N2376)),"food trucks",ISNUMBER(SEARCH("food/restaurants", N2376)),"restaurants",ISNUMBER(SEARCH("food/small batch", N2376)),"small batch",ISNUMBER(SEARCH("games/mobile games", N2376)),"mobile games",ISNUMBER(SEARCH("games/tabletop games", N2376)),"tabletop games",ISNUMBER(SEARCH("games/video games", N2376)),"video games",ISNUMBER(SEARCH("music/classical music", N2376)),"classical music",ISNUMBER(SEARCH("music/electronic music", N2376)),"electronic music",ISNUMBER(SEARCH("music/faith", N2376)),"faith",ISNUMBER(SEARCH("music/indie rock", N2376)),"indie rock",ISNUMBER(SEARCH("music/jazz", N2376)),"jazz",ISNUMBER(SEARCH("music/metal", N2376)),"metal",ISNUMBER(SEARCH("music/pop", N2376)),"pop",ISNUMBER(SEARCH("music/rock", N2376)),"rock",ISNUMBER(SEARCH("music/world music", N2376)),"world music",ISNUMBER(SEARCH("journalism/audio", N2376)),"audio",ISNUMBER(SEARCH("photography/nature", N2376)),"nature",ISNUMBER(SEARCH("photography/people", N2376)),"people",ISNUMBER(SEARCH("photography/photobooks", N2376)),"photobooks",ISNUMBER(SEARCH("photography/places", N2376)),"places",ISNUMBER(SEARCH("publishing/art books", N2376)),"art books",ISNUMBER(SEARCH("publishing/children's books", N2376)),"children's books",ISNUMBER(SEARCH("publishing/fiction", N2376)),"fiction",ISNUMBER(SEARCH("publishing/nonfiction", N2376)),"nonfiction",ISNUMBER(SEARCH("publishing/radio &amp; podcasts", N2376)),"radio &amp; podcasts",ISNUMBER(SEARCH("publishing/translations", N2376)),"translations",ISNUMBER(SEARCH("technology/gadgets", N2376)),"gadgets",ISNUMBER(SEARCH("technology/hardware", N2376)),"hardware",ISNUMBER(SEARCH("technology/makerspaces", N2376)),"makerspaces",ISNUMBER(SEARCH("technology/space exploration", N2376)),"space exploration",ISNUMBER(SEARCH("technology/wearables", N2376)),"wearables",ISNUMBER(SEARCH("technology/web", N2376)),"web",ISNUMBER(SEARCH("theater/musical", N2376)),"musical",ISNUMBER(SEARCH("theater/plays", N2376)),"plays",ISNUMBER(SEARCH("theater/spaces", N2376)),"spaces")</f>
        <v>web</v>
      </c>
      <c r="S2376" s="6">
        <f t="shared" si="187"/>
        <v>42017.843287037031</v>
      </c>
      <c r="T2376" s="6">
        <f t="shared" si="188"/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v>0</v>
      </c>
      <c r="Q2377" t="str">
        <f t="shared" si="186"/>
        <v>technology</v>
      </c>
      <c r="R2377" t="str" cm="1">
        <f t="array" ref="R2377">_xlfn.IFS(ISNUMBER(SEARCH("film &amp; video/television", N2377)),"television",ISNUMBER(SEARCH("film &amp; video/animation", N2377)),"animation",ISNUMBER(SEARCH("film &amp; video/documentary", N2377)),"documentary",ISNUMBER(SEARCH("film &amp; video/drama", N2377)),"drama",ISNUMBER(SEARCH("film &amp; video/science fiction", N2377)),"science fiction",ISNUMBER(SEARCH("film &amp; video/shorts", N2377)),"shorts",ISNUMBER(SEARCH("food/food trucks", N2377)),"food trucks",ISNUMBER(SEARCH("food/restaurants", N2377)),"restaurants",ISNUMBER(SEARCH("food/small batch", N2377)),"small batch",ISNUMBER(SEARCH("games/mobile games", N2377)),"mobile games",ISNUMBER(SEARCH("games/tabletop games", N2377)),"tabletop games",ISNUMBER(SEARCH("games/video games", N2377)),"video games",ISNUMBER(SEARCH("music/classical music", N2377)),"classical music",ISNUMBER(SEARCH("music/electronic music", N2377)),"electronic music",ISNUMBER(SEARCH("music/faith", N2377)),"faith",ISNUMBER(SEARCH("music/indie rock", N2377)),"indie rock",ISNUMBER(SEARCH("music/jazz", N2377)),"jazz",ISNUMBER(SEARCH("music/metal", N2377)),"metal",ISNUMBER(SEARCH("music/pop", N2377)),"pop",ISNUMBER(SEARCH("music/rock", N2377)),"rock",ISNUMBER(SEARCH("music/world music", N2377)),"world music",ISNUMBER(SEARCH("journalism/audio", N2377)),"audio",ISNUMBER(SEARCH("photography/nature", N2377)),"nature",ISNUMBER(SEARCH("photography/people", N2377)),"people",ISNUMBER(SEARCH("photography/photobooks", N2377)),"photobooks",ISNUMBER(SEARCH("photography/places", N2377)),"places",ISNUMBER(SEARCH("publishing/art books", N2377)),"art books",ISNUMBER(SEARCH("publishing/children's books", N2377)),"children's books",ISNUMBER(SEARCH("publishing/fiction", N2377)),"fiction",ISNUMBER(SEARCH("publishing/nonfiction", N2377)),"nonfiction",ISNUMBER(SEARCH("publishing/radio &amp; podcasts", N2377)),"radio &amp; podcasts",ISNUMBER(SEARCH("publishing/translations", N2377)),"translations",ISNUMBER(SEARCH("technology/gadgets", N2377)),"gadgets",ISNUMBER(SEARCH("technology/hardware", N2377)),"hardware",ISNUMBER(SEARCH("technology/makerspaces", N2377)),"makerspaces",ISNUMBER(SEARCH("technology/space exploration", N2377)),"space exploration",ISNUMBER(SEARCH("technology/wearables", N2377)),"wearables",ISNUMBER(SEARCH("technology/web", N2377)),"web",ISNUMBER(SEARCH("theater/musical", N2377)),"musical",ISNUMBER(SEARCH("theater/plays", N2377)),"plays",ISNUMBER(SEARCH("theater/spaces", N2377)),"spaces")</f>
        <v>web</v>
      </c>
      <c r="S2377" s="6">
        <f t="shared" si="187"/>
        <v>42592.836076388892</v>
      </c>
      <c r="T2377" s="6">
        <f t="shared" si="188"/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9"/>
        <v>81.582499999999996</v>
      </c>
      <c r="Q2378" t="str">
        <f t="shared" si="186"/>
        <v>technology</v>
      </c>
      <c r="R2378" t="str" cm="1">
        <f t="array" ref="R2378">_xlfn.IFS(ISNUMBER(SEARCH("film &amp; video/television", N2378)),"television",ISNUMBER(SEARCH("film &amp; video/animation", N2378)),"animation",ISNUMBER(SEARCH("film &amp; video/documentary", N2378)),"documentary",ISNUMBER(SEARCH("film &amp; video/drama", N2378)),"drama",ISNUMBER(SEARCH("film &amp; video/science fiction", N2378)),"science fiction",ISNUMBER(SEARCH("film &amp; video/shorts", N2378)),"shorts",ISNUMBER(SEARCH("food/food trucks", N2378)),"food trucks",ISNUMBER(SEARCH("food/restaurants", N2378)),"restaurants",ISNUMBER(SEARCH("food/small batch", N2378)),"small batch",ISNUMBER(SEARCH("games/mobile games", N2378)),"mobile games",ISNUMBER(SEARCH("games/tabletop games", N2378)),"tabletop games",ISNUMBER(SEARCH("games/video games", N2378)),"video games",ISNUMBER(SEARCH("music/classical music", N2378)),"classical music",ISNUMBER(SEARCH("music/electronic music", N2378)),"electronic music",ISNUMBER(SEARCH("music/faith", N2378)),"faith",ISNUMBER(SEARCH("music/indie rock", N2378)),"indie rock",ISNUMBER(SEARCH("music/jazz", N2378)),"jazz",ISNUMBER(SEARCH("music/metal", N2378)),"metal",ISNUMBER(SEARCH("music/pop", N2378)),"pop",ISNUMBER(SEARCH("music/rock", N2378)),"rock",ISNUMBER(SEARCH("music/world music", N2378)),"world music",ISNUMBER(SEARCH("journalism/audio", N2378)),"audio",ISNUMBER(SEARCH("photography/nature", N2378)),"nature",ISNUMBER(SEARCH("photography/people", N2378)),"people",ISNUMBER(SEARCH("photography/photobooks", N2378)),"photobooks",ISNUMBER(SEARCH("photography/places", N2378)),"places",ISNUMBER(SEARCH("publishing/art books", N2378)),"art books",ISNUMBER(SEARCH("publishing/children's books", N2378)),"children's books",ISNUMBER(SEARCH("publishing/fiction", N2378)),"fiction",ISNUMBER(SEARCH("publishing/nonfiction", N2378)),"nonfiction",ISNUMBER(SEARCH("publishing/radio &amp; podcasts", N2378)),"radio &amp; podcasts",ISNUMBER(SEARCH("publishing/translations", N2378)),"translations",ISNUMBER(SEARCH("technology/gadgets", N2378)),"gadgets",ISNUMBER(SEARCH("technology/hardware", N2378)),"hardware",ISNUMBER(SEARCH("technology/makerspaces", N2378)),"makerspaces",ISNUMBER(SEARCH("technology/space exploration", N2378)),"space exploration",ISNUMBER(SEARCH("technology/wearables", N2378)),"wearables",ISNUMBER(SEARCH("technology/web", N2378)),"web",ISNUMBER(SEARCH("theater/musical", N2378)),"musical",ISNUMBER(SEARCH("theater/plays", N2378)),"plays",ISNUMBER(SEARCH("theater/spaces", N2378)),"spaces")</f>
        <v>web</v>
      </c>
      <c r="S2378" s="6">
        <f t="shared" si="187"/>
        <v>42318.925532407404</v>
      </c>
      <c r="T2378" s="6">
        <f t="shared" si="188"/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v>0</v>
      </c>
      <c r="Q2379" t="str">
        <f t="shared" si="186"/>
        <v>technology</v>
      </c>
      <c r="R2379" t="str" cm="1">
        <f t="array" ref="R2379">_xlfn.IFS(ISNUMBER(SEARCH("film &amp; video/television", N2379)),"television",ISNUMBER(SEARCH("film &amp; video/animation", N2379)),"animation",ISNUMBER(SEARCH("film &amp; video/documentary", N2379)),"documentary",ISNUMBER(SEARCH("film &amp; video/drama", N2379)),"drama",ISNUMBER(SEARCH("film &amp; video/science fiction", N2379)),"science fiction",ISNUMBER(SEARCH("film &amp; video/shorts", N2379)),"shorts",ISNUMBER(SEARCH("food/food trucks", N2379)),"food trucks",ISNUMBER(SEARCH("food/restaurants", N2379)),"restaurants",ISNUMBER(SEARCH("food/small batch", N2379)),"small batch",ISNUMBER(SEARCH("games/mobile games", N2379)),"mobile games",ISNUMBER(SEARCH("games/tabletop games", N2379)),"tabletop games",ISNUMBER(SEARCH("games/video games", N2379)),"video games",ISNUMBER(SEARCH("music/classical music", N2379)),"classical music",ISNUMBER(SEARCH("music/electronic music", N2379)),"electronic music",ISNUMBER(SEARCH("music/faith", N2379)),"faith",ISNUMBER(SEARCH("music/indie rock", N2379)),"indie rock",ISNUMBER(SEARCH("music/jazz", N2379)),"jazz",ISNUMBER(SEARCH("music/metal", N2379)),"metal",ISNUMBER(SEARCH("music/pop", N2379)),"pop",ISNUMBER(SEARCH("music/rock", N2379)),"rock",ISNUMBER(SEARCH("music/world music", N2379)),"world music",ISNUMBER(SEARCH("journalism/audio", N2379)),"audio",ISNUMBER(SEARCH("photography/nature", N2379)),"nature",ISNUMBER(SEARCH("photography/people", N2379)),"people",ISNUMBER(SEARCH("photography/photobooks", N2379)),"photobooks",ISNUMBER(SEARCH("photography/places", N2379)),"places",ISNUMBER(SEARCH("publishing/art books", N2379)),"art books",ISNUMBER(SEARCH("publishing/children's books", N2379)),"children's books",ISNUMBER(SEARCH("publishing/fiction", N2379)),"fiction",ISNUMBER(SEARCH("publishing/nonfiction", N2379)),"nonfiction",ISNUMBER(SEARCH("publishing/radio &amp; podcasts", N2379)),"radio &amp; podcasts",ISNUMBER(SEARCH("publishing/translations", N2379)),"translations",ISNUMBER(SEARCH("technology/gadgets", N2379)),"gadgets",ISNUMBER(SEARCH("technology/hardware", N2379)),"hardware",ISNUMBER(SEARCH("technology/makerspaces", N2379)),"makerspaces",ISNUMBER(SEARCH("technology/space exploration", N2379)),"space exploration",ISNUMBER(SEARCH("technology/wearables", N2379)),"wearables",ISNUMBER(SEARCH("technology/web", N2379)),"web",ISNUMBER(SEARCH("theater/musical", N2379)),"musical",ISNUMBER(SEARCH("theater/plays", N2379)),"plays",ISNUMBER(SEARCH("theater/spaces", N2379)),"spaces")</f>
        <v>web</v>
      </c>
      <c r="S2379" s="6">
        <f t="shared" si="187"/>
        <v>42669.870173611111</v>
      </c>
      <c r="T2379" s="6">
        <f t="shared" si="188"/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v>0</v>
      </c>
      <c r="Q2380" t="str">
        <f t="shared" si="186"/>
        <v>technology</v>
      </c>
      <c r="R2380" t="str" cm="1">
        <f t="array" ref="R2380">_xlfn.IFS(ISNUMBER(SEARCH("film &amp; video/television", N2380)),"television",ISNUMBER(SEARCH("film &amp; video/animation", N2380)),"animation",ISNUMBER(SEARCH("film &amp; video/documentary", N2380)),"documentary",ISNUMBER(SEARCH("film &amp; video/drama", N2380)),"drama",ISNUMBER(SEARCH("film &amp; video/science fiction", N2380)),"science fiction",ISNUMBER(SEARCH("film &amp; video/shorts", N2380)),"shorts",ISNUMBER(SEARCH("food/food trucks", N2380)),"food trucks",ISNUMBER(SEARCH("food/restaurants", N2380)),"restaurants",ISNUMBER(SEARCH("food/small batch", N2380)),"small batch",ISNUMBER(SEARCH("games/mobile games", N2380)),"mobile games",ISNUMBER(SEARCH("games/tabletop games", N2380)),"tabletop games",ISNUMBER(SEARCH("games/video games", N2380)),"video games",ISNUMBER(SEARCH("music/classical music", N2380)),"classical music",ISNUMBER(SEARCH("music/electronic music", N2380)),"electronic music",ISNUMBER(SEARCH("music/faith", N2380)),"faith",ISNUMBER(SEARCH("music/indie rock", N2380)),"indie rock",ISNUMBER(SEARCH("music/jazz", N2380)),"jazz",ISNUMBER(SEARCH("music/metal", N2380)),"metal",ISNUMBER(SEARCH("music/pop", N2380)),"pop",ISNUMBER(SEARCH("music/rock", N2380)),"rock",ISNUMBER(SEARCH("music/world music", N2380)),"world music",ISNUMBER(SEARCH("journalism/audio", N2380)),"audio",ISNUMBER(SEARCH("photography/nature", N2380)),"nature",ISNUMBER(SEARCH("photography/people", N2380)),"people",ISNUMBER(SEARCH("photography/photobooks", N2380)),"photobooks",ISNUMBER(SEARCH("photography/places", N2380)),"places",ISNUMBER(SEARCH("publishing/art books", N2380)),"art books",ISNUMBER(SEARCH("publishing/children's books", N2380)),"children's books",ISNUMBER(SEARCH("publishing/fiction", N2380)),"fiction",ISNUMBER(SEARCH("publishing/nonfiction", N2380)),"nonfiction",ISNUMBER(SEARCH("publishing/radio &amp; podcasts", N2380)),"radio &amp; podcasts",ISNUMBER(SEARCH("publishing/translations", N2380)),"translations",ISNUMBER(SEARCH("technology/gadgets", N2380)),"gadgets",ISNUMBER(SEARCH("technology/hardware", N2380)),"hardware",ISNUMBER(SEARCH("technology/makerspaces", N2380)),"makerspaces",ISNUMBER(SEARCH("technology/space exploration", N2380)),"space exploration",ISNUMBER(SEARCH("technology/wearables", N2380)),"wearables",ISNUMBER(SEARCH("technology/web", N2380)),"web",ISNUMBER(SEARCH("theater/musical", N2380)),"musical",ISNUMBER(SEARCH("theater/plays", N2380)),"plays",ISNUMBER(SEARCH("theater/spaces", N2380)),"spaces")</f>
        <v>web</v>
      </c>
      <c r="S2380" s="6">
        <f t="shared" si="187"/>
        <v>42213.013078703705</v>
      </c>
      <c r="T2380" s="6">
        <f t="shared" si="188"/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v>0</v>
      </c>
      <c r="Q2381" t="str">
        <f t="shared" si="186"/>
        <v>technology</v>
      </c>
      <c r="R2381" t="str" cm="1">
        <f t="array" ref="R2381">_xlfn.IFS(ISNUMBER(SEARCH("film &amp; video/television", N2381)),"television",ISNUMBER(SEARCH("film &amp; video/animation", N2381)),"animation",ISNUMBER(SEARCH("film &amp; video/documentary", N2381)),"documentary",ISNUMBER(SEARCH("film &amp; video/drama", N2381)),"drama",ISNUMBER(SEARCH("film &amp; video/science fiction", N2381)),"science fiction",ISNUMBER(SEARCH("film &amp; video/shorts", N2381)),"shorts",ISNUMBER(SEARCH("food/food trucks", N2381)),"food trucks",ISNUMBER(SEARCH("food/restaurants", N2381)),"restaurants",ISNUMBER(SEARCH("food/small batch", N2381)),"small batch",ISNUMBER(SEARCH("games/mobile games", N2381)),"mobile games",ISNUMBER(SEARCH("games/tabletop games", N2381)),"tabletop games",ISNUMBER(SEARCH("games/video games", N2381)),"video games",ISNUMBER(SEARCH("music/classical music", N2381)),"classical music",ISNUMBER(SEARCH("music/electronic music", N2381)),"electronic music",ISNUMBER(SEARCH("music/faith", N2381)),"faith",ISNUMBER(SEARCH("music/indie rock", N2381)),"indie rock",ISNUMBER(SEARCH("music/jazz", N2381)),"jazz",ISNUMBER(SEARCH("music/metal", N2381)),"metal",ISNUMBER(SEARCH("music/pop", N2381)),"pop",ISNUMBER(SEARCH("music/rock", N2381)),"rock",ISNUMBER(SEARCH("music/world music", N2381)),"world music",ISNUMBER(SEARCH("journalism/audio", N2381)),"audio",ISNUMBER(SEARCH("photography/nature", N2381)),"nature",ISNUMBER(SEARCH("photography/people", N2381)),"people",ISNUMBER(SEARCH("photography/photobooks", N2381)),"photobooks",ISNUMBER(SEARCH("photography/places", N2381)),"places",ISNUMBER(SEARCH("publishing/art books", N2381)),"art books",ISNUMBER(SEARCH("publishing/children's books", N2381)),"children's books",ISNUMBER(SEARCH("publishing/fiction", N2381)),"fiction",ISNUMBER(SEARCH("publishing/nonfiction", N2381)),"nonfiction",ISNUMBER(SEARCH("publishing/radio &amp; podcasts", N2381)),"radio &amp; podcasts",ISNUMBER(SEARCH("publishing/translations", N2381)),"translations",ISNUMBER(SEARCH("technology/gadgets", N2381)),"gadgets",ISNUMBER(SEARCH("technology/hardware", N2381)),"hardware",ISNUMBER(SEARCH("technology/makerspaces", N2381)),"makerspaces",ISNUMBER(SEARCH("technology/space exploration", N2381)),"space exploration",ISNUMBER(SEARCH("technology/wearables", N2381)),"wearables",ISNUMBER(SEARCH("technology/web", N2381)),"web",ISNUMBER(SEARCH("theater/musical", N2381)),"musical",ISNUMBER(SEARCH("theater/plays", N2381)),"plays",ISNUMBER(SEARCH("theater/spaces", N2381)),"spaces")</f>
        <v>web</v>
      </c>
      <c r="S2381" s="6">
        <f t="shared" si="187"/>
        <v>42237.016388888893</v>
      </c>
      <c r="T2381" s="6">
        <f t="shared" si="188"/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9"/>
        <v>18.333333333333332</v>
      </c>
      <c r="Q2382" t="str">
        <f t="shared" si="186"/>
        <v>technology</v>
      </c>
      <c r="R2382" t="str" cm="1">
        <f t="array" ref="R2382">_xlfn.IFS(ISNUMBER(SEARCH("film &amp; video/television", N2382)),"television",ISNUMBER(SEARCH("film &amp; video/animation", N2382)),"animation",ISNUMBER(SEARCH("film &amp; video/documentary", N2382)),"documentary",ISNUMBER(SEARCH("film &amp; video/drama", N2382)),"drama",ISNUMBER(SEARCH("film &amp; video/science fiction", N2382)),"science fiction",ISNUMBER(SEARCH("film &amp; video/shorts", N2382)),"shorts",ISNUMBER(SEARCH("food/food trucks", N2382)),"food trucks",ISNUMBER(SEARCH("food/restaurants", N2382)),"restaurants",ISNUMBER(SEARCH("food/small batch", N2382)),"small batch",ISNUMBER(SEARCH("games/mobile games", N2382)),"mobile games",ISNUMBER(SEARCH("games/tabletop games", N2382)),"tabletop games",ISNUMBER(SEARCH("games/video games", N2382)),"video games",ISNUMBER(SEARCH("music/classical music", N2382)),"classical music",ISNUMBER(SEARCH("music/electronic music", N2382)),"electronic music",ISNUMBER(SEARCH("music/faith", N2382)),"faith",ISNUMBER(SEARCH("music/indie rock", N2382)),"indie rock",ISNUMBER(SEARCH("music/jazz", N2382)),"jazz",ISNUMBER(SEARCH("music/metal", N2382)),"metal",ISNUMBER(SEARCH("music/pop", N2382)),"pop",ISNUMBER(SEARCH("music/rock", N2382)),"rock",ISNUMBER(SEARCH("music/world music", N2382)),"world music",ISNUMBER(SEARCH("journalism/audio", N2382)),"audio",ISNUMBER(SEARCH("photography/nature", N2382)),"nature",ISNUMBER(SEARCH("photography/people", N2382)),"people",ISNUMBER(SEARCH("photography/photobooks", N2382)),"photobooks",ISNUMBER(SEARCH("photography/places", N2382)),"places",ISNUMBER(SEARCH("publishing/art books", N2382)),"art books",ISNUMBER(SEARCH("publishing/children's books", N2382)),"children's books",ISNUMBER(SEARCH("publishing/fiction", N2382)),"fiction",ISNUMBER(SEARCH("publishing/nonfiction", N2382)),"nonfiction",ISNUMBER(SEARCH("publishing/radio &amp; podcasts", N2382)),"radio &amp; podcasts",ISNUMBER(SEARCH("publishing/translations", N2382)),"translations",ISNUMBER(SEARCH("technology/gadgets", N2382)),"gadgets",ISNUMBER(SEARCH("technology/hardware", N2382)),"hardware",ISNUMBER(SEARCH("technology/makerspaces", N2382)),"makerspaces",ISNUMBER(SEARCH("technology/space exploration", N2382)),"space exploration",ISNUMBER(SEARCH("technology/wearables", N2382)),"wearables",ISNUMBER(SEARCH("technology/web", N2382)),"web",ISNUMBER(SEARCH("theater/musical", N2382)),"musical",ISNUMBER(SEARCH("theater/plays", N2382)),"plays",ISNUMBER(SEARCH("theater/spaces", N2382)),"spaces")</f>
        <v>web</v>
      </c>
      <c r="S2382" s="6">
        <f t="shared" si="187"/>
        <v>42248.793310185181</v>
      </c>
      <c r="T2382" s="6">
        <f t="shared" si="188"/>
        <v>42278.793310185181</v>
      </c>
    </row>
    <row r="2383" spans="1:20" ht="32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9"/>
        <v>224.42857142857142</v>
      </c>
      <c r="Q2383" t="str">
        <f t="shared" si="186"/>
        <v>technology</v>
      </c>
      <c r="R2383" t="str" cm="1">
        <f t="array" ref="R2383">_xlfn.IFS(ISNUMBER(SEARCH("film &amp; video/television", N2383)),"television",ISNUMBER(SEARCH("film &amp; video/animation", N2383)),"animation",ISNUMBER(SEARCH("film &amp; video/documentary", N2383)),"documentary",ISNUMBER(SEARCH("film &amp; video/drama", N2383)),"drama",ISNUMBER(SEARCH("film &amp; video/science fiction", N2383)),"science fiction",ISNUMBER(SEARCH("film &amp; video/shorts", N2383)),"shorts",ISNUMBER(SEARCH("food/food trucks", N2383)),"food trucks",ISNUMBER(SEARCH("food/restaurants", N2383)),"restaurants",ISNUMBER(SEARCH("food/small batch", N2383)),"small batch",ISNUMBER(SEARCH("games/mobile games", N2383)),"mobile games",ISNUMBER(SEARCH("games/tabletop games", N2383)),"tabletop games",ISNUMBER(SEARCH("games/video games", N2383)),"video games",ISNUMBER(SEARCH("music/classical music", N2383)),"classical music",ISNUMBER(SEARCH("music/electronic music", N2383)),"electronic music",ISNUMBER(SEARCH("music/faith", N2383)),"faith",ISNUMBER(SEARCH("music/indie rock", N2383)),"indie rock",ISNUMBER(SEARCH("music/jazz", N2383)),"jazz",ISNUMBER(SEARCH("music/metal", N2383)),"metal",ISNUMBER(SEARCH("music/pop", N2383)),"pop",ISNUMBER(SEARCH("music/rock", N2383)),"rock",ISNUMBER(SEARCH("music/world music", N2383)),"world music",ISNUMBER(SEARCH("journalism/audio", N2383)),"audio",ISNUMBER(SEARCH("photography/nature", N2383)),"nature",ISNUMBER(SEARCH("photography/people", N2383)),"people",ISNUMBER(SEARCH("photography/photobooks", N2383)),"photobooks",ISNUMBER(SEARCH("photography/places", N2383)),"places",ISNUMBER(SEARCH("publishing/art books", N2383)),"art books",ISNUMBER(SEARCH("publishing/children's books", N2383)),"children's books",ISNUMBER(SEARCH("publishing/fiction", N2383)),"fiction",ISNUMBER(SEARCH("publishing/nonfiction", N2383)),"nonfiction",ISNUMBER(SEARCH("publishing/radio &amp; podcasts", N2383)),"radio &amp; podcasts",ISNUMBER(SEARCH("publishing/translations", N2383)),"translations",ISNUMBER(SEARCH("technology/gadgets", N2383)),"gadgets",ISNUMBER(SEARCH("technology/hardware", N2383)),"hardware",ISNUMBER(SEARCH("technology/makerspaces", N2383)),"makerspaces",ISNUMBER(SEARCH("technology/space exploration", N2383)),"space exploration",ISNUMBER(SEARCH("technology/wearables", N2383)),"wearables",ISNUMBER(SEARCH("technology/web", N2383)),"web",ISNUMBER(SEARCH("theater/musical", N2383)),"musical",ISNUMBER(SEARCH("theater/plays", N2383)),"plays",ISNUMBER(SEARCH("theater/spaces", N2383)),"spaces")</f>
        <v>web</v>
      </c>
      <c r="S2383" s="6">
        <f t="shared" si="187"/>
        <v>42074.935740740737</v>
      </c>
      <c r="T2383" s="6">
        <f t="shared" si="188"/>
        <v>42104.935740740737</v>
      </c>
    </row>
    <row r="2384" spans="1:20" ht="48" hidden="1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9"/>
        <v>37.5</v>
      </c>
      <c r="Q2384" t="str">
        <f t="shared" si="186"/>
        <v>technology</v>
      </c>
      <c r="R2384" t="str" cm="1">
        <f t="array" ref="R2384">_xlfn.IFS(ISNUMBER(SEARCH("film &amp; video/television", N2384)),"television",ISNUMBER(SEARCH("film &amp; video/animation", N2384)),"animation",ISNUMBER(SEARCH("film &amp; video/documentary", N2384)),"documentary",ISNUMBER(SEARCH("film &amp; video/drama", N2384)),"drama",ISNUMBER(SEARCH("film &amp; video/science fiction", N2384)),"science fiction",ISNUMBER(SEARCH("film &amp; video/shorts", N2384)),"shorts",ISNUMBER(SEARCH("food/food trucks", N2384)),"food trucks",ISNUMBER(SEARCH("food/restaurants", N2384)),"restaurants",ISNUMBER(SEARCH("food/small batch", N2384)),"small batch",ISNUMBER(SEARCH("games/mobile games", N2384)),"mobile games",ISNUMBER(SEARCH("games/tabletop games", N2384)),"tabletop games",ISNUMBER(SEARCH("games/video games", N2384)),"video games",ISNUMBER(SEARCH("music/classical music", N2384)),"classical music",ISNUMBER(SEARCH("music/electronic music", N2384)),"electronic music",ISNUMBER(SEARCH("music/faith", N2384)),"faith",ISNUMBER(SEARCH("music/indie rock", N2384)),"indie rock",ISNUMBER(SEARCH("music/jazz", N2384)),"jazz",ISNUMBER(SEARCH("music/metal", N2384)),"metal",ISNUMBER(SEARCH("music/pop", N2384)),"pop",ISNUMBER(SEARCH("music/rock", N2384)),"rock",ISNUMBER(SEARCH("music/world music", N2384)),"world music",ISNUMBER(SEARCH("journalism/audio", N2384)),"audio",ISNUMBER(SEARCH("photography/nature", N2384)),"nature",ISNUMBER(SEARCH("photography/people", N2384)),"people",ISNUMBER(SEARCH("photography/photobooks", N2384)),"photobooks",ISNUMBER(SEARCH("photography/places", N2384)),"places",ISNUMBER(SEARCH("publishing/art books", N2384)),"art books",ISNUMBER(SEARCH("publishing/children's books", N2384)),"children's books",ISNUMBER(SEARCH("publishing/fiction", N2384)),"fiction",ISNUMBER(SEARCH("publishing/nonfiction", N2384)),"nonfiction",ISNUMBER(SEARCH("publishing/radio &amp; podcasts", N2384)),"radio &amp; podcasts",ISNUMBER(SEARCH("publishing/translations", N2384)),"translations",ISNUMBER(SEARCH("technology/gadgets", N2384)),"gadgets",ISNUMBER(SEARCH("technology/hardware", N2384)),"hardware",ISNUMBER(SEARCH("technology/makerspaces", N2384)),"makerspaces",ISNUMBER(SEARCH("technology/space exploration", N2384)),"space exploration",ISNUMBER(SEARCH("technology/wearables", N2384)),"wearables",ISNUMBER(SEARCH("technology/web", N2384)),"web",ISNUMBER(SEARCH("theater/musical", N2384)),"musical",ISNUMBER(SEARCH("theater/plays", N2384)),"plays",ISNUMBER(SEARCH("theater/spaces", N2384)),"spaces")</f>
        <v>web</v>
      </c>
      <c r="S2384" s="6">
        <f t="shared" si="187"/>
        <v>42195.187534722223</v>
      </c>
      <c r="T2384" s="6">
        <f t="shared" si="188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9"/>
        <v>145</v>
      </c>
      <c r="Q2385" t="str">
        <f t="shared" si="186"/>
        <v>technology</v>
      </c>
      <c r="R2385" t="str" cm="1">
        <f t="array" ref="R2385">_xlfn.IFS(ISNUMBER(SEARCH("film &amp; video/television", N2385)),"television",ISNUMBER(SEARCH("film &amp; video/animation", N2385)),"animation",ISNUMBER(SEARCH("film &amp; video/documentary", N2385)),"documentary",ISNUMBER(SEARCH("film &amp; video/drama", N2385)),"drama",ISNUMBER(SEARCH("film &amp; video/science fiction", N2385)),"science fiction",ISNUMBER(SEARCH("film &amp; video/shorts", N2385)),"shorts",ISNUMBER(SEARCH("food/food trucks", N2385)),"food trucks",ISNUMBER(SEARCH("food/restaurants", N2385)),"restaurants",ISNUMBER(SEARCH("food/small batch", N2385)),"small batch",ISNUMBER(SEARCH("games/mobile games", N2385)),"mobile games",ISNUMBER(SEARCH("games/tabletop games", N2385)),"tabletop games",ISNUMBER(SEARCH("games/video games", N2385)),"video games",ISNUMBER(SEARCH("music/classical music", N2385)),"classical music",ISNUMBER(SEARCH("music/electronic music", N2385)),"electronic music",ISNUMBER(SEARCH("music/faith", N2385)),"faith",ISNUMBER(SEARCH("music/indie rock", N2385)),"indie rock",ISNUMBER(SEARCH("music/jazz", N2385)),"jazz",ISNUMBER(SEARCH("music/metal", N2385)),"metal",ISNUMBER(SEARCH("music/pop", N2385)),"pop",ISNUMBER(SEARCH("music/rock", N2385)),"rock",ISNUMBER(SEARCH("music/world music", N2385)),"world music",ISNUMBER(SEARCH("journalism/audio", N2385)),"audio",ISNUMBER(SEARCH("photography/nature", N2385)),"nature",ISNUMBER(SEARCH("photography/people", N2385)),"people",ISNUMBER(SEARCH("photography/photobooks", N2385)),"photobooks",ISNUMBER(SEARCH("photography/places", N2385)),"places",ISNUMBER(SEARCH("publishing/art books", N2385)),"art books",ISNUMBER(SEARCH("publishing/children's books", N2385)),"children's books",ISNUMBER(SEARCH("publishing/fiction", N2385)),"fiction",ISNUMBER(SEARCH("publishing/nonfiction", N2385)),"nonfiction",ISNUMBER(SEARCH("publishing/radio &amp; podcasts", N2385)),"radio &amp; podcasts",ISNUMBER(SEARCH("publishing/translations", N2385)),"translations",ISNUMBER(SEARCH("technology/gadgets", N2385)),"gadgets",ISNUMBER(SEARCH("technology/hardware", N2385)),"hardware",ISNUMBER(SEARCH("technology/makerspaces", N2385)),"makerspaces",ISNUMBER(SEARCH("technology/space exploration", N2385)),"space exploration",ISNUMBER(SEARCH("technology/wearables", N2385)),"wearables",ISNUMBER(SEARCH("technology/web", N2385)),"web",ISNUMBER(SEARCH("theater/musical", N2385)),"musical",ISNUMBER(SEARCH("theater/plays", N2385)),"plays",ISNUMBER(SEARCH("theater/spaces", N2385)),"spaces")</f>
        <v>web</v>
      </c>
      <c r="S2385" s="6">
        <f t="shared" si="187"/>
        <v>42027.056793981479</v>
      </c>
      <c r="T2385" s="6">
        <f t="shared" si="188"/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9"/>
        <v>1</v>
      </c>
      <c r="Q2386" t="str">
        <f t="shared" si="186"/>
        <v>technology</v>
      </c>
      <c r="R2386" t="str" cm="1">
        <f t="array" ref="R2386">_xlfn.IFS(ISNUMBER(SEARCH("film &amp; video/television", N2386)),"television",ISNUMBER(SEARCH("film &amp; video/animation", N2386)),"animation",ISNUMBER(SEARCH("film &amp; video/documentary", N2386)),"documentary",ISNUMBER(SEARCH("film &amp; video/drama", N2386)),"drama",ISNUMBER(SEARCH("film &amp; video/science fiction", N2386)),"science fiction",ISNUMBER(SEARCH("film &amp; video/shorts", N2386)),"shorts",ISNUMBER(SEARCH("food/food trucks", N2386)),"food trucks",ISNUMBER(SEARCH("food/restaurants", N2386)),"restaurants",ISNUMBER(SEARCH("food/small batch", N2386)),"small batch",ISNUMBER(SEARCH("games/mobile games", N2386)),"mobile games",ISNUMBER(SEARCH("games/tabletop games", N2386)),"tabletop games",ISNUMBER(SEARCH("games/video games", N2386)),"video games",ISNUMBER(SEARCH("music/classical music", N2386)),"classical music",ISNUMBER(SEARCH("music/electronic music", N2386)),"electronic music",ISNUMBER(SEARCH("music/faith", N2386)),"faith",ISNUMBER(SEARCH("music/indie rock", N2386)),"indie rock",ISNUMBER(SEARCH("music/jazz", N2386)),"jazz",ISNUMBER(SEARCH("music/metal", N2386)),"metal",ISNUMBER(SEARCH("music/pop", N2386)),"pop",ISNUMBER(SEARCH("music/rock", N2386)),"rock",ISNUMBER(SEARCH("music/world music", N2386)),"world music",ISNUMBER(SEARCH("journalism/audio", N2386)),"audio",ISNUMBER(SEARCH("photography/nature", N2386)),"nature",ISNUMBER(SEARCH("photography/people", N2386)),"people",ISNUMBER(SEARCH("photography/photobooks", N2386)),"photobooks",ISNUMBER(SEARCH("photography/places", N2386)),"places",ISNUMBER(SEARCH("publishing/art books", N2386)),"art books",ISNUMBER(SEARCH("publishing/children's books", N2386)),"children's books",ISNUMBER(SEARCH("publishing/fiction", N2386)),"fiction",ISNUMBER(SEARCH("publishing/nonfiction", N2386)),"nonfiction",ISNUMBER(SEARCH("publishing/radio &amp; podcasts", N2386)),"radio &amp; podcasts",ISNUMBER(SEARCH("publishing/translations", N2386)),"translations",ISNUMBER(SEARCH("technology/gadgets", N2386)),"gadgets",ISNUMBER(SEARCH("technology/hardware", N2386)),"hardware",ISNUMBER(SEARCH("technology/makerspaces", N2386)),"makerspaces",ISNUMBER(SEARCH("technology/space exploration", N2386)),"space exploration",ISNUMBER(SEARCH("technology/wearables", N2386)),"wearables",ISNUMBER(SEARCH("technology/web", N2386)),"web",ISNUMBER(SEARCH("theater/musical", N2386)),"musical",ISNUMBER(SEARCH("theater/plays", N2386)),"plays",ISNUMBER(SEARCH("theater/spaces", N2386)),"spaces")</f>
        <v>web</v>
      </c>
      <c r="S2386" s="6">
        <f t="shared" si="187"/>
        <v>41927.067627314813</v>
      </c>
      <c r="T2386" s="6">
        <f t="shared" si="188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9"/>
        <v>112.57142857142857</v>
      </c>
      <c r="Q2387" t="str">
        <f t="shared" si="186"/>
        <v>technology</v>
      </c>
      <c r="R2387" t="str" cm="1">
        <f t="array" ref="R2387">_xlfn.IFS(ISNUMBER(SEARCH("film &amp; video/television", N2387)),"television",ISNUMBER(SEARCH("film &amp; video/animation", N2387)),"animation",ISNUMBER(SEARCH("film &amp; video/documentary", N2387)),"documentary",ISNUMBER(SEARCH("film &amp; video/drama", N2387)),"drama",ISNUMBER(SEARCH("film &amp; video/science fiction", N2387)),"science fiction",ISNUMBER(SEARCH("film &amp; video/shorts", N2387)),"shorts",ISNUMBER(SEARCH("food/food trucks", N2387)),"food trucks",ISNUMBER(SEARCH("food/restaurants", N2387)),"restaurants",ISNUMBER(SEARCH("food/small batch", N2387)),"small batch",ISNUMBER(SEARCH("games/mobile games", N2387)),"mobile games",ISNUMBER(SEARCH("games/tabletop games", N2387)),"tabletop games",ISNUMBER(SEARCH("games/video games", N2387)),"video games",ISNUMBER(SEARCH("music/classical music", N2387)),"classical music",ISNUMBER(SEARCH("music/electronic music", N2387)),"electronic music",ISNUMBER(SEARCH("music/faith", N2387)),"faith",ISNUMBER(SEARCH("music/indie rock", N2387)),"indie rock",ISNUMBER(SEARCH("music/jazz", N2387)),"jazz",ISNUMBER(SEARCH("music/metal", N2387)),"metal",ISNUMBER(SEARCH("music/pop", N2387)),"pop",ISNUMBER(SEARCH("music/rock", N2387)),"rock",ISNUMBER(SEARCH("music/world music", N2387)),"world music",ISNUMBER(SEARCH("journalism/audio", N2387)),"audio",ISNUMBER(SEARCH("photography/nature", N2387)),"nature",ISNUMBER(SEARCH("photography/people", N2387)),"people",ISNUMBER(SEARCH("photography/photobooks", N2387)),"photobooks",ISNUMBER(SEARCH("photography/places", N2387)),"places",ISNUMBER(SEARCH("publishing/art books", N2387)),"art books",ISNUMBER(SEARCH("publishing/children's books", N2387)),"children's books",ISNUMBER(SEARCH("publishing/fiction", N2387)),"fiction",ISNUMBER(SEARCH("publishing/nonfiction", N2387)),"nonfiction",ISNUMBER(SEARCH("publishing/radio &amp; podcasts", N2387)),"radio &amp; podcasts",ISNUMBER(SEARCH("publishing/translations", N2387)),"translations",ISNUMBER(SEARCH("technology/gadgets", N2387)),"gadgets",ISNUMBER(SEARCH("technology/hardware", N2387)),"hardware",ISNUMBER(SEARCH("technology/makerspaces", N2387)),"makerspaces",ISNUMBER(SEARCH("technology/space exploration", N2387)),"space exploration",ISNUMBER(SEARCH("technology/wearables", N2387)),"wearables",ISNUMBER(SEARCH("technology/web", N2387)),"web",ISNUMBER(SEARCH("theater/musical", N2387)),"musical",ISNUMBER(SEARCH("theater/plays", N2387)),"plays",ISNUMBER(SEARCH("theater/spaces", N2387)),"spaces")</f>
        <v>web</v>
      </c>
      <c r="S2387" s="6">
        <f t="shared" si="187"/>
        <v>42191.70175925926</v>
      </c>
      <c r="T2387" s="6">
        <f t="shared" si="188"/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v>0</v>
      </c>
      <c r="Q2388" t="str">
        <f t="shared" si="186"/>
        <v>technology</v>
      </c>
      <c r="R2388" t="str" cm="1">
        <f t="array" ref="R2388">_xlfn.IFS(ISNUMBER(SEARCH("film &amp; video/television", N2388)),"television",ISNUMBER(SEARCH("film &amp; video/animation", N2388)),"animation",ISNUMBER(SEARCH("film &amp; video/documentary", N2388)),"documentary",ISNUMBER(SEARCH("film &amp; video/drama", N2388)),"drama",ISNUMBER(SEARCH("film &amp; video/science fiction", N2388)),"science fiction",ISNUMBER(SEARCH("film &amp; video/shorts", N2388)),"shorts",ISNUMBER(SEARCH("food/food trucks", N2388)),"food trucks",ISNUMBER(SEARCH("food/restaurants", N2388)),"restaurants",ISNUMBER(SEARCH("food/small batch", N2388)),"small batch",ISNUMBER(SEARCH("games/mobile games", N2388)),"mobile games",ISNUMBER(SEARCH("games/tabletop games", N2388)),"tabletop games",ISNUMBER(SEARCH("games/video games", N2388)),"video games",ISNUMBER(SEARCH("music/classical music", N2388)),"classical music",ISNUMBER(SEARCH("music/electronic music", N2388)),"electronic music",ISNUMBER(SEARCH("music/faith", N2388)),"faith",ISNUMBER(SEARCH("music/indie rock", N2388)),"indie rock",ISNUMBER(SEARCH("music/jazz", N2388)),"jazz",ISNUMBER(SEARCH("music/metal", N2388)),"metal",ISNUMBER(SEARCH("music/pop", N2388)),"pop",ISNUMBER(SEARCH("music/rock", N2388)),"rock",ISNUMBER(SEARCH("music/world music", N2388)),"world music",ISNUMBER(SEARCH("journalism/audio", N2388)),"audio",ISNUMBER(SEARCH("photography/nature", N2388)),"nature",ISNUMBER(SEARCH("photography/people", N2388)),"people",ISNUMBER(SEARCH("photography/photobooks", N2388)),"photobooks",ISNUMBER(SEARCH("photography/places", N2388)),"places",ISNUMBER(SEARCH("publishing/art books", N2388)),"art books",ISNUMBER(SEARCH("publishing/children's books", N2388)),"children's books",ISNUMBER(SEARCH("publishing/fiction", N2388)),"fiction",ISNUMBER(SEARCH("publishing/nonfiction", N2388)),"nonfiction",ISNUMBER(SEARCH("publishing/radio &amp; podcasts", N2388)),"radio &amp; podcasts",ISNUMBER(SEARCH("publishing/translations", N2388)),"translations",ISNUMBER(SEARCH("technology/gadgets", N2388)),"gadgets",ISNUMBER(SEARCH("technology/hardware", N2388)),"hardware",ISNUMBER(SEARCH("technology/makerspaces", N2388)),"makerspaces",ISNUMBER(SEARCH("technology/space exploration", N2388)),"space exploration",ISNUMBER(SEARCH("technology/wearables", N2388)),"wearables",ISNUMBER(SEARCH("technology/web", N2388)),"web",ISNUMBER(SEARCH("theater/musical", N2388)),"musical",ISNUMBER(SEARCH("theater/plays", N2388)),"plays",ISNUMBER(SEARCH("theater/spaces", N2388)),"spaces")</f>
        <v>web</v>
      </c>
      <c r="S2388" s="6">
        <f t="shared" si="187"/>
        <v>41954.838240740741</v>
      </c>
      <c r="T2388" s="6">
        <f t="shared" si="188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9"/>
        <v>342</v>
      </c>
      <c r="Q2389" t="str">
        <f t="shared" si="186"/>
        <v>technology</v>
      </c>
      <c r="R2389" t="str" cm="1">
        <f t="array" ref="R2389">_xlfn.IFS(ISNUMBER(SEARCH("film &amp; video/television", N2389)),"television",ISNUMBER(SEARCH("film &amp; video/animation", N2389)),"animation",ISNUMBER(SEARCH("film &amp; video/documentary", N2389)),"documentary",ISNUMBER(SEARCH("film &amp; video/drama", N2389)),"drama",ISNUMBER(SEARCH("film &amp; video/science fiction", N2389)),"science fiction",ISNUMBER(SEARCH("film &amp; video/shorts", N2389)),"shorts",ISNUMBER(SEARCH("food/food trucks", N2389)),"food trucks",ISNUMBER(SEARCH("food/restaurants", N2389)),"restaurants",ISNUMBER(SEARCH("food/small batch", N2389)),"small batch",ISNUMBER(SEARCH("games/mobile games", N2389)),"mobile games",ISNUMBER(SEARCH("games/tabletop games", N2389)),"tabletop games",ISNUMBER(SEARCH("games/video games", N2389)),"video games",ISNUMBER(SEARCH("music/classical music", N2389)),"classical music",ISNUMBER(SEARCH("music/electronic music", N2389)),"electronic music",ISNUMBER(SEARCH("music/faith", N2389)),"faith",ISNUMBER(SEARCH("music/indie rock", N2389)),"indie rock",ISNUMBER(SEARCH("music/jazz", N2389)),"jazz",ISNUMBER(SEARCH("music/metal", N2389)),"metal",ISNUMBER(SEARCH("music/pop", N2389)),"pop",ISNUMBER(SEARCH("music/rock", N2389)),"rock",ISNUMBER(SEARCH("music/world music", N2389)),"world music",ISNUMBER(SEARCH("journalism/audio", N2389)),"audio",ISNUMBER(SEARCH("photography/nature", N2389)),"nature",ISNUMBER(SEARCH("photography/people", N2389)),"people",ISNUMBER(SEARCH("photography/photobooks", N2389)),"photobooks",ISNUMBER(SEARCH("photography/places", N2389)),"places",ISNUMBER(SEARCH("publishing/art books", N2389)),"art books",ISNUMBER(SEARCH("publishing/children's books", N2389)),"children's books",ISNUMBER(SEARCH("publishing/fiction", N2389)),"fiction",ISNUMBER(SEARCH("publishing/nonfiction", N2389)),"nonfiction",ISNUMBER(SEARCH("publishing/radio &amp; podcasts", N2389)),"radio &amp; podcasts",ISNUMBER(SEARCH("publishing/translations", N2389)),"translations",ISNUMBER(SEARCH("technology/gadgets", N2389)),"gadgets",ISNUMBER(SEARCH("technology/hardware", N2389)),"hardware",ISNUMBER(SEARCH("technology/makerspaces", N2389)),"makerspaces",ISNUMBER(SEARCH("technology/space exploration", N2389)),"space exploration",ISNUMBER(SEARCH("technology/wearables", N2389)),"wearables",ISNUMBER(SEARCH("technology/web", N2389)),"web",ISNUMBER(SEARCH("theater/musical", N2389)),"musical",ISNUMBER(SEARCH("theater/plays", N2389)),"plays",ISNUMBER(SEARCH("theater/spaces", N2389)),"spaces")</f>
        <v>web</v>
      </c>
      <c r="S2389" s="6">
        <f t="shared" si="187"/>
        <v>42528.626620370371</v>
      </c>
      <c r="T2389" s="6">
        <f t="shared" si="188"/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9"/>
        <v>57.875</v>
      </c>
      <c r="Q2390" t="str">
        <f t="shared" si="186"/>
        <v>technology</v>
      </c>
      <c r="R2390" t="str" cm="1">
        <f t="array" ref="R2390">_xlfn.IFS(ISNUMBER(SEARCH("film &amp; video/television", N2390)),"television",ISNUMBER(SEARCH("film &amp; video/animation", N2390)),"animation",ISNUMBER(SEARCH("film &amp; video/documentary", N2390)),"documentary",ISNUMBER(SEARCH("film &amp; video/drama", N2390)),"drama",ISNUMBER(SEARCH("film &amp; video/science fiction", N2390)),"science fiction",ISNUMBER(SEARCH("film &amp; video/shorts", N2390)),"shorts",ISNUMBER(SEARCH("food/food trucks", N2390)),"food trucks",ISNUMBER(SEARCH("food/restaurants", N2390)),"restaurants",ISNUMBER(SEARCH("food/small batch", N2390)),"small batch",ISNUMBER(SEARCH("games/mobile games", N2390)),"mobile games",ISNUMBER(SEARCH("games/tabletop games", N2390)),"tabletop games",ISNUMBER(SEARCH("games/video games", N2390)),"video games",ISNUMBER(SEARCH("music/classical music", N2390)),"classical music",ISNUMBER(SEARCH("music/electronic music", N2390)),"electronic music",ISNUMBER(SEARCH("music/faith", N2390)),"faith",ISNUMBER(SEARCH("music/indie rock", N2390)),"indie rock",ISNUMBER(SEARCH("music/jazz", N2390)),"jazz",ISNUMBER(SEARCH("music/metal", N2390)),"metal",ISNUMBER(SEARCH("music/pop", N2390)),"pop",ISNUMBER(SEARCH("music/rock", N2390)),"rock",ISNUMBER(SEARCH("music/world music", N2390)),"world music",ISNUMBER(SEARCH("journalism/audio", N2390)),"audio",ISNUMBER(SEARCH("photography/nature", N2390)),"nature",ISNUMBER(SEARCH("photography/people", N2390)),"people",ISNUMBER(SEARCH("photography/photobooks", N2390)),"photobooks",ISNUMBER(SEARCH("photography/places", N2390)),"places",ISNUMBER(SEARCH("publishing/art books", N2390)),"art books",ISNUMBER(SEARCH("publishing/children's books", N2390)),"children's books",ISNUMBER(SEARCH("publishing/fiction", N2390)),"fiction",ISNUMBER(SEARCH("publishing/nonfiction", N2390)),"nonfiction",ISNUMBER(SEARCH("publishing/radio &amp; podcasts", N2390)),"radio &amp; podcasts",ISNUMBER(SEARCH("publishing/translations", N2390)),"translations",ISNUMBER(SEARCH("technology/gadgets", N2390)),"gadgets",ISNUMBER(SEARCH("technology/hardware", N2390)),"hardware",ISNUMBER(SEARCH("technology/makerspaces", N2390)),"makerspaces",ISNUMBER(SEARCH("technology/space exploration", N2390)),"space exploration",ISNUMBER(SEARCH("technology/wearables", N2390)),"wearables",ISNUMBER(SEARCH("technology/web", N2390)),"web",ISNUMBER(SEARCH("theater/musical", N2390)),"musical",ISNUMBER(SEARCH("theater/plays", N2390)),"plays",ISNUMBER(SEARCH("theater/spaces", N2390)),"spaces")</f>
        <v>web</v>
      </c>
      <c r="S2390" s="6">
        <f t="shared" si="187"/>
        <v>41989.853692129633</v>
      </c>
      <c r="T2390" s="6">
        <f t="shared" si="188"/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9"/>
        <v>30</v>
      </c>
      <c r="Q2391" t="str">
        <f t="shared" si="186"/>
        <v>technology</v>
      </c>
      <c r="R2391" t="str" cm="1">
        <f t="array" ref="R2391">_xlfn.IFS(ISNUMBER(SEARCH("film &amp; video/television", N2391)),"television",ISNUMBER(SEARCH("film &amp; video/animation", N2391)),"animation",ISNUMBER(SEARCH("film &amp; video/documentary", N2391)),"documentary",ISNUMBER(SEARCH("film &amp; video/drama", N2391)),"drama",ISNUMBER(SEARCH("film &amp; video/science fiction", N2391)),"science fiction",ISNUMBER(SEARCH("film &amp; video/shorts", N2391)),"shorts",ISNUMBER(SEARCH("food/food trucks", N2391)),"food trucks",ISNUMBER(SEARCH("food/restaurants", N2391)),"restaurants",ISNUMBER(SEARCH("food/small batch", N2391)),"small batch",ISNUMBER(SEARCH("games/mobile games", N2391)),"mobile games",ISNUMBER(SEARCH("games/tabletop games", N2391)),"tabletop games",ISNUMBER(SEARCH("games/video games", N2391)),"video games",ISNUMBER(SEARCH("music/classical music", N2391)),"classical music",ISNUMBER(SEARCH("music/electronic music", N2391)),"electronic music",ISNUMBER(SEARCH("music/faith", N2391)),"faith",ISNUMBER(SEARCH("music/indie rock", N2391)),"indie rock",ISNUMBER(SEARCH("music/jazz", N2391)),"jazz",ISNUMBER(SEARCH("music/metal", N2391)),"metal",ISNUMBER(SEARCH("music/pop", N2391)),"pop",ISNUMBER(SEARCH("music/rock", N2391)),"rock",ISNUMBER(SEARCH("music/world music", N2391)),"world music",ISNUMBER(SEARCH("journalism/audio", N2391)),"audio",ISNUMBER(SEARCH("photography/nature", N2391)),"nature",ISNUMBER(SEARCH("photography/people", N2391)),"people",ISNUMBER(SEARCH("photography/photobooks", N2391)),"photobooks",ISNUMBER(SEARCH("photography/places", N2391)),"places",ISNUMBER(SEARCH("publishing/art books", N2391)),"art books",ISNUMBER(SEARCH("publishing/children's books", N2391)),"children's books",ISNUMBER(SEARCH("publishing/fiction", N2391)),"fiction",ISNUMBER(SEARCH("publishing/nonfiction", N2391)),"nonfiction",ISNUMBER(SEARCH("publishing/radio &amp; podcasts", N2391)),"radio &amp; podcasts",ISNUMBER(SEARCH("publishing/translations", N2391)),"translations",ISNUMBER(SEARCH("technology/gadgets", N2391)),"gadgets",ISNUMBER(SEARCH("technology/hardware", N2391)),"hardware",ISNUMBER(SEARCH("technology/makerspaces", N2391)),"makerspaces",ISNUMBER(SEARCH("technology/space exploration", N2391)),"space exploration",ISNUMBER(SEARCH("technology/wearables", N2391)),"wearables",ISNUMBER(SEARCH("technology/web", N2391)),"web",ISNUMBER(SEARCH("theater/musical", N2391)),"musical",ISNUMBER(SEARCH("theater/plays", N2391)),"plays",ISNUMBER(SEARCH("theater/spaces", N2391)),"spaces")</f>
        <v>web</v>
      </c>
      <c r="S2391" s="6">
        <f t="shared" si="187"/>
        <v>42179.653379629628</v>
      </c>
      <c r="T2391" s="6">
        <f t="shared" si="188"/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v>0</v>
      </c>
      <c r="Q2392" t="str">
        <f t="shared" si="186"/>
        <v>technology</v>
      </c>
      <c r="R2392" t="str" cm="1">
        <f t="array" ref="R2392">_xlfn.IFS(ISNUMBER(SEARCH("film &amp; video/television", N2392)),"television",ISNUMBER(SEARCH("film &amp; video/animation", N2392)),"animation",ISNUMBER(SEARCH("film &amp; video/documentary", N2392)),"documentary",ISNUMBER(SEARCH("film &amp; video/drama", N2392)),"drama",ISNUMBER(SEARCH("film &amp; video/science fiction", N2392)),"science fiction",ISNUMBER(SEARCH("film &amp; video/shorts", N2392)),"shorts",ISNUMBER(SEARCH("food/food trucks", N2392)),"food trucks",ISNUMBER(SEARCH("food/restaurants", N2392)),"restaurants",ISNUMBER(SEARCH("food/small batch", N2392)),"small batch",ISNUMBER(SEARCH("games/mobile games", N2392)),"mobile games",ISNUMBER(SEARCH("games/tabletop games", N2392)),"tabletop games",ISNUMBER(SEARCH("games/video games", N2392)),"video games",ISNUMBER(SEARCH("music/classical music", N2392)),"classical music",ISNUMBER(SEARCH("music/electronic music", N2392)),"electronic music",ISNUMBER(SEARCH("music/faith", N2392)),"faith",ISNUMBER(SEARCH("music/indie rock", N2392)),"indie rock",ISNUMBER(SEARCH("music/jazz", N2392)),"jazz",ISNUMBER(SEARCH("music/metal", N2392)),"metal",ISNUMBER(SEARCH("music/pop", N2392)),"pop",ISNUMBER(SEARCH("music/rock", N2392)),"rock",ISNUMBER(SEARCH("music/world music", N2392)),"world music",ISNUMBER(SEARCH("journalism/audio", N2392)),"audio",ISNUMBER(SEARCH("photography/nature", N2392)),"nature",ISNUMBER(SEARCH("photography/people", N2392)),"people",ISNUMBER(SEARCH("photography/photobooks", N2392)),"photobooks",ISNUMBER(SEARCH("photography/places", N2392)),"places",ISNUMBER(SEARCH("publishing/art books", N2392)),"art books",ISNUMBER(SEARCH("publishing/children's books", N2392)),"children's books",ISNUMBER(SEARCH("publishing/fiction", N2392)),"fiction",ISNUMBER(SEARCH("publishing/nonfiction", N2392)),"nonfiction",ISNUMBER(SEARCH("publishing/radio &amp; podcasts", N2392)),"radio &amp; podcasts",ISNUMBER(SEARCH("publishing/translations", N2392)),"translations",ISNUMBER(SEARCH("technology/gadgets", N2392)),"gadgets",ISNUMBER(SEARCH("technology/hardware", N2392)),"hardware",ISNUMBER(SEARCH("technology/makerspaces", N2392)),"makerspaces",ISNUMBER(SEARCH("technology/space exploration", N2392)),"space exploration",ISNUMBER(SEARCH("technology/wearables", N2392)),"wearables",ISNUMBER(SEARCH("technology/web", N2392)),"web",ISNUMBER(SEARCH("theater/musical", N2392)),"musical",ISNUMBER(SEARCH("theater/plays", N2392)),"plays",ISNUMBER(SEARCH("theater/spaces", N2392)),"spaces")</f>
        <v>web</v>
      </c>
      <c r="S2392" s="6">
        <f t="shared" si="187"/>
        <v>41968.262314814812</v>
      </c>
      <c r="T2392" s="6">
        <f t="shared" si="188"/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9"/>
        <v>25</v>
      </c>
      <c r="Q2393" t="str">
        <f t="shared" si="186"/>
        <v>technology</v>
      </c>
      <c r="R2393" t="str" cm="1">
        <f t="array" ref="R2393">_xlfn.IFS(ISNUMBER(SEARCH("film &amp; video/television", N2393)),"television",ISNUMBER(SEARCH("film &amp; video/animation", N2393)),"animation",ISNUMBER(SEARCH("film &amp; video/documentary", N2393)),"documentary",ISNUMBER(SEARCH("film &amp; video/drama", N2393)),"drama",ISNUMBER(SEARCH("film &amp; video/science fiction", N2393)),"science fiction",ISNUMBER(SEARCH("film &amp; video/shorts", N2393)),"shorts",ISNUMBER(SEARCH("food/food trucks", N2393)),"food trucks",ISNUMBER(SEARCH("food/restaurants", N2393)),"restaurants",ISNUMBER(SEARCH("food/small batch", N2393)),"small batch",ISNUMBER(SEARCH("games/mobile games", N2393)),"mobile games",ISNUMBER(SEARCH("games/tabletop games", N2393)),"tabletop games",ISNUMBER(SEARCH("games/video games", N2393)),"video games",ISNUMBER(SEARCH("music/classical music", N2393)),"classical music",ISNUMBER(SEARCH("music/electronic music", N2393)),"electronic music",ISNUMBER(SEARCH("music/faith", N2393)),"faith",ISNUMBER(SEARCH("music/indie rock", N2393)),"indie rock",ISNUMBER(SEARCH("music/jazz", N2393)),"jazz",ISNUMBER(SEARCH("music/metal", N2393)),"metal",ISNUMBER(SEARCH("music/pop", N2393)),"pop",ISNUMBER(SEARCH("music/rock", N2393)),"rock",ISNUMBER(SEARCH("music/world music", N2393)),"world music",ISNUMBER(SEARCH("journalism/audio", N2393)),"audio",ISNUMBER(SEARCH("photography/nature", N2393)),"nature",ISNUMBER(SEARCH("photography/people", N2393)),"people",ISNUMBER(SEARCH("photography/photobooks", N2393)),"photobooks",ISNUMBER(SEARCH("photography/places", N2393)),"places",ISNUMBER(SEARCH("publishing/art books", N2393)),"art books",ISNUMBER(SEARCH("publishing/children's books", N2393)),"children's books",ISNUMBER(SEARCH("publishing/fiction", N2393)),"fiction",ISNUMBER(SEARCH("publishing/nonfiction", N2393)),"nonfiction",ISNUMBER(SEARCH("publishing/radio &amp; podcasts", N2393)),"radio &amp; podcasts",ISNUMBER(SEARCH("publishing/translations", N2393)),"translations",ISNUMBER(SEARCH("technology/gadgets", N2393)),"gadgets",ISNUMBER(SEARCH("technology/hardware", N2393)),"hardware",ISNUMBER(SEARCH("technology/makerspaces", N2393)),"makerspaces",ISNUMBER(SEARCH("technology/space exploration", N2393)),"space exploration",ISNUMBER(SEARCH("technology/wearables", N2393)),"wearables",ISNUMBER(SEARCH("technology/web", N2393)),"web",ISNUMBER(SEARCH("theater/musical", N2393)),"musical",ISNUMBER(SEARCH("theater/plays", N2393)),"plays",ISNUMBER(SEARCH("theater/spaces", N2393)),"spaces")</f>
        <v>web</v>
      </c>
      <c r="S2393" s="6">
        <f t="shared" si="187"/>
        <v>42064.794490740736</v>
      </c>
      <c r="T2393" s="6">
        <f t="shared" si="188"/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v>0</v>
      </c>
      <c r="Q2394" t="str">
        <f t="shared" si="186"/>
        <v>technology</v>
      </c>
      <c r="R2394" t="str" cm="1">
        <f t="array" ref="R2394">_xlfn.IFS(ISNUMBER(SEARCH("film &amp; video/television", N2394)),"television",ISNUMBER(SEARCH("film &amp; video/animation", N2394)),"animation",ISNUMBER(SEARCH("film &amp; video/documentary", N2394)),"documentary",ISNUMBER(SEARCH("film &amp; video/drama", N2394)),"drama",ISNUMBER(SEARCH("film &amp; video/science fiction", N2394)),"science fiction",ISNUMBER(SEARCH("film &amp; video/shorts", N2394)),"shorts",ISNUMBER(SEARCH("food/food trucks", N2394)),"food trucks",ISNUMBER(SEARCH("food/restaurants", N2394)),"restaurants",ISNUMBER(SEARCH("food/small batch", N2394)),"small batch",ISNUMBER(SEARCH("games/mobile games", N2394)),"mobile games",ISNUMBER(SEARCH("games/tabletop games", N2394)),"tabletop games",ISNUMBER(SEARCH("games/video games", N2394)),"video games",ISNUMBER(SEARCH("music/classical music", N2394)),"classical music",ISNUMBER(SEARCH("music/electronic music", N2394)),"electronic music",ISNUMBER(SEARCH("music/faith", N2394)),"faith",ISNUMBER(SEARCH("music/indie rock", N2394)),"indie rock",ISNUMBER(SEARCH("music/jazz", N2394)),"jazz",ISNUMBER(SEARCH("music/metal", N2394)),"metal",ISNUMBER(SEARCH("music/pop", N2394)),"pop",ISNUMBER(SEARCH("music/rock", N2394)),"rock",ISNUMBER(SEARCH("music/world music", N2394)),"world music",ISNUMBER(SEARCH("journalism/audio", N2394)),"audio",ISNUMBER(SEARCH("photography/nature", N2394)),"nature",ISNUMBER(SEARCH("photography/people", N2394)),"people",ISNUMBER(SEARCH("photography/photobooks", N2394)),"photobooks",ISNUMBER(SEARCH("photography/places", N2394)),"places",ISNUMBER(SEARCH("publishing/art books", N2394)),"art books",ISNUMBER(SEARCH("publishing/children's books", N2394)),"children's books",ISNUMBER(SEARCH("publishing/fiction", N2394)),"fiction",ISNUMBER(SEARCH("publishing/nonfiction", N2394)),"nonfiction",ISNUMBER(SEARCH("publishing/radio &amp; podcasts", N2394)),"radio &amp; podcasts",ISNUMBER(SEARCH("publishing/translations", N2394)),"translations",ISNUMBER(SEARCH("technology/gadgets", N2394)),"gadgets",ISNUMBER(SEARCH("technology/hardware", N2394)),"hardware",ISNUMBER(SEARCH("technology/makerspaces", N2394)),"makerspaces",ISNUMBER(SEARCH("technology/space exploration", N2394)),"space exploration",ISNUMBER(SEARCH("technology/wearables", N2394)),"wearables",ISNUMBER(SEARCH("technology/web", N2394)),"web",ISNUMBER(SEARCH("theater/musical", N2394)),"musical",ISNUMBER(SEARCH("theater/plays", N2394)),"plays",ISNUMBER(SEARCH("theater/spaces", N2394)),"spaces")</f>
        <v>web</v>
      </c>
      <c r="S2394" s="6">
        <f t="shared" si="187"/>
        <v>42276.120636574073</v>
      </c>
      <c r="T2394" s="6">
        <f t="shared" si="188"/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9"/>
        <v>50</v>
      </c>
      <c r="Q2395" t="str">
        <f t="shared" si="186"/>
        <v>technology</v>
      </c>
      <c r="R2395" t="str" cm="1">
        <f t="array" ref="R2395">_xlfn.IFS(ISNUMBER(SEARCH("film &amp; video/television", N2395)),"television",ISNUMBER(SEARCH("film &amp; video/animation", N2395)),"animation",ISNUMBER(SEARCH("film &amp; video/documentary", N2395)),"documentary",ISNUMBER(SEARCH("film &amp; video/drama", N2395)),"drama",ISNUMBER(SEARCH("film &amp; video/science fiction", N2395)),"science fiction",ISNUMBER(SEARCH("film &amp; video/shorts", N2395)),"shorts",ISNUMBER(SEARCH("food/food trucks", N2395)),"food trucks",ISNUMBER(SEARCH("food/restaurants", N2395)),"restaurants",ISNUMBER(SEARCH("food/small batch", N2395)),"small batch",ISNUMBER(SEARCH("games/mobile games", N2395)),"mobile games",ISNUMBER(SEARCH("games/tabletop games", N2395)),"tabletop games",ISNUMBER(SEARCH("games/video games", N2395)),"video games",ISNUMBER(SEARCH("music/classical music", N2395)),"classical music",ISNUMBER(SEARCH("music/electronic music", N2395)),"electronic music",ISNUMBER(SEARCH("music/faith", N2395)),"faith",ISNUMBER(SEARCH("music/indie rock", N2395)),"indie rock",ISNUMBER(SEARCH("music/jazz", N2395)),"jazz",ISNUMBER(SEARCH("music/metal", N2395)),"metal",ISNUMBER(SEARCH("music/pop", N2395)),"pop",ISNUMBER(SEARCH("music/rock", N2395)),"rock",ISNUMBER(SEARCH("music/world music", N2395)),"world music",ISNUMBER(SEARCH("journalism/audio", N2395)),"audio",ISNUMBER(SEARCH("photography/nature", N2395)),"nature",ISNUMBER(SEARCH("photography/people", N2395)),"people",ISNUMBER(SEARCH("photography/photobooks", N2395)),"photobooks",ISNUMBER(SEARCH("photography/places", N2395)),"places",ISNUMBER(SEARCH("publishing/art books", N2395)),"art books",ISNUMBER(SEARCH("publishing/children's books", N2395)),"children's books",ISNUMBER(SEARCH("publishing/fiction", N2395)),"fiction",ISNUMBER(SEARCH("publishing/nonfiction", N2395)),"nonfiction",ISNUMBER(SEARCH("publishing/radio &amp; podcasts", N2395)),"radio &amp; podcasts",ISNUMBER(SEARCH("publishing/translations", N2395)),"translations",ISNUMBER(SEARCH("technology/gadgets", N2395)),"gadgets",ISNUMBER(SEARCH("technology/hardware", N2395)),"hardware",ISNUMBER(SEARCH("technology/makerspaces", N2395)),"makerspaces",ISNUMBER(SEARCH("technology/space exploration", N2395)),"space exploration",ISNUMBER(SEARCH("technology/wearables", N2395)),"wearables",ISNUMBER(SEARCH("technology/web", N2395)),"web",ISNUMBER(SEARCH("theater/musical", N2395)),"musical",ISNUMBER(SEARCH("theater/plays", N2395)),"plays",ISNUMBER(SEARCH("theater/spaces", N2395)),"spaces")</f>
        <v>web</v>
      </c>
      <c r="S2395" s="6">
        <f t="shared" si="187"/>
        <v>42194.648344907408</v>
      </c>
      <c r="T2395" s="6">
        <f t="shared" si="188"/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9"/>
        <v>1.5</v>
      </c>
      <c r="Q2396" t="str">
        <f t="shared" si="186"/>
        <v>technology</v>
      </c>
      <c r="R2396" t="str" cm="1">
        <f t="array" ref="R2396">_xlfn.IFS(ISNUMBER(SEARCH("film &amp; video/television", N2396)),"television",ISNUMBER(SEARCH("film &amp; video/animation", N2396)),"animation",ISNUMBER(SEARCH("film &amp; video/documentary", N2396)),"documentary",ISNUMBER(SEARCH("film &amp; video/drama", N2396)),"drama",ISNUMBER(SEARCH("film &amp; video/science fiction", N2396)),"science fiction",ISNUMBER(SEARCH("film &amp; video/shorts", N2396)),"shorts",ISNUMBER(SEARCH("food/food trucks", N2396)),"food trucks",ISNUMBER(SEARCH("food/restaurants", N2396)),"restaurants",ISNUMBER(SEARCH("food/small batch", N2396)),"small batch",ISNUMBER(SEARCH("games/mobile games", N2396)),"mobile games",ISNUMBER(SEARCH("games/tabletop games", N2396)),"tabletop games",ISNUMBER(SEARCH("games/video games", N2396)),"video games",ISNUMBER(SEARCH("music/classical music", N2396)),"classical music",ISNUMBER(SEARCH("music/electronic music", N2396)),"electronic music",ISNUMBER(SEARCH("music/faith", N2396)),"faith",ISNUMBER(SEARCH("music/indie rock", N2396)),"indie rock",ISNUMBER(SEARCH("music/jazz", N2396)),"jazz",ISNUMBER(SEARCH("music/metal", N2396)),"metal",ISNUMBER(SEARCH("music/pop", N2396)),"pop",ISNUMBER(SEARCH("music/rock", N2396)),"rock",ISNUMBER(SEARCH("music/world music", N2396)),"world music",ISNUMBER(SEARCH("journalism/audio", N2396)),"audio",ISNUMBER(SEARCH("photography/nature", N2396)),"nature",ISNUMBER(SEARCH("photography/people", N2396)),"people",ISNUMBER(SEARCH("photography/photobooks", N2396)),"photobooks",ISNUMBER(SEARCH("photography/places", N2396)),"places",ISNUMBER(SEARCH("publishing/art books", N2396)),"art books",ISNUMBER(SEARCH("publishing/children's books", N2396)),"children's books",ISNUMBER(SEARCH("publishing/fiction", N2396)),"fiction",ISNUMBER(SEARCH("publishing/nonfiction", N2396)),"nonfiction",ISNUMBER(SEARCH("publishing/radio &amp; podcasts", N2396)),"radio &amp; podcasts",ISNUMBER(SEARCH("publishing/translations", N2396)),"translations",ISNUMBER(SEARCH("technology/gadgets", N2396)),"gadgets",ISNUMBER(SEARCH("technology/hardware", N2396)),"hardware",ISNUMBER(SEARCH("technology/makerspaces", N2396)),"makerspaces",ISNUMBER(SEARCH("technology/space exploration", N2396)),"space exploration",ISNUMBER(SEARCH("technology/wearables", N2396)),"wearables",ISNUMBER(SEARCH("technology/web", N2396)),"web",ISNUMBER(SEARCH("theater/musical", N2396)),"musical",ISNUMBER(SEARCH("theater/plays", N2396)),"plays",ISNUMBER(SEARCH("theater/spaces", N2396)),"spaces")</f>
        <v>web</v>
      </c>
      <c r="S2396" s="6">
        <f t="shared" si="187"/>
        <v>42031.362187499995</v>
      </c>
      <c r="T2396" s="6">
        <f t="shared" si="188"/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v>0</v>
      </c>
      <c r="Q2397" t="str">
        <f t="shared" si="186"/>
        <v>technology</v>
      </c>
      <c r="R2397" t="str" cm="1">
        <f t="array" ref="R2397">_xlfn.IFS(ISNUMBER(SEARCH("film &amp; video/television", N2397)),"television",ISNUMBER(SEARCH("film &amp; video/animation", N2397)),"animation",ISNUMBER(SEARCH("film &amp; video/documentary", N2397)),"documentary",ISNUMBER(SEARCH("film &amp; video/drama", N2397)),"drama",ISNUMBER(SEARCH("film &amp; video/science fiction", N2397)),"science fiction",ISNUMBER(SEARCH("film &amp; video/shorts", N2397)),"shorts",ISNUMBER(SEARCH("food/food trucks", N2397)),"food trucks",ISNUMBER(SEARCH("food/restaurants", N2397)),"restaurants",ISNUMBER(SEARCH("food/small batch", N2397)),"small batch",ISNUMBER(SEARCH("games/mobile games", N2397)),"mobile games",ISNUMBER(SEARCH("games/tabletop games", N2397)),"tabletop games",ISNUMBER(SEARCH("games/video games", N2397)),"video games",ISNUMBER(SEARCH("music/classical music", N2397)),"classical music",ISNUMBER(SEARCH("music/electronic music", N2397)),"electronic music",ISNUMBER(SEARCH("music/faith", N2397)),"faith",ISNUMBER(SEARCH("music/indie rock", N2397)),"indie rock",ISNUMBER(SEARCH("music/jazz", N2397)),"jazz",ISNUMBER(SEARCH("music/metal", N2397)),"metal",ISNUMBER(SEARCH("music/pop", N2397)),"pop",ISNUMBER(SEARCH("music/rock", N2397)),"rock",ISNUMBER(SEARCH("music/world music", N2397)),"world music",ISNUMBER(SEARCH("journalism/audio", N2397)),"audio",ISNUMBER(SEARCH("photography/nature", N2397)),"nature",ISNUMBER(SEARCH("photography/people", N2397)),"people",ISNUMBER(SEARCH("photography/photobooks", N2397)),"photobooks",ISNUMBER(SEARCH("photography/places", N2397)),"places",ISNUMBER(SEARCH("publishing/art books", N2397)),"art books",ISNUMBER(SEARCH("publishing/children's books", N2397)),"children's books",ISNUMBER(SEARCH("publishing/fiction", N2397)),"fiction",ISNUMBER(SEARCH("publishing/nonfiction", N2397)),"nonfiction",ISNUMBER(SEARCH("publishing/radio &amp; podcasts", N2397)),"radio &amp; podcasts",ISNUMBER(SEARCH("publishing/translations", N2397)),"translations",ISNUMBER(SEARCH("technology/gadgets", N2397)),"gadgets",ISNUMBER(SEARCH("technology/hardware", N2397)),"hardware",ISNUMBER(SEARCH("technology/makerspaces", N2397)),"makerspaces",ISNUMBER(SEARCH("technology/space exploration", N2397)),"space exploration",ISNUMBER(SEARCH("technology/wearables", N2397)),"wearables",ISNUMBER(SEARCH("technology/web", N2397)),"web",ISNUMBER(SEARCH("theater/musical", N2397)),"musical",ISNUMBER(SEARCH("theater/plays", N2397)),"plays",ISNUMBER(SEARCH("theater/spaces", N2397)),"spaces")</f>
        <v>web</v>
      </c>
      <c r="S2397" s="6">
        <f t="shared" si="187"/>
        <v>42717.121377314819</v>
      </c>
      <c r="T2397" s="6">
        <f t="shared" si="188"/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9"/>
        <v>10</v>
      </c>
      <c r="Q2398" t="str">
        <f t="shared" si="186"/>
        <v>technology</v>
      </c>
      <c r="R2398" t="str" cm="1">
        <f t="array" ref="R2398">_xlfn.IFS(ISNUMBER(SEARCH("film &amp; video/television", N2398)),"television",ISNUMBER(SEARCH("film &amp; video/animation", N2398)),"animation",ISNUMBER(SEARCH("film &amp; video/documentary", N2398)),"documentary",ISNUMBER(SEARCH("film &amp; video/drama", N2398)),"drama",ISNUMBER(SEARCH("film &amp; video/science fiction", N2398)),"science fiction",ISNUMBER(SEARCH("film &amp; video/shorts", N2398)),"shorts",ISNUMBER(SEARCH("food/food trucks", N2398)),"food trucks",ISNUMBER(SEARCH("food/restaurants", N2398)),"restaurants",ISNUMBER(SEARCH("food/small batch", N2398)),"small batch",ISNUMBER(SEARCH("games/mobile games", N2398)),"mobile games",ISNUMBER(SEARCH("games/tabletop games", N2398)),"tabletop games",ISNUMBER(SEARCH("games/video games", N2398)),"video games",ISNUMBER(SEARCH("music/classical music", N2398)),"classical music",ISNUMBER(SEARCH("music/electronic music", N2398)),"electronic music",ISNUMBER(SEARCH("music/faith", N2398)),"faith",ISNUMBER(SEARCH("music/indie rock", N2398)),"indie rock",ISNUMBER(SEARCH("music/jazz", N2398)),"jazz",ISNUMBER(SEARCH("music/metal", N2398)),"metal",ISNUMBER(SEARCH("music/pop", N2398)),"pop",ISNUMBER(SEARCH("music/rock", N2398)),"rock",ISNUMBER(SEARCH("music/world music", N2398)),"world music",ISNUMBER(SEARCH("journalism/audio", N2398)),"audio",ISNUMBER(SEARCH("photography/nature", N2398)),"nature",ISNUMBER(SEARCH("photography/people", N2398)),"people",ISNUMBER(SEARCH("photography/photobooks", N2398)),"photobooks",ISNUMBER(SEARCH("photography/places", N2398)),"places",ISNUMBER(SEARCH("publishing/art books", N2398)),"art books",ISNUMBER(SEARCH("publishing/children's books", N2398)),"children's books",ISNUMBER(SEARCH("publishing/fiction", N2398)),"fiction",ISNUMBER(SEARCH("publishing/nonfiction", N2398)),"nonfiction",ISNUMBER(SEARCH("publishing/radio &amp; podcasts", N2398)),"radio &amp; podcasts",ISNUMBER(SEARCH("publishing/translations", N2398)),"translations",ISNUMBER(SEARCH("technology/gadgets", N2398)),"gadgets",ISNUMBER(SEARCH("technology/hardware", N2398)),"hardware",ISNUMBER(SEARCH("technology/makerspaces", N2398)),"makerspaces",ISNUMBER(SEARCH("technology/space exploration", N2398)),"space exploration",ISNUMBER(SEARCH("technology/wearables", N2398)),"wearables",ISNUMBER(SEARCH("technology/web", N2398)),"web",ISNUMBER(SEARCH("theater/musical", N2398)),"musical",ISNUMBER(SEARCH("theater/plays", N2398)),"plays",ISNUMBER(SEARCH("theater/spaces", N2398)),"spaces")</f>
        <v>web</v>
      </c>
      <c r="S2398" s="6">
        <f t="shared" si="187"/>
        <v>42262.849050925928</v>
      </c>
      <c r="T2398" s="6">
        <f t="shared" si="188"/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v>0</v>
      </c>
      <c r="Q2399" t="str">
        <f t="shared" si="186"/>
        <v>technology</v>
      </c>
      <c r="R2399" t="str" cm="1">
        <f t="array" ref="R2399">_xlfn.IFS(ISNUMBER(SEARCH("film &amp; video/television", N2399)),"television",ISNUMBER(SEARCH("film &amp; video/animation", N2399)),"animation",ISNUMBER(SEARCH("film &amp; video/documentary", N2399)),"documentary",ISNUMBER(SEARCH("film &amp; video/drama", N2399)),"drama",ISNUMBER(SEARCH("film &amp; video/science fiction", N2399)),"science fiction",ISNUMBER(SEARCH("film &amp; video/shorts", N2399)),"shorts",ISNUMBER(SEARCH("food/food trucks", N2399)),"food trucks",ISNUMBER(SEARCH("food/restaurants", N2399)),"restaurants",ISNUMBER(SEARCH("food/small batch", N2399)),"small batch",ISNUMBER(SEARCH("games/mobile games", N2399)),"mobile games",ISNUMBER(SEARCH("games/tabletop games", N2399)),"tabletop games",ISNUMBER(SEARCH("games/video games", N2399)),"video games",ISNUMBER(SEARCH("music/classical music", N2399)),"classical music",ISNUMBER(SEARCH("music/electronic music", N2399)),"electronic music",ISNUMBER(SEARCH("music/faith", N2399)),"faith",ISNUMBER(SEARCH("music/indie rock", N2399)),"indie rock",ISNUMBER(SEARCH("music/jazz", N2399)),"jazz",ISNUMBER(SEARCH("music/metal", N2399)),"metal",ISNUMBER(SEARCH("music/pop", N2399)),"pop",ISNUMBER(SEARCH("music/rock", N2399)),"rock",ISNUMBER(SEARCH("music/world music", N2399)),"world music",ISNUMBER(SEARCH("journalism/audio", N2399)),"audio",ISNUMBER(SEARCH("photography/nature", N2399)),"nature",ISNUMBER(SEARCH("photography/people", N2399)),"people",ISNUMBER(SEARCH("photography/photobooks", N2399)),"photobooks",ISNUMBER(SEARCH("photography/places", N2399)),"places",ISNUMBER(SEARCH("publishing/art books", N2399)),"art books",ISNUMBER(SEARCH("publishing/children's books", N2399)),"children's books",ISNUMBER(SEARCH("publishing/fiction", N2399)),"fiction",ISNUMBER(SEARCH("publishing/nonfiction", N2399)),"nonfiction",ISNUMBER(SEARCH("publishing/radio &amp; podcasts", N2399)),"radio &amp; podcasts",ISNUMBER(SEARCH("publishing/translations", N2399)),"translations",ISNUMBER(SEARCH("technology/gadgets", N2399)),"gadgets",ISNUMBER(SEARCH("technology/hardware", N2399)),"hardware",ISNUMBER(SEARCH("technology/makerspaces", N2399)),"makerspaces",ISNUMBER(SEARCH("technology/space exploration", N2399)),"space exploration",ISNUMBER(SEARCH("technology/wearables", N2399)),"wearables",ISNUMBER(SEARCH("technology/web", N2399)),"web",ISNUMBER(SEARCH("theater/musical", N2399)),"musical",ISNUMBER(SEARCH("theater/plays", N2399)),"plays",ISNUMBER(SEARCH("theater/spaces", N2399)),"spaces")</f>
        <v>web</v>
      </c>
      <c r="S2399" s="6">
        <f t="shared" si="187"/>
        <v>41976.88490740741</v>
      </c>
      <c r="T2399" s="6">
        <f t="shared" si="188"/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v>0</v>
      </c>
      <c r="Q2400" t="str">
        <f t="shared" si="186"/>
        <v>technology</v>
      </c>
      <c r="R2400" t="str" cm="1">
        <f t="array" ref="R2400">_xlfn.IFS(ISNUMBER(SEARCH("film &amp; video/television", N2400)),"television",ISNUMBER(SEARCH("film &amp; video/animation", N2400)),"animation",ISNUMBER(SEARCH("film &amp; video/documentary", N2400)),"documentary",ISNUMBER(SEARCH("film &amp; video/drama", N2400)),"drama",ISNUMBER(SEARCH("film &amp; video/science fiction", N2400)),"science fiction",ISNUMBER(SEARCH("film &amp; video/shorts", N2400)),"shorts",ISNUMBER(SEARCH("food/food trucks", N2400)),"food trucks",ISNUMBER(SEARCH("food/restaurants", N2400)),"restaurants",ISNUMBER(SEARCH("food/small batch", N2400)),"small batch",ISNUMBER(SEARCH("games/mobile games", N2400)),"mobile games",ISNUMBER(SEARCH("games/tabletop games", N2400)),"tabletop games",ISNUMBER(SEARCH("games/video games", N2400)),"video games",ISNUMBER(SEARCH("music/classical music", N2400)),"classical music",ISNUMBER(SEARCH("music/electronic music", N2400)),"electronic music",ISNUMBER(SEARCH("music/faith", N2400)),"faith",ISNUMBER(SEARCH("music/indie rock", N2400)),"indie rock",ISNUMBER(SEARCH("music/jazz", N2400)),"jazz",ISNUMBER(SEARCH("music/metal", N2400)),"metal",ISNUMBER(SEARCH("music/pop", N2400)),"pop",ISNUMBER(SEARCH("music/rock", N2400)),"rock",ISNUMBER(SEARCH("music/world music", N2400)),"world music",ISNUMBER(SEARCH("journalism/audio", N2400)),"audio",ISNUMBER(SEARCH("photography/nature", N2400)),"nature",ISNUMBER(SEARCH("photography/people", N2400)),"people",ISNUMBER(SEARCH("photography/photobooks", N2400)),"photobooks",ISNUMBER(SEARCH("photography/places", N2400)),"places",ISNUMBER(SEARCH("publishing/art books", N2400)),"art books",ISNUMBER(SEARCH("publishing/children's books", N2400)),"children's books",ISNUMBER(SEARCH("publishing/fiction", N2400)),"fiction",ISNUMBER(SEARCH("publishing/nonfiction", N2400)),"nonfiction",ISNUMBER(SEARCH("publishing/radio &amp; podcasts", N2400)),"radio &amp; podcasts",ISNUMBER(SEARCH("publishing/translations", N2400)),"translations",ISNUMBER(SEARCH("technology/gadgets", N2400)),"gadgets",ISNUMBER(SEARCH("technology/hardware", N2400)),"hardware",ISNUMBER(SEARCH("technology/makerspaces", N2400)),"makerspaces",ISNUMBER(SEARCH("technology/space exploration", N2400)),"space exploration",ISNUMBER(SEARCH("technology/wearables", N2400)),"wearables",ISNUMBER(SEARCH("technology/web", N2400)),"web",ISNUMBER(SEARCH("theater/musical", N2400)),"musical",ISNUMBER(SEARCH("theater/plays", N2400)),"plays",ISNUMBER(SEARCH("theater/spaces", N2400)),"spaces")</f>
        <v>web</v>
      </c>
      <c r="S2400" s="6">
        <f t="shared" si="187"/>
        <v>42157.916481481487</v>
      </c>
      <c r="T2400" s="6">
        <f t="shared" si="188"/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v>0</v>
      </c>
      <c r="Q2401" t="str">
        <f t="shared" si="186"/>
        <v>technology</v>
      </c>
      <c r="R2401" t="str" cm="1">
        <f t="array" ref="R2401">_xlfn.IFS(ISNUMBER(SEARCH("film &amp; video/television", N2401)),"television",ISNUMBER(SEARCH("film &amp; video/animation", N2401)),"animation",ISNUMBER(SEARCH("film &amp; video/documentary", N2401)),"documentary",ISNUMBER(SEARCH("film &amp; video/drama", N2401)),"drama",ISNUMBER(SEARCH("film &amp; video/science fiction", N2401)),"science fiction",ISNUMBER(SEARCH("film &amp; video/shorts", N2401)),"shorts",ISNUMBER(SEARCH("food/food trucks", N2401)),"food trucks",ISNUMBER(SEARCH("food/restaurants", N2401)),"restaurants",ISNUMBER(SEARCH("food/small batch", N2401)),"small batch",ISNUMBER(SEARCH("games/mobile games", N2401)),"mobile games",ISNUMBER(SEARCH("games/tabletop games", N2401)),"tabletop games",ISNUMBER(SEARCH("games/video games", N2401)),"video games",ISNUMBER(SEARCH("music/classical music", N2401)),"classical music",ISNUMBER(SEARCH("music/electronic music", N2401)),"electronic music",ISNUMBER(SEARCH("music/faith", N2401)),"faith",ISNUMBER(SEARCH("music/indie rock", N2401)),"indie rock",ISNUMBER(SEARCH("music/jazz", N2401)),"jazz",ISNUMBER(SEARCH("music/metal", N2401)),"metal",ISNUMBER(SEARCH("music/pop", N2401)),"pop",ISNUMBER(SEARCH("music/rock", N2401)),"rock",ISNUMBER(SEARCH("music/world music", N2401)),"world music",ISNUMBER(SEARCH("journalism/audio", N2401)),"audio",ISNUMBER(SEARCH("photography/nature", N2401)),"nature",ISNUMBER(SEARCH("photography/people", N2401)),"people",ISNUMBER(SEARCH("photography/photobooks", N2401)),"photobooks",ISNUMBER(SEARCH("photography/places", N2401)),"places",ISNUMBER(SEARCH("publishing/art books", N2401)),"art books",ISNUMBER(SEARCH("publishing/children's books", N2401)),"children's books",ISNUMBER(SEARCH("publishing/fiction", N2401)),"fiction",ISNUMBER(SEARCH("publishing/nonfiction", N2401)),"nonfiction",ISNUMBER(SEARCH("publishing/radio &amp; podcasts", N2401)),"radio &amp; podcasts",ISNUMBER(SEARCH("publishing/translations", N2401)),"translations",ISNUMBER(SEARCH("technology/gadgets", N2401)),"gadgets",ISNUMBER(SEARCH("technology/hardware", N2401)),"hardware",ISNUMBER(SEARCH("technology/makerspaces", N2401)),"makerspaces",ISNUMBER(SEARCH("technology/space exploration", N2401)),"space exploration",ISNUMBER(SEARCH("technology/wearables", N2401)),"wearables",ISNUMBER(SEARCH("technology/web", N2401)),"web",ISNUMBER(SEARCH("theater/musical", N2401)),"musical",ISNUMBER(SEARCH("theater/plays", N2401)),"plays",ISNUMBER(SEARCH("theater/spaces", N2401)),"spaces")</f>
        <v>web</v>
      </c>
      <c r="S2401" s="6">
        <f t="shared" si="187"/>
        <v>41956.853078703702</v>
      </c>
      <c r="T2401" s="6">
        <f t="shared" si="188"/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v>0</v>
      </c>
      <c r="Q2402" t="str">
        <f t="shared" si="186"/>
        <v>technology</v>
      </c>
      <c r="R2402" t="str" cm="1">
        <f t="array" ref="R2402">_xlfn.IFS(ISNUMBER(SEARCH("film &amp; video/television", N2402)),"television",ISNUMBER(SEARCH("film &amp; video/animation", N2402)),"animation",ISNUMBER(SEARCH("film &amp; video/documentary", N2402)),"documentary",ISNUMBER(SEARCH("film &amp; video/drama", N2402)),"drama",ISNUMBER(SEARCH("film &amp; video/science fiction", N2402)),"science fiction",ISNUMBER(SEARCH("film &amp; video/shorts", N2402)),"shorts",ISNUMBER(SEARCH("food/food trucks", N2402)),"food trucks",ISNUMBER(SEARCH("food/restaurants", N2402)),"restaurants",ISNUMBER(SEARCH("food/small batch", N2402)),"small batch",ISNUMBER(SEARCH("games/mobile games", N2402)),"mobile games",ISNUMBER(SEARCH("games/tabletop games", N2402)),"tabletop games",ISNUMBER(SEARCH("games/video games", N2402)),"video games",ISNUMBER(SEARCH("music/classical music", N2402)),"classical music",ISNUMBER(SEARCH("music/electronic music", N2402)),"electronic music",ISNUMBER(SEARCH("music/faith", N2402)),"faith",ISNUMBER(SEARCH("music/indie rock", N2402)),"indie rock",ISNUMBER(SEARCH("music/jazz", N2402)),"jazz",ISNUMBER(SEARCH("music/metal", N2402)),"metal",ISNUMBER(SEARCH("music/pop", N2402)),"pop",ISNUMBER(SEARCH("music/rock", N2402)),"rock",ISNUMBER(SEARCH("music/world music", N2402)),"world music",ISNUMBER(SEARCH("journalism/audio", N2402)),"audio",ISNUMBER(SEARCH("photography/nature", N2402)),"nature",ISNUMBER(SEARCH("photography/people", N2402)),"people",ISNUMBER(SEARCH("photography/photobooks", N2402)),"photobooks",ISNUMBER(SEARCH("photography/places", N2402)),"places",ISNUMBER(SEARCH("publishing/art books", N2402)),"art books",ISNUMBER(SEARCH("publishing/children's books", N2402)),"children's books",ISNUMBER(SEARCH("publishing/fiction", N2402)),"fiction",ISNUMBER(SEARCH("publishing/nonfiction", N2402)),"nonfiction",ISNUMBER(SEARCH("publishing/radio &amp; podcasts", N2402)),"radio &amp; podcasts",ISNUMBER(SEARCH("publishing/translations", N2402)),"translations",ISNUMBER(SEARCH("technology/gadgets", N2402)),"gadgets",ISNUMBER(SEARCH("technology/hardware", N2402)),"hardware",ISNUMBER(SEARCH("technology/makerspaces", N2402)),"makerspaces",ISNUMBER(SEARCH("technology/space exploration", N2402)),"space exploration",ISNUMBER(SEARCH("technology/wearables", N2402)),"wearables",ISNUMBER(SEARCH("technology/web", N2402)),"web",ISNUMBER(SEARCH("theater/musical", N2402)),"musical",ISNUMBER(SEARCH("theater/plays", N2402)),"plays",ISNUMBER(SEARCH("theater/spaces", N2402)),"spaces")</f>
        <v>web</v>
      </c>
      <c r="S2402" s="6">
        <f t="shared" si="187"/>
        <v>42444.268101851849</v>
      </c>
      <c r="T2402" s="6">
        <f t="shared" si="188"/>
        <v>42474.268101851849</v>
      </c>
    </row>
    <row r="2403" spans="1:20" ht="48" hidden="1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9"/>
        <v>22.333333333333332</v>
      </c>
      <c r="Q2403" t="str">
        <f t="shared" si="186"/>
        <v>food</v>
      </c>
      <c r="R2403" t="str" cm="1">
        <f t="array" ref="R2403">_xlfn.IFS(ISNUMBER(SEARCH("film &amp; video/television", N2403)),"television",ISNUMBER(SEARCH("film &amp; video/animation", N2403)),"animation",ISNUMBER(SEARCH("film &amp; video/documentary", N2403)),"documentary",ISNUMBER(SEARCH("film &amp; video/drama", N2403)),"drama",ISNUMBER(SEARCH("film &amp; video/science fiction", N2403)),"science fiction",ISNUMBER(SEARCH("film &amp; video/shorts", N2403)),"shorts",ISNUMBER(SEARCH("food/food trucks", N2403)),"food trucks",ISNUMBER(SEARCH("food/restaurants", N2403)),"restaurants",ISNUMBER(SEARCH("food/small batch", N2403)),"small batch",ISNUMBER(SEARCH("games/mobile games", N2403)),"mobile games",ISNUMBER(SEARCH("games/tabletop games", N2403)),"tabletop games",ISNUMBER(SEARCH("games/video games", N2403)),"video games",ISNUMBER(SEARCH("music/classical music", N2403)),"classical music",ISNUMBER(SEARCH("music/electronic music", N2403)),"electronic music",ISNUMBER(SEARCH("music/faith", N2403)),"faith",ISNUMBER(SEARCH("music/indie rock", N2403)),"indie rock",ISNUMBER(SEARCH("music/jazz", N2403)),"jazz",ISNUMBER(SEARCH("music/metal", N2403)),"metal",ISNUMBER(SEARCH("music/pop", N2403)),"pop",ISNUMBER(SEARCH("music/rock", N2403)),"rock",ISNUMBER(SEARCH("music/world music", N2403)),"world music",ISNUMBER(SEARCH("journalism/audio", N2403)),"audio",ISNUMBER(SEARCH("photography/nature", N2403)),"nature",ISNUMBER(SEARCH("photography/people", N2403)),"people",ISNUMBER(SEARCH("photography/photobooks", N2403)),"photobooks",ISNUMBER(SEARCH("photography/places", N2403)),"places",ISNUMBER(SEARCH("publishing/art books", N2403)),"art books",ISNUMBER(SEARCH("publishing/children's books", N2403)),"children's books",ISNUMBER(SEARCH("publishing/fiction", N2403)),"fiction",ISNUMBER(SEARCH("publishing/nonfiction", N2403)),"nonfiction",ISNUMBER(SEARCH("publishing/radio &amp; podcasts", N2403)),"radio &amp; podcasts",ISNUMBER(SEARCH("publishing/translations", N2403)),"translations",ISNUMBER(SEARCH("technology/gadgets", N2403)),"gadgets",ISNUMBER(SEARCH("technology/hardware", N2403)),"hardware",ISNUMBER(SEARCH("technology/makerspaces", N2403)),"makerspaces",ISNUMBER(SEARCH("technology/space exploration", N2403)),"space exploration",ISNUMBER(SEARCH("technology/wearables", N2403)),"wearables",ISNUMBER(SEARCH("technology/web", N2403)),"web",ISNUMBER(SEARCH("theater/musical", N2403)),"musical",ISNUMBER(SEARCH("theater/plays", N2403)),"plays",ISNUMBER(SEARCH("theater/spaces", N2403)),"spaces")</f>
        <v>food trucks</v>
      </c>
      <c r="S2403" s="6">
        <f t="shared" si="187"/>
        <v>42374.822870370372</v>
      </c>
      <c r="T2403" s="6">
        <f t="shared" si="188"/>
        <v>42434.822870370372</v>
      </c>
    </row>
    <row r="2404" spans="1:20" ht="16" hidden="1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9"/>
        <v>52</v>
      </c>
      <c r="Q2404" t="str">
        <f t="shared" si="186"/>
        <v>food</v>
      </c>
      <c r="R2404" t="str" cm="1">
        <f t="array" ref="R2404">_xlfn.IFS(ISNUMBER(SEARCH("film &amp; video/television", N2404)),"television",ISNUMBER(SEARCH("film &amp; video/animation", N2404)),"animation",ISNUMBER(SEARCH("film &amp; video/documentary", N2404)),"documentary",ISNUMBER(SEARCH("film &amp; video/drama", N2404)),"drama",ISNUMBER(SEARCH("film &amp; video/science fiction", N2404)),"science fiction",ISNUMBER(SEARCH("film &amp; video/shorts", N2404)),"shorts",ISNUMBER(SEARCH("food/food trucks", N2404)),"food trucks",ISNUMBER(SEARCH("food/restaurants", N2404)),"restaurants",ISNUMBER(SEARCH("food/small batch", N2404)),"small batch",ISNUMBER(SEARCH("games/mobile games", N2404)),"mobile games",ISNUMBER(SEARCH("games/tabletop games", N2404)),"tabletop games",ISNUMBER(SEARCH("games/video games", N2404)),"video games",ISNUMBER(SEARCH("music/classical music", N2404)),"classical music",ISNUMBER(SEARCH("music/electronic music", N2404)),"electronic music",ISNUMBER(SEARCH("music/faith", N2404)),"faith",ISNUMBER(SEARCH("music/indie rock", N2404)),"indie rock",ISNUMBER(SEARCH("music/jazz", N2404)),"jazz",ISNUMBER(SEARCH("music/metal", N2404)),"metal",ISNUMBER(SEARCH("music/pop", N2404)),"pop",ISNUMBER(SEARCH("music/rock", N2404)),"rock",ISNUMBER(SEARCH("music/world music", N2404)),"world music",ISNUMBER(SEARCH("journalism/audio", N2404)),"audio",ISNUMBER(SEARCH("photography/nature", N2404)),"nature",ISNUMBER(SEARCH("photography/people", N2404)),"people",ISNUMBER(SEARCH("photography/photobooks", N2404)),"photobooks",ISNUMBER(SEARCH("photography/places", N2404)),"places",ISNUMBER(SEARCH("publishing/art books", N2404)),"art books",ISNUMBER(SEARCH("publishing/children's books", N2404)),"children's books",ISNUMBER(SEARCH("publishing/fiction", N2404)),"fiction",ISNUMBER(SEARCH("publishing/nonfiction", N2404)),"nonfiction",ISNUMBER(SEARCH("publishing/radio &amp; podcasts", N2404)),"radio &amp; podcasts",ISNUMBER(SEARCH("publishing/translations", N2404)),"translations",ISNUMBER(SEARCH("technology/gadgets", N2404)),"gadgets",ISNUMBER(SEARCH("technology/hardware", N2404)),"hardware",ISNUMBER(SEARCH("technology/makerspaces", N2404)),"makerspaces",ISNUMBER(SEARCH("technology/space exploration", N2404)),"space exploration",ISNUMBER(SEARCH("technology/wearables", N2404)),"wearables",ISNUMBER(SEARCH("technology/web", N2404)),"web",ISNUMBER(SEARCH("theater/musical", N2404)),"musical",ISNUMBER(SEARCH("theater/plays", N2404)),"plays",ISNUMBER(SEARCH("theater/spaces", N2404)),"spaces")</f>
        <v>food trucks</v>
      </c>
      <c r="S2404" s="6">
        <f t="shared" si="187"/>
        <v>42107.679756944446</v>
      </c>
      <c r="T2404" s="6">
        <f t="shared" si="188"/>
        <v>42137.679756944446</v>
      </c>
    </row>
    <row r="2405" spans="1:20" ht="48" hidden="1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9"/>
        <v>16.833333333333332</v>
      </c>
      <c r="Q2405" t="str">
        <f t="shared" si="186"/>
        <v>food</v>
      </c>
      <c r="R2405" t="str" cm="1">
        <f t="array" ref="R2405">_xlfn.IFS(ISNUMBER(SEARCH("film &amp; video/television", N2405)),"television",ISNUMBER(SEARCH("film &amp; video/animation", N2405)),"animation",ISNUMBER(SEARCH("film &amp; video/documentary", N2405)),"documentary",ISNUMBER(SEARCH("film &amp; video/drama", N2405)),"drama",ISNUMBER(SEARCH("film &amp; video/science fiction", N2405)),"science fiction",ISNUMBER(SEARCH("film &amp; video/shorts", N2405)),"shorts",ISNUMBER(SEARCH("food/food trucks", N2405)),"food trucks",ISNUMBER(SEARCH("food/restaurants", N2405)),"restaurants",ISNUMBER(SEARCH("food/small batch", N2405)),"small batch",ISNUMBER(SEARCH("games/mobile games", N2405)),"mobile games",ISNUMBER(SEARCH("games/tabletop games", N2405)),"tabletop games",ISNUMBER(SEARCH("games/video games", N2405)),"video games",ISNUMBER(SEARCH("music/classical music", N2405)),"classical music",ISNUMBER(SEARCH("music/electronic music", N2405)),"electronic music",ISNUMBER(SEARCH("music/faith", N2405)),"faith",ISNUMBER(SEARCH("music/indie rock", N2405)),"indie rock",ISNUMBER(SEARCH("music/jazz", N2405)),"jazz",ISNUMBER(SEARCH("music/metal", N2405)),"metal",ISNUMBER(SEARCH("music/pop", N2405)),"pop",ISNUMBER(SEARCH("music/rock", N2405)),"rock",ISNUMBER(SEARCH("music/world music", N2405)),"world music",ISNUMBER(SEARCH("journalism/audio", N2405)),"audio",ISNUMBER(SEARCH("photography/nature", N2405)),"nature",ISNUMBER(SEARCH("photography/people", N2405)),"people",ISNUMBER(SEARCH("photography/photobooks", N2405)),"photobooks",ISNUMBER(SEARCH("photography/places", N2405)),"places",ISNUMBER(SEARCH("publishing/art books", N2405)),"art books",ISNUMBER(SEARCH("publishing/children's books", N2405)),"children's books",ISNUMBER(SEARCH("publishing/fiction", N2405)),"fiction",ISNUMBER(SEARCH("publishing/nonfiction", N2405)),"nonfiction",ISNUMBER(SEARCH("publishing/radio &amp; podcasts", N2405)),"radio &amp; podcasts",ISNUMBER(SEARCH("publishing/translations", N2405)),"translations",ISNUMBER(SEARCH("technology/gadgets", N2405)),"gadgets",ISNUMBER(SEARCH("technology/hardware", N2405)),"hardware",ISNUMBER(SEARCH("technology/makerspaces", N2405)),"makerspaces",ISNUMBER(SEARCH("technology/space exploration", N2405)),"space exploration",ISNUMBER(SEARCH("technology/wearables", N2405)),"wearables",ISNUMBER(SEARCH("technology/web", N2405)),"web",ISNUMBER(SEARCH("theater/musical", N2405)),"musical",ISNUMBER(SEARCH("theater/plays", N2405)),"plays",ISNUMBER(SEARCH("theater/spaces", N2405)),"spaces")</f>
        <v>food trucks</v>
      </c>
      <c r="S2405" s="6">
        <f t="shared" si="187"/>
        <v>42399.882615740738</v>
      </c>
      <c r="T2405" s="6">
        <f t="shared" si="188"/>
        <v>42459.840949074074</v>
      </c>
    </row>
    <row r="2406" spans="1:20" ht="48" hidden="1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v>0</v>
      </c>
      <c r="Q2406" t="str">
        <f t="shared" si="186"/>
        <v>food</v>
      </c>
      <c r="R2406" t="str" cm="1">
        <f t="array" ref="R2406">_xlfn.IFS(ISNUMBER(SEARCH("film &amp; video/television", N2406)),"television",ISNUMBER(SEARCH("film &amp; video/animation", N2406)),"animation",ISNUMBER(SEARCH("film &amp; video/documentary", N2406)),"documentary",ISNUMBER(SEARCH("film &amp; video/drama", N2406)),"drama",ISNUMBER(SEARCH("film &amp; video/science fiction", N2406)),"science fiction",ISNUMBER(SEARCH("film &amp; video/shorts", N2406)),"shorts",ISNUMBER(SEARCH("food/food trucks", N2406)),"food trucks",ISNUMBER(SEARCH("food/restaurants", N2406)),"restaurants",ISNUMBER(SEARCH("food/small batch", N2406)),"small batch",ISNUMBER(SEARCH("games/mobile games", N2406)),"mobile games",ISNUMBER(SEARCH("games/tabletop games", N2406)),"tabletop games",ISNUMBER(SEARCH("games/video games", N2406)),"video games",ISNUMBER(SEARCH("music/classical music", N2406)),"classical music",ISNUMBER(SEARCH("music/electronic music", N2406)),"electronic music",ISNUMBER(SEARCH("music/faith", N2406)),"faith",ISNUMBER(SEARCH("music/indie rock", N2406)),"indie rock",ISNUMBER(SEARCH("music/jazz", N2406)),"jazz",ISNUMBER(SEARCH("music/metal", N2406)),"metal",ISNUMBER(SEARCH("music/pop", N2406)),"pop",ISNUMBER(SEARCH("music/rock", N2406)),"rock",ISNUMBER(SEARCH("music/world music", N2406)),"world music",ISNUMBER(SEARCH("journalism/audio", N2406)),"audio",ISNUMBER(SEARCH("photography/nature", N2406)),"nature",ISNUMBER(SEARCH("photography/people", N2406)),"people",ISNUMBER(SEARCH("photography/photobooks", N2406)),"photobooks",ISNUMBER(SEARCH("photography/places", N2406)),"places",ISNUMBER(SEARCH("publishing/art books", N2406)),"art books",ISNUMBER(SEARCH("publishing/children's books", N2406)),"children's books",ISNUMBER(SEARCH("publishing/fiction", N2406)),"fiction",ISNUMBER(SEARCH("publishing/nonfiction", N2406)),"nonfiction",ISNUMBER(SEARCH("publishing/radio &amp; podcasts", N2406)),"radio &amp; podcasts",ISNUMBER(SEARCH("publishing/translations", N2406)),"translations",ISNUMBER(SEARCH("technology/gadgets", N2406)),"gadgets",ISNUMBER(SEARCH("technology/hardware", N2406)),"hardware",ISNUMBER(SEARCH("technology/makerspaces", N2406)),"makerspaces",ISNUMBER(SEARCH("technology/space exploration", N2406)),"space exploration",ISNUMBER(SEARCH("technology/wearables", N2406)),"wearables",ISNUMBER(SEARCH("technology/web", N2406)),"web",ISNUMBER(SEARCH("theater/musical", N2406)),"musical",ISNUMBER(SEARCH("theater/plays", N2406)),"plays",ISNUMBER(SEARCH("theater/spaces", N2406)),"spaces")</f>
        <v>food trucks</v>
      </c>
      <c r="S2406" s="6">
        <f t="shared" si="187"/>
        <v>42342.03943287037</v>
      </c>
      <c r="T2406" s="6">
        <f t="shared" si="188"/>
        <v>42372.03943287037</v>
      </c>
    </row>
    <row r="2407" spans="1:20" ht="32" hidden="1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9"/>
        <v>56.3</v>
      </c>
      <c r="Q2407" t="str">
        <f t="shared" si="186"/>
        <v>food</v>
      </c>
      <c r="R2407" t="str" cm="1">
        <f t="array" ref="R2407">_xlfn.IFS(ISNUMBER(SEARCH("film &amp; video/television", N2407)),"television",ISNUMBER(SEARCH("film &amp; video/animation", N2407)),"animation",ISNUMBER(SEARCH("film &amp; video/documentary", N2407)),"documentary",ISNUMBER(SEARCH("film &amp; video/drama", N2407)),"drama",ISNUMBER(SEARCH("film &amp; video/science fiction", N2407)),"science fiction",ISNUMBER(SEARCH("film &amp; video/shorts", N2407)),"shorts",ISNUMBER(SEARCH("food/food trucks", N2407)),"food trucks",ISNUMBER(SEARCH("food/restaurants", N2407)),"restaurants",ISNUMBER(SEARCH("food/small batch", N2407)),"small batch",ISNUMBER(SEARCH("games/mobile games", N2407)),"mobile games",ISNUMBER(SEARCH("games/tabletop games", N2407)),"tabletop games",ISNUMBER(SEARCH("games/video games", N2407)),"video games",ISNUMBER(SEARCH("music/classical music", N2407)),"classical music",ISNUMBER(SEARCH("music/electronic music", N2407)),"electronic music",ISNUMBER(SEARCH("music/faith", N2407)),"faith",ISNUMBER(SEARCH("music/indie rock", N2407)),"indie rock",ISNUMBER(SEARCH("music/jazz", N2407)),"jazz",ISNUMBER(SEARCH("music/metal", N2407)),"metal",ISNUMBER(SEARCH("music/pop", N2407)),"pop",ISNUMBER(SEARCH("music/rock", N2407)),"rock",ISNUMBER(SEARCH("music/world music", N2407)),"world music",ISNUMBER(SEARCH("journalism/audio", N2407)),"audio",ISNUMBER(SEARCH("photography/nature", N2407)),"nature",ISNUMBER(SEARCH("photography/people", N2407)),"people",ISNUMBER(SEARCH("photography/photobooks", N2407)),"photobooks",ISNUMBER(SEARCH("photography/places", N2407)),"places",ISNUMBER(SEARCH("publishing/art books", N2407)),"art books",ISNUMBER(SEARCH("publishing/children's books", N2407)),"children's books",ISNUMBER(SEARCH("publishing/fiction", N2407)),"fiction",ISNUMBER(SEARCH("publishing/nonfiction", N2407)),"nonfiction",ISNUMBER(SEARCH("publishing/radio &amp; podcasts", N2407)),"radio &amp; podcasts",ISNUMBER(SEARCH("publishing/translations", N2407)),"translations",ISNUMBER(SEARCH("technology/gadgets", N2407)),"gadgets",ISNUMBER(SEARCH("technology/hardware", N2407)),"hardware",ISNUMBER(SEARCH("technology/makerspaces", N2407)),"makerspaces",ISNUMBER(SEARCH("technology/space exploration", N2407)),"space exploration",ISNUMBER(SEARCH("technology/wearables", N2407)),"wearables",ISNUMBER(SEARCH("technology/web", N2407)),"web",ISNUMBER(SEARCH("theater/musical", N2407)),"musical",ISNUMBER(SEARCH("theater/plays", N2407)),"plays",ISNUMBER(SEARCH("theater/spaces", N2407)),"spaces")</f>
        <v>food trucks</v>
      </c>
      <c r="S2407" s="6">
        <f t="shared" si="187"/>
        <v>42595.585358796292</v>
      </c>
      <c r="T2407" s="6">
        <f t="shared" si="188"/>
        <v>42616.585358796292</v>
      </c>
    </row>
    <row r="2408" spans="1:20" ht="48" hidden="1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9"/>
        <v>84.0625</v>
      </c>
      <c r="Q2408" t="str">
        <f t="shared" si="186"/>
        <v>food</v>
      </c>
      <c r="R2408" t="str" cm="1">
        <f t="array" ref="R2408">_xlfn.IFS(ISNUMBER(SEARCH("film &amp; video/television", N2408)),"television",ISNUMBER(SEARCH("film &amp; video/animation", N2408)),"animation",ISNUMBER(SEARCH("film &amp; video/documentary", N2408)),"documentary",ISNUMBER(SEARCH("film &amp; video/drama", N2408)),"drama",ISNUMBER(SEARCH("film &amp; video/science fiction", N2408)),"science fiction",ISNUMBER(SEARCH("film &amp; video/shorts", N2408)),"shorts",ISNUMBER(SEARCH("food/food trucks", N2408)),"food trucks",ISNUMBER(SEARCH("food/restaurants", N2408)),"restaurants",ISNUMBER(SEARCH("food/small batch", N2408)),"small batch",ISNUMBER(SEARCH("games/mobile games", N2408)),"mobile games",ISNUMBER(SEARCH("games/tabletop games", N2408)),"tabletop games",ISNUMBER(SEARCH("games/video games", N2408)),"video games",ISNUMBER(SEARCH("music/classical music", N2408)),"classical music",ISNUMBER(SEARCH("music/electronic music", N2408)),"electronic music",ISNUMBER(SEARCH("music/faith", N2408)),"faith",ISNUMBER(SEARCH("music/indie rock", N2408)),"indie rock",ISNUMBER(SEARCH("music/jazz", N2408)),"jazz",ISNUMBER(SEARCH("music/metal", N2408)),"metal",ISNUMBER(SEARCH("music/pop", N2408)),"pop",ISNUMBER(SEARCH("music/rock", N2408)),"rock",ISNUMBER(SEARCH("music/world music", N2408)),"world music",ISNUMBER(SEARCH("journalism/audio", N2408)),"audio",ISNUMBER(SEARCH("photography/nature", N2408)),"nature",ISNUMBER(SEARCH("photography/people", N2408)),"people",ISNUMBER(SEARCH("photography/photobooks", N2408)),"photobooks",ISNUMBER(SEARCH("photography/places", N2408)),"places",ISNUMBER(SEARCH("publishing/art books", N2408)),"art books",ISNUMBER(SEARCH("publishing/children's books", N2408)),"children's books",ISNUMBER(SEARCH("publishing/fiction", N2408)),"fiction",ISNUMBER(SEARCH("publishing/nonfiction", N2408)),"nonfiction",ISNUMBER(SEARCH("publishing/radio &amp; podcasts", N2408)),"radio &amp; podcasts",ISNUMBER(SEARCH("publishing/translations", N2408)),"translations",ISNUMBER(SEARCH("technology/gadgets", N2408)),"gadgets",ISNUMBER(SEARCH("technology/hardware", N2408)),"hardware",ISNUMBER(SEARCH("technology/makerspaces", N2408)),"makerspaces",ISNUMBER(SEARCH("technology/space exploration", N2408)),"space exploration",ISNUMBER(SEARCH("technology/wearables", N2408)),"wearables",ISNUMBER(SEARCH("technology/web", N2408)),"web",ISNUMBER(SEARCH("theater/musical", N2408)),"musical",ISNUMBER(SEARCH("theater/plays", N2408)),"plays",ISNUMBER(SEARCH("theater/spaces", N2408)),"spaces")</f>
        <v>food trucks</v>
      </c>
      <c r="S2408" s="6">
        <f t="shared" si="187"/>
        <v>41983.110995370371</v>
      </c>
      <c r="T2408" s="6">
        <f t="shared" si="188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9"/>
        <v>168.39393939393941</v>
      </c>
      <c r="Q2409" t="str">
        <f t="shared" si="186"/>
        <v>food</v>
      </c>
      <c r="R2409" t="str" cm="1">
        <f t="array" ref="R2409">_xlfn.IFS(ISNUMBER(SEARCH("film &amp; video/television", N2409)),"television",ISNUMBER(SEARCH("film &amp; video/animation", N2409)),"animation",ISNUMBER(SEARCH("film &amp; video/documentary", N2409)),"documentary",ISNUMBER(SEARCH("film &amp; video/drama", N2409)),"drama",ISNUMBER(SEARCH("film &amp; video/science fiction", N2409)),"science fiction",ISNUMBER(SEARCH("film &amp; video/shorts", N2409)),"shorts",ISNUMBER(SEARCH("food/food trucks", N2409)),"food trucks",ISNUMBER(SEARCH("food/restaurants", N2409)),"restaurants",ISNUMBER(SEARCH("food/small batch", N2409)),"small batch",ISNUMBER(SEARCH("games/mobile games", N2409)),"mobile games",ISNUMBER(SEARCH("games/tabletop games", N2409)),"tabletop games",ISNUMBER(SEARCH("games/video games", N2409)),"video games",ISNUMBER(SEARCH("music/classical music", N2409)),"classical music",ISNUMBER(SEARCH("music/electronic music", N2409)),"electronic music",ISNUMBER(SEARCH("music/faith", N2409)),"faith",ISNUMBER(SEARCH("music/indie rock", N2409)),"indie rock",ISNUMBER(SEARCH("music/jazz", N2409)),"jazz",ISNUMBER(SEARCH("music/metal", N2409)),"metal",ISNUMBER(SEARCH("music/pop", N2409)),"pop",ISNUMBER(SEARCH("music/rock", N2409)),"rock",ISNUMBER(SEARCH("music/world music", N2409)),"world music",ISNUMBER(SEARCH("journalism/audio", N2409)),"audio",ISNUMBER(SEARCH("photography/nature", N2409)),"nature",ISNUMBER(SEARCH("photography/people", N2409)),"people",ISNUMBER(SEARCH("photography/photobooks", N2409)),"photobooks",ISNUMBER(SEARCH("photography/places", N2409)),"places",ISNUMBER(SEARCH("publishing/art books", N2409)),"art books",ISNUMBER(SEARCH("publishing/children's books", N2409)),"children's books",ISNUMBER(SEARCH("publishing/fiction", N2409)),"fiction",ISNUMBER(SEARCH("publishing/nonfiction", N2409)),"nonfiction",ISNUMBER(SEARCH("publishing/radio &amp; podcasts", N2409)),"radio &amp; podcasts",ISNUMBER(SEARCH("publishing/translations", N2409)),"translations",ISNUMBER(SEARCH("technology/gadgets", N2409)),"gadgets",ISNUMBER(SEARCH("technology/hardware", N2409)),"hardware",ISNUMBER(SEARCH("technology/makerspaces", N2409)),"makerspaces",ISNUMBER(SEARCH("technology/space exploration", N2409)),"space exploration",ISNUMBER(SEARCH("technology/wearables", N2409)),"wearables",ISNUMBER(SEARCH("technology/web", N2409)),"web",ISNUMBER(SEARCH("theater/musical", N2409)),"musical",ISNUMBER(SEARCH("theater/plays", N2409)),"plays",ISNUMBER(SEARCH("theater/spaces", N2409)),"spaces")</f>
        <v>food trucks</v>
      </c>
      <c r="S2409" s="6">
        <f t="shared" si="187"/>
        <v>42082.575555555552</v>
      </c>
      <c r="T2409" s="6">
        <f t="shared" si="188"/>
        <v>42105.25</v>
      </c>
    </row>
    <row r="2410" spans="1:20" ht="32" hidden="1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9"/>
        <v>15</v>
      </c>
      <c r="Q2410" t="str">
        <f t="shared" si="186"/>
        <v>food</v>
      </c>
      <c r="R2410" t="str" cm="1">
        <f t="array" ref="R2410">_xlfn.IFS(ISNUMBER(SEARCH("film &amp; video/television", N2410)),"television",ISNUMBER(SEARCH("film &amp; video/animation", N2410)),"animation",ISNUMBER(SEARCH("film &amp; video/documentary", N2410)),"documentary",ISNUMBER(SEARCH("film &amp; video/drama", N2410)),"drama",ISNUMBER(SEARCH("film &amp; video/science fiction", N2410)),"science fiction",ISNUMBER(SEARCH("film &amp; video/shorts", N2410)),"shorts",ISNUMBER(SEARCH("food/food trucks", N2410)),"food trucks",ISNUMBER(SEARCH("food/restaurants", N2410)),"restaurants",ISNUMBER(SEARCH("food/small batch", N2410)),"small batch",ISNUMBER(SEARCH("games/mobile games", N2410)),"mobile games",ISNUMBER(SEARCH("games/tabletop games", N2410)),"tabletop games",ISNUMBER(SEARCH("games/video games", N2410)),"video games",ISNUMBER(SEARCH("music/classical music", N2410)),"classical music",ISNUMBER(SEARCH("music/electronic music", N2410)),"electronic music",ISNUMBER(SEARCH("music/faith", N2410)),"faith",ISNUMBER(SEARCH("music/indie rock", N2410)),"indie rock",ISNUMBER(SEARCH("music/jazz", N2410)),"jazz",ISNUMBER(SEARCH("music/metal", N2410)),"metal",ISNUMBER(SEARCH("music/pop", N2410)),"pop",ISNUMBER(SEARCH("music/rock", N2410)),"rock",ISNUMBER(SEARCH("music/world music", N2410)),"world music",ISNUMBER(SEARCH("journalism/audio", N2410)),"audio",ISNUMBER(SEARCH("photography/nature", N2410)),"nature",ISNUMBER(SEARCH("photography/people", N2410)),"people",ISNUMBER(SEARCH("photography/photobooks", N2410)),"photobooks",ISNUMBER(SEARCH("photography/places", N2410)),"places",ISNUMBER(SEARCH("publishing/art books", N2410)),"art books",ISNUMBER(SEARCH("publishing/children's books", N2410)),"children's books",ISNUMBER(SEARCH("publishing/fiction", N2410)),"fiction",ISNUMBER(SEARCH("publishing/nonfiction", N2410)),"nonfiction",ISNUMBER(SEARCH("publishing/radio &amp; podcasts", N2410)),"radio &amp; podcasts",ISNUMBER(SEARCH("publishing/translations", N2410)),"translations",ISNUMBER(SEARCH("technology/gadgets", N2410)),"gadgets",ISNUMBER(SEARCH("technology/hardware", N2410)),"hardware",ISNUMBER(SEARCH("technology/makerspaces", N2410)),"makerspaces",ISNUMBER(SEARCH("technology/space exploration", N2410)),"space exploration",ISNUMBER(SEARCH("technology/wearables", N2410)),"wearables",ISNUMBER(SEARCH("technology/web", N2410)),"web",ISNUMBER(SEARCH("theater/musical", N2410)),"musical",ISNUMBER(SEARCH("theater/plays", N2410)),"plays",ISNUMBER(SEARCH("theater/spaces", N2410)),"spaces")</f>
        <v>food trucks</v>
      </c>
      <c r="S2410" s="6">
        <f t="shared" si="187"/>
        <v>41919.140706018516</v>
      </c>
      <c r="T2410" s="6">
        <f t="shared" si="188"/>
        <v>41949.182372685187</v>
      </c>
    </row>
    <row r="2411" spans="1:20" ht="32" hidden="1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9"/>
        <v>76.666666666666671</v>
      </c>
      <c r="Q2411" t="str">
        <f t="shared" si="186"/>
        <v>food</v>
      </c>
      <c r="R2411" t="str" cm="1">
        <f t="array" ref="R2411">_xlfn.IFS(ISNUMBER(SEARCH("film &amp; video/television", N2411)),"television",ISNUMBER(SEARCH("film &amp; video/animation", N2411)),"animation",ISNUMBER(SEARCH("film &amp; video/documentary", N2411)),"documentary",ISNUMBER(SEARCH("film &amp; video/drama", N2411)),"drama",ISNUMBER(SEARCH("film &amp; video/science fiction", N2411)),"science fiction",ISNUMBER(SEARCH("film &amp; video/shorts", N2411)),"shorts",ISNUMBER(SEARCH("food/food trucks", N2411)),"food trucks",ISNUMBER(SEARCH("food/restaurants", N2411)),"restaurants",ISNUMBER(SEARCH("food/small batch", N2411)),"small batch",ISNUMBER(SEARCH("games/mobile games", N2411)),"mobile games",ISNUMBER(SEARCH("games/tabletop games", N2411)),"tabletop games",ISNUMBER(SEARCH("games/video games", N2411)),"video games",ISNUMBER(SEARCH("music/classical music", N2411)),"classical music",ISNUMBER(SEARCH("music/electronic music", N2411)),"electronic music",ISNUMBER(SEARCH("music/faith", N2411)),"faith",ISNUMBER(SEARCH("music/indie rock", N2411)),"indie rock",ISNUMBER(SEARCH("music/jazz", N2411)),"jazz",ISNUMBER(SEARCH("music/metal", N2411)),"metal",ISNUMBER(SEARCH("music/pop", N2411)),"pop",ISNUMBER(SEARCH("music/rock", N2411)),"rock",ISNUMBER(SEARCH("music/world music", N2411)),"world music",ISNUMBER(SEARCH("journalism/audio", N2411)),"audio",ISNUMBER(SEARCH("photography/nature", N2411)),"nature",ISNUMBER(SEARCH("photography/people", N2411)),"people",ISNUMBER(SEARCH("photography/photobooks", N2411)),"photobooks",ISNUMBER(SEARCH("photography/places", N2411)),"places",ISNUMBER(SEARCH("publishing/art books", N2411)),"art books",ISNUMBER(SEARCH("publishing/children's books", N2411)),"children's books",ISNUMBER(SEARCH("publishing/fiction", N2411)),"fiction",ISNUMBER(SEARCH("publishing/nonfiction", N2411)),"nonfiction",ISNUMBER(SEARCH("publishing/radio &amp; podcasts", N2411)),"radio &amp; podcasts",ISNUMBER(SEARCH("publishing/translations", N2411)),"translations",ISNUMBER(SEARCH("technology/gadgets", N2411)),"gadgets",ISNUMBER(SEARCH("technology/hardware", N2411)),"hardware",ISNUMBER(SEARCH("technology/makerspaces", N2411)),"makerspaces",ISNUMBER(SEARCH("technology/space exploration", N2411)),"space exploration",ISNUMBER(SEARCH("technology/wearables", N2411)),"wearables",ISNUMBER(SEARCH("technology/web", N2411)),"web",ISNUMBER(SEARCH("theater/musical", N2411)),"musical",ISNUMBER(SEARCH("theater/plays", N2411)),"plays",ISNUMBER(SEARCH("theater/spaces", N2411)),"spaces")</f>
        <v>food trucks</v>
      </c>
      <c r="S2411" s="6">
        <f t="shared" si="187"/>
        <v>42204.875868055555</v>
      </c>
      <c r="T2411" s="6">
        <f t="shared" si="188"/>
        <v>42234.875868055555</v>
      </c>
    </row>
    <row r="2412" spans="1:20" ht="64" hidden="1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v>0</v>
      </c>
      <c r="Q2412" t="str">
        <f t="shared" si="186"/>
        <v>food</v>
      </c>
      <c r="R2412" t="str" cm="1">
        <f t="array" ref="R2412">_xlfn.IFS(ISNUMBER(SEARCH("film &amp; video/television", N2412)),"television",ISNUMBER(SEARCH("film &amp; video/animation", N2412)),"animation",ISNUMBER(SEARCH("film &amp; video/documentary", N2412)),"documentary",ISNUMBER(SEARCH("film &amp; video/drama", N2412)),"drama",ISNUMBER(SEARCH("film &amp; video/science fiction", N2412)),"science fiction",ISNUMBER(SEARCH("film &amp; video/shorts", N2412)),"shorts",ISNUMBER(SEARCH("food/food trucks", N2412)),"food trucks",ISNUMBER(SEARCH("food/restaurants", N2412)),"restaurants",ISNUMBER(SEARCH("food/small batch", N2412)),"small batch",ISNUMBER(SEARCH("games/mobile games", N2412)),"mobile games",ISNUMBER(SEARCH("games/tabletop games", N2412)),"tabletop games",ISNUMBER(SEARCH("games/video games", N2412)),"video games",ISNUMBER(SEARCH("music/classical music", N2412)),"classical music",ISNUMBER(SEARCH("music/electronic music", N2412)),"electronic music",ISNUMBER(SEARCH("music/faith", N2412)),"faith",ISNUMBER(SEARCH("music/indie rock", N2412)),"indie rock",ISNUMBER(SEARCH("music/jazz", N2412)),"jazz",ISNUMBER(SEARCH("music/metal", N2412)),"metal",ISNUMBER(SEARCH("music/pop", N2412)),"pop",ISNUMBER(SEARCH("music/rock", N2412)),"rock",ISNUMBER(SEARCH("music/world music", N2412)),"world music",ISNUMBER(SEARCH("journalism/audio", N2412)),"audio",ISNUMBER(SEARCH("photography/nature", N2412)),"nature",ISNUMBER(SEARCH("photography/people", N2412)),"people",ISNUMBER(SEARCH("photography/photobooks", N2412)),"photobooks",ISNUMBER(SEARCH("photography/places", N2412)),"places",ISNUMBER(SEARCH("publishing/art books", N2412)),"art books",ISNUMBER(SEARCH("publishing/children's books", N2412)),"children's books",ISNUMBER(SEARCH("publishing/fiction", N2412)),"fiction",ISNUMBER(SEARCH("publishing/nonfiction", N2412)),"nonfiction",ISNUMBER(SEARCH("publishing/radio &amp; podcasts", N2412)),"radio &amp; podcasts",ISNUMBER(SEARCH("publishing/translations", N2412)),"translations",ISNUMBER(SEARCH("technology/gadgets", N2412)),"gadgets",ISNUMBER(SEARCH("technology/hardware", N2412)),"hardware",ISNUMBER(SEARCH("technology/makerspaces", N2412)),"makerspaces",ISNUMBER(SEARCH("technology/space exploration", N2412)),"space exploration",ISNUMBER(SEARCH("technology/wearables", N2412)),"wearables",ISNUMBER(SEARCH("technology/web", N2412)),"web",ISNUMBER(SEARCH("theater/musical", N2412)),"musical",ISNUMBER(SEARCH("theater/plays", N2412)),"plays",ISNUMBER(SEARCH("theater/spaces", N2412)),"spaces")</f>
        <v>food trucks</v>
      </c>
      <c r="S2412" s="6">
        <f t="shared" si="187"/>
        <v>42224.408275462964</v>
      </c>
      <c r="T2412" s="6">
        <f t="shared" si="188"/>
        <v>42254.408275462964</v>
      </c>
    </row>
    <row r="2413" spans="1:20" ht="48" hidden="1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9"/>
        <v>50.333333333333336</v>
      </c>
      <c r="Q2413" t="str">
        <f t="shared" si="186"/>
        <v>food</v>
      </c>
      <c r="R2413" t="str" cm="1">
        <f t="array" ref="R2413">_xlfn.IFS(ISNUMBER(SEARCH("film &amp; video/television", N2413)),"television",ISNUMBER(SEARCH("film &amp; video/animation", N2413)),"animation",ISNUMBER(SEARCH("film &amp; video/documentary", N2413)),"documentary",ISNUMBER(SEARCH("film &amp; video/drama", N2413)),"drama",ISNUMBER(SEARCH("film &amp; video/science fiction", N2413)),"science fiction",ISNUMBER(SEARCH("film &amp; video/shorts", N2413)),"shorts",ISNUMBER(SEARCH("food/food trucks", N2413)),"food trucks",ISNUMBER(SEARCH("food/restaurants", N2413)),"restaurants",ISNUMBER(SEARCH("food/small batch", N2413)),"small batch",ISNUMBER(SEARCH("games/mobile games", N2413)),"mobile games",ISNUMBER(SEARCH("games/tabletop games", N2413)),"tabletop games",ISNUMBER(SEARCH("games/video games", N2413)),"video games",ISNUMBER(SEARCH("music/classical music", N2413)),"classical music",ISNUMBER(SEARCH("music/electronic music", N2413)),"electronic music",ISNUMBER(SEARCH("music/faith", N2413)),"faith",ISNUMBER(SEARCH("music/indie rock", N2413)),"indie rock",ISNUMBER(SEARCH("music/jazz", N2413)),"jazz",ISNUMBER(SEARCH("music/metal", N2413)),"metal",ISNUMBER(SEARCH("music/pop", N2413)),"pop",ISNUMBER(SEARCH("music/rock", N2413)),"rock",ISNUMBER(SEARCH("music/world music", N2413)),"world music",ISNUMBER(SEARCH("journalism/audio", N2413)),"audio",ISNUMBER(SEARCH("photography/nature", N2413)),"nature",ISNUMBER(SEARCH("photography/people", N2413)),"people",ISNUMBER(SEARCH("photography/photobooks", N2413)),"photobooks",ISNUMBER(SEARCH("photography/places", N2413)),"places",ISNUMBER(SEARCH("publishing/art books", N2413)),"art books",ISNUMBER(SEARCH("publishing/children's books", N2413)),"children's books",ISNUMBER(SEARCH("publishing/fiction", N2413)),"fiction",ISNUMBER(SEARCH("publishing/nonfiction", N2413)),"nonfiction",ISNUMBER(SEARCH("publishing/radio &amp; podcasts", N2413)),"radio &amp; podcasts",ISNUMBER(SEARCH("publishing/translations", N2413)),"translations",ISNUMBER(SEARCH("technology/gadgets", N2413)),"gadgets",ISNUMBER(SEARCH("technology/hardware", N2413)),"hardware",ISNUMBER(SEARCH("technology/makerspaces", N2413)),"makerspaces",ISNUMBER(SEARCH("technology/space exploration", N2413)),"space exploration",ISNUMBER(SEARCH("technology/wearables", N2413)),"wearables",ISNUMBER(SEARCH("technology/web", N2413)),"web",ISNUMBER(SEARCH("theater/musical", N2413)),"musical",ISNUMBER(SEARCH("theater/plays", N2413)),"plays",ISNUMBER(SEARCH("theater/spaces", N2413)),"spaces")</f>
        <v>food trucks</v>
      </c>
      <c r="S2413" s="6">
        <f t="shared" si="187"/>
        <v>42211.732430555552</v>
      </c>
      <c r="T2413" s="6">
        <f t="shared" si="188"/>
        <v>42241.732430555552</v>
      </c>
    </row>
    <row r="2414" spans="1:20" ht="48" hidden="1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v>0</v>
      </c>
      <c r="Q2414" t="str">
        <f t="shared" si="186"/>
        <v>food</v>
      </c>
      <c r="R2414" t="str" cm="1">
        <f t="array" ref="R2414">_xlfn.IFS(ISNUMBER(SEARCH("film &amp; video/television", N2414)),"television",ISNUMBER(SEARCH("film &amp; video/animation", N2414)),"animation",ISNUMBER(SEARCH("film &amp; video/documentary", N2414)),"documentary",ISNUMBER(SEARCH("film &amp; video/drama", N2414)),"drama",ISNUMBER(SEARCH("film &amp; video/science fiction", N2414)),"science fiction",ISNUMBER(SEARCH("film &amp; video/shorts", N2414)),"shorts",ISNUMBER(SEARCH("food/food trucks", N2414)),"food trucks",ISNUMBER(SEARCH("food/restaurants", N2414)),"restaurants",ISNUMBER(SEARCH("food/small batch", N2414)),"small batch",ISNUMBER(SEARCH("games/mobile games", N2414)),"mobile games",ISNUMBER(SEARCH("games/tabletop games", N2414)),"tabletop games",ISNUMBER(SEARCH("games/video games", N2414)),"video games",ISNUMBER(SEARCH("music/classical music", N2414)),"classical music",ISNUMBER(SEARCH("music/electronic music", N2414)),"electronic music",ISNUMBER(SEARCH("music/faith", N2414)),"faith",ISNUMBER(SEARCH("music/indie rock", N2414)),"indie rock",ISNUMBER(SEARCH("music/jazz", N2414)),"jazz",ISNUMBER(SEARCH("music/metal", N2414)),"metal",ISNUMBER(SEARCH("music/pop", N2414)),"pop",ISNUMBER(SEARCH("music/rock", N2414)),"rock",ISNUMBER(SEARCH("music/world music", N2414)),"world music",ISNUMBER(SEARCH("journalism/audio", N2414)),"audio",ISNUMBER(SEARCH("photography/nature", N2414)),"nature",ISNUMBER(SEARCH("photography/people", N2414)),"people",ISNUMBER(SEARCH("photography/photobooks", N2414)),"photobooks",ISNUMBER(SEARCH("photography/places", N2414)),"places",ISNUMBER(SEARCH("publishing/art books", N2414)),"art books",ISNUMBER(SEARCH("publishing/children's books", N2414)),"children's books",ISNUMBER(SEARCH("publishing/fiction", N2414)),"fiction",ISNUMBER(SEARCH("publishing/nonfiction", N2414)),"nonfiction",ISNUMBER(SEARCH("publishing/radio &amp; podcasts", N2414)),"radio &amp; podcasts",ISNUMBER(SEARCH("publishing/translations", N2414)),"translations",ISNUMBER(SEARCH("technology/gadgets", N2414)),"gadgets",ISNUMBER(SEARCH("technology/hardware", N2414)),"hardware",ISNUMBER(SEARCH("technology/makerspaces", N2414)),"makerspaces",ISNUMBER(SEARCH("technology/space exploration", N2414)),"space exploration",ISNUMBER(SEARCH("technology/wearables", N2414)),"wearables",ISNUMBER(SEARCH("technology/web", N2414)),"web",ISNUMBER(SEARCH("theater/musical", N2414)),"musical",ISNUMBER(SEARCH("theater/plays", N2414)),"plays",ISNUMBER(SEARCH("theater/spaces", N2414)),"spaces")</f>
        <v>food trucks</v>
      </c>
      <c r="S2414" s="6">
        <f t="shared" si="187"/>
        <v>42655.736956018518</v>
      </c>
      <c r="T2414" s="6">
        <f t="shared" si="188"/>
        <v>42700.778622685189</v>
      </c>
    </row>
    <row r="2415" spans="1:20" ht="48" hidden="1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9"/>
        <v>8.3333333333333339</v>
      </c>
      <c r="Q2415" t="str">
        <f t="shared" si="186"/>
        <v>food</v>
      </c>
      <c r="R2415" t="str" cm="1">
        <f t="array" ref="R2415">_xlfn.IFS(ISNUMBER(SEARCH("film &amp; video/television", N2415)),"television",ISNUMBER(SEARCH("film &amp; video/animation", N2415)),"animation",ISNUMBER(SEARCH("film &amp; video/documentary", N2415)),"documentary",ISNUMBER(SEARCH("film &amp; video/drama", N2415)),"drama",ISNUMBER(SEARCH("film &amp; video/science fiction", N2415)),"science fiction",ISNUMBER(SEARCH("film &amp; video/shorts", N2415)),"shorts",ISNUMBER(SEARCH("food/food trucks", N2415)),"food trucks",ISNUMBER(SEARCH("food/restaurants", N2415)),"restaurants",ISNUMBER(SEARCH("food/small batch", N2415)),"small batch",ISNUMBER(SEARCH("games/mobile games", N2415)),"mobile games",ISNUMBER(SEARCH("games/tabletop games", N2415)),"tabletop games",ISNUMBER(SEARCH("games/video games", N2415)),"video games",ISNUMBER(SEARCH("music/classical music", N2415)),"classical music",ISNUMBER(SEARCH("music/electronic music", N2415)),"electronic music",ISNUMBER(SEARCH("music/faith", N2415)),"faith",ISNUMBER(SEARCH("music/indie rock", N2415)),"indie rock",ISNUMBER(SEARCH("music/jazz", N2415)),"jazz",ISNUMBER(SEARCH("music/metal", N2415)),"metal",ISNUMBER(SEARCH("music/pop", N2415)),"pop",ISNUMBER(SEARCH("music/rock", N2415)),"rock",ISNUMBER(SEARCH("music/world music", N2415)),"world music",ISNUMBER(SEARCH("journalism/audio", N2415)),"audio",ISNUMBER(SEARCH("photography/nature", N2415)),"nature",ISNUMBER(SEARCH("photography/people", N2415)),"people",ISNUMBER(SEARCH("photography/photobooks", N2415)),"photobooks",ISNUMBER(SEARCH("photography/places", N2415)),"places",ISNUMBER(SEARCH("publishing/art books", N2415)),"art books",ISNUMBER(SEARCH("publishing/children's books", N2415)),"children's books",ISNUMBER(SEARCH("publishing/fiction", N2415)),"fiction",ISNUMBER(SEARCH("publishing/nonfiction", N2415)),"nonfiction",ISNUMBER(SEARCH("publishing/radio &amp; podcasts", N2415)),"radio &amp; podcasts",ISNUMBER(SEARCH("publishing/translations", N2415)),"translations",ISNUMBER(SEARCH("technology/gadgets", N2415)),"gadgets",ISNUMBER(SEARCH("technology/hardware", N2415)),"hardware",ISNUMBER(SEARCH("technology/makerspaces", N2415)),"makerspaces",ISNUMBER(SEARCH("technology/space exploration", N2415)),"space exploration",ISNUMBER(SEARCH("technology/wearables", N2415)),"wearables",ISNUMBER(SEARCH("technology/web", N2415)),"web",ISNUMBER(SEARCH("theater/musical", N2415)),"musical",ISNUMBER(SEARCH("theater/plays", N2415)),"plays",ISNUMBER(SEARCH("theater/spaces", N2415)),"spaces")</f>
        <v>food trucks</v>
      </c>
      <c r="S2415" s="6">
        <f t="shared" si="187"/>
        <v>41760.10974537037</v>
      </c>
      <c r="T2415" s="6">
        <f t="shared" si="188"/>
        <v>41790.979166666664</v>
      </c>
    </row>
    <row r="2416" spans="1:20" ht="48" hidden="1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9"/>
        <v>35.384615384615387</v>
      </c>
      <c r="Q2416" t="str">
        <f t="shared" si="186"/>
        <v>food</v>
      </c>
      <c r="R2416" t="str" cm="1">
        <f t="array" ref="R2416">_xlfn.IFS(ISNUMBER(SEARCH("film &amp; video/television", N2416)),"television",ISNUMBER(SEARCH("film &amp; video/animation", N2416)),"animation",ISNUMBER(SEARCH("film &amp; video/documentary", N2416)),"documentary",ISNUMBER(SEARCH("film &amp; video/drama", N2416)),"drama",ISNUMBER(SEARCH("film &amp; video/science fiction", N2416)),"science fiction",ISNUMBER(SEARCH("film &amp; video/shorts", N2416)),"shorts",ISNUMBER(SEARCH("food/food trucks", N2416)),"food trucks",ISNUMBER(SEARCH("food/restaurants", N2416)),"restaurants",ISNUMBER(SEARCH("food/small batch", N2416)),"small batch",ISNUMBER(SEARCH("games/mobile games", N2416)),"mobile games",ISNUMBER(SEARCH("games/tabletop games", N2416)),"tabletop games",ISNUMBER(SEARCH("games/video games", N2416)),"video games",ISNUMBER(SEARCH("music/classical music", N2416)),"classical music",ISNUMBER(SEARCH("music/electronic music", N2416)),"electronic music",ISNUMBER(SEARCH("music/faith", N2416)),"faith",ISNUMBER(SEARCH("music/indie rock", N2416)),"indie rock",ISNUMBER(SEARCH("music/jazz", N2416)),"jazz",ISNUMBER(SEARCH("music/metal", N2416)),"metal",ISNUMBER(SEARCH("music/pop", N2416)),"pop",ISNUMBER(SEARCH("music/rock", N2416)),"rock",ISNUMBER(SEARCH("music/world music", N2416)),"world music",ISNUMBER(SEARCH("journalism/audio", N2416)),"audio",ISNUMBER(SEARCH("photography/nature", N2416)),"nature",ISNUMBER(SEARCH("photography/people", N2416)),"people",ISNUMBER(SEARCH("photography/photobooks", N2416)),"photobooks",ISNUMBER(SEARCH("photography/places", N2416)),"places",ISNUMBER(SEARCH("publishing/art books", N2416)),"art books",ISNUMBER(SEARCH("publishing/children's books", N2416)),"children's books",ISNUMBER(SEARCH("publishing/fiction", N2416)),"fiction",ISNUMBER(SEARCH("publishing/nonfiction", N2416)),"nonfiction",ISNUMBER(SEARCH("publishing/radio &amp; podcasts", N2416)),"radio &amp; podcasts",ISNUMBER(SEARCH("publishing/translations", N2416)),"translations",ISNUMBER(SEARCH("technology/gadgets", N2416)),"gadgets",ISNUMBER(SEARCH("technology/hardware", N2416)),"hardware",ISNUMBER(SEARCH("technology/makerspaces", N2416)),"makerspaces",ISNUMBER(SEARCH("technology/space exploration", N2416)),"space exploration",ISNUMBER(SEARCH("technology/wearables", N2416)),"wearables",ISNUMBER(SEARCH("technology/web", N2416)),"web",ISNUMBER(SEARCH("theater/musical", N2416)),"musical",ISNUMBER(SEARCH("theater/plays", N2416)),"plays",ISNUMBER(SEARCH("theater/spaces", N2416)),"spaces")</f>
        <v>food trucks</v>
      </c>
      <c r="S2416" s="6">
        <f t="shared" si="187"/>
        <v>42198.695138888885</v>
      </c>
      <c r="T2416" s="6">
        <f t="shared" si="188"/>
        <v>42238.165972222225</v>
      </c>
    </row>
    <row r="2417" spans="1:20" ht="48" hidden="1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9"/>
        <v>55.833333333333336</v>
      </c>
      <c r="Q2417" t="str">
        <f t="shared" si="186"/>
        <v>food</v>
      </c>
      <c r="R2417" t="str" cm="1">
        <f t="array" ref="R2417">_xlfn.IFS(ISNUMBER(SEARCH("film &amp; video/television", N2417)),"television",ISNUMBER(SEARCH("film &amp; video/animation", N2417)),"animation",ISNUMBER(SEARCH("film &amp; video/documentary", N2417)),"documentary",ISNUMBER(SEARCH("film &amp; video/drama", N2417)),"drama",ISNUMBER(SEARCH("film &amp; video/science fiction", N2417)),"science fiction",ISNUMBER(SEARCH("film &amp; video/shorts", N2417)),"shorts",ISNUMBER(SEARCH("food/food trucks", N2417)),"food trucks",ISNUMBER(SEARCH("food/restaurants", N2417)),"restaurants",ISNUMBER(SEARCH("food/small batch", N2417)),"small batch",ISNUMBER(SEARCH("games/mobile games", N2417)),"mobile games",ISNUMBER(SEARCH("games/tabletop games", N2417)),"tabletop games",ISNUMBER(SEARCH("games/video games", N2417)),"video games",ISNUMBER(SEARCH("music/classical music", N2417)),"classical music",ISNUMBER(SEARCH("music/electronic music", N2417)),"electronic music",ISNUMBER(SEARCH("music/faith", N2417)),"faith",ISNUMBER(SEARCH("music/indie rock", N2417)),"indie rock",ISNUMBER(SEARCH("music/jazz", N2417)),"jazz",ISNUMBER(SEARCH("music/metal", N2417)),"metal",ISNUMBER(SEARCH("music/pop", N2417)),"pop",ISNUMBER(SEARCH("music/rock", N2417)),"rock",ISNUMBER(SEARCH("music/world music", N2417)),"world music",ISNUMBER(SEARCH("journalism/audio", N2417)),"audio",ISNUMBER(SEARCH("photography/nature", N2417)),"nature",ISNUMBER(SEARCH("photography/people", N2417)),"people",ISNUMBER(SEARCH("photography/photobooks", N2417)),"photobooks",ISNUMBER(SEARCH("photography/places", N2417)),"places",ISNUMBER(SEARCH("publishing/art books", N2417)),"art books",ISNUMBER(SEARCH("publishing/children's books", N2417)),"children's books",ISNUMBER(SEARCH("publishing/fiction", N2417)),"fiction",ISNUMBER(SEARCH("publishing/nonfiction", N2417)),"nonfiction",ISNUMBER(SEARCH("publishing/radio &amp; podcasts", N2417)),"radio &amp; podcasts",ISNUMBER(SEARCH("publishing/translations", N2417)),"translations",ISNUMBER(SEARCH("technology/gadgets", N2417)),"gadgets",ISNUMBER(SEARCH("technology/hardware", N2417)),"hardware",ISNUMBER(SEARCH("technology/makerspaces", N2417)),"makerspaces",ISNUMBER(SEARCH("technology/space exploration", N2417)),"space exploration",ISNUMBER(SEARCH("technology/wearables", N2417)),"wearables",ISNUMBER(SEARCH("technology/web", N2417)),"web",ISNUMBER(SEARCH("theater/musical", N2417)),"musical",ISNUMBER(SEARCH("theater/plays", N2417)),"plays",ISNUMBER(SEARCH("theater/spaces", N2417)),"spaces")</f>
        <v>food trucks</v>
      </c>
      <c r="S2417" s="6">
        <f t="shared" si="187"/>
        <v>42536.862800925926</v>
      </c>
      <c r="T2417" s="6">
        <f t="shared" si="188"/>
        <v>42566.862800925926</v>
      </c>
    </row>
    <row r="2418" spans="1:20" ht="48" hidden="1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9"/>
        <v>5</v>
      </c>
      <c r="Q2418" t="str">
        <f t="shared" si="186"/>
        <v>food</v>
      </c>
      <c r="R2418" t="str" cm="1">
        <f t="array" ref="R2418">_xlfn.IFS(ISNUMBER(SEARCH("film &amp; video/television", N2418)),"television",ISNUMBER(SEARCH("film &amp; video/animation", N2418)),"animation",ISNUMBER(SEARCH("film &amp; video/documentary", N2418)),"documentary",ISNUMBER(SEARCH("film &amp; video/drama", N2418)),"drama",ISNUMBER(SEARCH("film &amp; video/science fiction", N2418)),"science fiction",ISNUMBER(SEARCH("film &amp; video/shorts", N2418)),"shorts",ISNUMBER(SEARCH("food/food trucks", N2418)),"food trucks",ISNUMBER(SEARCH("food/restaurants", N2418)),"restaurants",ISNUMBER(SEARCH("food/small batch", N2418)),"small batch",ISNUMBER(SEARCH("games/mobile games", N2418)),"mobile games",ISNUMBER(SEARCH("games/tabletop games", N2418)),"tabletop games",ISNUMBER(SEARCH("games/video games", N2418)),"video games",ISNUMBER(SEARCH("music/classical music", N2418)),"classical music",ISNUMBER(SEARCH("music/electronic music", N2418)),"electronic music",ISNUMBER(SEARCH("music/faith", N2418)),"faith",ISNUMBER(SEARCH("music/indie rock", N2418)),"indie rock",ISNUMBER(SEARCH("music/jazz", N2418)),"jazz",ISNUMBER(SEARCH("music/metal", N2418)),"metal",ISNUMBER(SEARCH("music/pop", N2418)),"pop",ISNUMBER(SEARCH("music/rock", N2418)),"rock",ISNUMBER(SEARCH("music/world music", N2418)),"world music",ISNUMBER(SEARCH("journalism/audio", N2418)),"audio",ISNUMBER(SEARCH("photography/nature", N2418)),"nature",ISNUMBER(SEARCH("photography/people", N2418)),"people",ISNUMBER(SEARCH("photography/photobooks", N2418)),"photobooks",ISNUMBER(SEARCH("photography/places", N2418)),"places",ISNUMBER(SEARCH("publishing/art books", N2418)),"art books",ISNUMBER(SEARCH("publishing/children's books", N2418)),"children's books",ISNUMBER(SEARCH("publishing/fiction", N2418)),"fiction",ISNUMBER(SEARCH("publishing/nonfiction", N2418)),"nonfiction",ISNUMBER(SEARCH("publishing/radio &amp; podcasts", N2418)),"radio &amp; podcasts",ISNUMBER(SEARCH("publishing/translations", N2418)),"translations",ISNUMBER(SEARCH("technology/gadgets", N2418)),"gadgets",ISNUMBER(SEARCH("technology/hardware", N2418)),"hardware",ISNUMBER(SEARCH("technology/makerspaces", N2418)),"makerspaces",ISNUMBER(SEARCH("technology/space exploration", N2418)),"space exploration",ISNUMBER(SEARCH("technology/wearables", N2418)),"wearables",ISNUMBER(SEARCH("technology/web", N2418)),"web",ISNUMBER(SEARCH("theater/musical", N2418)),"musical",ISNUMBER(SEARCH("theater/plays", N2418)),"plays",ISNUMBER(SEARCH("theater/spaces", N2418)),"spaces")</f>
        <v>food trucks</v>
      </c>
      <c r="S2418" s="6">
        <f t="shared" si="187"/>
        <v>42019.737766203703</v>
      </c>
      <c r="T2418" s="6">
        <f t="shared" si="188"/>
        <v>42077.625</v>
      </c>
    </row>
    <row r="2419" spans="1:20" ht="48" hidden="1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v>0</v>
      </c>
      <c r="Q2419" t="str">
        <f t="shared" si="186"/>
        <v>food</v>
      </c>
      <c r="R2419" t="str" cm="1">
        <f t="array" ref="R2419">_xlfn.IFS(ISNUMBER(SEARCH("film &amp; video/television", N2419)),"television",ISNUMBER(SEARCH("film &amp; video/animation", N2419)),"animation",ISNUMBER(SEARCH("film &amp; video/documentary", N2419)),"documentary",ISNUMBER(SEARCH("film &amp; video/drama", N2419)),"drama",ISNUMBER(SEARCH("film &amp; video/science fiction", N2419)),"science fiction",ISNUMBER(SEARCH("film &amp; video/shorts", N2419)),"shorts",ISNUMBER(SEARCH("food/food trucks", N2419)),"food trucks",ISNUMBER(SEARCH("food/restaurants", N2419)),"restaurants",ISNUMBER(SEARCH("food/small batch", N2419)),"small batch",ISNUMBER(SEARCH("games/mobile games", N2419)),"mobile games",ISNUMBER(SEARCH("games/tabletop games", N2419)),"tabletop games",ISNUMBER(SEARCH("games/video games", N2419)),"video games",ISNUMBER(SEARCH("music/classical music", N2419)),"classical music",ISNUMBER(SEARCH("music/electronic music", N2419)),"electronic music",ISNUMBER(SEARCH("music/faith", N2419)),"faith",ISNUMBER(SEARCH("music/indie rock", N2419)),"indie rock",ISNUMBER(SEARCH("music/jazz", N2419)),"jazz",ISNUMBER(SEARCH("music/metal", N2419)),"metal",ISNUMBER(SEARCH("music/pop", N2419)),"pop",ISNUMBER(SEARCH("music/rock", N2419)),"rock",ISNUMBER(SEARCH("music/world music", N2419)),"world music",ISNUMBER(SEARCH("journalism/audio", N2419)),"audio",ISNUMBER(SEARCH("photography/nature", N2419)),"nature",ISNUMBER(SEARCH("photography/people", N2419)),"people",ISNUMBER(SEARCH("photography/photobooks", N2419)),"photobooks",ISNUMBER(SEARCH("photography/places", N2419)),"places",ISNUMBER(SEARCH("publishing/art books", N2419)),"art books",ISNUMBER(SEARCH("publishing/children's books", N2419)),"children's books",ISNUMBER(SEARCH("publishing/fiction", N2419)),"fiction",ISNUMBER(SEARCH("publishing/nonfiction", N2419)),"nonfiction",ISNUMBER(SEARCH("publishing/radio &amp; podcasts", N2419)),"radio &amp; podcasts",ISNUMBER(SEARCH("publishing/translations", N2419)),"translations",ISNUMBER(SEARCH("technology/gadgets", N2419)),"gadgets",ISNUMBER(SEARCH("technology/hardware", N2419)),"hardware",ISNUMBER(SEARCH("technology/makerspaces", N2419)),"makerspaces",ISNUMBER(SEARCH("technology/space exploration", N2419)),"space exploration",ISNUMBER(SEARCH("technology/wearables", N2419)),"wearables",ISNUMBER(SEARCH("technology/web", N2419)),"web",ISNUMBER(SEARCH("theater/musical", N2419)),"musical",ISNUMBER(SEARCH("theater/plays", N2419)),"plays",ISNUMBER(SEARCH("theater/spaces", N2419)),"spaces")</f>
        <v>food trucks</v>
      </c>
      <c r="S2419" s="6">
        <f t="shared" si="187"/>
        <v>41831.884108796294</v>
      </c>
      <c r="T2419" s="6">
        <f t="shared" si="188"/>
        <v>41861.884108796294</v>
      </c>
    </row>
    <row r="2420" spans="1:20" ht="16" hidden="1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9"/>
        <v>1</v>
      </c>
      <c r="Q2420" t="str">
        <f t="shared" si="186"/>
        <v>food</v>
      </c>
      <c r="R2420" t="str" cm="1">
        <f t="array" ref="R2420">_xlfn.IFS(ISNUMBER(SEARCH("film &amp; video/television", N2420)),"television",ISNUMBER(SEARCH("film &amp; video/animation", N2420)),"animation",ISNUMBER(SEARCH("film &amp; video/documentary", N2420)),"documentary",ISNUMBER(SEARCH("film &amp; video/drama", N2420)),"drama",ISNUMBER(SEARCH("film &amp; video/science fiction", N2420)),"science fiction",ISNUMBER(SEARCH("film &amp; video/shorts", N2420)),"shorts",ISNUMBER(SEARCH("food/food trucks", N2420)),"food trucks",ISNUMBER(SEARCH("food/restaurants", N2420)),"restaurants",ISNUMBER(SEARCH("food/small batch", N2420)),"small batch",ISNUMBER(SEARCH("games/mobile games", N2420)),"mobile games",ISNUMBER(SEARCH("games/tabletop games", N2420)),"tabletop games",ISNUMBER(SEARCH("games/video games", N2420)),"video games",ISNUMBER(SEARCH("music/classical music", N2420)),"classical music",ISNUMBER(SEARCH("music/electronic music", N2420)),"electronic music",ISNUMBER(SEARCH("music/faith", N2420)),"faith",ISNUMBER(SEARCH("music/indie rock", N2420)),"indie rock",ISNUMBER(SEARCH("music/jazz", N2420)),"jazz",ISNUMBER(SEARCH("music/metal", N2420)),"metal",ISNUMBER(SEARCH("music/pop", N2420)),"pop",ISNUMBER(SEARCH("music/rock", N2420)),"rock",ISNUMBER(SEARCH("music/world music", N2420)),"world music",ISNUMBER(SEARCH("journalism/audio", N2420)),"audio",ISNUMBER(SEARCH("photography/nature", N2420)),"nature",ISNUMBER(SEARCH("photography/people", N2420)),"people",ISNUMBER(SEARCH("photography/photobooks", N2420)),"photobooks",ISNUMBER(SEARCH("photography/places", N2420)),"places",ISNUMBER(SEARCH("publishing/art books", N2420)),"art books",ISNUMBER(SEARCH("publishing/children's books", N2420)),"children's books",ISNUMBER(SEARCH("publishing/fiction", N2420)),"fiction",ISNUMBER(SEARCH("publishing/nonfiction", N2420)),"nonfiction",ISNUMBER(SEARCH("publishing/radio &amp; podcasts", N2420)),"radio &amp; podcasts",ISNUMBER(SEARCH("publishing/translations", N2420)),"translations",ISNUMBER(SEARCH("technology/gadgets", N2420)),"gadgets",ISNUMBER(SEARCH("technology/hardware", N2420)),"hardware",ISNUMBER(SEARCH("technology/makerspaces", N2420)),"makerspaces",ISNUMBER(SEARCH("technology/space exploration", N2420)),"space exploration",ISNUMBER(SEARCH("technology/wearables", N2420)),"wearables",ISNUMBER(SEARCH("technology/web", N2420)),"web",ISNUMBER(SEARCH("theater/musical", N2420)),"musical",ISNUMBER(SEARCH("theater/plays", N2420)),"plays",ISNUMBER(SEARCH("theater/spaces", N2420)),"spaces")</f>
        <v>food trucks</v>
      </c>
      <c r="S2420" s="6">
        <f t="shared" si="187"/>
        <v>42027.856990740736</v>
      </c>
      <c r="T2420" s="6">
        <f t="shared" si="188"/>
        <v>42087.815324074079</v>
      </c>
    </row>
    <row r="2421" spans="1:20" ht="48" hidden="1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v>0</v>
      </c>
      <c r="Q2421" t="str">
        <f t="shared" si="186"/>
        <v>food</v>
      </c>
      <c r="R2421" t="str" cm="1">
        <f t="array" ref="R2421">_xlfn.IFS(ISNUMBER(SEARCH("film &amp; video/television", N2421)),"television",ISNUMBER(SEARCH("film &amp; video/animation", N2421)),"animation",ISNUMBER(SEARCH("film &amp; video/documentary", N2421)),"documentary",ISNUMBER(SEARCH("film &amp; video/drama", N2421)),"drama",ISNUMBER(SEARCH("film &amp; video/science fiction", N2421)),"science fiction",ISNUMBER(SEARCH("film &amp; video/shorts", N2421)),"shorts",ISNUMBER(SEARCH("food/food trucks", N2421)),"food trucks",ISNUMBER(SEARCH("food/restaurants", N2421)),"restaurants",ISNUMBER(SEARCH("food/small batch", N2421)),"small batch",ISNUMBER(SEARCH("games/mobile games", N2421)),"mobile games",ISNUMBER(SEARCH("games/tabletop games", N2421)),"tabletop games",ISNUMBER(SEARCH("games/video games", N2421)),"video games",ISNUMBER(SEARCH("music/classical music", N2421)),"classical music",ISNUMBER(SEARCH("music/electronic music", N2421)),"electronic music",ISNUMBER(SEARCH("music/faith", N2421)),"faith",ISNUMBER(SEARCH("music/indie rock", N2421)),"indie rock",ISNUMBER(SEARCH("music/jazz", N2421)),"jazz",ISNUMBER(SEARCH("music/metal", N2421)),"metal",ISNUMBER(SEARCH("music/pop", N2421)),"pop",ISNUMBER(SEARCH("music/rock", N2421)),"rock",ISNUMBER(SEARCH("music/world music", N2421)),"world music",ISNUMBER(SEARCH("journalism/audio", N2421)),"audio",ISNUMBER(SEARCH("photography/nature", N2421)),"nature",ISNUMBER(SEARCH("photography/people", N2421)),"people",ISNUMBER(SEARCH("photography/photobooks", N2421)),"photobooks",ISNUMBER(SEARCH("photography/places", N2421)),"places",ISNUMBER(SEARCH("publishing/art books", N2421)),"art books",ISNUMBER(SEARCH("publishing/children's books", N2421)),"children's books",ISNUMBER(SEARCH("publishing/fiction", N2421)),"fiction",ISNUMBER(SEARCH("publishing/nonfiction", N2421)),"nonfiction",ISNUMBER(SEARCH("publishing/radio &amp; podcasts", N2421)),"radio &amp; podcasts",ISNUMBER(SEARCH("publishing/translations", N2421)),"translations",ISNUMBER(SEARCH("technology/gadgets", N2421)),"gadgets",ISNUMBER(SEARCH("technology/hardware", N2421)),"hardware",ISNUMBER(SEARCH("technology/makerspaces", N2421)),"makerspaces",ISNUMBER(SEARCH("technology/space exploration", N2421)),"space exploration",ISNUMBER(SEARCH("technology/wearables", N2421)),"wearables",ISNUMBER(SEARCH("technology/web", N2421)),"web",ISNUMBER(SEARCH("theater/musical", N2421)),"musical",ISNUMBER(SEARCH("theater/plays", N2421)),"plays",ISNUMBER(SEARCH("theater/spaces", N2421)),"spaces")</f>
        <v>food trucks</v>
      </c>
      <c r="S2421" s="6">
        <f t="shared" si="187"/>
        <v>41993.738298611104</v>
      </c>
      <c r="T2421" s="6">
        <f t="shared" si="188"/>
        <v>42053.738298611104</v>
      </c>
    </row>
    <row r="2422" spans="1:20" ht="48" hidden="1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9"/>
        <v>69.472222222222229</v>
      </c>
      <c r="Q2422" t="str">
        <f t="shared" si="186"/>
        <v>food</v>
      </c>
      <c r="R2422" t="str" cm="1">
        <f t="array" ref="R2422">_xlfn.IFS(ISNUMBER(SEARCH("film &amp; video/television", N2422)),"television",ISNUMBER(SEARCH("film &amp; video/animation", N2422)),"animation",ISNUMBER(SEARCH("film &amp; video/documentary", N2422)),"documentary",ISNUMBER(SEARCH("film &amp; video/drama", N2422)),"drama",ISNUMBER(SEARCH("film &amp; video/science fiction", N2422)),"science fiction",ISNUMBER(SEARCH("film &amp; video/shorts", N2422)),"shorts",ISNUMBER(SEARCH("food/food trucks", N2422)),"food trucks",ISNUMBER(SEARCH("food/restaurants", N2422)),"restaurants",ISNUMBER(SEARCH("food/small batch", N2422)),"small batch",ISNUMBER(SEARCH("games/mobile games", N2422)),"mobile games",ISNUMBER(SEARCH("games/tabletop games", N2422)),"tabletop games",ISNUMBER(SEARCH("games/video games", N2422)),"video games",ISNUMBER(SEARCH("music/classical music", N2422)),"classical music",ISNUMBER(SEARCH("music/electronic music", N2422)),"electronic music",ISNUMBER(SEARCH("music/faith", N2422)),"faith",ISNUMBER(SEARCH("music/indie rock", N2422)),"indie rock",ISNUMBER(SEARCH("music/jazz", N2422)),"jazz",ISNUMBER(SEARCH("music/metal", N2422)),"metal",ISNUMBER(SEARCH("music/pop", N2422)),"pop",ISNUMBER(SEARCH("music/rock", N2422)),"rock",ISNUMBER(SEARCH("music/world music", N2422)),"world music",ISNUMBER(SEARCH("journalism/audio", N2422)),"audio",ISNUMBER(SEARCH("photography/nature", N2422)),"nature",ISNUMBER(SEARCH("photography/people", N2422)),"people",ISNUMBER(SEARCH("photography/photobooks", N2422)),"photobooks",ISNUMBER(SEARCH("photography/places", N2422)),"places",ISNUMBER(SEARCH("publishing/art books", N2422)),"art books",ISNUMBER(SEARCH("publishing/children's books", N2422)),"children's books",ISNUMBER(SEARCH("publishing/fiction", N2422)),"fiction",ISNUMBER(SEARCH("publishing/nonfiction", N2422)),"nonfiction",ISNUMBER(SEARCH("publishing/radio &amp; podcasts", N2422)),"radio &amp; podcasts",ISNUMBER(SEARCH("publishing/translations", N2422)),"translations",ISNUMBER(SEARCH("technology/gadgets", N2422)),"gadgets",ISNUMBER(SEARCH("technology/hardware", N2422)),"hardware",ISNUMBER(SEARCH("technology/makerspaces", N2422)),"makerspaces",ISNUMBER(SEARCH("technology/space exploration", N2422)),"space exploration",ISNUMBER(SEARCH("technology/wearables", N2422)),"wearables",ISNUMBER(SEARCH("technology/web", N2422)),"web",ISNUMBER(SEARCH("theater/musical", N2422)),"musical",ISNUMBER(SEARCH("theater/plays", N2422)),"plays",ISNUMBER(SEARCH("theater/spaces", N2422)),"spaces")</f>
        <v>food trucks</v>
      </c>
      <c r="S2422" s="6">
        <f t="shared" si="187"/>
        <v>41893.028877314813</v>
      </c>
      <c r="T2422" s="6">
        <f t="shared" si="188"/>
        <v>41953.070543981477</v>
      </c>
    </row>
    <row r="2423" spans="1:20" ht="32" hidden="1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9"/>
        <v>1</v>
      </c>
      <c r="Q2423" t="str">
        <f t="shared" si="186"/>
        <v>food</v>
      </c>
      <c r="R2423" t="str" cm="1">
        <f t="array" ref="R2423">_xlfn.IFS(ISNUMBER(SEARCH("film &amp; video/television", N2423)),"television",ISNUMBER(SEARCH("film &amp; video/animation", N2423)),"animation",ISNUMBER(SEARCH("film &amp; video/documentary", N2423)),"documentary",ISNUMBER(SEARCH("film &amp; video/drama", N2423)),"drama",ISNUMBER(SEARCH("film &amp; video/science fiction", N2423)),"science fiction",ISNUMBER(SEARCH("film &amp; video/shorts", N2423)),"shorts",ISNUMBER(SEARCH("food/food trucks", N2423)),"food trucks",ISNUMBER(SEARCH("food/restaurants", N2423)),"restaurants",ISNUMBER(SEARCH("food/small batch", N2423)),"small batch",ISNUMBER(SEARCH("games/mobile games", N2423)),"mobile games",ISNUMBER(SEARCH("games/tabletop games", N2423)),"tabletop games",ISNUMBER(SEARCH("games/video games", N2423)),"video games",ISNUMBER(SEARCH("music/classical music", N2423)),"classical music",ISNUMBER(SEARCH("music/electronic music", N2423)),"electronic music",ISNUMBER(SEARCH("music/faith", N2423)),"faith",ISNUMBER(SEARCH("music/indie rock", N2423)),"indie rock",ISNUMBER(SEARCH("music/jazz", N2423)),"jazz",ISNUMBER(SEARCH("music/metal", N2423)),"metal",ISNUMBER(SEARCH("music/pop", N2423)),"pop",ISNUMBER(SEARCH("music/rock", N2423)),"rock",ISNUMBER(SEARCH("music/world music", N2423)),"world music",ISNUMBER(SEARCH("journalism/audio", N2423)),"audio",ISNUMBER(SEARCH("photography/nature", N2423)),"nature",ISNUMBER(SEARCH("photography/people", N2423)),"people",ISNUMBER(SEARCH("photography/photobooks", N2423)),"photobooks",ISNUMBER(SEARCH("photography/places", N2423)),"places",ISNUMBER(SEARCH("publishing/art books", N2423)),"art books",ISNUMBER(SEARCH("publishing/children's books", N2423)),"children's books",ISNUMBER(SEARCH("publishing/fiction", N2423)),"fiction",ISNUMBER(SEARCH("publishing/nonfiction", N2423)),"nonfiction",ISNUMBER(SEARCH("publishing/radio &amp; podcasts", N2423)),"radio &amp; podcasts",ISNUMBER(SEARCH("publishing/translations", N2423)),"translations",ISNUMBER(SEARCH("technology/gadgets", N2423)),"gadgets",ISNUMBER(SEARCH("technology/hardware", N2423)),"hardware",ISNUMBER(SEARCH("technology/makerspaces", N2423)),"makerspaces",ISNUMBER(SEARCH("technology/space exploration", N2423)),"space exploration",ISNUMBER(SEARCH("technology/wearables", N2423)),"wearables",ISNUMBER(SEARCH("technology/web", N2423)),"web",ISNUMBER(SEARCH("theater/musical", N2423)),"musical",ISNUMBER(SEARCH("theater/plays", N2423)),"plays",ISNUMBER(SEARCH("theater/spaces", N2423)),"spaces")</f>
        <v>food trucks</v>
      </c>
      <c r="S2423" s="6">
        <f t="shared" si="187"/>
        <v>42026.687453703707</v>
      </c>
      <c r="T2423" s="6">
        <f t="shared" si="188"/>
        <v>42056.687453703707</v>
      </c>
    </row>
    <row r="2424" spans="1:20" ht="32" hidden="1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9"/>
        <v>1</v>
      </c>
      <c r="Q2424" t="str">
        <f t="shared" si="186"/>
        <v>food</v>
      </c>
      <c r="R2424" t="str" cm="1">
        <f t="array" ref="R2424">_xlfn.IFS(ISNUMBER(SEARCH("film &amp; video/television", N2424)),"television",ISNUMBER(SEARCH("film &amp; video/animation", N2424)),"animation",ISNUMBER(SEARCH("film &amp; video/documentary", N2424)),"documentary",ISNUMBER(SEARCH("film &amp; video/drama", N2424)),"drama",ISNUMBER(SEARCH("film &amp; video/science fiction", N2424)),"science fiction",ISNUMBER(SEARCH("film &amp; video/shorts", N2424)),"shorts",ISNUMBER(SEARCH("food/food trucks", N2424)),"food trucks",ISNUMBER(SEARCH("food/restaurants", N2424)),"restaurants",ISNUMBER(SEARCH("food/small batch", N2424)),"small batch",ISNUMBER(SEARCH("games/mobile games", N2424)),"mobile games",ISNUMBER(SEARCH("games/tabletop games", N2424)),"tabletop games",ISNUMBER(SEARCH("games/video games", N2424)),"video games",ISNUMBER(SEARCH("music/classical music", N2424)),"classical music",ISNUMBER(SEARCH("music/electronic music", N2424)),"electronic music",ISNUMBER(SEARCH("music/faith", N2424)),"faith",ISNUMBER(SEARCH("music/indie rock", N2424)),"indie rock",ISNUMBER(SEARCH("music/jazz", N2424)),"jazz",ISNUMBER(SEARCH("music/metal", N2424)),"metal",ISNUMBER(SEARCH("music/pop", N2424)),"pop",ISNUMBER(SEARCH("music/rock", N2424)),"rock",ISNUMBER(SEARCH("music/world music", N2424)),"world music",ISNUMBER(SEARCH("journalism/audio", N2424)),"audio",ISNUMBER(SEARCH("photography/nature", N2424)),"nature",ISNUMBER(SEARCH("photography/people", N2424)),"people",ISNUMBER(SEARCH("photography/photobooks", N2424)),"photobooks",ISNUMBER(SEARCH("photography/places", N2424)),"places",ISNUMBER(SEARCH("publishing/art books", N2424)),"art books",ISNUMBER(SEARCH("publishing/children's books", N2424)),"children's books",ISNUMBER(SEARCH("publishing/fiction", N2424)),"fiction",ISNUMBER(SEARCH("publishing/nonfiction", N2424)),"nonfiction",ISNUMBER(SEARCH("publishing/radio &amp; podcasts", N2424)),"radio &amp; podcasts",ISNUMBER(SEARCH("publishing/translations", N2424)),"translations",ISNUMBER(SEARCH("technology/gadgets", N2424)),"gadgets",ISNUMBER(SEARCH("technology/hardware", N2424)),"hardware",ISNUMBER(SEARCH("technology/makerspaces", N2424)),"makerspaces",ISNUMBER(SEARCH("technology/space exploration", N2424)),"space exploration",ISNUMBER(SEARCH("technology/wearables", N2424)),"wearables",ISNUMBER(SEARCH("technology/web", N2424)),"web",ISNUMBER(SEARCH("theater/musical", N2424)),"musical",ISNUMBER(SEARCH("theater/plays", N2424)),"plays",ISNUMBER(SEARCH("theater/spaces", N2424)),"spaces")</f>
        <v>food trucks</v>
      </c>
      <c r="S2424" s="6">
        <f t="shared" si="187"/>
        <v>42044.724953703699</v>
      </c>
      <c r="T2424" s="6">
        <f t="shared" si="188"/>
        <v>42074.683287037042</v>
      </c>
    </row>
    <row r="2425" spans="1:20" ht="48" hidden="1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9"/>
        <v>8</v>
      </c>
      <c r="Q2425" t="str">
        <f t="shared" si="186"/>
        <v>food</v>
      </c>
      <c r="R2425" t="str" cm="1">
        <f t="array" ref="R2425">_xlfn.IFS(ISNUMBER(SEARCH("film &amp; video/television", N2425)),"television",ISNUMBER(SEARCH("film &amp; video/animation", N2425)),"animation",ISNUMBER(SEARCH("film &amp; video/documentary", N2425)),"documentary",ISNUMBER(SEARCH("film &amp; video/drama", N2425)),"drama",ISNUMBER(SEARCH("film &amp; video/science fiction", N2425)),"science fiction",ISNUMBER(SEARCH("film &amp; video/shorts", N2425)),"shorts",ISNUMBER(SEARCH("food/food trucks", N2425)),"food trucks",ISNUMBER(SEARCH("food/restaurants", N2425)),"restaurants",ISNUMBER(SEARCH("food/small batch", N2425)),"small batch",ISNUMBER(SEARCH("games/mobile games", N2425)),"mobile games",ISNUMBER(SEARCH("games/tabletop games", N2425)),"tabletop games",ISNUMBER(SEARCH("games/video games", N2425)),"video games",ISNUMBER(SEARCH("music/classical music", N2425)),"classical music",ISNUMBER(SEARCH("music/electronic music", N2425)),"electronic music",ISNUMBER(SEARCH("music/faith", N2425)),"faith",ISNUMBER(SEARCH("music/indie rock", N2425)),"indie rock",ISNUMBER(SEARCH("music/jazz", N2425)),"jazz",ISNUMBER(SEARCH("music/metal", N2425)),"metal",ISNUMBER(SEARCH("music/pop", N2425)),"pop",ISNUMBER(SEARCH("music/rock", N2425)),"rock",ISNUMBER(SEARCH("music/world music", N2425)),"world music",ISNUMBER(SEARCH("journalism/audio", N2425)),"audio",ISNUMBER(SEARCH("photography/nature", N2425)),"nature",ISNUMBER(SEARCH("photography/people", N2425)),"people",ISNUMBER(SEARCH("photography/photobooks", N2425)),"photobooks",ISNUMBER(SEARCH("photography/places", N2425)),"places",ISNUMBER(SEARCH("publishing/art books", N2425)),"art books",ISNUMBER(SEARCH("publishing/children's books", N2425)),"children's books",ISNUMBER(SEARCH("publishing/fiction", N2425)),"fiction",ISNUMBER(SEARCH("publishing/nonfiction", N2425)),"nonfiction",ISNUMBER(SEARCH("publishing/radio &amp; podcasts", N2425)),"radio &amp; podcasts",ISNUMBER(SEARCH("publishing/translations", N2425)),"translations",ISNUMBER(SEARCH("technology/gadgets", N2425)),"gadgets",ISNUMBER(SEARCH("technology/hardware", N2425)),"hardware",ISNUMBER(SEARCH("technology/makerspaces", N2425)),"makerspaces",ISNUMBER(SEARCH("technology/space exploration", N2425)),"space exploration",ISNUMBER(SEARCH("technology/wearables", N2425)),"wearables",ISNUMBER(SEARCH("technology/web", N2425)),"web",ISNUMBER(SEARCH("theater/musical", N2425)),"musical",ISNUMBER(SEARCH("theater/plays", N2425)),"plays",ISNUMBER(SEARCH("theater/spaces", N2425)),"spaces")</f>
        <v>food trucks</v>
      </c>
      <c r="S2425" s="6">
        <f t="shared" si="187"/>
        <v>41974.704745370371</v>
      </c>
      <c r="T2425" s="6">
        <f t="shared" si="188"/>
        <v>42004.704745370371</v>
      </c>
    </row>
    <row r="2426" spans="1:20" ht="32" hidden="1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9"/>
        <v>34.444444444444443</v>
      </c>
      <c r="Q2426" t="str">
        <f t="shared" si="186"/>
        <v>food</v>
      </c>
      <c r="R2426" t="str" cm="1">
        <f t="array" ref="R2426">_xlfn.IFS(ISNUMBER(SEARCH("film &amp; video/television", N2426)),"television",ISNUMBER(SEARCH("film &amp; video/animation", N2426)),"animation",ISNUMBER(SEARCH("film &amp; video/documentary", N2426)),"documentary",ISNUMBER(SEARCH("film &amp; video/drama", N2426)),"drama",ISNUMBER(SEARCH("film &amp; video/science fiction", N2426)),"science fiction",ISNUMBER(SEARCH("film &amp; video/shorts", N2426)),"shorts",ISNUMBER(SEARCH("food/food trucks", N2426)),"food trucks",ISNUMBER(SEARCH("food/restaurants", N2426)),"restaurants",ISNUMBER(SEARCH("food/small batch", N2426)),"small batch",ISNUMBER(SEARCH("games/mobile games", N2426)),"mobile games",ISNUMBER(SEARCH("games/tabletop games", N2426)),"tabletop games",ISNUMBER(SEARCH("games/video games", N2426)),"video games",ISNUMBER(SEARCH("music/classical music", N2426)),"classical music",ISNUMBER(SEARCH("music/electronic music", N2426)),"electronic music",ISNUMBER(SEARCH("music/faith", N2426)),"faith",ISNUMBER(SEARCH("music/indie rock", N2426)),"indie rock",ISNUMBER(SEARCH("music/jazz", N2426)),"jazz",ISNUMBER(SEARCH("music/metal", N2426)),"metal",ISNUMBER(SEARCH("music/pop", N2426)),"pop",ISNUMBER(SEARCH("music/rock", N2426)),"rock",ISNUMBER(SEARCH("music/world music", N2426)),"world music",ISNUMBER(SEARCH("journalism/audio", N2426)),"audio",ISNUMBER(SEARCH("photography/nature", N2426)),"nature",ISNUMBER(SEARCH("photography/people", N2426)),"people",ISNUMBER(SEARCH("photography/photobooks", N2426)),"photobooks",ISNUMBER(SEARCH("photography/places", N2426)),"places",ISNUMBER(SEARCH("publishing/art books", N2426)),"art books",ISNUMBER(SEARCH("publishing/children's books", N2426)),"children's books",ISNUMBER(SEARCH("publishing/fiction", N2426)),"fiction",ISNUMBER(SEARCH("publishing/nonfiction", N2426)),"nonfiction",ISNUMBER(SEARCH("publishing/radio &amp; podcasts", N2426)),"radio &amp; podcasts",ISNUMBER(SEARCH("publishing/translations", N2426)),"translations",ISNUMBER(SEARCH("technology/gadgets", N2426)),"gadgets",ISNUMBER(SEARCH("technology/hardware", N2426)),"hardware",ISNUMBER(SEARCH("technology/makerspaces", N2426)),"makerspaces",ISNUMBER(SEARCH("technology/space exploration", N2426)),"space exploration",ISNUMBER(SEARCH("technology/wearables", N2426)),"wearables",ISNUMBER(SEARCH("technology/web", N2426)),"web",ISNUMBER(SEARCH("theater/musical", N2426)),"musical",ISNUMBER(SEARCH("theater/plays", N2426)),"plays",ISNUMBER(SEARCH("theater/spaces", N2426)),"spaces")</f>
        <v>food trucks</v>
      </c>
      <c r="S2426" s="6">
        <f t="shared" si="187"/>
        <v>41909.892453703702</v>
      </c>
      <c r="T2426" s="6">
        <f t="shared" si="188"/>
        <v>41939.892453703702</v>
      </c>
    </row>
    <row r="2427" spans="1:20" ht="48" hidden="1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9"/>
        <v>1</v>
      </c>
      <c r="Q2427" t="str">
        <f t="shared" si="186"/>
        <v>food</v>
      </c>
      <c r="R2427" t="str" cm="1">
        <f t="array" ref="R2427">_xlfn.IFS(ISNUMBER(SEARCH("film &amp; video/television", N2427)),"television",ISNUMBER(SEARCH("film &amp; video/animation", N2427)),"animation",ISNUMBER(SEARCH("film &amp; video/documentary", N2427)),"documentary",ISNUMBER(SEARCH("film &amp; video/drama", N2427)),"drama",ISNUMBER(SEARCH("film &amp; video/science fiction", N2427)),"science fiction",ISNUMBER(SEARCH("film &amp; video/shorts", N2427)),"shorts",ISNUMBER(SEARCH("food/food trucks", N2427)),"food trucks",ISNUMBER(SEARCH("food/restaurants", N2427)),"restaurants",ISNUMBER(SEARCH("food/small batch", N2427)),"small batch",ISNUMBER(SEARCH("games/mobile games", N2427)),"mobile games",ISNUMBER(SEARCH("games/tabletop games", N2427)),"tabletop games",ISNUMBER(SEARCH("games/video games", N2427)),"video games",ISNUMBER(SEARCH("music/classical music", N2427)),"classical music",ISNUMBER(SEARCH("music/electronic music", N2427)),"electronic music",ISNUMBER(SEARCH("music/faith", N2427)),"faith",ISNUMBER(SEARCH("music/indie rock", N2427)),"indie rock",ISNUMBER(SEARCH("music/jazz", N2427)),"jazz",ISNUMBER(SEARCH("music/metal", N2427)),"metal",ISNUMBER(SEARCH("music/pop", N2427)),"pop",ISNUMBER(SEARCH("music/rock", N2427)),"rock",ISNUMBER(SEARCH("music/world music", N2427)),"world music",ISNUMBER(SEARCH("journalism/audio", N2427)),"audio",ISNUMBER(SEARCH("photography/nature", N2427)),"nature",ISNUMBER(SEARCH("photography/people", N2427)),"people",ISNUMBER(SEARCH("photography/photobooks", N2427)),"photobooks",ISNUMBER(SEARCH("photography/places", N2427)),"places",ISNUMBER(SEARCH("publishing/art books", N2427)),"art books",ISNUMBER(SEARCH("publishing/children's books", N2427)),"children's books",ISNUMBER(SEARCH("publishing/fiction", N2427)),"fiction",ISNUMBER(SEARCH("publishing/nonfiction", N2427)),"nonfiction",ISNUMBER(SEARCH("publishing/radio &amp; podcasts", N2427)),"radio &amp; podcasts",ISNUMBER(SEARCH("publishing/translations", N2427)),"translations",ISNUMBER(SEARCH("technology/gadgets", N2427)),"gadgets",ISNUMBER(SEARCH("technology/hardware", N2427)),"hardware",ISNUMBER(SEARCH("technology/makerspaces", N2427)),"makerspaces",ISNUMBER(SEARCH("technology/space exploration", N2427)),"space exploration",ISNUMBER(SEARCH("technology/wearables", N2427)),"wearables",ISNUMBER(SEARCH("technology/web", N2427)),"web",ISNUMBER(SEARCH("theater/musical", N2427)),"musical",ISNUMBER(SEARCH("theater/plays", N2427)),"plays",ISNUMBER(SEARCH("theater/spaces", N2427)),"spaces")</f>
        <v>food trucks</v>
      </c>
      <c r="S2427" s="6">
        <f t="shared" si="187"/>
        <v>42502.913761574076</v>
      </c>
      <c r="T2427" s="6">
        <f t="shared" si="188"/>
        <v>42517.919444444444</v>
      </c>
    </row>
    <row r="2428" spans="1:20" ht="48" hidden="1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v>0</v>
      </c>
      <c r="Q2428" t="str">
        <f t="shared" si="186"/>
        <v>food</v>
      </c>
      <c r="R2428" t="str" cm="1">
        <f t="array" ref="R2428">_xlfn.IFS(ISNUMBER(SEARCH("film &amp; video/television", N2428)),"television",ISNUMBER(SEARCH("film &amp; video/animation", N2428)),"animation",ISNUMBER(SEARCH("film &amp; video/documentary", N2428)),"documentary",ISNUMBER(SEARCH("film &amp; video/drama", N2428)),"drama",ISNUMBER(SEARCH("film &amp; video/science fiction", N2428)),"science fiction",ISNUMBER(SEARCH("film &amp; video/shorts", N2428)),"shorts",ISNUMBER(SEARCH("food/food trucks", N2428)),"food trucks",ISNUMBER(SEARCH("food/restaurants", N2428)),"restaurants",ISNUMBER(SEARCH("food/small batch", N2428)),"small batch",ISNUMBER(SEARCH("games/mobile games", N2428)),"mobile games",ISNUMBER(SEARCH("games/tabletop games", N2428)),"tabletop games",ISNUMBER(SEARCH("games/video games", N2428)),"video games",ISNUMBER(SEARCH("music/classical music", N2428)),"classical music",ISNUMBER(SEARCH("music/electronic music", N2428)),"electronic music",ISNUMBER(SEARCH("music/faith", N2428)),"faith",ISNUMBER(SEARCH("music/indie rock", N2428)),"indie rock",ISNUMBER(SEARCH("music/jazz", N2428)),"jazz",ISNUMBER(SEARCH("music/metal", N2428)),"metal",ISNUMBER(SEARCH("music/pop", N2428)),"pop",ISNUMBER(SEARCH("music/rock", N2428)),"rock",ISNUMBER(SEARCH("music/world music", N2428)),"world music",ISNUMBER(SEARCH("journalism/audio", N2428)),"audio",ISNUMBER(SEARCH("photography/nature", N2428)),"nature",ISNUMBER(SEARCH("photography/people", N2428)),"people",ISNUMBER(SEARCH("photography/photobooks", N2428)),"photobooks",ISNUMBER(SEARCH("photography/places", N2428)),"places",ISNUMBER(SEARCH("publishing/art books", N2428)),"art books",ISNUMBER(SEARCH("publishing/children's books", N2428)),"children's books",ISNUMBER(SEARCH("publishing/fiction", N2428)),"fiction",ISNUMBER(SEARCH("publishing/nonfiction", N2428)),"nonfiction",ISNUMBER(SEARCH("publishing/radio &amp; podcasts", N2428)),"radio &amp; podcasts",ISNUMBER(SEARCH("publishing/translations", N2428)),"translations",ISNUMBER(SEARCH("technology/gadgets", N2428)),"gadgets",ISNUMBER(SEARCH("technology/hardware", N2428)),"hardware",ISNUMBER(SEARCH("technology/makerspaces", N2428)),"makerspaces",ISNUMBER(SEARCH("technology/space exploration", N2428)),"space exploration",ISNUMBER(SEARCH("technology/wearables", N2428)),"wearables",ISNUMBER(SEARCH("technology/web", N2428)),"web",ISNUMBER(SEARCH("theater/musical", N2428)),"musical",ISNUMBER(SEARCH("theater/plays", N2428)),"plays",ISNUMBER(SEARCH("theater/spaces", N2428)),"spaces")</f>
        <v>food trucks</v>
      </c>
      <c r="S2428" s="6">
        <f t="shared" si="187"/>
        <v>42164.170046296291</v>
      </c>
      <c r="T2428" s="6">
        <f t="shared" si="188"/>
        <v>42224.170046296291</v>
      </c>
    </row>
    <row r="2429" spans="1:20" ht="32" hidden="1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9"/>
        <v>1</v>
      </c>
      <c r="Q2429" t="str">
        <f t="shared" si="186"/>
        <v>food</v>
      </c>
      <c r="R2429" t="str" cm="1">
        <f t="array" ref="R2429">_xlfn.IFS(ISNUMBER(SEARCH("film &amp; video/television", N2429)),"television",ISNUMBER(SEARCH("film &amp; video/animation", N2429)),"animation",ISNUMBER(SEARCH("film &amp; video/documentary", N2429)),"documentary",ISNUMBER(SEARCH("film &amp; video/drama", N2429)),"drama",ISNUMBER(SEARCH("film &amp; video/science fiction", N2429)),"science fiction",ISNUMBER(SEARCH("film &amp; video/shorts", N2429)),"shorts",ISNUMBER(SEARCH("food/food trucks", N2429)),"food trucks",ISNUMBER(SEARCH("food/restaurants", N2429)),"restaurants",ISNUMBER(SEARCH("food/small batch", N2429)),"small batch",ISNUMBER(SEARCH("games/mobile games", N2429)),"mobile games",ISNUMBER(SEARCH("games/tabletop games", N2429)),"tabletop games",ISNUMBER(SEARCH("games/video games", N2429)),"video games",ISNUMBER(SEARCH("music/classical music", N2429)),"classical music",ISNUMBER(SEARCH("music/electronic music", N2429)),"electronic music",ISNUMBER(SEARCH("music/faith", N2429)),"faith",ISNUMBER(SEARCH("music/indie rock", N2429)),"indie rock",ISNUMBER(SEARCH("music/jazz", N2429)),"jazz",ISNUMBER(SEARCH("music/metal", N2429)),"metal",ISNUMBER(SEARCH("music/pop", N2429)),"pop",ISNUMBER(SEARCH("music/rock", N2429)),"rock",ISNUMBER(SEARCH("music/world music", N2429)),"world music",ISNUMBER(SEARCH("journalism/audio", N2429)),"audio",ISNUMBER(SEARCH("photography/nature", N2429)),"nature",ISNUMBER(SEARCH("photography/people", N2429)),"people",ISNUMBER(SEARCH("photography/photobooks", N2429)),"photobooks",ISNUMBER(SEARCH("photography/places", N2429)),"places",ISNUMBER(SEARCH("publishing/art books", N2429)),"art books",ISNUMBER(SEARCH("publishing/children's books", N2429)),"children's books",ISNUMBER(SEARCH("publishing/fiction", N2429)),"fiction",ISNUMBER(SEARCH("publishing/nonfiction", N2429)),"nonfiction",ISNUMBER(SEARCH("publishing/radio &amp; podcasts", N2429)),"radio &amp; podcasts",ISNUMBER(SEARCH("publishing/translations", N2429)),"translations",ISNUMBER(SEARCH("technology/gadgets", N2429)),"gadgets",ISNUMBER(SEARCH("technology/hardware", N2429)),"hardware",ISNUMBER(SEARCH("technology/makerspaces", N2429)),"makerspaces",ISNUMBER(SEARCH("technology/space exploration", N2429)),"space exploration",ISNUMBER(SEARCH("technology/wearables", N2429)),"wearables",ISNUMBER(SEARCH("technology/web", N2429)),"web",ISNUMBER(SEARCH("theater/musical", N2429)),"musical",ISNUMBER(SEARCH("theater/plays", N2429)),"plays",ISNUMBER(SEARCH("theater/spaces", N2429)),"spaces")</f>
        <v>food trucks</v>
      </c>
      <c r="S2429" s="6">
        <f t="shared" si="187"/>
        <v>42412.318668981476</v>
      </c>
      <c r="T2429" s="6">
        <f t="shared" si="188"/>
        <v>42452.277002314819</v>
      </c>
    </row>
    <row r="2430" spans="1:20" ht="32" hidden="1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9"/>
        <v>1</v>
      </c>
      <c r="Q2430" t="str">
        <f t="shared" si="186"/>
        <v>food</v>
      </c>
      <c r="R2430" t="str" cm="1">
        <f t="array" ref="R2430">_xlfn.IFS(ISNUMBER(SEARCH("film &amp; video/television", N2430)),"television",ISNUMBER(SEARCH("film &amp; video/animation", N2430)),"animation",ISNUMBER(SEARCH("film &amp; video/documentary", N2430)),"documentary",ISNUMBER(SEARCH("film &amp; video/drama", N2430)),"drama",ISNUMBER(SEARCH("film &amp; video/science fiction", N2430)),"science fiction",ISNUMBER(SEARCH("film &amp; video/shorts", N2430)),"shorts",ISNUMBER(SEARCH("food/food trucks", N2430)),"food trucks",ISNUMBER(SEARCH("food/restaurants", N2430)),"restaurants",ISNUMBER(SEARCH("food/small batch", N2430)),"small batch",ISNUMBER(SEARCH("games/mobile games", N2430)),"mobile games",ISNUMBER(SEARCH("games/tabletop games", N2430)),"tabletop games",ISNUMBER(SEARCH("games/video games", N2430)),"video games",ISNUMBER(SEARCH("music/classical music", N2430)),"classical music",ISNUMBER(SEARCH("music/electronic music", N2430)),"electronic music",ISNUMBER(SEARCH("music/faith", N2430)),"faith",ISNUMBER(SEARCH("music/indie rock", N2430)),"indie rock",ISNUMBER(SEARCH("music/jazz", N2430)),"jazz",ISNUMBER(SEARCH("music/metal", N2430)),"metal",ISNUMBER(SEARCH("music/pop", N2430)),"pop",ISNUMBER(SEARCH("music/rock", N2430)),"rock",ISNUMBER(SEARCH("music/world music", N2430)),"world music",ISNUMBER(SEARCH("journalism/audio", N2430)),"audio",ISNUMBER(SEARCH("photography/nature", N2430)),"nature",ISNUMBER(SEARCH("photography/people", N2430)),"people",ISNUMBER(SEARCH("photography/photobooks", N2430)),"photobooks",ISNUMBER(SEARCH("photography/places", N2430)),"places",ISNUMBER(SEARCH("publishing/art books", N2430)),"art books",ISNUMBER(SEARCH("publishing/children's books", N2430)),"children's books",ISNUMBER(SEARCH("publishing/fiction", N2430)),"fiction",ISNUMBER(SEARCH("publishing/nonfiction", N2430)),"nonfiction",ISNUMBER(SEARCH("publishing/radio &amp; podcasts", N2430)),"radio &amp; podcasts",ISNUMBER(SEARCH("publishing/translations", N2430)),"translations",ISNUMBER(SEARCH("technology/gadgets", N2430)),"gadgets",ISNUMBER(SEARCH("technology/hardware", N2430)),"hardware",ISNUMBER(SEARCH("technology/makerspaces", N2430)),"makerspaces",ISNUMBER(SEARCH("technology/space exploration", N2430)),"space exploration",ISNUMBER(SEARCH("technology/wearables", N2430)),"wearables",ISNUMBER(SEARCH("technology/web", N2430)),"web",ISNUMBER(SEARCH("theater/musical", N2430)),"musical",ISNUMBER(SEARCH("theater/plays", N2430)),"plays",ISNUMBER(SEARCH("theater/spaces", N2430)),"spaces")</f>
        <v>food trucks</v>
      </c>
      <c r="S2430" s="6">
        <f t="shared" si="187"/>
        <v>42045.784155092595</v>
      </c>
      <c r="T2430" s="6">
        <f t="shared" si="188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9"/>
        <v>501.25</v>
      </c>
      <c r="Q2431" t="str">
        <f t="shared" si="186"/>
        <v>food</v>
      </c>
      <c r="R2431" t="str" cm="1">
        <f t="array" ref="R2431">_xlfn.IFS(ISNUMBER(SEARCH("film &amp; video/television", N2431)),"television",ISNUMBER(SEARCH("film &amp; video/animation", N2431)),"animation",ISNUMBER(SEARCH("film &amp; video/documentary", N2431)),"documentary",ISNUMBER(SEARCH("film &amp; video/drama", N2431)),"drama",ISNUMBER(SEARCH("film &amp; video/science fiction", N2431)),"science fiction",ISNUMBER(SEARCH("film &amp; video/shorts", N2431)),"shorts",ISNUMBER(SEARCH("food/food trucks", N2431)),"food trucks",ISNUMBER(SEARCH("food/restaurants", N2431)),"restaurants",ISNUMBER(SEARCH("food/small batch", N2431)),"small batch",ISNUMBER(SEARCH("games/mobile games", N2431)),"mobile games",ISNUMBER(SEARCH("games/tabletop games", N2431)),"tabletop games",ISNUMBER(SEARCH("games/video games", N2431)),"video games",ISNUMBER(SEARCH("music/classical music", N2431)),"classical music",ISNUMBER(SEARCH("music/electronic music", N2431)),"electronic music",ISNUMBER(SEARCH("music/faith", N2431)),"faith",ISNUMBER(SEARCH("music/indie rock", N2431)),"indie rock",ISNUMBER(SEARCH("music/jazz", N2431)),"jazz",ISNUMBER(SEARCH("music/metal", N2431)),"metal",ISNUMBER(SEARCH("music/pop", N2431)),"pop",ISNUMBER(SEARCH("music/rock", N2431)),"rock",ISNUMBER(SEARCH("music/world music", N2431)),"world music",ISNUMBER(SEARCH("journalism/audio", N2431)),"audio",ISNUMBER(SEARCH("photography/nature", N2431)),"nature",ISNUMBER(SEARCH("photography/people", N2431)),"people",ISNUMBER(SEARCH("photography/photobooks", N2431)),"photobooks",ISNUMBER(SEARCH("photography/places", N2431)),"places",ISNUMBER(SEARCH("publishing/art books", N2431)),"art books",ISNUMBER(SEARCH("publishing/children's books", N2431)),"children's books",ISNUMBER(SEARCH("publishing/fiction", N2431)),"fiction",ISNUMBER(SEARCH("publishing/nonfiction", N2431)),"nonfiction",ISNUMBER(SEARCH("publishing/radio &amp; podcasts", N2431)),"radio &amp; podcasts",ISNUMBER(SEARCH("publishing/translations", N2431)),"translations",ISNUMBER(SEARCH("technology/gadgets", N2431)),"gadgets",ISNUMBER(SEARCH("technology/hardware", N2431)),"hardware",ISNUMBER(SEARCH("technology/makerspaces", N2431)),"makerspaces",ISNUMBER(SEARCH("technology/space exploration", N2431)),"space exploration",ISNUMBER(SEARCH("technology/wearables", N2431)),"wearables",ISNUMBER(SEARCH("technology/web", N2431)),"web",ISNUMBER(SEARCH("theater/musical", N2431)),"musical",ISNUMBER(SEARCH("theater/plays", N2431)),"plays",ISNUMBER(SEARCH("theater/spaces", N2431)),"spaces")</f>
        <v>food trucks</v>
      </c>
      <c r="S2431" s="6">
        <f t="shared" si="187"/>
        <v>42734.879236111112</v>
      </c>
      <c r="T2431" s="6">
        <f t="shared" si="188"/>
        <v>42771.697222222225</v>
      </c>
    </row>
    <row r="2432" spans="1:20" ht="48" hidden="1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9"/>
        <v>10.5</v>
      </c>
      <c r="Q2432" t="str">
        <f t="shared" si="186"/>
        <v>food</v>
      </c>
      <c r="R2432" t="str" cm="1">
        <f t="array" ref="R2432">_xlfn.IFS(ISNUMBER(SEARCH("film &amp; video/television", N2432)),"television",ISNUMBER(SEARCH("film &amp; video/animation", N2432)),"animation",ISNUMBER(SEARCH("film &amp; video/documentary", N2432)),"documentary",ISNUMBER(SEARCH("film &amp; video/drama", N2432)),"drama",ISNUMBER(SEARCH("film &amp; video/science fiction", N2432)),"science fiction",ISNUMBER(SEARCH("film &amp; video/shorts", N2432)),"shorts",ISNUMBER(SEARCH("food/food trucks", N2432)),"food trucks",ISNUMBER(SEARCH("food/restaurants", N2432)),"restaurants",ISNUMBER(SEARCH("food/small batch", N2432)),"small batch",ISNUMBER(SEARCH("games/mobile games", N2432)),"mobile games",ISNUMBER(SEARCH("games/tabletop games", N2432)),"tabletop games",ISNUMBER(SEARCH("games/video games", N2432)),"video games",ISNUMBER(SEARCH("music/classical music", N2432)),"classical music",ISNUMBER(SEARCH("music/electronic music", N2432)),"electronic music",ISNUMBER(SEARCH("music/faith", N2432)),"faith",ISNUMBER(SEARCH("music/indie rock", N2432)),"indie rock",ISNUMBER(SEARCH("music/jazz", N2432)),"jazz",ISNUMBER(SEARCH("music/metal", N2432)),"metal",ISNUMBER(SEARCH("music/pop", N2432)),"pop",ISNUMBER(SEARCH("music/rock", N2432)),"rock",ISNUMBER(SEARCH("music/world music", N2432)),"world music",ISNUMBER(SEARCH("journalism/audio", N2432)),"audio",ISNUMBER(SEARCH("photography/nature", N2432)),"nature",ISNUMBER(SEARCH("photography/people", N2432)),"people",ISNUMBER(SEARCH("photography/photobooks", N2432)),"photobooks",ISNUMBER(SEARCH("photography/places", N2432)),"places",ISNUMBER(SEARCH("publishing/art books", N2432)),"art books",ISNUMBER(SEARCH("publishing/children's books", N2432)),"children's books",ISNUMBER(SEARCH("publishing/fiction", N2432)),"fiction",ISNUMBER(SEARCH("publishing/nonfiction", N2432)),"nonfiction",ISNUMBER(SEARCH("publishing/radio &amp; podcasts", N2432)),"radio &amp; podcasts",ISNUMBER(SEARCH("publishing/translations", N2432)),"translations",ISNUMBER(SEARCH("technology/gadgets", N2432)),"gadgets",ISNUMBER(SEARCH("technology/hardware", N2432)),"hardware",ISNUMBER(SEARCH("technology/makerspaces", N2432)),"makerspaces",ISNUMBER(SEARCH("technology/space exploration", N2432)),"space exploration",ISNUMBER(SEARCH("technology/wearables", N2432)),"wearables",ISNUMBER(SEARCH("technology/web", N2432)),"web",ISNUMBER(SEARCH("theater/musical", N2432)),"musical",ISNUMBER(SEARCH("theater/plays", N2432)),"plays",ISNUMBER(SEARCH("theater/spaces", N2432)),"spaces")</f>
        <v>food trucks</v>
      </c>
      <c r="S2432" s="6">
        <f t="shared" si="187"/>
        <v>42382.130833333329</v>
      </c>
      <c r="T2432" s="6">
        <f t="shared" si="188"/>
        <v>42412.130833333329</v>
      </c>
    </row>
    <row r="2433" spans="1:20" ht="32" hidden="1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9"/>
        <v>1</v>
      </c>
      <c r="Q2433" t="str">
        <f t="shared" si="186"/>
        <v>food</v>
      </c>
      <c r="R2433" t="str" cm="1">
        <f t="array" ref="R2433">_xlfn.IFS(ISNUMBER(SEARCH("film &amp; video/television", N2433)),"television",ISNUMBER(SEARCH("film &amp; video/animation", N2433)),"animation",ISNUMBER(SEARCH("film &amp; video/documentary", N2433)),"documentary",ISNUMBER(SEARCH("film &amp; video/drama", N2433)),"drama",ISNUMBER(SEARCH("film &amp; video/science fiction", N2433)),"science fiction",ISNUMBER(SEARCH("film &amp; video/shorts", N2433)),"shorts",ISNUMBER(SEARCH("food/food trucks", N2433)),"food trucks",ISNUMBER(SEARCH("food/restaurants", N2433)),"restaurants",ISNUMBER(SEARCH("food/small batch", N2433)),"small batch",ISNUMBER(SEARCH("games/mobile games", N2433)),"mobile games",ISNUMBER(SEARCH("games/tabletop games", N2433)),"tabletop games",ISNUMBER(SEARCH("games/video games", N2433)),"video games",ISNUMBER(SEARCH("music/classical music", N2433)),"classical music",ISNUMBER(SEARCH("music/electronic music", N2433)),"electronic music",ISNUMBER(SEARCH("music/faith", N2433)),"faith",ISNUMBER(SEARCH("music/indie rock", N2433)),"indie rock",ISNUMBER(SEARCH("music/jazz", N2433)),"jazz",ISNUMBER(SEARCH("music/metal", N2433)),"metal",ISNUMBER(SEARCH("music/pop", N2433)),"pop",ISNUMBER(SEARCH("music/rock", N2433)),"rock",ISNUMBER(SEARCH("music/world music", N2433)),"world music",ISNUMBER(SEARCH("journalism/audio", N2433)),"audio",ISNUMBER(SEARCH("photography/nature", N2433)),"nature",ISNUMBER(SEARCH("photography/people", N2433)),"people",ISNUMBER(SEARCH("photography/photobooks", N2433)),"photobooks",ISNUMBER(SEARCH("photography/places", N2433)),"places",ISNUMBER(SEARCH("publishing/art books", N2433)),"art books",ISNUMBER(SEARCH("publishing/children's books", N2433)),"children's books",ISNUMBER(SEARCH("publishing/fiction", N2433)),"fiction",ISNUMBER(SEARCH("publishing/nonfiction", N2433)),"nonfiction",ISNUMBER(SEARCH("publishing/radio &amp; podcasts", N2433)),"radio &amp; podcasts",ISNUMBER(SEARCH("publishing/translations", N2433)),"translations",ISNUMBER(SEARCH("technology/gadgets", N2433)),"gadgets",ISNUMBER(SEARCH("technology/hardware", N2433)),"hardware",ISNUMBER(SEARCH("technology/makerspaces", N2433)),"makerspaces",ISNUMBER(SEARCH("technology/space exploration", N2433)),"space exploration",ISNUMBER(SEARCH("technology/wearables", N2433)),"wearables",ISNUMBER(SEARCH("technology/web", N2433)),"web",ISNUMBER(SEARCH("theater/musical", N2433)),"musical",ISNUMBER(SEARCH("theater/plays", N2433)),"plays",ISNUMBER(SEARCH("theater/spaces", N2433)),"spaces")</f>
        <v>food trucks</v>
      </c>
      <c r="S2433" s="6">
        <f t="shared" si="187"/>
        <v>42489.099687499998</v>
      </c>
      <c r="T2433" s="6">
        <f t="shared" si="188"/>
        <v>42549.099687499998</v>
      </c>
    </row>
    <row r="2434" spans="1:20" ht="32" hidden="1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>
        <f t="shared" si="189"/>
        <v>1</v>
      </c>
      <c r="Q2434" t="str">
        <f t="shared" si="186"/>
        <v>food</v>
      </c>
      <c r="R2434" t="str" cm="1">
        <f t="array" ref="R2434">_xlfn.IFS(ISNUMBER(SEARCH("film &amp; video/television", N2434)),"television",ISNUMBER(SEARCH("film &amp; video/animation", N2434)),"animation",ISNUMBER(SEARCH("film &amp; video/documentary", N2434)),"documentary",ISNUMBER(SEARCH("film &amp; video/drama", N2434)),"drama",ISNUMBER(SEARCH("film &amp; video/science fiction", N2434)),"science fiction",ISNUMBER(SEARCH("film &amp; video/shorts", N2434)),"shorts",ISNUMBER(SEARCH("food/food trucks", N2434)),"food trucks",ISNUMBER(SEARCH("food/restaurants", N2434)),"restaurants",ISNUMBER(SEARCH("food/small batch", N2434)),"small batch",ISNUMBER(SEARCH("games/mobile games", N2434)),"mobile games",ISNUMBER(SEARCH("games/tabletop games", N2434)),"tabletop games",ISNUMBER(SEARCH("games/video games", N2434)),"video games",ISNUMBER(SEARCH("music/classical music", N2434)),"classical music",ISNUMBER(SEARCH("music/electronic music", N2434)),"electronic music",ISNUMBER(SEARCH("music/faith", N2434)),"faith",ISNUMBER(SEARCH("music/indie rock", N2434)),"indie rock",ISNUMBER(SEARCH("music/jazz", N2434)),"jazz",ISNUMBER(SEARCH("music/metal", N2434)),"metal",ISNUMBER(SEARCH("music/pop", N2434)),"pop",ISNUMBER(SEARCH("music/rock", N2434)),"rock",ISNUMBER(SEARCH("music/world music", N2434)),"world music",ISNUMBER(SEARCH("journalism/audio", N2434)),"audio",ISNUMBER(SEARCH("photography/nature", N2434)),"nature",ISNUMBER(SEARCH("photography/people", N2434)),"people",ISNUMBER(SEARCH("photography/photobooks", N2434)),"photobooks",ISNUMBER(SEARCH("photography/places", N2434)),"places",ISNUMBER(SEARCH("publishing/art books", N2434)),"art books",ISNUMBER(SEARCH("publishing/children's books", N2434)),"children's books",ISNUMBER(SEARCH("publishing/fiction", N2434)),"fiction",ISNUMBER(SEARCH("publishing/nonfiction", N2434)),"nonfiction",ISNUMBER(SEARCH("publishing/radio &amp; podcasts", N2434)),"radio &amp; podcasts",ISNUMBER(SEARCH("publishing/translations", N2434)),"translations",ISNUMBER(SEARCH("technology/gadgets", N2434)),"gadgets",ISNUMBER(SEARCH("technology/hardware", N2434)),"hardware",ISNUMBER(SEARCH("technology/makerspaces", N2434)),"makerspaces",ISNUMBER(SEARCH("technology/space exploration", N2434)),"space exploration",ISNUMBER(SEARCH("technology/wearables", N2434)),"wearables",ISNUMBER(SEARCH("technology/web", N2434)),"web",ISNUMBER(SEARCH("theater/musical", N2434)),"musical",ISNUMBER(SEARCH("theater/plays", N2434)),"plays",ISNUMBER(SEARCH("theater/spaces", N2434)),"spaces")</f>
        <v>food trucks</v>
      </c>
      <c r="S2434" s="6">
        <f t="shared" si="187"/>
        <v>42041.218715277777</v>
      </c>
      <c r="T2434" s="6">
        <f t="shared" si="188"/>
        <v>42071.218715277777</v>
      </c>
    </row>
    <row r="2435" spans="1:20" ht="48" hidden="1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(E2435/D2435)*100</f>
        <v>0</v>
      </c>
      <c r="P2435">
        <v>0</v>
      </c>
      <c r="Q2435" t="str">
        <f t="shared" ref="Q2435:Q2498" si="191">_xlfn.IFS(ISNUMBER(SEARCH("film &amp; video", N2435)),"film &amp; video",ISNUMBER(SEARCH("food", N2435)),"food",ISNUMBER(SEARCH("games", N2435)),"games",ISNUMBER(SEARCH("journalism", N2435)),"journalism",ISNUMBER(SEARCH("music", N2435)),"music",ISNUMBER(SEARCH("photography", N2435)),"photography",ISNUMBER(SEARCH("publishing", N2435)),"publishing",ISNUMBER(SEARCH("technology", N2435)),"technology",ISNUMBER(SEARCH("theater", N2435)),"theater")</f>
        <v>food</v>
      </c>
      <c r="R2435" t="str" cm="1">
        <f t="array" ref="R2435">_xlfn.IFS(ISNUMBER(SEARCH("film &amp; video/television", N2435)),"television",ISNUMBER(SEARCH("film &amp; video/animation", N2435)),"animation",ISNUMBER(SEARCH("film &amp; video/documentary", N2435)),"documentary",ISNUMBER(SEARCH("film &amp; video/drama", N2435)),"drama",ISNUMBER(SEARCH("film &amp; video/science fiction", N2435)),"science fiction",ISNUMBER(SEARCH("film &amp; video/shorts", N2435)),"shorts",ISNUMBER(SEARCH("food/food trucks", N2435)),"food trucks",ISNUMBER(SEARCH("food/restaurants", N2435)),"restaurants",ISNUMBER(SEARCH("food/small batch", N2435)),"small batch",ISNUMBER(SEARCH("games/mobile games", N2435)),"mobile games",ISNUMBER(SEARCH("games/tabletop games", N2435)),"tabletop games",ISNUMBER(SEARCH("games/video games", N2435)),"video games",ISNUMBER(SEARCH("music/classical music", N2435)),"classical music",ISNUMBER(SEARCH("music/electronic music", N2435)),"electronic music",ISNUMBER(SEARCH("music/faith", N2435)),"faith",ISNUMBER(SEARCH("music/indie rock", N2435)),"indie rock",ISNUMBER(SEARCH("music/jazz", N2435)),"jazz",ISNUMBER(SEARCH("music/metal", N2435)),"metal",ISNUMBER(SEARCH("music/pop", N2435)),"pop",ISNUMBER(SEARCH("music/rock", N2435)),"rock",ISNUMBER(SEARCH("music/world music", N2435)),"world music",ISNUMBER(SEARCH("journalism/audio", N2435)),"audio",ISNUMBER(SEARCH("photography/nature", N2435)),"nature",ISNUMBER(SEARCH("photography/people", N2435)),"people",ISNUMBER(SEARCH("photography/photobooks", N2435)),"photobooks",ISNUMBER(SEARCH("photography/places", N2435)),"places",ISNUMBER(SEARCH("publishing/art books", N2435)),"art books",ISNUMBER(SEARCH("publishing/children's books", N2435)),"children's books",ISNUMBER(SEARCH("publishing/fiction", N2435)),"fiction",ISNUMBER(SEARCH("publishing/nonfiction", N2435)),"nonfiction",ISNUMBER(SEARCH("publishing/radio &amp; podcasts", N2435)),"radio &amp; podcasts",ISNUMBER(SEARCH("publishing/translations", N2435)),"translations",ISNUMBER(SEARCH("technology/gadgets", N2435)),"gadgets",ISNUMBER(SEARCH("technology/hardware", N2435)),"hardware",ISNUMBER(SEARCH("technology/makerspaces", N2435)),"makerspaces",ISNUMBER(SEARCH("technology/space exploration", N2435)),"space exploration",ISNUMBER(SEARCH("technology/wearables", N2435)),"wearables",ISNUMBER(SEARCH("technology/web", N2435)),"web",ISNUMBER(SEARCH("theater/musical", N2435)),"musical",ISNUMBER(SEARCH("theater/plays", N2435)),"plays",ISNUMBER(SEARCH("theater/spaces", N2435)),"spaces")</f>
        <v>food trucks</v>
      </c>
      <c r="S2435" s="6">
        <f t="shared" ref="S2435:S2498" si="192">(((J2435/60)/60)/24)+DATE(1970,1,1)</f>
        <v>42397.89980324074</v>
      </c>
      <c r="T2435" s="6">
        <f t="shared" ref="T2435:T2498" si="193">(((I2435/60)/60)/24)+DATE(1970,1,1)</f>
        <v>42427.89980324074</v>
      </c>
    </row>
    <row r="2436" spans="1:20" ht="48" hidden="1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ref="P2436:P2498" si="194">(E2436/L2436)</f>
        <v>13</v>
      </c>
      <c r="Q2436" t="str">
        <f t="shared" si="191"/>
        <v>food</v>
      </c>
      <c r="R2436" t="str" cm="1">
        <f t="array" ref="R2436">_xlfn.IFS(ISNUMBER(SEARCH("film &amp; video/television", N2436)),"television",ISNUMBER(SEARCH("film &amp; video/animation", N2436)),"animation",ISNUMBER(SEARCH("film &amp; video/documentary", N2436)),"documentary",ISNUMBER(SEARCH("film &amp; video/drama", N2436)),"drama",ISNUMBER(SEARCH("film &amp; video/science fiction", N2436)),"science fiction",ISNUMBER(SEARCH("film &amp; video/shorts", N2436)),"shorts",ISNUMBER(SEARCH("food/food trucks", N2436)),"food trucks",ISNUMBER(SEARCH("food/restaurants", N2436)),"restaurants",ISNUMBER(SEARCH("food/small batch", N2436)),"small batch",ISNUMBER(SEARCH("games/mobile games", N2436)),"mobile games",ISNUMBER(SEARCH("games/tabletop games", N2436)),"tabletop games",ISNUMBER(SEARCH("games/video games", N2436)),"video games",ISNUMBER(SEARCH("music/classical music", N2436)),"classical music",ISNUMBER(SEARCH("music/electronic music", N2436)),"electronic music",ISNUMBER(SEARCH("music/faith", N2436)),"faith",ISNUMBER(SEARCH("music/indie rock", N2436)),"indie rock",ISNUMBER(SEARCH("music/jazz", N2436)),"jazz",ISNUMBER(SEARCH("music/metal", N2436)),"metal",ISNUMBER(SEARCH("music/pop", N2436)),"pop",ISNUMBER(SEARCH("music/rock", N2436)),"rock",ISNUMBER(SEARCH("music/world music", N2436)),"world music",ISNUMBER(SEARCH("journalism/audio", N2436)),"audio",ISNUMBER(SEARCH("photography/nature", N2436)),"nature",ISNUMBER(SEARCH("photography/people", N2436)),"people",ISNUMBER(SEARCH("photography/photobooks", N2436)),"photobooks",ISNUMBER(SEARCH("photography/places", N2436)),"places",ISNUMBER(SEARCH("publishing/art books", N2436)),"art books",ISNUMBER(SEARCH("publishing/children's books", N2436)),"children's books",ISNUMBER(SEARCH("publishing/fiction", N2436)),"fiction",ISNUMBER(SEARCH("publishing/nonfiction", N2436)),"nonfiction",ISNUMBER(SEARCH("publishing/radio &amp; podcasts", N2436)),"radio &amp; podcasts",ISNUMBER(SEARCH("publishing/translations", N2436)),"translations",ISNUMBER(SEARCH("technology/gadgets", N2436)),"gadgets",ISNUMBER(SEARCH("technology/hardware", N2436)),"hardware",ISNUMBER(SEARCH("technology/makerspaces", N2436)),"makerspaces",ISNUMBER(SEARCH("technology/space exploration", N2436)),"space exploration",ISNUMBER(SEARCH("technology/wearables", N2436)),"wearables",ISNUMBER(SEARCH("technology/web", N2436)),"web",ISNUMBER(SEARCH("theater/musical", N2436)),"musical",ISNUMBER(SEARCH("theater/plays", N2436)),"plays",ISNUMBER(SEARCH("theater/spaces", N2436)),"spaces")</f>
        <v>food trucks</v>
      </c>
      <c r="S2436" s="6">
        <f t="shared" si="192"/>
        <v>42180.18604166666</v>
      </c>
      <c r="T2436" s="6">
        <f t="shared" si="193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4"/>
        <v>306</v>
      </c>
      <c r="Q2437" t="str">
        <f t="shared" si="191"/>
        <v>food</v>
      </c>
      <c r="R2437" t="str" cm="1">
        <f t="array" ref="R2437">_xlfn.IFS(ISNUMBER(SEARCH("film &amp; video/television", N2437)),"television",ISNUMBER(SEARCH("film &amp; video/animation", N2437)),"animation",ISNUMBER(SEARCH("film &amp; video/documentary", N2437)),"documentary",ISNUMBER(SEARCH("film &amp; video/drama", N2437)),"drama",ISNUMBER(SEARCH("film &amp; video/science fiction", N2437)),"science fiction",ISNUMBER(SEARCH("film &amp; video/shorts", N2437)),"shorts",ISNUMBER(SEARCH("food/food trucks", N2437)),"food trucks",ISNUMBER(SEARCH("food/restaurants", N2437)),"restaurants",ISNUMBER(SEARCH("food/small batch", N2437)),"small batch",ISNUMBER(SEARCH("games/mobile games", N2437)),"mobile games",ISNUMBER(SEARCH("games/tabletop games", N2437)),"tabletop games",ISNUMBER(SEARCH("games/video games", N2437)),"video games",ISNUMBER(SEARCH("music/classical music", N2437)),"classical music",ISNUMBER(SEARCH("music/electronic music", N2437)),"electronic music",ISNUMBER(SEARCH("music/faith", N2437)),"faith",ISNUMBER(SEARCH("music/indie rock", N2437)),"indie rock",ISNUMBER(SEARCH("music/jazz", N2437)),"jazz",ISNUMBER(SEARCH("music/metal", N2437)),"metal",ISNUMBER(SEARCH("music/pop", N2437)),"pop",ISNUMBER(SEARCH("music/rock", N2437)),"rock",ISNUMBER(SEARCH("music/world music", N2437)),"world music",ISNUMBER(SEARCH("journalism/audio", N2437)),"audio",ISNUMBER(SEARCH("photography/nature", N2437)),"nature",ISNUMBER(SEARCH("photography/people", N2437)),"people",ISNUMBER(SEARCH("photography/photobooks", N2437)),"photobooks",ISNUMBER(SEARCH("photography/places", N2437)),"places",ISNUMBER(SEARCH("publishing/art books", N2437)),"art books",ISNUMBER(SEARCH("publishing/children's books", N2437)),"children's books",ISNUMBER(SEARCH("publishing/fiction", N2437)),"fiction",ISNUMBER(SEARCH("publishing/nonfiction", N2437)),"nonfiction",ISNUMBER(SEARCH("publishing/radio &amp; podcasts", N2437)),"radio &amp; podcasts",ISNUMBER(SEARCH("publishing/translations", N2437)),"translations",ISNUMBER(SEARCH("technology/gadgets", N2437)),"gadgets",ISNUMBER(SEARCH("technology/hardware", N2437)),"hardware",ISNUMBER(SEARCH("technology/makerspaces", N2437)),"makerspaces",ISNUMBER(SEARCH("technology/space exploration", N2437)),"space exploration",ISNUMBER(SEARCH("technology/wearables", N2437)),"wearables",ISNUMBER(SEARCH("technology/web", N2437)),"web",ISNUMBER(SEARCH("theater/musical", N2437)),"musical",ISNUMBER(SEARCH("theater/plays", N2437)),"plays",ISNUMBER(SEARCH("theater/spaces", N2437)),"spaces")</f>
        <v>food trucks</v>
      </c>
      <c r="S2437" s="6">
        <f t="shared" si="192"/>
        <v>42252.277615740735</v>
      </c>
      <c r="T2437" s="6">
        <f t="shared" si="193"/>
        <v>42282.277615740735</v>
      </c>
    </row>
    <row r="2438" spans="1:20" ht="48" hidden="1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4"/>
        <v>22.5</v>
      </c>
      <c r="Q2438" t="str">
        <f t="shared" si="191"/>
        <v>food</v>
      </c>
      <c r="R2438" t="str" cm="1">
        <f t="array" ref="R2438">_xlfn.IFS(ISNUMBER(SEARCH("film &amp; video/television", N2438)),"television",ISNUMBER(SEARCH("film &amp; video/animation", N2438)),"animation",ISNUMBER(SEARCH("film &amp; video/documentary", N2438)),"documentary",ISNUMBER(SEARCH("film &amp; video/drama", N2438)),"drama",ISNUMBER(SEARCH("film &amp; video/science fiction", N2438)),"science fiction",ISNUMBER(SEARCH("film &amp; video/shorts", N2438)),"shorts",ISNUMBER(SEARCH("food/food trucks", N2438)),"food trucks",ISNUMBER(SEARCH("food/restaurants", N2438)),"restaurants",ISNUMBER(SEARCH("food/small batch", N2438)),"small batch",ISNUMBER(SEARCH("games/mobile games", N2438)),"mobile games",ISNUMBER(SEARCH("games/tabletop games", N2438)),"tabletop games",ISNUMBER(SEARCH("games/video games", N2438)),"video games",ISNUMBER(SEARCH("music/classical music", N2438)),"classical music",ISNUMBER(SEARCH("music/electronic music", N2438)),"electronic music",ISNUMBER(SEARCH("music/faith", N2438)),"faith",ISNUMBER(SEARCH("music/indie rock", N2438)),"indie rock",ISNUMBER(SEARCH("music/jazz", N2438)),"jazz",ISNUMBER(SEARCH("music/metal", N2438)),"metal",ISNUMBER(SEARCH("music/pop", N2438)),"pop",ISNUMBER(SEARCH("music/rock", N2438)),"rock",ISNUMBER(SEARCH("music/world music", N2438)),"world music",ISNUMBER(SEARCH("journalism/audio", N2438)),"audio",ISNUMBER(SEARCH("photography/nature", N2438)),"nature",ISNUMBER(SEARCH("photography/people", N2438)),"people",ISNUMBER(SEARCH("photography/photobooks", N2438)),"photobooks",ISNUMBER(SEARCH("photography/places", N2438)),"places",ISNUMBER(SEARCH("publishing/art books", N2438)),"art books",ISNUMBER(SEARCH("publishing/children's books", N2438)),"children's books",ISNUMBER(SEARCH("publishing/fiction", N2438)),"fiction",ISNUMBER(SEARCH("publishing/nonfiction", N2438)),"nonfiction",ISNUMBER(SEARCH("publishing/radio &amp; podcasts", N2438)),"radio &amp; podcasts",ISNUMBER(SEARCH("publishing/translations", N2438)),"translations",ISNUMBER(SEARCH("technology/gadgets", N2438)),"gadgets",ISNUMBER(SEARCH("technology/hardware", N2438)),"hardware",ISNUMBER(SEARCH("technology/makerspaces", N2438)),"makerspaces",ISNUMBER(SEARCH("technology/space exploration", N2438)),"space exploration",ISNUMBER(SEARCH("technology/wearables", N2438)),"wearables",ISNUMBER(SEARCH("technology/web", N2438)),"web",ISNUMBER(SEARCH("theater/musical", N2438)),"musical",ISNUMBER(SEARCH("theater/plays", N2438)),"plays",ISNUMBER(SEARCH("theater/spaces", N2438)),"spaces")</f>
        <v>food trucks</v>
      </c>
      <c r="S2438" s="6">
        <f t="shared" si="192"/>
        <v>42338.615393518514</v>
      </c>
      <c r="T2438" s="6">
        <f t="shared" si="193"/>
        <v>42398.615393518514</v>
      </c>
    </row>
    <row r="2439" spans="1:20" ht="48" hidden="1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v>0</v>
      </c>
      <c r="Q2439" t="str">
        <f t="shared" si="191"/>
        <v>food</v>
      </c>
      <c r="R2439" t="str" cm="1">
        <f t="array" ref="R2439">_xlfn.IFS(ISNUMBER(SEARCH("film &amp; video/television", N2439)),"television",ISNUMBER(SEARCH("film &amp; video/animation", N2439)),"animation",ISNUMBER(SEARCH("film &amp; video/documentary", N2439)),"documentary",ISNUMBER(SEARCH("film &amp; video/drama", N2439)),"drama",ISNUMBER(SEARCH("film &amp; video/science fiction", N2439)),"science fiction",ISNUMBER(SEARCH("film &amp; video/shorts", N2439)),"shorts",ISNUMBER(SEARCH("food/food trucks", N2439)),"food trucks",ISNUMBER(SEARCH("food/restaurants", N2439)),"restaurants",ISNUMBER(SEARCH("food/small batch", N2439)),"small batch",ISNUMBER(SEARCH("games/mobile games", N2439)),"mobile games",ISNUMBER(SEARCH("games/tabletop games", N2439)),"tabletop games",ISNUMBER(SEARCH("games/video games", N2439)),"video games",ISNUMBER(SEARCH("music/classical music", N2439)),"classical music",ISNUMBER(SEARCH("music/electronic music", N2439)),"electronic music",ISNUMBER(SEARCH("music/faith", N2439)),"faith",ISNUMBER(SEARCH("music/indie rock", N2439)),"indie rock",ISNUMBER(SEARCH("music/jazz", N2439)),"jazz",ISNUMBER(SEARCH("music/metal", N2439)),"metal",ISNUMBER(SEARCH("music/pop", N2439)),"pop",ISNUMBER(SEARCH("music/rock", N2439)),"rock",ISNUMBER(SEARCH("music/world music", N2439)),"world music",ISNUMBER(SEARCH("journalism/audio", N2439)),"audio",ISNUMBER(SEARCH("photography/nature", N2439)),"nature",ISNUMBER(SEARCH("photography/people", N2439)),"people",ISNUMBER(SEARCH("photography/photobooks", N2439)),"photobooks",ISNUMBER(SEARCH("photography/places", N2439)),"places",ISNUMBER(SEARCH("publishing/art books", N2439)),"art books",ISNUMBER(SEARCH("publishing/children's books", N2439)),"children's books",ISNUMBER(SEARCH("publishing/fiction", N2439)),"fiction",ISNUMBER(SEARCH("publishing/nonfiction", N2439)),"nonfiction",ISNUMBER(SEARCH("publishing/radio &amp; podcasts", N2439)),"radio &amp; podcasts",ISNUMBER(SEARCH("publishing/translations", N2439)),"translations",ISNUMBER(SEARCH("technology/gadgets", N2439)),"gadgets",ISNUMBER(SEARCH("technology/hardware", N2439)),"hardware",ISNUMBER(SEARCH("technology/makerspaces", N2439)),"makerspaces",ISNUMBER(SEARCH("technology/space exploration", N2439)),"space exploration",ISNUMBER(SEARCH("technology/wearables", N2439)),"wearables",ISNUMBER(SEARCH("technology/web", N2439)),"web",ISNUMBER(SEARCH("theater/musical", N2439)),"musical",ISNUMBER(SEARCH("theater/plays", N2439)),"plays",ISNUMBER(SEARCH("theater/spaces", N2439)),"spaces")</f>
        <v>food trucks</v>
      </c>
      <c r="S2439" s="6">
        <f t="shared" si="192"/>
        <v>42031.965138888889</v>
      </c>
      <c r="T2439" s="6">
        <f t="shared" si="193"/>
        <v>42080.75</v>
      </c>
    </row>
    <row r="2440" spans="1:20" ht="48" hidden="1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4"/>
        <v>50</v>
      </c>
      <c r="Q2440" t="str">
        <f t="shared" si="191"/>
        <v>food</v>
      </c>
      <c r="R2440" t="str" cm="1">
        <f t="array" ref="R2440">_xlfn.IFS(ISNUMBER(SEARCH("film &amp; video/television", N2440)),"television",ISNUMBER(SEARCH("film &amp; video/animation", N2440)),"animation",ISNUMBER(SEARCH("film &amp; video/documentary", N2440)),"documentary",ISNUMBER(SEARCH("film &amp; video/drama", N2440)),"drama",ISNUMBER(SEARCH("film &amp; video/science fiction", N2440)),"science fiction",ISNUMBER(SEARCH("film &amp; video/shorts", N2440)),"shorts",ISNUMBER(SEARCH("food/food trucks", N2440)),"food trucks",ISNUMBER(SEARCH("food/restaurants", N2440)),"restaurants",ISNUMBER(SEARCH("food/small batch", N2440)),"small batch",ISNUMBER(SEARCH("games/mobile games", N2440)),"mobile games",ISNUMBER(SEARCH("games/tabletop games", N2440)),"tabletop games",ISNUMBER(SEARCH("games/video games", N2440)),"video games",ISNUMBER(SEARCH("music/classical music", N2440)),"classical music",ISNUMBER(SEARCH("music/electronic music", N2440)),"electronic music",ISNUMBER(SEARCH("music/faith", N2440)),"faith",ISNUMBER(SEARCH("music/indie rock", N2440)),"indie rock",ISNUMBER(SEARCH("music/jazz", N2440)),"jazz",ISNUMBER(SEARCH("music/metal", N2440)),"metal",ISNUMBER(SEARCH("music/pop", N2440)),"pop",ISNUMBER(SEARCH("music/rock", N2440)),"rock",ISNUMBER(SEARCH("music/world music", N2440)),"world music",ISNUMBER(SEARCH("journalism/audio", N2440)),"audio",ISNUMBER(SEARCH("photography/nature", N2440)),"nature",ISNUMBER(SEARCH("photography/people", N2440)),"people",ISNUMBER(SEARCH("photography/photobooks", N2440)),"photobooks",ISNUMBER(SEARCH("photography/places", N2440)),"places",ISNUMBER(SEARCH("publishing/art books", N2440)),"art books",ISNUMBER(SEARCH("publishing/children's books", N2440)),"children's books",ISNUMBER(SEARCH("publishing/fiction", N2440)),"fiction",ISNUMBER(SEARCH("publishing/nonfiction", N2440)),"nonfiction",ISNUMBER(SEARCH("publishing/radio &amp; podcasts", N2440)),"radio &amp; podcasts",ISNUMBER(SEARCH("publishing/translations", N2440)),"translations",ISNUMBER(SEARCH("technology/gadgets", N2440)),"gadgets",ISNUMBER(SEARCH("technology/hardware", N2440)),"hardware",ISNUMBER(SEARCH("technology/makerspaces", N2440)),"makerspaces",ISNUMBER(SEARCH("technology/space exploration", N2440)),"space exploration",ISNUMBER(SEARCH("technology/wearables", N2440)),"wearables",ISNUMBER(SEARCH("technology/web", N2440)),"web",ISNUMBER(SEARCH("theater/musical", N2440)),"musical",ISNUMBER(SEARCH("theater/plays", N2440)),"plays",ISNUMBER(SEARCH("theater/spaces", N2440)),"spaces")</f>
        <v>food trucks</v>
      </c>
      <c r="S2440" s="6">
        <f t="shared" si="192"/>
        <v>42285.91506944444</v>
      </c>
      <c r="T2440" s="6">
        <f t="shared" si="193"/>
        <v>42345.956736111111</v>
      </c>
    </row>
    <row r="2441" spans="1:20" ht="48" hidden="1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v>0</v>
      </c>
      <c r="Q2441" t="str">
        <f t="shared" si="191"/>
        <v>food</v>
      </c>
      <c r="R2441" t="str" cm="1">
        <f t="array" ref="R2441">_xlfn.IFS(ISNUMBER(SEARCH("film &amp; video/television", N2441)),"television",ISNUMBER(SEARCH("film &amp; video/animation", N2441)),"animation",ISNUMBER(SEARCH("film &amp; video/documentary", N2441)),"documentary",ISNUMBER(SEARCH("film &amp; video/drama", N2441)),"drama",ISNUMBER(SEARCH("film &amp; video/science fiction", N2441)),"science fiction",ISNUMBER(SEARCH("film &amp; video/shorts", N2441)),"shorts",ISNUMBER(SEARCH("food/food trucks", N2441)),"food trucks",ISNUMBER(SEARCH("food/restaurants", N2441)),"restaurants",ISNUMBER(SEARCH("food/small batch", N2441)),"small batch",ISNUMBER(SEARCH("games/mobile games", N2441)),"mobile games",ISNUMBER(SEARCH("games/tabletop games", N2441)),"tabletop games",ISNUMBER(SEARCH("games/video games", N2441)),"video games",ISNUMBER(SEARCH("music/classical music", N2441)),"classical music",ISNUMBER(SEARCH("music/electronic music", N2441)),"electronic music",ISNUMBER(SEARCH("music/faith", N2441)),"faith",ISNUMBER(SEARCH("music/indie rock", N2441)),"indie rock",ISNUMBER(SEARCH("music/jazz", N2441)),"jazz",ISNUMBER(SEARCH("music/metal", N2441)),"metal",ISNUMBER(SEARCH("music/pop", N2441)),"pop",ISNUMBER(SEARCH("music/rock", N2441)),"rock",ISNUMBER(SEARCH("music/world music", N2441)),"world music",ISNUMBER(SEARCH("journalism/audio", N2441)),"audio",ISNUMBER(SEARCH("photography/nature", N2441)),"nature",ISNUMBER(SEARCH("photography/people", N2441)),"people",ISNUMBER(SEARCH("photography/photobooks", N2441)),"photobooks",ISNUMBER(SEARCH("photography/places", N2441)),"places",ISNUMBER(SEARCH("publishing/art books", N2441)),"art books",ISNUMBER(SEARCH("publishing/children's books", N2441)),"children's books",ISNUMBER(SEARCH("publishing/fiction", N2441)),"fiction",ISNUMBER(SEARCH("publishing/nonfiction", N2441)),"nonfiction",ISNUMBER(SEARCH("publishing/radio &amp; podcasts", N2441)),"radio &amp; podcasts",ISNUMBER(SEARCH("publishing/translations", N2441)),"translations",ISNUMBER(SEARCH("technology/gadgets", N2441)),"gadgets",ISNUMBER(SEARCH("technology/hardware", N2441)),"hardware",ISNUMBER(SEARCH("technology/makerspaces", N2441)),"makerspaces",ISNUMBER(SEARCH("technology/space exploration", N2441)),"space exploration",ISNUMBER(SEARCH("technology/wearables", N2441)),"wearables",ISNUMBER(SEARCH("technology/web", N2441)),"web",ISNUMBER(SEARCH("theater/musical", N2441)),"musical",ISNUMBER(SEARCH("theater/plays", N2441)),"plays",ISNUMBER(SEARCH("theater/spaces", N2441)),"spaces")</f>
        <v>food trucks</v>
      </c>
      <c r="S2441" s="6">
        <f t="shared" si="192"/>
        <v>42265.818622685183</v>
      </c>
      <c r="T2441" s="6">
        <f t="shared" si="193"/>
        <v>42295.818622685183</v>
      </c>
    </row>
    <row r="2442" spans="1:20" ht="32" hidden="1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4"/>
        <v>5</v>
      </c>
      <c r="Q2442" t="str">
        <f t="shared" si="191"/>
        <v>food</v>
      </c>
      <c r="R2442" t="str" cm="1">
        <f t="array" ref="R2442">_xlfn.IFS(ISNUMBER(SEARCH("film &amp; video/television", N2442)),"television",ISNUMBER(SEARCH("film &amp; video/animation", N2442)),"animation",ISNUMBER(SEARCH("film &amp; video/documentary", N2442)),"documentary",ISNUMBER(SEARCH("film &amp; video/drama", N2442)),"drama",ISNUMBER(SEARCH("film &amp; video/science fiction", N2442)),"science fiction",ISNUMBER(SEARCH("film &amp; video/shorts", N2442)),"shorts",ISNUMBER(SEARCH("food/food trucks", N2442)),"food trucks",ISNUMBER(SEARCH("food/restaurants", N2442)),"restaurants",ISNUMBER(SEARCH("food/small batch", N2442)),"small batch",ISNUMBER(SEARCH("games/mobile games", N2442)),"mobile games",ISNUMBER(SEARCH("games/tabletop games", N2442)),"tabletop games",ISNUMBER(SEARCH("games/video games", N2442)),"video games",ISNUMBER(SEARCH("music/classical music", N2442)),"classical music",ISNUMBER(SEARCH("music/electronic music", N2442)),"electronic music",ISNUMBER(SEARCH("music/faith", N2442)),"faith",ISNUMBER(SEARCH("music/indie rock", N2442)),"indie rock",ISNUMBER(SEARCH("music/jazz", N2442)),"jazz",ISNUMBER(SEARCH("music/metal", N2442)),"metal",ISNUMBER(SEARCH("music/pop", N2442)),"pop",ISNUMBER(SEARCH("music/rock", N2442)),"rock",ISNUMBER(SEARCH("music/world music", N2442)),"world music",ISNUMBER(SEARCH("journalism/audio", N2442)),"audio",ISNUMBER(SEARCH("photography/nature", N2442)),"nature",ISNUMBER(SEARCH("photography/people", N2442)),"people",ISNUMBER(SEARCH("photography/photobooks", N2442)),"photobooks",ISNUMBER(SEARCH("photography/places", N2442)),"places",ISNUMBER(SEARCH("publishing/art books", N2442)),"art books",ISNUMBER(SEARCH("publishing/children's books", N2442)),"children's books",ISNUMBER(SEARCH("publishing/fiction", N2442)),"fiction",ISNUMBER(SEARCH("publishing/nonfiction", N2442)),"nonfiction",ISNUMBER(SEARCH("publishing/radio &amp; podcasts", N2442)),"radio &amp; podcasts",ISNUMBER(SEARCH("publishing/translations", N2442)),"translations",ISNUMBER(SEARCH("technology/gadgets", N2442)),"gadgets",ISNUMBER(SEARCH("technology/hardware", N2442)),"hardware",ISNUMBER(SEARCH("technology/makerspaces", N2442)),"makerspaces",ISNUMBER(SEARCH("technology/space exploration", N2442)),"space exploration",ISNUMBER(SEARCH("technology/wearables", N2442)),"wearables",ISNUMBER(SEARCH("technology/web", N2442)),"web",ISNUMBER(SEARCH("theater/musical", N2442)),"musical",ISNUMBER(SEARCH("theater/plays", N2442)),"plays",ISNUMBER(SEARCH("theater/spaces", N2442)),"spaces")</f>
        <v>food trucks</v>
      </c>
      <c r="S2442" s="6">
        <f t="shared" si="192"/>
        <v>42383.899456018517</v>
      </c>
      <c r="T2442" s="6">
        <f t="shared" si="193"/>
        <v>42413.899456018517</v>
      </c>
    </row>
    <row r="2443" spans="1:20" ht="32" hidden="1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4"/>
        <v>74.22935779816514</v>
      </c>
      <c r="Q2443" t="str">
        <f t="shared" si="191"/>
        <v>food</v>
      </c>
      <c r="R2443" t="str" cm="1">
        <f t="array" ref="R2443">_xlfn.IFS(ISNUMBER(SEARCH("film &amp; video/television", N2443)),"television",ISNUMBER(SEARCH("film &amp; video/animation", N2443)),"animation",ISNUMBER(SEARCH("film &amp; video/documentary", N2443)),"documentary",ISNUMBER(SEARCH("film &amp; video/drama", N2443)),"drama",ISNUMBER(SEARCH("film &amp; video/science fiction", N2443)),"science fiction",ISNUMBER(SEARCH("film &amp; video/shorts", N2443)),"shorts",ISNUMBER(SEARCH("food/food trucks", N2443)),"food trucks",ISNUMBER(SEARCH("food/restaurants", N2443)),"restaurants",ISNUMBER(SEARCH("food/small batch", N2443)),"small batch",ISNUMBER(SEARCH("games/mobile games", N2443)),"mobile games",ISNUMBER(SEARCH("games/tabletop games", N2443)),"tabletop games",ISNUMBER(SEARCH("games/video games", N2443)),"video games",ISNUMBER(SEARCH("music/classical music", N2443)),"classical music",ISNUMBER(SEARCH("music/electronic music", N2443)),"electronic music",ISNUMBER(SEARCH("music/faith", N2443)),"faith",ISNUMBER(SEARCH("music/indie rock", N2443)),"indie rock",ISNUMBER(SEARCH("music/jazz", N2443)),"jazz",ISNUMBER(SEARCH("music/metal", N2443)),"metal",ISNUMBER(SEARCH("music/pop", N2443)),"pop",ISNUMBER(SEARCH("music/rock", N2443)),"rock",ISNUMBER(SEARCH("music/world music", N2443)),"world music",ISNUMBER(SEARCH("journalism/audio", N2443)),"audio",ISNUMBER(SEARCH("photography/nature", N2443)),"nature",ISNUMBER(SEARCH("photography/people", N2443)),"people",ISNUMBER(SEARCH("photography/photobooks", N2443)),"photobooks",ISNUMBER(SEARCH("photography/places", N2443)),"places",ISNUMBER(SEARCH("publishing/art books", N2443)),"art books",ISNUMBER(SEARCH("publishing/children's books", N2443)),"children's books",ISNUMBER(SEARCH("publishing/fiction", N2443)),"fiction",ISNUMBER(SEARCH("publishing/nonfiction", N2443)),"nonfiction",ISNUMBER(SEARCH("publishing/radio &amp; podcasts", N2443)),"radio &amp; podcasts",ISNUMBER(SEARCH("publishing/translations", N2443)),"translations",ISNUMBER(SEARCH("technology/gadgets", N2443)),"gadgets",ISNUMBER(SEARCH("technology/hardware", N2443)),"hardware",ISNUMBER(SEARCH("technology/makerspaces", N2443)),"makerspaces",ISNUMBER(SEARCH("technology/space exploration", N2443)),"space exploration",ISNUMBER(SEARCH("technology/wearables", N2443)),"wearables",ISNUMBER(SEARCH("technology/web", N2443)),"web",ISNUMBER(SEARCH("theater/musical", N2443)),"musical",ISNUMBER(SEARCH("theater/plays", N2443)),"plays",ISNUMBER(SEARCH("theater/spaces", N2443)),"spaces")</f>
        <v>small batch</v>
      </c>
      <c r="S2443" s="6">
        <f t="shared" si="192"/>
        <v>42187.125625000001</v>
      </c>
      <c r="T2443" s="6">
        <f t="shared" si="193"/>
        <v>42208.207638888889</v>
      </c>
    </row>
    <row r="2444" spans="1:20" ht="32" hidden="1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4"/>
        <v>81.252688172043008</v>
      </c>
      <c r="Q2444" t="str">
        <f t="shared" si="191"/>
        <v>food</v>
      </c>
      <c r="R2444" t="str" cm="1">
        <f t="array" ref="R2444">_xlfn.IFS(ISNUMBER(SEARCH("film &amp; video/television", N2444)),"television",ISNUMBER(SEARCH("film &amp; video/animation", N2444)),"animation",ISNUMBER(SEARCH("film &amp; video/documentary", N2444)),"documentary",ISNUMBER(SEARCH("film &amp; video/drama", N2444)),"drama",ISNUMBER(SEARCH("film &amp; video/science fiction", N2444)),"science fiction",ISNUMBER(SEARCH("film &amp; video/shorts", N2444)),"shorts",ISNUMBER(SEARCH("food/food trucks", N2444)),"food trucks",ISNUMBER(SEARCH("food/restaurants", N2444)),"restaurants",ISNUMBER(SEARCH("food/small batch", N2444)),"small batch",ISNUMBER(SEARCH("games/mobile games", N2444)),"mobile games",ISNUMBER(SEARCH("games/tabletop games", N2444)),"tabletop games",ISNUMBER(SEARCH("games/video games", N2444)),"video games",ISNUMBER(SEARCH("music/classical music", N2444)),"classical music",ISNUMBER(SEARCH("music/electronic music", N2444)),"electronic music",ISNUMBER(SEARCH("music/faith", N2444)),"faith",ISNUMBER(SEARCH("music/indie rock", N2444)),"indie rock",ISNUMBER(SEARCH("music/jazz", N2444)),"jazz",ISNUMBER(SEARCH("music/metal", N2444)),"metal",ISNUMBER(SEARCH("music/pop", N2444)),"pop",ISNUMBER(SEARCH("music/rock", N2444)),"rock",ISNUMBER(SEARCH("music/world music", N2444)),"world music",ISNUMBER(SEARCH("journalism/audio", N2444)),"audio",ISNUMBER(SEARCH("photography/nature", N2444)),"nature",ISNUMBER(SEARCH("photography/people", N2444)),"people",ISNUMBER(SEARCH("photography/photobooks", N2444)),"photobooks",ISNUMBER(SEARCH("photography/places", N2444)),"places",ISNUMBER(SEARCH("publishing/art books", N2444)),"art books",ISNUMBER(SEARCH("publishing/children's books", N2444)),"children's books",ISNUMBER(SEARCH("publishing/fiction", N2444)),"fiction",ISNUMBER(SEARCH("publishing/nonfiction", N2444)),"nonfiction",ISNUMBER(SEARCH("publishing/radio &amp; podcasts", N2444)),"radio &amp; podcasts",ISNUMBER(SEARCH("publishing/translations", N2444)),"translations",ISNUMBER(SEARCH("technology/gadgets", N2444)),"gadgets",ISNUMBER(SEARCH("technology/hardware", N2444)),"hardware",ISNUMBER(SEARCH("technology/makerspaces", N2444)),"makerspaces",ISNUMBER(SEARCH("technology/space exploration", N2444)),"space exploration",ISNUMBER(SEARCH("technology/wearables", N2444)),"wearables",ISNUMBER(SEARCH("technology/web", N2444)),"web",ISNUMBER(SEARCH("theater/musical", N2444)),"musical",ISNUMBER(SEARCH("theater/plays", N2444)),"plays",ISNUMBER(SEARCH("theater/spaces", N2444)),"spaces")</f>
        <v>small batch</v>
      </c>
      <c r="S2444" s="6">
        <f t="shared" si="192"/>
        <v>42052.666990740734</v>
      </c>
      <c r="T2444" s="6">
        <f t="shared" si="193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4"/>
        <v>130.23469453376205</v>
      </c>
      <c r="Q2445" t="str">
        <f t="shared" si="191"/>
        <v>food</v>
      </c>
      <c r="R2445" t="str" cm="1">
        <f t="array" ref="R2445">_xlfn.IFS(ISNUMBER(SEARCH("film &amp; video/television", N2445)),"television",ISNUMBER(SEARCH("film &amp; video/animation", N2445)),"animation",ISNUMBER(SEARCH("film &amp; video/documentary", N2445)),"documentary",ISNUMBER(SEARCH("film &amp; video/drama", N2445)),"drama",ISNUMBER(SEARCH("film &amp; video/science fiction", N2445)),"science fiction",ISNUMBER(SEARCH("film &amp; video/shorts", N2445)),"shorts",ISNUMBER(SEARCH("food/food trucks", N2445)),"food trucks",ISNUMBER(SEARCH("food/restaurants", N2445)),"restaurants",ISNUMBER(SEARCH("food/small batch", N2445)),"small batch",ISNUMBER(SEARCH("games/mobile games", N2445)),"mobile games",ISNUMBER(SEARCH("games/tabletop games", N2445)),"tabletop games",ISNUMBER(SEARCH("games/video games", N2445)),"video games",ISNUMBER(SEARCH("music/classical music", N2445)),"classical music",ISNUMBER(SEARCH("music/electronic music", N2445)),"electronic music",ISNUMBER(SEARCH("music/faith", N2445)),"faith",ISNUMBER(SEARCH("music/indie rock", N2445)),"indie rock",ISNUMBER(SEARCH("music/jazz", N2445)),"jazz",ISNUMBER(SEARCH("music/metal", N2445)),"metal",ISNUMBER(SEARCH("music/pop", N2445)),"pop",ISNUMBER(SEARCH("music/rock", N2445)),"rock",ISNUMBER(SEARCH("music/world music", N2445)),"world music",ISNUMBER(SEARCH("journalism/audio", N2445)),"audio",ISNUMBER(SEARCH("photography/nature", N2445)),"nature",ISNUMBER(SEARCH("photography/people", N2445)),"people",ISNUMBER(SEARCH("photography/photobooks", N2445)),"photobooks",ISNUMBER(SEARCH("photography/places", N2445)),"places",ISNUMBER(SEARCH("publishing/art books", N2445)),"art books",ISNUMBER(SEARCH("publishing/children's books", N2445)),"children's books",ISNUMBER(SEARCH("publishing/fiction", N2445)),"fiction",ISNUMBER(SEARCH("publishing/nonfiction", N2445)),"nonfiction",ISNUMBER(SEARCH("publishing/radio &amp; podcasts", N2445)),"radio &amp; podcasts",ISNUMBER(SEARCH("publishing/translations", N2445)),"translations",ISNUMBER(SEARCH("technology/gadgets", N2445)),"gadgets",ISNUMBER(SEARCH("technology/hardware", N2445)),"hardware",ISNUMBER(SEARCH("technology/makerspaces", N2445)),"makerspaces",ISNUMBER(SEARCH("technology/space exploration", N2445)),"space exploration",ISNUMBER(SEARCH("technology/wearables", N2445)),"wearables",ISNUMBER(SEARCH("technology/web", N2445)),"web",ISNUMBER(SEARCH("theater/musical", N2445)),"musical",ISNUMBER(SEARCH("theater/plays", N2445)),"plays",ISNUMBER(SEARCH("theater/spaces", N2445)),"spaces")</f>
        <v>small batch</v>
      </c>
      <c r="S2445" s="6">
        <f t="shared" si="192"/>
        <v>41836.625254629631</v>
      </c>
      <c r="T2445" s="6">
        <f t="shared" si="193"/>
        <v>41866.625254629631</v>
      </c>
    </row>
    <row r="2446" spans="1:20" ht="48" hidden="1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4"/>
        <v>53.409836065573771</v>
      </c>
      <c r="Q2446" t="str">
        <f t="shared" si="191"/>
        <v>food</v>
      </c>
      <c r="R2446" t="str" cm="1">
        <f t="array" ref="R2446">_xlfn.IFS(ISNUMBER(SEARCH("film &amp; video/television", N2446)),"television",ISNUMBER(SEARCH("film &amp; video/animation", N2446)),"animation",ISNUMBER(SEARCH("film &amp; video/documentary", N2446)),"documentary",ISNUMBER(SEARCH("film &amp; video/drama", N2446)),"drama",ISNUMBER(SEARCH("film &amp; video/science fiction", N2446)),"science fiction",ISNUMBER(SEARCH("film &amp; video/shorts", N2446)),"shorts",ISNUMBER(SEARCH("food/food trucks", N2446)),"food trucks",ISNUMBER(SEARCH("food/restaurants", N2446)),"restaurants",ISNUMBER(SEARCH("food/small batch", N2446)),"small batch",ISNUMBER(SEARCH("games/mobile games", N2446)),"mobile games",ISNUMBER(SEARCH("games/tabletop games", N2446)),"tabletop games",ISNUMBER(SEARCH("games/video games", N2446)),"video games",ISNUMBER(SEARCH("music/classical music", N2446)),"classical music",ISNUMBER(SEARCH("music/electronic music", N2446)),"electronic music",ISNUMBER(SEARCH("music/faith", N2446)),"faith",ISNUMBER(SEARCH("music/indie rock", N2446)),"indie rock",ISNUMBER(SEARCH("music/jazz", N2446)),"jazz",ISNUMBER(SEARCH("music/metal", N2446)),"metal",ISNUMBER(SEARCH("music/pop", N2446)),"pop",ISNUMBER(SEARCH("music/rock", N2446)),"rock",ISNUMBER(SEARCH("music/world music", N2446)),"world music",ISNUMBER(SEARCH("journalism/audio", N2446)),"audio",ISNUMBER(SEARCH("photography/nature", N2446)),"nature",ISNUMBER(SEARCH("photography/people", N2446)),"people",ISNUMBER(SEARCH("photography/photobooks", N2446)),"photobooks",ISNUMBER(SEARCH("photography/places", N2446)),"places",ISNUMBER(SEARCH("publishing/art books", N2446)),"art books",ISNUMBER(SEARCH("publishing/children's books", N2446)),"children's books",ISNUMBER(SEARCH("publishing/fiction", N2446)),"fiction",ISNUMBER(SEARCH("publishing/nonfiction", N2446)),"nonfiction",ISNUMBER(SEARCH("publishing/radio &amp; podcasts", N2446)),"radio &amp; podcasts",ISNUMBER(SEARCH("publishing/translations", N2446)),"translations",ISNUMBER(SEARCH("technology/gadgets", N2446)),"gadgets",ISNUMBER(SEARCH("technology/hardware", N2446)),"hardware",ISNUMBER(SEARCH("technology/makerspaces", N2446)),"makerspaces",ISNUMBER(SEARCH("technology/space exploration", N2446)),"space exploration",ISNUMBER(SEARCH("technology/wearables", N2446)),"wearables",ISNUMBER(SEARCH("technology/web", N2446)),"web",ISNUMBER(SEARCH("theater/musical", N2446)),"musical",ISNUMBER(SEARCH("theater/plays", N2446)),"plays",ISNUMBER(SEARCH("theater/spaces", N2446)),"spaces")</f>
        <v>small batch</v>
      </c>
      <c r="S2446" s="6">
        <f t="shared" si="192"/>
        <v>42485.754525462966</v>
      </c>
      <c r="T2446" s="6">
        <f t="shared" si="193"/>
        <v>42515.754525462966</v>
      </c>
    </row>
    <row r="2447" spans="1:20" ht="64" hidden="1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4"/>
        <v>75.130434782608702</v>
      </c>
      <c r="Q2447" t="str">
        <f t="shared" si="191"/>
        <v>food</v>
      </c>
      <c r="R2447" t="str" cm="1">
        <f t="array" ref="R2447">_xlfn.IFS(ISNUMBER(SEARCH("film &amp; video/television", N2447)),"television",ISNUMBER(SEARCH("film &amp; video/animation", N2447)),"animation",ISNUMBER(SEARCH("film &amp; video/documentary", N2447)),"documentary",ISNUMBER(SEARCH("film &amp; video/drama", N2447)),"drama",ISNUMBER(SEARCH("film &amp; video/science fiction", N2447)),"science fiction",ISNUMBER(SEARCH("film &amp; video/shorts", N2447)),"shorts",ISNUMBER(SEARCH("food/food trucks", N2447)),"food trucks",ISNUMBER(SEARCH("food/restaurants", N2447)),"restaurants",ISNUMBER(SEARCH("food/small batch", N2447)),"small batch",ISNUMBER(SEARCH("games/mobile games", N2447)),"mobile games",ISNUMBER(SEARCH("games/tabletop games", N2447)),"tabletop games",ISNUMBER(SEARCH("games/video games", N2447)),"video games",ISNUMBER(SEARCH("music/classical music", N2447)),"classical music",ISNUMBER(SEARCH("music/electronic music", N2447)),"electronic music",ISNUMBER(SEARCH("music/faith", N2447)),"faith",ISNUMBER(SEARCH("music/indie rock", N2447)),"indie rock",ISNUMBER(SEARCH("music/jazz", N2447)),"jazz",ISNUMBER(SEARCH("music/metal", N2447)),"metal",ISNUMBER(SEARCH("music/pop", N2447)),"pop",ISNUMBER(SEARCH("music/rock", N2447)),"rock",ISNUMBER(SEARCH("music/world music", N2447)),"world music",ISNUMBER(SEARCH("journalism/audio", N2447)),"audio",ISNUMBER(SEARCH("photography/nature", N2447)),"nature",ISNUMBER(SEARCH("photography/people", N2447)),"people",ISNUMBER(SEARCH("photography/photobooks", N2447)),"photobooks",ISNUMBER(SEARCH("photography/places", N2447)),"places",ISNUMBER(SEARCH("publishing/art books", N2447)),"art books",ISNUMBER(SEARCH("publishing/children's books", N2447)),"children's books",ISNUMBER(SEARCH("publishing/fiction", N2447)),"fiction",ISNUMBER(SEARCH("publishing/nonfiction", N2447)),"nonfiction",ISNUMBER(SEARCH("publishing/radio &amp; podcasts", N2447)),"radio &amp; podcasts",ISNUMBER(SEARCH("publishing/translations", N2447)),"translations",ISNUMBER(SEARCH("technology/gadgets", N2447)),"gadgets",ISNUMBER(SEARCH("technology/hardware", N2447)),"hardware",ISNUMBER(SEARCH("technology/makerspaces", N2447)),"makerspaces",ISNUMBER(SEARCH("technology/space exploration", N2447)),"space exploration",ISNUMBER(SEARCH("technology/wearables", N2447)),"wearables",ISNUMBER(SEARCH("technology/web", N2447)),"web",ISNUMBER(SEARCH("theater/musical", N2447)),"musical",ISNUMBER(SEARCH("theater/plays", N2447)),"plays",ISNUMBER(SEARCH("theater/spaces", N2447)),"spaces")</f>
        <v>small batch</v>
      </c>
      <c r="S2447" s="6">
        <f t="shared" si="192"/>
        <v>42243.190057870372</v>
      </c>
      <c r="T2447" s="6">
        <f t="shared" si="193"/>
        <v>42273.190057870372</v>
      </c>
    </row>
    <row r="2448" spans="1:20" ht="48" hidden="1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4"/>
        <v>75.666666666666671</v>
      </c>
      <c r="Q2448" t="str">
        <f t="shared" si="191"/>
        <v>food</v>
      </c>
      <c r="R2448" t="str" cm="1">
        <f t="array" ref="R2448">_xlfn.IFS(ISNUMBER(SEARCH("film &amp; video/television", N2448)),"television",ISNUMBER(SEARCH("film &amp; video/animation", N2448)),"animation",ISNUMBER(SEARCH("film &amp; video/documentary", N2448)),"documentary",ISNUMBER(SEARCH("film &amp; video/drama", N2448)),"drama",ISNUMBER(SEARCH("film &amp; video/science fiction", N2448)),"science fiction",ISNUMBER(SEARCH("film &amp; video/shorts", N2448)),"shorts",ISNUMBER(SEARCH("food/food trucks", N2448)),"food trucks",ISNUMBER(SEARCH("food/restaurants", N2448)),"restaurants",ISNUMBER(SEARCH("food/small batch", N2448)),"small batch",ISNUMBER(SEARCH("games/mobile games", N2448)),"mobile games",ISNUMBER(SEARCH("games/tabletop games", N2448)),"tabletop games",ISNUMBER(SEARCH("games/video games", N2448)),"video games",ISNUMBER(SEARCH("music/classical music", N2448)),"classical music",ISNUMBER(SEARCH("music/electronic music", N2448)),"electronic music",ISNUMBER(SEARCH("music/faith", N2448)),"faith",ISNUMBER(SEARCH("music/indie rock", N2448)),"indie rock",ISNUMBER(SEARCH("music/jazz", N2448)),"jazz",ISNUMBER(SEARCH("music/metal", N2448)),"metal",ISNUMBER(SEARCH("music/pop", N2448)),"pop",ISNUMBER(SEARCH("music/rock", N2448)),"rock",ISNUMBER(SEARCH("music/world music", N2448)),"world music",ISNUMBER(SEARCH("journalism/audio", N2448)),"audio",ISNUMBER(SEARCH("photography/nature", N2448)),"nature",ISNUMBER(SEARCH("photography/people", N2448)),"people",ISNUMBER(SEARCH("photography/photobooks", N2448)),"photobooks",ISNUMBER(SEARCH("photography/places", N2448)),"places",ISNUMBER(SEARCH("publishing/art books", N2448)),"art books",ISNUMBER(SEARCH("publishing/children's books", N2448)),"children's books",ISNUMBER(SEARCH("publishing/fiction", N2448)),"fiction",ISNUMBER(SEARCH("publishing/nonfiction", N2448)),"nonfiction",ISNUMBER(SEARCH("publishing/radio &amp; podcasts", N2448)),"radio &amp; podcasts",ISNUMBER(SEARCH("publishing/translations", N2448)),"translations",ISNUMBER(SEARCH("technology/gadgets", N2448)),"gadgets",ISNUMBER(SEARCH("technology/hardware", N2448)),"hardware",ISNUMBER(SEARCH("technology/makerspaces", N2448)),"makerspaces",ISNUMBER(SEARCH("technology/space exploration", N2448)),"space exploration",ISNUMBER(SEARCH("technology/wearables", N2448)),"wearables",ISNUMBER(SEARCH("technology/web", N2448)),"web",ISNUMBER(SEARCH("theater/musical", N2448)),"musical",ISNUMBER(SEARCH("theater/plays", N2448)),"plays",ISNUMBER(SEARCH("theater/spaces", N2448)),"spaces")</f>
        <v>small batch</v>
      </c>
      <c r="S2448" s="6">
        <f t="shared" si="192"/>
        <v>42670.602673611109</v>
      </c>
      <c r="T2448" s="6">
        <f t="shared" si="193"/>
        <v>42700.64434027778</v>
      </c>
    </row>
    <row r="2449" spans="1:20" ht="48" hidden="1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4"/>
        <v>31.691394658753708</v>
      </c>
      <c r="Q2449" t="str">
        <f t="shared" si="191"/>
        <v>food</v>
      </c>
      <c r="R2449" t="str" cm="1">
        <f t="array" ref="R2449">_xlfn.IFS(ISNUMBER(SEARCH("film &amp; video/television", N2449)),"television",ISNUMBER(SEARCH("film &amp; video/animation", N2449)),"animation",ISNUMBER(SEARCH("film &amp; video/documentary", N2449)),"documentary",ISNUMBER(SEARCH("film &amp; video/drama", N2449)),"drama",ISNUMBER(SEARCH("film &amp; video/science fiction", N2449)),"science fiction",ISNUMBER(SEARCH("film &amp; video/shorts", N2449)),"shorts",ISNUMBER(SEARCH("food/food trucks", N2449)),"food trucks",ISNUMBER(SEARCH("food/restaurants", N2449)),"restaurants",ISNUMBER(SEARCH("food/small batch", N2449)),"small batch",ISNUMBER(SEARCH("games/mobile games", N2449)),"mobile games",ISNUMBER(SEARCH("games/tabletop games", N2449)),"tabletop games",ISNUMBER(SEARCH("games/video games", N2449)),"video games",ISNUMBER(SEARCH("music/classical music", N2449)),"classical music",ISNUMBER(SEARCH("music/electronic music", N2449)),"electronic music",ISNUMBER(SEARCH("music/faith", N2449)),"faith",ISNUMBER(SEARCH("music/indie rock", N2449)),"indie rock",ISNUMBER(SEARCH("music/jazz", N2449)),"jazz",ISNUMBER(SEARCH("music/metal", N2449)),"metal",ISNUMBER(SEARCH("music/pop", N2449)),"pop",ISNUMBER(SEARCH("music/rock", N2449)),"rock",ISNUMBER(SEARCH("music/world music", N2449)),"world music",ISNUMBER(SEARCH("journalism/audio", N2449)),"audio",ISNUMBER(SEARCH("photography/nature", N2449)),"nature",ISNUMBER(SEARCH("photography/people", N2449)),"people",ISNUMBER(SEARCH("photography/photobooks", N2449)),"photobooks",ISNUMBER(SEARCH("photography/places", N2449)),"places",ISNUMBER(SEARCH("publishing/art books", N2449)),"art books",ISNUMBER(SEARCH("publishing/children's books", N2449)),"children's books",ISNUMBER(SEARCH("publishing/fiction", N2449)),"fiction",ISNUMBER(SEARCH("publishing/nonfiction", N2449)),"nonfiction",ISNUMBER(SEARCH("publishing/radio &amp; podcasts", N2449)),"radio &amp; podcasts",ISNUMBER(SEARCH("publishing/translations", N2449)),"translations",ISNUMBER(SEARCH("technology/gadgets", N2449)),"gadgets",ISNUMBER(SEARCH("technology/hardware", N2449)),"hardware",ISNUMBER(SEARCH("technology/makerspaces", N2449)),"makerspaces",ISNUMBER(SEARCH("technology/space exploration", N2449)),"space exploration",ISNUMBER(SEARCH("technology/wearables", N2449)),"wearables",ISNUMBER(SEARCH("technology/web", N2449)),"web",ISNUMBER(SEARCH("theater/musical", N2449)),"musical",ISNUMBER(SEARCH("theater/plays", N2449)),"plays",ISNUMBER(SEARCH("theater/spaces", N2449)),"spaces")</f>
        <v>small batch</v>
      </c>
      <c r="S2449" s="6">
        <f t="shared" si="192"/>
        <v>42654.469826388886</v>
      </c>
      <c r="T2449" s="6">
        <f t="shared" si="193"/>
        <v>42686.166666666672</v>
      </c>
    </row>
    <row r="2450" spans="1:20" ht="48" hidden="1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4"/>
        <v>47.777777777777779</v>
      </c>
      <c r="Q2450" t="str">
        <f t="shared" si="191"/>
        <v>food</v>
      </c>
      <c r="R2450" t="str" cm="1">
        <f t="array" ref="R2450">_xlfn.IFS(ISNUMBER(SEARCH("film &amp; video/television", N2450)),"television",ISNUMBER(SEARCH("film &amp; video/animation", N2450)),"animation",ISNUMBER(SEARCH("film &amp; video/documentary", N2450)),"documentary",ISNUMBER(SEARCH("film &amp; video/drama", N2450)),"drama",ISNUMBER(SEARCH("film &amp; video/science fiction", N2450)),"science fiction",ISNUMBER(SEARCH("film &amp; video/shorts", N2450)),"shorts",ISNUMBER(SEARCH("food/food trucks", N2450)),"food trucks",ISNUMBER(SEARCH("food/restaurants", N2450)),"restaurants",ISNUMBER(SEARCH("food/small batch", N2450)),"small batch",ISNUMBER(SEARCH("games/mobile games", N2450)),"mobile games",ISNUMBER(SEARCH("games/tabletop games", N2450)),"tabletop games",ISNUMBER(SEARCH("games/video games", N2450)),"video games",ISNUMBER(SEARCH("music/classical music", N2450)),"classical music",ISNUMBER(SEARCH("music/electronic music", N2450)),"electronic music",ISNUMBER(SEARCH("music/faith", N2450)),"faith",ISNUMBER(SEARCH("music/indie rock", N2450)),"indie rock",ISNUMBER(SEARCH("music/jazz", N2450)),"jazz",ISNUMBER(SEARCH("music/metal", N2450)),"metal",ISNUMBER(SEARCH("music/pop", N2450)),"pop",ISNUMBER(SEARCH("music/rock", N2450)),"rock",ISNUMBER(SEARCH("music/world music", N2450)),"world music",ISNUMBER(SEARCH("journalism/audio", N2450)),"audio",ISNUMBER(SEARCH("photography/nature", N2450)),"nature",ISNUMBER(SEARCH("photography/people", N2450)),"people",ISNUMBER(SEARCH("photography/photobooks", N2450)),"photobooks",ISNUMBER(SEARCH("photography/places", N2450)),"places",ISNUMBER(SEARCH("publishing/art books", N2450)),"art books",ISNUMBER(SEARCH("publishing/children's books", N2450)),"children's books",ISNUMBER(SEARCH("publishing/fiction", N2450)),"fiction",ISNUMBER(SEARCH("publishing/nonfiction", N2450)),"nonfiction",ISNUMBER(SEARCH("publishing/radio &amp; podcasts", N2450)),"radio &amp; podcasts",ISNUMBER(SEARCH("publishing/translations", N2450)),"translations",ISNUMBER(SEARCH("technology/gadgets", N2450)),"gadgets",ISNUMBER(SEARCH("technology/hardware", N2450)),"hardware",ISNUMBER(SEARCH("technology/makerspaces", N2450)),"makerspaces",ISNUMBER(SEARCH("technology/space exploration", N2450)),"space exploration",ISNUMBER(SEARCH("technology/wearables", N2450)),"wearables",ISNUMBER(SEARCH("technology/web", N2450)),"web",ISNUMBER(SEARCH("theater/musical", N2450)),"musical",ISNUMBER(SEARCH("theater/plays", N2450)),"plays",ISNUMBER(SEARCH("theater/spaces", N2450)),"spaces")</f>
        <v>small batch</v>
      </c>
      <c r="S2450" s="6">
        <f t="shared" si="192"/>
        <v>42607.316122685181</v>
      </c>
      <c r="T2450" s="6">
        <f t="shared" si="193"/>
        <v>42613.233333333337</v>
      </c>
    </row>
    <row r="2451" spans="1:20" ht="48" hidden="1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4"/>
        <v>90</v>
      </c>
      <c r="Q2451" t="str">
        <f t="shared" si="191"/>
        <v>food</v>
      </c>
      <c r="R2451" t="str" cm="1">
        <f t="array" ref="R2451">_xlfn.IFS(ISNUMBER(SEARCH("film &amp; video/television", N2451)),"television",ISNUMBER(SEARCH("film &amp; video/animation", N2451)),"animation",ISNUMBER(SEARCH("film &amp; video/documentary", N2451)),"documentary",ISNUMBER(SEARCH("film &amp; video/drama", N2451)),"drama",ISNUMBER(SEARCH("film &amp; video/science fiction", N2451)),"science fiction",ISNUMBER(SEARCH("film &amp; video/shorts", N2451)),"shorts",ISNUMBER(SEARCH("food/food trucks", N2451)),"food trucks",ISNUMBER(SEARCH("food/restaurants", N2451)),"restaurants",ISNUMBER(SEARCH("food/small batch", N2451)),"small batch",ISNUMBER(SEARCH("games/mobile games", N2451)),"mobile games",ISNUMBER(SEARCH("games/tabletop games", N2451)),"tabletop games",ISNUMBER(SEARCH("games/video games", N2451)),"video games",ISNUMBER(SEARCH("music/classical music", N2451)),"classical music",ISNUMBER(SEARCH("music/electronic music", N2451)),"electronic music",ISNUMBER(SEARCH("music/faith", N2451)),"faith",ISNUMBER(SEARCH("music/indie rock", N2451)),"indie rock",ISNUMBER(SEARCH("music/jazz", N2451)),"jazz",ISNUMBER(SEARCH("music/metal", N2451)),"metal",ISNUMBER(SEARCH("music/pop", N2451)),"pop",ISNUMBER(SEARCH("music/rock", N2451)),"rock",ISNUMBER(SEARCH("music/world music", N2451)),"world music",ISNUMBER(SEARCH("journalism/audio", N2451)),"audio",ISNUMBER(SEARCH("photography/nature", N2451)),"nature",ISNUMBER(SEARCH("photography/people", N2451)),"people",ISNUMBER(SEARCH("photography/photobooks", N2451)),"photobooks",ISNUMBER(SEARCH("photography/places", N2451)),"places",ISNUMBER(SEARCH("publishing/art books", N2451)),"art books",ISNUMBER(SEARCH("publishing/children's books", N2451)),"children's books",ISNUMBER(SEARCH("publishing/fiction", N2451)),"fiction",ISNUMBER(SEARCH("publishing/nonfiction", N2451)),"nonfiction",ISNUMBER(SEARCH("publishing/radio &amp; podcasts", N2451)),"radio &amp; podcasts",ISNUMBER(SEARCH("publishing/translations", N2451)),"translations",ISNUMBER(SEARCH("technology/gadgets", N2451)),"gadgets",ISNUMBER(SEARCH("technology/hardware", N2451)),"hardware",ISNUMBER(SEARCH("technology/makerspaces", N2451)),"makerspaces",ISNUMBER(SEARCH("technology/space exploration", N2451)),"space exploration",ISNUMBER(SEARCH("technology/wearables", N2451)),"wearables",ISNUMBER(SEARCH("technology/web", N2451)),"web",ISNUMBER(SEARCH("theater/musical", N2451)),"musical",ISNUMBER(SEARCH("theater/plays", N2451)),"plays",ISNUMBER(SEARCH("theater/spaces", N2451)),"spaces")</f>
        <v>small batch</v>
      </c>
      <c r="S2451" s="6">
        <f t="shared" si="192"/>
        <v>41943.142534722225</v>
      </c>
      <c r="T2451" s="6">
        <f t="shared" si="193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4"/>
        <v>149.31401960784314</v>
      </c>
      <c r="Q2452" t="str">
        <f t="shared" si="191"/>
        <v>food</v>
      </c>
      <c r="R2452" t="str" cm="1">
        <f t="array" ref="R2452">_xlfn.IFS(ISNUMBER(SEARCH("film &amp; video/television", N2452)),"television",ISNUMBER(SEARCH("film &amp; video/animation", N2452)),"animation",ISNUMBER(SEARCH("film &amp; video/documentary", N2452)),"documentary",ISNUMBER(SEARCH("film &amp; video/drama", N2452)),"drama",ISNUMBER(SEARCH("film &amp; video/science fiction", N2452)),"science fiction",ISNUMBER(SEARCH("film &amp; video/shorts", N2452)),"shorts",ISNUMBER(SEARCH("food/food trucks", N2452)),"food trucks",ISNUMBER(SEARCH("food/restaurants", N2452)),"restaurants",ISNUMBER(SEARCH("food/small batch", N2452)),"small batch",ISNUMBER(SEARCH("games/mobile games", N2452)),"mobile games",ISNUMBER(SEARCH("games/tabletop games", N2452)),"tabletop games",ISNUMBER(SEARCH("games/video games", N2452)),"video games",ISNUMBER(SEARCH("music/classical music", N2452)),"classical music",ISNUMBER(SEARCH("music/electronic music", N2452)),"electronic music",ISNUMBER(SEARCH("music/faith", N2452)),"faith",ISNUMBER(SEARCH("music/indie rock", N2452)),"indie rock",ISNUMBER(SEARCH("music/jazz", N2452)),"jazz",ISNUMBER(SEARCH("music/metal", N2452)),"metal",ISNUMBER(SEARCH("music/pop", N2452)),"pop",ISNUMBER(SEARCH("music/rock", N2452)),"rock",ISNUMBER(SEARCH("music/world music", N2452)),"world music",ISNUMBER(SEARCH("journalism/audio", N2452)),"audio",ISNUMBER(SEARCH("photography/nature", N2452)),"nature",ISNUMBER(SEARCH("photography/people", N2452)),"people",ISNUMBER(SEARCH("photography/photobooks", N2452)),"photobooks",ISNUMBER(SEARCH("photography/places", N2452)),"places",ISNUMBER(SEARCH("publishing/art books", N2452)),"art books",ISNUMBER(SEARCH("publishing/children's books", N2452)),"children's books",ISNUMBER(SEARCH("publishing/fiction", N2452)),"fiction",ISNUMBER(SEARCH("publishing/nonfiction", N2452)),"nonfiction",ISNUMBER(SEARCH("publishing/radio &amp; podcasts", N2452)),"radio &amp; podcasts",ISNUMBER(SEARCH("publishing/translations", N2452)),"translations",ISNUMBER(SEARCH("technology/gadgets", N2452)),"gadgets",ISNUMBER(SEARCH("technology/hardware", N2452)),"hardware",ISNUMBER(SEARCH("technology/makerspaces", N2452)),"makerspaces",ISNUMBER(SEARCH("technology/space exploration", N2452)),"space exploration",ISNUMBER(SEARCH("technology/wearables", N2452)),"wearables",ISNUMBER(SEARCH("technology/web", N2452)),"web",ISNUMBER(SEARCH("theater/musical", N2452)),"musical",ISNUMBER(SEARCH("theater/plays", N2452)),"plays",ISNUMBER(SEARCH("theater/spaces", N2452)),"spaces")</f>
        <v>small batch</v>
      </c>
      <c r="S2452" s="6">
        <f t="shared" si="192"/>
        <v>41902.07240740741</v>
      </c>
      <c r="T2452" s="6">
        <f t="shared" si="193"/>
        <v>41940.132638888892</v>
      </c>
    </row>
    <row r="2453" spans="1:20" ht="48" hidden="1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4"/>
        <v>62.06989247311828</v>
      </c>
      <c r="Q2453" t="str">
        <f t="shared" si="191"/>
        <v>food</v>
      </c>
      <c r="R2453" t="str" cm="1">
        <f t="array" ref="R2453">_xlfn.IFS(ISNUMBER(SEARCH("film &amp; video/television", N2453)),"television",ISNUMBER(SEARCH("film &amp; video/animation", N2453)),"animation",ISNUMBER(SEARCH("film &amp; video/documentary", N2453)),"documentary",ISNUMBER(SEARCH("film &amp; video/drama", N2453)),"drama",ISNUMBER(SEARCH("film &amp; video/science fiction", N2453)),"science fiction",ISNUMBER(SEARCH("film &amp; video/shorts", N2453)),"shorts",ISNUMBER(SEARCH("food/food trucks", N2453)),"food trucks",ISNUMBER(SEARCH("food/restaurants", N2453)),"restaurants",ISNUMBER(SEARCH("food/small batch", N2453)),"small batch",ISNUMBER(SEARCH("games/mobile games", N2453)),"mobile games",ISNUMBER(SEARCH("games/tabletop games", N2453)),"tabletop games",ISNUMBER(SEARCH("games/video games", N2453)),"video games",ISNUMBER(SEARCH("music/classical music", N2453)),"classical music",ISNUMBER(SEARCH("music/electronic music", N2453)),"electronic music",ISNUMBER(SEARCH("music/faith", N2453)),"faith",ISNUMBER(SEARCH("music/indie rock", N2453)),"indie rock",ISNUMBER(SEARCH("music/jazz", N2453)),"jazz",ISNUMBER(SEARCH("music/metal", N2453)),"metal",ISNUMBER(SEARCH("music/pop", N2453)),"pop",ISNUMBER(SEARCH("music/rock", N2453)),"rock",ISNUMBER(SEARCH("music/world music", N2453)),"world music",ISNUMBER(SEARCH("journalism/audio", N2453)),"audio",ISNUMBER(SEARCH("photography/nature", N2453)),"nature",ISNUMBER(SEARCH("photography/people", N2453)),"people",ISNUMBER(SEARCH("photography/photobooks", N2453)),"photobooks",ISNUMBER(SEARCH("photography/places", N2453)),"places",ISNUMBER(SEARCH("publishing/art books", N2453)),"art books",ISNUMBER(SEARCH("publishing/children's books", N2453)),"children's books",ISNUMBER(SEARCH("publishing/fiction", N2453)),"fiction",ISNUMBER(SEARCH("publishing/nonfiction", N2453)),"nonfiction",ISNUMBER(SEARCH("publishing/radio &amp; podcasts", N2453)),"radio &amp; podcasts",ISNUMBER(SEARCH("publishing/translations", N2453)),"translations",ISNUMBER(SEARCH("technology/gadgets", N2453)),"gadgets",ISNUMBER(SEARCH("technology/hardware", N2453)),"hardware",ISNUMBER(SEARCH("technology/makerspaces", N2453)),"makerspaces",ISNUMBER(SEARCH("technology/space exploration", N2453)),"space exploration",ISNUMBER(SEARCH("technology/wearables", N2453)),"wearables",ISNUMBER(SEARCH("technology/web", N2453)),"web",ISNUMBER(SEARCH("theater/musical", N2453)),"musical",ISNUMBER(SEARCH("theater/plays", N2453)),"plays",ISNUMBER(SEARCH("theater/spaces", N2453)),"spaces")</f>
        <v>small batch</v>
      </c>
      <c r="S2453" s="6">
        <f t="shared" si="192"/>
        <v>42779.908449074079</v>
      </c>
      <c r="T2453" s="6">
        <f t="shared" si="193"/>
        <v>42799.908449074079</v>
      </c>
    </row>
    <row r="2454" spans="1:20" ht="48" hidden="1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4"/>
        <v>53.4</v>
      </c>
      <c r="Q2454" t="str">
        <f t="shared" si="191"/>
        <v>food</v>
      </c>
      <c r="R2454" t="str" cm="1">
        <f t="array" ref="R2454">_xlfn.IFS(ISNUMBER(SEARCH("film &amp; video/television", N2454)),"television",ISNUMBER(SEARCH("film &amp; video/animation", N2454)),"animation",ISNUMBER(SEARCH("film &amp; video/documentary", N2454)),"documentary",ISNUMBER(SEARCH("film &amp; video/drama", N2454)),"drama",ISNUMBER(SEARCH("film &amp; video/science fiction", N2454)),"science fiction",ISNUMBER(SEARCH("film &amp; video/shorts", N2454)),"shorts",ISNUMBER(SEARCH("food/food trucks", N2454)),"food trucks",ISNUMBER(SEARCH("food/restaurants", N2454)),"restaurants",ISNUMBER(SEARCH("food/small batch", N2454)),"small batch",ISNUMBER(SEARCH("games/mobile games", N2454)),"mobile games",ISNUMBER(SEARCH("games/tabletop games", N2454)),"tabletop games",ISNUMBER(SEARCH("games/video games", N2454)),"video games",ISNUMBER(SEARCH("music/classical music", N2454)),"classical music",ISNUMBER(SEARCH("music/electronic music", N2454)),"electronic music",ISNUMBER(SEARCH("music/faith", N2454)),"faith",ISNUMBER(SEARCH("music/indie rock", N2454)),"indie rock",ISNUMBER(SEARCH("music/jazz", N2454)),"jazz",ISNUMBER(SEARCH("music/metal", N2454)),"metal",ISNUMBER(SEARCH("music/pop", N2454)),"pop",ISNUMBER(SEARCH("music/rock", N2454)),"rock",ISNUMBER(SEARCH("music/world music", N2454)),"world music",ISNUMBER(SEARCH("journalism/audio", N2454)),"audio",ISNUMBER(SEARCH("photography/nature", N2454)),"nature",ISNUMBER(SEARCH("photography/people", N2454)),"people",ISNUMBER(SEARCH("photography/photobooks", N2454)),"photobooks",ISNUMBER(SEARCH("photography/places", N2454)),"places",ISNUMBER(SEARCH("publishing/art books", N2454)),"art books",ISNUMBER(SEARCH("publishing/children's books", N2454)),"children's books",ISNUMBER(SEARCH("publishing/fiction", N2454)),"fiction",ISNUMBER(SEARCH("publishing/nonfiction", N2454)),"nonfiction",ISNUMBER(SEARCH("publishing/radio &amp; podcasts", N2454)),"radio &amp; podcasts",ISNUMBER(SEARCH("publishing/translations", N2454)),"translations",ISNUMBER(SEARCH("technology/gadgets", N2454)),"gadgets",ISNUMBER(SEARCH("technology/hardware", N2454)),"hardware",ISNUMBER(SEARCH("technology/makerspaces", N2454)),"makerspaces",ISNUMBER(SEARCH("technology/space exploration", N2454)),"space exploration",ISNUMBER(SEARCH("technology/wearables", N2454)),"wearables",ISNUMBER(SEARCH("technology/web", N2454)),"web",ISNUMBER(SEARCH("theater/musical", N2454)),"musical",ISNUMBER(SEARCH("theater/plays", N2454)),"plays",ISNUMBER(SEARCH("theater/spaces", N2454)),"spaces")</f>
        <v>small batch</v>
      </c>
      <c r="S2454" s="6">
        <f t="shared" si="192"/>
        <v>42338.84375</v>
      </c>
      <c r="T2454" s="6">
        <f t="shared" si="193"/>
        <v>42367.958333333328</v>
      </c>
    </row>
    <row r="2455" spans="1:20" ht="48" hidden="1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4"/>
        <v>69.268656716417908</v>
      </c>
      <c r="Q2455" t="str">
        <f t="shared" si="191"/>
        <v>food</v>
      </c>
      <c r="R2455" t="str" cm="1">
        <f t="array" ref="R2455">_xlfn.IFS(ISNUMBER(SEARCH("film &amp; video/television", N2455)),"television",ISNUMBER(SEARCH("film &amp; video/animation", N2455)),"animation",ISNUMBER(SEARCH("film &amp; video/documentary", N2455)),"documentary",ISNUMBER(SEARCH("film &amp; video/drama", N2455)),"drama",ISNUMBER(SEARCH("film &amp; video/science fiction", N2455)),"science fiction",ISNUMBER(SEARCH("film &amp; video/shorts", N2455)),"shorts",ISNUMBER(SEARCH("food/food trucks", N2455)),"food trucks",ISNUMBER(SEARCH("food/restaurants", N2455)),"restaurants",ISNUMBER(SEARCH("food/small batch", N2455)),"small batch",ISNUMBER(SEARCH("games/mobile games", N2455)),"mobile games",ISNUMBER(SEARCH("games/tabletop games", N2455)),"tabletop games",ISNUMBER(SEARCH("games/video games", N2455)),"video games",ISNUMBER(SEARCH("music/classical music", N2455)),"classical music",ISNUMBER(SEARCH("music/electronic music", N2455)),"electronic music",ISNUMBER(SEARCH("music/faith", N2455)),"faith",ISNUMBER(SEARCH("music/indie rock", N2455)),"indie rock",ISNUMBER(SEARCH("music/jazz", N2455)),"jazz",ISNUMBER(SEARCH("music/metal", N2455)),"metal",ISNUMBER(SEARCH("music/pop", N2455)),"pop",ISNUMBER(SEARCH("music/rock", N2455)),"rock",ISNUMBER(SEARCH("music/world music", N2455)),"world music",ISNUMBER(SEARCH("journalism/audio", N2455)),"audio",ISNUMBER(SEARCH("photography/nature", N2455)),"nature",ISNUMBER(SEARCH("photography/people", N2455)),"people",ISNUMBER(SEARCH("photography/photobooks", N2455)),"photobooks",ISNUMBER(SEARCH("photography/places", N2455)),"places",ISNUMBER(SEARCH("publishing/art books", N2455)),"art books",ISNUMBER(SEARCH("publishing/children's books", N2455)),"children's books",ISNUMBER(SEARCH("publishing/fiction", N2455)),"fiction",ISNUMBER(SEARCH("publishing/nonfiction", N2455)),"nonfiction",ISNUMBER(SEARCH("publishing/radio &amp; podcasts", N2455)),"radio &amp; podcasts",ISNUMBER(SEARCH("publishing/translations", N2455)),"translations",ISNUMBER(SEARCH("technology/gadgets", N2455)),"gadgets",ISNUMBER(SEARCH("technology/hardware", N2455)),"hardware",ISNUMBER(SEARCH("technology/makerspaces", N2455)),"makerspaces",ISNUMBER(SEARCH("technology/space exploration", N2455)),"space exploration",ISNUMBER(SEARCH("technology/wearables", N2455)),"wearables",ISNUMBER(SEARCH("technology/web", N2455)),"web",ISNUMBER(SEARCH("theater/musical", N2455)),"musical",ISNUMBER(SEARCH("theater/plays", N2455)),"plays",ISNUMBER(SEARCH("theater/spaces", N2455)),"spaces")</f>
        <v>small batch</v>
      </c>
      <c r="S2455" s="6">
        <f t="shared" si="192"/>
        <v>42738.692233796297</v>
      </c>
      <c r="T2455" s="6">
        <f t="shared" si="193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4"/>
        <v>271.50769230769231</v>
      </c>
      <c r="Q2456" t="str">
        <f t="shared" si="191"/>
        <v>food</v>
      </c>
      <c r="R2456" t="str" cm="1">
        <f t="array" ref="R2456">_xlfn.IFS(ISNUMBER(SEARCH("film &amp; video/television", N2456)),"television",ISNUMBER(SEARCH("film &amp; video/animation", N2456)),"animation",ISNUMBER(SEARCH("film &amp; video/documentary", N2456)),"documentary",ISNUMBER(SEARCH("film &amp; video/drama", N2456)),"drama",ISNUMBER(SEARCH("film &amp; video/science fiction", N2456)),"science fiction",ISNUMBER(SEARCH("film &amp; video/shorts", N2456)),"shorts",ISNUMBER(SEARCH("food/food trucks", N2456)),"food trucks",ISNUMBER(SEARCH("food/restaurants", N2456)),"restaurants",ISNUMBER(SEARCH("food/small batch", N2456)),"small batch",ISNUMBER(SEARCH("games/mobile games", N2456)),"mobile games",ISNUMBER(SEARCH("games/tabletop games", N2456)),"tabletop games",ISNUMBER(SEARCH("games/video games", N2456)),"video games",ISNUMBER(SEARCH("music/classical music", N2456)),"classical music",ISNUMBER(SEARCH("music/electronic music", N2456)),"electronic music",ISNUMBER(SEARCH("music/faith", N2456)),"faith",ISNUMBER(SEARCH("music/indie rock", N2456)),"indie rock",ISNUMBER(SEARCH("music/jazz", N2456)),"jazz",ISNUMBER(SEARCH("music/metal", N2456)),"metal",ISNUMBER(SEARCH("music/pop", N2456)),"pop",ISNUMBER(SEARCH("music/rock", N2456)),"rock",ISNUMBER(SEARCH("music/world music", N2456)),"world music",ISNUMBER(SEARCH("journalism/audio", N2456)),"audio",ISNUMBER(SEARCH("photography/nature", N2456)),"nature",ISNUMBER(SEARCH("photography/people", N2456)),"people",ISNUMBER(SEARCH("photography/photobooks", N2456)),"photobooks",ISNUMBER(SEARCH("photography/places", N2456)),"places",ISNUMBER(SEARCH("publishing/art books", N2456)),"art books",ISNUMBER(SEARCH("publishing/children's books", N2456)),"children's books",ISNUMBER(SEARCH("publishing/fiction", N2456)),"fiction",ISNUMBER(SEARCH("publishing/nonfiction", N2456)),"nonfiction",ISNUMBER(SEARCH("publishing/radio &amp; podcasts", N2456)),"radio &amp; podcasts",ISNUMBER(SEARCH("publishing/translations", N2456)),"translations",ISNUMBER(SEARCH("technology/gadgets", N2456)),"gadgets",ISNUMBER(SEARCH("technology/hardware", N2456)),"hardware",ISNUMBER(SEARCH("technology/makerspaces", N2456)),"makerspaces",ISNUMBER(SEARCH("technology/space exploration", N2456)),"space exploration",ISNUMBER(SEARCH("technology/wearables", N2456)),"wearables",ISNUMBER(SEARCH("technology/web", N2456)),"web",ISNUMBER(SEARCH("theater/musical", N2456)),"musical",ISNUMBER(SEARCH("theater/plays", N2456)),"plays",ISNUMBER(SEARCH("theater/spaces", N2456)),"spaces")</f>
        <v>small batch</v>
      </c>
      <c r="S2456" s="6">
        <f t="shared" si="192"/>
        <v>42770.201481481476</v>
      </c>
      <c r="T2456" s="6">
        <f t="shared" si="193"/>
        <v>42805.201481481476</v>
      </c>
    </row>
    <row r="2457" spans="1:20" ht="48" hidden="1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4"/>
        <v>34.125</v>
      </c>
      <c r="Q2457" t="str">
        <f t="shared" si="191"/>
        <v>food</v>
      </c>
      <c r="R2457" t="str" cm="1">
        <f t="array" ref="R2457">_xlfn.IFS(ISNUMBER(SEARCH("film &amp; video/television", N2457)),"television",ISNUMBER(SEARCH("film &amp; video/animation", N2457)),"animation",ISNUMBER(SEARCH("film &amp; video/documentary", N2457)),"documentary",ISNUMBER(SEARCH("film &amp; video/drama", N2457)),"drama",ISNUMBER(SEARCH("film &amp; video/science fiction", N2457)),"science fiction",ISNUMBER(SEARCH("film &amp; video/shorts", N2457)),"shorts",ISNUMBER(SEARCH("food/food trucks", N2457)),"food trucks",ISNUMBER(SEARCH("food/restaurants", N2457)),"restaurants",ISNUMBER(SEARCH("food/small batch", N2457)),"small batch",ISNUMBER(SEARCH("games/mobile games", N2457)),"mobile games",ISNUMBER(SEARCH("games/tabletop games", N2457)),"tabletop games",ISNUMBER(SEARCH("games/video games", N2457)),"video games",ISNUMBER(SEARCH("music/classical music", N2457)),"classical music",ISNUMBER(SEARCH("music/electronic music", N2457)),"electronic music",ISNUMBER(SEARCH("music/faith", N2457)),"faith",ISNUMBER(SEARCH("music/indie rock", N2457)),"indie rock",ISNUMBER(SEARCH("music/jazz", N2457)),"jazz",ISNUMBER(SEARCH("music/metal", N2457)),"metal",ISNUMBER(SEARCH("music/pop", N2457)),"pop",ISNUMBER(SEARCH("music/rock", N2457)),"rock",ISNUMBER(SEARCH("music/world music", N2457)),"world music",ISNUMBER(SEARCH("journalism/audio", N2457)),"audio",ISNUMBER(SEARCH("photography/nature", N2457)),"nature",ISNUMBER(SEARCH("photography/people", N2457)),"people",ISNUMBER(SEARCH("photography/photobooks", N2457)),"photobooks",ISNUMBER(SEARCH("photography/places", N2457)),"places",ISNUMBER(SEARCH("publishing/art books", N2457)),"art books",ISNUMBER(SEARCH("publishing/children's books", N2457)),"children's books",ISNUMBER(SEARCH("publishing/fiction", N2457)),"fiction",ISNUMBER(SEARCH("publishing/nonfiction", N2457)),"nonfiction",ISNUMBER(SEARCH("publishing/radio &amp; podcasts", N2457)),"radio &amp; podcasts",ISNUMBER(SEARCH("publishing/translations", N2457)),"translations",ISNUMBER(SEARCH("technology/gadgets", N2457)),"gadgets",ISNUMBER(SEARCH("technology/hardware", N2457)),"hardware",ISNUMBER(SEARCH("technology/makerspaces", N2457)),"makerspaces",ISNUMBER(SEARCH("technology/space exploration", N2457)),"space exploration",ISNUMBER(SEARCH("technology/wearables", N2457)),"wearables",ISNUMBER(SEARCH("technology/web", N2457)),"web",ISNUMBER(SEARCH("theater/musical", N2457)),"musical",ISNUMBER(SEARCH("theater/plays", N2457)),"plays",ISNUMBER(SEARCH("theater/spaces", N2457)),"spaces")</f>
        <v>small batch</v>
      </c>
      <c r="S2457" s="6">
        <f t="shared" si="192"/>
        <v>42452.781828703708</v>
      </c>
      <c r="T2457" s="6">
        <f t="shared" si="193"/>
        <v>42480.781828703708</v>
      </c>
    </row>
    <row r="2458" spans="1:20" ht="48" hidden="1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4"/>
        <v>40.492537313432834</v>
      </c>
      <c r="Q2458" t="str">
        <f t="shared" si="191"/>
        <v>food</v>
      </c>
      <c r="R2458" t="str" cm="1">
        <f t="array" ref="R2458">_xlfn.IFS(ISNUMBER(SEARCH("film &amp; video/television", N2458)),"television",ISNUMBER(SEARCH("film &amp; video/animation", N2458)),"animation",ISNUMBER(SEARCH("film &amp; video/documentary", N2458)),"documentary",ISNUMBER(SEARCH("film &amp; video/drama", N2458)),"drama",ISNUMBER(SEARCH("film &amp; video/science fiction", N2458)),"science fiction",ISNUMBER(SEARCH("film &amp; video/shorts", N2458)),"shorts",ISNUMBER(SEARCH("food/food trucks", N2458)),"food trucks",ISNUMBER(SEARCH("food/restaurants", N2458)),"restaurants",ISNUMBER(SEARCH("food/small batch", N2458)),"small batch",ISNUMBER(SEARCH("games/mobile games", N2458)),"mobile games",ISNUMBER(SEARCH("games/tabletop games", N2458)),"tabletop games",ISNUMBER(SEARCH("games/video games", N2458)),"video games",ISNUMBER(SEARCH("music/classical music", N2458)),"classical music",ISNUMBER(SEARCH("music/electronic music", N2458)),"electronic music",ISNUMBER(SEARCH("music/faith", N2458)),"faith",ISNUMBER(SEARCH("music/indie rock", N2458)),"indie rock",ISNUMBER(SEARCH("music/jazz", N2458)),"jazz",ISNUMBER(SEARCH("music/metal", N2458)),"metal",ISNUMBER(SEARCH("music/pop", N2458)),"pop",ISNUMBER(SEARCH("music/rock", N2458)),"rock",ISNUMBER(SEARCH("music/world music", N2458)),"world music",ISNUMBER(SEARCH("journalism/audio", N2458)),"audio",ISNUMBER(SEARCH("photography/nature", N2458)),"nature",ISNUMBER(SEARCH("photography/people", N2458)),"people",ISNUMBER(SEARCH("photography/photobooks", N2458)),"photobooks",ISNUMBER(SEARCH("photography/places", N2458)),"places",ISNUMBER(SEARCH("publishing/art books", N2458)),"art books",ISNUMBER(SEARCH("publishing/children's books", N2458)),"children's books",ISNUMBER(SEARCH("publishing/fiction", N2458)),"fiction",ISNUMBER(SEARCH("publishing/nonfiction", N2458)),"nonfiction",ISNUMBER(SEARCH("publishing/radio &amp; podcasts", N2458)),"radio &amp; podcasts",ISNUMBER(SEARCH("publishing/translations", N2458)),"translations",ISNUMBER(SEARCH("technology/gadgets", N2458)),"gadgets",ISNUMBER(SEARCH("technology/hardware", N2458)),"hardware",ISNUMBER(SEARCH("technology/makerspaces", N2458)),"makerspaces",ISNUMBER(SEARCH("technology/space exploration", N2458)),"space exploration",ISNUMBER(SEARCH("technology/wearables", N2458)),"wearables",ISNUMBER(SEARCH("technology/web", N2458)),"web",ISNUMBER(SEARCH("theater/musical", N2458)),"musical",ISNUMBER(SEARCH("theater/plays", N2458)),"plays",ISNUMBER(SEARCH("theater/spaces", N2458)),"spaces")</f>
        <v>small batch</v>
      </c>
      <c r="S2458" s="6">
        <f t="shared" si="192"/>
        <v>42761.961099537039</v>
      </c>
      <c r="T2458" s="6">
        <f t="shared" si="193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4"/>
        <v>189.75806451612902</v>
      </c>
      <c r="Q2459" t="str">
        <f t="shared" si="191"/>
        <v>food</v>
      </c>
      <c r="R2459" t="str" cm="1">
        <f t="array" ref="R2459">_xlfn.IFS(ISNUMBER(SEARCH("film &amp; video/television", N2459)),"television",ISNUMBER(SEARCH("film &amp; video/animation", N2459)),"animation",ISNUMBER(SEARCH("film &amp; video/documentary", N2459)),"documentary",ISNUMBER(SEARCH("film &amp; video/drama", N2459)),"drama",ISNUMBER(SEARCH("film &amp; video/science fiction", N2459)),"science fiction",ISNUMBER(SEARCH("film &amp; video/shorts", N2459)),"shorts",ISNUMBER(SEARCH("food/food trucks", N2459)),"food trucks",ISNUMBER(SEARCH("food/restaurants", N2459)),"restaurants",ISNUMBER(SEARCH("food/small batch", N2459)),"small batch",ISNUMBER(SEARCH("games/mobile games", N2459)),"mobile games",ISNUMBER(SEARCH("games/tabletop games", N2459)),"tabletop games",ISNUMBER(SEARCH("games/video games", N2459)),"video games",ISNUMBER(SEARCH("music/classical music", N2459)),"classical music",ISNUMBER(SEARCH("music/electronic music", N2459)),"electronic music",ISNUMBER(SEARCH("music/faith", N2459)),"faith",ISNUMBER(SEARCH("music/indie rock", N2459)),"indie rock",ISNUMBER(SEARCH("music/jazz", N2459)),"jazz",ISNUMBER(SEARCH("music/metal", N2459)),"metal",ISNUMBER(SEARCH("music/pop", N2459)),"pop",ISNUMBER(SEARCH("music/rock", N2459)),"rock",ISNUMBER(SEARCH("music/world music", N2459)),"world music",ISNUMBER(SEARCH("journalism/audio", N2459)),"audio",ISNUMBER(SEARCH("photography/nature", N2459)),"nature",ISNUMBER(SEARCH("photography/people", N2459)),"people",ISNUMBER(SEARCH("photography/photobooks", N2459)),"photobooks",ISNUMBER(SEARCH("photography/places", N2459)),"places",ISNUMBER(SEARCH("publishing/art books", N2459)),"art books",ISNUMBER(SEARCH("publishing/children's books", N2459)),"children's books",ISNUMBER(SEARCH("publishing/fiction", N2459)),"fiction",ISNUMBER(SEARCH("publishing/nonfiction", N2459)),"nonfiction",ISNUMBER(SEARCH("publishing/radio &amp; podcasts", N2459)),"radio &amp; podcasts",ISNUMBER(SEARCH("publishing/translations", N2459)),"translations",ISNUMBER(SEARCH("technology/gadgets", N2459)),"gadgets",ISNUMBER(SEARCH("technology/hardware", N2459)),"hardware",ISNUMBER(SEARCH("technology/makerspaces", N2459)),"makerspaces",ISNUMBER(SEARCH("technology/space exploration", N2459)),"space exploration",ISNUMBER(SEARCH("technology/wearables", N2459)),"wearables",ISNUMBER(SEARCH("technology/web", N2459)),"web",ISNUMBER(SEARCH("theater/musical", N2459)),"musical",ISNUMBER(SEARCH("theater/plays", N2459)),"plays",ISNUMBER(SEARCH("theater/spaces", N2459)),"spaces")</f>
        <v>small batch</v>
      </c>
      <c r="S2459" s="6">
        <f t="shared" si="192"/>
        <v>42423.602500000001</v>
      </c>
      <c r="T2459" s="6">
        <f t="shared" si="193"/>
        <v>42453.560833333337</v>
      </c>
    </row>
    <row r="2460" spans="1:20" ht="48" hidden="1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4"/>
        <v>68.862499999999997</v>
      </c>
      <c r="Q2460" t="str">
        <f t="shared" si="191"/>
        <v>food</v>
      </c>
      <c r="R2460" t="str" cm="1">
        <f t="array" ref="R2460">_xlfn.IFS(ISNUMBER(SEARCH("film &amp; video/television", N2460)),"television",ISNUMBER(SEARCH("film &amp; video/animation", N2460)),"animation",ISNUMBER(SEARCH("film &amp; video/documentary", N2460)),"documentary",ISNUMBER(SEARCH("film &amp; video/drama", N2460)),"drama",ISNUMBER(SEARCH("film &amp; video/science fiction", N2460)),"science fiction",ISNUMBER(SEARCH("film &amp; video/shorts", N2460)),"shorts",ISNUMBER(SEARCH("food/food trucks", N2460)),"food trucks",ISNUMBER(SEARCH("food/restaurants", N2460)),"restaurants",ISNUMBER(SEARCH("food/small batch", N2460)),"small batch",ISNUMBER(SEARCH("games/mobile games", N2460)),"mobile games",ISNUMBER(SEARCH("games/tabletop games", N2460)),"tabletop games",ISNUMBER(SEARCH("games/video games", N2460)),"video games",ISNUMBER(SEARCH("music/classical music", N2460)),"classical music",ISNUMBER(SEARCH("music/electronic music", N2460)),"electronic music",ISNUMBER(SEARCH("music/faith", N2460)),"faith",ISNUMBER(SEARCH("music/indie rock", N2460)),"indie rock",ISNUMBER(SEARCH("music/jazz", N2460)),"jazz",ISNUMBER(SEARCH("music/metal", N2460)),"metal",ISNUMBER(SEARCH("music/pop", N2460)),"pop",ISNUMBER(SEARCH("music/rock", N2460)),"rock",ISNUMBER(SEARCH("music/world music", N2460)),"world music",ISNUMBER(SEARCH("journalism/audio", N2460)),"audio",ISNUMBER(SEARCH("photography/nature", N2460)),"nature",ISNUMBER(SEARCH("photography/people", N2460)),"people",ISNUMBER(SEARCH("photography/photobooks", N2460)),"photobooks",ISNUMBER(SEARCH("photography/places", N2460)),"places",ISNUMBER(SEARCH("publishing/art books", N2460)),"art books",ISNUMBER(SEARCH("publishing/children's books", N2460)),"children's books",ISNUMBER(SEARCH("publishing/fiction", N2460)),"fiction",ISNUMBER(SEARCH("publishing/nonfiction", N2460)),"nonfiction",ISNUMBER(SEARCH("publishing/radio &amp; podcasts", N2460)),"radio &amp; podcasts",ISNUMBER(SEARCH("publishing/translations", N2460)),"translations",ISNUMBER(SEARCH("technology/gadgets", N2460)),"gadgets",ISNUMBER(SEARCH("technology/hardware", N2460)),"hardware",ISNUMBER(SEARCH("technology/makerspaces", N2460)),"makerspaces",ISNUMBER(SEARCH("technology/space exploration", N2460)),"space exploration",ISNUMBER(SEARCH("technology/wearables", N2460)),"wearables",ISNUMBER(SEARCH("technology/web", N2460)),"web",ISNUMBER(SEARCH("theater/musical", N2460)),"musical",ISNUMBER(SEARCH("theater/plays", N2460)),"plays",ISNUMBER(SEARCH("theater/spaces", N2460)),"spaces")</f>
        <v>small batch</v>
      </c>
      <c r="S2460" s="6">
        <f t="shared" si="192"/>
        <v>42495.871736111112</v>
      </c>
      <c r="T2460" s="6">
        <f t="shared" si="193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4"/>
        <v>108.77659574468085</v>
      </c>
      <c r="Q2461" t="str">
        <f t="shared" si="191"/>
        <v>food</v>
      </c>
      <c r="R2461" t="str" cm="1">
        <f t="array" ref="R2461">_xlfn.IFS(ISNUMBER(SEARCH("film &amp; video/television", N2461)),"television",ISNUMBER(SEARCH("film &amp; video/animation", N2461)),"animation",ISNUMBER(SEARCH("film &amp; video/documentary", N2461)),"documentary",ISNUMBER(SEARCH("film &amp; video/drama", N2461)),"drama",ISNUMBER(SEARCH("film &amp; video/science fiction", N2461)),"science fiction",ISNUMBER(SEARCH("film &amp; video/shorts", N2461)),"shorts",ISNUMBER(SEARCH("food/food trucks", N2461)),"food trucks",ISNUMBER(SEARCH("food/restaurants", N2461)),"restaurants",ISNUMBER(SEARCH("food/small batch", N2461)),"small batch",ISNUMBER(SEARCH("games/mobile games", N2461)),"mobile games",ISNUMBER(SEARCH("games/tabletop games", N2461)),"tabletop games",ISNUMBER(SEARCH("games/video games", N2461)),"video games",ISNUMBER(SEARCH("music/classical music", N2461)),"classical music",ISNUMBER(SEARCH("music/electronic music", N2461)),"electronic music",ISNUMBER(SEARCH("music/faith", N2461)),"faith",ISNUMBER(SEARCH("music/indie rock", N2461)),"indie rock",ISNUMBER(SEARCH("music/jazz", N2461)),"jazz",ISNUMBER(SEARCH("music/metal", N2461)),"metal",ISNUMBER(SEARCH("music/pop", N2461)),"pop",ISNUMBER(SEARCH("music/rock", N2461)),"rock",ISNUMBER(SEARCH("music/world music", N2461)),"world music",ISNUMBER(SEARCH("journalism/audio", N2461)),"audio",ISNUMBER(SEARCH("photography/nature", N2461)),"nature",ISNUMBER(SEARCH("photography/people", N2461)),"people",ISNUMBER(SEARCH("photography/photobooks", N2461)),"photobooks",ISNUMBER(SEARCH("photography/places", N2461)),"places",ISNUMBER(SEARCH("publishing/art books", N2461)),"art books",ISNUMBER(SEARCH("publishing/children's books", N2461)),"children's books",ISNUMBER(SEARCH("publishing/fiction", N2461)),"fiction",ISNUMBER(SEARCH("publishing/nonfiction", N2461)),"nonfiction",ISNUMBER(SEARCH("publishing/radio &amp; podcasts", N2461)),"radio &amp; podcasts",ISNUMBER(SEARCH("publishing/translations", N2461)),"translations",ISNUMBER(SEARCH("technology/gadgets", N2461)),"gadgets",ISNUMBER(SEARCH("technology/hardware", N2461)),"hardware",ISNUMBER(SEARCH("technology/makerspaces", N2461)),"makerspaces",ISNUMBER(SEARCH("technology/space exploration", N2461)),"space exploration",ISNUMBER(SEARCH("technology/wearables", N2461)),"wearables",ISNUMBER(SEARCH("technology/web", N2461)),"web",ISNUMBER(SEARCH("theater/musical", N2461)),"musical",ISNUMBER(SEARCH("theater/plays", N2461)),"plays",ISNUMBER(SEARCH("theater/spaces", N2461)),"spaces")</f>
        <v>small batch</v>
      </c>
      <c r="S2461" s="6">
        <f t="shared" si="192"/>
        <v>42407.637557870374</v>
      </c>
      <c r="T2461" s="6">
        <f t="shared" si="193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4"/>
        <v>125.98529411764706</v>
      </c>
      <c r="Q2462" t="str">
        <f t="shared" si="191"/>
        <v>food</v>
      </c>
      <c r="R2462" t="str" cm="1">
        <f t="array" ref="R2462">_xlfn.IFS(ISNUMBER(SEARCH("film &amp; video/television", N2462)),"television",ISNUMBER(SEARCH("film &amp; video/animation", N2462)),"animation",ISNUMBER(SEARCH("film &amp; video/documentary", N2462)),"documentary",ISNUMBER(SEARCH("film &amp; video/drama", N2462)),"drama",ISNUMBER(SEARCH("film &amp; video/science fiction", N2462)),"science fiction",ISNUMBER(SEARCH("film &amp; video/shorts", N2462)),"shorts",ISNUMBER(SEARCH("food/food trucks", N2462)),"food trucks",ISNUMBER(SEARCH("food/restaurants", N2462)),"restaurants",ISNUMBER(SEARCH("food/small batch", N2462)),"small batch",ISNUMBER(SEARCH("games/mobile games", N2462)),"mobile games",ISNUMBER(SEARCH("games/tabletop games", N2462)),"tabletop games",ISNUMBER(SEARCH("games/video games", N2462)),"video games",ISNUMBER(SEARCH("music/classical music", N2462)),"classical music",ISNUMBER(SEARCH("music/electronic music", N2462)),"electronic music",ISNUMBER(SEARCH("music/faith", N2462)),"faith",ISNUMBER(SEARCH("music/indie rock", N2462)),"indie rock",ISNUMBER(SEARCH("music/jazz", N2462)),"jazz",ISNUMBER(SEARCH("music/metal", N2462)),"metal",ISNUMBER(SEARCH("music/pop", N2462)),"pop",ISNUMBER(SEARCH("music/rock", N2462)),"rock",ISNUMBER(SEARCH("music/world music", N2462)),"world music",ISNUMBER(SEARCH("journalism/audio", N2462)),"audio",ISNUMBER(SEARCH("photography/nature", N2462)),"nature",ISNUMBER(SEARCH("photography/people", N2462)),"people",ISNUMBER(SEARCH("photography/photobooks", N2462)),"photobooks",ISNUMBER(SEARCH("photography/places", N2462)),"places",ISNUMBER(SEARCH("publishing/art books", N2462)),"art books",ISNUMBER(SEARCH("publishing/children's books", N2462)),"children's books",ISNUMBER(SEARCH("publishing/fiction", N2462)),"fiction",ISNUMBER(SEARCH("publishing/nonfiction", N2462)),"nonfiction",ISNUMBER(SEARCH("publishing/radio &amp; podcasts", N2462)),"radio &amp; podcasts",ISNUMBER(SEARCH("publishing/translations", N2462)),"translations",ISNUMBER(SEARCH("technology/gadgets", N2462)),"gadgets",ISNUMBER(SEARCH("technology/hardware", N2462)),"hardware",ISNUMBER(SEARCH("technology/makerspaces", N2462)),"makerspaces",ISNUMBER(SEARCH("technology/space exploration", N2462)),"space exploration",ISNUMBER(SEARCH("technology/wearables", N2462)),"wearables",ISNUMBER(SEARCH("technology/web", N2462)),"web",ISNUMBER(SEARCH("theater/musical", N2462)),"musical",ISNUMBER(SEARCH("theater/plays", N2462)),"plays",ISNUMBER(SEARCH("theater/spaces", N2462)),"spaces")</f>
        <v>small batch</v>
      </c>
      <c r="S2462" s="6">
        <f t="shared" si="192"/>
        <v>42704.187118055561</v>
      </c>
      <c r="T2462" s="6">
        <f t="shared" si="193"/>
        <v>42738.178472222222</v>
      </c>
    </row>
    <row r="2463" spans="1:20" ht="48" hidden="1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4"/>
        <v>90.523255813953483</v>
      </c>
      <c r="Q2463" t="str">
        <f t="shared" si="191"/>
        <v>music</v>
      </c>
      <c r="R2463" t="str" cm="1">
        <f t="array" ref="R2463">_xlfn.IFS(ISNUMBER(SEARCH("film &amp; video/television", N2463)),"television",ISNUMBER(SEARCH("film &amp; video/animation", N2463)),"animation",ISNUMBER(SEARCH("film &amp; video/documentary", N2463)),"documentary",ISNUMBER(SEARCH("film &amp; video/drama", N2463)),"drama",ISNUMBER(SEARCH("film &amp; video/science fiction", N2463)),"science fiction",ISNUMBER(SEARCH("film &amp; video/shorts", N2463)),"shorts",ISNUMBER(SEARCH("food/food trucks", N2463)),"food trucks",ISNUMBER(SEARCH("food/restaurants", N2463)),"restaurants",ISNUMBER(SEARCH("food/small batch", N2463)),"small batch",ISNUMBER(SEARCH("games/mobile games", N2463)),"mobile games",ISNUMBER(SEARCH("games/tabletop games", N2463)),"tabletop games",ISNUMBER(SEARCH("games/video games", N2463)),"video games",ISNUMBER(SEARCH("music/classical music", N2463)),"classical music",ISNUMBER(SEARCH("music/electronic music", N2463)),"electronic music",ISNUMBER(SEARCH("music/faith", N2463)),"faith",ISNUMBER(SEARCH("music/indie rock", N2463)),"indie rock",ISNUMBER(SEARCH("music/jazz", N2463)),"jazz",ISNUMBER(SEARCH("music/metal", N2463)),"metal",ISNUMBER(SEARCH("music/pop", N2463)),"pop",ISNUMBER(SEARCH("music/rock", N2463)),"rock",ISNUMBER(SEARCH("music/world music", N2463)),"world music",ISNUMBER(SEARCH("journalism/audio", N2463)),"audio",ISNUMBER(SEARCH("photography/nature", N2463)),"nature",ISNUMBER(SEARCH("photography/people", N2463)),"people",ISNUMBER(SEARCH("photography/photobooks", N2463)),"photobooks",ISNUMBER(SEARCH("photography/places", N2463)),"places",ISNUMBER(SEARCH("publishing/art books", N2463)),"art books",ISNUMBER(SEARCH("publishing/children's books", N2463)),"children's books",ISNUMBER(SEARCH("publishing/fiction", N2463)),"fiction",ISNUMBER(SEARCH("publishing/nonfiction", N2463)),"nonfiction",ISNUMBER(SEARCH("publishing/radio &amp; podcasts", N2463)),"radio &amp; podcasts",ISNUMBER(SEARCH("publishing/translations", N2463)),"translations",ISNUMBER(SEARCH("technology/gadgets", N2463)),"gadgets",ISNUMBER(SEARCH("technology/hardware", N2463)),"hardware",ISNUMBER(SEARCH("technology/makerspaces", N2463)),"makerspaces",ISNUMBER(SEARCH("technology/space exploration", N2463)),"space exploration",ISNUMBER(SEARCH("technology/wearables", N2463)),"wearables",ISNUMBER(SEARCH("technology/web", N2463)),"web",ISNUMBER(SEARCH("theater/musical", N2463)),"musical",ISNUMBER(SEARCH("theater/plays", N2463)),"plays",ISNUMBER(SEARCH("theater/spaces", N2463)),"spaces")</f>
        <v>indie rock</v>
      </c>
      <c r="S2463" s="6">
        <f t="shared" si="192"/>
        <v>40784.012696759259</v>
      </c>
      <c r="T2463" s="6">
        <f t="shared" si="193"/>
        <v>40817.125</v>
      </c>
    </row>
    <row r="2464" spans="1:20" ht="48" hidden="1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4"/>
        <v>28.880434782608695</v>
      </c>
      <c r="Q2464" t="str">
        <f t="shared" si="191"/>
        <v>music</v>
      </c>
      <c r="R2464" t="str" cm="1">
        <f t="array" ref="R2464">_xlfn.IFS(ISNUMBER(SEARCH("film &amp; video/television", N2464)),"television",ISNUMBER(SEARCH("film &amp; video/animation", N2464)),"animation",ISNUMBER(SEARCH("film &amp; video/documentary", N2464)),"documentary",ISNUMBER(SEARCH("film &amp; video/drama", N2464)),"drama",ISNUMBER(SEARCH("film &amp; video/science fiction", N2464)),"science fiction",ISNUMBER(SEARCH("film &amp; video/shorts", N2464)),"shorts",ISNUMBER(SEARCH("food/food trucks", N2464)),"food trucks",ISNUMBER(SEARCH("food/restaurants", N2464)),"restaurants",ISNUMBER(SEARCH("food/small batch", N2464)),"small batch",ISNUMBER(SEARCH("games/mobile games", N2464)),"mobile games",ISNUMBER(SEARCH("games/tabletop games", N2464)),"tabletop games",ISNUMBER(SEARCH("games/video games", N2464)),"video games",ISNUMBER(SEARCH("music/classical music", N2464)),"classical music",ISNUMBER(SEARCH("music/electronic music", N2464)),"electronic music",ISNUMBER(SEARCH("music/faith", N2464)),"faith",ISNUMBER(SEARCH("music/indie rock", N2464)),"indie rock",ISNUMBER(SEARCH("music/jazz", N2464)),"jazz",ISNUMBER(SEARCH("music/metal", N2464)),"metal",ISNUMBER(SEARCH("music/pop", N2464)),"pop",ISNUMBER(SEARCH("music/rock", N2464)),"rock",ISNUMBER(SEARCH("music/world music", N2464)),"world music",ISNUMBER(SEARCH("journalism/audio", N2464)),"audio",ISNUMBER(SEARCH("photography/nature", N2464)),"nature",ISNUMBER(SEARCH("photography/people", N2464)),"people",ISNUMBER(SEARCH("photography/photobooks", N2464)),"photobooks",ISNUMBER(SEARCH("photography/places", N2464)),"places",ISNUMBER(SEARCH("publishing/art books", N2464)),"art books",ISNUMBER(SEARCH("publishing/children's books", N2464)),"children's books",ISNUMBER(SEARCH("publishing/fiction", N2464)),"fiction",ISNUMBER(SEARCH("publishing/nonfiction", N2464)),"nonfiction",ISNUMBER(SEARCH("publishing/radio &amp; podcasts", N2464)),"radio &amp; podcasts",ISNUMBER(SEARCH("publishing/translations", N2464)),"translations",ISNUMBER(SEARCH("technology/gadgets", N2464)),"gadgets",ISNUMBER(SEARCH("technology/hardware", N2464)),"hardware",ISNUMBER(SEARCH("technology/makerspaces", N2464)),"makerspaces",ISNUMBER(SEARCH("technology/space exploration", N2464)),"space exploration",ISNUMBER(SEARCH("technology/wearables", N2464)),"wearables",ISNUMBER(SEARCH("technology/web", N2464)),"web",ISNUMBER(SEARCH("theater/musical", N2464)),"musical",ISNUMBER(SEARCH("theater/plays", N2464)),"plays",ISNUMBER(SEARCH("theater/spaces", N2464)),"spaces")</f>
        <v>indie rock</v>
      </c>
      <c r="S2464" s="6">
        <f t="shared" si="192"/>
        <v>41089.186296296299</v>
      </c>
      <c r="T2464" s="6">
        <f t="shared" si="193"/>
        <v>41109.186296296299</v>
      </c>
    </row>
    <row r="2465" spans="1:20" ht="16" hidden="1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4"/>
        <v>31</v>
      </c>
      <c r="Q2465" t="str">
        <f t="shared" si="191"/>
        <v>music</v>
      </c>
      <c r="R2465" t="str" cm="1">
        <f t="array" ref="R2465">_xlfn.IFS(ISNUMBER(SEARCH("film &amp; video/television", N2465)),"television",ISNUMBER(SEARCH("film &amp; video/animation", N2465)),"animation",ISNUMBER(SEARCH("film &amp; video/documentary", N2465)),"documentary",ISNUMBER(SEARCH("film &amp; video/drama", N2465)),"drama",ISNUMBER(SEARCH("film &amp; video/science fiction", N2465)),"science fiction",ISNUMBER(SEARCH("film &amp; video/shorts", N2465)),"shorts",ISNUMBER(SEARCH("food/food trucks", N2465)),"food trucks",ISNUMBER(SEARCH("food/restaurants", N2465)),"restaurants",ISNUMBER(SEARCH("food/small batch", N2465)),"small batch",ISNUMBER(SEARCH("games/mobile games", N2465)),"mobile games",ISNUMBER(SEARCH("games/tabletop games", N2465)),"tabletop games",ISNUMBER(SEARCH("games/video games", N2465)),"video games",ISNUMBER(SEARCH("music/classical music", N2465)),"classical music",ISNUMBER(SEARCH("music/electronic music", N2465)),"electronic music",ISNUMBER(SEARCH("music/faith", N2465)),"faith",ISNUMBER(SEARCH("music/indie rock", N2465)),"indie rock",ISNUMBER(SEARCH("music/jazz", N2465)),"jazz",ISNUMBER(SEARCH("music/metal", N2465)),"metal",ISNUMBER(SEARCH("music/pop", N2465)),"pop",ISNUMBER(SEARCH("music/rock", N2465)),"rock",ISNUMBER(SEARCH("music/world music", N2465)),"world music",ISNUMBER(SEARCH("journalism/audio", N2465)),"audio",ISNUMBER(SEARCH("photography/nature", N2465)),"nature",ISNUMBER(SEARCH("photography/people", N2465)),"people",ISNUMBER(SEARCH("photography/photobooks", N2465)),"photobooks",ISNUMBER(SEARCH("photography/places", N2465)),"places",ISNUMBER(SEARCH("publishing/art books", N2465)),"art books",ISNUMBER(SEARCH("publishing/children's books", N2465)),"children's books",ISNUMBER(SEARCH("publishing/fiction", N2465)),"fiction",ISNUMBER(SEARCH("publishing/nonfiction", N2465)),"nonfiction",ISNUMBER(SEARCH("publishing/radio &amp; podcasts", N2465)),"radio &amp; podcasts",ISNUMBER(SEARCH("publishing/translations", N2465)),"translations",ISNUMBER(SEARCH("technology/gadgets", N2465)),"gadgets",ISNUMBER(SEARCH("technology/hardware", N2465)),"hardware",ISNUMBER(SEARCH("technology/makerspaces", N2465)),"makerspaces",ISNUMBER(SEARCH("technology/space exploration", N2465)),"space exploration",ISNUMBER(SEARCH("technology/wearables", N2465)),"wearables",ISNUMBER(SEARCH("technology/web", N2465)),"web",ISNUMBER(SEARCH("theater/musical", N2465)),"musical",ISNUMBER(SEARCH("theater/plays", N2465)),"plays",ISNUMBER(SEARCH("theater/spaces", N2465)),"spaces")</f>
        <v>indie rock</v>
      </c>
      <c r="S2465" s="6">
        <f t="shared" si="192"/>
        <v>41341.111400462964</v>
      </c>
      <c r="T2465" s="6">
        <f t="shared" si="193"/>
        <v>41380.791666666664</v>
      </c>
    </row>
    <row r="2466" spans="1:20" ht="48" hidden="1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4"/>
        <v>51.674418604651166</v>
      </c>
      <c r="Q2466" t="str">
        <f t="shared" si="191"/>
        <v>music</v>
      </c>
      <c r="R2466" t="str" cm="1">
        <f t="array" ref="R2466">_xlfn.IFS(ISNUMBER(SEARCH("film &amp; video/television", N2466)),"television",ISNUMBER(SEARCH("film &amp; video/animation", N2466)),"animation",ISNUMBER(SEARCH("film &amp; video/documentary", N2466)),"documentary",ISNUMBER(SEARCH("film &amp; video/drama", N2466)),"drama",ISNUMBER(SEARCH("film &amp; video/science fiction", N2466)),"science fiction",ISNUMBER(SEARCH("film &amp; video/shorts", N2466)),"shorts",ISNUMBER(SEARCH("food/food trucks", N2466)),"food trucks",ISNUMBER(SEARCH("food/restaurants", N2466)),"restaurants",ISNUMBER(SEARCH("food/small batch", N2466)),"small batch",ISNUMBER(SEARCH("games/mobile games", N2466)),"mobile games",ISNUMBER(SEARCH("games/tabletop games", N2466)),"tabletop games",ISNUMBER(SEARCH("games/video games", N2466)),"video games",ISNUMBER(SEARCH("music/classical music", N2466)),"classical music",ISNUMBER(SEARCH("music/electronic music", N2466)),"electronic music",ISNUMBER(SEARCH("music/faith", N2466)),"faith",ISNUMBER(SEARCH("music/indie rock", N2466)),"indie rock",ISNUMBER(SEARCH("music/jazz", N2466)),"jazz",ISNUMBER(SEARCH("music/metal", N2466)),"metal",ISNUMBER(SEARCH("music/pop", N2466)),"pop",ISNUMBER(SEARCH("music/rock", N2466)),"rock",ISNUMBER(SEARCH("music/world music", N2466)),"world music",ISNUMBER(SEARCH("journalism/audio", N2466)),"audio",ISNUMBER(SEARCH("photography/nature", N2466)),"nature",ISNUMBER(SEARCH("photography/people", N2466)),"people",ISNUMBER(SEARCH("photography/photobooks", N2466)),"photobooks",ISNUMBER(SEARCH("photography/places", N2466)),"places",ISNUMBER(SEARCH("publishing/art books", N2466)),"art books",ISNUMBER(SEARCH("publishing/children's books", N2466)),"children's books",ISNUMBER(SEARCH("publishing/fiction", N2466)),"fiction",ISNUMBER(SEARCH("publishing/nonfiction", N2466)),"nonfiction",ISNUMBER(SEARCH("publishing/radio &amp; podcasts", N2466)),"radio &amp; podcasts",ISNUMBER(SEARCH("publishing/translations", N2466)),"translations",ISNUMBER(SEARCH("technology/gadgets", N2466)),"gadgets",ISNUMBER(SEARCH("technology/hardware", N2466)),"hardware",ISNUMBER(SEARCH("technology/makerspaces", N2466)),"makerspaces",ISNUMBER(SEARCH("technology/space exploration", N2466)),"space exploration",ISNUMBER(SEARCH("technology/wearables", N2466)),"wearables",ISNUMBER(SEARCH("technology/web", N2466)),"web",ISNUMBER(SEARCH("theater/musical", N2466)),"musical",ISNUMBER(SEARCH("theater/plays", N2466)),"plays",ISNUMBER(SEARCH("theater/spaces", N2466)),"spaces")</f>
        <v>indie rock</v>
      </c>
      <c r="S2466" s="6">
        <f t="shared" si="192"/>
        <v>42248.90042824074</v>
      </c>
      <c r="T2466" s="6">
        <f t="shared" si="193"/>
        <v>42277.811805555553</v>
      </c>
    </row>
    <row r="2467" spans="1:20" ht="32" hidden="1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4"/>
        <v>26.270833333333332</v>
      </c>
      <c r="Q2467" t="str">
        <f t="shared" si="191"/>
        <v>music</v>
      </c>
      <c r="R2467" t="str" cm="1">
        <f t="array" ref="R2467">_xlfn.IFS(ISNUMBER(SEARCH("film &amp; video/television", N2467)),"television",ISNUMBER(SEARCH("film &amp; video/animation", N2467)),"animation",ISNUMBER(SEARCH("film &amp; video/documentary", N2467)),"documentary",ISNUMBER(SEARCH("film &amp; video/drama", N2467)),"drama",ISNUMBER(SEARCH("film &amp; video/science fiction", N2467)),"science fiction",ISNUMBER(SEARCH("film &amp; video/shorts", N2467)),"shorts",ISNUMBER(SEARCH("food/food trucks", N2467)),"food trucks",ISNUMBER(SEARCH("food/restaurants", N2467)),"restaurants",ISNUMBER(SEARCH("food/small batch", N2467)),"small batch",ISNUMBER(SEARCH("games/mobile games", N2467)),"mobile games",ISNUMBER(SEARCH("games/tabletop games", N2467)),"tabletop games",ISNUMBER(SEARCH("games/video games", N2467)),"video games",ISNUMBER(SEARCH("music/classical music", N2467)),"classical music",ISNUMBER(SEARCH("music/electronic music", N2467)),"electronic music",ISNUMBER(SEARCH("music/faith", N2467)),"faith",ISNUMBER(SEARCH("music/indie rock", N2467)),"indie rock",ISNUMBER(SEARCH("music/jazz", N2467)),"jazz",ISNUMBER(SEARCH("music/metal", N2467)),"metal",ISNUMBER(SEARCH("music/pop", N2467)),"pop",ISNUMBER(SEARCH("music/rock", N2467)),"rock",ISNUMBER(SEARCH("music/world music", N2467)),"world music",ISNUMBER(SEARCH("journalism/audio", N2467)),"audio",ISNUMBER(SEARCH("photography/nature", N2467)),"nature",ISNUMBER(SEARCH("photography/people", N2467)),"people",ISNUMBER(SEARCH("photography/photobooks", N2467)),"photobooks",ISNUMBER(SEARCH("photography/places", N2467)),"places",ISNUMBER(SEARCH("publishing/art books", N2467)),"art books",ISNUMBER(SEARCH("publishing/children's books", N2467)),"children's books",ISNUMBER(SEARCH("publishing/fiction", N2467)),"fiction",ISNUMBER(SEARCH("publishing/nonfiction", N2467)),"nonfiction",ISNUMBER(SEARCH("publishing/radio &amp; podcasts", N2467)),"radio &amp; podcasts",ISNUMBER(SEARCH("publishing/translations", N2467)),"translations",ISNUMBER(SEARCH("technology/gadgets", N2467)),"gadgets",ISNUMBER(SEARCH("technology/hardware", N2467)),"hardware",ISNUMBER(SEARCH("technology/makerspaces", N2467)),"makerspaces",ISNUMBER(SEARCH("technology/space exploration", N2467)),"space exploration",ISNUMBER(SEARCH("technology/wearables", N2467)),"wearables",ISNUMBER(SEARCH("technology/web", N2467)),"web",ISNUMBER(SEARCH("theater/musical", N2467)),"musical",ISNUMBER(SEARCH("theater/plays", N2467)),"plays",ISNUMBER(SEARCH("theater/spaces", N2467)),"spaces")</f>
        <v>indie rock</v>
      </c>
      <c r="S2467" s="6">
        <f t="shared" si="192"/>
        <v>41145.719305555554</v>
      </c>
      <c r="T2467" s="6">
        <f t="shared" si="193"/>
        <v>41175.719305555554</v>
      </c>
    </row>
    <row r="2468" spans="1:20" ht="48" hidden="1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4"/>
        <v>48.07692307692308</v>
      </c>
      <c r="Q2468" t="str">
        <f t="shared" si="191"/>
        <v>music</v>
      </c>
      <c r="R2468" t="str" cm="1">
        <f t="array" ref="R2468">_xlfn.IFS(ISNUMBER(SEARCH("film &amp; video/television", N2468)),"television",ISNUMBER(SEARCH("film &amp; video/animation", N2468)),"animation",ISNUMBER(SEARCH("film &amp; video/documentary", N2468)),"documentary",ISNUMBER(SEARCH("film &amp; video/drama", N2468)),"drama",ISNUMBER(SEARCH("film &amp; video/science fiction", N2468)),"science fiction",ISNUMBER(SEARCH("film &amp; video/shorts", N2468)),"shorts",ISNUMBER(SEARCH("food/food trucks", N2468)),"food trucks",ISNUMBER(SEARCH("food/restaurants", N2468)),"restaurants",ISNUMBER(SEARCH("food/small batch", N2468)),"small batch",ISNUMBER(SEARCH("games/mobile games", N2468)),"mobile games",ISNUMBER(SEARCH("games/tabletop games", N2468)),"tabletop games",ISNUMBER(SEARCH("games/video games", N2468)),"video games",ISNUMBER(SEARCH("music/classical music", N2468)),"classical music",ISNUMBER(SEARCH("music/electronic music", N2468)),"electronic music",ISNUMBER(SEARCH("music/faith", N2468)),"faith",ISNUMBER(SEARCH("music/indie rock", N2468)),"indie rock",ISNUMBER(SEARCH("music/jazz", N2468)),"jazz",ISNUMBER(SEARCH("music/metal", N2468)),"metal",ISNUMBER(SEARCH("music/pop", N2468)),"pop",ISNUMBER(SEARCH("music/rock", N2468)),"rock",ISNUMBER(SEARCH("music/world music", N2468)),"world music",ISNUMBER(SEARCH("journalism/audio", N2468)),"audio",ISNUMBER(SEARCH("photography/nature", N2468)),"nature",ISNUMBER(SEARCH("photography/people", N2468)),"people",ISNUMBER(SEARCH("photography/photobooks", N2468)),"photobooks",ISNUMBER(SEARCH("photography/places", N2468)),"places",ISNUMBER(SEARCH("publishing/art books", N2468)),"art books",ISNUMBER(SEARCH("publishing/children's books", N2468)),"children's books",ISNUMBER(SEARCH("publishing/fiction", N2468)),"fiction",ISNUMBER(SEARCH("publishing/nonfiction", N2468)),"nonfiction",ISNUMBER(SEARCH("publishing/radio &amp; podcasts", N2468)),"radio &amp; podcasts",ISNUMBER(SEARCH("publishing/translations", N2468)),"translations",ISNUMBER(SEARCH("technology/gadgets", N2468)),"gadgets",ISNUMBER(SEARCH("technology/hardware", N2468)),"hardware",ISNUMBER(SEARCH("technology/makerspaces", N2468)),"makerspaces",ISNUMBER(SEARCH("technology/space exploration", N2468)),"space exploration",ISNUMBER(SEARCH("technology/wearables", N2468)),"wearables",ISNUMBER(SEARCH("technology/web", N2468)),"web",ISNUMBER(SEARCH("theater/musical", N2468)),"musical",ISNUMBER(SEARCH("theater/plays", N2468)),"plays",ISNUMBER(SEARCH("theater/spaces", N2468)),"spaces")</f>
        <v>indie rock</v>
      </c>
      <c r="S2468" s="6">
        <f t="shared" si="192"/>
        <v>41373.102465277778</v>
      </c>
      <c r="T2468" s="6">
        <f t="shared" si="193"/>
        <v>41403.102465277778</v>
      </c>
    </row>
    <row r="2469" spans="1:20" ht="32" hidden="1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4"/>
        <v>27.558139534883722</v>
      </c>
      <c r="Q2469" t="str">
        <f t="shared" si="191"/>
        <v>music</v>
      </c>
      <c r="R2469" t="str" cm="1">
        <f t="array" ref="R2469">_xlfn.IFS(ISNUMBER(SEARCH("film &amp; video/television", N2469)),"television",ISNUMBER(SEARCH("film &amp; video/animation", N2469)),"animation",ISNUMBER(SEARCH("film &amp; video/documentary", N2469)),"documentary",ISNUMBER(SEARCH("film &amp; video/drama", N2469)),"drama",ISNUMBER(SEARCH("film &amp; video/science fiction", N2469)),"science fiction",ISNUMBER(SEARCH("film &amp; video/shorts", N2469)),"shorts",ISNUMBER(SEARCH("food/food trucks", N2469)),"food trucks",ISNUMBER(SEARCH("food/restaurants", N2469)),"restaurants",ISNUMBER(SEARCH("food/small batch", N2469)),"small batch",ISNUMBER(SEARCH("games/mobile games", N2469)),"mobile games",ISNUMBER(SEARCH("games/tabletop games", N2469)),"tabletop games",ISNUMBER(SEARCH("games/video games", N2469)),"video games",ISNUMBER(SEARCH("music/classical music", N2469)),"classical music",ISNUMBER(SEARCH("music/electronic music", N2469)),"electronic music",ISNUMBER(SEARCH("music/faith", N2469)),"faith",ISNUMBER(SEARCH("music/indie rock", N2469)),"indie rock",ISNUMBER(SEARCH("music/jazz", N2469)),"jazz",ISNUMBER(SEARCH("music/metal", N2469)),"metal",ISNUMBER(SEARCH("music/pop", N2469)),"pop",ISNUMBER(SEARCH("music/rock", N2469)),"rock",ISNUMBER(SEARCH("music/world music", N2469)),"world music",ISNUMBER(SEARCH("journalism/audio", N2469)),"audio",ISNUMBER(SEARCH("photography/nature", N2469)),"nature",ISNUMBER(SEARCH("photography/people", N2469)),"people",ISNUMBER(SEARCH("photography/photobooks", N2469)),"photobooks",ISNUMBER(SEARCH("photography/places", N2469)),"places",ISNUMBER(SEARCH("publishing/art books", N2469)),"art books",ISNUMBER(SEARCH("publishing/children's books", N2469)),"children's books",ISNUMBER(SEARCH("publishing/fiction", N2469)),"fiction",ISNUMBER(SEARCH("publishing/nonfiction", N2469)),"nonfiction",ISNUMBER(SEARCH("publishing/radio &amp; podcasts", N2469)),"radio &amp; podcasts",ISNUMBER(SEARCH("publishing/translations", N2469)),"translations",ISNUMBER(SEARCH("technology/gadgets", N2469)),"gadgets",ISNUMBER(SEARCH("technology/hardware", N2469)),"hardware",ISNUMBER(SEARCH("technology/makerspaces", N2469)),"makerspaces",ISNUMBER(SEARCH("technology/space exploration", N2469)),"space exploration",ISNUMBER(SEARCH("technology/wearables", N2469)),"wearables",ISNUMBER(SEARCH("technology/web", N2469)),"web",ISNUMBER(SEARCH("theater/musical", N2469)),"musical",ISNUMBER(SEARCH("theater/plays", N2469)),"plays",ISNUMBER(SEARCH("theater/spaces", N2469)),"spaces")</f>
        <v>indie rock</v>
      </c>
      <c r="S2469" s="6">
        <f t="shared" si="192"/>
        <v>41025.874201388891</v>
      </c>
      <c r="T2469" s="6">
        <f t="shared" si="193"/>
        <v>41039.708333333336</v>
      </c>
    </row>
    <row r="2470" spans="1:20" ht="32" hidden="1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4"/>
        <v>36.97137931034483</v>
      </c>
      <c r="Q2470" t="str">
        <f t="shared" si="191"/>
        <v>music</v>
      </c>
      <c r="R2470" t="str" cm="1">
        <f t="array" ref="R2470">_xlfn.IFS(ISNUMBER(SEARCH("film &amp; video/television", N2470)),"television",ISNUMBER(SEARCH("film &amp; video/animation", N2470)),"animation",ISNUMBER(SEARCH("film &amp; video/documentary", N2470)),"documentary",ISNUMBER(SEARCH("film &amp; video/drama", N2470)),"drama",ISNUMBER(SEARCH("film &amp; video/science fiction", N2470)),"science fiction",ISNUMBER(SEARCH("film &amp; video/shorts", N2470)),"shorts",ISNUMBER(SEARCH("food/food trucks", N2470)),"food trucks",ISNUMBER(SEARCH("food/restaurants", N2470)),"restaurants",ISNUMBER(SEARCH("food/small batch", N2470)),"small batch",ISNUMBER(SEARCH("games/mobile games", N2470)),"mobile games",ISNUMBER(SEARCH("games/tabletop games", N2470)),"tabletop games",ISNUMBER(SEARCH("games/video games", N2470)),"video games",ISNUMBER(SEARCH("music/classical music", N2470)),"classical music",ISNUMBER(SEARCH("music/electronic music", N2470)),"electronic music",ISNUMBER(SEARCH("music/faith", N2470)),"faith",ISNUMBER(SEARCH("music/indie rock", N2470)),"indie rock",ISNUMBER(SEARCH("music/jazz", N2470)),"jazz",ISNUMBER(SEARCH("music/metal", N2470)),"metal",ISNUMBER(SEARCH("music/pop", N2470)),"pop",ISNUMBER(SEARCH("music/rock", N2470)),"rock",ISNUMBER(SEARCH("music/world music", N2470)),"world music",ISNUMBER(SEARCH("journalism/audio", N2470)),"audio",ISNUMBER(SEARCH("photography/nature", N2470)),"nature",ISNUMBER(SEARCH("photography/people", N2470)),"people",ISNUMBER(SEARCH("photography/photobooks", N2470)),"photobooks",ISNUMBER(SEARCH("photography/places", N2470)),"places",ISNUMBER(SEARCH("publishing/art books", N2470)),"art books",ISNUMBER(SEARCH("publishing/children's books", N2470)),"children's books",ISNUMBER(SEARCH("publishing/fiction", N2470)),"fiction",ISNUMBER(SEARCH("publishing/nonfiction", N2470)),"nonfiction",ISNUMBER(SEARCH("publishing/radio &amp; podcasts", N2470)),"radio &amp; podcasts",ISNUMBER(SEARCH("publishing/translations", N2470)),"translations",ISNUMBER(SEARCH("technology/gadgets", N2470)),"gadgets",ISNUMBER(SEARCH("technology/hardware", N2470)),"hardware",ISNUMBER(SEARCH("technology/makerspaces", N2470)),"makerspaces",ISNUMBER(SEARCH("technology/space exploration", N2470)),"space exploration",ISNUMBER(SEARCH("technology/wearables", N2470)),"wearables",ISNUMBER(SEARCH("technology/web", N2470)),"web",ISNUMBER(SEARCH("theater/musical", N2470)),"musical",ISNUMBER(SEARCH("theater/plays", N2470)),"plays",ISNUMBER(SEARCH("theater/spaces", N2470)),"spaces")</f>
        <v>indie rock</v>
      </c>
      <c r="S2470" s="6">
        <f t="shared" si="192"/>
        <v>41174.154178240737</v>
      </c>
      <c r="T2470" s="6">
        <f t="shared" si="193"/>
        <v>41210.208333333336</v>
      </c>
    </row>
    <row r="2471" spans="1:20" ht="48" hidden="1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4"/>
        <v>29.021276595744681</v>
      </c>
      <c r="Q2471" t="str">
        <f t="shared" si="191"/>
        <v>music</v>
      </c>
      <c r="R2471" t="str" cm="1">
        <f t="array" ref="R2471">_xlfn.IFS(ISNUMBER(SEARCH("film &amp; video/television", N2471)),"television",ISNUMBER(SEARCH("film &amp; video/animation", N2471)),"animation",ISNUMBER(SEARCH("film &amp; video/documentary", N2471)),"documentary",ISNUMBER(SEARCH("film &amp; video/drama", N2471)),"drama",ISNUMBER(SEARCH("film &amp; video/science fiction", N2471)),"science fiction",ISNUMBER(SEARCH("film &amp; video/shorts", N2471)),"shorts",ISNUMBER(SEARCH("food/food trucks", N2471)),"food trucks",ISNUMBER(SEARCH("food/restaurants", N2471)),"restaurants",ISNUMBER(SEARCH("food/small batch", N2471)),"small batch",ISNUMBER(SEARCH("games/mobile games", N2471)),"mobile games",ISNUMBER(SEARCH("games/tabletop games", N2471)),"tabletop games",ISNUMBER(SEARCH("games/video games", N2471)),"video games",ISNUMBER(SEARCH("music/classical music", N2471)),"classical music",ISNUMBER(SEARCH("music/electronic music", N2471)),"electronic music",ISNUMBER(SEARCH("music/faith", N2471)),"faith",ISNUMBER(SEARCH("music/indie rock", N2471)),"indie rock",ISNUMBER(SEARCH("music/jazz", N2471)),"jazz",ISNUMBER(SEARCH("music/metal", N2471)),"metal",ISNUMBER(SEARCH("music/pop", N2471)),"pop",ISNUMBER(SEARCH("music/rock", N2471)),"rock",ISNUMBER(SEARCH("music/world music", N2471)),"world music",ISNUMBER(SEARCH("journalism/audio", N2471)),"audio",ISNUMBER(SEARCH("photography/nature", N2471)),"nature",ISNUMBER(SEARCH("photography/people", N2471)),"people",ISNUMBER(SEARCH("photography/photobooks", N2471)),"photobooks",ISNUMBER(SEARCH("photography/places", N2471)),"places",ISNUMBER(SEARCH("publishing/art books", N2471)),"art books",ISNUMBER(SEARCH("publishing/children's books", N2471)),"children's books",ISNUMBER(SEARCH("publishing/fiction", N2471)),"fiction",ISNUMBER(SEARCH("publishing/nonfiction", N2471)),"nonfiction",ISNUMBER(SEARCH("publishing/radio &amp; podcasts", N2471)),"radio &amp; podcasts",ISNUMBER(SEARCH("publishing/translations", N2471)),"translations",ISNUMBER(SEARCH("technology/gadgets", N2471)),"gadgets",ISNUMBER(SEARCH("technology/hardware", N2471)),"hardware",ISNUMBER(SEARCH("technology/makerspaces", N2471)),"makerspaces",ISNUMBER(SEARCH("technology/space exploration", N2471)),"space exploration",ISNUMBER(SEARCH("technology/wearables", N2471)),"wearables",ISNUMBER(SEARCH("technology/web", N2471)),"web",ISNUMBER(SEARCH("theater/musical", N2471)),"musical",ISNUMBER(SEARCH("theater/plays", N2471)),"plays",ISNUMBER(SEARCH("theater/spaces", N2471)),"spaces")</f>
        <v>indie rock</v>
      </c>
      <c r="S2471" s="6">
        <f t="shared" si="192"/>
        <v>40557.429733796293</v>
      </c>
      <c r="T2471" s="6">
        <f t="shared" si="193"/>
        <v>40582.429733796293</v>
      </c>
    </row>
    <row r="2472" spans="1:20" ht="48" hidden="1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4"/>
        <v>28.65666666666667</v>
      </c>
      <c r="Q2472" t="str">
        <f t="shared" si="191"/>
        <v>music</v>
      </c>
      <c r="R2472" t="str" cm="1">
        <f t="array" ref="R2472">_xlfn.IFS(ISNUMBER(SEARCH("film &amp; video/television", N2472)),"television",ISNUMBER(SEARCH("film &amp; video/animation", N2472)),"animation",ISNUMBER(SEARCH("film &amp; video/documentary", N2472)),"documentary",ISNUMBER(SEARCH("film &amp; video/drama", N2472)),"drama",ISNUMBER(SEARCH("film &amp; video/science fiction", N2472)),"science fiction",ISNUMBER(SEARCH("film &amp; video/shorts", N2472)),"shorts",ISNUMBER(SEARCH("food/food trucks", N2472)),"food trucks",ISNUMBER(SEARCH("food/restaurants", N2472)),"restaurants",ISNUMBER(SEARCH("food/small batch", N2472)),"small batch",ISNUMBER(SEARCH("games/mobile games", N2472)),"mobile games",ISNUMBER(SEARCH("games/tabletop games", N2472)),"tabletop games",ISNUMBER(SEARCH("games/video games", N2472)),"video games",ISNUMBER(SEARCH("music/classical music", N2472)),"classical music",ISNUMBER(SEARCH("music/electronic music", N2472)),"electronic music",ISNUMBER(SEARCH("music/faith", N2472)),"faith",ISNUMBER(SEARCH("music/indie rock", N2472)),"indie rock",ISNUMBER(SEARCH("music/jazz", N2472)),"jazz",ISNUMBER(SEARCH("music/metal", N2472)),"metal",ISNUMBER(SEARCH("music/pop", N2472)),"pop",ISNUMBER(SEARCH("music/rock", N2472)),"rock",ISNUMBER(SEARCH("music/world music", N2472)),"world music",ISNUMBER(SEARCH("journalism/audio", N2472)),"audio",ISNUMBER(SEARCH("photography/nature", N2472)),"nature",ISNUMBER(SEARCH("photography/people", N2472)),"people",ISNUMBER(SEARCH("photography/photobooks", N2472)),"photobooks",ISNUMBER(SEARCH("photography/places", N2472)),"places",ISNUMBER(SEARCH("publishing/art books", N2472)),"art books",ISNUMBER(SEARCH("publishing/children's books", N2472)),"children's books",ISNUMBER(SEARCH("publishing/fiction", N2472)),"fiction",ISNUMBER(SEARCH("publishing/nonfiction", N2472)),"nonfiction",ISNUMBER(SEARCH("publishing/radio &amp; podcasts", N2472)),"radio &amp; podcasts",ISNUMBER(SEARCH("publishing/translations", N2472)),"translations",ISNUMBER(SEARCH("technology/gadgets", N2472)),"gadgets",ISNUMBER(SEARCH("technology/hardware", N2472)),"hardware",ISNUMBER(SEARCH("technology/makerspaces", N2472)),"makerspaces",ISNUMBER(SEARCH("technology/space exploration", N2472)),"space exploration",ISNUMBER(SEARCH("technology/wearables", N2472)),"wearables",ISNUMBER(SEARCH("technology/web", N2472)),"web",ISNUMBER(SEARCH("theater/musical", N2472)),"musical",ISNUMBER(SEARCH("theater/plays", N2472)),"plays",ISNUMBER(SEARCH("theater/spaces", N2472)),"spaces")</f>
        <v>indie rock</v>
      </c>
      <c r="S2472" s="6">
        <f t="shared" si="192"/>
        <v>41023.07471064815</v>
      </c>
      <c r="T2472" s="6">
        <f t="shared" si="193"/>
        <v>41053.07471064815</v>
      </c>
    </row>
    <row r="2473" spans="1:20" ht="48" hidden="1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4"/>
        <v>37.647058823529413</v>
      </c>
      <c r="Q2473" t="str">
        <f t="shared" si="191"/>
        <v>music</v>
      </c>
      <c r="R2473" t="str" cm="1">
        <f t="array" ref="R2473">_xlfn.IFS(ISNUMBER(SEARCH("film &amp; video/television", N2473)),"television",ISNUMBER(SEARCH("film &amp; video/animation", N2473)),"animation",ISNUMBER(SEARCH("film &amp; video/documentary", N2473)),"documentary",ISNUMBER(SEARCH("film &amp; video/drama", N2473)),"drama",ISNUMBER(SEARCH("film &amp; video/science fiction", N2473)),"science fiction",ISNUMBER(SEARCH("film &amp; video/shorts", N2473)),"shorts",ISNUMBER(SEARCH("food/food trucks", N2473)),"food trucks",ISNUMBER(SEARCH("food/restaurants", N2473)),"restaurants",ISNUMBER(SEARCH("food/small batch", N2473)),"small batch",ISNUMBER(SEARCH("games/mobile games", N2473)),"mobile games",ISNUMBER(SEARCH("games/tabletop games", N2473)),"tabletop games",ISNUMBER(SEARCH("games/video games", N2473)),"video games",ISNUMBER(SEARCH("music/classical music", N2473)),"classical music",ISNUMBER(SEARCH("music/electronic music", N2473)),"electronic music",ISNUMBER(SEARCH("music/faith", N2473)),"faith",ISNUMBER(SEARCH("music/indie rock", N2473)),"indie rock",ISNUMBER(SEARCH("music/jazz", N2473)),"jazz",ISNUMBER(SEARCH("music/metal", N2473)),"metal",ISNUMBER(SEARCH("music/pop", N2473)),"pop",ISNUMBER(SEARCH("music/rock", N2473)),"rock",ISNUMBER(SEARCH("music/world music", N2473)),"world music",ISNUMBER(SEARCH("journalism/audio", N2473)),"audio",ISNUMBER(SEARCH("photography/nature", N2473)),"nature",ISNUMBER(SEARCH("photography/people", N2473)),"people",ISNUMBER(SEARCH("photography/photobooks", N2473)),"photobooks",ISNUMBER(SEARCH("photography/places", N2473)),"places",ISNUMBER(SEARCH("publishing/art books", N2473)),"art books",ISNUMBER(SEARCH("publishing/children's books", N2473)),"children's books",ISNUMBER(SEARCH("publishing/fiction", N2473)),"fiction",ISNUMBER(SEARCH("publishing/nonfiction", N2473)),"nonfiction",ISNUMBER(SEARCH("publishing/radio &amp; podcasts", N2473)),"radio &amp; podcasts",ISNUMBER(SEARCH("publishing/translations", N2473)),"translations",ISNUMBER(SEARCH("technology/gadgets", N2473)),"gadgets",ISNUMBER(SEARCH("technology/hardware", N2473)),"hardware",ISNUMBER(SEARCH("technology/makerspaces", N2473)),"makerspaces",ISNUMBER(SEARCH("technology/space exploration", N2473)),"space exploration",ISNUMBER(SEARCH("technology/wearables", N2473)),"wearables",ISNUMBER(SEARCH("technology/web", N2473)),"web",ISNUMBER(SEARCH("theater/musical", N2473)),"musical",ISNUMBER(SEARCH("theater/plays", N2473)),"plays",ISNUMBER(SEARCH("theater/spaces", N2473)),"spaces")</f>
        <v>indie rock</v>
      </c>
      <c r="S2473" s="6">
        <f t="shared" si="192"/>
        <v>40893.992962962962</v>
      </c>
      <c r="T2473" s="6">
        <f t="shared" si="193"/>
        <v>40933.992962962962</v>
      </c>
    </row>
    <row r="2474" spans="1:20" ht="48" hidden="1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4"/>
        <v>97.904038461538462</v>
      </c>
      <c r="Q2474" t="str">
        <f t="shared" si="191"/>
        <v>music</v>
      </c>
      <c r="R2474" t="str" cm="1">
        <f t="array" ref="R2474">_xlfn.IFS(ISNUMBER(SEARCH("film &amp; video/television", N2474)),"television",ISNUMBER(SEARCH("film &amp; video/animation", N2474)),"animation",ISNUMBER(SEARCH("film &amp; video/documentary", N2474)),"documentary",ISNUMBER(SEARCH("film &amp; video/drama", N2474)),"drama",ISNUMBER(SEARCH("film &amp; video/science fiction", N2474)),"science fiction",ISNUMBER(SEARCH("film &amp; video/shorts", N2474)),"shorts",ISNUMBER(SEARCH("food/food trucks", N2474)),"food trucks",ISNUMBER(SEARCH("food/restaurants", N2474)),"restaurants",ISNUMBER(SEARCH("food/small batch", N2474)),"small batch",ISNUMBER(SEARCH("games/mobile games", N2474)),"mobile games",ISNUMBER(SEARCH("games/tabletop games", N2474)),"tabletop games",ISNUMBER(SEARCH("games/video games", N2474)),"video games",ISNUMBER(SEARCH("music/classical music", N2474)),"classical music",ISNUMBER(SEARCH("music/electronic music", N2474)),"electronic music",ISNUMBER(SEARCH("music/faith", N2474)),"faith",ISNUMBER(SEARCH("music/indie rock", N2474)),"indie rock",ISNUMBER(SEARCH("music/jazz", N2474)),"jazz",ISNUMBER(SEARCH("music/metal", N2474)),"metal",ISNUMBER(SEARCH("music/pop", N2474)),"pop",ISNUMBER(SEARCH("music/rock", N2474)),"rock",ISNUMBER(SEARCH("music/world music", N2474)),"world music",ISNUMBER(SEARCH("journalism/audio", N2474)),"audio",ISNUMBER(SEARCH("photography/nature", N2474)),"nature",ISNUMBER(SEARCH("photography/people", N2474)),"people",ISNUMBER(SEARCH("photography/photobooks", N2474)),"photobooks",ISNUMBER(SEARCH("photography/places", N2474)),"places",ISNUMBER(SEARCH("publishing/art books", N2474)),"art books",ISNUMBER(SEARCH("publishing/children's books", N2474)),"children's books",ISNUMBER(SEARCH("publishing/fiction", N2474)),"fiction",ISNUMBER(SEARCH("publishing/nonfiction", N2474)),"nonfiction",ISNUMBER(SEARCH("publishing/radio &amp; podcasts", N2474)),"radio &amp; podcasts",ISNUMBER(SEARCH("publishing/translations", N2474)),"translations",ISNUMBER(SEARCH("technology/gadgets", N2474)),"gadgets",ISNUMBER(SEARCH("technology/hardware", N2474)),"hardware",ISNUMBER(SEARCH("technology/makerspaces", N2474)),"makerspaces",ISNUMBER(SEARCH("technology/space exploration", N2474)),"space exploration",ISNUMBER(SEARCH("technology/wearables", N2474)),"wearables",ISNUMBER(SEARCH("technology/web", N2474)),"web",ISNUMBER(SEARCH("theater/musical", N2474)),"musical",ISNUMBER(SEARCH("theater/plays", N2474)),"plays",ISNUMBER(SEARCH("theater/spaces", N2474)),"spaces")</f>
        <v>indie rock</v>
      </c>
      <c r="S2474" s="6">
        <f t="shared" si="192"/>
        <v>40354.11550925926</v>
      </c>
      <c r="T2474" s="6">
        <f t="shared" si="193"/>
        <v>40425.043749999997</v>
      </c>
    </row>
    <row r="2475" spans="1:20" ht="48" hidden="1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4"/>
        <v>42.553191489361701</v>
      </c>
      <c r="Q2475" t="str">
        <f t="shared" si="191"/>
        <v>music</v>
      </c>
      <c r="R2475" t="str" cm="1">
        <f t="array" ref="R2475">_xlfn.IFS(ISNUMBER(SEARCH("film &amp; video/television", N2475)),"television",ISNUMBER(SEARCH("film &amp; video/animation", N2475)),"animation",ISNUMBER(SEARCH("film &amp; video/documentary", N2475)),"documentary",ISNUMBER(SEARCH("film &amp; video/drama", N2475)),"drama",ISNUMBER(SEARCH("film &amp; video/science fiction", N2475)),"science fiction",ISNUMBER(SEARCH("film &amp; video/shorts", N2475)),"shorts",ISNUMBER(SEARCH("food/food trucks", N2475)),"food trucks",ISNUMBER(SEARCH("food/restaurants", N2475)),"restaurants",ISNUMBER(SEARCH("food/small batch", N2475)),"small batch",ISNUMBER(SEARCH("games/mobile games", N2475)),"mobile games",ISNUMBER(SEARCH("games/tabletop games", N2475)),"tabletop games",ISNUMBER(SEARCH("games/video games", N2475)),"video games",ISNUMBER(SEARCH("music/classical music", N2475)),"classical music",ISNUMBER(SEARCH("music/electronic music", N2475)),"electronic music",ISNUMBER(SEARCH("music/faith", N2475)),"faith",ISNUMBER(SEARCH("music/indie rock", N2475)),"indie rock",ISNUMBER(SEARCH("music/jazz", N2475)),"jazz",ISNUMBER(SEARCH("music/metal", N2475)),"metal",ISNUMBER(SEARCH("music/pop", N2475)),"pop",ISNUMBER(SEARCH("music/rock", N2475)),"rock",ISNUMBER(SEARCH("music/world music", N2475)),"world music",ISNUMBER(SEARCH("journalism/audio", N2475)),"audio",ISNUMBER(SEARCH("photography/nature", N2475)),"nature",ISNUMBER(SEARCH("photography/people", N2475)),"people",ISNUMBER(SEARCH("photography/photobooks", N2475)),"photobooks",ISNUMBER(SEARCH("photography/places", N2475)),"places",ISNUMBER(SEARCH("publishing/art books", N2475)),"art books",ISNUMBER(SEARCH("publishing/children's books", N2475)),"children's books",ISNUMBER(SEARCH("publishing/fiction", N2475)),"fiction",ISNUMBER(SEARCH("publishing/nonfiction", N2475)),"nonfiction",ISNUMBER(SEARCH("publishing/radio &amp; podcasts", N2475)),"radio &amp; podcasts",ISNUMBER(SEARCH("publishing/translations", N2475)),"translations",ISNUMBER(SEARCH("technology/gadgets", N2475)),"gadgets",ISNUMBER(SEARCH("technology/hardware", N2475)),"hardware",ISNUMBER(SEARCH("technology/makerspaces", N2475)),"makerspaces",ISNUMBER(SEARCH("technology/space exploration", N2475)),"space exploration",ISNUMBER(SEARCH("technology/wearables", N2475)),"wearables",ISNUMBER(SEARCH("technology/web", N2475)),"web",ISNUMBER(SEARCH("theater/musical", N2475)),"musical",ISNUMBER(SEARCH("theater/plays", N2475)),"plays",ISNUMBER(SEARCH("theater/spaces", N2475)),"spaces")</f>
        <v>indie rock</v>
      </c>
      <c r="S2475" s="6">
        <f t="shared" si="192"/>
        <v>41193.748483796298</v>
      </c>
      <c r="T2475" s="6">
        <f t="shared" si="193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4"/>
        <v>131.58368421052631</v>
      </c>
      <c r="Q2476" t="str">
        <f t="shared" si="191"/>
        <v>music</v>
      </c>
      <c r="R2476" t="str" cm="1">
        <f t="array" ref="R2476">_xlfn.IFS(ISNUMBER(SEARCH("film &amp; video/television", N2476)),"television",ISNUMBER(SEARCH("film &amp; video/animation", N2476)),"animation",ISNUMBER(SEARCH("film &amp; video/documentary", N2476)),"documentary",ISNUMBER(SEARCH("film &amp; video/drama", N2476)),"drama",ISNUMBER(SEARCH("film &amp; video/science fiction", N2476)),"science fiction",ISNUMBER(SEARCH("film &amp; video/shorts", N2476)),"shorts",ISNUMBER(SEARCH("food/food trucks", N2476)),"food trucks",ISNUMBER(SEARCH("food/restaurants", N2476)),"restaurants",ISNUMBER(SEARCH("food/small batch", N2476)),"small batch",ISNUMBER(SEARCH("games/mobile games", N2476)),"mobile games",ISNUMBER(SEARCH("games/tabletop games", N2476)),"tabletop games",ISNUMBER(SEARCH("games/video games", N2476)),"video games",ISNUMBER(SEARCH("music/classical music", N2476)),"classical music",ISNUMBER(SEARCH("music/electronic music", N2476)),"electronic music",ISNUMBER(SEARCH("music/faith", N2476)),"faith",ISNUMBER(SEARCH("music/indie rock", N2476)),"indie rock",ISNUMBER(SEARCH("music/jazz", N2476)),"jazz",ISNUMBER(SEARCH("music/metal", N2476)),"metal",ISNUMBER(SEARCH("music/pop", N2476)),"pop",ISNUMBER(SEARCH("music/rock", N2476)),"rock",ISNUMBER(SEARCH("music/world music", N2476)),"world music",ISNUMBER(SEARCH("journalism/audio", N2476)),"audio",ISNUMBER(SEARCH("photography/nature", N2476)),"nature",ISNUMBER(SEARCH("photography/people", N2476)),"people",ISNUMBER(SEARCH("photography/photobooks", N2476)),"photobooks",ISNUMBER(SEARCH("photography/places", N2476)),"places",ISNUMBER(SEARCH("publishing/art books", N2476)),"art books",ISNUMBER(SEARCH("publishing/children's books", N2476)),"children's books",ISNUMBER(SEARCH("publishing/fiction", N2476)),"fiction",ISNUMBER(SEARCH("publishing/nonfiction", N2476)),"nonfiction",ISNUMBER(SEARCH("publishing/radio &amp; podcasts", N2476)),"radio &amp; podcasts",ISNUMBER(SEARCH("publishing/translations", N2476)),"translations",ISNUMBER(SEARCH("technology/gadgets", N2476)),"gadgets",ISNUMBER(SEARCH("technology/hardware", N2476)),"hardware",ISNUMBER(SEARCH("technology/makerspaces", N2476)),"makerspaces",ISNUMBER(SEARCH("technology/space exploration", N2476)),"space exploration",ISNUMBER(SEARCH("technology/wearables", N2476)),"wearables",ISNUMBER(SEARCH("technology/web", N2476)),"web",ISNUMBER(SEARCH("theater/musical", N2476)),"musical",ISNUMBER(SEARCH("theater/plays", N2476)),"plays",ISNUMBER(SEARCH("theater/spaces", N2476)),"spaces")</f>
        <v>indie rock</v>
      </c>
      <c r="S2476" s="6">
        <f t="shared" si="192"/>
        <v>40417.011296296296</v>
      </c>
      <c r="T2476" s="6">
        <f t="shared" si="193"/>
        <v>40462.011296296296</v>
      </c>
    </row>
    <row r="2477" spans="1:20" ht="32" hidden="1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4"/>
        <v>32.320987654320987</v>
      </c>
      <c r="Q2477" t="str">
        <f t="shared" si="191"/>
        <v>music</v>
      </c>
      <c r="R2477" t="str" cm="1">
        <f t="array" ref="R2477">_xlfn.IFS(ISNUMBER(SEARCH("film &amp; video/television", N2477)),"television",ISNUMBER(SEARCH("film &amp; video/animation", N2477)),"animation",ISNUMBER(SEARCH("film &amp; video/documentary", N2477)),"documentary",ISNUMBER(SEARCH("film &amp; video/drama", N2477)),"drama",ISNUMBER(SEARCH("film &amp; video/science fiction", N2477)),"science fiction",ISNUMBER(SEARCH("film &amp; video/shorts", N2477)),"shorts",ISNUMBER(SEARCH("food/food trucks", N2477)),"food trucks",ISNUMBER(SEARCH("food/restaurants", N2477)),"restaurants",ISNUMBER(SEARCH("food/small batch", N2477)),"small batch",ISNUMBER(SEARCH("games/mobile games", N2477)),"mobile games",ISNUMBER(SEARCH("games/tabletop games", N2477)),"tabletop games",ISNUMBER(SEARCH("games/video games", N2477)),"video games",ISNUMBER(SEARCH("music/classical music", N2477)),"classical music",ISNUMBER(SEARCH("music/electronic music", N2477)),"electronic music",ISNUMBER(SEARCH("music/faith", N2477)),"faith",ISNUMBER(SEARCH("music/indie rock", N2477)),"indie rock",ISNUMBER(SEARCH("music/jazz", N2477)),"jazz",ISNUMBER(SEARCH("music/metal", N2477)),"metal",ISNUMBER(SEARCH("music/pop", N2477)),"pop",ISNUMBER(SEARCH("music/rock", N2477)),"rock",ISNUMBER(SEARCH("music/world music", N2477)),"world music",ISNUMBER(SEARCH("journalism/audio", N2477)),"audio",ISNUMBER(SEARCH("photography/nature", N2477)),"nature",ISNUMBER(SEARCH("photography/people", N2477)),"people",ISNUMBER(SEARCH("photography/photobooks", N2477)),"photobooks",ISNUMBER(SEARCH("photography/places", N2477)),"places",ISNUMBER(SEARCH("publishing/art books", N2477)),"art books",ISNUMBER(SEARCH("publishing/children's books", N2477)),"children's books",ISNUMBER(SEARCH("publishing/fiction", N2477)),"fiction",ISNUMBER(SEARCH("publishing/nonfiction", N2477)),"nonfiction",ISNUMBER(SEARCH("publishing/radio &amp; podcasts", N2477)),"radio &amp; podcasts",ISNUMBER(SEARCH("publishing/translations", N2477)),"translations",ISNUMBER(SEARCH("technology/gadgets", N2477)),"gadgets",ISNUMBER(SEARCH("technology/hardware", N2477)),"hardware",ISNUMBER(SEARCH("technology/makerspaces", N2477)),"makerspaces",ISNUMBER(SEARCH("technology/space exploration", N2477)),"space exploration",ISNUMBER(SEARCH("technology/wearables", N2477)),"wearables",ISNUMBER(SEARCH("technology/web", N2477)),"web",ISNUMBER(SEARCH("theater/musical", N2477)),"musical",ISNUMBER(SEARCH("theater/plays", N2477)),"plays",ISNUMBER(SEARCH("theater/spaces", N2477)),"spaces")</f>
        <v>indie rock</v>
      </c>
      <c r="S2477" s="6">
        <f t="shared" si="192"/>
        <v>40310.287673611114</v>
      </c>
      <c r="T2477" s="6">
        <f t="shared" si="193"/>
        <v>40369.916666666664</v>
      </c>
    </row>
    <row r="2478" spans="1:20" ht="48" hidden="1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4"/>
        <v>61.103999999999999</v>
      </c>
      <c r="Q2478" t="str">
        <f t="shared" si="191"/>
        <v>music</v>
      </c>
      <c r="R2478" t="str" cm="1">
        <f t="array" ref="R2478">_xlfn.IFS(ISNUMBER(SEARCH("film &amp; video/television", N2478)),"television",ISNUMBER(SEARCH("film &amp; video/animation", N2478)),"animation",ISNUMBER(SEARCH("film &amp; video/documentary", N2478)),"documentary",ISNUMBER(SEARCH("film &amp; video/drama", N2478)),"drama",ISNUMBER(SEARCH("film &amp; video/science fiction", N2478)),"science fiction",ISNUMBER(SEARCH("film &amp; video/shorts", N2478)),"shorts",ISNUMBER(SEARCH("food/food trucks", N2478)),"food trucks",ISNUMBER(SEARCH("food/restaurants", N2478)),"restaurants",ISNUMBER(SEARCH("food/small batch", N2478)),"small batch",ISNUMBER(SEARCH("games/mobile games", N2478)),"mobile games",ISNUMBER(SEARCH("games/tabletop games", N2478)),"tabletop games",ISNUMBER(SEARCH("games/video games", N2478)),"video games",ISNUMBER(SEARCH("music/classical music", N2478)),"classical music",ISNUMBER(SEARCH("music/electronic music", N2478)),"electronic music",ISNUMBER(SEARCH("music/faith", N2478)),"faith",ISNUMBER(SEARCH("music/indie rock", N2478)),"indie rock",ISNUMBER(SEARCH("music/jazz", N2478)),"jazz",ISNUMBER(SEARCH("music/metal", N2478)),"metal",ISNUMBER(SEARCH("music/pop", N2478)),"pop",ISNUMBER(SEARCH("music/rock", N2478)),"rock",ISNUMBER(SEARCH("music/world music", N2478)),"world music",ISNUMBER(SEARCH("journalism/audio", N2478)),"audio",ISNUMBER(SEARCH("photography/nature", N2478)),"nature",ISNUMBER(SEARCH("photography/people", N2478)),"people",ISNUMBER(SEARCH("photography/photobooks", N2478)),"photobooks",ISNUMBER(SEARCH("photography/places", N2478)),"places",ISNUMBER(SEARCH("publishing/art books", N2478)),"art books",ISNUMBER(SEARCH("publishing/children's books", N2478)),"children's books",ISNUMBER(SEARCH("publishing/fiction", N2478)),"fiction",ISNUMBER(SEARCH("publishing/nonfiction", N2478)),"nonfiction",ISNUMBER(SEARCH("publishing/radio &amp; podcasts", N2478)),"radio &amp; podcasts",ISNUMBER(SEARCH("publishing/translations", N2478)),"translations",ISNUMBER(SEARCH("technology/gadgets", N2478)),"gadgets",ISNUMBER(SEARCH("technology/hardware", N2478)),"hardware",ISNUMBER(SEARCH("technology/makerspaces", N2478)),"makerspaces",ISNUMBER(SEARCH("technology/space exploration", N2478)),"space exploration",ISNUMBER(SEARCH("technology/wearables", N2478)),"wearables",ISNUMBER(SEARCH("technology/web", N2478)),"web",ISNUMBER(SEARCH("theater/musical", N2478)),"musical",ISNUMBER(SEARCH("theater/plays", N2478)),"plays",ISNUMBER(SEARCH("theater/spaces", N2478)),"spaces")</f>
        <v>indie rock</v>
      </c>
      <c r="S2478" s="6">
        <f t="shared" si="192"/>
        <v>41913.328356481477</v>
      </c>
      <c r="T2478" s="6">
        <f t="shared" si="193"/>
        <v>41946.370023148149</v>
      </c>
    </row>
    <row r="2479" spans="1:20" ht="32" hidden="1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4"/>
        <v>31.341463414634145</v>
      </c>
      <c r="Q2479" t="str">
        <f t="shared" si="191"/>
        <v>music</v>
      </c>
      <c r="R2479" t="str" cm="1">
        <f t="array" ref="R2479">_xlfn.IFS(ISNUMBER(SEARCH("film &amp; video/television", N2479)),"television",ISNUMBER(SEARCH("film &amp; video/animation", N2479)),"animation",ISNUMBER(SEARCH("film &amp; video/documentary", N2479)),"documentary",ISNUMBER(SEARCH("film &amp; video/drama", N2479)),"drama",ISNUMBER(SEARCH("film &amp; video/science fiction", N2479)),"science fiction",ISNUMBER(SEARCH("film &amp; video/shorts", N2479)),"shorts",ISNUMBER(SEARCH("food/food trucks", N2479)),"food trucks",ISNUMBER(SEARCH("food/restaurants", N2479)),"restaurants",ISNUMBER(SEARCH("food/small batch", N2479)),"small batch",ISNUMBER(SEARCH("games/mobile games", N2479)),"mobile games",ISNUMBER(SEARCH("games/tabletop games", N2479)),"tabletop games",ISNUMBER(SEARCH("games/video games", N2479)),"video games",ISNUMBER(SEARCH("music/classical music", N2479)),"classical music",ISNUMBER(SEARCH("music/electronic music", N2479)),"electronic music",ISNUMBER(SEARCH("music/faith", N2479)),"faith",ISNUMBER(SEARCH("music/indie rock", N2479)),"indie rock",ISNUMBER(SEARCH("music/jazz", N2479)),"jazz",ISNUMBER(SEARCH("music/metal", N2479)),"metal",ISNUMBER(SEARCH("music/pop", N2479)),"pop",ISNUMBER(SEARCH("music/rock", N2479)),"rock",ISNUMBER(SEARCH("music/world music", N2479)),"world music",ISNUMBER(SEARCH("journalism/audio", N2479)),"audio",ISNUMBER(SEARCH("photography/nature", N2479)),"nature",ISNUMBER(SEARCH("photography/people", N2479)),"people",ISNUMBER(SEARCH("photography/photobooks", N2479)),"photobooks",ISNUMBER(SEARCH("photography/places", N2479)),"places",ISNUMBER(SEARCH("publishing/art books", N2479)),"art books",ISNUMBER(SEARCH("publishing/children's books", N2479)),"children's books",ISNUMBER(SEARCH("publishing/fiction", N2479)),"fiction",ISNUMBER(SEARCH("publishing/nonfiction", N2479)),"nonfiction",ISNUMBER(SEARCH("publishing/radio &amp; podcasts", N2479)),"radio &amp; podcasts",ISNUMBER(SEARCH("publishing/translations", N2479)),"translations",ISNUMBER(SEARCH("technology/gadgets", N2479)),"gadgets",ISNUMBER(SEARCH("technology/hardware", N2479)),"hardware",ISNUMBER(SEARCH("technology/makerspaces", N2479)),"makerspaces",ISNUMBER(SEARCH("technology/space exploration", N2479)),"space exploration",ISNUMBER(SEARCH("technology/wearables", N2479)),"wearables",ISNUMBER(SEARCH("technology/web", N2479)),"web",ISNUMBER(SEARCH("theater/musical", N2479)),"musical",ISNUMBER(SEARCH("theater/plays", N2479)),"plays",ISNUMBER(SEARCH("theater/spaces", N2479)),"spaces")</f>
        <v>indie rock</v>
      </c>
      <c r="S2479" s="6">
        <f t="shared" si="192"/>
        <v>41088.691493055558</v>
      </c>
      <c r="T2479" s="6">
        <f t="shared" si="193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4"/>
        <v>129.1139240506329</v>
      </c>
      <c r="Q2480" t="str">
        <f t="shared" si="191"/>
        <v>music</v>
      </c>
      <c r="R2480" t="str" cm="1">
        <f t="array" ref="R2480">_xlfn.IFS(ISNUMBER(SEARCH("film &amp; video/television", N2480)),"television",ISNUMBER(SEARCH("film &amp; video/animation", N2480)),"animation",ISNUMBER(SEARCH("film &amp; video/documentary", N2480)),"documentary",ISNUMBER(SEARCH("film &amp; video/drama", N2480)),"drama",ISNUMBER(SEARCH("film &amp; video/science fiction", N2480)),"science fiction",ISNUMBER(SEARCH("film &amp; video/shorts", N2480)),"shorts",ISNUMBER(SEARCH("food/food trucks", N2480)),"food trucks",ISNUMBER(SEARCH("food/restaurants", N2480)),"restaurants",ISNUMBER(SEARCH("food/small batch", N2480)),"small batch",ISNUMBER(SEARCH("games/mobile games", N2480)),"mobile games",ISNUMBER(SEARCH("games/tabletop games", N2480)),"tabletop games",ISNUMBER(SEARCH("games/video games", N2480)),"video games",ISNUMBER(SEARCH("music/classical music", N2480)),"classical music",ISNUMBER(SEARCH("music/electronic music", N2480)),"electronic music",ISNUMBER(SEARCH("music/faith", N2480)),"faith",ISNUMBER(SEARCH("music/indie rock", N2480)),"indie rock",ISNUMBER(SEARCH("music/jazz", N2480)),"jazz",ISNUMBER(SEARCH("music/metal", N2480)),"metal",ISNUMBER(SEARCH("music/pop", N2480)),"pop",ISNUMBER(SEARCH("music/rock", N2480)),"rock",ISNUMBER(SEARCH("music/world music", N2480)),"world music",ISNUMBER(SEARCH("journalism/audio", N2480)),"audio",ISNUMBER(SEARCH("photography/nature", N2480)),"nature",ISNUMBER(SEARCH("photography/people", N2480)),"people",ISNUMBER(SEARCH("photography/photobooks", N2480)),"photobooks",ISNUMBER(SEARCH("photography/places", N2480)),"places",ISNUMBER(SEARCH("publishing/art books", N2480)),"art books",ISNUMBER(SEARCH("publishing/children's books", N2480)),"children's books",ISNUMBER(SEARCH("publishing/fiction", N2480)),"fiction",ISNUMBER(SEARCH("publishing/nonfiction", N2480)),"nonfiction",ISNUMBER(SEARCH("publishing/radio &amp; podcasts", N2480)),"radio &amp; podcasts",ISNUMBER(SEARCH("publishing/translations", N2480)),"translations",ISNUMBER(SEARCH("technology/gadgets", N2480)),"gadgets",ISNUMBER(SEARCH("technology/hardware", N2480)),"hardware",ISNUMBER(SEARCH("technology/makerspaces", N2480)),"makerspaces",ISNUMBER(SEARCH("technology/space exploration", N2480)),"space exploration",ISNUMBER(SEARCH("technology/wearables", N2480)),"wearables",ISNUMBER(SEARCH("technology/web", N2480)),"web",ISNUMBER(SEARCH("theater/musical", N2480)),"musical",ISNUMBER(SEARCH("theater/plays", N2480)),"plays",ISNUMBER(SEARCH("theater/spaces", N2480)),"spaces")</f>
        <v>indie rock</v>
      </c>
      <c r="S2480" s="6">
        <f t="shared" si="192"/>
        <v>41257.950381944444</v>
      </c>
      <c r="T2480" s="6">
        <f t="shared" si="193"/>
        <v>41287.950381944444</v>
      </c>
    </row>
    <row r="2481" spans="1:20" ht="32" hidden="1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4"/>
        <v>25.020624999999999</v>
      </c>
      <c r="Q2481" t="str">
        <f t="shared" si="191"/>
        <v>music</v>
      </c>
      <c r="R2481" t="str" cm="1">
        <f t="array" ref="R2481">_xlfn.IFS(ISNUMBER(SEARCH("film &amp; video/television", N2481)),"television",ISNUMBER(SEARCH("film &amp; video/animation", N2481)),"animation",ISNUMBER(SEARCH("film &amp; video/documentary", N2481)),"documentary",ISNUMBER(SEARCH("film &amp; video/drama", N2481)),"drama",ISNUMBER(SEARCH("film &amp; video/science fiction", N2481)),"science fiction",ISNUMBER(SEARCH("film &amp; video/shorts", N2481)),"shorts",ISNUMBER(SEARCH("food/food trucks", N2481)),"food trucks",ISNUMBER(SEARCH("food/restaurants", N2481)),"restaurants",ISNUMBER(SEARCH("food/small batch", N2481)),"small batch",ISNUMBER(SEARCH("games/mobile games", N2481)),"mobile games",ISNUMBER(SEARCH("games/tabletop games", N2481)),"tabletop games",ISNUMBER(SEARCH("games/video games", N2481)),"video games",ISNUMBER(SEARCH("music/classical music", N2481)),"classical music",ISNUMBER(SEARCH("music/electronic music", N2481)),"electronic music",ISNUMBER(SEARCH("music/faith", N2481)),"faith",ISNUMBER(SEARCH("music/indie rock", N2481)),"indie rock",ISNUMBER(SEARCH("music/jazz", N2481)),"jazz",ISNUMBER(SEARCH("music/metal", N2481)),"metal",ISNUMBER(SEARCH("music/pop", N2481)),"pop",ISNUMBER(SEARCH("music/rock", N2481)),"rock",ISNUMBER(SEARCH("music/world music", N2481)),"world music",ISNUMBER(SEARCH("journalism/audio", N2481)),"audio",ISNUMBER(SEARCH("photography/nature", N2481)),"nature",ISNUMBER(SEARCH("photography/people", N2481)),"people",ISNUMBER(SEARCH("photography/photobooks", N2481)),"photobooks",ISNUMBER(SEARCH("photography/places", N2481)),"places",ISNUMBER(SEARCH("publishing/art books", N2481)),"art books",ISNUMBER(SEARCH("publishing/children's books", N2481)),"children's books",ISNUMBER(SEARCH("publishing/fiction", N2481)),"fiction",ISNUMBER(SEARCH("publishing/nonfiction", N2481)),"nonfiction",ISNUMBER(SEARCH("publishing/radio &amp; podcasts", N2481)),"radio &amp; podcasts",ISNUMBER(SEARCH("publishing/translations", N2481)),"translations",ISNUMBER(SEARCH("technology/gadgets", N2481)),"gadgets",ISNUMBER(SEARCH("technology/hardware", N2481)),"hardware",ISNUMBER(SEARCH("technology/makerspaces", N2481)),"makerspaces",ISNUMBER(SEARCH("technology/space exploration", N2481)),"space exploration",ISNUMBER(SEARCH("technology/wearables", N2481)),"wearables",ISNUMBER(SEARCH("technology/web", N2481)),"web",ISNUMBER(SEARCH("theater/musical", N2481)),"musical",ISNUMBER(SEARCH("theater/plays", N2481)),"plays",ISNUMBER(SEARCH("theater/spaces", N2481)),"spaces")</f>
        <v>indie rock</v>
      </c>
      <c r="S2481" s="6">
        <f t="shared" si="192"/>
        <v>41107.726782407408</v>
      </c>
      <c r="T2481" s="6">
        <f t="shared" si="193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4"/>
        <v>250</v>
      </c>
      <c r="Q2482" t="str">
        <f t="shared" si="191"/>
        <v>music</v>
      </c>
      <c r="R2482" t="str" cm="1">
        <f t="array" ref="R2482">_xlfn.IFS(ISNUMBER(SEARCH("film &amp; video/television", N2482)),"television",ISNUMBER(SEARCH("film &amp; video/animation", N2482)),"animation",ISNUMBER(SEARCH("film &amp; video/documentary", N2482)),"documentary",ISNUMBER(SEARCH("film &amp; video/drama", N2482)),"drama",ISNUMBER(SEARCH("film &amp; video/science fiction", N2482)),"science fiction",ISNUMBER(SEARCH("film &amp; video/shorts", N2482)),"shorts",ISNUMBER(SEARCH("food/food trucks", N2482)),"food trucks",ISNUMBER(SEARCH("food/restaurants", N2482)),"restaurants",ISNUMBER(SEARCH("food/small batch", N2482)),"small batch",ISNUMBER(SEARCH("games/mobile games", N2482)),"mobile games",ISNUMBER(SEARCH("games/tabletop games", N2482)),"tabletop games",ISNUMBER(SEARCH("games/video games", N2482)),"video games",ISNUMBER(SEARCH("music/classical music", N2482)),"classical music",ISNUMBER(SEARCH("music/electronic music", N2482)),"electronic music",ISNUMBER(SEARCH("music/faith", N2482)),"faith",ISNUMBER(SEARCH("music/indie rock", N2482)),"indie rock",ISNUMBER(SEARCH("music/jazz", N2482)),"jazz",ISNUMBER(SEARCH("music/metal", N2482)),"metal",ISNUMBER(SEARCH("music/pop", N2482)),"pop",ISNUMBER(SEARCH("music/rock", N2482)),"rock",ISNUMBER(SEARCH("music/world music", N2482)),"world music",ISNUMBER(SEARCH("journalism/audio", N2482)),"audio",ISNUMBER(SEARCH("photography/nature", N2482)),"nature",ISNUMBER(SEARCH("photography/people", N2482)),"people",ISNUMBER(SEARCH("photography/photobooks", N2482)),"photobooks",ISNUMBER(SEARCH("photography/places", N2482)),"places",ISNUMBER(SEARCH("publishing/art books", N2482)),"art books",ISNUMBER(SEARCH("publishing/children's books", N2482)),"children's books",ISNUMBER(SEARCH("publishing/fiction", N2482)),"fiction",ISNUMBER(SEARCH("publishing/nonfiction", N2482)),"nonfiction",ISNUMBER(SEARCH("publishing/radio &amp; podcasts", N2482)),"radio &amp; podcasts",ISNUMBER(SEARCH("publishing/translations", N2482)),"translations",ISNUMBER(SEARCH("technology/gadgets", N2482)),"gadgets",ISNUMBER(SEARCH("technology/hardware", N2482)),"hardware",ISNUMBER(SEARCH("technology/makerspaces", N2482)),"makerspaces",ISNUMBER(SEARCH("technology/space exploration", N2482)),"space exploration",ISNUMBER(SEARCH("technology/wearables", N2482)),"wearables",ISNUMBER(SEARCH("technology/web", N2482)),"web",ISNUMBER(SEARCH("theater/musical", N2482)),"musical",ISNUMBER(SEARCH("theater/plays", N2482)),"plays",ISNUMBER(SEARCH("theater/spaces", N2482)),"spaces")</f>
        <v>indie rock</v>
      </c>
      <c r="S2482" s="6">
        <f t="shared" si="192"/>
        <v>42227.936157407406</v>
      </c>
      <c r="T2482" s="6">
        <f t="shared" si="193"/>
        <v>42287.936157407406</v>
      </c>
    </row>
    <row r="2483" spans="1:20" ht="48" hidden="1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4"/>
        <v>47.541473684210523</v>
      </c>
      <c r="Q2483" t="str">
        <f t="shared" si="191"/>
        <v>music</v>
      </c>
      <c r="R2483" t="str" cm="1">
        <f t="array" ref="R2483">_xlfn.IFS(ISNUMBER(SEARCH("film &amp; video/television", N2483)),"television",ISNUMBER(SEARCH("film &amp; video/animation", N2483)),"animation",ISNUMBER(SEARCH("film &amp; video/documentary", N2483)),"documentary",ISNUMBER(SEARCH("film &amp; video/drama", N2483)),"drama",ISNUMBER(SEARCH("film &amp; video/science fiction", N2483)),"science fiction",ISNUMBER(SEARCH("film &amp; video/shorts", N2483)),"shorts",ISNUMBER(SEARCH("food/food trucks", N2483)),"food trucks",ISNUMBER(SEARCH("food/restaurants", N2483)),"restaurants",ISNUMBER(SEARCH("food/small batch", N2483)),"small batch",ISNUMBER(SEARCH("games/mobile games", N2483)),"mobile games",ISNUMBER(SEARCH("games/tabletop games", N2483)),"tabletop games",ISNUMBER(SEARCH("games/video games", N2483)),"video games",ISNUMBER(SEARCH("music/classical music", N2483)),"classical music",ISNUMBER(SEARCH("music/electronic music", N2483)),"electronic music",ISNUMBER(SEARCH("music/faith", N2483)),"faith",ISNUMBER(SEARCH("music/indie rock", N2483)),"indie rock",ISNUMBER(SEARCH("music/jazz", N2483)),"jazz",ISNUMBER(SEARCH("music/metal", N2483)),"metal",ISNUMBER(SEARCH("music/pop", N2483)),"pop",ISNUMBER(SEARCH("music/rock", N2483)),"rock",ISNUMBER(SEARCH("music/world music", N2483)),"world music",ISNUMBER(SEARCH("journalism/audio", N2483)),"audio",ISNUMBER(SEARCH("photography/nature", N2483)),"nature",ISNUMBER(SEARCH("photography/people", N2483)),"people",ISNUMBER(SEARCH("photography/photobooks", N2483)),"photobooks",ISNUMBER(SEARCH("photography/places", N2483)),"places",ISNUMBER(SEARCH("publishing/art books", N2483)),"art books",ISNUMBER(SEARCH("publishing/children's books", N2483)),"children's books",ISNUMBER(SEARCH("publishing/fiction", N2483)),"fiction",ISNUMBER(SEARCH("publishing/nonfiction", N2483)),"nonfiction",ISNUMBER(SEARCH("publishing/radio &amp; podcasts", N2483)),"radio &amp; podcasts",ISNUMBER(SEARCH("publishing/translations", N2483)),"translations",ISNUMBER(SEARCH("technology/gadgets", N2483)),"gadgets",ISNUMBER(SEARCH("technology/hardware", N2483)),"hardware",ISNUMBER(SEARCH("technology/makerspaces", N2483)),"makerspaces",ISNUMBER(SEARCH("technology/space exploration", N2483)),"space exploration",ISNUMBER(SEARCH("technology/wearables", N2483)),"wearables",ISNUMBER(SEARCH("technology/web", N2483)),"web",ISNUMBER(SEARCH("theater/musical", N2483)),"musical",ISNUMBER(SEARCH("theater/plays", N2483)),"plays",ISNUMBER(SEARCH("theater/spaces", N2483)),"spaces")</f>
        <v>indie rock</v>
      </c>
      <c r="S2483" s="6">
        <f t="shared" si="192"/>
        <v>40999.645925925928</v>
      </c>
      <c r="T2483" s="6">
        <f t="shared" si="193"/>
        <v>41029.645925925928</v>
      </c>
    </row>
    <row r="2484" spans="1:20" ht="48" hidden="1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4"/>
        <v>40.04</v>
      </c>
      <c r="Q2484" t="str">
        <f t="shared" si="191"/>
        <v>music</v>
      </c>
      <c r="R2484" t="str" cm="1">
        <f t="array" ref="R2484">_xlfn.IFS(ISNUMBER(SEARCH("film &amp; video/television", N2484)),"television",ISNUMBER(SEARCH("film &amp; video/animation", N2484)),"animation",ISNUMBER(SEARCH("film &amp; video/documentary", N2484)),"documentary",ISNUMBER(SEARCH("film &amp; video/drama", N2484)),"drama",ISNUMBER(SEARCH("film &amp; video/science fiction", N2484)),"science fiction",ISNUMBER(SEARCH("film &amp; video/shorts", N2484)),"shorts",ISNUMBER(SEARCH("food/food trucks", N2484)),"food trucks",ISNUMBER(SEARCH("food/restaurants", N2484)),"restaurants",ISNUMBER(SEARCH("food/small batch", N2484)),"small batch",ISNUMBER(SEARCH("games/mobile games", N2484)),"mobile games",ISNUMBER(SEARCH("games/tabletop games", N2484)),"tabletop games",ISNUMBER(SEARCH("games/video games", N2484)),"video games",ISNUMBER(SEARCH("music/classical music", N2484)),"classical music",ISNUMBER(SEARCH("music/electronic music", N2484)),"electronic music",ISNUMBER(SEARCH("music/faith", N2484)),"faith",ISNUMBER(SEARCH("music/indie rock", N2484)),"indie rock",ISNUMBER(SEARCH("music/jazz", N2484)),"jazz",ISNUMBER(SEARCH("music/metal", N2484)),"metal",ISNUMBER(SEARCH("music/pop", N2484)),"pop",ISNUMBER(SEARCH("music/rock", N2484)),"rock",ISNUMBER(SEARCH("music/world music", N2484)),"world music",ISNUMBER(SEARCH("journalism/audio", N2484)),"audio",ISNUMBER(SEARCH("photography/nature", N2484)),"nature",ISNUMBER(SEARCH("photography/people", N2484)),"people",ISNUMBER(SEARCH("photography/photobooks", N2484)),"photobooks",ISNUMBER(SEARCH("photography/places", N2484)),"places",ISNUMBER(SEARCH("publishing/art books", N2484)),"art books",ISNUMBER(SEARCH("publishing/children's books", N2484)),"children's books",ISNUMBER(SEARCH("publishing/fiction", N2484)),"fiction",ISNUMBER(SEARCH("publishing/nonfiction", N2484)),"nonfiction",ISNUMBER(SEARCH("publishing/radio &amp; podcasts", N2484)),"radio &amp; podcasts",ISNUMBER(SEARCH("publishing/translations", N2484)),"translations",ISNUMBER(SEARCH("technology/gadgets", N2484)),"gadgets",ISNUMBER(SEARCH("technology/hardware", N2484)),"hardware",ISNUMBER(SEARCH("technology/makerspaces", N2484)),"makerspaces",ISNUMBER(SEARCH("technology/space exploration", N2484)),"space exploration",ISNUMBER(SEARCH("technology/wearables", N2484)),"wearables",ISNUMBER(SEARCH("technology/web", N2484)),"web",ISNUMBER(SEARCH("theater/musical", N2484)),"musical",ISNUMBER(SEARCH("theater/plays", N2484)),"plays",ISNUMBER(SEARCH("theater/spaces", N2484)),"spaces")</f>
        <v>indie rock</v>
      </c>
      <c r="S2484" s="6">
        <f t="shared" si="192"/>
        <v>40711.782210648147</v>
      </c>
      <c r="T2484" s="6">
        <f t="shared" si="193"/>
        <v>40756.782210648147</v>
      </c>
    </row>
    <row r="2485" spans="1:20" ht="32" hidden="1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4"/>
        <v>65.84210526315789</v>
      </c>
      <c r="Q2485" t="str">
        <f t="shared" si="191"/>
        <v>music</v>
      </c>
      <c r="R2485" t="str" cm="1">
        <f t="array" ref="R2485">_xlfn.IFS(ISNUMBER(SEARCH("film &amp; video/television", N2485)),"television",ISNUMBER(SEARCH("film &amp; video/animation", N2485)),"animation",ISNUMBER(SEARCH("film &amp; video/documentary", N2485)),"documentary",ISNUMBER(SEARCH("film &amp; video/drama", N2485)),"drama",ISNUMBER(SEARCH("film &amp; video/science fiction", N2485)),"science fiction",ISNUMBER(SEARCH("film &amp; video/shorts", N2485)),"shorts",ISNUMBER(SEARCH("food/food trucks", N2485)),"food trucks",ISNUMBER(SEARCH("food/restaurants", N2485)),"restaurants",ISNUMBER(SEARCH("food/small batch", N2485)),"small batch",ISNUMBER(SEARCH("games/mobile games", N2485)),"mobile games",ISNUMBER(SEARCH("games/tabletop games", N2485)),"tabletop games",ISNUMBER(SEARCH("games/video games", N2485)),"video games",ISNUMBER(SEARCH("music/classical music", N2485)),"classical music",ISNUMBER(SEARCH("music/electronic music", N2485)),"electronic music",ISNUMBER(SEARCH("music/faith", N2485)),"faith",ISNUMBER(SEARCH("music/indie rock", N2485)),"indie rock",ISNUMBER(SEARCH("music/jazz", N2485)),"jazz",ISNUMBER(SEARCH("music/metal", N2485)),"metal",ISNUMBER(SEARCH("music/pop", N2485)),"pop",ISNUMBER(SEARCH("music/rock", N2485)),"rock",ISNUMBER(SEARCH("music/world music", N2485)),"world music",ISNUMBER(SEARCH("journalism/audio", N2485)),"audio",ISNUMBER(SEARCH("photography/nature", N2485)),"nature",ISNUMBER(SEARCH("photography/people", N2485)),"people",ISNUMBER(SEARCH("photography/photobooks", N2485)),"photobooks",ISNUMBER(SEARCH("photography/places", N2485)),"places",ISNUMBER(SEARCH("publishing/art books", N2485)),"art books",ISNUMBER(SEARCH("publishing/children's books", N2485)),"children's books",ISNUMBER(SEARCH("publishing/fiction", N2485)),"fiction",ISNUMBER(SEARCH("publishing/nonfiction", N2485)),"nonfiction",ISNUMBER(SEARCH("publishing/radio &amp; podcasts", N2485)),"radio &amp; podcasts",ISNUMBER(SEARCH("publishing/translations", N2485)),"translations",ISNUMBER(SEARCH("technology/gadgets", N2485)),"gadgets",ISNUMBER(SEARCH("technology/hardware", N2485)),"hardware",ISNUMBER(SEARCH("technology/makerspaces", N2485)),"makerspaces",ISNUMBER(SEARCH("technology/space exploration", N2485)),"space exploration",ISNUMBER(SEARCH("technology/wearables", N2485)),"wearables",ISNUMBER(SEARCH("technology/web", N2485)),"web",ISNUMBER(SEARCH("theater/musical", N2485)),"musical",ISNUMBER(SEARCH("theater/plays", N2485)),"plays",ISNUMBER(SEARCH("theater/spaces", N2485)),"spaces")</f>
        <v>indie rock</v>
      </c>
      <c r="S2485" s="6">
        <f t="shared" si="192"/>
        <v>40970.750034722223</v>
      </c>
      <c r="T2485" s="6">
        <f t="shared" si="193"/>
        <v>41030.708368055559</v>
      </c>
    </row>
    <row r="2486" spans="1:20" ht="48" hidden="1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4"/>
        <v>46.401222222222216</v>
      </c>
      <c r="Q2486" t="str">
        <f t="shared" si="191"/>
        <v>music</v>
      </c>
      <c r="R2486" t="str" cm="1">
        <f t="array" ref="R2486">_xlfn.IFS(ISNUMBER(SEARCH("film &amp; video/television", N2486)),"television",ISNUMBER(SEARCH("film &amp; video/animation", N2486)),"animation",ISNUMBER(SEARCH("film &amp; video/documentary", N2486)),"documentary",ISNUMBER(SEARCH("film &amp; video/drama", N2486)),"drama",ISNUMBER(SEARCH("film &amp; video/science fiction", N2486)),"science fiction",ISNUMBER(SEARCH("film &amp; video/shorts", N2486)),"shorts",ISNUMBER(SEARCH("food/food trucks", N2486)),"food trucks",ISNUMBER(SEARCH("food/restaurants", N2486)),"restaurants",ISNUMBER(SEARCH("food/small batch", N2486)),"small batch",ISNUMBER(SEARCH("games/mobile games", N2486)),"mobile games",ISNUMBER(SEARCH("games/tabletop games", N2486)),"tabletop games",ISNUMBER(SEARCH("games/video games", N2486)),"video games",ISNUMBER(SEARCH("music/classical music", N2486)),"classical music",ISNUMBER(SEARCH("music/electronic music", N2486)),"electronic music",ISNUMBER(SEARCH("music/faith", N2486)),"faith",ISNUMBER(SEARCH("music/indie rock", N2486)),"indie rock",ISNUMBER(SEARCH("music/jazz", N2486)),"jazz",ISNUMBER(SEARCH("music/metal", N2486)),"metal",ISNUMBER(SEARCH("music/pop", N2486)),"pop",ISNUMBER(SEARCH("music/rock", N2486)),"rock",ISNUMBER(SEARCH("music/world music", N2486)),"world music",ISNUMBER(SEARCH("journalism/audio", N2486)),"audio",ISNUMBER(SEARCH("photography/nature", N2486)),"nature",ISNUMBER(SEARCH("photography/people", N2486)),"people",ISNUMBER(SEARCH("photography/photobooks", N2486)),"photobooks",ISNUMBER(SEARCH("photography/places", N2486)),"places",ISNUMBER(SEARCH("publishing/art books", N2486)),"art books",ISNUMBER(SEARCH("publishing/children's books", N2486)),"children's books",ISNUMBER(SEARCH("publishing/fiction", N2486)),"fiction",ISNUMBER(SEARCH("publishing/nonfiction", N2486)),"nonfiction",ISNUMBER(SEARCH("publishing/radio &amp; podcasts", N2486)),"radio &amp; podcasts",ISNUMBER(SEARCH("publishing/translations", N2486)),"translations",ISNUMBER(SEARCH("technology/gadgets", N2486)),"gadgets",ISNUMBER(SEARCH("technology/hardware", N2486)),"hardware",ISNUMBER(SEARCH("technology/makerspaces", N2486)),"makerspaces",ISNUMBER(SEARCH("technology/space exploration", N2486)),"space exploration",ISNUMBER(SEARCH("technology/wearables", N2486)),"wearables",ISNUMBER(SEARCH("technology/web", N2486)),"web",ISNUMBER(SEARCH("theater/musical", N2486)),"musical",ISNUMBER(SEARCH("theater/plays", N2486)),"plays",ISNUMBER(SEARCH("theater/spaces", N2486)),"spaces")</f>
        <v>indie rock</v>
      </c>
      <c r="S2486" s="6">
        <f t="shared" si="192"/>
        <v>40771.916701388887</v>
      </c>
      <c r="T2486" s="6">
        <f t="shared" si="193"/>
        <v>40801.916701388887</v>
      </c>
    </row>
    <row r="2487" spans="1:20" ht="48" hidden="1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4"/>
        <v>50.365853658536587</v>
      </c>
      <c r="Q2487" t="str">
        <f t="shared" si="191"/>
        <v>music</v>
      </c>
      <c r="R2487" t="str" cm="1">
        <f t="array" ref="R2487">_xlfn.IFS(ISNUMBER(SEARCH("film &amp; video/television", N2487)),"television",ISNUMBER(SEARCH("film &amp; video/animation", N2487)),"animation",ISNUMBER(SEARCH("film &amp; video/documentary", N2487)),"documentary",ISNUMBER(SEARCH("film &amp; video/drama", N2487)),"drama",ISNUMBER(SEARCH("film &amp; video/science fiction", N2487)),"science fiction",ISNUMBER(SEARCH("film &amp; video/shorts", N2487)),"shorts",ISNUMBER(SEARCH("food/food trucks", N2487)),"food trucks",ISNUMBER(SEARCH("food/restaurants", N2487)),"restaurants",ISNUMBER(SEARCH("food/small batch", N2487)),"small batch",ISNUMBER(SEARCH("games/mobile games", N2487)),"mobile games",ISNUMBER(SEARCH("games/tabletop games", N2487)),"tabletop games",ISNUMBER(SEARCH("games/video games", N2487)),"video games",ISNUMBER(SEARCH("music/classical music", N2487)),"classical music",ISNUMBER(SEARCH("music/electronic music", N2487)),"electronic music",ISNUMBER(SEARCH("music/faith", N2487)),"faith",ISNUMBER(SEARCH("music/indie rock", N2487)),"indie rock",ISNUMBER(SEARCH("music/jazz", N2487)),"jazz",ISNUMBER(SEARCH("music/metal", N2487)),"metal",ISNUMBER(SEARCH("music/pop", N2487)),"pop",ISNUMBER(SEARCH("music/rock", N2487)),"rock",ISNUMBER(SEARCH("music/world music", N2487)),"world music",ISNUMBER(SEARCH("journalism/audio", N2487)),"audio",ISNUMBER(SEARCH("photography/nature", N2487)),"nature",ISNUMBER(SEARCH("photography/people", N2487)),"people",ISNUMBER(SEARCH("photography/photobooks", N2487)),"photobooks",ISNUMBER(SEARCH("photography/places", N2487)),"places",ISNUMBER(SEARCH("publishing/art books", N2487)),"art books",ISNUMBER(SEARCH("publishing/children's books", N2487)),"children's books",ISNUMBER(SEARCH("publishing/fiction", N2487)),"fiction",ISNUMBER(SEARCH("publishing/nonfiction", N2487)),"nonfiction",ISNUMBER(SEARCH("publishing/radio &amp; podcasts", N2487)),"radio &amp; podcasts",ISNUMBER(SEARCH("publishing/translations", N2487)),"translations",ISNUMBER(SEARCH("technology/gadgets", N2487)),"gadgets",ISNUMBER(SEARCH("technology/hardware", N2487)),"hardware",ISNUMBER(SEARCH("technology/makerspaces", N2487)),"makerspaces",ISNUMBER(SEARCH("technology/space exploration", N2487)),"space exploration",ISNUMBER(SEARCH("technology/wearables", N2487)),"wearables",ISNUMBER(SEARCH("technology/web", N2487)),"web",ISNUMBER(SEARCH("theater/musical", N2487)),"musical",ISNUMBER(SEARCH("theater/plays", N2487)),"plays",ISNUMBER(SEARCH("theater/spaces", N2487)),"spaces")</f>
        <v>indie rock</v>
      </c>
      <c r="S2487" s="6">
        <f t="shared" si="192"/>
        <v>40793.998599537037</v>
      </c>
      <c r="T2487" s="6">
        <f t="shared" si="193"/>
        <v>40828.998599537037</v>
      </c>
    </row>
    <row r="2488" spans="1:20" ht="48" hidden="1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4"/>
        <v>26.566666666666666</v>
      </c>
      <c r="Q2488" t="str">
        <f t="shared" si="191"/>
        <v>music</v>
      </c>
      <c r="R2488" t="str" cm="1">
        <f t="array" ref="R2488">_xlfn.IFS(ISNUMBER(SEARCH("film &amp; video/television", N2488)),"television",ISNUMBER(SEARCH("film &amp; video/animation", N2488)),"animation",ISNUMBER(SEARCH("film &amp; video/documentary", N2488)),"documentary",ISNUMBER(SEARCH("film &amp; video/drama", N2488)),"drama",ISNUMBER(SEARCH("film &amp; video/science fiction", N2488)),"science fiction",ISNUMBER(SEARCH("film &amp; video/shorts", N2488)),"shorts",ISNUMBER(SEARCH("food/food trucks", N2488)),"food trucks",ISNUMBER(SEARCH("food/restaurants", N2488)),"restaurants",ISNUMBER(SEARCH("food/small batch", N2488)),"small batch",ISNUMBER(SEARCH("games/mobile games", N2488)),"mobile games",ISNUMBER(SEARCH("games/tabletop games", N2488)),"tabletop games",ISNUMBER(SEARCH("games/video games", N2488)),"video games",ISNUMBER(SEARCH("music/classical music", N2488)),"classical music",ISNUMBER(SEARCH("music/electronic music", N2488)),"electronic music",ISNUMBER(SEARCH("music/faith", N2488)),"faith",ISNUMBER(SEARCH("music/indie rock", N2488)),"indie rock",ISNUMBER(SEARCH("music/jazz", N2488)),"jazz",ISNUMBER(SEARCH("music/metal", N2488)),"metal",ISNUMBER(SEARCH("music/pop", N2488)),"pop",ISNUMBER(SEARCH("music/rock", N2488)),"rock",ISNUMBER(SEARCH("music/world music", N2488)),"world music",ISNUMBER(SEARCH("journalism/audio", N2488)),"audio",ISNUMBER(SEARCH("photography/nature", N2488)),"nature",ISNUMBER(SEARCH("photography/people", N2488)),"people",ISNUMBER(SEARCH("photography/photobooks", N2488)),"photobooks",ISNUMBER(SEARCH("photography/places", N2488)),"places",ISNUMBER(SEARCH("publishing/art books", N2488)),"art books",ISNUMBER(SEARCH("publishing/children's books", N2488)),"children's books",ISNUMBER(SEARCH("publishing/fiction", N2488)),"fiction",ISNUMBER(SEARCH("publishing/nonfiction", N2488)),"nonfiction",ISNUMBER(SEARCH("publishing/radio &amp; podcasts", N2488)),"radio &amp; podcasts",ISNUMBER(SEARCH("publishing/translations", N2488)),"translations",ISNUMBER(SEARCH("technology/gadgets", N2488)),"gadgets",ISNUMBER(SEARCH("technology/hardware", N2488)),"hardware",ISNUMBER(SEARCH("technology/makerspaces", N2488)),"makerspaces",ISNUMBER(SEARCH("technology/space exploration", N2488)),"space exploration",ISNUMBER(SEARCH("technology/wearables", N2488)),"wearables",ISNUMBER(SEARCH("technology/web", N2488)),"web",ISNUMBER(SEARCH("theater/musical", N2488)),"musical",ISNUMBER(SEARCH("theater/plays", N2488)),"plays",ISNUMBER(SEARCH("theater/spaces", N2488)),"spaces")</f>
        <v>indie rock</v>
      </c>
      <c r="S2488" s="6">
        <f t="shared" si="192"/>
        <v>40991.708055555559</v>
      </c>
      <c r="T2488" s="6">
        <f t="shared" si="193"/>
        <v>41021.708055555559</v>
      </c>
    </row>
    <row r="2489" spans="1:20" ht="48" hidden="1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4"/>
        <v>39.493684210526318</v>
      </c>
      <c r="Q2489" t="str">
        <f t="shared" si="191"/>
        <v>music</v>
      </c>
      <c r="R2489" t="str" cm="1">
        <f t="array" ref="R2489">_xlfn.IFS(ISNUMBER(SEARCH("film &amp; video/television", N2489)),"television",ISNUMBER(SEARCH("film &amp; video/animation", N2489)),"animation",ISNUMBER(SEARCH("film &amp; video/documentary", N2489)),"documentary",ISNUMBER(SEARCH("film &amp; video/drama", N2489)),"drama",ISNUMBER(SEARCH("film &amp; video/science fiction", N2489)),"science fiction",ISNUMBER(SEARCH("film &amp; video/shorts", N2489)),"shorts",ISNUMBER(SEARCH("food/food trucks", N2489)),"food trucks",ISNUMBER(SEARCH("food/restaurants", N2489)),"restaurants",ISNUMBER(SEARCH("food/small batch", N2489)),"small batch",ISNUMBER(SEARCH("games/mobile games", N2489)),"mobile games",ISNUMBER(SEARCH("games/tabletop games", N2489)),"tabletop games",ISNUMBER(SEARCH("games/video games", N2489)),"video games",ISNUMBER(SEARCH("music/classical music", N2489)),"classical music",ISNUMBER(SEARCH("music/electronic music", N2489)),"electronic music",ISNUMBER(SEARCH("music/faith", N2489)),"faith",ISNUMBER(SEARCH("music/indie rock", N2489)),"indie rock",ISNUMBER(SEARCH("music/jazz", N2489)),"jazz",ISNUMBER(SEARCH("music/metal", N2489)),"metal",ISNUMBER(SEARCH("music/pop", N2489)),"pop",ISNUMBER(SEARCH("music/rock", N2489)),"rock",ISNUMBER(SEARCH("music/world music", N2489)),"world music",ISNUMBER(SEARCH("journalism/audio", N2489)),"audio",ISNUMBER(SEARCH("photography/nature", N2489)),"nature",ISNUMBER(SEARCH("photography/people", N2489)),"people",ISNUMBER(SEARCH("photography/photobooks", N2489)),"photobooks",ISNUMBER(SEARCH("photography/places", N2489)),"places",ISNUMBER(SEARCH("publishing/art books", N2489)),"art books",ISNUMBER(SEARCH("publishing/children's books", N2489)),"children's books",ISNUMBER(SEARCH("publishing/fiction", N2489)),"fiction",ISNUMBER(SEARCH("publishing/nonfiction", N2489)),"nonfiction",ISNUMBER(SEARCH("publishing/radio &amp; podcasts", N2489)),"radio &amp; podcasts",ISNUMBER(SEARCH("publishing/translations", N2489)),"translations",ISNUMBER(SEARCH("technology/gadgets", N2489)),"gadgets",ISNUMBER(SEARCH("technology/hardware", N2489)),"hardware",ISNUMBER(SEARCH("technology/makerspaces", N2489)),"makerspaces",ISNUMBER(SEARCH("technology/space exploration", N2489)),"space exploration",ISNUMBER(SEARCH("technology/wearables", N2489)),"wearables",ISNUMBER(SEARCH("technology/web", N2489)),"web",ISNUMBER(SEARCH("theater/musical", N2489)),"musical",ISNUMBER(SEARCH("theater/plays", N2489)),"plays",ISNUMBER(SEARCH("theater/spaces", N2489)),"spaces")</f>
        <v>indie rock</v>
      </c>
      <c r="S2489" s="6">
        <f t="shared" si="192"/>
        <v>41026.083298611113</v>
      </c>
      <c r="T2489" s="6">
        <f t="shared" si="193"/>
        <v>41056.083298611113</v>
      </c>
    </row>
    <row r="2490" spans="1:20" ht="48" hidden="1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4"/>
        <v>49.246153846153845</v>
      </c>
      <c r="Q2490" t="str">
        <f t="shared" si="191"/>
        <v>music</v>
      </c>
      <c r="R2490" t="str" cm="1">
        <f t="array" ref="R2490">_xlfn.IFS(ISNUMBER(SEARCH("film &amp; video/television", N2490)),"television",ISNUMBER(SEARCH("film &amp; video/animation", N2490)),"animation",ISNUMBER(SEARCH("film &amp; video/documentary", N2490)),"documentary",ISNUMBER(SEARCH("film &amp; video/drama", N2490)),"drama",ISNUMBER(SEARCH("film &amp; video/science fiction", N2490)),"science fiction",ISNUMBER(SEARCH("film &amp; video/shorts", N2490)),"shorts",ISNUMBER(SEARCH("food/food trucks", N2490)),"food trucks",ISNUMBER(SEARCH("food/restaurants", N2490)),"restaurants",ISNUMBER(SEARCH("food/small batch", N2490)),"small batch",ISNUMBER(SEARCH("games/mobile games", N2490)),"mobile games",ISNUMBER(SEARCH("games/tabletop games", N2490)),"tabletop games",ISNUMBER(SEARCH("games/video games", N2490)),"video games",ISNUMBER(SEARCH("music/classical music", N2490)),"classical music",ISNUMBER(SEARCH("music/electronic music", N2490)),"electronic music",ISNUMBER(SEARCH("music/faith", N2490)),"faith",ISNUMBER(SEARCH("music/indie rock", N2490)),"indie rock",ISNUMBER(SEARCH("music/jazz", N2490)),"jazz",ISNUMBER(SEARCH("music/metal", N2490)),"metal",ISNUMBER(SEARCH("music/pop", N2490)),"pop",ISNUMBER(SEARCH("music/rock", N2490)),"rock",ISNUMBER(SEARCH("music/world music", N2490)),"world music",ISNUMBER(SEARCH("journalism/audio", N2490)),"audio",ISNUMBER(SEARCH("photography/nature", N2490)),"nature",ISNUMBER(SEARCH("photography/people", N2490)),"people",ISNUMBER(SEARCH("photography/photobooks", N2490)),"photobooks",ISNUMBER(SEARCH("photography/places", N2490)),"places",ISNUMBER(SEARCH("publishing/art books", N2490)),"art books",ISNUMBER(SEARCH("publishing/children's books", N2490)),"children's books",ISNUMBER(SEARCH("publishing/fiction", N2490)),"fiction",ISNUMBER(SEARCH("publishing/nonfiction", N2490)),"nonfiction",ISNUMBER(SEARCH("publishing/radio &amp; podcasts", N2490)),"radio &amp; podcasts",ISNUMBER(SEARCH("publishing/translations", N2490)),"translations",ISNUMBER(SEARCH("technology/gadgets", N2490)),"gadgets",ISNUMBER(SEARCH("technology/hardware", N2490)),"hardware",ISNUMBER(SEARCH("technology/makerspaces", N2490)),"makerspaces",ISNUMBER(SEARCH("technology/space exploration", N2490)),"space exploration",ISNUMBER(SEARCH("technology/wearables", N2490)),"wearables",ISNUMBER(SEARCH("technology/web", N2490)),"web",ISNUMBER(SEARCH("theater/musical", N2490)),"musical",ISNUMBER(SEARCH("theater/plays", N2490)),"plays",ISNUMBER(SEARCH("theater/spaces", N2490)),"spaces")</f>
        <v>indie rock</v>
      </c>
      <c r="S2490" s="6">
        <f t="shared" si="192"/>
        <v>40833.633194444446</v>
      </c>
      <c r="T2490" s="6">
        <f t="shared" si="193"/>
        <v>40863.674861111111</v>
      </c>
    </row>
    <row r="2491" spans="1:20" ht="48" hidden="1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4"/>
        <v>62.38</v>
      </c>
      <c r="Q2491" t="str">
        <f t="shared" si="191"/>
        <v>music</v>
      </c>
      <c r="R2491" t="str" cm="1">
        <f t="array" ref="R2491">_xlfn.IFS(ISNUMBER(SEARCH("film &amp; video/television", N2491)),"television",ISNUMBER(SEARCH("film &amp; video/animation", N2491)),"animation",ISNUMBER(SEARCH("film &amp; video/documentary", N2491)),"documentary",ISNUMBER(SEARCH("film &amp; video/drama", N2491)),"drama",ISNUMBER(SEARCH("film &amp; video/science fiction", N2491)),"science fiction",ISNUMBER(SEARCH("film &amp; video/shorts", N2491)),"shorts",ISNUMBER(SEARCH("food/food trucks", N2491)),"food trucks",ISNUMBER(SEARCH("food/restaurants", N2491)),"restaurants",ISNUMBER(SEARCH("food/small batch", N2491)),"small batch",ISNUMBER(SEARCH("games/mobile games", N2491)),"mobile games",ISNUMBER(SEARCH("games/tabletop games", N2491)),"tabletop games",ISNUMBER(SEARCH("games/video games", N2491)),"video games",ISNUMBER(SEARCH("music/classical music", N2491)),"classical music",ISNUMBER(SEARCH("music/electronic music", N2491)),"electronic music",ISNUMBER(SEARCH("music/faith", N2491)),"faith",ISNUMBER(SEARCH("music/indie rock", N2491)),"indie rock",ISNUMBER(SEARCH("music/jazz", N2491)),"jazz",ISNUMBER(SEARCH("music/metal", N2491)),"metal",ISNUMBER(SEARCH("music/pop", N2491)),"pop",ISNUMBER(SEARCH("music/rock", N2491)),"rock",ISNUMBER(SEARCH("music/world music", N2491)),"world music",ISNUMBER(SEARCH("journalism/audio", N2491)),"audio",ISNUMBER(SEARCH("photography/nature", N2491)),"nature",ISNUMBER(SEARCH("photography/people", N2491)),"people",ISNUMBER(SEARCH("photography/photobooks", N2491)),"photobooks",ISNUMBER(SEARCH("photography/places", N2491)),"places",ISNUMBER(SEARCH("publishing/art books", N2491)),"art books",ISNUMBER(SEARCH("publishing/children's books", N2491)),"children's books",ISNUMBER(SEARCH("publishing/fiction", N2491)),"fiction",ISNUMBER(SEARCH("publishing/nonfiction", N2491)),"nonfiction",ISNUMBER(SEARCH("publishing/radio &amp; podcasts", N2491)),"radio &amp; podcasts",ISNUMBER(SEARCH("publishing/translations", N2491)),"translations",ISNUMBER(SEARCH("technology/gadgets", N2491)),"gadgets",ISNUMBER(SEARCH("technology/hardware", N2491)),"hardware",ISNUMBER(SEARCH("technology/makerspaces", N2491)),"makerspaces",ISNUMBER(SEARCH("technology/space exploration", N2491)),"space exploration",ISNUMBER(SEARCH("technology/wearables", N2491)),"wearables",ISNUMBER(SEARCH("technology/web", N2491)),"web",ISNUMBER(SEARCH("theater/musical", N2491)),"musical",ISNUMBER(SEARCH("theater/plays", N2491)),"plays",ISNUMBER(SEARCH("theater/spaces", N2491)),"spaces")</f>
        <v>indie rock</v>
      </c>
      <c r="S2491" s="6">
        <f t="shared" si="192"/>
        <v>41373.690266203703</v>
      </c>
      <c r="T2491" s="6">
        <f t="shared" si="193"/>
        <v>41403.690266203703</v>
      </c>
    </row>
    <row r="2492" spans="1:20" ht="48" hidden="1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4"/>
        <v>37.9375</v>
      </c>
      <c r="Q2492" t="str">
        <f t="shared" si="191"/>
        <v>music</v>
      </c>
      <c r="R2492" t="str" cm="1">
        <f t="array" ref="R2492">_xlfn.IFS(ISNUMBER(SEARCH("film &amp; video/television", N2492)),"television",ISNUMBER(SEARCH("film &amp; video/animation", N2492)),"animation",ISNUMBER(SEARCH("film &amp; video/documentary", N2492)),"documentary",ISNUMBER(SEARCH("film &amp; video/drama", N2492)),"drama",ISNUMBER(SEARCH("film &amp; video/science fiction", N2492)),"science fiction",ISNUMBER(SEARCH("film &amp; video/shorts", N2492)),"shorts",ISNUMBER(SEARCH("food/food trucks", N2492)),"food trucks",ISNUMBER(SEARCH("food/restaurants", N2492)),"restaurants",ISNUMBER(SEARCH("food/small batch", N2492)),"small batch",ISNUMBER(SEARCH("games/mobile games", N2492)),"mobile games",ISNUMBER(SEARCH("games/tabletop games", N2492)),"tabletop games",ISNUMBER(SEARCH("games/video games", N2492)),"video games",ISNUMBER(SEARCH("music/classical music", N2492)),"classical music",ISNUMBER(SEARCH("music/electronic music", N2492)),"electronic music",ISNUMBER(SEARCH("music/faith", N2492)),"faith",ISNUMBER(SEARCH("music/indie rock", N2492)),"indie rock",ISNUMBER(SEARCH("music/jazz", N2492)),"jazz",ISNUMBER(SEARCH("music/metal", N2492)),"metal",ISNUMBER(SEARCH("music/pop", N2492)),"pop",ISNUMBER(SEARCH("music/rock", N2492)),"rock",ISNUMBER(SEARCH("music/world music", N2492)),"world music",ISNUMBER(SEARCH("journalism/audio", N2492)),"audio",ISNUMBER(SEARCH("photography/nature", N2492)),"nature",ISNUMBER(SEARCH("photography/people", N2492)),"people",ISNUMBER(SEARCH("photography/photobooks", N2492)),"photobooks",ISNUMBER(SEARCH("photography/places", N2492)),"places",ISNUMBER(SEARCH("publishing/art books", N2492)),"art books",ISNUMBER(SEARCH("publishing/children's books", N2492)),"children's books",ISNUMBER(SEARCH("publishing/fiction", N2492)),"fiction",ISNUMBER(SEARCH("publishing/nonfiction", N2492)),"nonfiction",ISNUMBER(SEARCH("publishing/radio &amp; podcasts", N2492)),"radio &amp; podcasts",ISNUMBER(SEARCH("publishing/translations", N2492)),"translations",ISNUMBER(SEARCH("technology/gadgets", N2492)),"gadgets",ISNUMBER(SEARCH("technology/hardware", N2492)),"hardware",ISNUMBER(SEARCH("technology/makerspaces", N2492)),"makerspaces",ISNUMBER(SEARCH("technology/space exploration", N2492)),"space exploration",ISNUMBER(SEARCH("technology/wearables", N2492)),"wearables",ISNUMBER(SEARCH("technology/web", N2492)),"web",ISNUMBER(SEARCH("theater/musical", N2492)),"musical",ISNUMBER(SEARCH("theater/plays", N2492)),"plays",ISNUMBER(SEARCH("theater/spaces", N2492)),"spaces")</f>
        <v>indie rock</v>
      </c>
      <c r="S2492" s="6">
        <f t="shared" si="192"/>
        <v>41023.227731481478</v>
      </c>
      <c r="T2492" s="6">
        <f t="shared" si="193"/>
        <v>41083.227731481478</v>
      </c>
    </row>
    <row r="2493" spans="1:20" ht="48" hidden="1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4"/>
        <v>51.6</v>
      </c>
      <c r="Q2493" t="str">
        <f t="shared" si="191"/>
        <v>music</v>
      </c>
      <c r="R2493" t="str" cm="1">
        <f t="array" ref="R2493">_xlfn.IFS(ISNUMBER(SEARCH("film &amp; video/television", N2493)),"television",ISNUMBER(SEARCH("film &amp; video/animation", N2493)),"animation",ISNUMBER(SEARCH("film &amp; video/documentary", N2493)),"documentary",ISNUMBER(SEARCH("film &amp; video/drama", N2493)),"drama",ISNUMBER(SEARCH("film &amp; video/science fiction", N2493)),"science fiction",ISNUMBER(SEARCH("film &amp; video/shorts", N2493)),"shorts",ISNUMBER(SEARCH("food/food trucks", N2493)),"food trucks",ISNUMBER(SEARCH("food/restaurants", N2493)),"restaurants",ISNUMBER(SEARCH("food/small batch", N2493)),"small batch",ISNUMBER(SEARCH("games/mobile games", N2493)),"mobile games",ISNUMBER(SEARCH("games/tabletop games", N2493)),"tabletop games",ISNUMBER(SEARCH("games/video games", N2493)),"video games",ISNUMBER(SEARCH("music/classical music", N2493)),"classical music",ISNUMBER(SEARCH("music/electronic music", N2493)),"electronic music",ISNUMBER(SEARCH("music/faith", N2493)),"faith",ISNUMBER(SEARCH("music/indie rock", N2493)),"indie rock",ISNUMBER(SEARCH("music/jazz", N2493)),"jazz",ISNUMBER(SEARCH("music/metal", N2493)),"metal",ISNUMBER(SEARCH("music/pop", N2493)),"pop",ISNUMBER(SEARCH("music/rock", N2493)),"rock",ISNUMBER(SEARCH("music/world music", N2493)),"world music",ISNUMBER(SEARCH("journalism/audio", N2493)),"audio",ISNUMBER(SEARCH("photography/nature", N2493)),"nature",ISNUMBER(SEARCH("photography/people", N2493)),"people",ISNUMBER(SEARCH("photography/photobooks", N2493)),"photobooks",ISNUMBER(SEARCH("photography/places", N2493)),"places",ISNUMBER(SEARCH("publishing/art books", N2493)),"art books",ISNUMBER(SEARCH("publishing/children's books", N2493)),"children's books",ISNUMBER(SEARCH("publishing/fiction", N2493)),"fiction",ISNUMBER(SEARCH("publishing/nonfiction", N2493)),"nonfiction",ISNUMBER(SEARCH("publishing/radio &amp; podcasts", N2493)),"radio &amp; podcasts",ISNUMBER(SEARCH("publishing/translations", N2493)),"translations",ISNUMBER(SEARCH("technology/gadgets", N2493)),"gadgets",ISNUMBER(SEARCH("technology/hardware", N2493)),"hardware",ISNUMBER(SEARCH("technology/makerspaces", N2493)),"makerspaces",ISNUMBER(SEARCH("technology/space exploration", N2493)),"space exploration",ISNUMBER(SEARCH("technology/wearables", N2493)),"wearables",ISNUMBER(SEARCH("technology/web", N2493)),"web",ISNUMBER(SEARCH("theater/musical", N2493)),"musical",ISNUMBER(SEARCH("theater/plays", N2493)),"plays",ISNUMBER(SEARCH("theater/spaces", N2493)),"spaces")</f>
        <v>indie rock</v>
      </c>
      <c r="S2493" s="6">
        <f t="shared" si="192"/>
        <v>40542.839282407411</v>
      </c>
      <c r="T2493" s="6">
        <f t="shared" si="193"/>
        <v>40559.07708333333</v>
      </c>
    </row>
    <row r="2494" spans="1:20" ht="32" hidden="1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4"/>
        <v>27.777777777777779</v>
      </c>
      <c r="Q2494" t="str">
        <f t="shared" si="191"/>
        <v>music</v>
      </c>
      <c r="R2494" t="str" cm="1">
        <f t="array" ref="R2494">_xlfn.IFS(ISNUMBER(SEARCH("film &amp; video/television", N2494)),"television",ISNUMBER(SEARCH("film &amp; video/animation", N2494)),"animation",ISNUMBER(SEARCH("film &amp; video/documentary", N2494)),"documentary",ISNUMBER(SEARCH("film &amp; video/drama", N2494)),"drama",ISNUMBER(SEARCH("film &amp; video/science fiction", N2494)),"science fiction",ISNUMBER(SEARCH("film &amp; video/shorts", N2494)),"shorts",ISNUMBER(SEARCH("food/food trucks", N2494)),"food trucks",ISNUMBER(SEARCH("food/restaurants", N2494)),"restaurants",ISNUMBER(SEARCH("food/small batch", N2494)),"small batch",ISNUMBER(SEARCH("games/mobile games", N2494)),"mobile games",ISNUMBER(SEARCH("games/tabletop games", N2494)),"tabletop games",ISNUMBER(SEARCH("games/video games", N2494)),"video games",ISNUMBER(SEARCH("music/classical music", N2494)),"classical music",ISNUMBER(SEARCH("music/electronic music", N2494)),"electronic music",ISNUMBER(SEARCH("music/faith", N2494)),"faith",ISNUMBER(SEARCH("music/indie rock", N2494)),"indie rock",ISNUMBER(SEARCH("music/jazz", N2494)),"jazz",ISNUMBER(SEARCH("music/metal", N2494)),"metal",ISNUMBER(SEARCH("music/pop", N2494)),"pop",ISNUMBER(SEARCH("music/rock", N2494)),"rock",ISNUMBER(SEARCH("music/world music", N2494)),"world music",ISNUMBER(SEARCH("journalism/audio", N2494)),"audio",ISNUMBER(SEARCH("photography/nature", N2494)),"nature",ISNUMBER(SEARCH("photography/people", N2494)),"people",ISNUMBER(SEARCH("photography/photobooks", N2494)),"photobooks",ISNUMBER(SEARCH("photography/places", N2494)),"places",ISNUMBER(SEARCH("publishing/art books", N2494)),"art books",ISNUMBER(SEARCH("publishing/children's books", N2494)),"children's books",ISNUMBER(SEARCH("publishing/fiction", N2494)),"fiction",ISNUMBER(SEARCH("publishing/nonfiction", N2494)),"nonfiction",ISNUMBER(SEARCH("publishing/radio &amp; podcasts", N2494)),"radio &amp; podcasts",ISNUMBER(SEARCH("publishing/translations", N2494)),"translations",ISNUMBER(SEARCH("technology/gadgets", N2494)),"gadgets",ISNUMBER(SEARCH("technology/hardware", N2494)),"hardware",ISNUMBER(SEARCH("technology/makerspaces", N2494)),"makerspaces",ISNUMBER(SEARCH("technology/space exploration", N2494)),"space exploration",ISNUMBER(SEARCH("technology/wearables", N2494)),"wearables",ISNUMBER(SEARCH("technology/web", N2494)),"web",ISNUMBER(SEARCH("theater/musical", N2494)),"musical",ISNUMBER(SEARCH("theater/plays", N2494)),"plays",ISNUMBER(SEARCH("theater/spaces", N2494)),"spaces")</f>
        <v>indie rock</v>
      </c>
      <c r="S2494" s="6">
        <f t="shared" si="192"/>
        <v>41024.985972222225</v>
      </c>
      <c r="T2494" s="6">
        <f t="shared" si="193"/>
        <v>41076.415972222225</v>
      </c>
    </row>
    <row r="2495" spans="1:20" ht="48" hidden="1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4"/>
        <v>99.382239382239376</v>
      </c>
      <c r="Q2495" t="str">
        <f t="shared" si="191"/>
        <v>music</v>
      </c>
      <c r="R2495" t="str" cm="1">
        <f t="array" ref="R2495">_xlfn.IFS(ISNUMBER(SEARCH("film &amp; video/television", N2495)),"television",ISNUMBER(SEARCH("film &amp; video/animation", N2495)),"animation",ISNUMBER(SEARCH("film &amp; video/documentary", N2495)),"documentary",ISNUMBER(SEARCH("film &amp; video/drama", N2495)),"drama",ISNUMBER(SEARCH("film &amp; video/science fiction", N2495)),"science fiction",ISNUMBER(SEARCH("film &amp; video/shorts", N2495)),"shorts",ISNUMBER(SEARCH("food/food trucks", N2495)),"food trucks",ISNUMBER(SEARCH("food/restaurants", N2495)),"restaurants",ISNUMBER(SEARCH("food/small batch", N2495)),"small batch",ISNUMBER(SEARCH("games/mobile games", N2495)),"mobile games",ISNUMBER(SEARCH("games/tabletop games", N2495)),"tabletop games",ISNUMBER(SEARCH("games/video games", N2495)),"video games",ISNUMBER(SEARCH("music/classical music", N2495)),"classical music",ISNUMBER(SEARCH("music/electronic music", N2495)),"electronic music",ISNUMBER(SEARCH("music/faith", N2495)),"faith",ISNUMBER(SEARCH("music/indie rock", N2495)),"indie rock",ISNUMBER(SEARCH("music/jazz", N2495)),"jazz",ISNUMBER(SEARCH("music/metal", N2495)),"metal",ISNUMBER(SEARCH("music/pop", N2495)),"pop",ISNUMBER(SEARCH("music/rock", N2495)),"rock",ISNUMBER(SEARCH("music/world music", N2495)),"world music",ISNUMBER(SEARCH("journalism/audio", N2495)),"audio",ISNUMBER(SEARCH("photography/nature", N2495)),"nature",ISNUMBER(SEARCH("photography/people", N2495)),"people",ISNUMBER(SEARCH("photography/photobooks", N2495)),"photobooks",ISNUMBER(SEARCH("photography/places", N2495)),"places",ISNUMBER(SEARCH("publishing/art books", N2495)),"art books",ISNUMBER(SEARCH("publishing/children's books", N2495)),"children's books",ISNUMBER(SEARCH("publishing/fiction", N2495)),"fiction",ISNUMBER(SEARCH("publishing/nonfiction", N2495)),"nonfiction",ISNUMBER(SEARCH("publishing/radio &amp; podcasts", N2495)),"radio &amp; podcasts",ISNUMBER(SEARCH("publishing/translations", N2495)),"translations",ISNUMBER(SEARCH("technology/gadgets", N2495)),"gadgets",ISNUMBER(SEARCH("technology/hardware", N2495)),"hardware",ISNUMBER(SEARCH("technology/makerspaces", N2495)),"makerspaces",ISNUMBER(SEARCH("technology/space exploration", N2495)),"space exploration",ISNUMBER(SEARCH("technology/wearables", N2495)),"wearables",ISNUMBER(SEARCH("technology/web", N2495)),"web",ISNUMBER(SEARCH("theater/musical", N2495)),"musical",ISNUMBER(SEARCH("theater/plays", N2495)),"plays",ISNUMBER(SEARCH("theater/spaces", N2495)),"spaces")</f>
        <v>indie rock</v>
      </c>
      <c r="S2495" s="6">
        <f t="shared" si="192"/>
        <v>41348.168287037035</v>
      </c>
      <c r="T2495" s="6">
        <f t="shared" si="193"/>
        <v>41393.168287037035</v>
      </c>
    </row>
    <row r="2496" spans="1:20" ht="48" hidden="1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4"/>
        <v>38.848205128205123</v>
      </c>
      <c r="Q2496" t="str">
        <f t="shared" si="191"/>
        <v>music</v>
      </c>
      <c r="R2496" t="str" cm="1">
        <f t="array" ref="R2496">_xlfn.IFS(ISNUMBER(SEARCH("film &amp; video/television", N2496)),"television",ISNUMBER(SEARCH("film &amp; video/animation", N2496)),"animation",ISNUMBER(SEARCH("film &amp; video/documentary", N2496)),"documentary",ISNUMBER(SEARCH("film &amp; video/drama", N2496)),"drama",ISNUMBER(SEARCH("film &amp; video/science fiction", N2496)),"science fiction",ISNUMBER(SEARCH("film &amp; video/shorts", N2496)),"shorts",ISNUMBER(SEARCH("food/food trucks", N2496)),"food trucks",ISNUMBER(SEARCH("food/restaurants", N2496)),"restaurants",ISNUMBER(SEARCH("food/small batch", N2496)),"small batch",ISNUMBER(SEARCH("games/mobile games", N2496)),"mobile games",ISNUMBER(SEARCH("games/tabletop games", N2496)),"tabletop games",ISNUMBER(SEARCH("games/video games", N2496)),"video games",ISNUMBER(SEARCH("music/classical music", N2496)),"classical music",ISNUMBER(SEARCH("music/electronic music", N2496)),"electronic music",ISNUMBER(SEARCH("music/faith", N2496)),"faith",ISNUMBER(SEARCH("music/indie rock", N2496)),"indie rock",ISNUMBER(SEARCH("music/jazz", N2496)),"jazz",ISNUMBER(SEARCH("music/metal", N2496)),"metal",ISNUMBER(SEARCH("music/pop", N2496)),"pop",ISNUMBER(SEARCH("music/rock", N2496)),"rock",ISNUMBER(SEARCH("music/world music", N2496)),"world music",ISNUMBER(SEARCH("journalism/audio", N2496)),"audio",ISNUMBER(SEARCH("photography/nature", N2496)),"nature",ISNUMBER(SEARCH("photography/people", N2496)),"people",ISNUMBER(SEARCH("photography/photobooks", N2496)),"photobooks",ISNUMBER(SEARCH("photography/places", N2496)),"places",ISNUMBER(SEARCH("publishing/art books", N2496)),"art books",ISNUMBER(SEARCH("publishing/children's books", N2496)),"children's books",ISNUMBER(SEARCH("publishing/fiction", N2496)),"fiction",ISNUMBER(SEARCH("publishing/nonfiction", N2496)),"nonfiction",ISNUMBER(SEARCH("publishing/radio &amp; podcasts", N2496)),"radio &amp; podcasts",ISNUMBER(SEARCH("publishing/translations", N2496)),"translations",ISNUMBER(SEARCH("technology/gadgets", N2496)),"gadgets",ISNUMBER(SEARCH("technology/hardware", N2496)),"hardware",ISNUMBER(SEARCH("technology/makerspaces", N2496)),"makerspaces",ISNUMBER(SEARCH("technology/space exploration", N2496)),"space exploration",ISNUMBER(SEARCH("technology/wearables", N2496)),"wearables",ISNUMBER(SEARCH("technology/web", N2496)),"web",ISNUMBER(SEARCH("theater/musical", N2496)),"musical",ISNUMBER(SEARCH("theater/plays", N2496)),"plays",ISNUMBER(SEARCH("theater/spaces", N2496)),"spaces")</f>
        <v>indie rock</v>
      </c>
      <c r="S2496" s="6">
        <f t="shared" si="192"/>
        <v>41022.645185185182</v>
      </c>
      <c r="T2496" s="6">
        <f t="shared" si="193"/>
        <v>41052.645185185182</v>
      </c>
    </row>
    <row r="2497" spans="1:20" ht="48" hidden="1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4"/>
        <v>45.548809523809524</v>
      </c>
      <c r="Q2497" t="str">
        <f t="shared" si="191"/>
        <v>music</v>
      </c>
      <c r="R2497" t="str" cm="1">
        <f t="array" ref="R2497">_xlfn.IFS(ISNUMBER(SEARCH("film &amp; video/television", N2497)),"television",ISNUMBER(SEARCH("film &amp; video/animation", N2497)),"animation",ISNUMBER(SEARCH("film &amp; video/documentary", N2497)),"documentary",ISNUMBER(SEARCH("film &amp; video/drama", N2497)),"drama",ISNUMBER(SEARCH("film &amp; video/science fiction", N2497)),"science fiction",ISNUMBER(SEARCH("film &amp; video/shorts", N2497)),"shorts",ISNUMBER(SEARCH("food/food trucks", N2497)),"food trucks",ISNUMBER(SEARCH("food/restaurants", N2497)),"restaurants",ISNUMBER(SEARCH("food/small batch", N2497)),"small batch",ISNUMBER(SEARCH("games/mobile games", N2497)),"mobile games",ISNUMBER(SEARCH("games/tabletop games", N2497)),"tabletop games",ISNUMBER(SEARCH("games/video games", N2497)),"video games",ISNUMBER(SEARCH("music/classical music", N2497)),"classical music",ISNUMBER(SEARCH("music/electronic music", N2497)),"electronic music",ISNUMBER(SEARCH("music/faith", N2497)),"faith",ISNUMBER(SEARCH("music/indie rock", N2497)),"indie rock",ISNUMBER(SEARCH("music/jazz", N2497)),"jazz",ISNUMBER(SEARCH("music/metal", N2497)),"metal",ISNUMBER(SEARCH("music/pop", N2497)),"pop",ISNUMBER(SEARCH("music/rock", N2497)),"rock",ISNUMBER(SEARCH("music/world music", N2497)),"world music",ISNUMBER(SEARCH("journalism/audio", N2497)),"audio",ISNUMBER(SEARCH("photography/nature", N2497)),"nature",ISNUMBER(SEARCH("photography/people", N2497)),"people",ISNUMBER(SEARCH("photography/photobooks", N2497)),"photobooks",ISNUMBER(SEARCH("photography/places", N2497)),"places",ISNUMBER(SEARCH("publishing/art books", N2497)),"art books",ISNUMBER(SEARCH("publishing/children's books", N2497)),"children's books",ISNUMBER(SEARCH("publishing/fiction", N2497)),"fiction",ISNUMBER(SEARCH("publishing/nonfiction", N2497)),"nonfiction",ISNUMBER(SEARCH("publishing/radio &amp; podcasts", N2497)),"radio &amp; podcasts",ISNUMBER(SEARCH("publishing/translations", N2497)),"translations",ISNUMBER(SEARCH("technology/gadgets", N2497)),"gadgets",ISNUMBER(SEARCH("technology/hardware", N2497)),"hardware",ISNUMBER(SEARCH("technology/makerspaces", N2497)),"makerspaces",ISNUMBER(SEARCH("technology/space exploration", N2497)),"space exploration",ISNUMBER(SEARCH("technology/wearables", N2497)),"wearables",ISNUMBER(SEARCH("technology/web", N2497)),"web",ISNUMBER(SEARCH("theater/musical", N2497)),"musical",ISNUMBER(SEARCH("theater/plays", N2497)),"plays",ISNUMBER(SEARCH("theater/spaces", N2497)),"spaces")</f>
        <v>indie rock</v>
      </c>
      <c r="S2497" s="6">
        <f t="shared" si="192"/>
        <v>41036.946469907409</v>
      </c>
      <c r="T2497" s="6">
        <f t="shared" si="193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4"/>
        <v>600</v>
      </c>
      <c r="Q2498" t="str">
        <f t="shared" si="191"/>
        <v>music</v>
      </c>
      <c r="R2498" t="str" cm="1">
        <f t="array" ref="R2498">_xlfn.IFS(ISNUMBER(SEARCH("film &amp; video/television", N2498)),"television",ISNUMBER(SEARCH("film &amp; video/animation", N2498)),"animation",ISNUMBER(SEARCH("film &amp; video/documentary", N2498)),"documentary",ISNUMBER(SEARCH("film &amp; video/drama", N2498)),"drama",ISNUMBER(SEARCH("film &amp; video/science fiction", N2498)),"science fiction",ISNUMBER(SEARCH("film &amp; video/shorts", N2498)),"shorts",ISNUMBER(SEARCH("food/food trucks", N2498)),"food trucks",ISNUMBER(SEARCH("food/restaurants", N2498)),"restaurants",ISNUMBER(SEARCH("food/small batch", N2498)),"small batch",ISNUMBER(SEARCH("games/mobile games", N2498)),"mobile games",ISNUMBER(SEARCH("games/tabletop games", N2498)),"tabletop games",ISNUMBER(SEARCH("games/video games", N2498)),"video games",ISNUMBER(SEARCH("music/classical music", N2498)),"classical music",ISNUMBER(SEARCH("music/electronic music", N2498)),"electronic music",ISNUMBER(SEARCH("music/faith", N2498)),"faith",ISNUMBER(SEARCH("music/indie rock", N2498)),"indie rock",ISNUMBER(SEARCH("music/jazz", N2498)),"jazz",ISNUMBER(SEARCH("music/metal", N2498)),"metal",ISNUMBER(SEARCH("music/pop", N2498)),"pop",ISNUMBER(SEARCH("music/rock", N2498)),"rock",ISNUMBER(SEARCH("music/world music", N2498)),"world music",ISNUMBER(SEARCH("journalism/audio", N2498)),"audio",ISNUMBER(SEARCH("photography/nature", N2498)),"nature",ISNUMBER(SEARCH("photography/people", N2498)),"people",ISNUMBER(SEARCH("photography/photobooks", N2498)),"photobooks",ISNUMBER(SEARCH("photography/places", N2498)),"places",ISNUMBER(SEARCH("publishing/art books", N2498)),"art books",ISNUMBER(SEARCH("publishing/children's books", N2498)),"children's books",ISNUMBER(SEARCH("publishing/fiction", N2498)),"fiction",ISNUMBER(SEARCH("publishing/nonfiction", N2498)),"nonfiction",ISNUMBER(SEARCH("publishing/radio &amp; podcasts", N2498)),"radio &amp; podcasts",ISNUMBER(SEARCH("publishing/translations", N2498)),"translations",ISNUMBER(SEARCH("technology/gadgets", N2498)),"gadgets",ISNUMBER(SEARCH("technology/hardware", N2498)),"hardware",ISNUMBER(SEARCH("technology/makerspaces", N2498)),"makerspaces",ISNUMBER(SEARCH("technology/space exploration", N2498)),"space exploration",ISNUMBER(SEARCH("technology/wearables", N2498)),"wearables",ISNUMBER(SEARCH("technology/web", N2498)),"web",ISNUMBER(SEARCH("theater/musical", N2498)),"musical",ISNUMBER(SEARCH("theater/plays", N2498)),"plays",ISNUMBER(SEARCH("theater/spaces", N2498)),"spaces")</f>
        <v>indie rock</v>
      </c>
      <c r="S2498" s="6">
        <f t="shared" si="192"/>
        <v>41327.996435185189</v>
      </c>
      <c r="T2498" s="6">
        <f t="shared" si="193"/>
        <v>41362.954768518517</v>
      </c>
    </row>
    <row r="2499" spans="1:20" ht="48" hidden="1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(E2499/D2499)*100</f>
        <v>112.7715</v>
      </c>
      <c r="P2499">
        <f t="shared" ref="P2499:P2562" si="196">(E2499/L2499)</f>
        <v>80.551071428571419</v>
      </c>
      <c r="Q2499" t="str">
        <f t="shared" ref="Q2499:Q2562" si="197">_xlfn.IFS(ISNUMBER(SEARCH("film &amp; video", N2499)),"film &amp; video",ISNUMBER(SEARCH("food", N2499)),"food",ISNUMBER(SEARCH("games", N2499)),"games",ISNUMBER(SEARCH("journalism", N2499)),"journalism",ISNUMBER(SEARCH("music", N2499)),"music",ISNUMBER(SEARCH("photography", N2499)),"photography",ISNUMBER(SEARCH("publishing", N2499)),"publishing",ISNUMBER(SEARCH("technology", N2499)),"technology",ISNUMBER(SEARCH("theater", N2499)),"theater")</f>
        <v>music</v>
      </c>
      <c r="R2499" t="str" cm="1">
        <f t="array" ref="R2499">_xlfn.IFS(ISNUMBER(SEARCH("film &amp; video/television", N2499)),"television",ISNUMBER(SEARCH("film &amp; video/animation", N2499)),"animation",ISNUMBER(SEARCH("film &amp; video/documentary", N2499)),"documentary",ISNUMBER(SEARCH("film &amp; video/drama", N2499)),"drama",ISNUMBER(SEARCH("film &amp; video/science fiction", N2499)),"science fiction",ISNUMBER(SEARCH("film &amp; video/shorts", N2499)),"shorts",ISNUMBER(SEARCH("food/food trucks", N2499)),"food trucks",ISNUMBER(SEARCH("food/restaurants", N2499)),"restaurants",ISNUMBER(SEARCH("food/small batch", N2499)),"small batch",ISNUMBER(SEARCH("games/mobile games", N2499)),"mobile games",ISNUMBER(SEARCH("games/tabletop games", N2499)),"tabletop games",ISNUMBER(SEARCH("games/video games", N2499)),"video games",ISNUMBER(SEARCH("music/classical music", N2499)),"classical music",ISNUMBER(SEARCH("music/electronic music", N2499)),"electronic music",ISNUMBER(SEARCH("music/faith", N2499)),"faith",ISNUMBER(SEARCH("music/indie rock", N2499)),"indie rock",ISNUMBER(SEARCH("music/jazz", N2499)),"jazz",ISNUMBER(SEARCH("music/metal", N2499)),"metal",ISNUMBER(SEARCH("music/pop", N2499)),"pop",ISNUMBER(SEARCH("music/rock", N2499)),"rock",ISNUMBER(SEARCH("music/world music", N2499)),"world music",ISNUMBER(SEARCH("journalism/audio", N2499)),"audio",ISNUMBER(SEARCH("photography/nature", N2499)),"nature",ISNUMBER(SEARCH("photography/people", N2499)),"people",ISNUMBER(SEARCH("photography/photobooks", N2499)),"photobooks",ISNUMBER(SEARCH("photography/places", N2499)),"places",ISNUMBER(SEARCH("publishing/art books", N2499)),"art books",ISNUMBER(SEARCH("publishing/children's books", N2499)),"children's books",ISNUMBER(SEARCH("publishing/fiction", N2499)),"fiction",ISNUMBER(SEARCH("publishing/nonfiction", N2499)),"nonfiction",ISNUMBER(SEARCH("publishing/radio &amp; podcasts", N2499)),"radio &amp; podcasts",ISNUMBER(SEARCH("publishing/translations", N2499)),"translations",ISNUMBER(SEARCH("technology/gadgets", N2499)),"gadgets",ISNUMBER(SEARCH("technology/hardware", N2499)),"hardware",ISNUMBER(SEARCH("technology/makerspaces", N2499)),"makerspaces",ISNUMBER(SEARCH("technology/space exploration", N2499)),"space exploration",ISNUMBER(SEARCH("technology/wearables", N2499)),"wearables",ISNUMBER(SEARCH("technology/web", N2499)),"web",ISNUMBER(SEARCH("theater/musical", N2499)),"musical",ISNUMBER(SEARCH("theater/plays", N2499)),"plays",ISNUMBER(SEARCH("theater/spaces", N2499)),"spaces")</f>
        <v>indie rock</v>
      </c>
      <c r="S2499" s="6">
        <f t="shared" ref="S2499:S2562" si="198">(((J2499/60)/60)/24)+DATE(1970,1,1)</f>
        <v>40730.878912037035</v>
      </c>
      <c r="T2499" s="6">
        <f t="shared" ref="T2499:T2562" si="199">(((I2499/60)/60)/24)+DATE(1970,1,1)</f>
        <v>40760.878912037035</v>
      </c>
    </row>
    <row r="2500" spans="1:20" ht="48" hidden="1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tr">
        <f t="shared" si="197"/>
        <v>music</v>
      </c>
      <c r="R2500" t="str" cm="1">
        <f t="array" ref="R2500">_xlfn.IFS(ISNUMBER(SEARCH("film &amp; video/television", N2500)),"television",ISNUMBER(SEARCH("film &amp; video/animation", N2500)),"animation",ISNUMBER(SEARCH("film &amp; video/documentary", N2500)),"documentary",ISNUMBER(SEARCH("film &amp; video/drama", N2500)),"drama",ISNUMBER(SEARCH("film &amp; video/science fiction", N2500)),"science fiction",ISNUMBER(SEARCH("film &amp; video/shorts", N2500)),"shorts",ISNUMBER(SEARCH("food/food trucks", N2500)),"food trucks",ISNUMBER(SEARCH("food/restaurants", N2500)),"restaurants",ISNUMBER(SEARCH("food/small batch", N2500)),"small batch",ISNUMBER(SEARCH("games/mobile games", N2500)),"mobile games",ISNUMBER(SEARCH("games/tabletop games", N2500)),"tabletop games",ISNUMBER(SEARCH("games/video games", N2500)),"video games",ISNUMBER(SEARCH("music/classical music", N2500)),"classical music",ISNUMBER(SEARCH("music/electronic music", N2500)),"electronic music",ISNUMBER(SEARCH("music/faith", N2500)),"faith",ISNUMBER(SEARCH("music/indie rock", N2500)),"indie rock",ISNUMBER(SEARCH("music/jazz", N2500)),"jazz",ISNUMBER(SEARCH("music/metal", N2500)),"metal",ISNUMBER(SEARCH("music/pop", N2500)),"pop",ISNUMBER(SEARCH("music/rock", N2500)),"rock",ISNUMBER(SEARCH("music/world music", N2500)),"world music",ISNUMBER(SEARCH("journalism/audio", N2500)),"audio",ISNUMBER(SEARCH("photography/nature", N2500)),"nature",ISNUMBER(SEARCH("photography/people", N2500)),"people",ISNUMBER(SEARCH("photography/photobooks", N2500)),"photobooks",ISNUMBER(SEARCH("photography/places", N2500)),"places",ISNUMBER(SEARCH("publishing/art books", N2500)),"art books",ISNUMBER(SEARCH("publishing/children's books", N2500)),"children's books",ISNUMBER(SEARCH("publishing/fiction", N2500)),"fiction",ISNUMBER(SEARCH("publishing/nonfiction", N2500)),"nonfiction",ISNUMBER(SEARCH("publishing/radio &amp; podcasts", N2500)),"radio &amp; podcasts",ISNUMBER(SEARCH("publishing/translations", N2500)),"translations",ISNUMBER(SEARCH("technology/gadgets", N2500)),"gadgets",ISNUMBER(SEARCH("technology/hardware", N2500)),"hardware",ISNUMBER(SEARCH("technology/makerspaces", N2500)),"makerspaces",ISNUMBER(SEARCH("technology/space exploration", N2500)),"space exploration",ISNUMBER(SEARCH("technology/wearables", N2500)),"wearables",ISNUMBER(SEARCH("technology/web", N2500)),"web",ISNUMBER(SEARCH("theater/musical", N2500)),"musical",ISNUMBER(SEARCH("theater/plays", N2500)),"plays",ISNUMBER(SEARCH("theater/spaces", N2500)),"spaces")</f>
        <v>indie rock</v>
      </c>
      <c r="S2500" s="6">
        <f t="shared" si="198"/>
        <v>42017.967442129629</v>
      </c>
      <c r="T2500" s="6">
        <f t="shared" si="199"/>
        <v>42031.967442129629</v>
      </c>
    </row>
    <row r="2501" spans="1:20" ht="48" hidden="1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tr">
        <f t="shared" si="197"/>
        <v>music</v>
      </c>
      <c r="R2501" t="str" cm="1">
        <f t="array" ref="R2501">_xlfn.IFS(ISNUMBER(SEARCH("film &amp; video/television", N2501)),"television",ISNUMBER(SEARCH("film &amp; video/animation", N2501)),"animation",ISNUMBER(SEARCH("film &amp; video/documentary", N2501)),"documentary",ISNUMBER(SEARCH("film &amp; video/drama", N2501)),"drama",ISNUMBER(SEARCH("film &amp; video/science fiction", N2501)),"science fiction",ISNUMBER(SEARCH("film &amp; video/shorts", N2501)),"shorts",ISNUMBER(SEARCH("food/food trucks", N2501)),"food trucks",ISNUMBER(SEARCH("food/restaurants", N2501)),"restaurants",ISNUMBER(SEARCH("food/small batch", N2501)),"small batch",ISNUMBER(SEARCH("games/mobile games", N2501)),"mobile games",ISNUMBER(SEARCH("games/tabletop games", N2501)),"tabletop games",ISNUMBER(SEARCH("games/video games", N2501)),"video games",ISNUMBER(SEARCH("music/classical music", N2501)),"classical music",ISNUMBER(SEARCH("music/electronic music", N2501)),"electronic music",ISNUMBER(SEARCH("music/faith", N2501)),"faith",ISNUMBER(SEARCH("music/indie rock", N2501)),"indie rock",ISNUMBER(SEARCH("music/jazz", N2501)),"jazz",ISNUMBER(SEARCH("music/metal", N2501)),"metal",ISNUMBER(SEARCH("music/pop", N2501)),"pop",ISNUMBER(SEARCH("music/rock", N2501)),"rock",ISNUMBER(SEARCH("music/world music", N2501)),"world music",ISNUMBER(SEARCH("journalism/audio", N2501)),"audio",ISNUMBER(SEARCH("photography/nature", N2501)),"nature",ISNUMBER(SEARCH("photography/people", N2501)),"people",ISNUMBER(SEARCH("photography/photobooks", N2501)),"photobooks",ISNUMBER(SEARCH("photography/places", N2501)),"places",ISNUMBER(SEARCH("publishing/art books", N2501)),"art books",ISNUMBER(SEARCH("publishing/children's books", N2501)),"children's books",ISNUMBER(SEARCH("publishing/fiction", N2501)),"fiction",ISNUMBER(SEARCH("publishing/nonfiction", N2501)),"nonfiction",ISNUMBER(SEARCH("publishing/radio &amp; podcasts", N2501)),"radio &amp; podcasts",ISNUMBER(SEARCH("publishing/translations", N2501)),"translations",ISNUMBER(SEARCH("technology/gadgets", N2501)),"gadgets",ISNUMBER(SEARCH("technology/hardware", N2501)),"hardware",ISNUMBER(SEARCH("technology/makerspaces", N2501)),"makerspaces",ISNUMBER(SEARCH("technology/space exploration", N2501)),"space exploration",ISNUMBER(SEARCH("technology/wearables", N2501)),"wearables",ISNUMBER(SEARCH("technology/web", N2501)),"web",ISNUMBER(SEARCH("theater/musical", N2501)),"musical",ISNUMBER(SEARCH("theater/plays", N2501)),"plays",ISNUMBER(SEARCH("theater/spaces", N2501)),"spaces")</f>
        <v>indie rock</v>
      </c>
      <c r="S2501" s="6">
        <f t="shared" si="198"/>
        <v>41226.648576388885</v>
      </c>
      <c r="T2501" s="6">
        <f t="shared" si="199"/>
        <v>41274.75</v>
      </c>
    </row>
    <row r="2502" spans="1:20" ht="48" hidden="1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tr">
        <f t="shared" si="197"/>
        <v>music</v>
      </c>
      <c r="R2502" t="str" cm="1">
        <f t="array" ref="R2502">_xlfn.IFS(ISNUMBER(SEARCH("film &amp; video/television", N2502)),"television",ISNUMBER(SEARCH("film &amp; video/animation", N2502)),"animation",ISNUMBER(SEARCH("film &amp; video/documentary", N2502)),"documentary",ISNUMBER(SEARCH("film &amp; video/drama", N2502)),"drama",ISNUMBER(SEARCH("film &amp; video/science fiction", N2502)),"science fiction",ISNUMBER(SEARCH("film &amp; video/shorts", N2502)),"shorts",ISNUMBER(SEARCH("food/food trucks", N2502)),"food trucks",ISNUMBER(SEARCH("food/restaurants", N2502)),"restaurants",ISNUMBER(SEARCH("food/small batch", N2502)),"small batch",ISNUMBER(SEARCH("games/mobile games", N2502)),"mobile games",ISNUMBER(SEARCH("games/tabletop games", N2502)),"tabletop games",ISNUMBER(SEARCH("games/video games", N2502)),"video games",ISNUMBER(SEARCH("music/classical music", N2502)),"classical music",ISNUMBER(SEARCH("music/electronic music", N2502)),"electronic music",ISNUMBER(SEARCH("music/faith", N2502)),"faith",ISNUMBER(SEARCH("music/indie rock", N2502)),"indie rock",ISNUMBER(SEARCH("music/jazz", N2502)),"jazz",ISNUMBER(SEARCH("music/metal", N2502)),"metal",ISNUMBER(SEARCH("music/pop", N2502)),"pop",ISNUMBER(SEARCH("music/rock", N2502)),"rock",ISNUMBER(SEARCH("music/world music", N2502)),"world music",ISNUMBER(SEARCH("journalism/audio", N2502)),"audio",ISNUMBER(SEARCH("photography/nature", N2502)),"nature",ISNUMBER(SEARCH("photography/people", N2502)),"people",ISNUMBER(SEARCH("photography/photobooks", N2502)),"photobooks",ISNUMBER(SEARCH("photography/places", N2502)),"places",ISNUMBER(SEARCH("publishing/art books", N2502)),"art books",ISNUMBER(SEARCH("publishing/children's books", N2502)),"children's books",ISNUMBER(SEARCH("publishing/fiction", N2502)),"fiction",ISNUMBER(SEARCH("publishing/nonfiction", N2502)),"nonfiction",ISNUMBER(SEARCH("publishing/radio &amp; podcasts", N2502)),"radio &amp; podcasts",ISNUMBER(SEARCH("publishing/translations", N2502)),"translations",ISNUMBER(SEARCH("technology/gadgets", N2502)),"gadgets",ISNUMBER(SEARCH("technology/hardware", N2502)),"hardware",ISNUMBER(SEARCH("technology/makerspaces", N2502)),"makerspaces",ISNUMBER(SEARCH("technology/space exploration", N2502)),"space exploration",ISNUMBER(SEARCH("technology/wearables", N2502)),"wearables",ISNUMBER(SEARCH("technology/web", N2502)),"web",ISNUMBER(SEARCH("theater/musical", N2502)),"musical",ISNUMBER(SEARCH("theater/plays", N2502)),"plays",ISNUMBER(SEARCH("theater/spaces", N2502)),"spaces")</f>
        <v>indie rock</v>
      </c>
      <c r="S2502" s="6">
        <f t="shared" si="198"/>
        <v>41053.772858796299</v>
      </c>
      <c r="T2502" s="6">
        <f t="shared" si="199"/>
        <v>41083.772858796299</v>
      </c>
    </row>
    <row r="2503" spans="1:20" ht="48" hidden="1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tr">
        <f t="shared" si="197"/>
        <v>food</v>
      </c>
      <c r="R2503" t="str" cm="1">
        <f t="array" ref="R2503">_xlfn.IFS(ISNUMBER(SEARCH("film &amp; video/television", N2503)),"television",ISNUMBER(SEARCH("film &amp; video/animation", N2503)),"animation",ISNUMBER(SEARCH("film &amp; video/documentary", N2503)),"documentary",ISNUMBER(SEARCH("film &amp; video/drama", N2503)),"drama",ISNUMBER(SEARCH("film &amp; video/science fiction", N2503)),"science fiction",ISNUMBER(SEARCH("film &amp; video/shorts", N2503)),"shorts",ISNUMBER(SEARCH("food/food trucks", N2503)),"food trucks",ISNUMBER(SEARCH("food/restaurants", N2503)),"restaurants",ISNUMBER(SEARCH("food/small batch", N2503)),"small batch",ISNUMBER(SEARCH("games/mobile games", N2503)),"mobile games",ISNUMBER(SEARCH("games/tabletop games", N2503)),"tabletop games",ISNUMBER(SEARCH("games/video games", N2503)),"video games",ISNUMBER(SEARCH("music/classical music", N2503)),"classical music",ISNUMBER(SEARCH("music/electronic music", N2503)),"electronic music",ISNUMBER(SEARCH("music/faith", N2503)),"faith",ISNUMBER(SEARCH("music/indie rock", N2503)),"indie rock",ISNUMBER(SEARCH("music/jazz", N2503)),"jazz",ISNUMBER(SEARCH("music/metal", N2503)),"metal",ISNUMBER(SEARCH("music/pop", N2503)),"pop",ISNUMBER(SEARCH("music/rock", N2503)),"rock",ISNUMBER(SEARCH("music/world music", N2503)),"world music",ISNUMBER(SEARCH("journalism/audio", N2503)),"audio",ISNUMBER(SEARCH("photography/nature", N2503)),"nature",ISNUMBER(SEARCH("photography/people", N2503)),"people",ISNUMBER(SEARCH("photography/photobooks", N2503)),"photobooks",ISNUMBER(SEARCH("photography/places", N2503)),"places",ISNUMBER(SEARCH("publishing/art books", N2503)),"art books",ISNUMBER(SEARCH("publishing/children's books", N2503)),"children's books",ISNUMBER(SEARCH("publishing/fiction", N2503)),"fiction",ISNUMBER(SEARCH("publishing/nonfiction", N2503)),"nonfiction",ISNUMBER(SEARCH("publishing/radio &amp; podcasts", N2503)),"radio &amp; podcasts",ISNUMBER(SEARCH("publishing/translations", N2503)),"translations",ISNUMBER(SEARCH("technology/gadgets", N2503)),"gadgets",ISNUMBER(SEARCH("technology/hardware", N2503)),"hardware",ISNUMBER(SEARCH("technology/makerspaces", N2503)),"makerspaces",ISNUMBER(SEARCH("technology/space exploration", N2503)),"space exploration",ISNUMBER(SEARCH("technology/wearables", N2503)),"wearables",ISNUMBER(SEARCH("technology/web", N2503)),"web",ISNUMBER(SEARCH("theater/musical", N2503)),"musical",ISNUMBER(SEARCH("theater/plays", N2503)),"plays",ISNUMBER(SEARCH("theater/spaces", N2503)),"spaces")</f>
        <v>restaurants</v>
      </c>
      <c r="S2503" s="6">
        <f t="shared" si="198"/>
        <v>42244.776666666665</v>
      </c>
      <c r="T2503" s="6">
        <f t="shared" si="199"/>
        <v>42274.776666666665</v>
      </c>
    </row>
    <row r="2504" spans="1:20" ht="48" hidden="1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tr">
        <f t="shared" si="197"/>
        <v>food</v>
      </c>
      <c r="R2504" t="str" cm="1">
        <f t="array" ref="R2504">_xlfn.IFS(ISNUMBER(SEARCH("film &amp; video/television", N2504)),"television",ISNUMBER(SEARCH("film &amp; video/animation", N2504)),"animation",ISNUMBER(SEARCH("film &amp; video/documentary", N2504)),"documentary",ISNUMBER(SEARCH("film &amp; video/drama", N2504)),"drama",ISNUMBER(SEARCH("film &amp; video/science fiction", N2504)),"science fiction",ISNUMBER(SEARCH("film &amp; video/shorts", N2504)),"shorts",ISNUMBER(SEARCH("food/food trucks", N2504)),"food trucks",ISNUMBER(SEARCH("food/restaurants", N2504)),"restaurants",ISNUMBER(SEARCH("food/small batch", N2504)),"small batch",ISNUMBER(SEARCH("games/mobile games", N2504)),"mobile games",ISNUMBER(SEARCH("games/tabletop games", N2504)),"tabletop games",ISNUMBER(SEARCH("games/video games", N2504)),"video games",ISNUMBER(SEARCH("music/classical music", N2504)),"classical music",ISNUMBER(SEARCH("music/electronic music", N2504)),"electronic music",ISNUMBER(SEARCH("music/faith", N2504)),"faith",ISNUMBER(SEARCH("music/indie rock", N2504)),"indie rock",ISNUMBER(SEARCH("music/jazz", N2504)),"jazz",ISNUMBER(SEARCH("music/metal", N2504)),"metal",ISNUMBER(SEARCH("music/pop", N2504)),"pop",ISNUMBER(SEARCH("music/rock", N2504)),"rock",ISNUMBER(SEARCH("music/world music", N2504)),"world music",ISNUMBER(SEARCH("journalism/audio", N2504)),"audio",ISNUMBER(SEARCH("photography/nature", N2504)),"nature",ISNUMBER(SEARCH("photography/people", N2504)),"people",ISNUMBER(SEARCH("photography/photobooks", N2504)),"photobooks",ISNUMBER(SEARCH("photography/places", N2504)),"places",ISNUMBER(SEARCH("publishing/art books", N2504)),"art books",ISNUMBER(SEARCH("publishing/children's books", N2504)),"children's books",ISNUMBER(SEARCH("publishing/fiction", N2504)),"fiction",ISNUMBER(SEARCH("publishing/nonfiction", N2504)),"nonfiction",ISNUMBER(SEARCH("publishing/radio &amp; podcasts", N2504)),"radio &amp; podcasts",ISNUMBER(SEARCH("publishing/translations", N2504)),"translations",ISNUMBER(SEARCH("technology/gadgets", N2504)),"gadgets",ISNUMBER(SEARCH("technology/hardware", N2504)),"hardware",ISNUMBER(SEARCH("technology/makerspaces", N2504)),"makerspaces",ISNUMBER(SEARCH("technology/space exploration", N2504)),"space exploration",ISNUMBER(SEARCH("technology/wearables", N2504)),"wearables",ISNUMBER(SEARCH("technology/web", N2504)),"web",ISNUMBER(SEARCH("theater/musical", N2504)),"musical",ISNUMBER(SEARCH("theater/plays", N2504)),"plays",ISNUMBER(SEARCH("theater/spaces", N2504)),"spaces")</f>
        <v>restaurants</v>
      </c>
      <c r="S2504" s="6">
        <f t="shared" si="198"/>
        <v>41858.825439814813</v>
      </c>
      <c r="T2504" s="6">
        <f t="shared" si="199"/>
        <v>41903.825439814813</v>
      </c>
    </row>
    <row r="2505" spans="1:20" ht="48" hidden="1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v>0</v>
      </c>
      <c r="Q2505" t="str">
        <f t="shared" si="197"/>
        <v>food</v>
      </c>
      <c r="R2505" t="str" cm="1">
        <f t="array" ref="R2505">_xlfn.IFS(ISNUMBER(SEARCH("film &amp; video/television", N2505)),"television",ISNUMBER(SEARCH("film &amp; video/animation", N2505)),"animation",ISNUMBER(SEARCH("film &amp; video/documentary", N2505)),"documentary",ISNUMBER(SEARCH("film &amp; video/drama", N2505)),"drama",ISNUMBER(SEARCH("film &amp; video/science fiction", N2505)),"science fiction",ISNUMBER(SEARCH("film &amp; video/shorts", N2505)),"shorts",ISNUMBER(SEARCH("food/food trucks", N2505)),"food trucks",ISNUMBER(SEARCH("food/restaurants", N2505)),"restaurants",ISNUMBER(SEARCH("food/small batch", N2505)),"small batch",ISNUMBER(SEARCH("games/mobile games", N2505)),"mobile games",ISNUMBER(SEARCH("games/tabletop games", N2505)),"tabletop games",ISNUMBER(SEARCH("games/video games", N2505)),"video games",ISNUMBER(SEARCH("music/classical music", N2505)),"classical music",ISNUMBER(SEARCH("music/electronic music", N2505)),"electronic music",ISNUMBER(SEARCH("music/faith", N2505)),"faith",ISNUMBER(SEARCH("music/indie rock", N2505)),"indie rock",ISNUMBER(SEARCH("music/jazz", N2505)),"jazz",ISNUMBER(SEARCH("music/metal", N2505)),"metal",ISNUMBER(SEARCH("music/pop", N2505)),"pop",ISNUMBER(SEARCH("music/rock", N2505)),"rock",ISNUMBER(SEARCH("music/world music", N2505)),"world music",ISNUMBER(SEARCH("journalism/audio", N2505)),"audio",ISNUMBER(SEARCH("photography/nature", N2505)),"nature",ISNUMBER(SEARCH("photography/people", N2505)),"people",ISNUMBER(SEARCH("photography/photobooks", N2505)),"photobooks",ISNUMBER(SEARCH("photography/places", N2505)),"places",ISNUMBER(SEARCH("publishing/art books", N2505)),"art books",ISNUMBER(SEARCH("publishing/children's books", N2505)),"children's books",ISNUMBER(SEARCH("publishing/fiction", N2505)),"fiction",ISNUMBER(SEARCH("publishing/nonfiction", N2505)),"nonfiction",ISNUMBER(SEARCH("publishing/radio &amp; podcasts", N2505)),"radio &amp; podcasts",ISNUMBER(SEARCH("publishing/translations", N2505)),"translations",ISNUMBER(SEARCH("technology/gadgets", N2505)),"gadgets",ISNUMBER(SEARCH("technology/hardware", N2505)),"hardware",ISNUMBER(SEARCH("technology/makerspaces", N2505)),"makerspaces",ISNUMBER(SEARCH("technology/space exploration", N2505)),"space exploration",ISNUMBER(SEARCH("technology/wearables", N2505)),"wearables",ISNUMBER(SEARCH("technology/web", N2505)),"web",ISNUMBER(SEARCH("theater/musical", N2505)),"musical",ISNUMBER(SEARCH("theater/plays", N2505)),"plays",ISNUMBER(SEARCH("theater/spaces", N2505)),"spaces")</f>
        <v>restaurants</v>
      </c>
      <c r="S2505" s="6">
        <f t="shared" si="198"/>
        <v>42498.899398148147</v>
      </c>
      <c r="T2505" s="6">
        <f t="shared" si="199"/>
        <v>42528.879166666666</v>
      </c>
    </row>
    <row r="2506" spans="1:20" ht="32" hidden="1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v>0</v>
      </c>
      <c r="Q2506" t="str">
        <f t="shared" si="197"/>
        <v>food</v>
      </c>
      <c r="R2506" t="str" cm="1">
        <f t="array" ref="R2506">_xlfn.IFS(ISNUMBER(SEARCH("film &amp; video/television", N2506)),"television",ISNUMBER(SEARCH("film &amp; video/animation", N2506)),"animation",ISNUMBER(SEARCH("film &amp; video/documentary", N2506)),"documentary",ISNUMBER(SEARCH("film &amp; video/drama", N2506)),"drama",ISNUMBER(SEARCH("film &amp; video/science fiction", N2506)),"science fiction",ISNUMBER(SEARCH("film &amp; video/shorts", N2506)),"shorts",ISNUMBER(SEARCH("food/food trucks", N2506)),"food trucks",ISNUMBER(SEARCH("food/restaurants", N2506)),"restaurants",ISNUMBER(SEARCH("food/small batch", N2506)),"small batch",ISNUMBER(SEARCH("games/mobile games", N2506)),"mobile games",ISNUMBER(SEARCH("games/tabletop games", N2506)),"tabletop games",ISNUMBER(SEARCH("games/video games", N2506)),"video games",ISNUMBER(SEARCH("music/classical music", N2506)),"classical music",ISNUMBER(SEARCH("music/electronic music", N2506)),"electronic music",ISNUMBER(SEARCH("music/faith", N2506)),"faith",ISNUMBER(SEARCH("music/indie rock", N2506)),"indie rock",ISNUMBER(SEARCH("music/jazz", N2506)),"jazz",ISNUMBER(SEARCH("music/metal", N2506)),"metal",ISNUMBER(SEARCH("music/pop", N2506)),"pop",ISNUMBER(SEARCH("music/rock", N2506)),"rock",ISNUMBER(SEARCH("music/world music", N2506)),"world music",ISNUMBER(SEARCH("journalism/audio", N2506)),"audio",ISNUMBER(SEARCH("photography/nature", N2506)),"nature",ISNUMBER(SEARCH("photography/people", N2506)),"people",ISNUMBER(SEARCH("photography/photobooks", N2506)),"photobooks",ISNUMBER(SEARCH("photography/places", N2506)),"places",ISNUMBER(SEARCH("publishing/art books", N2506)),"art books",ISNUMBER(SEARCH("publishing/children's books", N2506)),"children's books",ISNUMBER(SEARCH("publishing/fiction", N2506)),"fiction",ISNUMBER(SEARCH("publishing/nonfiction", N2506)),"nonfiction",ISNUMBER(SEARCH("publishing/radio &amp; podcasts", N2506)),"radio &amp; podcasts",ISNUMBER(SEARCH("publishing/translations", N2506)),"translations",ISNUMBER(SEARCH("technology/gadgets", N2506)),"gadgets",ISNUMBER(SEARCH("technology/hardware", N2506)),"hardware",ISNUMBER(SEARCH("technology/makerspaces", N2506)),"makerspaces",ISNUMBER(SEARCH("technology/space exploration", N2506)),"space exploration",ISNUMBER(SEARCH("technology/wearables", N2506)),"wearables",ISNUMBER(SEARCH("technology/web", N2506)),"web",ISNUMBER(SEARCH("theater/musical", N2506)),"musical",ISNUMBER(SEARCH("theater/plays", N2506)),"plays",ISNUMBER(SEARCH("theater/spaces", N2506)),"spaces")</f>
        <v>restaurants</v>
      </c>
      <c r="S2506" s="6">
        <f t="shared" si="198"/>
        <v>41928.015439814815</v>
      </c>
      <c r="T2506" s="6">
        <f t="shared" si="199"/>
        <v>41958.057106481487</v>
      </c>
    </row>
    <row r="2507" spans="1:20" ht="64" hidden="1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v>0</v>
      </c>
      <c r="Q2507" t="str">
        <f t="shared" si="197"/>
        <v>food</v>
      </c>
      <c r="R2507" t="str" cm="1">
        <f t="array" ref="R2507">_xlfn.IFS(ISNUMBER(SEARCH("film &amp; video/television", N2507)),"television",ISNUMBER(SEARCH("film &amp; video/animation", N2507)),"animation",ISNUMBER(SEARCH("film &amp; video/documentary", N2507)),"documentary",ISNUMBER(SEARCH("film &amp; video/drama", N2507)),"drama",ISNUMBER(SEARCH("film &amp; video/science fiction", N2507)),"science fiction",ISNUMBER(SEARCH("film &amp; video/shorts", N2507)),"shorts",ISNUMBER(SEARCH("food/food trucks", N2507)),"food trucks",ISNUMBER(SEARCH("food/restaurants", N2507)),"restaurants",ISNUMBER(SEARCH("food/small batch", N2507)),"small batch",ISNUMBER(SEARCH("games/mobile games", N2507)),"mobile games",ISNUMBER(SEARCH("games/tabletop games", N2507)),"tabletop games",ISNUMBER(SEARCH("games/video games", N2507)),"video games",ISNUMBER(SEARCH("music/classical music", N2507)),"classical music",ISNUMBER(SEARCH("music/electronic music", N2507)),"electronic music",ISNUMBER(SEARCH("music/faith", N2507)),"faith",ISNUMBER(SEARCH("music/indie rock", N2507)),"indie rock",ISNUMBER(SEARCH("music/jazz", N2507)),"jazz",ISNUMBER(SEARCH("music/metal", N2507)),"metal",ISNUMBER(SEARCH("music/pop", N2507)),"pop",ISNUMBER(SEARCH("music/rock", N2507)),"rock",ISNUMBER(SEARCH("music/world music", N2507)),"world music",ISNUMBER(SEARCH("journalism/audio", N2507)),"audio",ISNUMBER(SEARCH("photography/nature", N2507)),"nature",ISNUMBER(SEARCH("photography/people", N2507)),"people",ISNUMBER(SEARCH("photography/photobooks", N2507)),"photobooks",ISNUMBER(SEARCH("photography/places", N2507)),"places",ISNUMBER(SEARCH("publishing/art books", N2507)),"art books",ISNUMBER(SEARCH("publishing/children's books", N2507)),"children's books",ISNUMBER(SEARCH("publishing/fiction", N2507)),"fiction",ISNUMBER(SEARCH("publishing/nonfiction", N2507)),"nonfiction",ISNUMBER(SEARCH("publishing/radio &amp; podcasts", N2507)),"radio &amp; podcasts",ISNUMBER(SEARCH("publishing/translations", N2507)),"translations",ISNUMBER(SEARCH("technology/gadgets", N2507)),"gadgets",ISNUMBER(SEARCH("technology/hardware", N2507)),"hardware",ISNUMBER(SEARCH("technology/makerspaces", N2507)),"makerspaces",ISNUMBER(SEARCH("technology/space exploration", N2507)),"space exploration",ISNUMBER(SEARCH("technology/wearables", N2507)),"wearables",ISNUMBER(SEARCH("technology/web", N2507)),"web",ISNUMBER(SEARCH("theater/musical", N2507)),"musical",ISNUMBER(SEARCH("theater/plays", N2507)),"plays",ISNUMBER(SEARCH("theater/spaces", N2507)),"spaces")</f>
        <v>restaurants</v>
      </c>
      <c r="S2507" s="6">
        <f t="shared" si="198"/>
        <v>42047.05574074074</v>
      </c>
      <c r="T2507" s="6">
        <f t="shared" si="199"/>
        <v>42077.014074074075</v>
      </c>
    </row>
    <row r="2508" spans="1:20" ht="48" hidden="1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tr">
        <f t="shared" si="197"/>
        <v>food</v>
      </c>
      <c r="R2508" t="str" cm="1">
        <f t="array" ref="R2508">_xlfn.IFS(ISNUMBER(SEARCH("film &amp; video/television", N2508)),"television",ISNUMBER(SEARCH("film &amp; video/animation", N2508)),"animation",ISNUMBER(SEARCH("film &amp; video/documentary", N2508)),"documentary",ISNUMBER(SEARCH("film &amp; video/drama", N2508)),"drama",ISNUMBER(SEARCH("film &amp; video/science fiction", N2508)),"science fiction",ISNUMBER(SEARCH("film &amp; video/shorts", N2508)),"shorts",ISNUMBER(SEARCH("food/food trucks", N2508)),"food trucks",ISNUMBER(SEARCH("food/restaurants", N2508)),"restaurants",ISNUMBER(SEARCH("food/small batch", N2508)),"small batch",ISNUMBER(SEARCH("games/mobile games", N2508)),"mobile games",ISNUMBER(SEARCH("games/tabletop games", N2508)),"tabletop games",ISNUMBER(SEARCH("games/video games", N2508)),"video games",ISNUMBER(SEARCH("music/classical music", N2508)),"classical music",ISNUMBER(SEARCH("music/electronic music", N2508)),"electronic music",ISNUMBER(SEARCH("music/faith", N2508)),"faith",ISNUMBER(SEARCH("music/indie rock", N2508)),"indie rock",ISNUMBER(SEARCH("music/jazz", N2508)),"jazz",ISNUMBER(SEARCH("music/metal", N2508)),"metal",ISNUMBER(SEARCH("music/pop", N2508)),"pop",ISNUMBER(SEARCH("music/rock", N2508)),"rock",ISNUMBER(SEARCH("music/world music", N2508)),"world music",ISNUMBER(SEARCH("journalism/audio", N2508)),"audio",ISNUMBER(SEARCH("photography/nature", N2508)),"nature",ISNUMBER(SEARCH("photography/people", N2508)),"people",ISNUMBER(SEARCH("photography/photobooks", N2508)),"photobooks",ISNUMBER(SEARCH("photography/places", N2508)),"places",ISNUMBER(SEARCH("publishing/art books", N2508)),"art books",ISNUMBER(SEARCH("publishing/children's books", N2508)),"children's books",ISNUMBER(SEARCH("publishing/fiction", N2508)),"fiction",ISNUMBER(SEARCH("publishing/nonfiction", N2508)),"nonfiction",ISNUMBER(SEARCH("publishing/radio &amp; podcasts", N2508)),"radio &amp; podcasts",ISNUMBER(SEARCH("publishing/translations", N2508)),"translations",ISNUMBER(SEARCH("technology/gadgets", N2508)),"gadgets",ISNUMBER(SEARCH("technology/hardware", N2508)),"hardware",ISNUMBER(SEARCH("technology/makerspaces", N2508)),"makerspaces",ISNUMBER(SEARCH("technology/space exploration", N2508)),"space exploration",ISNUMBER(SEARCH("technology/wearables", N2508)),"wearables",ISNUMBER(SEARCH("technology/web", N2508)),"web",ISNUMBER(SEARCH("theater/musical", N2508)),"musical",ISNUMBER(SEARCH("theater/plays", N2508)),"plays",ISNUMBER(SEARCH("theater/spaces", N2508)),"spaces")</f>
        <v>restaurants</v>
      </c>
      <c r="S2508" s="6">
        <f t="shared" si="198"/>
        <v>42258.297094907408</v>
      </c>
      <c r="T2508" s="6">
        <f t="shared" si="199"/>
        <v>42280.875</v>
      </c>
    </row>
    <row r="2509" spans="1:20" ht="16" hidden="1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v>0</v>
      </c>
      <c r="Q2509" t="str">
        <f t="shared" si="197"/>
        <v>food</v>
      </c>
      <c r="R2509" t="str" cm="1">
        <f t="array" ref="R2509">_xlfn.IFS(ISNUMBER(SEARCH("film &amp; video/television", N2509)),"television",ISNUMBER(SEARCH("film &amp; video/animation", N2509)),"animation",ISNUMBER(SEARCH("film &amp; video/documentary", N2509)),"documentary",ISNUMBER(SEARCH("film &amp; video/drama", N2509)),"drama",ISNUMBER(SEARCH("film &amp; video/science fiction", N2509)),"science fiction",ISNUMBER(SEARCH("film &amp; video/shorts", N2509)),"shorts",ISNUMBER(SEARCH("food/food trucks", N2509)),"food trucks",ISNUMBER(SEARCH("food/restaurants", N2509)),"restaurants",ISNUMBER(SEARCH("food/small batch", N2509)),"small batch",ISNUMBER(SEARCH("games/mobile games", N2509)),"mobile games",ISNUMBER(SEARCH("games/tabletop games", N2509)),"tabletop games",ISNUMBER(SEARCH("games/video games", N2509)),"video games",ISNUMBER(SEARCH("music/classical music", N2509)),"classical music",ISNUMBER(SEARCH("music/electronic music", N2509)),"electronic music",ISNUMBER(SEARCH("music/faith", N2509)),"faith",ISNUMBER(SEARCH("music/indie rock", N2509)),"indie rock",ISNUMBER(SEARCH("music/jazz", N2509)),"jazz",ISNUMBER(SEARCH("music/metal", N2509)),"metal",ISNUMBER(SEARCH("music/pop", N2509)),"pop",ISNUMBER(SEARCH("music/rock", N2509)),"rock",ISNUMBER(SEARCH("music/world music", N2509)),"world music",ISNUMBER(SEARCH("journalism/audio", N2509)),"audio",ISNUMBER(SEARCH("photography/nature", N2509)),"nature",ISNUMBER(SEARCH("photography/people", N2509)),"people",ISNUMBER(SEARCH("photography/photobooks", N2509)),"photobooks",ISNUMBER(SEARCH("photography/places", N2509)),"places",ISNUMBER(SEARCH("publishing/art books", N2509)),"art books",ISNUMBER(SEARCH("publishing/children's books", N2509)),"children's books",ISNUMBER(SEARCH("publishing/fiction", N2509)),"fiction",ISNUMBER(SEARCH("publishing/nonfiction", N2509)),"nonfiction",ISNUMBER(SEARCH("publishing/radio &amp; podcasts", N2509)),"radio &amp; podcasts",ISNUMBER(SEARCH("publishing/translations", N2509)),"translations",ISNUMBER(SEARCH("technology/gadgets", N2509)),"gadgets",ISNUMBER(SEARCH("technology/hardware", N2509)),"hardware",ISNUMBER(SEARCH("technology/makerspaces", N2509)),"makerspaces",ISNUMBER(SEARCH("technology/space exploration", N2509)),"space exploration",ISNUMBER(SEARCH("technology/wearables", N2509)),"wearables",ISNUMBER(SEARCH("technology/web", N2509)),"web",ISNUMBER(SEARCH("theater/musical", N2509)),"musical",ISNUMBER(SEARCH("theater/plays", N2509)),"plays",ISNUMBER(SEARCH("theater/spaces", N2509)),"spaces")</f>
        <v>restaurants</v>
      </c>
      <c r="S2509" s="6">
        <f t="shared" si="198"/>
        <v>42105.072962962964</v>
      </c>
      <c r="T2509" s="6">
        <f t="shared" si="199"/>
        <v>42135.072962962964</v>
      </c>
    </row>
    <row r="2510" spans="1:20" ht="48" hidden="1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v>0</v>
      </c>
      <c r="Q2510" t="str">
        <f t="shared" si="197"/>
        <v>food</v>
      </c>
      <c r="R2510" t="str" cm="1">
        <f t="array" ref="R2510">_xlfn.IFS(ISNUMBER(SEARCH("film &amp; video/television", N2510)),"television",ISNUMBER(SEARCH("film &amp; video/animation", N2510)),"animation",ISNUMBER(SEARCH("film &amp; video/documentary", N2510)),"documentary",ISNUMBER(SEARCH("film &amp; video/drama", N2510)),"drama",ISNUMBER(SEARCH("film &amp; video/science fiction", N2510)),"science fiction",ISNUMBER(SEARCH("film &amp; video/shorts", N2510)),"shorts",ISNUMBER(SEARCH("food/food trucks", N2510)),"food trucks",ISNUMBER(SEARCH("food/restaurants", N2510)),"restaurants",ISNUMBER(SEARCH("food/small batch", N2510)),"small batch",ISNUMBER(SEARCH("games/mobile games", N2510)),"mobile games",ISNUMBER(SEARCH("games/tabletop games", N2510)),"tabletop games",ISNUMBER(SEARCH("games/video games", N2510)),"video games",ISNUMBER(SEARCH("music/classical music", N2510)),"classical music",ISNUMBER(SEARCH("music/electronic music", N2510)),"electronic music",ISNUMBER(SEARCH("music/faith", N2510)),"faith",ISNUMBER(SEARCH("music/indie rock", N2510)),"indie rock",ISNUMBER(SEARCH("music/jazz", N2510)),"jazz",ISNUMBER(SEARCH("music/metal", N2510)),"metal",ISNUMBER(SEARCH("music/pop", N2510)),"pop",ISNUMBER(SEARCH("music/rock", N2510)),"rock",ISNUMBER(SEARCH("music/world music", N2510)),"world music",ISNUMBER(SEARCH("journalism/audio", N2510)),"audio",ISNUMBER(SEARCH("photography/nature", N2510)),"nature",ISNUMBER(SEARCH("photography/people", N2510)),"people",ISNUMBER(SEARCH("photography/photobooks", N2510)),"photobooks",ISNUMBER(SEARCH("photography/places", N2510)),"places",ISNUMBER(SEARCH("publishing/art books", N2510)),"art books",ISNUMBER(SEARCH("publishing/children's books", N2510)),"children's books",ISNUMBER(SEARCH("publishing/fiction", N2510)),"fiction",ISNUMBER(SEARCH("publishing/nonfiction", N2510)),"nonfiction",ISNUMBER(SEARCH("publishing/radio &amp; podcasts", N2510)),"radio &amp; podcasts",ISNUMBER(SEARCH("publishing/translations", N2510)),"translations",ISNUMBER(SEARCH("technology/gadgets", N2510)),"gadgets",ISNUMBER(SEARCH("technology/hardware", N2510)),"hardware",ISNUMBER(SEARCH("technology/makerspaces", N2510)),"makerspaces",ISNUMBER(SEARCH("technology/space exploration", N2510)),"space exploration",ISNUMBER(SEARCH("technology/wearables", N2510)),"wearables",ISNUMBER(SEARCH("technology/web", N2510)),"web",ISNUMBER(SEARCH("theater/musical", N2510)),"musical",ISNUMBER(SEARCH("theater/plays", N2510)),"plays",ISNUMBER(SEARCH("theater/spaces", N2510)),"spaces")</f>
        <v>restaurants</v>
      </c>
      <c r="S2510" s="6">
        <f t="shared" si="198"/>
        <v>41835.951782407406</v>
      </c>
      <c r="T2510" s="6">
        <f t="shared" si="199"/>
        <v>41865.951782407406</v>
      </c>
    </row>
    <row r="2511" spans="1:20" ht="48" hidden="1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tr">
        <f t="shared" si="197"/>
        <v>food</v>
      </c>
      <c r="R2511" t="str" cm="1">
        <f t="array" ref="R2511">_xlfn.IFS(ISNUMBER(SEARCH("film &amp; video/television", N2511)),"television",ISNUMBER(SEARCH("film &amp; video/animation", N2511)),"animation",ISNUMBER(SEARCH("film &amp; video/documentary", N2511)),"documentary",ISNUMBER(SEARCH("film &amp; video/drama", N2511)),"drama",ISNUMBER(SEARCH("film &amp; video/science fiction", N2511)),"science fiction",ISNUMBER(SEARCH("film &amp; video/shorts", N2511)),"shorts",ISNUMBER(SEARCH("food/food trucks", N2511)),"food trucks",ISNUMBER(SEARCH("food/restaurants", N2511)),"restaurants",ISNUMBER(SEARCH("food/small batch", N2511)),"small batch",ISNUMBER(SEARCH("games/mobile games", N2511)),"mobile games",ISNUMBER(SEARCH("games/tabletop games", N2511)),"tabletop games",ISNUMBER(SEARCH("games/video games", N2511)),"video games",ISNUMBER(SEARCH("music/classical music", N2511)),"classical music",ISNUMBER(SEARCH("music/electronic music", N2511)),"electronic music",ISNUMBER(SEARCH("music/faith", N2511)),"faith",ISNUMBER(SEARCH("music/indie rock", N2511)),"indie rock",ISNUMBER(SEARCH("music/jazz", N2511)),"jazz",ISNUMBER(SEARCH("music/metal", N2511)),"metal",ISNUMBER(SEARCH("music/pop", N2511)),"pop",ISNUMBER(SEARCH("music/rock", N2511)),"rock",ISNUMBER(SEARCH("music/world music", N2511)),"world music",ISNUMBER(SEARCH("journalism/audio", N2511)),"audio",ISNUMBER(SEARCH("photography/nature", N2511)),"nature",ISNUMBER(SEARCH("photography/people", N2511)),"people",ISNUMBER(SEARCH("photography/photobooks", N2511)),"photobooks",ISNUMBER(SEARCH("photography/places", N2511)),"places",ISNUMBER(SEARCH("publishing/art books", N2511)),"art books",ISNUMBER(SEARCH("publishing/children's books", N2511)),"children's books",ISNUMBER(SEARCH("publishing/fiction", N2511)),"fiction",ISNUMBER(SEARCH("publishing/nonfiction", N2511)),"nonfiction",ISNUMBER(SEARCH("publishing/radio &amp; podcasts", N2511)),"radio &amp; podcasts",ISNUMBER(SEARCH("publishing/translations", N2511)),"translations",ISNUMBER(SEARCH("technology/gadgets", N2511)),"gadgets",ISNUMBER(SEARCH("technology/hardware", N2511)),"hardware",ISNUMBER(SEARCH("technology/makerspaces", N2511)),"makerspaces",ISNUMBER(SEARCH("technology/space exploration", N2511)),"space exploration",ISNUMBER(SEARCH("technology/wearables", N2511)),"wearables",ISNUMBER(SEARCH("technology/web", N2511)),"web",ISNUMBER(SEARCH("theater/musical", N2511)),"musical",ISNUMBER(SEARCH("theater/plays", N2511)),"plays",ISNUMBER(SEARCH("theater/spaces", N2511)),"spaces")</f>
        <v>restaurants</v>
      </c>
      <c r="S2511" s="6">
        <f t="shared" si="198"/>
        <v>42058.809594907405</v>
      </c>
      <c r="T2511" s="6">
        <f t="shared" si="199"/>
        <v>42114.767928240741</v>
      </c>
    </row>
    <row r="2512" spans="1:20" ht="48" hidden="1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tr">
        <f t="shared" si="197"/>
        <v>food</v>
      </c>
      <c r="R2512" t="str" cm="1">
        <f t="array" ref="R2512">_xlfn.IFS(ISNUMBER(SEARCH("film &amp; video/television", N2512)),"television",ISNUMBER(SEARCH("film &amp; video/animation", N2512)),"animation",ISNUMBER(SEARCH("film &amp; video/documentary", N2512)),"documentary",ISNUMBER(SEARCH("film &amp; video/drama", N2512)),"drama",ISNUMBER(SEARCH("film &amp; video/science fiction", N2512)),"science fiction",ISNUMBER(SEARCH("film &amp; video/shorts", N2512)),"shorts",ISNUMBER(SEARCH("food/food trucks", N2512)),"food trucks",ISNUMBER(SEARCH("food/restaurants", N2512)),"restaurants",ISNUMBER(SEARCH("food/small batch", N2512)),"small batch",ISNUMBER(SEARCH("games/mobile games", N2512)),"mobile games",ISNUMBER(SEARCH("games/tabletop games", N2512)),"tabletop games",ISNUMBER(SEARCH("games/video games", N2512)),"video games",ISNUMBER(SEARCH("music/classical music", N2512)),"classical music",ISNUMBER(SEARCH("music/electronic music", N2512)),"electronic music",ISNUMBER(SEARCH("music/faith", N2512)),"faith",ISNUMBER(SEARCH("music/indie rock", N2512)),"indie rock",ISNUMBER(SEARCH("music/jazz", N2512)),"jazz",ISNUMBER(SEARCH("music/metal", N2512)),"metal",ISNUMBER(SEARCH("music/pop", N2512)),"pop",ISNUMBER(SEARCH("music/rock", N2512)),"rock",ISNUMBER(SEARCH("music/world music", N2512)),"world music",ISNUMBER(SEARCH("journalism/audio", N2512)),"audio",ISNUMBER(SEARCH("photography/nature", N2512)),"nature",ISNUMBER(SEARCH("photography/people", N2512)),"people",ISNUMBER(SEARCH("photography/photobooks", N2512)),"photobooks",ISNUMBER(SEARCH("photography/places", N2512)),"places",ISNUMBER(SEARCH("publishing/art books", N2512)),"art books",ISNUMBER(SEARCH("publishing/children's books", N2512)),"children's books",ISNUMBER(SEARCH("publishing/fiction", N2512)),"fiction",ISNUMBER(SEARCH("publishing/nonfiction", N2512)),"nonfiction",ISNUMBER(SEARCH("publishing/radio &amp; podcasts", N2512)),"radio &amp; podcasts",ISNUMBER(SEARCH("publishing/translations", N2512)),"translations",ISNUMBER(SEARCH("technology/gadgets", N2512)),"gadgets",ISNUMBER(SEARCH("technology/hardware", N2512)),"hardware",ISNUMBER(SEARCH("technology/makerspaces", N2512)),"makerspaces",ISNUMBER(SEARCH("technology/space exploration", N2512)),"space exploration",ISNUMBER(SEARCH("technology/wearables", N2512)),"wearables",ISNUMBER(SEARCH("technology/web", N2512)),"web",ISNUMBER(SEARCH("theater/musical", N2512)),"musical",ISNUMBER(SEARCH("theater/plays", N2512)),"plays",ISNUMBER(SEARCH("theater/spaces", N2512)),"spaces")</f>
        <v>restaurants</v>
      </c>
      <c r="S2512" s="6">
        <f t="shared" si="198"/>
        <v>42078.997361111105</v>
      </c>
      <c r="T2512" s="6">
        <f t="shared" si="199"/>
        <v>42138.997361111105</v>
      </c>
    </row>
    <row r="2513" spans="1:20" ht="48" hidden="1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v>0</v>
      </c>
      <c r="Q2513" t="str">
        <f t="shared" si="197"/>
        <v>food</v>
      </c>
      <c r="R2513" t="str" cm="1">
        <f t="array" ref="R2513">_xlfn.IFS(ISNUMBER(SEARCH("film &amp; video/television", N2513)),"television",ISNUMBER(SEARCH("film &amp; video/animation", N2513)),"animation",ISNUMBER(SEARCH("film &amp; video/documentary", N2513)),"documentary",ISNUMBER(SEARCH("film &amp; video/drama", N2513)),"drama",ISNUMBER(SEARCH("film &amp; video/science fiction", N2513)),"science fiction",ISNUMBER(SEARCH("film &amp; video/shorts", N2513)),"shorts",ISNUMBER(SEARCH("food/food trucks", N2513)),"food trucks",ISNUMBER(SEARCH("food/restaurants", N2513)),"restaurants",ISNUMBER(SEARCH("food/small batch", N2513)),"small batch",ISNUMBER(SEARCH("games/mobile games", N2513)),"mobile games",ISNUMBER(SEARCH("games/tabletop games", N2513)),"tabletop games",ISNUMBER(SEARCH("games/video games", N2513)),"video games",ISNUMBER(SEARCH("music/classical music", N2513)),"classical music",ISNUMBER(SEARCH("music/electronic music", N2513)),"electronic music",ISNUMBER(SEARCH("music/faith", N2513)),"faith",ISNUMBER(SEARCH("music/indie rock", N2513)),"indie rock",ISNUMBER(SEARCH("music/jazz", N2513)),"jazz",ISNUMBER(SEARCH("music/metal", N2513)),"metal",ISNUMBER(SEARCH("music/pop", N2513)),"pop",ISNUMBER(SEARCH("music/rock", N2513)),"rock",ISNUMBER(SEARCH("music/world music", N2513)),"world music",ISNUMBER(SEARCH("journalism/audio", N2513)),"audio",ISNUMBER(SEARCH("photography/nature", N2513)),"nature",ISNUMBER(SEARCH("photography/people", N2513)),"people",ISNUMBER(SEARCH("photography/photobooks", N2513)),"photobooks",ISNUMBER(SEARCH("photography/places", N2513)),"places",ISNUMBER(SEARCH("publishing/art books", N2513)),"art books",ISNUMBER(SEARCH("publishing/children's books", N2513)),"children's books",ISNUMBER(SEARCH("publishing/fiction", N2513)),"fiction",ISNUMBER(SEARCH("publishing/nonfiction", N2513)),"nonfiction",ISNUMBER(SEARCH("publishing/radio &amp; podcasts", N2513)),"radio &amp; podcasts",ISNUMBER(SEARCH("publishing/translations", N2513)),"translations",ISNUMBER(SEARCH("technology/gadgets", N2513)),"gadgets",ISNUMBER(SEARCH("technology/hardware", N2513)),"hardware",ISNUMBER(SEARCH("technology/makerspaces", N2513)),"makerspaces",ISNUMBER(SEARCH("technology/space exploration", N2513)),"space exploration",ISNUMBER(SEARCH("technology/wearables", N2513)),"wearables",ISNUMBER(SEARCH("technology/web", N2513)),"web",ISNUMBER(SEARCH("theater/musical", N2513)),"musical",ISNUMBER(SEARCH("theater/plays", N2513)),"plays",ISNUMBER(SEARCH("theater/spaces", N2513)),"spaces")</f>
        <v>restaurants</v>
      </c>
      <c r="S2513" s="6">
        <f t="shared" si="198"/>
        <v>42371.446909722217</v>
      </c>
      <c r="T2513" s="6">
        <f t="shared" si="199"/>
        <v>42401.446909722217</v>
      </c>
    </row>
    <row r="2514" spans="1:20" ht="48" hidden="1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v>0</v>
      </c>
      <c r="Q2514" t="str">
        <f t="shared" si="197"/>
        <v>food</v>
      </c>
      <c r="R2514" t="str" cm="1">
        <f t="array" ref="R2514">_xlfn.IFS(ISNUMBER(SEARCH("film &amp; video/television", N2514)),"television",ISNUMBER(SEARCH("film &amp; video/animation", N2514)),"animation",ISNUMBER(SEARCH("film &amp; video/documentary", N2514)),"documentary",ISNUMBER(SEARCH("film &amp; video/drama", N2514)),"drama",ISNUMBER(SEARCH("film &amp; video/science fiction", N2514)),"science fiction",ISNUMBER(SEARCH("film &amp; video/shorts", N2514)),"shorts",ISNUMBER(SEARCH("food/food trucks", N2514)),"food trucks",ISNUMBER(SEARCH("food/restaurants", N2514)),"restaurants",ISNUMBER(SEARCH("food/small batch", N2514)),"small batch",ISNUMBER(SEARCH("games/mobile games", N2514)),"mobile games",ISNUMBER(SEARCH("games/tabletop games", N2514)),"tabletop games",ISNUMBER(SEARCH("games/video games", N2514)),"video games",ISNUMBER(SEARCH("music/classical music", N2514)),"classical music",ISNUMBER(SEARCH("music/electronic music", N2514)),"electronic music",ISNUMBER(SEARCH("music/faith", N2514)),"faith",ISNUMBER(SEARCH("music/indie rock", N2514)),"indie rock",ISNUMBER(SEARCH("music/jazz", N2514)),"jazz",ISNUMBER(SEARCH("music/metal", N2514)),"metal",ISNUMBER(SEARCH("music/pop", N2514)),"pop",ISNUMBER(SEARCH("music/rock", N2514)),"rock",ISNUMBER(SEARCH("music/world music", N2514)),"world music",ISNUMBER(SEARCH("journalism/audio", N2514)),"audio",ISNUMBER(SEARCH("photography/nature", N2514)),"nature",ISNUMBER(SEARCH("photography/people", N2514)),"people",ISNUMBER(SEARCH("photography/photobooks", N2514)),"photobooks",ISNUMBER(SEARCH("photography/places", N2514)),"places",ISNUMBER(SEARCH("publishing/art books", N2514)),"art books",ISNUMBER(SEARCH("publishing/children's books", N2514)),"children's books",ISNUMBER(SEARCH("publishing/fiction", N2514)),"fiction",ISNUMBER(SEARCH("publishing/nonfiction", N2514)),"nonfiction",ISNUMBER(SEARCH("publishing/radio &amp; podcasts", N2514)),"radio &amp; podcasts",ISNUMBER(SEARCH("publishing/translations", N2514)),"translations",ISNUMBER(SEARCH("technology/gadgets", N2514)),"gadgets",ISNUMBER(SEARCH("technology/hardware", N2514)),"hardware",ISNUMBER(SEARCH("technology/makerspaces", N2514)),"makerspaces",ISNUMBER(SEARCH("technology/space exploration", N2514)),"space exploration",ISNUMBER(SEARCH("technology/wearables", N2514)),"wearables",ISNUMBER(SEARCH("technology/web", N2514)),"web",ISNUMBER(SEARCH("theater/musical", N2514)),"musical",ISNUMBER(SEARCH("theater/plays", N2514)),"plays",ISNUMBER(SEARCH("theater/spaces", N2514)),"spaces")</f>
        <v>restaurants</v>
      </c>
      <c r="S2514" s="6">
        <f t="shared" si="198"/>
        <v>41971.876863425925</v>
      </c>
      <c r="T2514" s="6">
        <f t="shared" si="199"/>
        <v>41986.876863425925</v>
      </c>
    </row>
    <row r="2515" spans="1:20" ht="48" hidden="1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v>0</v>
      </c>
      <c r="Q2515" t="str">
        <f t="shared" si="197"/>
        <v>food</v>
      </c>
      <c r="R2515" t="str" cm="1">
        <f t="array" ref="R2515">_xlfn.IFS(ISNUMBER(SEARCH("film &amp; video/television", N2515)),"television",ISNUMBER(SEARCH("film &amp; video/animation", N2515)),"animation",ISNUMBER(SEARCH("film &amp; video/documentary", N2515)),"documentary",ISNUMBER(SEARCH("film &amp; video/drama", N2515)),"drama",ISNUMBER(SEARCH("film &amp; video/science fiction", N2515)),"science fiction",ISNUMBER(SEARCH("film &amp; video/shorts", N2515)),"shorts",ISNUMBER(SEARCH("food/food trucks", N2515)),"food trucks",ISNUMBER(SEARCH("food/restaurants", N2515)),"restaurants",ISNUMBER(SEARCH("food/small batch", N2515)),"small batch",ISNUMBER(SEARCH("games/mobile games", N2515)),"mobile games",ISNUMBER(SEARCH("games/tabletop games", N2515)),"tabletop games",ISNUMBER(SEARCH("games/video games", N2515)),"video games",ISNUMBER(SEARCH("music/classical music", N2515)),"classical music",ISNUMBER(SEARCH("music/electronic music", N2515)),"electronic music",ISNUMBER(SEARCH("music/faith", N2515)),"faith",ISNUMBER(SEARCH("music/indie rock", N2515)),"indie rock",ISNUMBER(SEARCH("music/jazz", N2515)),"jazz",ISNUMBER(SEARCH("music/metal", N2515)),"metal",ISNUMBER(SEARCH("music/pop", N2515)),"pop",ISNUMBER(SEARCH("music/rock", N2515)),"rock",ISNUMBER(SEARCH("music/world music", N2515)),"world music",ISNUMBER(SEARCH("journalism/audio", N2515)),"audio",ISNUMBER(SEARCH("photography/nature", N2515)),"nature",ISNUMBER(SEARCH("photography/people", N2515)),"people",ISNUMBER(SEARCH("photography/photobooks", N2515)),"photobooks",ISNUMBER(SEARCH("photography/places", N2515)),"places",ISNUMBER(SEARCH("publishing/art books", N2515)),"art books",ISNUMBER(SEARCH("publishing/children's books", N2515)),"children's books",ISNUMBER(SEARCH("publishing/fiction", N2515)),"fiction",ISNUMBER(SEARCH("publishing/nonfiction", N2515)),"nonfiction",ISNUMBER(SEARCH("publishing/radio &amp; podcasts", N2515)),"radio &amp; podcasts",ISNUMBER(SEARCH("publishing/translations", N2515)),"translations",ISNUMBER(SEARCH("technology/gadgets", N2515)),"gadgets",ISNUMBER(SEARCH("technology/hardware", N2515)),"hardware",ISNUMBER(SEARCH("technology/makerspaces", N2515)),"makerspaces",ISNUMBER(SEARCH("technology/space exploration", N2515)),"space exploration",ISNUMBER(SEARCH("technology/wearables", N2515)),"wearables",ISNUMBER(SEARCH("technology/web", N2515)),"web",ISNUMBER(SEARCH("theater/musical", N2515)),"musical",ISNUMBER(SEARCH("theater/plays", N2515)),"plays",ISNUMBER(SEARCH("theater/spaces", N2515)),"spaces")</f>
        <v>restaurants</v>
      </c>
      <c r="S2515" s="6">
        <f t="shared" si="198"/>
        <v>42732.00681712963</v>
      </c>
      <c r="T2515" s="6">
        <f t="shared" si="199"/>
        <v>42792.00681712963</v>
      </c>
    </row>
    <row r="2516" spans="1:20" ht="48" hidden="1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tr">
        <f t="shared" si="197"/>
        <v>food</v>
      </c>
      <c r="R2516" t="str" cm="1">
        <f t="array" ref="R2516">_xlfn.IFS(ISNUMBER(SEARCH("film &amp; video/television", N2516)),"television",ISNUMBER(SEARCH("film &amp; video/animation", N2516)),"animation",ISNUMBER(SEARCH("film &amp; video/documentary", N2516)),"documentary",ISNUMBER(SEARCH("film &amp; video/drama", N2516)),"drama",ISNUMBER(SEARCH("film &amp; video/science fiction", N2516)),"science fiction",ISNUMBER(SEARCH("film &amp; video/shorts", N2516)),"shorts",ISNUMBER(SEARCH("food/food trucks", N2516)),"food trucks",ISNUMBER(SEARCH("food/restaurants", N2516)),"restaurants",ISNUMBER(SEARCH("food/small batch", N2516)),"small batch",ISNUMBER(SEARCH("games/mobile games", N2516)),"mobile games",ISNUMBER(SEARCH("games/tabletop games", N2516)),"tabletop games",ISNUMBER(SEARCH("games/video games", N2516)),"video games",ISNUMBER(SEARCH("music/classical music", N2516)),"classical music",ISNUMBER(SEARCH("music/electronic music", N2516)),"electronic music",ISNUMBER(SEARCH("music/faith", N2516)),"faith",ISNUMBER(SEARCH("music/indie rock", N2516)),"indie rock",ISNUMBER(SEARCH("music/jazz", N2516)),"jazz",ISNUMBER(SEARCH("music/metal", N2516)),"metal",ISNUMBER(SEARCH("music/pop", N2516)),"pop",ISNUMBER(SEARCH("music/rock", N2516)),"rock",ISNUMBER(SEARCH("music/world music", N2516)),"world music",ISNUMBER(SEARCH("journalism/audio", N2516)),"audio",ISNUMBER(SEARCH("photography/nature", N2516)),"nature",ISNUMBER(SEARCH("photography/people", N2516)),"people",ISNUMBER(SEARCH("photography/photobooks", N2516)),"photobooks",ISNUMBER(SEARCH("photography/places", N2516)),"places",ISNUMBER(SEARCH("publishing/art books", N2516)),"art books",ISNUMBER(SEARCH("publishing/children's books", N2516)),"children's books",ISNUMBER(SEARCH("publishing/fiction", N2516)),"fiction",ISNUMBER(SEARCH("publishing/nonfiction", N2516)),"nonfiction",ISNUMBER(SEARCH("publishing/radio &amp; podcasts", N2516)),"radio &amp; podcasts",ISNUMBER(SEARCH("publishing/translations", N2516)),"translations",ISNUMBER(SEARCH("technology/gadgets", N2516)),"gadgets",ISNUMBER(SEARCH("technology/hardware", N2516)),"hardware",ISNUMBER(SEARCH("technology/makerspaces", N2516)),"makerspaces",ISNUMBER(SEARCH("technology/space exploration", N2516)),"space exploration",ISNUMBER(SEARCH("technology/wearables", N2516)),"wearables",ISNUMBER(SEARCH("technology/web", N2516)),"web",ISNUMBER(SEARCH("theater/musical", N2516)),"musical",ISNUMBER(SEARCH("theater/plays", N2516)),"plays",ISNUMBER(SEARCH("theater/spaces", N2516)),"spaces")</f>
        <v>restaurants</v>
      </c>
      <c r="S2516" s="6">
        <f t="shared" si="198"/>
        <v>41854.389780092592</v>
      </c>
      <c r="T2516" s="6">
        <f t="shared" si="199"/>
        <v>41871.389780092592</v>
      </c>
    </row>
    <row r="2517" spans="1:20" ht="48" hidden="1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tr">
        <f t="shared" si="197"/>
        <v>food</v>
      </c>
      <c r="R2517" t="str" cm="1">
        <f t="array" ref="R2517">_xlfn.IFS(ISNUMBER(SEARCH("film &amp; video/television", N2517)),"television",ISNUMBER(SEARCH("film &amp; video/animation", N2517)),"animation",ISNUMBER(SEARCH("film &amp; video/documentary", N2517)),"documentary",ISNUMBER(SEARCH("film &amp; video/drama", N2517)),"drama",ISNUMBER(SEARCH("film &amp; video/science fiction", N2517)),"science fiction",ISNUMBER(SEARCH("film &amp; video/shorts", N2517)),"shorts",ISNUMBER(SEARCH("food/food trucks", N2517)),"food trucks",ISNUMBER(SEARCH("food/restaurants", N2517)),"restaurants",ISNUMBER(SEARCH("food/small batch", N2517)),"small batch",ISNUMBER(SEARCH("games/mobile games", N2517)),"mobile games",ISNUMBER(SEARCH("games/tabletop games", N2517)),"tabletop games",ISNUMBER(SEARCH("games/video games", N2517)),"video games",ISNUMBER(SEARCH("music/classical music", N2517)),"classical music",ISNUMBER(SEARCH("music/electronic music", N2517)),"electronic music",ISNUMBER(SEARCH("music/faith", N2517)),"faith",ISNUMBER(SEARCH("music/indie rock", N2517)),"indie rock",ISNUMBER(SEARCH("music/jazz", N2517)),"jazz",ISNUMBER(SEARCH("music/metal", N2517)),"metal",ISNUMBER(SEARCH("music/pop", N2517)),"pop",ISNUMBER(SEARCH("music/rock", N2517)),"rock",ISNUMBER(SEARCH("music/world music", N2517)),"world music",ISNUMBER(SEARCH("journalism/audio", N2517)),"audio",ISNUMBER(SEARCH("photography/nature", N2517)),"nature",ISNUMBER(SEARCH("photography/people", N2517)),"people",ISNUMBER(SEARCH("photography/photobooks", N2517)),"photobooks",ISNUMBER(SEARCH("photography/places", N2517)),"places",ISNUMBER(SEARCH("publishing/art books", N2517)),"art books",ISNUMBER(SEARCH("publishing/children's books", N2517)),"children's books",ISNUMBER(SEARCH("publishing/fiction", N2517)),"fiction",ISNUMBER(SEARCH("publishing/nonfiction", N2517)),"nonfiction",ISNUMBER(SEARCH("publishing/radio &amp; podcasts", N2517)),"radio &amp; podcasts",ISNUMBER(SEARCH("publishing/translations", N2517)),"translations",ISNUMBER(SEARCH("technology/gadgets", N2517)),"gadgets",ISNUMBER(SEARCH("technology/hardware", N2517)),"hardware",ISNUMBER(SEARCH("technology/makerspaces", N2517)),"makerspaces",ISNUMBER(SEARCH("technology/space exploration", N2517)),"space exploration",ISNUMBER(SEARCH("technology/wearables", N2517)),"wearables",ISNUMBER(SEARCH("technology/web", N2517)),"web",ISNUMBER(SEARCH("theater/musical", N2517)),"musical",ISNUMBER(SEARCH("theater/plays", N2517)),"plays",ISNUMBER(SEARCH("theater/spaces", N2517)),"spaces")</f>
        <v>restaurants</v>
      </c>
      <c r="S2517" s="6">
        <f t="shared" si="198"/>
        <v>42027.839733796296</v>
      </c>
      <c r="T2517" s="6">
        <f t="shared" si="199"/>
        <v>42057.839733796296</v>
      </c>
    </row>
    <row r="2518" spans="1:20" ht="48" hidden="1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v>0</v>
      </c>
      <c r="Q2518" t="str">
        <f t="shared" si="197"/>
        <v>food</v>
      </c>
      <c r="R2518" t="str" cm="1">
        <f t="array" ref="R2518">_xlfn.IFS(ISNUMBER(SEARCH("film &amp; video/television", N2518)),"television",ISNUMBER(SEARCH("film &amp; video/animation", N2518)),"animation",ISNUMBER(SEARCH("film &amp; video/documentary", N2518)),"documentary",ISNUMBER(SEARCH("film &amp; video/drama", N2518)),"drama",ISNUMBER(SEARCH("film &amp; video/science fiction", N2518)),"science fiction",ISNUMBER(SEARCH("film &amp; video/shorts", N2518)),"shorts",ISNUMBER(SEARCH("food/food trucks", N2518)),"food trucks",ISNUMBER(SEARCH("food/restaurants", N2518)),"restaurants",ISNUMBER(SEARCH("food/small batch", N2518)),"small batch",ISNUMBER(SEARCH("games/mobile games", N2518)),"mobile games",ISNUMBER(SEARCH("games/tabletop games", N2518)),"tabletop games",ISNUMBER(SEARCH("games/video games", N2518)),"video games",ISNUMBER(SEARCH("music/classical music", N2518)),"classical music",ISNUMBER(SEARCH("music/electronic music", N2518)),"electronic music",ISNUMBER(SEARCH("music/faith", N2518)),"faith",ISNUMBER(SEARCH("music/indie rock", N2518)),"indie rock",ISNUMBER(SEARCH("music/jazz", N2518)),"jazz",ISNUMBER(SEARCH("music/metal", N2518)),"metal",ISNUMBER(SEARCH("music/pop", N2518)),"pop",ISNUMBER(SEARCH("music/rock", N2518)),"rock",ISNUMBER(SEARCH("music/world music", N2518)),"world music",ISNUMBER(SEARCH("journalism/audio", N2518)),"audio",ISNUMBER(SEARCH("photography/nature", N2518)),"nature",ISNUMBER(SEARCH("photography/people", N2518)),"people",ISNUMBER(SEARCH("photography/photobooks", N2518)),"photobooks",ISNUMBER(SEARCH("photography/places", N2518)),"places",ISNUMBER(SEARCH("publishing/art books", N2518)),"art books",ISNUMBER(SEARCH("publishing/children's books", N2518)),"children's books",ISNUMBER(SEARCH("publishing/fiction", N2518)),"fiction",ISNUMBER(SEARCH("publishing/nonfiction", N2518)),"nonfiction",ISNUMBER(SEARCH("publishing/radio &amp; podcasts", N2518)),"radio &amp; podcasts",ISNUMBER(SEARCH("publishing/translations", N2518)),"translations",ISNUMBER(SEARCH("technology/gadgets", N2518)),"gadgets",ISNUMBER(SEARCH("technology/hardware", N2518)),"hardware",ISNUMBER(SEARCH("technology/makerspaces", N2518)),"makerspaces",ISNUMBER(SEARCH("technology/space exploration", N2518)),"space exploration",ISNUMBER(SEARCH("technology/wearables", N2518)),"wearables",ISNUMBER(SEARCH("technology/web", N2518)),"web",ISNUMBER(SEARCH("theater/musical", N2518)),"musical",ISNUMBER(SEARCH("theater/plays", N2518)),"plays",ISNUMBER(SEARCH("theater/spaces", N2518)),"spaces")</f>
        <v>restaurants</v>
      </c>
      <c r="S2518" s="6">
        <f t="shared" si="198"/>
        <v>41942.653379629628</v>
      </c>
      <c r="T2518" s="6">
        <f t="shared" si="199"/>
        <v>41972.6950462963</v>
      </c>
    </row>
    <row r="2519" spans="1:20" ht="48" hidden="1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tr">
        <f t="shared" si="197"/>
        <v>food</v>
      </c>
      <c r="R2519" t="str" cm="1">
        <f t="array" ref="R2519">_xlfn.IFS(ISNUMBER(SEARCH("film &amp; video/television", N2519)),"television",ISNUMBER(SEARCH("film &amp; video/animation", N2519)),"animation",ISNUMBER(SEARCH("film &amp; video/documentary", N2519)),"documentary",ISNUMBER(SEARCH("film &amp; video/drama", N2519)),"drama",ISNUMBER(SEARCH("film &amp; video/science fiction", N2519)),"science fiction",ISNUMBER(SEARCH("film &amp; video/shorts", N2519)),"shorts",ISNUMBER(SEARCH("food/food trucks", N2519)),"food trucks",ISNUMBER(SEARCH("food/restaurants", N2519)),"restaurants",ISNUMBER(SEARCH("food/small batch", N2519)),"small batch",ISNUMBER(SEARCH("games/mobile games", N2519)),"mobile games",ISNUMBER(SEARCH("games/tabletop games", N2519)),"tabletop games",ISNUMBER(SEARCH("games/video games", N2519)),"video games",ISNUMBER(SEARCH("music/classical music", N2519)),"classical music",ISNUMBER(SEARCH("music/electronic music", N2519)),"electronic music",ISNUMBER(SEARCH("music/faith", N2519)),"faith",ISNUMBER(SEARCH("music/indie rock", N2519)),"indie rock",ISNUMBER(SEARCH("music/jazz", N2519)),"jazz",ISNUMBER(SEARCH("music/metal", N2519)),"metal",ISNUMBER(SEARCH("music/pop", N2519)),"pop",ISNUMBER(SEARCH("music/rock", N2519)),"rock",ISNUMBER(SEARCH("music/world music", N2519)),"world music",ISNUMBER(SEARCH("journalism/audio", N2519)),"audio",ISNUMBER(SEARCH("photography/nature", N2519)),"nature",ISNUMBER(SEARCH("photography/people", N2519)),"people",ISNUMBER(SEARCH("photography/photobooks", N2519)),"photobooks",ISNUMBER(SEARCH("photography/places", N2519)),"places",ISNUMBER(SEARCH("publishing/art books", N2519)),"art books",ISNUMBER(SEARCH("publishing/children's books", N2519)),"children's books",ISNUMBER(SEARCH("publishing/fiction", N2519)),"fiction",ISNUMBER(SEARCH("publishing/nonfiction", N2519)),"nonfiction",ISNUMBER(SEARCH("publishing/radio &amp; podcasts", N2519)),"radio &amp; podcasts",ISNUMBER(SEARCH("publishing/translations", N2519)),"translations",ISNUMBER(SEARCH("technology/gadgets", N2519)),"gadgets",ISNUMBER(SEARCH("technology/hardware", N2519)),"hardware",ISNUMBER(SEARCH("technology/makerspaces", N2519)),"makerspaces",ISNUMBER(SEARCH("technology/space exploration", N2519)),"space exploration",ISNUMBER(SEARCH("technology/wearables", N2519)),"wearables",ISNUMBER(SEARCH("technology/web", N2519)),"web",ISNUMBER(SEARCH("theater/musical", N2519)),"musical",ISNUMBER(SEARCH("theater/plays", N2519)),"plays",ISNUMBER(SEARCH("theater/spaces", N2519)),"spaces")</f>
        <v>restaurants</v>
      </c>
      <c r="S2519" s="6">
        <f t="shared" si="198"/>
        <v>42052.802430555559</v>
      </c>
      <c r="T2519" s="6">
        <f t="shared" si="199"/>
        <v>42082.760763888888</v>
      </c>
    </row>
    <row r="2520" spans="1:20" ht="48" hidden="1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v>0</v>
      </c>
      <c r="Q2520" t="str">
        <f t="shared" si="197"/>
        <v>food</v>
      </c>
      <c r="R2520" t="str" cm="1">
        <f t="array" ref="R2520">_xlfn.IFS(ISNUMBER(SEARCH("film &amp; video/television", N2520)),"television",ISNUMBER(SEARCH("film &amp; video/animation", N2520)),"animation",ISNUMBER(SEARCH("film &amp; video/documentary", N2520)),"documentary",ISNUMBER(SEARCH("film &amp; video/drama", N2520)),"drama",ISNUMBER(SEARCH("film &amp; video/science fiction", N2520)),"science fiction",ISNUMBER(SEARCH("film &amp; video/shorts", N2520)),"shorts",ISNUMBER(SEARCH("food/food trucks", N2520)),"food trucks",ISNUMBER(SEARCH("food/restaurants", N2520)),"restaurants",ISNUMBER(SEARCH("food/small batch", N2520)),"small batch",ISNUMBER(SEARCH("games/mobile games", N2520)),"mobile games",ISNUMBER(SEARCH("games/tabletop games", N2520)),"tabletop games",ISNUMBER(SEARCH("games/video games", N2520)),"video games",ISNUMBER(SEARCH("music/classical music", N2520)),"classical music",ISNUMBER(SEARCH("music/electronic music", N2520)),"electronic music",ISNUMBER(SEARCH("music/faith", N2520)),"faith",ISNUMBER(SEARCH("music/indie rock", N2520)),"indie rock",ISNUMBER(SEARCH("music/jazz", N2520)),"jazz",ISNUMBER(SEARCH("music/metal", N2520)),"metal",ISNUMBER(SEARCH("music/pop", N2520)),"pop",ISNUMBER(SEARCH("music/rock", N2520)),"rock",ISNUMBER(SEARCH("music/world music", N2520)),"world music",ISNUMBER(SEARCH("journalism/audio", N2520)),"audio",ISNUMBER(SEARCH("photography/nature", N2520)),"nature",ISNUMBER(SEARCH("photography/people", N2520)),"people",ISNUMBER(SEARCH("photography/photobooks", N2520)),"photobooks",ISNUMBER(SEARCH("photography/places", N2520)),"places",ISNUMBER(SEARCH("publishing/art books", N2520)),"art books",ISNUMBER(SEARCH("publishing/children's books", N2520)),"children's books",ISNUMBER(SEARCH("publishing/fiction", N2520)),"fiction",ISNUMBER(SEARCH("publishing/nonfiction", N2520)),"nonfiction",ISNUMBER(SEARCH("publishing/radio &amp; podcasts", N2520)),"radio &amp; podcasts",ISNUMBER(SEARCH("publishing/translations", N2520)),"translations",ISNUMBER(SEARCH("technology/gadgets", N2520)),"gadgets",ISNUMBER(SEARCH("technology/hardware", N2520)),"hardware",ISNUMBER(SEARCH("technology/makerspaces", N2520)),"makerspaces",ISNUMBER(SEARCH("technology/space exploration", N2520)),"space exploration",ISNUMBER(SEARCH("technology/wearables", N2520)),"wearables",ISNUMBER(SEARCH("technology/web", N2520)),"web",ISNUMBER(SEARCH("theater/musical", N2520)),"musical",ISNUMBER(SEARCH("theater/plays", N2520)),"plays",ISNUMBER(SEARCH("theater/spaces", N2520)),"spaces")</f>
        <v>restaurants</v>
      </c>
      <c r="S2520" s="6">
        <f t="shared" si="198"/>
        <v>41926.680879629632</v>
      </c>
      <c r="T2520" s="6">
        <f t="shared" si="199"/>
        <v>41956.722546296296</v>
      </c>
    </row>
    <row r="2521" spans="1:20" ht="32" hidden="1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tr">
        <f t="shared" si="197"/>
        <v>food</v>
      </c>
      <c r="R2521" t="str" cm="1">
        <f t="array" ref="R2521">_xlfn.IFS(ISNUMBER(SEARCH("film &amp; video/television", N2521)),"television",ISNUMBER(SEARCH("film &amp; video/animation", N2521)),"animation",ISNUMBER(SEARCH("film &amp; video/documentary", N2521)),"documentary",ISNUMBER(SEARCH("film &amp; video/drama", N2521)),"drama",ISNUMBER(SEARCH("film &amp; video/science fiction", N2521)),"science fiction",ISNUMBER(SEARCH("film &amp; video/shorts", N2521)),"shorts",ISNUMBER(SEARCH("food/food trucks", N2521)),"food trucks",ISNUMBER(SEARCH("food/restaurants", N2521)),"restaurants",ISNUMBER(SEARCH("food/small batch", N2521)),"small batch",ISNUMBER(SEARCH("games/mobile games", N2521)),"mobile games",ISNUMBER(SEARCH("games/tabletop games", N2521)),"tabletop games",ISNUMBER(SEARCH("games/video games", N2521)),"video games",ISNUMBER(SEARCH("music/classical music", N2521)),"classical music",ISNUMBER(SEARCH("music/electronic music", N2521)),"electronic music",ISNUMBER(SEARCH("music/faith", N2521)),"faith",ISNUMBER(SEARCH("music/indie rock", N2521)),"indie rock",ISNUMBER(SEARCH("music/jazz", N2521)),"jazz",ISNUMBER(SEARCH("music/metal", N2521)),"metal",ISNUMBER(SEARCH("music/pop", N2521)),"pop",ISNUMBER(SEARCH("music/rock", N2521)),"rock",ISNUMBER(SEARCH("music/world music", N2521)),"world music",ISNUMBER(SEARCH("journalism/audio", N2521)),"audio",ISNUMBER(SEARCH("photography/nature", N2521)),"nature",ISNUMBER(SEARCH("photography/people", N2521)),"people",ISNUMBER(SEARCH("photography/photobooks", N2521)),"photobooks",ISNUMBER(SEARCH("photography/places", N2521)),"places",ISNUMBER(SEARCH("publishing/art books", N2521)),"art books",ISNUMBER(SEARCH("publishing/children's books", N2521)),"children's books",ISNUMBER(SEARCH("publishing/fiction", N2521)),"fiction",ISNUMBER(SEARCH("publishing/nonfiction", N2521)),"nonfiction",ISNUMBER(SEARCH("publishing/radio &amp; podcasts", N2521)),"radio &amp; podcasts",ISNUMBER(SEARCH("publishing/translations", N2521)),"translations",ISNUMBER(SEARCH("technology/gadgets", N2521)),"gadgets",ISNUMBER(SEARCH("technology/hardware", N2521)),"hardware",ISNUMBER(SEARCH("technology/makerspaces", N2521)),"makerspaces",ISNUMBER(SEARCH("technology/space exploration", N2521)),"space exploration",ISNUMBER(SEARCH("technology/wearables", N2521)),"wearables",ISNUMBER(SEARCH("technology/web", N2521)),"web",ISNUMBER(SEARCH("theater/musical", N2521)),"musical",ISNUMBER(SEARCH("theater/plays", N2521)),"plays",ISNUMBER(SEARCH("theater/spaces", N2521)),"spaces")</f>
        <v>restaurants</v>
      </c>
      <c r="S2521" s="6">
        <f t="shared" si="198"/>
        <v>41809.155138888891</v>
      </c>
      <c r="T2521" s="6">
        <f t="shared" si="199"/>
        <v>41839.155138888891</v>
      </c>
    </row>
    <row r="2522" spans="1:20" ht="48" hidden="1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v>0</v>
      </c>
      <c r="Q2522" t="str">
        <f t="shared" si="197"/>
        <v>food</v>
      </c>
      <c r="R2522" t="str" cm="1">
        <f t="array" ref="R2522">_xlfn.IFS(ISNUMBER(SEARCH("film &amp; video/television", N2522)),"television",ISNUMBER(SEARCH("film &amp; video/animation", N2522)),"animation",ISNUMBER(SEARCH("film &amp; video/documentary", N2522)),"documentary",ISNUMBER(SEARCH("film &amp; video/drama", N2522)),"drama",ISNUMBER(SEARCH("film &amp; video/science fiction", N2522)),"science fiction",ISNUMBER(SEARCH("film &amp; video/shorts", N2522)),"shorts",ISNUMBER(SEARCH("food/food trucks", N2522)),"food trucks",ISNUMBER(SEARCH("food/restaurants", N2522)),"restaurants",ISNUMBER(SEARCH("food/small batch", N2522)),"small batch",ISNUMBER(SEARCH("games/mobile games", N2522)),"mobile games",ISNUMBER(SEARCH("games/tabletop games", N2522)),"tabletop games",ISNUMBER(SEARCH("games/video games", N2522)),"video games",ISNUMBER(SEARCH("music/classical music", N2522)),"classical music",ISNUMBER(SEARCH("music/electronic music", N2522)),"electronic music",ISNUMBER(SEARCH("music/faith", N2522)),"faith",ISNUMBER(SEARCH("music/indie rock", N2522)),"indie rock",ISNUMBER(SEARCH("music/jazz", N2522)),"jazz",ISNUMBER(SEARCH("music/metal", N2522)),"metal",ISNUMBER(SEARCH("music/pop", N2522)),"pop",ISNUMBER(SEARCH("music/rock", N2522)),"rock",ISNUMBER(SEARCH("music/world music", N2522)),"world music",ISNUMBER(SEARCH("journalism/audio", N2522)),"audio",ISNUMBER(SEARCH("photography/nature", N2522)),"nature",ISNUMBER(SEARCH("photography/people", N2522)),"people",ISNUMBER(SEARCH("photography/photobooks", N2522)),"photobooks",ISNUMBER(SEARCH("photography/places", N2522)),"places",ISNUMBER(SEARCH("publishing/art books", N2522)),"art books",ISNUMBER(SEARCH("publishing/children's books", N2522)),"children's books",ISNUMBER(SEARCH("publishing/fiction", N2522)),"fiction",ISNUMBER(SEARCH("publishing/nonfiction", N2522)),"nonfiction",ISNUMBER(SEARCH("publishing/radio &amp; podcasts", N2522)),"radio &amp; podcasts",ISNUMBER(SEARCH("publishing/translations", N2522)),"translations",ISNUMBER(SEARCH("technology/gadgets", N2522)),"gadgets",ISNUMBER(SEARCH("technology/hardware", N2522)),"hardware",ISNUMBER(SEARCH("technology/makerspaces", N2522)),"makerspaces",ISNUMBER(SEARCH("technology/space exploration", N2522)),"space exploration",ISNUMBER(SEARCH("technology/wearables", N2522)),"wearables",ISNUMBER(SEARCH("technology/web", N2522)),"web",ISNUMBER(SEARCH("theater/musical", N2522)),"musical",ISNUMBER(SEARCH("theater/plays", N2522)),"plays",ISNUMBER(SEARCH("theater/spaces", N2522)),"spaces")</f>
        <v>restaurants</v>
      </c>
      <c r="S2522" s="6">
        <f t="shared" si="198"/>
        <v>42612.600520833337</v>
      </c>
      <c r="T2522" s="6">
        <f t="shared" si="19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tr">
        <f t="shared" si="197"/>
        <v>music</v>
      </c>
      <c r="R2523" t="str" cm="1">
        <f t="array" ref="R2523">_xlfn.IFS(ISNUMBER(SEARCH("film &amp; video/television", N2523)),"television",ISNUMBER(SEARCH("film &amp; video/animation", N2523)),"animation",ISNUMBER(SEARCH("film &amp; video/documentary", N2523)),"documentary",ISNUMBER(SEARCH("film &amp; video/drama", N2523)),"drama",ISNUMBER(SEARCH("film &amp; video/science fiction", N2523)),"science fiction",ISNUMBER(SEARCH("film &amp; video/shorts", N2523)),"shorts",ISNUMBER(SEARCH("food/food trucks", N2523)),"food trucks",ISNUMBER(SEARCH("food/restaurants", N2523)),"restaurants",ISNUMBER(SEARCH("food/small batch", N2523)),"small batch",ISNUMBER(SEARCH("games/mobile games", N2523)),"mobile games",ISNUMBER(SEARCH("games/tabletop games", N2523)),"tabletop games",ISNUMBER(SEARCH("games/video games", N2523)),"video games",ISNUMBER(SEARCH("music/classical music", N2523)),"classical music",ISNUMBER(SEARCH("music/electronic music", N2523)),"electronic music",ISNUMBER(SEARCH("music/faith", N2523)),"faith",ISNUMBER(SEARCH("music/indie rock", N2523)),"indie rock",ISNUMBER(SEARCH("music/jazz", N2523)),"jazz",ISNUMBER(SEARCH("music/metal", N2523)),"metal",ISNUMBER(SEARCH("music/pop", N2523)),"pop",ISNUMBER(SEARCH("music/rock", N2523)),"rock",ISNUMBER(SEARCH("music/world music", N2523)),"world music",ISNUMBER(SEARCH("journalism/audio", N2523)),"audio",ISNUMBER(SEARCH("photography/nature", N2523)),"nature",ISNUMBER(SEARCH("photography/people", N2523)),"people",ISNUMBER(SEARCH("photography/photobooks", N2523)),"photobooks",ISNUMBER(SEARCH("photography/places", N2523)),"places",ISNUMBER(SEARCH("publishing/art books", N2523)),"art books",ISNUMBER(SEARCH("publishing/children's books", N2523)),"children's books",ISNUMBER(SEARCH("publishing/fiction", N2523)),"fiction",ISNUMBER(SEARCH("publishing/nonfiction", N2523)),"nonfiction",ISNUMBER(SEARCH("publishing/radio &amp; podcasts", N2523)),"radio &amp; podcasts",ISNUMBER(SEARCH("publishing/translations", N2523)),"translations",ISNUMBER(SEARCH("technology/gadgets", N2523)),"gadgets",ISNUMBER(SEARCH("technology/hardware", N2523)),"hardware",ISNUMBER(SEARCH("technology/makerspaces", N2523)),"makerspaces",ISNUMBER(SEARCH("technology/space exploration", N2523)),"space exploration",ISNUMBER(SEARCH("technology/wearables", N2523)),"wearables",ISNUMBER(SEARCH("technology/web", N2523)),"web",ISNUMBER(SEARCH("theater/musical", N2523)),"musical",ISNUMBER(SEARCH("theater/plays", N2523)),"plays",ISNUMBER(SEARCH("theater/spaces", N2523)),"spaces")</f>
        <v>classical music</v>
      </c>
      <c r="S2523" s="6">
        <f t="shared" si="198"/>
        <v>42269.967835648145</v>
      </c>
      <c r="T2523" s="6">
        <f t="shared" si="19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tr">
        <f t="shared" si="197"/>
        <v>music</v>
      </c>
      <c r="R2524" t="str" cm="1">
        <f t="array" ref="R2524">_xlfn.IFS(ISNUMBER(SEARCH("film &amp; video/television", N2524)),"television",ISNUMBER(SEARCH("film &amp; video/animation", N2524)),"animation",ISNUMBER(SEARCH("film &amp; video/documentary", N2524)),"documentary",ISNUMBER(SEARCH("film &amp; video/drama", N2524)),"drama",ISNUMBER(SEARCH("film &amp; video/science fiction", N2524)),"science fiction",ISNUMBER(SEARCH("film &amp; video/shorts", N2524)),"shorts",ISNUMBER(SEARCH("food/food trucks", N2524)),"food trucks",ISNUMBER(SEARCH("food/restaurants", N2524)),"restaurants",ISNUMBER(SEARCH("food/small batch", N2524)),"small batch",ISNUMBER(SEARCH("games/mobile games", N2524)),"mobile games",ISNUMBER(SEARCH("games/tabletop games", N2524)),"tabletop games",ISNUMBER(SEARCH("games/video games", N2524)),"video games",ISNUMBER(SEARCH("music/classical music", N2524)),"classical music",ISNUMBER(SEARCH("music/electronic music", N2524)),"electronic music",ISNUMBER(SEARCH("music/faith", N2524)),"faith",ISNUMBER(SEARCH("music/indie rock", N2524)),"indie rock",ISNUMBER(SEARCH("music/jazz", N2524)),"jazz",ISNUMBER(SEARCH("music/metal", N2524)),"metal",ISNUMBER(SEARCH("music/pop", N2524)),"pop",ISNUMBER(SEARCH("music/rock", N2524)),"rock",ISNUMBER(SEARCH("music/world music", N2524)),"world music",ISNUMBER(SEARCH("journalism/audio", N2524)),"audio",ISNUMBER(SEARCH("photography/nature", N2524)),"nature",ISNUMBER(SEARCH("photography/people", N2524)),"people",ISNUMBER(SEARCH("photography/photobooks", N2524)),"photobooks",ISNUMBER(SEARCH("photography/places", N2524)),"places",ISNUMBER(SEARCH("publishing/art books", N2524)),"art books",ISNUMBER(SEARCH("publishing/children's books", N2524)),"children's books",ISNUMBER(SEARCH("publishing/fiction", N2524)),"fiction",ISNUMBER(SEARCH("publishing/nonfiction", N2524)),"nonfiction",ISNUMBER(SEARCH("publishing/radio &amp; podcasts", N2524)),"radio &amp; podcasts",ISNUMBER(SEARCH("publishing/translations", N2524)),"translations",ISNUMBER(SEARCH("technology/gadgets", N2524)),"gadgets",ISNUMBER(SEARCH("technology/hardware", N2524)),"hardware",ISNUMBER(SEARCH("technology/makerspaces", N2524)),"makerspaces",ISNUMBER(SEARCH("technology/space exploration", N2524)),"space exploration",ISNUMBER(SEARCH("technology/wearables", N2524)),"wearables",ISNUMBER(SEARCH("technology/web", N2524)),"web",ISNUMBER(SEARCH("theater/musical", N2524)),"musical",ISNUMBER(SEARCH("theater/plays", N2524)),"plays",ISNUMBER(SEARCH("theater/spaces", N2524)),"spaces")</f>
        <v>classical music</v>
      </c>
      <c r="S2524" s="6">
        <f t="shared" si="198"/>
        <v>42460.573611111111</v>
      </c>
      <c r="T2524" s="6">
        <f t="shared" si="199"/>
        <v>42482.619444444441</v>
      </c>
    </row>
    <row r="2525" spans="1:20" ht="48" hidden="1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tr">
        <f t="shared" si="197"/>
        <v>music</v>
      </c>
      <c r="R2525" t="str" cm="1">
        <f t="array" ref="R2525">_xlfn.IFS(ISNUMBER(SEARCH("film &amp; video/television", N2525)),"television",ISNUMBER(SEARCH("film &amp; video/animation", N2525)),"animation",ISNUMBER(SEARCH("film &amp; video/documentary", N2525)),"documentary",ISNUMBER(SEARCH("film &amp; video/drama", N2525)),"drama",ISNUMBER(SEARCH("film &amp; video/science fiction", N2525)),"science fiction",ISNUMBER(SEARCH("film &amp; video/shorts", N2525)),"shorts",ISNUMBER(SEARCH("food/food trucks", N2525)),"food trucks",ISNUMBER(SEARCH("food/restaurants", N2525)),"restaurants",ISNUMBER(SEARCH("food/small batch", N2525)),"small batch",ISNUMBER(SEARCH("games/mobile games", N2525)),"mobile games",ISNUMBER(SEARCH("games/tabletop games", N2525)),"tabletop games",ISNUMBER(SEARCH("games/video games", N2525)),"video games",ISNUMBER(SEARCH("music/classical music", N2525)),"classical music",ISNUMBER(SEARCH("music/electronic music", N2525)),"electronic music",ISNUMBER(SEARCH("music/faith", N2525)),"faith",ISNUMBER(SEARCH("music/indie rock", N2525)),"indie rock",ISNUMBER(SEARCH("music/jazz", N2525)),"jazz",ISNUMBER(SEARCH("music/metal", N2525)),"metal",ISNUMBER(SEARCH("music/pop", N2525)),"pop",ISNUMBER(SEARCH("music/rock", N2525)),"rock",ISNUMBER(SEARCH("music/world music", N2525)),"world music",ISNUMBER(SEARCH("journalism/audio", N2525)),"audio",ISNUMBER(SEARCH("photography/nature", N2525)),"nature",ISNUMBER(SEARCH("photography/people", N2525)),"people",ISNUMBER(SEARCH("photography/photobooks", N2525)),"photobooks",ISNUMBER(SEARCH("photography/places", N2525)),"places",ISNUMBER(SEARCH("publishing/art books", N2525)),"art books",ISNUMBER(SEARCH("publishing/children's books", N2525)),"children's books",ISNUMBER(SEARCH("publishing/fiction", N2525)),"fiction",ISNUMBER(SEARCH("publishing/nonfiction", N2525)),"nonfiction",ISNUMBER(SEARCH("publishing/radio &amp; podcasts", N2525)),"radio &amp; podcasts",ISNUMBER(SEARCH("publishing/translations", N2525)),"translations",ISNUMBER(SEARCH("technology/gadgets", N2525)),"gadgets",ISNUMBER(SEARCH("technology/hardware", N2525)),"hardware",ISNUMBER(SEARCH("technology/makerspaces", N2525)),"makerspaces",ISNUMBER(SEARCH("technology/space exploration", N2525)),"space exploration",ISNUMBER(SEARCH("technology/wearables", N2525)),"wearables",ISNUMBER(SEARCH("technology/web", N2525)),"web",ISNUMBER(SEARCH("theater/musical", N2525)),"musical",ISNUMBER(SEARCH("theater/plays", N2525)),"plays",ISNUMBER(SEARCH("theater/spaces", N2525)),"spaces")</f>
        <v>classical music</v>
      </c>
      <c r="S2525" s="6">
        <f t="shared" si="198"/>
        <v>41930.975601851853</v>
      </c>
      <c r="T2525" s="6">
        <f t="shared" si="19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tr">
        <f t="shared" si="197"/>
        <v>music</v>
      </c>
      <c r="R2526" t="str" cm="1">
        <f t="array" ref="R2526">_xlfn.IFS(ISNUMBER(SEARCH("film &amp; video/television", N2526)),"television",ISNUMBER(SEARCH("film &amp; video/animation", N2526)),"animation",ISNUMBER(SEARCH("film &amp; video/documentary", N2526)),"documentary",ISNUMBER(SEARCH("film &amp; video/drama", N2526)),"drama",ISNUMBER(SEARCH("film &amp; video/science fiction", N2526)),"science fiction",ISNUMBER(SEARCH("film &amp; video/shorts", N2526)),"shorts",ISNUMBER(SEARCH("food/food trucks", N2526)),"food trucks",ISNUMBER(SEARCH("food/restaurants", N2526)),"restaurants",ISNUMBER(SEARCH("food/small batch", N2526)),"small batch",ISNUMBER(SEARCH("games/mobile games", N2526)),"mobile games",ISNUMBER(SEARCH("games/tabletop games", N2526)),"tabletop games",ISNUMBER(SEARCH("games/video games", N2526)),"video games",ISNUMBER(SEARCH("music/classical music", N2526)),"classical music",ISNUMBER(SEARCH("music/electronic music", N2526)),"electronic music",ISNUMBER(SEARCH("music/faith", N2526)),"faith",ISNUMBER(SEARCH("music/indie rock", N2526)),"indie rock",ISNUMBER(SEARCH("music/jazz", N2526)),"jazz",ISNUMBER(SEARCH("music/metal", N2526)),"metal",ISNUMBER(SEARCH("music/pop", N2526)),"pop",ISNUMBER(SEARCH("music/rock", N2526)),"rock",ISNUMBER(SEARCH("music/world music", N2526)),"world music",ISNUMBER(SEARCH("journalism/audio", N2526)),"audio",ISNUMBER(SEARCH("photography/nature", N2526)),"nature",ISNUMBER(SEARCH("photography/people", N2526)),"people",ISNUMBER(SEARCH("photography/photobooks", N2526)),"photobooks",ISNUMBER(SEARCH("photography/places", N2526)),"places",ISNUMBER(SEARCH("publishing/art books", N2526)),"art books",ISNUMBER(SEARCH("publishing/children's books", N2526)),"children's books",ISNUMBER(SEARCH("publishing/fiction", N2526)),"fiction",ISNUMBER(SEARCH("publishing/nonfiction", N2526)),"nonfiction",ISNUMBER(SEARCH("publishing/radio &amp; podcasts", N2526)),"radio &amp; podcasts",ISNUMBER(SEARCH("publishing/translations", N2526)),"translations",ISNUMBER(SEARCH("technology/gadgets", N2526)),"gadgets",ISNUMBER(SEARCH("technology/hardware", N2526)),"hardware",ISNUMBER(SEARCH("technology/makerspaces", N2526)),"makerspaces",ISNUMBER(SEARCH("technology/space exploration", N2526)),"space exploration",ISNUMBER(SEARCH("technology/wearables", N2526)),"wearables",ISNUMBER(SEARCH("technology/web", N2526)),"web",ISNUMBER(SEARCH("theater/musical", N2526)),"musical",ISNUMBER(SEARCH("theater/plays", N2526)),"plays",ISNUMBER(SEARCH("theater/spaces", N2526)),"spaces")</f>
        <v>classical music</v>
      </c>
      <c r="S2526" s="6">
        <f t="shared" si="198"/>
        <v>41961.807372685187</v>
      </c>
      <c r="T2526" s="6">
        <f t="shared" si="19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tr">
        <f t="shared" si="197"/>
        <v>music</v>
      </c>
      <c r="R2527" t="str" cm="1">
        <f t="array" ref="R2527">_xlfn.IFS(ISNUMBER(SEARCH("film &amp; video/television", N2527)),"television",ISNUMBER(SEARCH("film &amp; video/animation", N2527)),"animation",ISNUMBER(SEARCH("film &amp; video/documentary", N2527)),"documentary",ISNUMBER(SEARCH("film &amp; video/drama", N2527)),"drama",ISNUMBER(SEARCH("film &amp; video/science fiction", N2527)),"science fiction",ISNUMBER(SEARCH("film &amp; video/shorts", N2527)),"shorts",ISNUMBER(SEARCH("food/food trucks", N2527)),"food trucks",ISNUMBER(SEARCH("food/restaurants", N2527)),"restaurants",ISNUMBER(SEARCH("food/small batch", N2527)),"small batch",ISNUMBER(SEARCH("games/mobile games", N2527)),"mobile games",ISNUMBER(SEARCH("games/tabletop games", N2527)),"tabletop games",ISNUMBER(SEARCH("games/video games", N2527)),"video games",ISNUMBER(SEARCH("music/classical music", N2527)),"classical music",ISNUMBER(SEARCH("music/electronic music", N2527)),"electronic music",ISNUMBER(SEARCH("music/faith", N2527)),"faith",ISNUMBER(SEARCH("music/indie rock", N2527)),"indie rock",ISNUMBER(SEARCH("music/jazz", N2527)),"jazz",ISNUMBER(SEARCH("music/metal", N2527)),"metal",ISNUMBER(SEARCH("music/pop", N2527)),"pop",ISNUMBER(SEARCH("music/rock", N2527)),"rock",ISNUMBER(SEARCH("music/world music", N2527)),"world music",ISNUMBER(SEARCH("journalism/audio", N2527)),"audio",ISNUMBER(SEARCH("photography/nature", N2527)),"nature",ISNUMBER(SEARCH("photography/people", N2527)),"people",ISNUMBER(SEARCH("photography/photobooks", N2527)),"photobooks",ISNUMBER(SEARCH("photography/places", N2527)),"places",ISNUMBER(SEARCH("publishing/art books", N2527)),"art books",ISNUMBER(SEARCH("publishing/children's books", N2527)),"children's books",ISNUMBER(SEARCH("publishing/fiction", N2527)),"fiction",ISNUMBER(SEARCH("publishing/nonfiction", N2527)),"nonfiction",ISNUMBER(SEARCH("publishing/radio &amp; podcasts", N2527)),"radio &amp; podcasts",ISNUMBER(SEARCH("publishing/translations", N2527)),"translations",ISNUMBER(SEARCH("technology/gadgets", N2527)),"gadgets",ISNUMBER(SEARCH("technology/hardware", N2527)),"hardware",ISNUMBER(SEARCH("technology/makerspaces", N2527)),"makerspaces",ISNUMBER(SEARCH("technology/space exploration", N2527)),"space exploration",ISNUMBER(SEARCH("technology/wearables", N2527)),"wearables",ISNUMBER(SEARCH("technology/web", N2527)),"web",ISNUMBER(SEARCH("theater/musical", N2527)),"musical",ISNUMBER(SEARCH("theater/plays", N2527)),"plays",ISNUMBER(SEARCH("theater/spaces", N2527)),"spaces")</f>
        <v>classical music</v>
      </c>
      <c r="S2527" s="6">
        <f t="shared" si="198"/>
        <v>41058.844571759262</v>
      </c>
      <c r="T2527" s="6">
        <f t="shared" si="19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tr">
        <f t="shared" si="197"/>
        <v>music</v>
      </c>
      <c r="R2528" t="str" cm="1">
        <f t="array" ref="R2528">_xlfn.IFS(ISNUMBER(SEARCH("film &amp; video/television", N2528)),"television",ISNUMBER(SEARCH("film &amp; video/animation", N2528)),"animation",ISNUMBER(SEARCH("film &amp; video/documentary", N2528)),"documentary",ISNUMBER(SEARCH("film &amp; video/drama", N2528)),"drama",ISNUMBER(SEARCH("film &amp; video/science fiction", N2528)),"science fiction",ISNUMBER(SEARCH("film &amp; video/shorts", N2528)),"shorts",ISNUMBER(SEARCH("food/food trucks", N2528)),"food trucks",ISNUMBER(SEARCH("food/restaurants", N2528)),"restaurants",ISNUMBER(SEARCH("food/small batch", N2528)),"small batch",ISNUMBER(SEARCH("games/mobile games", N2528)),"mobile games",ISNUMBER(SEARCH("games/tabletop games", N2528)),"tabletop games",ISNUMBER(SEARCH("games/video games", N2528)),"video games",ISNUMBER(SEARCH("music/classical music", N2528)),"classical music",ISNUMBER(SEARCH("music/electronic music", N2528)),"electronic music",ISNUMBER(SEARCH("music/faith", N2528)),"faith",ISNUMBER(SEARCH("music/indie rock", N2528)),"indie rock",ISNUMBER(SEARCH("music/jazz", N2528)),"jazz",ISNUMBER(SEARCH("music/metal", N2528)),"metal",ISNUMBER(SEARCH("music/pop", N2528)),"pop",ISNUMBER(SEARCH("music/rock", N2528)),"rock",ISNUMBER(SEARCH("music/world music", N2528)),"world music",ISNUMBER(SEARCH("journalism/audio", N2528)),"audio",ISNUMBER(SEARCH("photography/nature", N2528)),"nature",ISNUMBER(SEARCH("photography/people", N2528)),"people",ISNUMBER(SEARCH("photography/photobooks", N2528)),"photobooks",ISNUMBER(SEARCH("photography/places", N2528)),"places",ISNUMBER(SEARCH("publishing/art books", N2528)),"art books",ISNUMBER(SEARCH("publishing/children's books", N2528)),"children's books",ISNUMBER(SEARCH("publishing/fiction", N2528)),"fiction",ISNUMBER(SEARCH("publishing/nonfiction", N2528)),"nonfiction",ISNUMBER(SEARCH("publishing/radio &amp; podcasts", N2528)),"radio &amp; podcasts",ISNUMBER(SEARCH("publishing/translations", N2528)),"translations",ISNUMBER(SEARCH("technology/gadgets", N2528)),"gadgets",ISNUMBER(SEARCH("technology/hardware", N2528)),"hardware",ISNUMBER(SEARCH("technology/makerspaces", N2528)),"makerspaces",ISNUMBER(SEARCH("technology/space exploration", N2528)),"space exploration",ISNUMBER(SEARCH("technology/wearables", N2528)),"wearables",ISNUMBER(SEARCH("technology/web", N2528)),"web",ISNUMBER(SEARCH("theater/musical", N2528)),"musical",ISNUMBER(SEARCH("theater/plays", N2528)),"plays",ISNUMBER(SEARCH("theater/spaces", N2528)),"spaces")</f>
        <v>classical music</v>
      </c>
      <c r="S2528" s="6">
        <f t="shared" si="198"/>
        <v>41953.091134259259</v>
      </c>
      <c r="T2528" s="6">
        <f t="shared" si="199"/>
        <v>41981.207638888889</v>
      </c>
    </row>
    <row r="2529" spans="1:20" ht="48" hidden="1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tr">
        <f t="shared" si="197"/>
        <v>music</v>
      </c>
      <c r="R2529" t="str" cm="1">
        <f t="array" ref="R2529">_xlfn.IFS(ISNUMBER(SEARCH("film &amp; video/television", N2529)),"television",ISNUMBER(SEARCH("film &amp; video/animation", N2529)),"animation",ISNUMBER(SEARCH("film &amp; video/documentary", N2529)),"documentary",ISNUMBER(SEARCH("film &amp; video/drama", N2529)),"drama",ISNUMBER(SEARCH("film &amp; video/science fiction", N2529)),"science fiction",ISNUMBER(SEARCH("film &amp; video/shorts", N2529)),"shorts",ISNUMBER(SEARCH("food/food trucks", N2529)),"food trucks",ISNUMBER(SEARCH("food/restaurants", N2529)),"restaurants",ISNUMBER(SEARCH("food/small batch", N2529)),"small batch",ISNUMBER(SEARCH("games/mobile games", N2529)),"mobile games",ISNUMBER(SEARCH("games/tabletop games", N2529)),"tabletop games",ISNUMBER(SEARCH("games/video games", N2529)),"video games",ISNUMBER(SEARCH("music/classical music", N2529)),"classical music",ISNUMBER(SEARCH("music/electronic music", N2529)),"electronic music",ISNUMBER(SEARCH("music/faith", N2529)),"faith",ISNUMBER(SEARCH("music/indie rock", N2529)),"indie rock",ISNUMBER(SEARCH("music/jazz", N2529)),"jazz",ISNUMBER(SEARCH("music/metal", N2529)),"metal",ISNUMBER(SEARCH("music/pop", N2529)),"pop",ISNUMBER(SEARCH("music/rock", N2529)),"rock",ISNUMBER(SEARCH("music/world music", N2529)),"world music",ISNUMBER(SEARCH("journalism/audio", N2529)),"audio",ISNUMBER(SEARCH("photography/nature", N2529)),"nature",ISNUMBER(SEARCH("photography/people", N2529)),"people",ISNUMBER(SEARCH("photography/photobooks", N2529)),"photobooks",ISNUMBER(SEARCH("photography/places", N2529)),"places",ISNUMBER(SEARCH("publishing/art books", N2529)),"art books",ISNUMBER(SEARCH("publishing/children's books", N2529)),"children's books",ISNUMBER(SEARCH("publishing/fiction", N2529)),"fiction",ISNUMBER(SEARCH("publishing/nonfiction", N2529)),"nonfiction",ISNUMBER(SEARCH("publishing/radio &amp; podcasts", N2529)),"radio &amp; podcasts",ISNUMBER(SEARCH("publishing/translations", N2529)),"translations",ISNUMBER(SEARCH("technology/gadgets", N2529)),"gadgets",ISNUMBER(SEARCH("technology/hardware", N2529)),"hardware",ISNUMBER(SEARCH("technology/makerspaces", N2529)),"makerspaces",ISNUMBER(SEARCH("technology/space exploration", N2529)),"space exploration",ISNUMBER(SEARCH("technology/wearables", N2529)),"wearables",ISNUMBER(SEARCH("technology/web", N2529)),"web",ISNUMBER(SEARCH("theater/musical", N2529)),"musical",ISNUMBER(SEARCH("theater/plays", N2529)),"plays",ISNUMBER(SEARCH("theater/spaces", N2529)),"spaces")</f>
        <v>classical music</v>
      </c>
      <c r="S2529" s="6">
        <f t="shared" si="198"/>
        <v>41546.75105324074</v>
      </c>
      <c r="T2529" s="6">
        <f t="shared" si="199"/>
        <v>41565.165972222225</v>
      </c>
    </row>
    <row r="2530" spans="1:20" ht="48" hidden="1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tr">
        <f t="shared" si="197"/>
        <v>music</v>
      </c>
      <c r="R2530" t="str" cm="1">
        <f t="array" ref="R2530">_xlfn.IFS(ISNUMBER(SEARCH("film &amp; video/television", N2530)),"television",ISNUMBER(SEARCH("film &amp; video/animation", N2530)),"animation",ISNUMBER(SEARCH("film &amp; video/documentary", N2530)),"documentary",ISNUMBER(SEARCH("film &amp; video/drama", N2530)),"drama",ISNUMBER(SEARCH("film &amp; video/science fiction", N2530)),"science fiction",ISNUMBER(SEARCH("film &amp; video/shorts", N2530)),"shorts",ISNUMBER(SEARCH("food/food trucks", N2530)),"food trucks",ISNUMBER(SEARCH("food/restaurants", N2530)),"restaurants",ISNUMBER(SEARCH("food/small batch", N2530)),"small batch",ISNUMBER(SEARCH("games/mobile games", N2530)),"mobile games",ISNUMBER(SEARCH("games/tabletop games", N2530)),"tabletop games",ISNUMBER(SEARCH("games/video games", N2530)),"video games",ISNUMBER(SEARCH("music/classical music", N2530)),"classical music",ISNUMBER(SEARCH("music/electronic music", N2530)),"electronic music",ISNUMBER(SEARCH("music/faith", N2530)),"faith",ISNUMBER(SEARCH("music/indie rock", N2530)),"indie rock",ISNUMBER(SEARCH("music/jazz", N2530)),"jazz",ISNUMBER(SEARCH("music/metal", N2530)),"metal",ISNUMBER(SEARCH("music/pop", N2530)),"pop",ISNUMBER(SEARCH("music/rock", N2530)),"rock",ISNUMBER(SEARCH("music/world music", N2530)),"world music",ISNUMBER(SEARCH("journalism/audio", N2530)),"audio",ISNUMBER(SEARCH("photography/nature", N2530)),"nature",ISNUMBER(SEARCH("photography/people", N2530)),"people",ISNUMBER(SEARCH("photography/photobooks", N2530)),"photobooks",ISNUMBER(SEARCH("photography/places", N2530)),"places",ISNUMBER(SEARCH("publishing/art books", N2530)),"art books",ISNUMBER(SEARCH("publishing/children's books", N2530)),"children's books",ISNUMBER(SEARCH("publishing/fiction", N2530)),"fiction",ISNUMBER(SEARCH("publishing/nonfiction", N2530)),"nonfiction",ISNUMBER(SEARCH("publishing/radio &amp; podcasts", N2530)),"radio &amp; podcasts",ISNUMBER(SEARCH("publishing/translations", N2530)),"translations",ISNUMBER(SEARCH("technology/gadgets", N2530)),"gadgets",ISNUMBER(SEARCH("technology/hardware", N2530)),"hardware",ISNUMBER(SEARCH("technology/makerspaces", N2530)),"makerspaces",ISNUMBER(SEARCH("technology/space exploration", N2530)),"space exploration",ISNUMBER(SEARCH("technology/wearables", N2530)),"wearables",ISNUMBER(SEARCH("technology/web", N2530)),"web",ISNUMBER(SEARCH("theater/musical", N2530)),"musical",ISNUMBER(SEARCH("theater/plays", N2530)),"plays",ISNUMBER(SEARCH("theater/spaces", N2530)),"spaces")</f>
        <v>classical music</v>
      </c>
      <c r="S2530" s="6">
        <f t="shared" si="198"/>
        <v>42217.834525462968</v>
      </c>
      <c r="T2530" s="6">
        <f t="shared" si="199"/>
        <v>42236.458333333328</v>
      </c>
    </row>
    <row r="2531" spans="1:20" ht="32" hidden="1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tr">
        <f t="shared" si="197"/>
        <v>music</v>
      </c>
      <c r="R2531" t="str" cm="1">
        <f t="array" ref="R2531">_xlfn.IFS(ISNUMBER(SEARCH("film &amp; video/television", N2531)),"television",ISNUMBER(SEARCH("film &amp; video/animation", N2531)),"animation",ISNUMBER(SEARCH("film &amp; video/documentary", N2531)),"documentary",ISNUMBER(SEARCH("film &amp; video/drama", N2531)),"drama",ISNUMBER(SEARCH("film &amp; video/science fiction", N2531)),"science fiction",ISNUMBER(SEARCH("film &amp; video/shorts", N2531)),"shorts",ISNUMBER(SEARCH("food/food trucks", N2531)),"food trucks",ISNUMBER(SEARCH("food/restaurants", N2531)),"restaurants",ISNUMBER(SEARCH("food/small batch", N2531)),"small batch",ISNUMBER(SEARCH("games/mobile games", N2531)),"mobile games",ISNUMBER(SEARCH("games/tabletop games", N2531)),"tabletop games",ISNUMBER(SEARCH("games/video games", N2531)),"video games",ISNUMBER(SEARCH("music/classical music", N2531)),"classical music",ISNUMBER(SEARCH("music/electronic music", N2531)),"electronic music",ISNUMBER(SEARCH("music/faith", N2531)),"faith",ISNUMBER(SEARCH("music/indie rock", N2531)),"indie rock",ISNUMBER(SEARCH("music/jazz", N2531)),"jazz",ISNUMBER(SEARCH("music/metal", N2531)),"metal",ISNUMBER(SEARCH("music/pop", N2531)),"pop",ISNUMBER(SEARCH("music/rock", N2531)),"rock",ISNUMBER(SEARCH("music/world music", N2531)),"world music",ISNUMBER(SEARCH("journalism/audio", N2531)),"audio",ISNUMBER(SEARCH("photography/nature", N2531)),"nature",ISNUMBER(SEARCH("photography/people", N2531)),"people",ISNUMBER(SEARCH("photography/photobooks", N2531)),"photobooks",ISNUMBER(SEARCH("photography/places", N2531)),"places",ISNUMBER(SEARCH("publishing/art books", N2531)),"art books",ISNUMBER(SEARCH("publishing/children's books", N2531)),"children's books",ISNUMBER(SEARCH("publishing/fiction", N2531)),"fiction",ISNUMBER(SEARCH("publishing/nonfiction", N2531)),"nonfiction",ISNUMBER(SEARCH("publishing/radio &amp; podcasts", N2531)),"radio &amp; podcasts",ISNUMBER(SEARCH("publishing/translations", N2531)),"translations",ISNUMBER(SEARCH("technology/gadgets", N2531)),"gadgets",ISNUMBER(SEARCH("technology/hardware", N2531)),"hardware",ISNUMBER(SEARCH("technology/makerspaces", N2531)),"makerspaces",ISNUMBER(SEARCH("technology/space exploration", N2531)),"space exploration",ISNUMBER(SEARCH("technology/wearables", N2531)),"wearables",ISNUMBER(SEARCH("technology/web", N2531)),"web",ISNUMBER(SEARCH("theater/musical", N2531)),"musical",ISNUMBER(SEARCH("theater/plays", N2531)),"plays",ISNUMBER(SEARCH("theater/spaces", N2531)),"spaces")</f>
        <v>classical music</v>
      </c>
      <c r="S2531" s="6">
        <f t="shared" si="198"/>
        <v>40948.080729166664</v>
      </c>
      <c r="T2531" s="6">
        <f t="shared" si="19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tr">
        <f t="shared" si="197"/>
        <v>music</v>
      </c>
      <c r="R2532" t="str" cm="1">
        <f t="array" ref="R2532">_xlfn.IFS(ISNUMBER(SEARCH("film &amp; video/television", N2532)),"television",ISNUMBER(SEARCH("film &amp; video/animation", N2532)),"animation",ISNUMBER(SEARCH("film &amp; video/documentary", N2532)),"documentary",ISNUMBER(SEARCH("film &amp; video/drama", N2532)),"drama",ISNUMBER(SEARCH("film &amp; video/science fiction", N2532)),"science fiction",ISNUMBER(SEARCH("film &amp; video/shorts", N2532)),"shorts",ISNUMBER(SEARCH("food/food trucks", N2532)),"food trucks",ISNUMBER(SEARCH("food/restaurants", N2532)),"restaurants",ISNUMBER(SEARCH("food/small batch", N2532)),"small batch",ISNUMBER(SEARCH("games/mobile games", N2532)),"mobile games",ISNUMBER(SEARCH("games/tabletop games", N2532)),"tabletop games",ISNUMBER(SEARCH("games/video games", N2532)),"video games",ISNUMBER(SEARCH("music/classical music", N2532)),"classical music",ISNUMBER(SEARCH("music/electronic music", N2532)),"electronic music",ISNUMBER(SEARCH("music/faith", N2532)),"faith",ISNUMBER(SEARCH("music/indie rock", N2532)),"indie rock",ISNUMBER(SEARCH("music/jazz", N2532)),"jazz",ISNUMBER(SEARCH("music/metal", N2532)),"metal",ISNUMBER(SEARCH("music/pop", N2532)),"pop",ISNUMBER(SEARCH("music/rock", N2532)),"rock",ISNUMBER(SEARCH("music/world music", N2532)),"world music",ISNUMBER(SEARCH("journalism/audio", N2532)),"audio",ISNUMBER(SEARCH("photography/nature", N2532)),"nature",ISNUMBER(SEARCH("photography/people", N2532)),"people",ISNUMBER(SEARCH("photography/photobooks", N2532)),"photobooks",ISNUMBER(SEARCH("photography/places", N2532)),"places",ISNUMBER(SEARCH("publishing/art books", N2532)),"art books",ISNUMBER(SEARCH("publishing/children's books", N2532)),"children's books",ISNUMBER(SEARCH("publishing/fiction", N2532)),"fiction",ISNUMBER(SEARCH("publishing/nonfiction", N2532)),"nonfiction",ISNUMBER(SEARCH("publishing/radio &amp; podcasts", N2532)),"radio &amp; podcasts",ISNUMBER(SEARCH("publishing/translations", N2532)),"translations",ISNUMBER(SEARCH("technology/gadgets", N2532)),"gadgets",ISNUMBER(SEARCH("technology/hardware", N2532)),"hardware",ISNUMBER(SEARCH("technology/makerspaces", N2532)),"makerspaces",ISNUMBER(SEARCH("technology/space exploration", N2532)),"space exploration",ISNUMBER(SEARCH("technology/wearables", N2532)),"wearables",ISNUMBER(SEARCH("technology/web", N2532)),"web",ISNUMBER(SEARCH("theater/musical", N2532)),"musical",ISNUMBER(SEARCH("theater/plays", N2532)),"plays",ISNUMBER(SEARCH("theater/spaces", N2532)),"spaces")</f>
        <v>classical music</v>
      </c>
      <c r="S2532" s="6">
        <f t="shared" si="198"/>
        <v>42081.864641203705</v>
      </c>
      <c r="T2532" s="6">
        <f t="shared" si="199"/>
        <v>42114.201388888891</v>
      </c>
    </row>
    <row r="2533" spans="1:20" ht="48" hidden="1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tr">
        <f t="shared" si="197"/>
        <v>music</v>
      </c>
      <c r="R2533" t="str" cm="1">
        <f t="array" ref="R2533">_xlfn.IFS(ISNUMBER(SEARCH("film &amp; video/television", N2533)),"television",ISNUMBER(SEARCH("film &amp; video/animation", N2533)),"animation",ISNUMBER(SEARCH("film &amp; video/documentary", N2533)),"documentary",ISNUMBER(SEARCH("film &amp; video/drama", N2533)),"drama",ISNUMBER(SEARCH("film &amp; video/science fiction", N2533)),"science fiction",ISNUMBER(SEARCH("film &amp; video/shorts", N2533)),"shorts",ISNUMBER(SEARCH("food/food trucks", N2533)),"food trucks",ISNUMBER(SEARCH("food/restaurants", N2533)),"restaurants",ISNUMBER(SEARCH("food/small batch", N2533)),"small batch",ISNUMBER(SEARCH("games/mobile games", N2533)),"mobile games",ISNUMBER(SEARCH("games/tabletop games", N2533)),"tabletop games",ISNUMBER(SEARCH("games/video games", N2533)),"video games",ISNUMBER(SEARCH("music/classical music", N2533)),"classical music",ISNUMBER(SEARCH("music/electronic music", N2533)),"electronic music",ISNUMBER(SEARCH("music/faith", N2533)),"faith",ISNUMBER(SEARCH("music/indie rock", N2533)),"indie rock",ISNUMBER(SEARCH("music/jazz", N2533)),"jazz",ISNUMBER(SEARCH("music/metal", N2533)),"metal",ISNUMBER(SEARCH("music/pop", N2533)),"pop",ISNUMBER(SEARCH("music/rock", N2533)),"rock",ISNUMBER(SEARCH("music/world music", N2533)),"world music",ISNUMBER(SEARCH("journalism/audio", N2533)),"audio",ISNUMBER(SEARCH("photography/nature", N2533)),"nature",ISNUMBER(SEARCH("photography/people", N2533)),"people",ISNUMBER(SEARCH("photography/photobooks", N2533)),"photobooks",ISNUMBER(SEARCH("photography/places", N2533)),"places",ISNUMBER(SEARCH("publishing/art books", N2533)),"art books",ISNUMBER(SEARCH("publishing/children's books", N2533)),"children's books",ISNUMBER(SEARCH("publishing/fiction", N2533)),"fiction",ISNUMBER(SEARCH("publishing/nonfiction", N2533)),"nonfiction",ISNUMBER(SEARCH("publishing/radio &amp; podcasts", N2533)),"radio &amp; podcasts",ISNUMBER(SEARCH("publishing/translations", N2533)),"translations",ISNUMBER(SEARCH("technology/gadgets", N2533)),"gadgets",ISNUMBER(SEARCH("technology/hardware", N2533)),"hardware",ISNUMBER(SEARCH("technology/makerspaces", N2533)),"makerspaces",ISNUMBER(SEARCH("technology/space exploration", N2533)),"space exploration",ISNUMBER(SEARCH("technology/wearables", N2533)),"wearables",ISNUMBER(SEARCH("technology/web", N2533)),"web",ISNUMBER(SEARCH("theater/musical", N2533)),"musical",ISNUMBER(SEARCH("theater/plays", N2533)),"plays",ISNUMBER(SEARCH("theater/spaces", N2533)),"spaces")</f>
        <v>classical music</v>
      </c>
      <c r="S2533" s="6">
        <f t="shared" si="198"/>
        <v>42208.680023148147</v>
      </c>
      <c r="T2533" s="6">
        <f t="shared" si="199"/>
        <v>42231.165972222225</v>
      </c>
    </row>
    <row r="2534" spans="1:20" ht="48" hidden="1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tr">
        <f t="shared" si="197"/>
        <v>music</v>
      </c>
      <c r="R2534" t="str" cm="1">
        <f t="array" ref="R2534">_xlfn.IFS(ISNUMBER(SEARCH("film &amp; video/television", N2534)),"television",ISNUMBER(SEARCH("film &amp; video/animation", N2534)),"animation",ISNUMBER(SEARCH("film &amp; video/documentary", N2534)),"documentary",ISNUMBER(SEARCH("film &amp; video/drama", N2534)),"drama",ISNUMBER(SEARCH("film &amp; video/science fiction", N2534)),"science fiction",ISNUMBER(SEARCH("film &amp; video/shorts", N2534)),"shorts",ISNUMBER(SEARCH("food/food trucks", N2534)),"food trucks",ISNUMBER(SEARCH("food/restaurants", N2534)),"restaurants",ISNUMBER(SEARCH("food/small batch", N2534)),"small batch",ISNUMBER(SEARCH("games/mobile games", N2534)),"mobile games",ISNUMBER(SEARCH("games/tabletop games", N2534)),"tabletop games",ISNUMBER(SEARCH("games/video games", N2534)),"video games",ISNUMBER(SEARCH("music/classical music", N2534)),"classical music",ISNUMBER(SEARCH("music/electronic music", N2534)),"electronic music",ISNUMBER(SEARCH("music/faith", N2534)),"faith",ISNUMBER(SEARCH("music/indie rock", N2534)),"indie rock",ISNUMBER(SEARCH("music/jazz", N2534)),"jazz",ISNUMBER(SEARCH("music/metal", N2534)),"metal",ISNUMBER(SEARCH("music/pop", N2534)),"pop",ISNUMBER(SEARCH("music/rock", N2534)),"rock",ISNUMBER(SEARCH("music/world music", N2534)),"world music",ISNUMBER(SEARCH("journalism/audio", N2534)),"audio",ISNUMBER(SEARCH("photography/nature", N2534)),"nature",ISNUMBER(SEARCH("photography/people", N2534)),"people",ISNUMBER(SEARCH("photography/photobooks", N2534)),"photobooks",ISNUMBER(SEARCH("photography/places", N2534)),"places",ISNUMBER(SEARCH("publishing/art books", N2534)),"art books",ISNUMBER(SEARCH("publishing/children's books", N2534)),"children's books",ISNUMBER(SEARCH("publishing/fiction", N2534)),"fiction",ISNUMBER(SEARCH("publishing/nonfiction", N2534)),"nonfiction",ISNUMBER(SEARCH("publishing/radio &amp; podcasts", N2534)),"radio &amp; podcasts",ISNUMBER(SEARCH("publishing/translations", N2534)),"translations",ISNUMBER(SEARCH("technology/gadgets", N2534)),"gadgets",ISNUMBER(SEARCH("technology/hardware", N2534)),"hardware",ISNUMBER(SEARCH("technology/makerspaces", N2534)),"makerspaces",ISNUMBER(SEARCH("technology/space exploration", N2534)),"space exploration",ISNUMBER(SEARCH("technology/wearables", N2534)),"wearables",ISNUMBER(SEARCH("technology/web", N2534)),"web",ISNUMBER(SEARCH("theater/musical", N2534)),"musical",ISNUMBER(SEARCH("theater/plays", N2534)),"plays",ISNUMBER(SEARCH("theater/spaces", N2534)),"spaces")</f>
        <v>classical music</v>
      </c>
      <c r="S2534" s="6">
        <f t="shared" si="198"/>
        <v>41107.849143518521</v>
      </c>
      <c r="T2534" s="6">
        <f t="shared" si="199"/>
        <v>41137.849143518521</v>
      </c>
    </row>
    <row r="2535" spans="1:20" ht="48" hidden="1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tr">
        <f t="shared" si="197"/>
        <v>music</v>
      </c>
      <c r="R2535" t="str" cm="1">
        <f t="array" ref="R2535">_xlfn.IFS(ISNUMBER(SEARCH("film &amp; video/television", N2535)),"television",ISNUMBER(SEARCH("film &amp; video/animation", N2535)),"animation",ISNUMBER(SEARCH("film &amp; video/documentary", N2535)),"documentary",ISNUMBER(SEARCH("film &amp; video/drama", N2535)),"drama",ISNUMBER(SEARCH("film &amp; video/science fiction", N2535)),"science fiction",ISNUMBER(SEARCH("film &amp; video/shorts", N2535)),"shorts",ISNUMBER(SEARCH("food/food trucks", N2535)),"food trucks",ISNUMBER(SEARCH("food/restaurants", N2535)),"restaurants",ISNUMBER(SEARCH("food/small batch", N2535)),"small batch",ISNUMBER(SEARCH("games/mobile games", N2535)),"mobile games",ISNUMBER(SEARCH("games/tabletop games", N2535)),"tabletop games",ISNUMBER(SEARCH("games/video games", N2535)),"video games",ISNUMBER(SEARCH("music/classical music", N2535)),"classical music",ISNUMBER(SEARCH("music/electronic music", N2535)),"electronic music",ISNUMBER(SEARCH("music/faith", N2535)),"faith",ISNUMBER(SEARCH("music/indie rock", N2535)),"indie rock",ISNUMBER(SEARCH("music/jazz", N2535)),"jazz",ISNUMBER(SEARCH("music/metal", N2535)),"metal",ISNUMBER(SEARCH("music/pop", N2535)),"pop",ISNUMBER(SEARCH("music/rock", N2535)),"rock",ISNUMBER(SEARCH("music/world music", N2535)),"world music",ISNUMBER(SEARCH("journalism/audio", N2535)),"audio",ISNUMBER(SEARCH("photography/nature", N2535)),"nature",ISNUMBER(SEARCH("photography/people", N2535)),"people",ISNUMBER(SEARCH("photography/photobooks", N2535)),"photobooks",ISNUMBER(SEARCH("photography/places", N2535)),"places",ISNUMBER(SEARCH("publishing/art books", N2535)),"art books",ISNUMBER(SEARCH("publishing/children's books", N2535)),"children's books",ISNUMBER(SEARCH("publishing/fiction", N2535)),"fiction",ISNUMBER(SEARCH("publishing/nonfiction", N2535)),"nonfiction",ISNUMBER(SEARCH("publishing/radio &amp; podcasts", N2535)),"radio &amp; podcasts",ISNUMBER(SEARCH("publishing/translations", N2535)),"translations",ISNUMBER(SEARCH("technology/gadgets", N2535)),"gadgets",ISNUMBER(SEARCH("technology/hardware", N2535)),"hardware",ISNUMBER(SEARCH("technology/makerspaces", N2535)),"makerspaces",ISNUMBER(SEARCH("technology/space exploration", N2535)),"space exploration",ISNUMBER(SEARCH("technology/wearables", N2535)),"wearables",ISNUMBER(SEARCH("technology/web", N2535)),"web",ISNUMBER(SEARCH("theater/musical", N2535)),"musical",ISNUMBER(SEARCH("theater/plays", N2535)),"plays",ISNUMBER(SEARCH("theater/spaces", N2535)),"spaces")</f>
        <v>classical music</v>
      </c>
      <c r="S2535" s="6">
        <f t="shared" si="198"/>
        <v>41304.751284722224</v>
      </c>
      <c r="T2535" s="6">
        <f t="shared" si="19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tr" cm="1">
        <f t="array" ref="R2536">_xlfn.IFS(ISNUMBER(SEARCH("film &amp; video/television", N2536)),"television",ISNUMBER(SEARCH("film &amp; video/animation", N2536)),"animation",ISNUMBER(SEARCH("film &amp; video/documentary", N2536)),"documentary",ISNUMBER(SEARCH("film &amp; video/drama", N2536)),"drama",ISNUMBER(SEARCH("film &amp; video/science fiction", N2536)),"science fiction",ISNUMBER(SEARCH("film &amp; video/shorts", N2536)),"shorts",ISNUMBER(SEARCH("food/food trucks", N2536)),"food trucks",ISNUMBER(SEARCH("food/restaurants", N2536)),"restaurants",ISNUMBER(SEARCH("food/small batch", N2536)),"small batch",ISNUMBER(SEARCH("games/mobile games", N2536)),"mobile games",ISNUMBER(SEARCH("games/tabletop games", N2536)),"tabletop games",ISNUMBER(SEARCH("games/video games", N2536)),"video games",ISNUMBER(SEARCH("music/classical music", N2536)),"classical music",ISNUMBER(SEARCH("music/electronic music", N2536)),"electronic music",ISNUMBER(SEARCH("music/faith", N2536)),"faith",ISNUMBER(SEARCH("music/indie rock", N2536)),"indie rock",ISNUMBER(SEARCH("music/jazz", N2536)),"jazz",ISNUMBER(SEARCH("music/metal", N2536)),"metal",ISNUMBER(SEARCH("music/pop", N2536)),"pop",ISNUMBER(SEARCH("music/rock", N2536)),"rock",ISNUMBER(SEARCH("music/world music", N2536)),"world music",ISNUMBER(SEARCH("journalism/audio", N2536)),"audio",ISNUMBER(SEARCH("photography/nature", N2536)),"nature",ISNUMBER(SEARCH("photography/people", N2536)),"people",ISNUMBER(SEARCH("photography/photobooks", N2536)),"photobooks",ISNUMBER(SEARCH("photography/places", N2536)),"places",ISNUMBER(SEARCH("publishing/art books", N2536)),"art books",ISNUMBER(SEARCH("publishing/children's books", N2536)),"children's books",ISNUMBER(SEARCH("publishing/fiction", N2536)),"fiction",ISNUMBER(SEARCH("publishing/nonfiction", N2536)),"nonfiction",ISNUMBER(SEARCH("publishing/radio &amp; podcasts", N2536)),"radio &amp; podcasts",ISNUMBER(SEARCH("publishing/translations", N2536)),"translations",ISNUMBER(SEARCH("technology/gadgets", N2536)),"gadgets",ISNUMBER(SEARCH("technology/hardware", N2536)),"hardware",ISNUMBER(SEARCH("technology/makerspaces", N2536)),"makerspaces",ISNUMBER(SEARCH("technology/space exploration", N2536)),"space exploration",ISNUMBER(SEARCH("technology/wearables", N2536)),"wearables",ISNUMBER(SEARCH("technology/web", N2536)),"web",ISNUMBER(SEARCH("theater/musical", N2536)),"musical",ISNUMBER(SEARCH("theater/plays", N2536)),"plays",ISNUMBER(SEARCH("theater/spaces", N2536)),"spaces")</f>
        <v>classical music</v>
      </c>
      <c r="S2536" s="6">
        <f t="shared" si="198"/>
        <v>40127.700370370374</v>
      </c>
      <c r="T2536" s="6">
        <f t="shared" si="19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tr">
        <f t="shared" si="197"/>
        <v>music</v>
      </c>
      <c r="R2537" t="str" cm="1">
        <f t="array" ref="R2537">_xlfn.IFS(ISNUMBER(SEARCH("film &amp; video/television", N2537)),"television",ISNUMBER(SEARCH("film &amp; video/animation", N2537)),"animation",ISNUMBER(SEARCH("film &amp; video/documentary", N2537)),"documentary",ISNUMBER(SEARCH("film &amp; video/drama", N2537)),"drama",ISNUMBER(SEARCH("film &amp; video/science fiction", N2537)),"science fiction",ISNUMBER(SEARCH("film &amp; video/shorts", N2537)),"shorts",ISNUMBER(SEARCH("food/food trucks", N2537)),"food trucks",ISNUMBER(SEARCH("food/restaurants", N2537)),"restaurants",ISNUMBER(SEARCH("food/small batch", N2537)),"small batch",ISNUMBER(SEARCH("games/mobile games", N2537)),"mobile games",ISNUMBER(SEARCH("games/tabletop games", N2537)),"tabletop games",ISNUMBER(SEARCH("games/video games", N2537)),"video games",ISNUMBER(SEARCH("music/classical music", N2537)),"classical music",ISNUMBER(SEARCH("music/electronic music", N2537)),"electronic music",ISNUMBER(SEARCH("music/faith", N2537)),"faith",ISNUMBER(SEARCH("music/indie rock", N2537)),"indie rock",ISNUMBER(SEARCH("music/jazz", N2537)),"jazz",ISNUMBER(SEARCH("music/metal", N2537)),"metal",ISNUMBER(SEARCH("music/pop", N2537)),"pop",ISNUMBER(SEARCH("music/rock", N2537)),"rock",ISNUMBER(SEARCH("music/world music", N2537)),"world music",ISNUMBER(SEARCH("journalism/audio", N2537)),"audio",ISNUMBER(SEARCH("photography/nature", N2537)),"nature",ISNUMBER(SEARCH("photography/people", N2537)),"people",ISNUMBER(SEARCH("photography/photobooks", N2537)),"photobooks",ISNUMBER(SEARCH("photography/places", N2537)),"places",ISNUMBER(SEARCH("publishing/art books", N2537)),"art books",ISNUMBER(SEARCH("publishing/children's books", N2537)),"children's books",ISNUMBER(SEARCH("publishing/fiction", N2537)),"fiction",ISNUMBER(SEARCH("publishing/nonfiction", N2537)),"nonfiction",ISNUMBER(SEARCH("publishing/radio &amp; podcasts", N2537)),"radio &amp; podcasts",ISNUMBER(SEARCH("publishing/translations", N2537)),"translations",ISNUMBER(SEARCH("technology/gadgets", N2537)),"gadgets",ISNUMBER(SEARCH("technology/hardware", N2537)),"hardware",ISNUMBER(SEARCH("technology/makerspaces", N2537)),"makerspaces",ISNUMBER(SEARCH("technology/space exploration", N2537)),"space exploration",ISNUMBER(SEARCH("technology/wearables", N2537)),"wearables",ISNUMBER(SEARCH("technology/web", N2537)),"web",ISNUMBER(SEARCH("theater/musical", N2537)),"musical",ISNUMBER(SEARCH("theater/plays", N2537)),"plays",ISNUMBER(SEARCH("theater/spaces", N2537)),"spaces")</f>
        <v>classical music</v>
      </c>
      <c r="S2537" s="6">
        <f t="shared" si="198"/>
        <v>41943.791030092594</v>
      </c>
      <c r="T2537" s="6">
        <f t="shared" si="199"/>
        <v>41974.832696759258</v>
      </c>
    </row>
    <row r="2538" spans="1:20" ht="48" hidden="1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tr">
        <f t="shared" si="197"/>
        <v>music</v>
      </c>
      <c r="R2538" t="str" cm="1">
        <f t="array" ref="R2538">_xlfn.IFS(ISNUMBER(SEARCH("film &amp; video/television", N2538)),"television",ISNUMBER(SEARCH("film &amp; video/animation", N2538)),"animation",ISNUMBER(SEARCH("film &amp; video/documentary", N2538)),"documentary",ISNUMBER(SEARCH("film &amp; video/drama", N2538)),"drama",ISNUMBER(SEARCH("film &amp; video/science fiction", N2538)),"science fiction",ISNUMBER(SEARCH("film &amp; video/shorts", N2538)),"shorts",ISNUMBER(SEARCH("food/food trucks", N2538)),"food trucks",ISNUMBER(SEARCH("food/restaurants", N2538)),"restaurants",ISNUMBER(SEARCH("food/small batch", N2538)),"small batch",ISNUMBER(SEARCH("games/mobile games", N2538)),"mobile games",ISNUMBER(SEARCH("games/tabletop games", N2538)),"tabletop games",ISNUMBER(SEARCH("games/video games", N2538)),"video games",ISNUMBER(SEARCH("music/classical music", N2538)),"classical music",ISNUMBER(SEARCH("music/electronic music", N2538)),"electronic music",ISNUMBER(SEARCH("music/faith", N2538)),"faith",ISNUMBER(SEARCH("music/indie rock", N2538)),"indie rock",ISNUMBER(SEARCH("music/jazz", N2538)),"jazz",ISNUMBER(SEARCH("music/metal", N2538)),"metal",ISNUMBER(SEARCH("music/pop", N2538)),"pop",ISNUMBER(SEARCH("music/rock", N2538)),"rock",ISNUMBER(SEARCH("music/world music", N2538)),"world music",ISNUMBER(SEARCH("journalism/audio", N2538)),"audio",ISNUMBER(SEARCH("photography/nature", N2538)),"nature",ISNUMBER(SEARCH("photography/people", N2538)),"people",ISNUMBER(SEARCH("photography/photobooks", N2538)),"photobooks",ISNUMBER(SEARCH("photography/places", N2538)),"places",ISNUMBER(SEARCH("publishing/art books", N2538)),"art books",ISNUMBER(SEARCH("publishing/children's books", N2538)),"children's books",ISNUMBER(SEARCH("publishing/fiction", N2538)),"fiction",ISNUMBER(SEARCH("publishing/nonfiction", N2538)),"nonfiction",ISNUMBER(SEARCH("publishing/radio &amp; podcasts", N2538)),"radio &amp; podcasts",ISNUMBER(SEARCH("publishing/translations", N2538)),"translations",ISNUMBER(SEARCH("technology/gadgets", N2538)),"gadgets",ISNUMBER(SEARCH("technology/hardware", N2538)),"hardware",ISNUMBER(SEARCH("technology/makerspaces", N2538)),"makerspaces",ISNUMBER(SEARCH("technology/space exploration", N2538)),"space exploration",ISNUMBER(SEARCH("technology/wearables", N2538)),"wearables",ISNUMBER(SEARCH("technology/web", N2538)),"web",ISNUMBER(SEARCH("theater/musical", N2538)),"musical",ISNUMBER(SEARCH("theater/plays", N2538)),"plays",ISNUMBER(SEARCH("theater/spaces", N2538)),"spaces")</f>
        <v>classical music</v>
      </c>
      <c r="S2538" s="6">
        <f t="shared" si="198"/>
        <v>41464.106087962966</v>
      </c>
      <c r="T2538" s="6">
        <f t="shared" si="19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tr">
        <f t="shared" si="197"/>
        <v>music</v>
      </c>
      <c r="R2539" t="str" cm="1">
        <f t="array" ref="R2539">_xlfn.IFS(ISNUMBER(SEARCH("film &amp; video/television", N2539)),"television",ISNUMBER(SEARCH("film &amp; video/animation", N2539)),"animation",ISNUMBER(SEARCH("film &amp; video/documentary", N2539)),"documentary",ISNUMBER(SEARCH("film &amp; video/drama", N2539)),"drama",ISNUMBER(SEARCH("film &amp; video/science fiction", N2539)),"science fiction",ISNUMBER(SEARCH("film &amp; video/shorts", N2539)),"shorts",ISNUMBER(SEARCH("food/food trucks", N2539)),"food trucks",ISNUMBER(SEARCH("food/restaurants", N2539)),"restaurants",ISNUMBER(SEARCH("food/small batch", N2539)),"small batch",ISNUMBER(SEARCH("games/mobile games", N2539)),"mobile games",ISNUMBER(SEARCH("games/tabletop games", N2539)),"tabletop games",ISNUMBER(SEARCH("games/video games", N2539)),"video games",ISNUMBER(SEARCH("music/classical music", N2539)),"classical music",ISNUMBER(SEARCH("music/electronic music", N2539)),"electronic music",ISNUMBER(SEARCH("music/faith", N2539)),"faith",ISNUMBER(SEARCH("music/indie rock", N2539)),"indie rock",ISNUMBER(SEARCH("music/jazz", N2539)),"jazz",ISNUMBER(SEARCH("music/metal", N2539)),"metal",ISNUMBER(SEARCH("music/pop", N2539)),"pop",ISNUMBER(SEARCH("music/rock", N2539)),"rock",ISNUMBER(SEARCH("music/world music", N2539)),"world music",ISNUMBER(SEARCH("journalism/audio", N2539)),"audio",ISNUMBER(SEARCH("photography/nature", N2539)),"nature",ISNUMBER(SEARCH("photography/people", N2539)),"people",ISNUMBER(SEARCH("photography/photobooks", N2539)),"photobooks",ISNUMBER(SEARCH("photography/places", N2539)),"places",ISNUMBER(SEARCH("publishing/art books", N2539)),"art books",ISNUMBER(SEARCH("publishing/children's books", N2539)),"children's books",ISNUMBER(SEARCH("publishing/fiction", N2539)),"fiction",ISNUMBER(SEARCH("publishing/nonfiction", N2539)),"nonfiction",ISNUMBER(SEARCH("publishing/radio &amp; podcasts", N2539)),"radio &amp; podcasts",ISNUMBER(SEARCH("publishing/translations", N2539)),"translations",ISNUMBER(SEARCH("technology/gadgets", N2539)),"gadgets",ISNUMBER(SEARCH("technology/hardware", N2539)),"hardware",ISNUMBER(SEARCH("technology/makerspaces", N2539)),"makerspaces",ISNUMBER(SEARCH("technology/space exploration", N2539)),"space exploration",ISNUMBER(SEARCH("technology/wearables", N2539)),"wearables",ISNUMBER(SEARCH("technology/web", N2539)),"web",ISNUMBER(SEARCH("theater/musical", N2539)),"musical",ISNUMBER(SEARCH("theater/plays", N2539)),"plays",ISNUMBER(SEARCH("theater/spaces", N2539)),"spaces")</f>
        <v>classical music</v>
      </c>
      <c r="S2539" s="6">
        <f t="shared" si="198"/>
        <v>40696.648784722223</v>
      </c>
      <c r="T2539" s="6">
        <f t="shared" si="19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tr">
        <f t="shared" si="197"/>
        <v>music</v>
      </c>
      <c r="R2540" t="str" cm="1">
        <f t="array" ref="R2540">_xlfn.IFS(ISNUMBER(SEARCH("film &amp; video/television", N2540)),"television",ISNUMBER(SEARCH("film &amp; video/animation", N2540)),"animation",ISNUMBER(SEARCH("film &amp; video/documentary", N2540)),"documentary",ISNUMBER(SEARCH("film &amp; video/drama", N2540)),"drama",ISNUMBER(SEARCH("film &amp; video/science fiction", N2540)),"science fiction",ISNUMBER(SEARCH("film &amp; video/shorts", N2540)),"shorts",ISNUMBER(SEARCH("food/food trucks", N2540)),"food trucks",ISNUMBER(SEARCH("food/restaurants", N2540)),"restaurants",ISNUMBER(SEARCH("food/small batch", N2540)),"small batch",ISNUMBER(SEARCH("games/mobile games", N2540)),"mobile games",ISNUMBER(SEARCH("games/tabletop games", N2540)),"tabletop games",ISNUMBER(SEARCH("games/video games", N2540)),"video games",ISNUMBER(SEARCH("music/classical music", N2540)),"classical music",ISNUMBER(SEARCH("music/electronic music", N2540)),"electronic music",ISNUMBER(SEARCH("music/faith", N2540)),"faith",ISNUMBER(SEARCH("music/indie rock", N2540)),"indie rock",ISNUMBER(SEARCH("music/jazz", N2540)),"jazz",ISNUMBER(SEARCH("music/metal", N2540)),"metal",ISNUMBER(SEARCH("music/pop", N2540)),"pop",ISNUMBER(SEARCH("music/rock", N2540)),"rock",ISNUMBER(SEARCH("music/world music", N2540)),"world music",ISNUMBER(SEARCH("journalism/audio", N2540)),"audio",ISNUMBER(SEARCH("photography/nature", N2540)),"nature",ISNUMBER(SEARCH("photography/people", N2540)),"people",ISNUMBER(SEARCH("photography/photobooks", N2540)),"photobooks",ISNUMBER(SEARCH("photography/places", N2540)),"places",ISNUMBER(SEARCH("publishing/art books", N2540)),"art books",ISNUMBER(SEARCH("publishing/children's books", N2540)),"children's books",ISNUMBER(SEARCH("publishing/fiction", N2540)),"fiction",ISNUMBER(SEARCH("publishing/nonfiction", N2540)),"nonfiction",ISNUMBER(SEARCH("publishing/radio &amp; podcasts", N2540)),"radio &amp; podcasts",ISNUMBER(SEARCH("publishing/translations", N2540)),"translations",ISNUMBER(SEARCH("technology/gadgets", N2540)),"gadgets",ISNUMBER(SEARCH("technology/hardware", N2540)),"hardware",ISNUMBER(SEARCH("technology/makerspaces", N2540)),"makerspaces",ISNUMBER(SEARCH("technology/space exploration", N2540)),"space exploration",ISNUMBER(SEARCH("technology/wearables", N2540)),"wearables",ISNUMBER(SEARCH("technology/web", N2540)),"web",ISNUMBER(SEARCH("theater/musical", N2540)),"musical",ISNUMBER(SEARCH("theater/plays", N2540)),"plays",ISNUMBER(SEARCH("theater/spaces", N2540)),"spaces")</f>
        <v>classical music</v>
      </c>
      <c r="S2540" s="6">
        <f t="shared" si="198"/>
        <v>41298.509965277779</v>
      </c>
      <c r="T2540" s="6">
        <f t="shared" si="19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tr">
        <f t="shared" si="197"/>
        <v>music</v>
      </c>
      <c r="R2541" t="str" cm="1">
        <f t="array" ref="R2541">_xlfn.IFS(ISNUMBER(SEARCH("film &amp; video/television", N2541)),"television",ISNUMBER(SEARCH("film &amp; video/animation", N2541)),"animation",ISNUMBER(SEARCH("film &amp; video/documentary", N2541)),"documentary",ISNUMBER(SEARCH("film &amp; video/drama", N2541)),"drama",ISNUMBER(SEARCH("film &amp; video/science fiction", N2541)),"science fiction",ISNUMBER(SEARCH("film &amp; video/shorts", N2541)),"shorts",ISNUMBER(SEARCH("food/food trucks", N2541)),"food trucks",ISNUMBER(SEARCH("food/restaurants", N2541)),"restaurants",ISNUMBER(SEARCH("food/small batch", N2541)),"small batch",ISNUMBER(SEARCH("games/mobile games", N2541)),"mobile games",ISNUMBER(SEARCH("games/tabletop games", N2541)),"tabletop games",ISNUMBER(SEARCH("games/video games", N2541)),"video games",ISNUMBER(SEARCH("music/classical music", N2541)),"classical music",ISNUMBER(SEARCH("music/electronic music", N2541)),"electronic music",ISNUMBER(SEARCH("music/faith", N2541)),"faith",ISNUMBER(SEARCH("music/indie rock", N2541)),"indie rock",ISNUMBER(SEARCH("music/jazz", N2541)),"jazz",ISNUMBER(SEARCH("music/metal", N2541)),"metal",ISNUMBER(SEARCH("music/pop", N2541)),"pop",ISNUMBER(SEARCH("music/rock", N2541)),"rock",ISNUMBER(SEARCH("music/world music", N2541)),"world music",ISNUMBER(SEARCH("journalism/audio", N2541)),"audio",ISNUMBER(SEARCH("photography/nature", N2541)),"nature",ISNUMBER(SEARCH("photography/people", N2541)),"people",ISNUMBER(SEARCH("photography/photobooks", N2541)),"photobooks",ISNUMBER(SEARCH("photography/places", N2541)),"places",ISNUMBER(SEARCH("publishing/art books", N2541)),"art books",ISNUMBER(SEARCH("publishing/children's books", N2541)),"children's books",ISNUMBER(SEARCH("publishing/fiction", N2541)),"fiction",ISNUMBER(SEARCH("publishing/nonfiction", N2541)),"nonfiction",ISNUMBER(SEARCH("publishing/radio &amp; podcasts", N2541)),"radio &amp; podcasts",ISNUMBER(SEARCH("publishing/translations", N2541)),"translations",ISNUMBER(SEARCH("technology/gadgets", N2541)),"gadgets",ISNUMBER(SEARCH("technology/hardware", N2541)),"hardware",ISNUMBER(SEARCH("technology/makerspaces", N2541)),"makerspaces",ISNUMBER(SEARCH("technology/space exploration", N2541)),"space exploration",ISNUMBER(SEARCH("technology/wearables", N2541)),"wearables",ISNUMBER(SEARCH("technology/web", N2541)),"web",ISNUMBER(SEARCH("theater/musical", N2541)),"musical",ISNUMBER(SEARCH("theater/plays", N2541)),"plays",ISNUMBER(SEARCH("theater/spaces", N2541)),"spaces")</f>
        <v>classical music</v>
      </c>
      <c r="S2541" s="6">
        <f t="shared" si="198"/>
        <v>41977.902222222227</v>
      </c>
      <c r="T2541" s="6">
        <f t="shared" si="199"/>
        <v>42037.902222222227</v>
      </c>
    </row>
    <row r="2542" spans="1:20" ht="48" hidden="1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tr">
        <f t="shared" si="197"/>
        <v>music</v>
      </c>
      <c r="R2542" t="str" cm="1">
        <f t="array" ref="R2542">_xlfn.IFS(ISNUMBER(SEARCH("film &amp; video/television", N2542)),"television",ISNUMBER(SEARCH("film &amp; video/animation", N2542)),"animation",ISNUMBER(SEARCH("film &amp; video/documentary", N2542)),"documentary",ISNUMBER(SEARCH("film &amp; video/drama", N2542)),"drama",ISNUMBER(SEARCH("film &amp; video/science fiction", N2542)),"science fiction",ISNUMBER(SEARCH("film &amp; video/shorts", N2542)),"shorts",ISNUMBER(SEARCH("food/food trucks", N2542)),"food trucks",ISNUMBER(SEARCH("food/restaurants", N2542)),"restaurants",ISNUMBER(SEARCH("food/small batch", N2542)),"small batch",ISNUMBER(SEARCH("games/mobile games", N2542)),"mobile games",ISNUMBER(SEARCH("games/tabletop games", N2542)),"tabletop games",ISNUMBER(SEARCH("games/video games", N2542)),"video games",ISNUMBER(SEARCH("music/classical music", N2542)),"classical music",ISNUMBER(SEARCH("music/electronic music", N2542)),"electronic music",ISNUMBER(SEARCH("music/faith", N2542)),"faith",ISNUMBER(SEARCH("music/indie rock", N2542)),"indie rock",ISNUMBER(SEARCH("music/jazz", N2542)),"jazz",ISNUMBER(SEARCH("music/metal", N2542)),"metal",ISNUMBER(SEARCH("music/pop", N2542)),"pop",ISNUMBER(SEARCH("music/rock", N2542)),"rock",ISNUMBER(SEARCH("music/world music", N2542)),"world music",ISNUMBER(SEARCH("journalism/audio", N2542)),"audio",ISNUMBER(SEARCH("photography/nature", N2542)),"nature",ISNUMBER(SEARCH("photography/people", N2542)),"people",ISNUMBER(SEARCH("photography/photobooks", N2542)),"photobooks",ISNUMBER(SEARCH("photography/places", N2542)),"places",ISNUMBER(SEARCH("publishing/art books", N2542)),"art books",ISNUMBER(SEARCH("publishing/children's books", N2542)),"children's books",ISNUMBER(SEARCH("publishing/fiction", N2542)),"fiction",ISNUMBER(SEARCH("publishing/nonfiction", N2542)),"nonfiction",ISNUMBER(SEARCH("publishing/radio &amp; podcasts", N2542)),"radio &amp; podcasts",ISNUMBER(SEARCH("publishing/translations", N2542)),"translations",ISNUMBER(SEARCH("technology/gadgets", N2542)),"gadgets",ISNUMBER(SEARCH("technology/hardware", N2542)),"hardware",ISNUMBER(SEARCH("technology/makerspaces", N2542)),"makerspaces",ISNUMBER(SEARCH("technology/space exploration", N2542)),"space exploration",ISNUMBER(SEARCH("technology/wearables", N2542)),"wearables",ISNUMBER(SEARCH("technology/web", N2542)),"web",ISNUMBER(SEARCH("theater/musical", N2542)),"musical",ISNUMBER(SEARCH("theater/plays", N2542)),"plays",ISNUMBER(SEARCH("theater/spaces", N2542)),"spaces")</f>
        <v>classical music</v>
      </c>
      <c r="S2542" s="6">
        <f t="shared" si="198"/>
        <v>40785.675011574072</v>
      </c>
      <c r="T2542" s="6">
        <f t="shared" si="199"/>
        <v>40845.675011574072</v>
      </c>
    </row>
    <row r="2543" spans="1:20" ht="48" hidden="1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tr">
        <f t="shared" si="197"/>
        <v>music</v>
      </c>
      <c r="R2543" t="str" cm="1">
        <f t="array" ref="R2543">_xlfn.IFS(ISNUMBER(SEARCH("film &amp; video/television", N2543)),"television",ISNUMBER(SEARCH("film &amp; video/animation", N2543)),"animation",ISNUMBER(SEARCH("film &amp; video/documentary", N2543)),"documentary",ISNUMBER(SEARCH("film &amp; video/drama", N2543)),"drama",ISNUMBER(SEARCH("film &amp; video/science fiction", N2543)),"science fiction",ISNUMBER(SEARCH("film &amp; video/shorts", N2543)),"shorts",ISNUMBER(SEARCH("food/food trucks", N2543)),"food trucks",ISNUMBER(SEARCH("food/restaurants", N2543)),"restaurants",ISNUMBER(SEARCH("food/small batch", N2543)),"small batch",ISNUMBER(SEARCH("games/mobile games", N2543)),"mobile games",ISNUMBER(SEARCH("games/tabletop games", N2543)),"tabletop games",ISNUMBER(SEARCH("games/video games", N2543)),"video games",ISNUMBER(SEARCH("music/classical music", N2543)),"classical music",ISNUMBER(SEARCH("music/electronic music", N2543)),"electronic music",ISNUMBER(SEARCH("music/faith", N2543)),"faith",ISNUMBER(SEARCH("music/indie rock", N2543)),"indie rock",ISNUMBER(SEARCH("music/jazz", N2543)),"jazz",ISNUMBER(SEARCH("music/metal", N2543)),"metal",ISNUMBER(SEARCH("music/pop", N2543)),"pop",ISNUMBER(SEARCH("music/rock", N2543)),"rock",ISNUMBER(SEARCH("music/world music", N2543)),"world music",ISNUMBER(SEARCH("journalism/audio", N2543)),"audio",ISNUMBER(SEARCH("photography/nature", N2543)),"nature",ISNUMBER(SEARCH("photography/people", N2543)),"people",ISNUMBER(SEARCH("photography/photobooks", N2543)),"photobooks",ISNUMBER(SEARCH("photography/places", N2543)),"places",ISNUMBER(SEARCH("publishing/art books", N2543)),"art books",ISNUMBER(SEARCH("publishing/children's books", N2543)),"children's books",ISNUMBER(SEARCH("publishing/fiction", N2543)),"fiction",ISNUMBER(SEARCH("publishing/nonfiction", N2543)),"nonfiction",ISNUMBER(SEARCH("publishing/radio &amp; podcasts", N2543)),"radio &amp; podcasts",ISNUMBER(SEARCH("publishing/translations", N2543)),"translations",ISNUMBER(SEARCH("technology/gadgets", N2543)),"gadgets",ISNUMBER(SEARCH("technology/hardware", N2543)),"hardware",ISNUMBER(SEARCH("technology/makerspaces", N2543)),"makerspaces",ISNUMBER(SEARCH("technology/space exploration", N2543)),"space exploration",ISNUMBER(SEARCH("technology/wearables", N2543)),"wearables",ISNUMBER(SEARCH("technology/web", N2543)),"web",ISNUMBER(SEARCH("theater/musical", N2543)),"musical",ISNUMBER(SEARCH("theater/plays", N2543)),"plays",ISNUMBER(SEARCH("theater/spaces", N2543)),"spaces")</f>
        <v>classical music</v>
      </c>
      <c r="S2543" s="6">
        <f t="shared" si="198"/>
        <v>41483.449282407404</v>
      </c>
      <c r="T2543" s="6">
        <f t="shared" si="199"/>
        <v>41543.449282407404</v>
      </c>
    </row>
    <row r="2544" spans="1:20" ht="48" hidden="1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tr">
        <f t="shared" si="197"/>
        <v>music</v>
      </c>
      <c r="R2544" t="str" cm="1">
        <f t="array" ref="R2544">_xlfn.IFS(ISNUMBER(SEARCH("film &amp; video/television", N2544)),"television",ISNUMBER(SEARCH("film &amp; video/animation", N2544)),"animation",ISNUMBER(SEARCH("film &amp; video/documentary", N2544)),"documentary",ISNUMBER(SEARCH("film &amp; video/drama", N2544)),"drama",ISNUMBER(SEARCH("film &amp; video/science fiction", N2544)),"science fiction",ISNUMBER(SEARCH("film &amp; video/shorts", N2544)),"shorts",ISNUMBER(SEARCH("food/food trucks", N2544)),"food trucks",ISNUMBER(SEARCH("food/restaurants", N2544)),"restaurants",ISNUMBER(SEARCH("food/small batch", N2544)),"small batch",ISNUMBER(SEARCH("games/mobile games", N2544)),"mobile games",ISNUMBER(SEARCH("games/tabletop games", N2544)),"tabletop games",ISNUMBER(SEARCH("games/video games", N2544)),"video games",ISNUMBER(SEARCH("music/classical music", N2544)),"classical music",ISNUMBER(SEARCH("music/electronic music", N2544)),"electronic music",ISNUMBER(SEARCH("music/faith", N2544)),"faith",ISNUMBER(SEARCH("music/indie rock", N2544)),"indie rock",ISNUMBER(SEARCH("music/jazz", N2544)),"jazz",ISNUMBER(SEARCH("music/metal", N2544)),"metal",ISNUMBER(SEARCH("music/pop", N2544)),"pop",ISNUMBER(SEARCH("music/rock", N2544)),"rock",ISNUMBER(SEARCH("music/world music", N2544)),"world music",ISNUMBER(SEARCH("journalism/audio", N2544)),"audio",ISNUMBER(SEARCH("photography/nature", N2544)),"nature",ISNUMBER(SEARCH("photography/people", N2544)),"people",ISNUMBER(SEARCH("photography/photobooks", N2544)),"photobooks",ISNUMBER(SEARCH("photography/places", N2544)),"places",ISNUMBER(SEARCH("publishing/art books", N2544)),"art books",ISNUMBER(SEARCH("publishing/children's books", N2544)),"children's books",ISNUMBER(SEARCH("publishing/fiction", N2544)),"fiction",ISNUMBER(SEARCH("publishing/nonfiction", N2544)),"nonfiction",ISNUMBER(SEARCH("publishing/radio &amp; podcasts", N2544)),"radio &amp; podcasts",ISNUMBER(SEARCH("publishing/translations", N2544)),"translations",ISNUMBER(SEARCH("technology/gadgets", N2544)),"gadgets",ISNUMBER(SEARCH("technology/hardware", N2544)),"hardware",ISNUMBER(SEARCH("technology/makerspaces", N2544)),"makerspaces",ISNUMBER(SEARCH("technology/space exploration", N2544)),"space exploration",ISNUMBER(SEARCH("technology/wearables", N2544)),"wearables",ISNUMBER(SEARCH("technology/web", N2544)),"web",ISNUMBER(SEARCH("theater/musical", N2544)),"musical",ISNUMBER(SEARCH("theater/plays", N2544)),"plays",ISNUMBER(SEARCH("theater/spaces", N2544)),"spaces")</f>
        <v>classical music</v>
      </c>
      <c r="S2544" s="6">
        <f t="shared" si="198"/>
        <v>41509.426585648151</v>
      </c>
      <c r="T2544" s="6">
        <f t="shared" si="199"/>
        <v>41548.165972222225</v>
      </c>
    </row>
    <row r="2545" spans="1:20" ht="48" hidden="1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tr">
        <f t="shared" si="197"/>
        <v>music</v>
      </c>
      <c r="R2545" t="str" cm="1">
        <f t="array" ref="R2545">_xlfn.IFS(ISNUMBER(SEARCH("film &amp; video/television", N2545)),"television",ISNUMBER(SEARCH("film &amp; video/animation", N2545)),"animation",ISNUMBER(SEARCH("film &amp; video/documentary", N2545)),"documentary",ISNUMBER(SEARCH("film &amp; video/drama", N2545)),"drama",ISNUMBER(SEARCH("film &amp; video/science fiction", N2545)),"science fiction",ISNUMBER(SEARCH("film &amp; video/shorts", N2545)),"shorts",ISNUMBER(SEARCH("food/food trucks", N2545)),"food trucks",ISNUMBER(SEARCH("food/restaurants", N2545)),"restaurants",ISNUMBER(SEARCH("food/small batch", N2545)),"small batch",ISNUMBER(SEARCH("games/mobile games", N2545)),"mobile games",ISNUMBER(SEARCH("games/tabletop games", N2545)),"tabletop games",ISNUMBER(SEARCH("games/video games", N2545)),"video games",ISNUMBER(SEARCH("music/classical music", N2545)),"classical music",ISNUMBER(SEARCH("music/electronic music", N2545)),"electronic music",ISNUMBER(SEARCH("music/faith", N2545)),"faith",ISNUMBER(SEARCH("music/indie rock", N2545)),"indie rock",ISNUMBER(SEARCH("music/jazz", N2545)),"jazz",ISNUMBER(SEARCH("music/metal", N2545)),"metal",ISNUMBER(SEARCH("music/pop", N2545)),"pop",ISNUMBER(SEARCH("music/rock", N2545)),"rock",ISNUMBER(SEARCH("music/world music", N2545)),"world music",ISNUMBER(SEARCH("journalism/audio", N2545)),"audio",ISNUMBER(SEARCH("photography/nature", N2545)),"nature",ISNUMBER(SEARCH("photography/people", N2545)),"people",ISNUMBER(SEARCH("photography/photobooks", N2545)),"photobooks",ISNUMBER(SEARCH("photography/places", N2545)),"places",ISNUMBER(SEARCH("publishing/art books", N2545)),"art books",ISNUMBER(SEARCH("publishing/children's books", N2545)),"children's books",ISNUMBER(SEARCH("publishing/fiction", N2545)),"fiction",ISNUMBER(SEARCH("publishing/nonfiction", N2545)),"nonfiction",ISNUMBER(SEARCH("publishing/radio &amp; podcasts", N2545)),"radio &amp; podcasts",ISNUMBER(SEARCH("publishing/translations", N2545)),"translations",ISNUMBER(SEARCH("technology/gadgets", N2545)),"gadgets",ISNUMBER(SEARCH("technology/hardware", N2545)),"hardware",ISNUMBER(SEARCH("technology/makerspaces", N2545)),"makerspaces",ISNUMBER(SEARCH("technology/space exploration", N2545)),"space exploration",ISNUMBER(SEARCH("technology/wearables", N2545)),"wearables",ISNUMBER(SEARCH("technology/web", N2545)),"web",ISNUMBER(SEARCH("theater/musical", N2545)),"musical",ISNUMBER(SEARCH("theater/plays", N2545)),"plays",ISNUMBER(SEARCH("theater/spaces", N2545)),"spaces")</f>
        <v>classical music</v>
      </c>
      <c r="S2545" s="6">
        <f t="shared" si="198"/>
        <v>40514.107615740737</v>
      </c>
      <c r="T2545" s="6">
        <f t="shared" si="199"/>
        <v>40545.125</v>
      </c>
    </row>
    <row r="2546" spans="1:20" ht="48" hidden="1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tr">
        <f t="shared" si="197"/>
        <v>music</v>
      </c>
      <c r="R2546" t="str" cm="1">
        <f t="array" ref="R2546">_xlfn.IFS(ISNUMBER(SEARCH("film &amp; video/television", N2546)),"television",ISNUMBER(SEARCH("film &amp; video/animation", N2546)),"animation",ISNUMBER(SEARCH("film &amp; video/documentary", N2546)),"documentary",ISNUMBER(SEARCH("film &amp; video/drama", N2546)),"drama",ISNUMBER(SEARCH("film &amp; video/science fiction", N2546)),"science fiction",ISNUMBER(SEARCH("film &amp; video/shorts", N2546)),"shorts",ISNUMBER(SEARCH("food/food trucks", N2546)),"food trucks",ISNUMBER(SEARCH("food/restaurants", N2546)),"restaurants",ISNUMBER(SEARCH("food/small batch", N2546)),"small batch",ISNUMBER(SEARCH("games/mobile games", N2546)),"mobile games",ISNUMBER(SEARCH("games/tabletop games", N2546)),"tabletop games",ISNUMBER(SEARCH("games/video games", N2546)),"video games",ISNUMBER(SEARCH("music/classical music", N2546)),"classical music",ISNUMBER(SEARCH("music/electronic music", N2546)),"electronic music",ISNUMBER(SEARCH("music/faith", N2546)),"faith",ISNUMBER(SEARCH("music/indie rock", N2546)),"indie rock",ISNUMBER(SEARCH("music/jazz", N2546)),"jazz",ISNUMBER(SEARCH("music/metal", N2546)),"metal",ISNUMBER(SEARCH("music/pop", N2546)),"pop",ISNUMBER(SEARCH("music/rock", N2546)),"rock",ISNUMBER(SEARCH("music/world music", N2546)),"world music",ISNUMBER(SEARCH("journalism/audio", N2546)),"audio",ISNUMBER(SEARCH("photography/nature", N2546)),"nature",ISNUMBER(SEARCH("photography/people", N2546)),"people",ISNUMBER(SEARCH("photography/photobooks", N2546)),"photobooks",ISNUMBER(SEARCH("photography/places", N2546)),"places",ISNUMBER(SEARCH("publishing/art books", N2546)),"art books",ISNUMBER(SEARCH("publishing/children's books", N2546)),"children's books",ISNUMBER(SEARCH("publishing/fiction", N2546)),"fiction",ISNUMBER(SEARCH("publishing/nonfiction", N2546)),"nonfiction",ISNUMBER(SEARCH("publishing/radio &amp; podcasts", N2546)),"radio &amp; podcasts",ISNUMBER(SEARCH("publishing/translations", N2546)),"translations",ISNUMBER(SEARCH("technology/gadgets", N2546)),"gadgets",ISNUMBER(SEARCH("technology/hardware", N2546)),"hardware",ISNUMBER(SEARCH("technology/makerspaces", N2546)),"makerspaces",ISNUMBER(SEARCH("technology/space exploration", N2546)),"space exploration",ISNUMBER(SEARCH("technology/wearables", N2546)),"wearables",ISNUMBER(SEARCH("technology/web", N2546)),"web",ISNUMBER(SEARCH("theater/musical", N2546)),"musical",ISNUMBER(SEARCH("theater/plays", N2546)),"plays",ISNUMBER(SEARCH("theater/spaces", N2546)),"spaces")</f>
        <v>classical music</v>
      </c>
      <c r="S2546" s="6">
        <f t="shared" si="198"/>
        <v>41068.520474537036</v>
      </c>
      <c r="T2546" s="6">
        <f t="shared" si="199"/>
        <v>41098.520474537036</v>
      </c>
    </row>
    <row r="2547" spans="1:20" ht="48" hidden="1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tr">
        <f t="shared" si="197"/>
        <v>music</v>
      </c>
      <c r="R2547" t="str" cm="1">
        <f t="array" ref="R2547">_xlfn.IFS(ISNUMBER(SEARCH("film &amp; video/television", N2547)),"television",ISNUMBER(SEARCH("film &amp; video/animation", N2547)),"animation",ISNUMBER(SEARCH("film &amp; video/documentary", N2547)),"documentary",ISNUMBER(SEARCH("film &amp; video/drama", N2547)),"drama",ISNUMBER(SEARCH("film &amp; video/science fiction", N2547)),"science fiction",ISNUMBER(SEARCH("film &amp; video/shorts", N2547)),"shorts",ISNUMBER(SEARCH("food/food trucks", N2547)),"food trucks",ISNUMBER(SEARCH("food/restaurants", N2547)),"restaurants",ISNUMBER(SEARCH("food/small batch", N2547)),"small batch",ISNUMBER(SEARCH("games/mobile games", N2547)),"mobile games",ISNUMBER(SEARCH("games/tabletop games", N2547)),"tabletop games",ISNUMBER(SEARCH("games/video games", N2547)),"video games",ISNUMBER(SEARCH("music/classical music", N2547)),"classical music",ISNUMBER(SEARCH("music/electronic music", N2547)),"electronic music",ISNUMBER(SEARCH("music/faith", N2547)),"faith",ISNUMBER(SEARCH("music/indie rock", N2547)),"indie rock",ISNUMBER(SEARCH("music/jazz", N2547)),"jazz",ISNUMBER(SEARCH("music/metal", N2547)),"metal",ISNUMBER(SEARCH("music/pop", N2547)),"pop",ISNUMBER(SEARCH("music/rock", N2547)),"rock",ISNUMBER(SEARCH("music/world music", N2547)),"world music",ISNUMBER(SEARCH("journalism/audio", N2547)),"audio",ISNUMBER(SEARCH("photography/nature", N2547)),"nature",ISNUMBER(SEARCH("photography/people", N2547)),"people",ISNUMBER(SEARCH("photography/photobooks", N2547)),"photobooks",ISNUMBER(SEARCH("photography/places", N2547)),"places",ISNUMBER(SEARCH("publishing/art books", N2547)),"art books",ISNUMBER(SEARCH("publishing/children's books", N2547)),"children's books",ISNUMBER(SEARCH("publishing/fiction", N2547)),"fiction",ISNUMBER(SEARCH("publishing/nonfiction", N2547)),"nonfiction",ISNUMBER(SEARCH("publishing/radio &amp; podcasts", N2547)),"radio &amp; podcasts",ISNUMBER(SEARCH("publishing/translations", N2547)),"translations",ISNUMBER(SEARCH("technology/gadgets", N2547)),"gadgets",ISNUMBER(SEARCH("technology/hardware", N2547)),"hardware",ISNUMBER(SEARCH("technology/makerspaces", N2547)),"makerspaces",ISNUMBER(SEARCH("technology/space exploration", N2547)),"space exploration",ISNUMBER(SEARCH("technology/wearables", N2547)),"wearables",ISNUMBER(SEARCH("technology/web", N2547)),"web",ISNUMBER(SEARCH("theater/musical", N2547)),"musical",ISNUMBER(SEARCH("theater/plays", N2547)),"plays",ISNUMBER(SEARCH("theater/spaces", N2547)),"spaces")</f>
        <v>classical music</v>
      </c>
      <c r="S2547" s="6">
        <f t="shared" si="198"/>
        <v>42027.13817129629</v>
      </c>
      <c r="T2547" s="6">
        <f t="shared" si="199"/>
        <v>42062.020833333328</v>
      </c>
    </row>
    <row r="2548" spans="1:20" ht="48" hidden="1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tr">
        <f t="shared" si="197"/>
        <v>music</v>
      </c>
      <c r="R2548" t="str" cm="1">
        <f t="array" ref="R2548">_xlfn.IFS(ISNUMBER(SEARCH("film &amp; video/television", N2548)),"television",ISNUMBER(SEARCH("film &amp; video/animation", N2548)),"animation",ISNUMBER(SEARCH("film &amp; video/documentary", N2548)),"documentary",ISNUMBER(SEARCH("film &amp; video/drama", N2548)),"drama",ISNUMBER(SEARCH("film &amp; video/science fiction", N2548)),"science fiction",ISNUMBER(SEARCH("film &amp; video/shorts", N2548)),"shorts",ISNUMBER(SEARCH("food/food trucks", N2548)),"food trucks",ISNUMBER(SEARCH("food/restaurants", N2548)),"restaurants",ISNUMBER(SEARCH("food/small batch", N2548)),"small batch",ISNUMBER(SEARCH("games/mobile games", N2548)),"mobile games",ISNUMBER(SEARCH("games/tabletop games", N2548)),"tabletop games",ISNUMBER(SEARCH("games/video games", N2548)),"video games",ISNUMBER(SEARCH("music/classical music", N2548)),"classical music",ISNUMBER(SEARCH("music/electronic music", N2548)),"electronic music",ISNUMBER(SEARCH("music/faith", N2548)),"faith",ISNUMBER(SEARCH("music/indie rock", N2548)),"indie rock",ISNUMBER(SEARCH("music/jazz", N2548)),"jazz",ISNUMBER(SEARCH("music/metal", N2548)),"metal",ISNUMBER(SEARCH("music/pop", N2548)),"pop",ISNUMBER(SEARCH("music/rock", N2548)),"rock",ISNUMBER(SEARCH("music/world music", N2548)),"world music",ISNUMBER(SEARCH("journalism/audio", N2548)),"audio",ISNUMBER(SEARCH("photography/nature", N2548)),"nature",ISNUMBER(SEARCH("photography/people", N2548)),"people",ISNUMBER(SEARCH("photography/photobooks", N2548)),"photobooks",ISNUMBER(SEARCH("photography/places", N2548)),"places",ISNUMBER(SEARCH("publishing/art books", N2548)),"art books",ISNUMBER(SEARCH("publishing/children's books", N2548)),"children's books",ISNUMBER(SEARCH("publishing/fiction", N2548)),"fiction",ISNUMBER(SEARCH("publishing/nonfiction", N2548)),"nonfiction",ISNUMBER(SEARCH("publishing/radio &amp; podcasts", N2548)),"radio &amp; podcasts",ISNUMBER(SEARCH("publishing/translations", N2548)),"translations",ISNUMBER(SEARCH("technology/gadgets", N2548)),"gadgets",ISNUMBER(SEARCH("technology/hardware", N2548)),"hardware",ISNUMBER(SEARCH("technology/makerspaces", N2548)),"makerspaces",ISNUMBER(SEARCH("technology/space exploration", N2548)),"space exploration",ISNUMBER(SEARCH("technology/wearables", N2548)),"wearables",ISNUMBER(SEARCH("technology/web", N2548)),"web",ISNUMBER(SEARCH("theater/musical", N2548)),"musical",ISNUMBER(SEARCH("theater/plays", N2548)),"plays",ISNUMBER(SEARCH("theater/spaces", N2548)),"spaces")</f>
        <v>classical music</v>
      </c>
      <c r="S2548" s="6">
        <f t="shared" si="198"/>
        <v>41524.858553240738</v>
      </c>
      <c r="T2548" s="6">
        <f t="shared" si="199"/>
        <v>41552.208333333336</v>
      </c>
    </row>
    <row r="2549" spans="1:20" ht="48" hidden="1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tr">
        <f t="shared" si="197"/>
        <v>music</v>
      </c>
      <c r="R2549" t="str" cm="1">
        <f t="array" ref="R2549">_xlfn.IFS(ISNUMBER(SEARCH("film &amp; video/television", N2549)),"television",ISNUMBER(SEARCH("film &amp; video/animation", N2549)),"animation",ISNUMBER(SEARCH("film &amp; video/documentary", N2549)),"documentary",ISNUMBER(SEARCH("film &amp; video/drama", N2549)),"drama",ISNUMBER(SEARCH("film &amp; video/science fiction", N2549)),"science fiction",ISNUMBER(SEARCH("film &amp; video/shorts", N2549)),"shorts",ISNUMBER(SEARCH("food/food trucks", N2549)),"food trucks",ISNUMBER(SEARCH("food/restaurants", N2549)),"restaurants",ISNUMBER(SEARCH("food/small batch", N2549)),"small batch",ISNUMBER(SEARCH("games/mobile games", N2549)),"mobile games",ISNUMBER(SEARCH("games/tabletop games", N2549)),"tabletop games",ISNUMBER(SEARCH("games/video games", N2549)),"video games",ISNUMBER(SEARCH("music/classical music", N2549)),"classical music",ISNUMBER(SEARCH("music/electronic music", N2549)),"electronic music",ISNUMBER(SEARCH("music/faith", N2549)),"faith",ISNUMBER(SEARCH("music/indie rock", N2549)),"indie rock",ISNUMBER(SEARCH("music/jazz", N2549)),"jazz",ISNUMBER(SEARCH("music/metal", N2549)),"metal",ISNUMBER(SEARCH("music/pop", N2549)),"pop",ISNUMBER(SEARCH("music/rock", N2549)),"rock",ISNUMBER(SEARCH("music/world music", N2549)),"world music",ISNUMBER(SEARCH("journalism/audio", N2549)),"audio",ISNUMBER(SEARCH("photography/nature", N2549)),"nature",ISNUMBER(SEARCH("photography/people", N2549)),"people",ISNUMBER(SEARCH("photography/photobooks", N2549)),"photobooks",ISNUMBER(SEARCH("photography/places", N2549)),"places",ISNUMBER(SEARCH("publishing/art books", N2549)),"art books",ISNUMBER(SEARCH("publishing/children's books", N2549)),"children's books",ISNUMBER(SEARCH("publishing/fiction", N2549)),"fiction",ISNUMBER(SEARCH("publishing/nonfiction", N2549)),"nonfiction",ISNUMBER(SEARCH("publishing/radio &amp; podcasts", N2549)),"radio &amp; podcasts",ISNUMBER(SEARCH("publishing/translations", N2549)),"translations",ISNUMBER(SEARCH("technology/gadgets", N2549)),"gadgets",ISNUMBER(SEARCH("technology/hardware", N2549)),"hardware",ISNUMBER(SEARCH("technology/makerspaces", N2549)),"makerspaces",ISNUMBER(SEARCH("technology/space exploration", N2549)),"space exploration",ISNUMBER(SEARCH("technology/wearables", N2549)),"wearables",ISNUMBER(SEARCH("technology/web", N2549)),"web",ISNUMBER(SEARCH("theater/musical", N2549)),"musical",ISNUMBER(SEARCH("theater/plays", N2549)),"plays",ISNUMBER(SEARCH("theater/spaces", N2549)),"spaces")</f>
        <v>classical music</v>
      </c>
      <c r="S2549" s="6">
        <f t="shared" si="198"/>
        <v>40973.773182870369</v>
      </c>
      <c r="T2549" s="6">
        <f t="shared" si="19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tr">
        <f t="shared" si="197"/>
        <v>music</v>
      </c>
      <c r="R2550" t="str" cm="1">
        <f t="array" ref="R2550">_xlfn.IFS(ISNUMBER(SEARCH("film &amp; video/television", N2550)),"television",ISNUMBER(SEARCH("film &amp; video/animation", N2550)),"animation",ISNUMBER(SEARCH("film &amp; video/documentary", N2550)),"documentary",ISNUMBER(SEARCH("film &amp; video/drama", N2550)),"drama",ISNUMBER(SEARCH("film &amp; video/science fiction", N2550)),"science fiction",ISNUMBER(SEARCH("film &amp; video/shorts", N2550)),"shorts",ISNUMBER(SEARCH("food/food trucks", N2550)),"food trucks",ISNUMBER(SEARCH("food/restaurants", N2550)),"restaurants",ISNUMBER(SEARCH("food/small batch", N2550)),"small batch",ISNUMBER(SEARCH("games/mobile games", N2550)),"mobile games",ISNUMBER(SEARCH("games/tabletop games", N2550)),"tabletop games",ISNUMBER(SEARCH("games/video games", N2550)),"video games",ISNUMBER(SEARCH("music/classical music", N2550)),"classical music",ISNUMBER(SEARCH("music/electronic music", N2550)),"electronic music",ISNUMBER(SEARCH("music/faith", N2550)),"faith",ISNUMBER(SEARCH("music/indie rock", N2550)),"indie rock",ISNUMBER(SEARCH("music/jazz", N2550)),"jazz",ISNUMBER(SEARCH("music/metal", N2550)),"metal",ISNUMBER(SEARCH("music/pop", N2550)),"pop",ISNUMBER(SEARCH("music/rock", N2550)),"rock",ISNUMBER(SEARCH("music/world music", N2550)),"world music",ISNUMBER(SEARCH("journalism/audio", N2550)),"audio",ISNUMBER(SEARCH("photography/nature", N2550)),"nature",ISNUMBER(SEARCH("photography/people", N2550)),"people",ISNUMBER(SEARCH("photography/photobooks", N2550)),"photobooks",ISNUMBER(SEARCH("photography/places", N2550)),"places",ISNUMBER(SEARCH("publishing/art books", N2550)),"art books",ISNUMBER(SEARCH("publishing/children's books", N2550)),"children's books",ISNUMBER(SEARCH("publishing/fiction", N2550)),"fiction",ISNUMBER(SEARCH("publishing/nonfiction", N2550)),"nonfiction",ISNUMBER(SEARCH("publishing/radio &amp; podcasts", N2550)),"radio &amp; podcasts",ISNUMBER(SEARCH("publishing/translations", N2550)),"translations",ISNUMBER(SEARCH("technology/gadgets", N2550)),"gadgets",ISNUMBER(SEARCH("technology/hardware", N2550)),"hardware",ISNUMBER(SEARCH("technology/makerspaces", N2550)),"makerspaces",ISNUMBER(SEARCH("technology/space exploration", N2550)),"space exploration",ISNUMBER(SEARCH("technology/wearables", N2550)),"wearables",ISNUMBER(SEARCH("technology/web", N2550)),"web",ISNUMBER(SEARCH("theater/musical", N2550)),"musical",ISNUMBER(SEARCH("theater/plays", N2550)),"plays",ISNUMBER(SEARCH("theater/spaces", N2550)),"spaces")</f>
        <v>classical music</v>
      </c>
      <c r="S2550" s="6">
        <f t="shared" si="198"/>
        <v>42618.625428240746</v>
      </c>
      <c r="T2550" s="6">
        <f t="shared" si="199"/>
        <v>42643.185416666667</v>
      </c>
    </row>
    <row r="2551" spans="1:20" ht="48" hidden="1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tr">
        <f t="shared" si="197"/>
        <v>music</v>
      </c>
      <c r="R2551" t="str" cm="1">
        <f t="array" ref="R2551">_xlfn.IFS(ISNUMBER(SEARCH("film &amp; video/television", N2551)),"television",ISNUMBER(SEARCH("film &amp; video/animation", N2551)),"animation",ISNUMBER(SEARCH("film &amp; video/documentary", N2551)),"documentary",ISNUMBER(SEARCH("film &amp; video/drama", N2551)),"drama",ISNUMBER(SEARCH("film &amp; video/science fiction", N2551)),"science fiction",ISNUMBER(SEARCH("film &amp; video/shorts", N2551)),"shorts",ISNUMBER(SEARCH("food/food trucks", N2551)),"food trucks",ISNUMBER(SEARCH("food/restaurants", N2551)),"restaurants",ISNUMBER(SEARCH("food/small batch", N2551)),"small batch",ISNUMBER(SEARCH("games/mobile games", N2551)),"mobile games",ISNUMBER(SEARCH("games/tabletop games", N2551)),"tabletop games",ISNUMBER(SEARCH("games/video games", N2551)),"video games",ISNUMBER(SEARCH("music/classical music", N2551)),"classical music",ISNUMBER(SEARCH("music/electronic music", N2551)),"electronic music",ISNUMBER(SEARCH("music/faith", N2551)),"faith",ISNUMBER(SEARCH("music/indie rock", N2551)),"indie rock",ISNUMBER(SEARCH("music/jazz", N2551)),"jazz",ISNUMBER(SEARCH("music/metal", N2551)),"metal",ISNUMBER(SEARCH("music/pop", N2551)),"pop",ISNUMBER(SEARCH("music/rock", N2551)),"rock",ISNUMBER(SEARCH("music/world music", N2551)),"world music",ISNUMBER(SEARCH("journalism/audio", N2551)),"audio",ISNUMBER(SEARCH("photography/nature", N2551)),"nature",ISNUMBER(SEARCH("photography/people", N2551)),"people",ISNUMBER(SEARCH("photography/photobooks", N2551)),"photobooks",ISNUMBER(SEARCH("photography/places", N2551)),"places",ISNUMBER(SEARCH("publishing/art books", N2551)),"art books",ISNUMBER(SEARCH("publishing/children's books", N2551)),"children's books",ISNUMBER(SEARCH("publishing/fiction", N2551)),"fiction",ISNUMBER(SEARCH("publishing/nonfiction", N2551)),"nonfiction",ISNUMBER(SEARCH("publishing/radio &amp; podcasts", N2551)),"radio &amp; podcasts",ISNUMBER(SEARCH("publishing/translations", N2551)),"translations",ISNUMBER(SEARCH("technology/gadgets", N2551)),"gadgets",ISNUMBER(SEARCH("technology/hardware", N2551)),"hardware",ISNUMBER(SEARCH("technology/makerspaces", N2551)),"makerspaces",ISNUMBER(SEARCH("technology/space exploration", N2551)),"space exploration",ISNUMBER(SEARCH("technology/wearables", N2551)),"wearables",ISNUMBER(SEARCH("technology/web", N2551)),"web",ISNUMBER(SEARCH("theater/musical", N2551)),"musical",ISNUMBER(SEARCH("theater/plays", N2551)),"plays",ISNUMBER(SEARCH("theater/spaces", N2551)),"spaces")</f>
        <v>classical music</v>
      </c>
      <c r="S2551" s="6">
        <f t="shared" si="198"/>
        <v>41390.757754629631</v>
      </c>
      <c r="T2551" s="6">
        <f t="shared" si="199"/>
        <v>41425.708333333336</v>
      </c>
    </row>
    <row r="2552" spans="1:20" ht="48" hidden="1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tr">
        <f t="shared" si="197"/>
        <v>music</v>
      </c>
      <c r="R2552" t="str" cm="1">
        <f t="array" ref="R2552">_xlfn.IFS(ISNUMBER(SEARCH("film &amp; video/television", N2552)),"television",ISNUMBER(SEARCH("film &amp; video/animation", N2552)),"animation",ISNUMBER(SEARCH("film &amp; video/documentary", N2552)),"documentary",ISNUMBER(SEARCH("film &amp; video/drama", N2552)),"drama",ISNUMBER(SEARCH("film &amp; video/science fiction", N2552)),"science fiction",ISNUMBER(SEARCH("film &amp; video/shorts", N2552)),"shorts",ISNUMBER(SEARCH("food/food trucks", N2552)),"food trucks",ISNUMBER(SEARCH("food/restaurants", N2552)),"restaurants",ISNUMBER(SEARCH("food/small batch", N2552)),"small batch",ISNUMBER(SEARCH("games/mobile games", N2552)),"mobile games",ISNUMBER(SEARCH("games/tabletop games", N2552)),"tabletop games",ISNUMBER(SEARCH("games/video games", N2552)),"video games",ISNUMBER(SEARCH("music/classical music", N2552)),"classical music",ISNUMBER(SEARCH("music/electronic music", N2552)),"electronic music",ISNUMBER(SEARCH("music/faith", N2552)),"faith",ISNUMBER(SEARCH("music/indie rock", N2552)),"indie rock",ISNUMBER(SEARCH("music/jazz", N2552)),"jazz",ISNUMBER(SEARCH("music/metal", N2552)),"metal",ISNUMBER(SEARCH("music/pop", N2552)),"pop",ISNUMBER(SEARCH("music/rock", N2552)),"rock",ISNUMBER(SEARCH("music/world music", N2552)),"world music",ISNUMBER(SEARCH("journalism/audio", N2552)),"audio",ISNUMBER(SEARCH("photography/nature", N2552)),"nature",ISNUMBER(SEARCH("photography/people", N2552)),"people",ISNUMBER(SEARCH("photography/photobooks", N2552)),"photobooks",ISNUMBER(SEARCH("photography/places", N2552)),"places",ISNUMBER(SEARCH("publishing/art books", N2552)),"art books",ISNUMBER(SEARCH("publishing/children's books", N2552)),"children's books",ISNUMBER(SEARCH("publishing/fiction", N2552)),"fiction",ISNUMBER(SEARCH("publishing/nonfiction", N2552)),"nonfiction",ISNUMBER(SEARCH("publishing/radio &amp; podcasts", N2552)),"radio &amp; podcasts",ISNUMBER(SEARCH("publishing/translations", N2552)),"translations",ISNUMBER(SEARCH("technology/gadgets", N2552)),"gadgets",ISNUMBER(SEARCH("technology/hardware", N2552)),"hardware",ISNUMBER(SEARCH("technology/makerspaces", N2552)),"makerspaces",ISNUMBER(SEARCH("technology/space exploration", N2552)),"space exploration",ISNUMBER(SEARCH("technology/wearables", N2552)),"wearables",ISNUMBER(SEARCH("technology/web", N2552)),"web",ISNUMBER(SEARCH("theater/musical", N2552)),"musical",ISNUMBER(SEARCH("theater/plays", N2552)),"plays",ISNUMBER(SEARCH("theater/spaces", N2552)),"spaces")</f>
        <v>classical music</v>
      </c>
      <c r="S2552" s="6">
        <f t="shared" si="198"/>
        <v>42228.634328703702</v>
      </c>
      <c r="T2552" s="6">
        <f t="shared" si="199"/>
        <v>42285.165972222225</v>
      </c>
    </row>
    <row r="2553" spans="1:20" ht="48" hidden="1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tr">
        <f t="shared" si="197"/>
        <v>music</v>
      </c>
      <c r="R2553" t="str" cm="1">
        <f t="array" ref="R2553">_xlfn.IFS(ISNUMBER(SEARCH("film &amp; video/television", N2553)),"television",ISNUMBER(SEARCH("film &amp; video/animation", N2553)),"animation",ISNUMBER(SEARCH("film &amp; video/documentary", N2553)),"documentary",ISNUMBER(SEARCH("film &amp; video/drama", N2553)),"drama",ISNUMBER(SEARCH("film &amp; video/science fiction", N2553)),"science fiction",ISNUMBER(SEARCH("film &amp; video/shorts", N2553)),"shorts",ISNUMBER(SEARCH("food/food trucks", N2553)),"food trucks",ISNUMBER(SEARCH("food/restaurants", N2553)),"restaurants",ISNUMBER(SEARCH("food/small batch", N2553)),"small batch",ISNUMBER(SEARCH("games/mobile games", N2553)),"mobile games",ISNUMBER(SEARCH("games/tabletop games", N2553)),"tabletop games",ISNUMBER(SEARCH("games/video games", N2553)),"video games",ISNUMBER(SEARCH("music/classical music", N2553)),"classical music",ISNUMBER(SEARCH("music/electronic music", N2553)),"electronic music",ISNUMBER(SEARCH("music/faith", N2553)),"faith",ISNUMBER(SEARCH("music/indie rock", N2553)),"indie rock",ISNUMBER(SEARCH("music/jazz", N2553)),"jazz",ISNUMBER(SEARCH("music/metal", N2553)),"metal",ISNUMBER(SEARCH("music/pop", N2553)),"pop",ISNUMBER(SEARCH("music/rock", N2553)),"rock",ISNUMBER(SEARCH("music/world music", N2553)),"world music",ISNUMBER(SEARCH("journalism/audio", N2553)),"audio",ISNUMBER(SEARCH("photography/nature", N2553)),"nature",ISNUMBER(SEARCH("photography/people", N2553)),"people",ISNUMBER(SEARCH("photography/photobooks", N2553)),"photobooks",ISNUMBER(SEARCH("photography/places", N2553)),"places",ISNUMBER(SEARCH("publishing/art books", N2553)),"art books",ISNUMBER(SEARCH("publishing/children's books", N2553)),"children's books",ISNUMBER(SEARCH("publishing/fiction", N2553)),"fiction",ISNUMBER(SEARCH("publishing/nonfiction", N2553)),"nonfiction",ISNUMBER(SEARCH("publishing/radio &amp; podcasts", N2553)),"radio &amp; podcasts",ISNUMBER(SEARCH("publishing/translations", N2553)),"translations",ISNUMBER(SEARCH("technology/gadgets", N2553)),"gadgets",ISNUMBER(SEARCH("technology/hardware", N2553)),"hardware",ISNUMBER(SEARCH("technology/makerspaces", N2553)),"makerspaces",ISNUMBER(SEARCH("technology/space exploration", N2553)),"space exploration",ISNUMBER(SEARCH("technology/wearables", N2553)),"wearables",ISNUMBER(SEARCH("technology/web", N2553)),"web",ISNUMBER(SEARCH("theater/musical", N2553)),"musical",ISNUMBER(SEARCH("theater/plays", N2553)),"plays",ISNUMBER(SEARCH("theater/spaces", N2553)),"spaces")</f>
        <v>classical music</v>
      </c>
      <c r="S2553" s="6">
        <f t="shared" si="198"/>
        <v>40961.252141203702</v>
      </c>
      <c r="T2553" s="6">
        <f t="shared" si="19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tr">
        <f t="shared" si="197"/>
        <v>music</v>
      </c>
      <c r="R2554" t="str" cm="1">
        <f t="array" ref="R2554">_xlfn.IFS(ISNUMBER(SEARCH("film &amp; video/television", N2554)),"television",ISNUMBER(SEARCH("film &amp; video/animation", N2554)),"animation",ISNUMBER(SEARCH("film &amp; video/documentary", N2554)),"documentary",ISNUMBER(SEARCH("film &amp; video/drama", N2554)),"drama",ISNUMBER(SEARCH("film &amp; video/science fiction", N2554)),"science fiction",ISNUMBER(SEARCH("film &amp; video/shorts", N2554)),"shorts",ISNUMBER(SEARCH("food/food trucks", N2554)),"food trucks",ISNUMBER(SEARCH("food/restaurants", N2554)),"restaurants",ISNUMBER(SEARCH("food/small batch", N2554)),"small batch",ISNUMBER(SEARCH("games/mobile games", N2554)),"mobile games",ISNUMBER(SEARCH("games/tabletop games", N2554)),"tabletop games",ISNUMBER(SEARCH("games/video games", N2554)),"video games",ISNUMBER(SEARCH("music/classical music", N2554)),"classical music",ISNUMBER(SEARCH("music/electronic music", N2554)),"electronic music",ISNUMBER(SEARCH("music/faith", N2554)),"faith",ISNUMBER(SEARCH("music/indie rock", N2554)),"indie rock",ISNUMBER(SEARCH("music/jazz", N2554)),"jazz",ISNUMBER(SEARCH("music/metal", N2554)),"metal",ISNUMBER(SEARCH("music/pop", N2554)),"pop",ISNUMBER(SEARCH("music/rock", N2554)),"rock",ISNUMBER(SEARCH("music/world music", N2554)),"world music",ISNUMBER(SEARCH("journalism/audio", N2554)),"audio",ISNUMBER(SEARCH("photography/nature", N2554)),"nature",ISNUMBER(SEARCH("photography/people", N2554)),"people",ISNUMBER(SEARCH("photography/photobooks", N2554)),"photobooks",ISNUMBER(SEARCH("photography/places", N2554)),"places",ISNUMBER(SEARCH("publishing/art books", N2554)),"art books",ISNUMBER(SEARCH("publishing/children's books", N2554)),"children's books",ISNUMBER(SEARCH("publishing/fiction", N2554)),"fiction",ISNUMBER(SEARCH("publishing/nonfiction", N2554)),"nonfiction",ISNUMBER(SEARCH("publishing/radio &amp; podcasts", N2554)),"radio &amp; podcasts",ISNUMBER(SEARCH("publishing/translations", N2554)),"translations",ISNUMBER(SEARCH("technology/gadgets", N2554)),"gadgets",ISNUMBER(SEARCH("technology/hardware", N2554)),"hardware",ISNUMBER(SEARCH("technology/makerspaces", N2554)),"makerspaces",ISNUMBER(SEARCH("technology/space exploration", N2554)),"space exploration",ISNUMBER(SEARCH("technology/wearables", N2554)),"wearables",ISNUMBER(SEARCH("technology/web", N2554)),"web",ISNUMBER(SEARCH("theater/musical", N2554)),"musical",ISNUMBER(SEARCH("theater/plays", N2554)),"plays",ISNUMBER(SEARCH("theater/spaces", N2554)),"spaces")</f>
        <v>classical music</v>
      </c>
      <c r="S2554" s="6">
        <f t="shared" si="198"/>
        <v>42769.809965277775</v>
      </c>
      <c r="T2554" s="6">
        <f t="shared" si="199"/>
        <v>42799.809965277775</v>
      </c>
    </row>
    <row r="2555" spans="1:20" ht="48" hidden="1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tr">
        <f t="shared" si="197"/>
        <v>music</v>
      </c>
      <c r="R2555" t="str" cm="1">
        <f t="array" ref="R2555">_xlfn.IFS(ISNUMBER(SEARCH("film &amp; video/television", N2555)),"television",ISNUMBER(SEARCH("film &amp; video/animation", N2555)),"animation",ISNUMBER(SEARCH("film &amp; video/documentary", N2555)),"documentary",ISNUMBER(SEARCH("film &amp; video/drama", N2555)),"drama",ISNUMBER(SEARCH("film &amp; video/science fiction", N2555)),"science fiction",ISNUMBER(SEARCH("film &amp; video/shorts", N2555)),"shorts",ISNUMBER(SEARCH("food/food trucks", N2555)),"food trucks",ISNUMBER(SEARCH("food/restaurants", N2555)),"restaurants",ISNUMBER(SEARCH("food/small batch", N2555)),"small batch",ISNUMBER(SEARCH("games/mobile games", N2555)),"mobile games",ISNUMBER(SEARCH("games/tabletop games", N2555)),"tabletop games",ISNUMBER(SEARCH("games/video games", N2555)),"video games",ISNUMBER(SEARCH("music/classical music", N2555)),"classical music",ISNUMBER(SEARCH("music/electronic music", N2555)),"electronic music",ISNUMBER(SEARCH("music/faith", N2555)),"faith",ISNUMBER(SEARCH("music/indie rock", N2555)),"indie rock",ISNUMBER(SEARCH("music/jazz", N2555)),"jazz",ISNUMBER(SEARCH("music/metal", N2555)),"metal",ISNUMBER(SEARCH("music/pop", N2555)),"pop",ISNUMBER(SEARCH("music/rock", N2555)),"rock",ISNUMBER(SEARCH("music/world music", N2555)),"world music",ISNUMBER(SEARCH("journalism/audio", N2555)),"audio",ISNUMBER(SEARCH("photography/nature", N2555)),"nature",ISNUMBER(SEARCH("photography/people", N2555)),"people",ISNUMBER(SEARCH("photography/photobooks", N2555)),"photobooks",ISNUMBER(SEARCH("photography/places", N2555)),"places",ISNUMBER(SEARCH("publishing/art books", N2555)),"art books",ISNUMBER(SEARCH("publishing/children's books", N2555)),"children's books",ISNUMBER(SEARCH("publishing/fiction", N2555)),"fiction",ISNUMBER(SEARCH("publishing/nonfiction", N2555)),"nonfiction",ISNUMBER(SEARCH("publishing/radio &amp; podcasts", N2555)),"radio &amp; podcasts",ISNUMBER(SEARCH("publishing/translations", N2555)),"translations",ISNUMBER(SEARCH("technology/gadgets", N2555)),"gadgets",ISNUMBER(SEARCH("technology/hardware", N2555)),"hardware",ISNUMBER(SEARCH("technology/makerspaces", N2555)),"makerspaces",ISNUMBER(SEARCH("technology/space exploration", N2555)),"space exploration",ISNUMBER(SEARCH("technology/wearables", N2555)),"wearables",ISNUMBER(SEARCH("technology/web", N2555)),"web",ISNUMBER(SEARCH("theater/musical", N2555)),"musical",ISNUMBER(SEARCH("theater/plays", N2555)),"plays",ISNUMBER(SEARCH("theater/spaces", N2555)),"spaces")</f>
        <v>classical music</v>
      </c>
      <c r="S2555" s="6">
        <f t="shared" si="198"/>
        <v>41113.199155092596</v>
      </c>
      <c r="T2555" s="6">
        <f t="shared" si="199"/>
        <v>41173.199155092596</v>
      </c>
    </row>
    <row r="2556" spans="1:20" ht="48" hidden="1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tr">
        <f t="shared" si="197"/>
        <v>music</v>
      </c>
      <c r="R2556" t="str" cm="1">
        <f t="array" ref="R2556">_xlfn.IFS(ISNUMBER(SEARCH("film &amp; video/television", N2556)),"television",ISNUMBER(SEARCH("film &amp; video/animation", N2556)),"animation",ISNUMBER(SEARCH("film &amp; video/documentary", N2556)),"documentary",ISNUMBER(SEARCH("film &amp; video/drama", N2556)),"drama",ISNUMBER(SEARCH("film &amp; video/science fiction", N2556)),"science fiction",ISNUMBER(SEARCH("film &amp; video/shorts", N2556)),"shorts",ISNUMBER(SEARCH("food/food trucks", N2556)),"food trucks",ISNUMBER(SEARCH("food/restaurants", N2556)),"restaurants",ISNUMBER(SEARCH("food/small batch", N2556)),"small batch",ISNUMBER(SEARCH("games/mobile games", N2556)),"mobile games",ISNUMBER(SEARCH("games/tabletop games", N2556)),"tabletop games",ISNUMBER(SEARCH("games/video games", N2556)),"video games",ISNUMBER(SEARCH("music/classical music", N2556)),"classical music",ISNUMBER(SEARCH("music/electronic music", N2556)),"electronic music",ISNUMBER(SEARCH("music/faith", N2556)),"faith",ISNUMBER(SEARCH("music/indie rock", N2556)),"indie rock",ISNUMBER(SEARCH("music/jazz", N2556)),"jazz",ISNUMBER(SEARCH("music/metal", N2556)),"metal",ISNUMBER(SEARCH("music/pop", N2556)),"pop",ISNUMBER(SEARCH("music/rock", N2556)),"rock",ISNUMBER(SEARCH("music/world music", N2556)),"world music",ISNUMBER(SEARCH("journalism/audio", N2556)),"audio",ISNUMBER(SEARCH("photography/nature", N2556)),"nature",ISNUMBER(SEARCH("photography/people", N2556)),"people",ISNUMBER(SEARCH("photography/photobooks", N2556)),"photobooks",ISNUMBER(SEARCH("photography/places", N2556)),"places",ISNUMBER(SEARCH("publishing/art books", N2556)),"art books",ISNUMBER(SEARCH("publishing/children's books", N2556)),"children's books",ISNUMBER(SEARCH("publishing/fiction", N2556)),"fiction",ISNUMBER(SEARCH("publishing/nonfiction", N2556)),"nonfiction",ISNUMBER(SEARCH("publishing/radio &amp; podcasts", N2556)),"radio &amp; podcasts",ISNUMBER(SEARCH("publishing/translations", N2556)),"translations",ISNUMBER(SEARCH("technology/gadgets", N2556)),"gadgets",ISNUMBER(SEARCH("technology/hardware", N2556)),"hardware",ISNUMBER(SEARCH("technology/makerspaces", N2556)),"makerspaces",ISNUMBER(SEARCH("technology/space exploration", N2556)),"space exploration",ISNUMBER(SEARCH("technology/wearables", N2556)),"wearables",ISNUMBER(SEARCH("technology/web", N2556)),"web",ISNUMBER(SEARCH("theater/musical", N2556)),"musical",ISNUMBER(SEARCH("theater/plays", N2556)),"plays",ISNUMBER(SEARCH("theater/spaces", N2556)),"spaces")</f>
        <v>classical music</v>
      </c>
      <c r="S2556" s="6">
        <f t="shared" si="198"/>
        <v>42125.078275462962</v>
      </c>
      <c r="T2556" s="6">
        <f t="shared" si="199"/>
        <v>42156.165972222225</v>
      </c>
    </row>
    <row r="2557" spans="1:20" ht="48" hidden="1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tr">
        <f t="shared" si="197"/>
        <v>music</v>
      </c>
      <c r="R2557" t="str" cm="1">
        <f t="array" ref="R2557">_xlfn.IFS(ISNUMBER(SEARCH("film &amp; video/television", N2557)),"television",ISNUMBER(SEARCH("film &amp; video/animation", N2557)),"animation",ISNUMBER(SEARCH("film &amp; video/documentary", N2557)),"documentary",ISNUMBER(SEARCH("film &amp; video/drama", N2557)),"drama",ISNUMBER(SEARCH("film &amp; video/science fiction", N2557)),"science fiction",ISNUMBER(SEARCH("film &amp; video/shorts", N2557)),"shorts",ISNUMBER(SEARCH("food/food trucks", N2557)),"food trucks",ISNUMBER(SEARCH("food/restaurants", N2557)),"restaurants",ISNUMBER(SEARCH("food/small batch", N2557)),"small batch",ISNUMBER(SEARCH("games/mobile games", N2557)),"mobile games",ISNUMBER(SEARCH("games/tabletop games", N2557)),"tabletop games",ISNUMBER(SEARCH("games/video games", N2557)),"video games",ISNUMBER(SEARCH("music/classical music", N2557)),"classical music",ISNUMBER(SEARCH("music/electronic music", N2557)),"electronic music",ISNUMBER(SEARCH("music/faith", N2557)),"faith",ISNUMBER(SEARCH("music/indie rock", N2557)),"indie rock",ISNUMBER(SEARCH("music/jazz", N2557)),"jazz",ISNUMBER(SEARCH("music/metal", N2557)),"metal",ISNUMBER(SEARCH("music/pop", N2557)),"pop",ISNUMBER(SEARCH("music/rock", N2557)),"rock",ISNUMBER(SEARCH("music/world music", N2557)),"world music",ISNUMBER(SEARCH("journalism/audio", N2557)),"audio",ISNUMBER(SEARCH("photography/nature", N2557)),"nature",ISNUMBER(SEARCH("photography/people", N2557)),"people",ISNUMBER(SEARCH("photography/photobooks", N2557)),"photobooks",ISNUMBER(SEARCH("photography/places", N2557)),"places",ISNUMBER(SEARCH("publishing/art books", N2557)),"art books",ISNUMBER(SEARCH("publishing/children's books", N2557)),"children's books",ISNUMBER(SEARCH("publishing/fiction", N2557)),"fiction",ISNUMBER(SEARCH("publishing/nonfiction", N2557)),"nonfiction",ISNUMBER(SEARCH("publishing/radio &amp; podcasts", N2557)),"radio &amp; podcasts",ISNUMBER(SEARCH("publishing/translations", N2557)),"translations",ISNUMBER(SEARCH("technology/gadgets", N2557)),"gadgets",ISNUMBER(SEARCH("technology/hardware", N2557)),"hardware",ISNUMBER(SEARCH("technology/makerspaces", N2557)),"makerspaces",ISNUMBER(SEARCH("technology/space exploration", N2557)),"space exploration",ISNUMBER(SEARCH("technology/wearables", N2557)),"wearables",ISNUMBER(SEARCH("technology/web", N2557)),"web",ISNUMBER(SEARCH("theater/musical", N2557)),"musical",ISNUMBER(SEARCH("theater/plays", N2557)),"plays",ISNUMBER(SEARCH("theater/spaces", N2557)),"spaces")</f>
        <v>classical music</v>
      </c>
      <c r="S2557" s="6">
        <f t="shared" si="198"/>
        <v>41026.655011574076</v>
      </c>
      <c r="T2557" s="6">
        <f t="shared" si="199"/>
        <v>41057.655011574076</v>
      </c>
    </row>
    <row r="2558" spans="1:20" ht="48" hidden="1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tr">
        <f t="shared" si="197"/>
        <v>music</v>
      </c>
      <c r="R2558" t="str" cm="1">
        <f t="array" ref="R2558">_xlfn.IFS(ISNUMBER(SEARCH("film &amp; video/television", N2558)),"television",ISNUMBER(SEARCH("film &amp; video/animation", N2558)),"animation",ISNUMBER(SEARCH("film &amp; video/documentary", N2558)),"documentary",ISNUMBER(SEARCH("film &amp; video/drama", N2558)),"drama",ISNUMBER(SEARCH("film &amp; video/science fiction", N2558)),"science fiction",ISNUMBER(SEARCH("film &amp; video/shorts", N2558)),"shorts",ISNUMBER(SEARCH("food/food trucks", N2558)),"food trucks",ISNUMBER(SEARCH("food/restaurants", N2558)),"restaurants",ISNUMBER(SEARCH("food/small batch", N2558)),"small batch",ISNUMBER(SEARCH("games/mobile games", N2558)),"mobile games",ISNUMBER(SEARCH("games/tabletop games", N2558)),"tabletop games",ISNUMBER(SEARCH("games/video games", N2558)),"video games",ISNUMBER(SEARCH("music/classical music", N2558)),"classical music",ISNUMBER(SEARCH("music/electronic music", N2558)),"electronic music",ISNUMBER(SEARCH("music/faith", N2558)),"faith",ISNUMBER(SEARCH("music/indie rock", N2558)),"indie rock",ISNUMBER(SEARCH("music/jazz", N2558)),"jazz",ISNUMBER(SEARCH("music/metal", N2558)),"metal",ISNUMBER(SEARCH("music/pop", N2558)),"pop",ISNUMBER(SEARCH("music/rock", N2558)),"rock",ISNUMBER(SEARCH("music/world music", N2558)),"world music",ISNUMBER(SEARCH("journalism/audio", N2558)),"audio",ISNUMBER(SEARCH("photography/nature", N2558)),"nature",ISNUMBER(SEARCH("photography/people", N2558)),"people",ISNUMBER(SEARCH("photography/photobooks", N2558)),"photobooks",ISNUMBER(SEARCH("photography/places", N2558)),"places",ISNUMBER(SEARCH("publishing/art books", N2558)),"art books",ISNUMBER(SEARCH("publishing/children's books", N2558)),"children's books",ISNUMBER(SEARCH("publishing/fiction", N2558)),"fiction",ISNUMBER(SEARCH("publishing/nonfiction", N2558)),"nonfiction",ISNUMBER(SEARCH("publishing/radio &amp; podcasts", N2558)),"radio &amp; podcasts",ISNUMBER(SEARCH("publishing/translations", N2558)),"translations",ISNUMBER(SEARCH("technology/gadgets", N2558)),"gadgets",ISNUMBER(SEARCH("technology/hardware", N2558)),"hardware",ISNUMBER(SEARCH("technology/makerspaces", N2558)),"makerspaces",ISNUMBER(SEARCH("technology/space exploration", N2558)),"space exploration",ISNUMBER(SEARCH("technology/wearables", N2558)),"wearables",ISNUMBER(SEARCH("technology/web", N2558)),"web",ISNUMBER(SEARCH("theater/musical", N2558)),"musical",ISNUMBER(SEARCH("theater/plays", N2558)),"plays",ISNUMBER(SEARCH("theater/spaces", N2558)),"spaces")</f>
        <v>classical music</v>
      </c>
      <c r="S2558" s="6">
        <f t="shared" si="198"/>
        <v>41222.991400462961</v>
      </c>
      <c r="T2558" s="6">
        <f t="shared" si="199"/>
        <v>41267.991400462961</v>
      </c>
    </row>
    <row r="2559" spans="1:20" ht="32" hidden="1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tr">
        <f t="shared" si="197"/>
        <v>music</v>
      </c>
      <c r="R2559" t="str" cm="1">
        <f t="array" ref="R2559">_xlfn.IFS(ISNUMBER(SEARCH("film &amp; video/television", N2559)),"television",ISNUMBER(SEARCH("film &amp; video/animation", N2559)),"animation",ISNUMBER(SEARCH("film &amp; video/documentary", N2559)),"documentary",ISNUMBER(SEARCH("film &amp; video/drama", N2559)),"drama",ISNUMBER(SEARCH("film &amp; video/science fiction", N2559)),"science fiction",ISNUMBER(SEARCH("film &amp; video/shorts", N2559)),"shorts",ISNUMBER(SEARCH("food/food trucks", N2559)),"food trucks",ISNUMBER(SEARCH("food/restaurants", N2559)),"restaurants",ISNUMBER(SEARCH("food/small batch", N2559)),"small batch",ISNUMBER(SEARCH("games/mobile games", N2559)),"mobile games",ISNUMBER(SEARCH("games/tabletop games", N2559)),"tabletop games",ISNUMBER(SEARCH("games/video games", N2559)),"video games",ISNUMBER(SEARCH("music/classical music", N2559)),"classical music",ISNUMBER(SEARCH("music/electronic music", N2559)),"electronic music",ISNUMBER(SEARCH("music/faith", N2559)),"faith",ISNUMBER(SEARCH("music/indie rock", N2559)),"indie rock",ISNUMBER(SEARCH("music/jazz", N2559)),"jazz",ISNUMBER(SEARCH("music/metal", N2559)),"metal",ISNUMBER(SEARCH("music/pop", N2559)),"pop",ISNUMBER(SEARCH("music/rock", N2559)),"rock",ISNUMBER(SEARCH("music/world music", N2559)),"world music",ISNUMBER(SEARCH("journalism/audio", N2559)),"audio",ISNUMBER(SEARCH("photography/nature", N2559)),"nature",ISNUMBER(SEARCH("photography/people", N2559)),"people",ISNUMBER(SEARCH("photography/photobooks", N2559)),"photobooks",ISNUMBER(SEARCH("photography/places", N2559)),"places",ISNUMBER(SEARCH("publishing/art books", N2559)),"art books",ISNUMBER(SEARCH("publishing/children's books", N2559)),"children's books",ISNUMBER(SEARCH("publishing/fiction", N2559)),"fiction",ISNUMBER(SEARCH("publishing/nonfiction", N2559)),"nonfiction",ISNUMBER(SEARCH("publishing/radio &amp; podcasts", N2559)),"radio &amp; podcasts",ISNUMBER(SEARCH("publishing/translations", N2559)),"translations",ISNUMBER(SEARCH("technology/gadgets", N2559)),"gadgets",ISNUMBER(SEARCH("technology/hardware", N2559)),"hardware",ISNUMBER(SEARCH("technology/makerspaces", N2559)),"makerspaces",ISNUMBER(SEARCH("technology/space exploration", N2559)),"space exploration",ISNUMBER(SEARCH("technology/wearables", N2559)),"wearables",ISNUMBER(SEARCH("technology/web", N2559)),"web",ISNUMBER(SEARCH("theater/musical", N2559)),"musical",ISNUMBER(SEARCH("theater/plays", N2559)),"plays",ISNUMBER(SEARCH("theater/spaces", N2559)),"spaces")</f>
        <v>classical music</v>
      </c>
      <c r="S2559" s="6">
        <f t="shared" si="198"/>
        <v>41744.745208333334</v>
      </c>
      <c r="T2559" s="6">
        <f t="shared" si="199"/>
        <v>41774.745208333334</v>
      </c>
    </row>
    <row r="2560" spans="1:20" ht="32" hidden="1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tr">
        <f t="shared" si="197"/>
        <v>music</v>
      </c>
      <c r="R2560" t="str" cm="1">
        <f t="array" ref="R2560">_xlfn.IFS(ISNUMBER(SEARCH("film &amp; video/television", N2560)),"television",ISNUMBER(SEARCH("film &amp; video/animation", N2560)),"animation",ISNUMBER(SEARCH("film &amp; video/documentary", N2560)),"documentary",ISNUMBER(SEARCH("film &amp; video/drama", N2560)),"drama",ISNUMBER(SEARCH("film &amp; video/science fiction", N2560)),"science fiction",ISNUMBER(SEARCH("film &amp; video/shorts", N2560)),"shorts",ISNUMBER(SEARCH("food/food trucks", N2560)),"food trucks",ISNUMBER(SEARCH("food/restaurants", N2560)),"restaurants",ISNUMBER(SEARCH("food/small batch", N2560)),"small batch",ISNUMBER(SEARCH("games/mobile games", N2560)),"mobile games",ISNUMBER(SEARCH("games/tabletop games", N2560)),"tabletop games",ISNUMBER(SEARCH("games/video games", N2560)),"video games",ISNUMBER(SEARCH("music/classical music", N2560)),"classical music",ISNUMBER(SEARCH("music/electronic music", N2560)),"electronic music",ISNUMBER(SEARCH("music/faith", N2560)),"faith",ISNUMBER(SEARCH("music/indie rock", N2560)),"indie rock",ISNUMBER(SEARCH("music/jazz", N2560)),"jazz",ISNUMBER(SEARCH("music/metal", N2560)),"metal",ISNUMBER(SEARCH("music/pop", N2560)),"pop",ISNUMBER(SEARCH("music/rock", N2560)),"rock",ISNUMBER(SEARCH("music/world music", N2560)),"world music",ISNUMBER(SEARCH("journalism/audio", N2560)),"audio",ISNUMBER(SEARCH("photography/nature", N2560)),"nature",ISNUMBER(SEARCH("photography/people", N2560)),"people",ISNUMBER(SEARCH("photography/photobooks", N2560)),"photobooks",ISNUMBER(SEARCH("photography/places", N2560)),"places",ISNUMBER(SEARCH("publishing/art books", N2560)),"art books",ISNUMBER(SEARCH("publishing/children's books", N2560)),"children's books",ISNUMBER(SEARCH("publishing/fiction", N2560)),"fiction",ISNUMBER(SEARCH("publishing/nonfiction", N2560)),"nonfiction",ISNUMBER(SEARCH("publishing/radio &amp; podcasts", N2560)),"radio &amp; podcasts",ISNUMBER(SEARCH("publishing/translations", N2560)),"translations",ISNUMBER(SEARCH("technology/gadgets", N2560)),"gadgets",ISNUMBER(SEARCH("technology/hardware", N2560)),"hardware",ISNUMBER(SEARCH("technology/makerspaces", N2560)),"makerspaces",ISNUMBER(SEARCH("technology/space exploration", N2560)),"space exploration",ISNUMBER(SEARCH("technology/wearables", N2560)),"wearables",ISNUMBER(SEARCH("technology/web", N2560)),"web",ISNUMBER(SEARCH("theater/musical", N2560)),"musical",ISNUMBER(SEARCH("theater/plays", N2560)),"plays",ISNUMBER(SEARCH("theater/spaces", N2560)),"spaces")</f>
        <v>classical music</v>
      </c>
      <c r="S2560" s="6">
        <f t="shared" si="198"/>
        <v>42093.860023148154</v>
      </c>
      <c r="T2560" s="6">
        <f t="shared" si="199"/>
        <v>42125.582638888889</v>
      </c>
    </row>
    <row r="2561" spans="1:20" ht="48" hidden="1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tr">
        <f t="shared" si="197"/>
        <v>music</v>
      </c>
      <c r="R2561" t="str" cm="1">
        <f t="array" ref="R2561">_xlfn.IFS(ISNUMBER(SEARCH("film &amp; video/television", N2561)),"television",ISNUMBER(SEARCH("film &amp; video/animation", N2561)),"animation",ISNUMBER(SEARCH("film &amp; video/documentary", N2561)),"documentary",ISNUMBER(SEARCH("film &amp; video/drama", N2561)),"drama",ISNUMBER(SEARCH("film &amp; video/science fiction", N2561)),"science fiction",ISNUMBER(SEARCH("film &amp; video/shorts", N2561)),"shorts",ISNUMBER(SEARCH("food/food trucks", N2561)),"food trucks",ISNUMBER(SEARCH("food/restaurants", N2561)),"restaurants",ISNUMBER(SEARCH("food/small batch", N2561)),"small batch",ISNUMBER(SEARCH("games/mobile games", N2561)),"mobile games",ISNUMBER(SEARCH("games/tabletop games", N2561)),"tabletop games",ISNUMBER(SEARCH("games/video games", N2561)),"video games",ISNUMBER(SEARCH("music/classical music", N2561)),"classical music",ISNUMBER(SEARCH("music/electronic music", N2561)),"electronic music",ISNUMBER(SEARCH("music/faith", N2561)),"faith",ISNUMBER(SEARCH("music/indie rock", N2561)),"indie rock",ISNUMBER(SEARCH("music/jazz", N2561)),"jazz",ISNUMBER(SEARCH("music/metal", N2561)),"metal",ISNUMBER(SEARCH("music/pop", N2561)),"pop",ISNUMBER(SEARCH("music/rock", N2561)),"rock",ISNUMBER(SEARCH("music/world music", N2561)),"world music",ISNUMBER(SEARCH("journalism/audio", N2561)),"audio",ISNUMBER(SEARCH("photography/nature", N2561)),"nature",ISNUMBER(SEARCH("photography/people", N2561)),"people",ISNUMBER(SEARCH("photography/photobooks", N2561)),"photobooks",ISNUMBER(SEARCH("photography/places", N2561)),"places",ISNUMBER(SEARCH("publishing/art books", N2561)),"art books",ISNUMBER(SEARCH("publishing/children's books", N2561)),"children's books",ISNUMBER(SEARCH("publishing/fiction", N2561)),"fiction",ISNUMBER(SEARCH("publishing/nonfiction", N2561)),"nonfiction",ISNUMBER(SEARCH("publishing/radio &amp; podcasts", N2561)),"radio &amp; podcasts",ISNUMBER(SEARCH("publishing/translations", N2561)),"translations",ISNUMBER(SEARCH("technology/gadgets", N2561)),"gadgets",ISNUMBER(SEARCH("technology/hardware", N2561)),"hardware",ISNUMBER(SEARCH("technology/makerspaces", N2561)),"makerspaces",ISNUMBER(SEARCH("technology/space exploration", N2561)),"space exploration",ISNUMBER(SEARCH("technology/wearables", N2561)),"wearables",ISNUMBER(SEARCH("technology/web", N2561)),"web",ISNUMBER(SEARCH("theater/musical", N2561)),"musical",ISNUMBER(SEARCH("theater/plays", N2561)),"plays",ISNUMBER(SEARCH("theater/spaces", N2561)),"spaces")</f>
        <v>classical music</v>
      </c>
      <c r="S2561" s="6">
        <f t="shared" si="198"/>
        <v>40829.873657407406</v>
      </c>
      <c r="T2561" s="6">
        <f t="shared" si="19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tr">
        <f t="shared" si="197"/>
        <v>music</v>
      </c>
      <c r="R2562" t="str" cm="1">
        <f t="array" ref="R2562">_xlfn.IFS(ISNUMBER(SEARCH("film &amp; video/television", N2562)),"television",ISNUMBER(SEARCH("film &amp; video/animation", N2562)),"animation",ISNUMBER(SEARCH("film &amp; video/documentary", N2562)),"documentary",ISNUMBER(SEARCH("film &amp; video/drama", N2562)),"drama",ISNUMBER(SEARCH("film &amp; video/science fiction", N2562)),"science fiction",ISNUMBER(SEARCH("film &amp; video/shorts", N2562)),"shorts",ISNUMBER(SEARCH("food/food trucks", N2562)),"food trucks",ISNUMBER(SEARCH("food/restaurants", N2562)),"restaurants",ISNUMBER(SEARCH("food/small batch", N2562)),"small batch",ISNUMBER(SEARCH("games/mobile games", N2562)),"mobile games",ISNUMBER(SEARCH("games/tabletop games", N2562)),"tabletop games",ISNUMBER(SEARCH("games/video games", N2562)),"video games",ISNUMBER(SEARCH("music/classical music", N2562)),"classical music",ISNUMBER(SEARCH("music/electronic music", N2562)),"electronic music",ISNUMBER(SEARCH("music/faith", N2562)),"faith",ISNUMBER(SEARCH("music/indie rock", N2562)),"indie rock",ISNUMBER(SEARCH("music/jazz", N2562)),"jazz",ISNUMBER(SEARCH("music/metal", N2562)),"metal",ISNUMBER(SEARCH("music/pop", N2562)),"pop",ISNUMBER(SEARCH("music/rock", N2562)),"rock",ISNUMBER(SEARCH("music/world music", N2562)),"world music",ISNUMBER(SEARCH("journalism/audio", N2562)),"audio",ISNUMBER(SEARCH("photography/nature", N2562)),"nature",ISNUMBER(SEARCH("photography/people", N2562)),"people",ISNUMBER(SEARCH("photography/photobooks", N2562)),"photobooks",ISNUMBER(SEARCH("photography/places", N2562)),"places",ISNUMBER(SEARCH("publishing/art books", N2562)),"art books",ISNUMBER(SEARCH("publishing/children's books", N2562)),"children's books",ISNUMBER(SEARCH("publishing/fiction", N2562)),"fiction",ISNUMBER(SEARCH("publishing/nonfiction", N2562)),"nonfiction",ISNUMBER(SEARCH("publishing/radio &amp; podcasts", N2562)),"radio &amp; podcasts",ISNUMBER(SEARCH("publishing/translations", N2562)),"translations",ISNUMBER(SEARCH("technology/gadgets", N2562)),"gadgets",ISNUMBER(SEARCH("technology/hardware", N2562)),"hardware",ISNUMBER(SEARCH("technology/makerspaces", N2562)),"makerspaces",ISNUMBER(SEARCH("technology/space exploration", N2562)),"space exploration",ISNUMBER(SEARCH("technology/wearables", N2562)),"wearables",ISNUMBER(SEARCH("technology/web", N2562)),"web",ISNUMBER(SEARCH("theater/musical", N2562)),"musical",ISNUMBER(SEARCH("theater/plays", N2562)),"plays",ISNUMBER(SEARCH("theater/spaces", N2562)),"spaces")</f>
        <v>classical music</v>
      </c>
      <c r="S2562" s="6">
        <f t="shared" si="198"/>
        <v>42039.951087962967</v>
      </c>
      <c r="T2562" s="6">
        <f t="shared" si="199"/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(E2563/D2563)*100</f>
        <v>0</v>
      </c>
      <c r="P2563">
        <v>0</v>
      </c>
      <c r="Q2563" t="str">
        <f t="shared" ref="Q2563:Q2626" si="201">_xlfn.IFS(ISNUMBER(SEARCH("film &amp; video", N2563)),"film &amp; video",ISNUMBER(SEARCH("food", N2563)),"food",ISNUMBER(SEARCH("games", N2563)),"games",ISNUMBER(SEARCH("journalism", N2563)),"journalism",ISNUMBER(SEARCH("music", N2563)),"music",ISNUMBER(SEARCH("photography", N2563)),"photography",ISNUMBER(SEARCH("publishing", N2563)),"publishing",ISNUMBER(SEARCH("technology", N2563)),"technology",ISNUMBER(SEARCH("theater", N2563)),"theater")</f>
        <v>food</v>
      </c>
      <c r="R2563" t="str" cm="1">
        <f t="array" ref="R2563">_xlfn.IFS(ISNUMBER(SEARCH("film &amp; video/television", N2563)),"television",ISNUMBER(SEARCH("film &amp; video/animation", N2563)),"animation",ISNUMBER(SEARCH("film &amp; video/documentary", N2563)),"documentary",ISNUMBER(SEARCH("film &amp; video/drama", N2563)),"drama",ISNUMBER(SEARCH("film &amp; video/science fiction", N2563)),"science fiction",ISNUMBER(SEARCH("film &amp; video/shorts", N2563)),"shorts",ISNUMBER(SEARCH("food/food trucks", N2563)),"food trucks",ISNUMBER(SEARCH("food/restaurants", N2563)),"restaurants",ISNUMBER(SEARCH("food/small batch", N2563)),"small batch",ISNUMBER(SEARCH("games/mobile games", N2563)),"mobile games",ISNUMBER(SEARCH("games/tabletop games", N2563)),"tabletop games",ISNUMBER(SEARCH("games/video games", N2563)),"video games",ISNUMBER(SEARCH("music/classical music", N2563)),"classical music",ISNUMBER(SEARCH("music/electronic music", N2563)),"electronic music",ISNUMBER(SEARCH("music/faith", N2563)),"faith",ISNUMBER(SEARCH("music/indie rock", N2563)),"indie rock",ISNUMBER(SEARCH("music/jazz", N2563)),"jazz",ISNUMBER(SEARCH("music/metal", N2563)),"metal",ISNUMBER(SEARCH("music/pop", N2563)),"pop",ISNUMBER(SEARCH("music/rock", N2563)),"rock",ISNUMBER(SEARCH("music/world music", N2563)),"world music",ISNUMBER(SEARCH("journalism/audio", N2563)),"audio",ISNUMBER(SEARCH("photography/nature", N2563)),"nature",ISNUMBER(SEARCH("photography/people", N2563)),"people",ISNUMBER(SEARCH("photography/photobooks", N2563)),"photobooks",ISNUMBER(SEARCH("photography/places", N2563)),"places",ISNUMBER(SEARCH("publishing/art books", N2563)),"art books",ISNUMBER(SEARCH("publishing/children's books", N2563)),"children's books",ISNUMBER(SEARCH("publishing/fiction", N2563)),"fiction",ISNUMBER(SEARCH("publishing/nonfiction", N2563)),"nonfiction",ISNUMBER(SEARCH("publishing/radio &amp; podcasts", N2563)),"radio &amp; podcasts",ISNUMBER(SEARCH("publishing/translations", N2563)),"translations",ISNUMBER(SEARCH("technology/gadgets", N2563)),"gadgets",ISNUMBER(SEARCH("technology/hardware", N2563)),"hardware",ISNUMBER(SEARCH("technology/makerspaces", N2563)),"makerspaces",ISNUMBER(SEARCH("technology/space exploration", N2563)),"space exploration",ISNUMBER(SEARCH("technology/wearables", N2563)),"wearables",ISNUMBER(SEARCH("technology/web", N2563)),"web",ISNUMBER(SEARCH("theater/musical", N2563)),"musical",ISNUMBER(SEARCH("theater/plays", N2563)),"plays",ISNUMBER(SEARCH("theater/spaces", N2563)),"spaces")</f>
        <v>food trucks</v>
      </c>
      <c r="S2563" s="6">
        <f t="shared" ref="S2563:S2626" si="202">(((J2563/60)/60)/24)+DATE(1970,1,1)</f>
        <v>42260.528807870374</v>
      </c>
      <c r="T2563" s="6">
        <f t="shared" ref="T2563:T2626" si="203">(((I2563/60)/60)/24)+DATE(1970,1,1)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ref="P2564:P2626" si="204">(E2564/L2564)</f>
        <v>25</v>
      </c>
      <c r="Q2564" t="str">
        <f t="shared" si="201"/>
        <v>food</v>
      </c>
      <c r="R2564" t="str" cm="1">
        <f t="array" ref="R2564">_xlfn.IFS(ISNUMBER(SEARCH("film &amp; video/television", N2564)),"television",ISNUMBER(SEARCH("film &amp; video/animation", N2564)),"animation",ISNUMBER(SEARCH("film &amp; video/documentary", N2564)),"documentary",ISNUMBER(SEARCH("film &amp; video/drama", N2564)),"drama",ISNUMBER(SEARCH("film &amp; video/science fiction", N2564)),"science fiction",ISNUMBER(SEARCH("film &amp; video/shorts", N2564)),"shorts",ISNUMBER(SEARCH("food/food trucks", N2564)),"food trucks",ISNUMBER(SEARCH("food/restaurants", N2564)),"restaurants",ISNUMBER(SEARCH("food/small batch", N2564)),"small batch",ISNUMBER(SEARCH("games/mobile games", N2564)),"mobile games",ISNUMBER(SEARCH("games/tabletop games", N2564)),"tabletop games",ISNUMBER(SEARCH("games/video games", N2564)),"video games",ISNUMBER(SEARCH("music/classical music", N2564)),"classical music",ISNUMBER(SEARCH("music/electronic music", N2564)),"electronic music",ISNUMBER(SEARCH("music/faith", N2564)),"faith",ISNUMBER(SEARCH("music/indie rock", N2564)),"indie rock",ISNUMBER(SEARCH("music/jazz", N2564)),"jazz",ISNUMBER(SEARCH("music/metal", N2564)),"metal",ISNUMBER(SEARCH("music/pop", N2564)),"pop",ISNUMBER(SEARCH("music/rock", N2564)),"rock",ISNUMBER(SEARCH("music/world music", N2564)),"world music",ISNUMBER(SEARCH("journalism/audio", N2564)),"audio",ISNUMBER(SEARCH("photography/nature", N2564)),"nature",ISNUMBER(SEARCH("photography/people", N2564)),"people",ISNUMBER(SEARCH("photography/photobooks", N2564)),"photobooks",ISNUMBER(SEARCH("photography/places", N2564)),"places",ISNUMBER(SEARCH("publishing/art books", N2564)),"art books",ISNUMBER(SEARCH("publishing/children's books", N2564)),"children's books",ISNUMBER(SEARCH("publishing/fiction", N2564)),"fiction",ISNUMBER(SEARCH("publishing/nonfiction", N2564)),"nonfiction",ISNUMBER(SEARCH("publishing/radio &amp; podcasts", N2564)),"radio &amp; podcasts",ISNUMBER(SEARCH("publishing/translations", N2564)),"translations",ISNUMBER(SEARCH("technology/gadgets", N2564)),"gadgets",ISNUMBER(SEARCH("technology/hardware", N2564)),"hardware",ISNUMBER(SEARCH("technology/makerspaces", N2564)),"makerspaces",ISNUMBER(SEARCH("technology/space exploration", N2564)),"space exploration",ISNUMBER(SEARCH("technology/wearables", N2564)),"wearables",ISNUMBER(SEARCH("technology/web", N2564)),"web",ISNUMBER(SEARCH("theater/musical", N2564)),"musical",ISNUMBER(SEARCH("theater/plays", N2564)),"plays",ISNUMBER(SEARCH("theater/spaces", N2564)),"spaces")</f>
        <v>food trucks</v>
      </c>
      <c r="S2564" s="6">
        <f t="shared" si="202"/>
        <v>42594.524756944447</v>
      </c>
      <c r="T2564" s="6">
        <f t="shared" si="203"/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v>0</v>
      </c>
      <c r="Q2565" t="str">
        <f t="shared" si="201"/>
        <v>food</v>
      </c>
      <c r="R2565" t="str" cm="1">
        <f t="array" ref="R2565">_xlfn.IFS(ISNUMBER(SEARCH("film &amp; video/television", N2565)),"television",ISNUMBER(SEARCH("film &amp; video/animation", N2565)),"animation",ISNUMBER(SEARCH("film &amp; video/documentary", N2565)),"documentary",ISNUMBER(SEARCH("film &amp; video/drama", N2565)),"drama",ISNUMBER(SEARCH("film &amp; video/science fiction", N2565)),"science fiction",ISNUMBER(SEARCH("film &amp; video/shorts", N2565)),"shorts",ISNUMBER(SEARCH("food/food trucks", N2565)),"food trucks",ISNUMBER(SEARCH("food/restaurants", N2565)),"restaurants",ISNUMBER(SEARCH("food/small batch", N2565)),"small batch",ISNUMBER(SEARCH("games/mobile games", N2565)),"mobile games",ISNUMBER(SEARCH("games/tabletop games", N2565)),"tabletop games",ISNUMBER(SEARCH("games/video games", N2565)),"video games",ISNUMBER(SEARCH("music/classical music", N2565)),"classical music",ISNUMBER(SEARCH("music/electronic music", N2565)),"electronic music",ISNUMBER(SEARCH("music/faith", N2565)),"faith",ISNUMBER(SEARCH("music/indie rock", N2565)),"indie rock",ISNUMBER(SEARCH("music/jazz", N2565)),"jazz",ISNUMBER(SEARCH("music/metal", N2565)),"metal",ISNUMBER(SEARCH("music/pop", N2565)),"pop",ISNUMBER(SEARCH("music/rock", N2565)),"rock",ISNUMBER(SEARCH("music/world music", N2565)),"world music",ISNUMBER(SEARCH("journalism/audio", N2565)),"audio",ISNUMBER(SEARCH("photography/nature", N2565)),"nature",ISNUMBER(SEARCH("photography/people", N2565)),"people",ISNUMBER(SEARCH("photography/photobooks", N2565)),"photobooks",ISNUMBER(SEARCH("photography/places", N2565)),"places",ISNUMBER(SEARCH("publishing/art books", N2565)),"art books",ISNUMBER(SEARCH("publishing/children's books", N2565)),"children's books",ISNUMBER(SEARCH("publishing/fiction", N2565)),"fiction",ISNUMBER(SEARCH("publishing/nonfiction", N2565)),"nonfiction",ISNUMBER(SEARCH("publishing/radio &amp; podcasts", N2565)),"radio &amp; podcasts",ISNUMBER(SEARCH("publishing/translations", N2565)),"translations",ISNUMBER(SEARCH("technology/gadgets", N2565)),"gadgets",ISNUMBER(SEARCH("technology/hardware", N2565)),"hardware",ISNUMBER(SEARCH("technology/makerspaces", N2565)),"makerspaces",ISNUMBER(SEARCH("technology/space exploration", N2565)),"space exploration",ISNUMBER(SEARCH("technology/wearables", N2565)),"wearables",ISNUMBER(SEARCH("technology/web", N2565)),"web",ISNUMBER(SEARCH("theater/musical", N2565)),"musical",ISNUMBER(SEARCH("theater/plays", N2565)),"plays",ISNUMBER(SEARCH("theater/spaces", N2565)),"spaces")</f>
        <v>food trucks</v>
      </c>
      <c r="S2565" s="6">
        <f t="shared" si="202"/>
        <v>42155.139479166668</v>
      </c>
      <c r="T2565" s="6">
        <f t="shared" si="203"/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v>0</v>
      </c>
      <c r="Q2566" t="str">
        <f t="shared" si="201"/>
        <v>food</v>
      </c>
      <c r="R2566" t="str" cm="1">
        <f t="array" ref="R2566">_xlfn.IFS(ISNUMBER(SEARCH("film &amp; video/television", N2566)),"television",ISNUMBER(SEARCH("film &amp; video/animation", N2566)),"animation",ISNUMBER(SEARCH("film &amp; video/documentary", N2566)),"documentary",ISNUMBER(SEARCH("film &amp; video/drama", N2566)),"drama",ISNUMBER(SEARCH("film &amp; video/science fiction", N2566)),"science fiction",ISNUMBER(SEARCH("film &amp; video/shorts", N2566)),"shorts",ISNUMBER(SEARCH("food/food trucks", N2566)),"food trucks",ISNUMBER(SEARCH("food/restaurants", N2566)),"restaurants",ISNUMBER(SEARCH("food/small batch", N2566)),"small batch",ISNUMBER(SEARCH("games/mobile games", N2566)),"mobile games",ISNUMBER(SEARCH("games/tabletop games", N2566)),"tabletop games",ISNUMBER(SEARCH("games/video games", N2566)),"video games",ISNUMBER(SEARCH("music/classical music", N2566)),"classical music",ISNUMBER(SEARCH("music/electronic music", N2566)),"electronic music",ISNUMBER(SEARCH("music/faith", N2566)),"faith",ISNUMBER(SEARCH("music/indie rock", N2566)),"indie rock",ISNUMBER(SEARCH("music/jazz", N2566)),"jazz",ISNUMBER(SEARCH("music/metal", N2566)),"metal",ISNUMBER(SEARCH("music/pop", N2566)),"pop",ISNUMBER(SEARCH("music/rock", N2566)),"rock",ISNUMBER(SEARCH("music/world music", N2566)),"world music",ISNUMBER(SEARCH("journalism/audio", N2566)),"audio",ISNUMBER(SEARCH("photography/nature", N2566)),"nature",ISNUMBER(SEARCH("photography/people", N2566)),"people",ISNUMBER(SEARCH("photography/photobooks", N2566)),"photobooks",ISNUMBER(SEARCH("photography/places", N2566)),"places",ISNUMBER(SEARCH("publishing/art books", N2566)),"art books",ISNUMBER(SEARCH("publishing/children's books", N2566)),"children's books",ISNUMBER(SEARCH("publishing/fiction", N2566)),"fiction",ISNUMBER(SEARCH("publishing/nonfiction", N2566)),"nonfiction",ISNUMBER(SEARCH("publishing/radio &amp; podcasts", N2566)),"radio &amp; podcasts",ISNUMBER(SEARCH("publishing/translations", N2566)),"translations",ISNUMBER(SEARCH("technology/gadgets", N2566)),"gadgets",ISNUMBER(SEARCH("technology/hardware", N2566)),"hardware",ISNUMBER(SEARCH("technology/makerspaces", N2566)),"makerspaces",ISNUMBER(SEARCH("technology/space exploration", N2566)),"space exploration",ISNUMBER(SEARCH("technology/wearables", N2566)),"wearables",ISNUMBER(SEARCH("technology/web", N2566)),"web",ISNUMBER(SEARCH("theater/musical", N2566)),"musical",ISNUMBER(SEARCH("theater/plays", N2566)),"plays",ISNUMBER(SEARCH("theater/spaces", N2566)),"spaces")</f>
        <v>food trucks</v>
      </c>
      <c r="S2566" s="6">
        <f t="shared" si="202"/>
        <v>41822.040497685186</v>
      </c>
      <c r="T2566" s="6">
        <f t="shared" si="203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4"/>
        <v>100</v>
      </c>
      <c r="Q2567" t="str">
        <f t="shared" si="201"/>
        <v>food</v>
      </c>
      <c r="R2567" t="str" cm="1">
        <f t="array" ref="R2567">_xlfn.IFS(ISNUMBER(SEARCH("film &amp; video/television", N2567)),"television",ISNUMBER(SEARCH("film &amp; video/animation", N2567)),"animation",ISNUMBER(SEARCH("film &amp; video/documentary", N2567)),"documentary",ISNUMBER(SEARCH("film &amp; video/drama", N2567)),"drama",ISNUMBER(SEARCH("film &amp; video/science fiction", N2567)),"science fiction",ISNUMBER(SEARCH("film &amp; video/shorts", N2567)),"shorts",ISNUMBER(SEARCH("food/food trucks", N2567)),"food trucks",ISNUMBER(SEARCH("food/restaurants", N2567)),"restaurants",ISNUMBER(SEARCH("food/small batch", N2567)),"small batch",ISNUMBER(SEARCH("games/mobile games", N2567)),"mobile games",ISNUMBER(SEARCH("games/tabletop games", N2567)),"tabletop games",ISNUMBER(SEARCH("games/video games", N2567)),"video games",ISNUMBER(SEARCH("music/classical music", N2567)),"classical music",ISNUMBER(SEARCH("music/electronic music", N2567)),"electronic music",ISNUMBER(SEARCH("music/faith", N2567)),"faith",ISNUMBER(SEARCH("music/indie rock", N2567)),"indie rock",ISNUMBER(SEARCH("music/jazz", N2567)),"jazz",ISNUMBER(SEARCH("music/metal", N2567)),"metal",ISNUMBER(SEARCH("music/pop", N2567)),"pop",ISNUMBER(SEARCH("music/rock", N2567)),"rock",ISNUMBER(SEARCH("music/world music", N2567)),"world music",ISNUMBER(SEARCH("journalism/audio", N2567)),"audio",ISNUMBER(SEARCH("photography/nature", N2567)),"nature",ISNUMBER(SEARCH("photography/people", N2567)),"people",ISNUMBER(SEARCH("photography/photobooks", N2567)),"photobooks",ISNUMBER(SEARCH("photography/places", N2567)),"places",ISNUMBER(SEARCH("publishing/art books", N2567)),"art books",ISNUMBER(SEARCH("publishing/children's books", N2567)),"children's books",ISNUMBER(SEARCH("publishing/fiction", N2567)),"fiction",ISNUMBER(SEARCH("publishing/nonfiction", N2567)),"nonfiction",ISNUMBER(SEARCH("publishing/radio &amp; podcasts", N2567)),"radio &amp; podcasts",ISNUMBER(SEARCH("publishing/translations", N2567)),"translations",ISNUMBER(SEARCH("technology/gadgets", N2567)),"gadgets",ISNUMBER(SEARCH("technology/hardware", N2567)),"hardware",ISNUMBER(SEARCH("technology/makerspaces", N2567)),"makerspaces",ISNUMBER(SEARCH("technology/space exploration", N2567)),"space exploration",ISNUMBER(SEARCH("technology/wearables", N2567)),"wearables",ISNUMBER(SEARCH("technology/web", N2567)),"web",ISNUMBER(SEARCH("theater/musical", N2567)),"musical",ISNUMBER(SEARCH("theater/plays", N2567)),"plays",ISNUMBER(SEARCH("theater/spaces", N2567)),"spaces")</f>
        <v>food trucks</v>
      </c>
      <c r="S2567" s="6">
        <f t="shared" si="202"/>
        <v>42440.650335648148</v>
      </c>
      <c r="T2567" s="6">
        <f t="shared" si="203"/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v>0</v>
      </c>
      <c r="Q2568" t="str">
        <f t="shared" si="201"/>
        <v>food</v>
      </c>
      <c r="R2568" t="str" cm="1">
        <f t="array" ref="R2568">_xlfn.IFS(ISNUMBER(SEARCH("film &amp; video/television", N2568)),"television",ISNUMBER(SEARCH("film &amp; video/animation", N2568)),"animation",ISNUMBER(SEARCH("film &amp; video/documentary", N2568)),"documentary",ISNUMBER(SEARCH("film &amp; video/drama", N2568)),"drama",ISNUMBER(SEARCH("film &amp; video/science fiction", N2568)),"science fiction",ISNUMBER(SEARCH("film &amp; video/shorts", N2568)),"shorts",ISNUMBER(SEARCH("food/food trucks", N2568)),"food trucks",ISNUMBER(SEARCH("food/restaurants", N2568)),"restaurants",ISNUMBER(SEARCH("food/small batch", N2568)),"small batch",ISNUMBER(SEARCH("games/mobile games", N2568)),"mobile games",ISNUMBER(SEARCH("games/tabletop games", N2568)),"tabletop games",ISNUMBER(SEARCH("games/video games", N2568)),"video games",ISNUMBER(SEARCH("music/classical music", N2568)),"classical music",ISNUMBER(SEARCH("music/electronic music", N2568)),"electronic music",ISNUMBER(SEARCH("music/faith", N2568)),"faith",ISNUMBER(SEARCH("music/indie rock", N2568)),"indie rock",ISNUMBER(SEARCH("music/jazz", N2568)),"jazz",ISNUMBER(SEARCH("music/metal", N2568)),"metal",ISNUMBER(SEARCH("music/pop", N2568)),"pop",ISNUMBER(SEARCH("music/rock", N2568)),"rock",ISNUMBER(SEARCH("music/world music", N2568)),"world music",ISNUMBER(SEARCH("journalism/audio", N2568)),"audio",ISNUMBER(SEARCH("photography/nature", N2568)),"nature",ISNUMBER(SEARCH("photography/people", N2568)),"people",ISNUMBER(SEARCH("photography/photobooks", N2568)),"photobooks",ISNUMBER(SEARCH("photography/places", N2568)),"places",ISNUMBER(SEARCH("publishing/art books", N2568)),"art books",ISNUMBER(SEARCH("publishing/children's books", N2568)),"children's books",ISNUMBER(SEARCH("publishing/fiction", N2568)),"fiction",ISNUMBER(SEARCH("publishing/nonfiction", N2568)),"nonfiction",ISNUMBER(SEARCH("publishing/radio &amp; podcasts", N2568)),"radio &amp; podcasts",ISNUMBER(SEARCH("publishing/translations", N2568)),"translations",ISNUMBER(SEARCH("technology/gadgets", N2568)),"gadgets",ISNUMBER(SEARCH("technology/hardware", N2568)),"hardware",ISNUMBER(SEARCH("technology/makerspaces", N2568)),"makerspaces",ISNUMBER(SEARCH("technology/space exploration", N2568)),"space exploration",ISNUMBER(SEARCH("technology/wearables", N2568)),"wearables",ISNUMBER(SEARCH("technology/web", N2568)),"web",ISNUMBER(SEARCH("theater/musical", N2568)),"musical",ISNUMBER(SEARCH("theater/plays", N2568)),"plays",ISNUMBER(SEARCH("theater/spaces", N2568)),"spaces")</f>
        <v>food trucks</v>
      </c>
      <c r="S2568" s="6">
        <f t="shared" si="202"/>
        <v>41842.980879629627</v>
      </c>
      <c r="T2568" s="6">
        <f t="shared" si="203"/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4"/>
        <v>60</v>
      </c>
      <c r="Q2569" t="str">
        <f t="shared" si="201"/>
        <v>food</v>
      </c>
      <c r="R2569" t="str" cm="1">
        <f t="array" ref="R2569">_xlfn.IFS(ISNUMBER(SEARCH("film &amp; video/television", N2569)),"television",ISNUMBER(SEARCH("film &amp; video/animation", N2569)),"animation",ISNUMBER(SEARCH("film &amp; video/documentary", N2569)),"documentary",ISNUMBER(SEARCH("film &amp; video/drama", N2569)),"drama",ISNUMBER(SEARCH("film &amp; video/science fiction", N2569)),"science fiction",ISNUMBER(SEARCH("film &amp; video/shorts", N2569)),"shorts",ISNUMBER(SEARCH("food/food trucks", N2569)),"food trucks",ISNUMBER(SEARCH("food/restaurants", N2569)),"restaurants",ISNUMBER(SEARCH("food/small batch", N2569)),"small batch",ISNUMBER(SEARCH("games/mobile games", N2569)),"mobile games",ISNUMBER(SEARCH("games/tabletop games", N2569)),"tabletop games",ISNUMBER(SEARCH("games/video games", N2569)),"video games",ISNUMBER(SEARCH("music/classical music", N2569)),"classical music",ISNUMBER(SEARCH("music/electronic music", N2569)),"electronic music",ISNUMBER(SEARCH("music/faith", N2569)),"faith",ISNUMBER(SEARCH("music/indie rock", N2569)),"indie rock",ISNUMBER(SEARCH("music/jazz", N2569)),"jazz",ISNUMBER(SEARCH("music/metal", N2569)),"metal",ISNUMBER(SEARCH("music/pop", N2569)),"pop",ISNUMBER(SEARCH("music/rock", N2569)),"rock",ISNUMBER(SEARCH("music/world music", N2569)),"world music",ISNUMBER(SEARCH("journalism/audio", N2569)),"audio",ISNUMBER(SEARCH("photography/nature", N2569)),"nature",ISNUMBER(SEARCH("photography/people", N2569)),"people",ISNUMBER(SEARCH("photography/photobooks", N2569)),"photobooks",ISNUMBER(SEARCH("photography/places", N2569)),"places",ISNUMBER(SEARCH("publishing/art books", N2569)),"art books",ISNUMBER(SEARCH("publishing/children's books", N2569)),"children's books",ISNUMBER(SEARCH("publishing/fiction", N2569)),"fiction",ISNUMBER(SEARCH("publishing/nonfiction", N2569)),"nonfiction",ISNUMBER(SEARCH("publishing/radio &amp; podcasts", N2569)),"radio &amp; podcasts",ISNUMBER(SEARCH("publishing/translations", N2569)),"translations",ISNUMBER(SEARCH("technology/gadgets", N2569)),"gadgets",ISNUMBER(SEARCH("technology/hardware", N2569)),"hardware",ISNUMBER(SEARCH("technology/makerspaces", N2569)),"makerspaces",ISNUMBER(SEARCH("technology/space exploration", N2569)),"space exploration",ISNUMBER(SEARCH("technology/wearables", N2569)),"wearables",ISNUMBER(SEARCH("technology/web", N2569)),"web",ISNUMBER(SEARCH("theater/musical", N2569)),"musical",ISNUMBER(SEARCH("theater/plays", N2569)),"plays",ISNUMBER(SEARCH("theater/spaces", N2569)),"spaces")</f>
        <v>food trucks</v>
      </c>
      <c r="S2569" s="6">
        <f t="shared" si="202"/>
        <v>42087.878912037035</v>
      </c>
      <c r="T2569" s="6">
        <f t="shared" si="203"/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4"/>
        <v>50</v>
      </c>
      <c r="Q2570" t="str">
        <f t="shared" si="201"/>
        <v>food</v>
      </c>
      <c r="R2570" t="str" cm="1">
        <f t="array" ref="R2570">_xlfn.IFS(ISNUMBER(SEARCH("film &amp; video/television", N2570)),"television",ISNUMBER(SEARCH("film &amp; video/animation", N2570)),"animation",ISNUMBER(SEARCH("film &amp; video/documentary", N2570)),"documentary",ISNUMBER(SEARCH("film &amp; video/drama", N2570)),"drama",ISNUMBER(SEARCH("film &amp; video/science fiction", N2570)),"science fiction",ISNUMBER(SEARCH("film &amp; video/shorts", N2570)),"shorts",ISNUMBER(SEARCH("food/food trucks", N2570)),"food trucks",ISNUMBER(SEARCH("food/restaurants", N2570)),"restaurants",ISNUMBER(SEARCH("food/small batch", N2570)),"small batch",ISNUMBER(SEARCH("games/mobile games", N2570)),"mobile games",ISNUMBER(SEARCH("games/tabletop games", N2570)),"tabletop games",ISNUMBER(SEARCH("games/video games", N2570)),"video games",ISNUMBER(SEARCH("music/classical music", N2570)),"classical music",ISNUMBER(SEARCH("music/electronic music", N2570)),"electronic music",ISNUMBER(SEARCH("music/faith", N2570)),"faith",ISNUMBER(SEARCH("music/indie rock", N2570)),"indie rock",ISNUMBER(SEARCH("music/jazz", N2570)),"jazz",ISNUMBER(SEARCH("music/metal", N2570)),"metal",ISNUMBER(SEARCH("music/pop", N2570)),"pop",ISNUMBER(SEARCH("music/rock", N2570)),"rock",ISNUMBER(SEARCH("music/world music", N2570)),"world music",ISNUMBER(SEARCH("journalism/audio", N2570)),"audio",ISNUMBER(SEARCH("photography/nature", N2570)),"nature",ISNUMBER(SEARCH("photography/people", N2570)),"people",ISNUMBER(SEARCH("photography/photobooks", N2570)),"photobooks",ISNUMBER(SEARCH("photography/places", N2570)),"places",ISNUMBER(SEARCH("publishing/art books", N2570)),"art books",ISNUMBER(SEARCH("publishing/children's books", N2570)),"children's books",ISNUMBER(SEARCH("publishing/fiction", N2570)),"fiction",ISNUMBER(SEARCH("publishing/nonfiction", N2570)),"nonfiction",ISNUMBER(SEARCH("publishing/radio &amp; podcasts", N2570)),"radio &amp; podcasts",ISNUMBER(SEARCH("publishing/translations", N2570)),"translations",ISNUMBER(SEARCH("technology/gadgets", N2570)),"gadgets",ISNUMBER(SEARCH("technology/hardware", N2570)),"hardware",ISNUMBER(SEARCH("technology/makerspaces", N2570)),"makerspaces",ISNUMBER(SEARCH("technology/space exploration", N2570)),"space exploration",ISNUMBER(SEARCH("technology/wearables", N2570)),"wearables",ISNUMBER(SEARCH("technology/web", N2570)),"web",ISNUMBER(SEARCH("theater/musical", N2570)),"musical",ISNUMBER(SEARCH("theater/plays", N2570)),"plays",ISNUMBER(SEARCH("theater/spaces", N2570)),"spaces")</f>
        <v>food trucks</v>
      </c>
      <c r="S2570" s="6">
        <f t="shared" si="202"/>
        <v>42584.666597222225</v>
      </c>
      <c r="T2570" s="6">
        <f t="shared" si="203"/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4"/>
        <v>72.5</v>
      </c>
      <c r="Q2571" t="str">
        <f t="shared" si="201"/>
        <v>food</v>
      </c>
      <c r="R2571" t="str" cm="1">
        <f t="array" ref="R2571">_xlfn.IFS(ISNUMBER(SEARCH("film &amp; video/television", N2571)),"television",ISNUMBER(SEARCH("film &amp; video/animation", N2571)),"animation",ISNUMBER(SEARCH("film &amp; video/documentary", N2571)),"documentary",ISNUMBER(SEARCH("film &amp; video/drama", N2571)),"drama",ISNUMBER(SEARCH("film &amp; video/science fiction", N2571)),"science fiction",ISNUMBER(SEARCH("film &amp; video/shorts", N2571)),"shorts",ISNUMBER(SEARCH("food/food trucks", N2571)),"food trucks",ISNUMBER(SEARCH("food/restaurants", N2571)),"restaurants",ISNUMBER(SEARCH("food/small batch", N2571)),"small batch",ISNUMBER(SEARCH("games/mobile games", N2571)),"mobile games",ISNUMBER(SEARCH("games/tabletop games", N2571)),"tabletop games",ISNUMBER(SEARCH("games/video games", N2571)),"video games",ISNUMBER(SEARCH("music/classical music", N2571)),"classical music",ISNUMBER(SEARCH("music/electronic music", N2571)),"electronic music",ISNUMBER(SEARCH("music/faith", N2571)),"faith",ISNUMBER(SEARCH("music/indie rock", N2571)),"indie rock",ISNUMBER(SEARCH("music/jazz", N2571)),"jazz",ISNUMBER(SEARCH("music/metal", N2571)),"metal",ISNUMBER(SEARCH("music/pop", N2571)),"pop",ISNUMBER(SEARCH("music/rock", N2571)),"rock",ISNUMBER(SEARCH("music/world music", N2571)),"world music",ISNUMBER(SEARCH("journalism/audio", N2571)),"audio",ISNUMBER(SEARCH("photography/nature", N2571)),"nature",ISNUMBER(SEARCH("photography/people", N2571)),"people",ISNUMBER(SEARCH("photography/photobooks", N2571)),"photobooks",ISNUMBER(SEARCH("photography/places", N2571)),"places",ISNUMBER(SEARCH("publishing/art books", N2571)),"art books",ISNUMBER(SEARCH("publishing/children's books", N2571)),"children's books",ISNUMBER(SEARCH("publishing/fiction", N2571)),"fiction",ISNUMBER(SEARCH("publishing/nonfiction", N2571)),"nonfiction",ISNUMBER(SEARCH("publishing/radio &amp; podcasts", N2571)),"radio &amp; podcasts",ISNUMBER(SEARCH("publishing/translations", N2571)),"translations",ISNUMBER(SEARCH("technology/gadgets", N2571)),"gadgets",ISNUMBER(SEARCH("technology/hardware", N2571)),"hardware",ISNUMBER(SEARCH("technology/makerspaces", N2571)),"makerspaces",ISNUMBER(SEARCH("technology/space exploration", N2571)),"space exploration",ISNUMBER(SEARCH("technology/wearables", N2571)),"wearables",ISNUMBER(SEARCH("technology/web", N2571)),"web",ISNUMBER(SEARCH("theater/musical", N2571)),"musical",ISNUMBER(SEARCH("theater/plays", N2571)),"plays",ISNUMBER(SEARCH("theater/spaces", N2571)),"spaces")</f>
        <v>food trucks</v>
      </c>
      <c r="S2571" s="6">
        <f t="shared" si="202"/>
        <v>42234.105462962965</v>
      </c>
      <c r="T2571" s="6">
        <f t="shared" si="203"/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4"/>
        <v>29.5</v>
      </c>
      <c r="Q2572" t="str">
        <f t="shared" si="201"/>
        <v>food</v>
      </c>
      <c r="R2572" t="str" cm="1">
        <f t="array" ref="R2572">_xlfn.IFS(ISNUMBER(SEARCH("film &amp; video/television", N2572)),"television",ISNUMBER(SEARCH("film &amp; video/animation", N2572)),"animation",ISNUMBER(SEARCH("film &amp; video/documentary", N2572)),"documentary",ISNUMBER(SEARCH("film &amp; video/drama", N2572)),"drama",ISNUMBER(SEARCH("film &amp; video/science fiction", N2572)),"science fiction",ISNUMBER(SEARCH("film &amp; video/shorts", N2572)),"shorts",ISNUMBER(SEARCH("food/food trucks", N2572)),"food trucks",ISNUMBER(SEARCH("food/restaurants", N2572)),"restaurants",ISNUMBER(SEARCH("food/small batch", N2572)),"small batch",ISNUMBER(SEARCH("games/mobile games", N2572)),"mobile games",ISNUMBER(SEARCH("games/tabletop games", N2572)),"tabletop games",ISNUMBER(SEARCH("games/video games", N2572)),"video games",ISNUMBER(SEARCH("music/classical music", N2572)),"classical music",ISNUMBER(SEARCH("music/electronic music", N2572)),"electronic music",ISNUMBER(SEARCH("music/faith", N2572)),"faith",ISNUMBER(SEARCH("music/indie rock", N2572)),"indie rock",ISNUMBER(SEARCH("music/jazz", N2572)),"jazz",ISNUMBER(SEARCH("music/metal", N2572)),"metal",ISNUMBER(SEARCH("music/pop", N2572)),"pop",ISNUMBER(SEARCH("music/rock", N2572)),"rock",ISNUMBER(SEARCH("music/world music", N2572)),"world music",ISNUMBER(SEARCH("journalism/audio", N2572)),"audio",ISNUMBER(SEARCH("photography/nature", N2572)),"nature",ISNUMBER(SEARCH("photography/people", N2572)),"people",ISNUMBER(SEARCH("photography/photobooks", N2572)),"photobooks",ISNUMBER(SEARCH("photography/places", N2572)),"places",ISNUMBER(SEARCH("publishing/art books", N2572)),"art books",ISNUMBER(SEARCH("publishing/children's books", N2572)),"children's books",ISNUMBER(SEARCH("publishing/fiction", N2572)),"fiction",ISNUMBER(SEARCH("publishing/nonfiction", N2572)),"nonfiction",ISNUMBER(SEARCH("publishing/radio &amp; podcasts", N2572)),"radio &amp; podcasts",ISNUMBER(SEARCH("publishing/translations", N2572)),"translations",ISNUMBER(SEARCH("technology/gadgets", N2572)),"gadgets",ISNUMBER(SEARCH("technology/hardware", N2572)),"hardware",ISNUMBER(SEARCH("technology/makerspaces", N2572)),"makerspaces",ISNUMBER(SEARCH("technology/space exploration", N2572)),"space exploration",ISNUMBER(SEARCH("technology/wearables", N2572)),"wearables",ISNUMBER(SEARCH("technology/web", N2572)),"web",ISNUMBER(SEARCH("theater/musical", N2572)),"musical",ISNUMBER(SEARCH("theater/plays", N2572)),"plays",ISNUMBER(SEARCH("theater/spaces", N2572)),"spaces")</f>
        <v>food trucks</v>
      </c>
      <c r="S2572" s="6">
        <f t="shared" si="202"/>
        <v>42744.903182870374</v>
      </c>
      <c r="T2572" s="6">
        <f t="shared" si="203"/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4"/>
        <v>62.5</v>
      </c>
      <c r="Q2573" t="str">
        <f t="shared" si="201"/>
        <v>food</v>
      </c>
      <c r="R2573" t="str" cm="1">
        <f t="array" ref="R2573">_xlfn.IFS(ISNUMBER(SEARCH("film &amp; video/television", N2573)),"television",ISNUMBER(SEARCH("film &amp; video/animation", N2573)),"animation",ISNUMBER(SEARCH("film &amp; video/documentary", N2573)),"documentary",ISNUMBER(SEARCH("film &amp; video/drama", N2573)),"drama",ISNUMBER(SEARCH("film &amp; video/science fiction", N2573)),"science fiction",ISNUMBER(SEARCH("film &amp; video/shorts", N2573)),"shorts",ISNUMBER(SEARCH("food/food trucks", N2573)),"food trucks",ISNUMBER(SEARCH("food/restaurants", N2573)),"restaurants",ISNUMBER(SEARCH("food/small batch", N2573)),"small batch",ISNUMBER(SEARCH("games/mobile games", N2573)),"mobile games",ISNUMBER(SEARCH("games/tabletop games", N2573)),"tabletop games",ISNUMBER(SEARCH("games/video games", N2573)),"video games",ISNUMBER(SEARCH("music/classical music", N2573)),"classical music",ISNUMBER(SEARCH("music/electronic music", N2573)),"electronic music",ISNUMBER(SEARCH("music/faith", N2573)),"faith",ISNUMBER(SEARCH("music/indie rock", N2573)),"indie rock",ISNUMBER(SEARCH("music/jazz", N2573)),"jazz",ISNUMBER(SEARCH("music/metal", N2573)),"metal",ISNUMBER(SEARCH("music/pop", N2573)),"pop",ISNUMBER(SEARCH("music/rock", N2573)),"rock",ISNUMBER(SEARCH("music/world music", N2573)),"world music",ISNUMBER(SEARCH("journalism/audio", N2573)),"audio",ISNUMBER(SEARCH("photography/nature", N2573)),"nature",ISNUMBER(SEARCH("photography/people", N2573)),"people",ISNUMBER(SEARCH("photography/photobooks", N2573)),"photobooks",ISNUMBER(SEARCH("photography/places", N2573)),"places",ISNUMBER(SEARCH("publishing/art books", N2573)),"art books",ISNUMBER(SEARCH("publishing/children's books", N2573)),"children's books",ISNUMBER(SEARCH("publishing/fiction", N2573)),"fiction",ISNUMBER(SEARCH("publishing/nonfiction", N2573)),"nonfiction",ISNUMBER(SEARCH("publishing/radio &amp; podcasts", N2573)),"radio &amp; podcasts",ISNUMBER(SEARCH("publishing/translations", N2573)),"translations",ISNUMBER(SEARCH("technology/gadgets", N2573)),"gadgets",ISNUMBER(SEARCH("technology/hardware", N2573)),"hardware",ISNUMBER(SEARCH("technology/makerspaces", N2573)),"makerspaces",ISNUMBER(SEARCH("technology/space exploration", N2573)),"space exploration",ISNUMBER(SEARCH("technology/wearables", N2573)),"wearables",ISNUMBER(SEARCH("technology/web", N2573)),"web",ISNUMBER(SEARCH("theater/musical", N2573)),"musical",ISNUMBER(SEARCH("theater/plays", N2573)),"plays",ISNUMBER(SEARCH("theater/spaces", N2573)),"spaces")</f>
        <v>food trucks</v>
      </c>
      <c r="S2573" s="6">
        <f t="shared" si="202"/>
        <v>42449.341678240744</v>
      </c>
      <c r="T2573" s="6">
        <f t="shared" si="203"/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v>0</v>
      </c>
      <c r="Q2574" t="str">
        <f t="shared" si="201"/>
        <v>food</v>
      </c>
      <c r="R2574" t="str" cm="1">
        <f t="array" ref="R2574">_xlfn.IFS(ISNUMBER(SEARCH("film &amp; video/television", N2574)),"television",ISNUMBER(SEARCH("film &amp; video/animation", N2574)),"animation",ISNUMBER(SEARCH("film &amp; video/documentary", N2574)),"documentary",ISNUMBER(SEARCH("film &amp; video/drama", N2574)),"drama",ISNUMBER(SEARCH("film &amp; video/science fiction", N2574)),"science fiction",ISNUMBER(SEARCH("film &amp; video/shorts", N2574)),"shorts",ISNUMBER(SEARCH("food/food trucks", N2574)),"food trucks",ISNUMBER(SEARCH("food/restaurants", N2574)),"restaurants",ISNUMBER(SEARCH("food/small batch", N2574)),"small batch",ISNUMBER(SEARCH("games/mobile games", N2574)),"mobile games",ISNUMBER(SEARCH("games/tabletop games", N2574)),"tabletop games",ISNUMBER(SEARCH("games/video games", N2574)),"video games",ISNUMBER(SEARCH("music/classical music", N2574)),"classical music",ISNUMBER(SEARCH("music/electronic music", N2574)),"electronic music",ISNUMBER(SEARCH("music/faith", N2574)),"faith",ISNUMBER(SEARCH("music/indie rock", N2574)),"indie rock",ISNUMBER(SEARCH("music/jazz", N2574)),"jazz",ISNUMBER(SEARCH("music/metal", N2574)),"metal",ISNUMBER(SEARCH("music/pop", N2574)),"pop",ISNUMBER(SEARCH("music/rock", N2574)),"rock",ISNUMBER(SEARCH("music/world music", N2574)),"world music",ISNUMBER(SEARCH("journalism/audio", N2574)),"audio",ISNUMBER(SEARCH("photography/nature", N2574)),"nature",ISNUMBER(SEARCH("photography/people", N2574)),"people",ISNUMBER(SEARCH("photography/photobooks", N2574)),"photobooks",ISNUMBER(SEARCH("photography/places", N2574)),"places",ISNUMBER(SEARCH("publishing/art books", N2574)),"art books",ISNUMBER(SEARCH("publishing/children's books", N2574)),"children's books",ISNUMBER(SEARCH("publishing/fiction", N2574)),"fiction",ISNUMBER(SEARCH("publishing/nonfiction", N2574)),"nonfiction",ISNUMBER(SEARCH("publishing/radio &amp; podcasts", N2574)),"radio &amp; podcasts",ISNUMBER(SEARCH("publishing/translations", N2574)),"translations",ISNUMBER(SEARCH("technology/gadgets", N2574)),"gadgets",ISNUMBER(SEARCH("technology/hardware", N2574)),"hardware",ISNUMBER(SEARCH("technology/makerspaces", N2574)),"makerspaces",ISNUMBER(SEARCH("technology/space exploration", N2574)),"space exploration",ISNUMBER(SEARCH("technology/wearables", N2574)),"wearables",ISNUMBER(SEARCH("technology/web", N2574)),"web",ISNUMBER(SEARCH("theater/musical", N2574)),"musical",ISNUMBER(SEARCH("theater/plays", N2574)),"plays",ISNUMBER(SEARCH("theater/spaces", N2574)),"spaces")</f>
        <v>food trucks</v>
      </c>
      <c r="S2574" s="6">
        <f t="shared" si="202"/>
        <v>42077.119409722218</v>
      </c>
      <c r="T2574" s="6">
        <f t="shared" si="203"/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v>0</v>
      </c>
      <c r="Q2575" t="str">
        <f t="shared" si="201"/>
        <v>food</v>
      </c>
      <c r="R2575" t="str" cm="1">
        <f t="array" ref="R2575">_xlfn.IFS(ISNUMBER(SEARCH("film &amp; video/television", N2575)),"television",ISNUMBER(SEARCH("film &amp; video/animation", N2575)),"animation",ISNUMBER(SEARCH("film &amp; video/documentary", N2575)),"documentary",ISNUMBER(SEARCH("film &amp; video/drama", N2575)),"drama",ISNUMBER(SEARCH("film &amp; video/science fiction", N2575)),"science fiction",ISNUMBER(SEARCH("film &amp; video/shorts", N2575)),"shorts",ISNUMBER(SEARCH("food/food trucks", N2575)),"food trucks",ISNUMBER(SEARCH("food/restaurants", N2575)),"restaurants",ISNUMBER(SEARCH("food/small batch", N2575)),"small batch",ISNUMBER(SEARCH("games/mobile games", N2575)),"mobile games",ISNUMBER(SEARCH("games/tabletop games", N2575)),"tabletop games",ISNUMBER(SEARCH("games/video games", N2575)),"video games",ISNUMBER(SEARCH("music/classical music", N2575)),"classical music",ISNUMBER(SEARCH("music/electronic music", N2575)),"electronic music",ISNUMBER(SEARCH("music/faith", N2575)),"faith",ISNUMBER(SEARCH("music/indie rock", N2575)),"indie rock",ISNUMBER(SEARCH("music/jazz", N2575)),"jazz",ISNUMBER(SEARCH("music/metal", N2575)),"metal",ISNUMBER(SEARCH("music/pop", N2575)),"pop",ISNUMBER(SEARCH("music/rock", N2575)),"rock",ISNUMBER(SEARCH("music/world music", N2575)),"world music",ISNUMBER(SEARCH("journalism/audio", N2575)),"audio",ISNUMBER(SEARCH("photography/nature", N2575)),"nature",ISNUMBER(SEARCH("photography/people", N2575)),"people",ISNUMBER(SEARCH("photography/photobooks", N2575)),"photobooks",ISNUMBER(SEARCH("photography/places", N2575)),"places",ISNUMBER(SEARCH("publishing/art books", N2575)),"art books",ISNUMBER(SEARCH("publishing/children's books", N2575)),"children's books",ISNUMBER(SEARCH("publishing/fiction", N2575)),"fiction",ISNUMBER(SEARCH("publishing/nonfiction", N2575)),"nonfiction",ISNUMBER(SEARCH("publishing/radio &amp; podcasts", N2575)),"radio &amp; podcasts",ISNUMBER(SEARCH("publishing/translations", N2575)),"translations",ISNUMBER(SEARCH("technology/gadgets", N2575)),"gadgets",ISNUMBER(SEARCH("technology/hardware", N2575)),"hardware",ISNUMBER(SEARCH("technology/makerspaces", N2575)),"makerspaces",ISNUMBER(SEARCH("technology/space exploration", N2575)),"space exploration",ISNUMBER(SEARCH("technology/wearables", N2575)),"wearables",ISNUMBER(SEARCH("technology/web", N2575)),"web",ISNUMBER(SEARCH("theater/musical", N2575)),"musical",ISNUMBER(SEARCH("theater/plays", N2575)),"plays",ISNUMBER(SEARCH("theater/spaces", N2575)),"spaces")</f>
        <v>food trucks</v>
      </c>
      <c r="S2575" s="6">
        <f t="shared" si="202"/>
        <v>41829.592002314814</v>
      </c>
      <c r="T2575" s="6">
        <f t="shared" si="203"/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v>0</v>
      </c>
      <c r="Q2576" t="str">
        <f t="shared" si="201"/>
        <v>food</v>
      </c>
      <c r="R2576" t="str" cm="1">
        <f t="array" ref="R2576">_xlfn.IFS(ISNUMBER(SEARCH("film &amp; video/television", N2576)),"television",ISNUMBER(SEARCH("film &amp; video/animation", N2576)),"animation",ISNUMBER(SEARCH("film &amp; video/documentary", N2576)),"documentary",ISNUMBER(SEARCH("film &amp; video/drama", N2576)),"drama",ISNUMBER(SEARCH("film &amp; video/science fiction", N2576)),"science fiction",ISNUMBER(SEARCH("film &amp; video/shorts", N2576)),"shorts",ISNUMBER(SEARCH("food/food trucks", N2576)),"food trucks",ISNUMBER(SEARCH("food/restaurants", N2576)),"restaurants",ISNUMBER(SEARCH("food/small batch", N2576)),"small batch",ISNUMBER(SEARCH("games/mobile games", N2576)),"mobile games",ISNUMBER(SEARCH("games/tabletop games", N2576)),"tabletop games",ISNUMBER(SEARCH("games/video games", N2576)),"video games",ISNUMBER(SEARCH("music/classical music", N2576)),"classical music",ISNUMBER(SEARCH("music/electronic music", N2576)),"electronic music",ISNUMBER(SEARCH("music/faith", N2576)),"faith",ISNUMBER(SEARCH("music/indie rock", N2576)),"indie rock",ISNUMBER(SEARCH("music/jazz", N2576)),"jazz",ISNUMBER(SEARCH("music/metal", N2576)),"metal",ISNUMBER(SEARCH("music/pop", N2576)),"pop",ISNUMBER(SEARCH("music/rock", N2576)),"rock",ISNUMBER(SEARCH("music/world music", N2576)),"world music",ISNUMBER(SEARCH("journalism/audio", N2576)),"audio",ISNUMBER(SEARCH("photography/nature", N2576)),"nature",ISNUMBER(SEARCH("photography/people", N2576)),"people",ISNUMBER(SEARCH("photography/photobooks", N2576)),"photobooks",ISNUMBER(SEARCH("photography/places", N2576)),"places",ISNUMBER(SEARCH("publishing/art books", N2576)),"art books",ISNUMBER(SEARCH("publishing/children's books", N2576)),"children's books",ISNUMBER(SEARCH("publishing/fiction", N2576)),"fiction",ISNUMBER(SEARCH("publishing/nonfiction", N2576)),"nonfiction",ISNUMBER(SEARCH("publishing/radio &amp; podcasts", N2576)),"radio &amp; podcasts",ISNUMBER(SEARCH("publishing/translations", N2576)),"translations",ISNUMBER(SEARCH("technology/gadgets", N2576)),"gadgets",ISNUMBER(SEARCH("technology/hardware", N2576)),"hardware",ISNUMBER(SEARCH("technology/makerspaces", N2576)),"makerspaces",ISNUMBER(SEARCH("technology/space exploration", N2576)),"space exploration",ISNUMBER(SEARCH("technology/wearables", N2576)),"wearables",ISNUMBER(SEARCH("technology/web", N2576)),"web",ISNUMBER(SEARCH("theater/musical", N2576)),"musical",ISNUMBER(SEARCH("theater/plays", N2576)),"plays",ISNUMBER(SEARCH("theater/spaces", N2576)),"spaces")</f>
        <v>food trucks</v>
      </c>
      <c r="S2576" s="6">
        <f t="shared" si="202"/>
        <v>42487.825752314813</v>
      </c>
      <c r="T2576" s="6">
        <f t="shared" si="203"/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v>0</v>
      </c>
      <c r="Q2577" t="str">
        <f t="shared" si="201"/>
        <v>food</v>
      </c>
      <c r="R2577" t="str" cm="1">
        <f t="array" ref="R2577">_xlfn.IFS(ISNUMBER(SEARCH("film &amp; video/television", N2577)),"television",ISNUMBER(SEARCH("film &amp; video/animation", N2577)),"animation",ISNUMBER(SEARCH("film &amp; video/documentary", N2577)),"documentary",ISNUMBER(SEARCH("film &amp; video/drama", N2577)),"drama",ISNUMBER(SEARCH("film &amp; video/science fiction", N2577)),"science fiction",ISNUMBER(SEARCH("film &amp; video/shorts", N2577)),"shorts",ISNUMBER(SEARCH("food/food trucks", N2577)),"food trucks",ISNUMBER(SEARCH("food/restaurants", N2577)),"restaurants",ISNUMBER(SEARCH("food/small batch", N2577)),"small batch",ISNUMBER(SEARCH("games/mobile games", N2577)),"mobile games",ISNUMBER(SEARCH("games/tabletop games", N2577)),"tabletop games",ISNUMBER(SEARCH("games/video games", N2577)),"video games",ISNUMBER(SEARCH("music/classical music", N2577)),"classical music",ISNUMBER(SEARCH("music/electronic music", N2577)),"electronic music",ISNUMBER(SEARCH("music/faith", N2577)),"faith",ISNUMBER(SEARCH("music/indie rock", N2577)),"indie rock",ISNUMBER(SEARCH("music/jazz", N2577)),"jazz",ISNUMBER(SEARCH("music/metal", N2577)),"metal",ISNUMBER(SEARCH("music/pop", N2577)),"pop",ISNUMBER(SEARCH("music/rock", N2577)),"rock",ISNUMBER(SEARCH("music/world music", N2577)),"world music",ISNUMBER(SEARCH("journalism/audio", N2577)),"audio",ISNUMBER(SEARCH("photography/nature", N2577)),"nature",ISNUMBER(SEARCH("photography/people", N2577)),"people",ISNUMBER(SEARCH("photography/photobooks", N2577)),"photobooks",ISNUMBER(SEARCH("photography/places", N2577)),"places",ISNUMBER(SEARCH("publishing/art books", N2577)),"art books",ISNUMBER(SEARCH("publishing/children's books", N2577)),"children's books",ISNUMBER(SEARCH("publishing/fiction", N2577)),"fiction",ISNUMBER(SEARCH("publishing/nonfiction", N2577)),"nonfiction",ISNUMBER(SEARCH("publishing/radio &amp; podcasts", N2577)),"radio &amp; podcasts",ISNUMBER(SEARCH("publishing/translations", N2577)),"translations",ISNUMBER(SEARCH("technology/gadgets", N2577)),"gadgets",ISNUMBER(SEARCH("technology/hardware", N2577)),"hardware",ISNUMBER(SEARCH("technology/makerspaces", N2577)),"makerspaces",ISNUMBER(SEARCH("technology/space exploration", N2577)),"space exploration",ISNUMBER(SEARCH("technology/wearables", N2577)),"wearables",ISNUMBER(SEARCH("technology/web", N2577)),"web",ISNUMBER(SEARCH("theater/musical", N2577)),"musical",ISNUMBER(SEARCH("theater/plays", N2577)),"plays",ISNUMBER(SEARCH("theater/spaces", N2577)),"spaces")</f>
        <v>food trucks</v>
      </c>
      <c r="S2577" s="6">
        <f t="shared" si="202"/>
        <v>41986.108726851846</v>
      </c>
      <c r="T2577" s="6">
        <f t="shared" si="203"/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v>0</v>
      </c>
      <c r="Q2578" t="str">
        <f t="shared" si="201"/>
        <v>food</v>
      </c>
      <c r="R2578" t="str" cm="1">
        <f t="array" ref="R2578">_xlfn.IFS(ISNUMBER(SEARCH("film &amp; video/television", N2578)),"television",ISNUMBER(SEARCH("film &amp; video/animation", N2578)),"animation",ISNUMBER(SEARCH("film &amp; video/documentary", N2578)),"documentary",ISNUMBER(SEARCH("film &amp; video/drama", N2578)),"drama",ISNUMBER(SEARCH("film &amp; video/science fiction", N2578)),"science fiction",ISNUMBER(SEARCH("film &amp; video/shorts", N2578)),"shorts",ISNUMBER(SEARCH("food/food trucks", N2578)),"food trucks",ISNUMBER(SEARCH("food/restaurants", N2578)),"restaurants",ISNUMBER(SEARCH("food/small batch", N2578)),"small batch",ISNUMBER(SEARCH("games/mobile games", N2578)),"mobile games",ISNUMBER(SEARCH("games/tabletop games", N2578)),"tabletop games",ISNUMBER(SEARCH("games/video games", N2578)),"video games",ISNUMBER(SEARCH("music/classical music", N2578)),"classical music",ISNUMBER(SEARCH("music/electronic music", N2578)),"electronic music",ISNUMBER(SEARCH("music/faith", N2578)),"faith",ISNUMBER(SEARCH("music/indie rock", N2578)),"indie rock",ISNUMBER(SEARCH("music/jazz", N2578)),"jazz",ISNUMBER(SEARCH("music/metal", N2578)),"metal",ISNUMBER(SEARCH("music/pop", N2578)),"pop",ISNUMBER(SEARCH("music/rock", N2578)),"rock",ISNUMBER(SEARCH("music/world music", N2578)),"world music",ISNUMBER(SEARCH("journalism/audio", N2578)),"audio",ISNUMBER(SEARCH("photography/nature", N2578)),"nature",ISNUMBER(SEARCH("photography/people", N2578)),"people",ISNUMBER(SEARCH("photography/photobooks", N2578)),"photobooks",ISNUMBER(SEARCH("photography/places", N2578)),"places",ISNUMBER(SEARCH("publishing/art books", N2578)),"art books",ISNUMBER(SEARCH("publishing/children's books", N2578)),"children's books",ISNUMBER(SEARCH("publishing/fiction", N2578)),"fiction",ISNUMBER(SEARCH("publishing/nonfiction", N2578)),"nonfiction",ISNUMBER(SEARCH("publishing/radio &amp; podcasts", N2578)),"radio &amp; podcasts",ISNUMBER(SEARCH("publishing/translations", N2578)),"translations",ISNUMBER(SEARCH("technology/gadgets", N2578)),"gadgets",ISNUMBER(SEARCH("technology/hardware", N2578)),"hardware",ISNUMBER(SEARCH("technology/makerspaces", N2578)),"makerspaces",ISNUMBER(SEARCH("technology/space exploration", N2578)),"space exploration",ISNUMBER(SEARCH("technology/wearables", N2578)),"wearables",ISNUMBER(SEARCH("technology/web", N2578)),"web",ISNUMBER(SEARCH("theater/musical", N2578)),"musical",ISNUMBER(SEARCH("theater/plays", N2578)),"plays",ISNUMBER(SEARCH("theater/spaces", N2578)),"spaces")</f>
        <v>food trucks</v>
      </c>
      <c r="S2578" s="6">
        <f t="shared" si="202"/>
        <v>42060.00980324074</v>
      </c>
      <c r="T2578" s="6">
        <f t="shared" si="203"/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v>0</v>
      </c>
      <c r="Q2579" t="str">
        <f t="shared" si="201"/>
        <v>food</v>
      </c>
      <c r="R2579" t="str" cm="1">
        <f t="array" ref="R2579">_xlfn.IFS(ISNUMBER(SEARCH("film &amp; video/television", N2579)),"television",ISNUMBER(SEARCH("film &amp; video/animation", N2579)),"animation",ISNUMBER(SEARCH("film &amp; video/documentary", N2579)),"documentary",ISNUMBER(SEARCH("film &amp; video/drama", N2579)),"drama",ISNUMBER(SEARCH("film &amp; video/science fiction", N2579)),"science fiction",ISNUMBER(SEARCH("film &amp; video/shorts", N2579)),"shorts",ISNUMBER(SEARCH("food/food trucks", N2579)),"food trucks",ISNUMBER(SEARCH("food/restaurants", N2579)),"restaurants",ISNUMBER(SEARCH("food/small batch", N2579)),"small batch",ISNUMBER(SEARCH("games/mobile games", N2579)),"mobile games",ISNUMBER(SEARCH("games/tabletop games", N2579)),"tabletop games",ISNUMBER(SEARCH("games/video games", N2579)),"video games",ISNUMBER(SEARCH("music/classical music", N2579)),"classical music",ISNUMBER(SEARCH("music/electronic music", N2579)),"electronic music",ISNUMBER(SEARCH("music/faith", N2579)),"faith",ISNUMBER(SEARCH("music/indie rock", N2579)),"indie rock",ISNUMBER(SEARCH("music/jazz", N2579)),"jazz",ISNUMBER(SEARCH("music/metal", N2579)),"metal",ISNUMBER(SEARCH("music/pop", N2579)),"pop",ISNUMBER(SEARCH("music/rock", N2579)),"rock",ISNUMBER(SEARCH("music/world music", N2579)),"world music",ISNUMBER(SEARCH("journalism/audio", N2579)),"audio",ISNUMBER(SEARCH("photography/nature", N2579)),"nature",ISNUMBER(SEARCH("photography/people", N2579)),"people",ISNUMBER(SEARCH("photography/photobooks", N2579)),"photobooks",ISNUMBER(SEARCH("photography/places", N2579)),"places",ISNUMBER(SEARCH("publishing/art books", N2579)),"art books",ISNUMBER(SEARCH("publishing/children's books", N2579)),"children's books",ISNUMBER(SEARCH("publishing/fiction", N2579)),"fiction",ISNUMBER(SEARCH("publishing/nonfiction", N2579)),"nonfiction",ISNUMBER(SEARCH("publishing/radio &amp; podcasts", N2579)),"radio &amp; podcasts",ISNUMBER(SEARCH("publishing/translations", N2579)),"translations",ISNUMBER(SEARCH("technology/gadgets", N2579)),"gadgets",ISNUMBER(SEARCH("technology/hardware", N2579)),"hardware",ISNUMBER(SEARCH("technology/makerspaces", N2579)),"makerspaces",ISNUMBER(SEARCH("technology/space exploration", N2579)),"space exploration",ISNUMBER(SEARCH("technology/wearables", N2579)),"wearables",ISNUMBER(SEARCH("technology/web", N2579)),"web",ISNUMBER(SEARCH("theater/musical", N2579)),"musical",ISNUMBER(SEARCH("theater/plays", N2579)),"plays",ISNUMBER(SEARCH("theater/spaces", N2579)),"spaces")</f>
        <v>food trucks</v>
      </c>
      <c r="S2579" s="6">
        <f t="shared" si="202"/>
        <v>41830.820567129631</v>
      </c>
      <c r="T2579" s="6">
        <f t="shared" si="203"/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v>0</v>
      </c>
      <c r="Q2580" t="str">
        <f t="shared" si="201"/>
        <v>food</v>
      </c>
      <c r="R2580" t="str" cm="1">
        <f t="array" ref="R2580">_xlfn.IFS(ISNUMBER(SEARCH("film &amp; video/television", N2580)),"television",ISNUMBER(SEARCH("film &amp; video/animation", N2580)),"animation",ISNUMBER(SEARCH("film &amp; video/documentary", N2580)),"documentary",ISNUMBER(SEARCH("film &amp; video/drama", N2580)),"drama",ISNUMBER(SEARCH("film &amp; video/science fiction", N2580)),"science fiction",ISNUMBER(SEARCH("film &amp; video/shorts", N2580)),"shorts",ISNUMBER(SEARCH("food/food trucks", N2580)),"food trucks",ISNUMBER(SEARCH("food/restaurants", N2580)),"restaurants",ISNUMBER(SEARCH("food/small batch", N2580)),"small batch",ISNUMBER(SEARCH("games/mobile games", N2580)),"mobile games",ISNUMBER(SEARCH("games/tabletop games", N2580)),"tabletop games",ISNUMBER(SEARCH("games/video games", N2580)),"video games",ISNUMBER(SEARCH("music/classical music", N2580)),"classical music",ISNUMBER(SEARCH("music/electronic music", N2580)),"electronic music",ISNUMBER(SEARCH("music/faith", N2580)),"faith",ISNUMBER(SEARCH("music/indie rock", N2580)),"indie rock",ISNUMBER(SEARCH("music/jazz", N2580)),"jazz",ISNUMBER(SEARCH("music/metal", N2580)),"metal",ISNUMBER(SEARCH("music/pop", N2580)),"pop",ISNUMBER(SEARCH("music/rock", N2580)),"rock",ISNUMBER(SEARCH("music/world music", N2580)),"world music",ISNUMBER(SEARCH("journalism/audio", N2580)),"audio",ISNUMBER(SEARCH("photography/nature", N2580)),"nature",ISNUMBER(SEARCH("photography/people", N2580)),"people",ISNUMBER(SEARCH("photography/photobooks", N2580)),"photobooks",ISNUMBER(SEARCH("photography/places", N2580)),"places",ISNUMBER(SEARCH("publishing/art books", N2580)),"art books",ISNUMBER(SEARCH("publishing/children's books", N2580)),"children's books",ISNUMBER(SEARCH("publishing/fiction", N2580)),"fiction",ISNUMBER(SEARCH("publishing/nonfiction", N2580)),"nonfiction",ISNUMBER(SEARCH("publishing/radio &amp; podcasts", N2580)),"radio &amp; podcasts",ISNUMBER(SEARCH("publishing/translations", N2580)),"translations",ISNUMBER(SEARCH("technology/gadgets", N2580)),"gadgets",ISNUMBER(SEARCH("technology/hardware", N2580)),"hardware",ISNUMBER(SEARCH("technology/makerspaces", N2580)),"makerspaces",ISNUMBER(SEARCH("technology/space exploration", N2580)),"space exploration",ISNUMBER(SEARCH("technology/wearables", N2580)),"wearables",ISNUMBER(SEARCH("technology/web", N2580)),"web",ISNUMBER(SEARCH("theater/musical", N2580)),"musical",ISNUMBER(SEARCH("theater/plays", N2580)),"plays",ISNUMBER(SEARCH("theater/spaces", N2580)),"spaces")</f>
        <v>food trucks</v>
      </c>
      <c r="S2580" s="6">
        <f t="shared" si="202"/>
        <v>42238.022905092599</v>
      </c>
      <c r="T2580" s="6">
        <f t="shared" si="203"/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4"/>
        <v>23.083333333333332</v>
      </c>
      <c r="Q2581" t="str">
        <f t="shared" si="201"/>
        <v>food</v>
      </c>
      <c r="R2581" t="str" cm="1">
        <f t="array" ref="R2581">_xlfn.IFS(ISNUMBER(SEARCH("film &amp; video/television", N2581)),"television",ISNUMBER(SEARCH("film &amp; video/animation", N2581)),"animation",ISNUMBER(SEARCH("film &amp; video/documentary", N2581)),"documentary",ISNUMBER(SEARCH("film &amp; video/drama", N2581)),"drama",ISNUMBER(SEARCH("film &amp; video/science fiction", N2581)),"science fiction",ISNUMBER(SEARCH("film &amp; video/shorts", N2581)),"shorts",ISNUMBER(SEARCH("food/food trucks", N2581)),"food trucks",ISNUMBER(SEARCH("food/restaurants", N2581)),"restaurants",ISNUMBER(SEARCH("food/small batch", N2581)),"small batch",ISNUMBER(SEARCH("games/mobile games", N2581)),"mobile games",ISNUMBER(SEARCH("games/tabletop games", N2581)),"tabletop games",ISNUMBER(SEARCH("games/video games", N2581)),"video games",ISNUMBER(SEARCH("music/classical music", N2581)),"classical music",ISNUMBER(SEARCH("music/electronic music", N2581)),"electronic music",ISNUMBER(SEARCH("music/faith", N2581)),"faith",ISNUMBER(SEARCH("music/indie rock", N2581)),"indie rock",ISNUMBER(SEARCH("music/jazz", N2581)),"jazz",ISNUMBER(SEARCH("music/metal", N2581)),"metal",ISNUMBER(SEARCH("music/pop", N2581)),"pop",ISNUMBER(SEARCH("music/rock", N2581)),"rock",ISNUMBER(SEARCH("music/world music", N2581)),"world music",ISNUMBER(SEARCH("journalism/audio", N2581)),"audio",ISNUMBER(SEARCH("photography/nature", N2581)),"nature",ISNUMBER(SEARCH("photography/people", N2581)),"people",ISNUMBER(SEARCH("photography/photobooks", N2581)),"photobooks",ISNUMBER(SEARCH("photography/places", N2581)),"places",ISNUMBER(SEARCH("publishing/art books", N2581)),"art books",ISNUMBER(SEARCH("publishing/children's books", N2581)),"children's books",ISNUMBER(SEARCH("publishing/fiction", N2581)),"fiction",ISNUMBER(SEARCH("publishing/nonfiction", N2581)),"nonfiction",ISNUMBER(SEARCH("publishing/radio &amp; podcasts", N2581)),"radio &amp; podcasts",ISNUMBER(SEARCH("publishing/translations", N2581)),"translations",ISNUMBER(SEARCH("technology/gadgets", N2581)),"gadgets",ISNUMBER(SEARCH("technology/hardware", N2581)),"hardware",ISNUMBER(SEARCH("technology/makerspaces", N2581)),"makerspaces",ISNUMBER(SEARCH("technology/space exploration", N2581)),"space exploration",ISNUMBER(SEARCH("technology/wearables", N2581)),"wearables",ISNUMBER(SEARCH("technology/web", N2581)),"web",ISNUMBER(SEARCH("theater/musical", N2581)),"musical",ISNUMBER(SEARCH("theater/plays", N2581)),"plays",ISNUMBER(SEARCH("theater/spaces", N2581)),"spaces")</f>
        <v>food trucks</v>
      </c>
      <c r="S2581" s="6">
        <f t="shared" si="202"/>
        <v>41837.829895833333</v>
      </c>
      <c r="T2581" s="6">
        <f t="shared" si="203"/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4"/>
        <v>25.5</v>
      </c>
      <c r="Q2582" t="str">
        <f t="shared" si="201"/>
        <v>food</v>
      </c>
      <c r="R2582" t="str" cm="1">
        <f t="array" ref="R2582">_xlfn.IFS(ISNUMBER(SEARCH("film &amp; video/television", N2582)),"television",ISNUMBER(SEARCH("film &amp; video/animation", N2582)),"animation",ISNUMBER(SEARCH("film &amp; video/documentary", N2582)),"documentary",ISNUMBER(SEARCH("film &amp; video/drama", N2582)),"drama",ISNUMBER(SEARCH("film &amp; video/science fiction", N2582)),"science fiction",ISNUMBER(SEARCH("film &amp; video/shorts", N2582)),"shorts",ISNUMBER(SEARCH("food/food trucks", N2582)),"food trucks",ISNUMBER(SEARCH("food/restaurants", N2582)),"restaurants",ISNUMBER(SEARCH("food/small batch", N2582)),"small batch",ISNUMBER(SEARCH("games/mobile games", N2582)),"mobile games",ISNUMBER(SEARCH("games/tabletop games", N2582)),"tabletop games",ISNUMBER(SEARCH("games/video games", N2582)),"video games",ISNUMBER(SEARCH("music/classical music", N2582)),"classical music",ISNUMBER(SEARCH("music/electronic music", N2582)),"electronic music",ISNUMBER(SEARCH("music/faith", N2582)),"faith",ISNUMBER(SEARCH("music/indie rock", N2582)),"indie rock",ISNUMBER(SEARCH("music/jazz", N2582)),"jazz",ISNUMBER(SEARCH("music/metal", N2582)),"metal",ISNUMBER(SEARCH("music/pop", N2582)),"pop",ISNUMBER(SEARCH("music/rock", N2582)),"rock",ISNUMBER(SEARCH("music/world music", N2582)),"world music",ISNUMBER(SEARCH("journalism/audio", N2582)),"audio",ISNUMBER(SEARCH("photography/nature", N2582)),"nature",ISNUMBER(SEARCH("photography/people", N2582)),"people",ISNUMBER(SEARCH("photography/photobooks", N2582)),"photobooks",ISNUMBER(SEARCH("photography/places", N2582)),"places",ISNUMBER(SEARCH("publishing/art books", N2582)),"art books",ISNUMBER(SEARCH("publishing/children's books", N2582)),"children's books",ISNUMBER(SEARCH("publishing/fiction", N2582)),"fiction",ISNUMBER(SEARCH("publishing/nonfiction", N2582)),"nonfiction",ISNUMBER(SEARCH("publishing/radio &amp; podcasts", N2582)),"radio &amp; podcasts",ISNUMBER(SEARCH("publishing/translations", N2582)),"translations",ISNUMBER(SEARCH("technology/gadgets", N2582)),"gadgets",ISNUMBER(SEARCH("technology/hardware", N2582)),"hardware",ISNUMBER(SEARCH("technology/makerspaces", N2582)),"makerspaces",ISNUMBER(SEARCH("technology/space exploration", N2582)),"space exploration",ISNUMBER(SEARCH("technology/wearables", N2582)),"wearables",ISNUMBER(SEARCH("technology/web", N2582)),"web",ISNUMBER(SEARCH("theater/musical", N2582)),"musical",ISNUMBER(SEARCH("theater/plays", N2582)),"plays",ISNUMBER(SEARCH("theater/spaces", N2582)),"spaces")</f>
        <v>food trucks</v>
      </c>
      <c r="S2582" s="6">
        <f t="shared" si="202"/>
        <v>42110.326423611114</v>
      </c>
      <c r="T2582" s="6">
        <f t="shared" si="203"/>
        <v>42140.125</v>
      </c>
    </row>
    <row r="2583" spans="1:20" ht="48" hidden="1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4"/>
        <v>48.18181818181818</v>
      </c>
      <c r="Q2583" t="str">
        <f t="shared" si="201"/>
        <v>food</v>
      </c>
      <c r="R2583" t="str" cm="1">
        <f t="array" ref="R2583">_xlfn.IFS(ISNUMBER(SEARCH("film &amp; video/television", N2583)),"television",ISNUMBER(SEARCH("film &amp; video/animation", N2583)),"animation",ISNUMBER(SEARCH("film &amp; video/documentary", N2583)),"documentary",ISNUMBER(SEARCH("film &amp; video/drama", N2583)),"drama",ISNUMBER(SEARCH("film &amp; video/science fiction", N2583)),"science fiction",ISNUMBER(SEARCH("film &amp; video/shorts", N2583)),"shorts",ISNUMBER(SEARCH("food/food trucks", N2583)),"food trucks",ISNUMBER(SEARCH("food/restaurants", N2583)),"restaurants",ISNUMBER(SEARCH("food/small batch", N2583)),"small batch",ISNUMBER(SEARCH("games/mobile games", N2583)),"mobile games",ISNUMBER(SEARCH("games/tabletop games", N2583)),"tabletop games",ISNUMBER(SEARCH("games/video games", N2583)),"video games",ISNUMBER(SEARCH("music/classical music", N2583)),"classical music",ISNUMBER(SEARCH("music/electronic music", N2583)),"electronic music",ISNUMBER(SEARCH("music/faith", N2583)),"faith",ISNUMBER(SEARCH("music/indie rock", N2583)),"indie rock",ISNUMBER(SEARCH("music/jazz", N2583)),"jazz",ISNUMBER(SEARCH("music/metal", N2583)),"metal",ISNUMBER(SEARCH("music/pop", N2583)),"pop",ISNUMBER(SEARCH("music/rock", N2583)),"rock",ISNUMBER(SEARCH("music/world music", N2583)),"world music",ISNUMBER(SEARCH("journalism/audio", N2583)),"audio",ISNUMBER(SEARCH("photography/nature", N2583)),"nature",ISNUMBER(SEARCH("photography/people", N2583)),"people",ISNUMBER(SEARCH("photography/photobooks", N2583)),"photobooks",ISNUMBER(SEARCH("photography/places", N2583)),"places",ISNUMBER(SEARCH("publishing/art books", N2583)),"art books",ISNUMBER(SEARCH("publishing/children's books", N2583)),"children's books",ISNUMBER(SEARCH("publishing/fiction", N2583)),"fiction",ISNUMBER(SEARCH("publishing/nonfiction", N2583)),"nonfiction",ISNUMBER(SEARCH("publishing/radio &amp; podcasts", N2583)),"radio &amp; podcasts",ISNUMBER(SEARCH("publishing/translations", N2583)),"translations",ISNUMBER(SEARCH("technology/gadgets", N2583)),"gadgets",ISNUMBER(SEARCH("technology/hardware", N2583)),"hardware",ISNUMBER(SEARCH("technology/makerspaces", N2583)),"makerspaces",ISNUMBER(SEARCH("technology/space exploration", N2583)),"space exploration",ISNUMBER(SEARCH("technology/wearables", N2583)),"wearables",ISNUMBER(SEARCH("technology/web", N2583)),"web",ISNUMBER(SEARCH("theater/musical", N2583)),"musical",ISNUMBER(SEARCH("theater/plays", N2583)),"plays",ISNUMBER(SEARCH("theater/spaces", N2583)),"spaces")</f>
        <v>food trucks</v>
      </c>
      <c r="S2583" s="6">
        <f t="shared" si="202"/>
        <v>42294.628449074073</v>
      </c>
      <c r="T2583" s="6">
        <f t="shared" si="203"/>
        <v>42324.670115740737</v>
      </c>
    </row>
    <row r="2584" spans="1:20" ht="32" hidden="1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4"/>
        <v>1</v>
      </c>
      <c r="Q2584" t="str">
        <f t="shared" si="201"/>
        <v>food</v>
      </c>
      <c r="R2584" t="str" cm="1">
        <f t="array" ref="R2584">_xlfn.IFS(ISNUMBER(SEARCH("film &amp; video/television", N2584)),"television",ISNUMBER(SEARCH("film &amp; video/animation", N2584)),"animation",ISNUMBER(SEARCH("film &amp; video/documentary", N2584)),"documentary",ISNUMBER(SEARCH("film &amp; video/drama", N2584)),"drama",ISNUMBER(SEARCH("film &amp; video/science fiction", N2584)),"science fiction",ISNUMBER(SEARCH("film &amp; video/shorts", N2584)),"shorts",ISNUMBER(SEARCH("food/food trucks", N2584)),"food trucks",ISNUMBER(SEARCH("food/restaurants", N2584)),"restaurants",ISNUMBER(SEARCH("food/small batch", N2584)),"small batch",ISNUMBER(SEARCH("games/mobile games", N2584)),"mobile games",ISNUMBER(SEARCH("games/tabletop games", N2584)),"tabletop games",ISNUMBER(SEARCH("games/video games", N2584)),"video games",ISNUMBER(SEARCH("music/classical music", N2584)),"classical music",ISNUMBER(SEARCH("music/electronic music", N2584)),"electronic music",ISNUMBER(SEARCH("music/faith", N2584)),"faith",ISNUMBER(SEARCH("music/indie rock", N2584)),"indie rock",ISNUMBER(SEARCH("music/jazz", N2584)),"jazz",ISNUMBER(SEARCH("music/metal", N2584)),"metal",ISNUMBER(SEARCH("music/pop", N2584)),"pop",ISNUMBER(SEARCH("music/rock", N2584)),"rock",ISNUMBER(SEARCH("music/world music", N2584)),"world music",ISNUMBER(SEARCH("journalism/audio", N2584)),"audio",ISNUMBER(SEARCH("photography/nature", N2584)),"nature",ISNUMBER(SEARCH("photography/people", N2584)),"people",ISNUMBER(SEARCH("photography/photobooks", N2584)),"photobooks",ISNUMBER(SEARCH("photography/places", N2584)),"places",ISNUMBER(SEARCH("publishing/art books", N2584)),"art books",ISNUMBER(SEARCH("publishing/children's books", N2584)),"children's books",ISNUMBER(SEARCH("publishing/fiction", N2584)),"fiction",ISNUMBER(SEARCH("publishing/nonfiction", N2584)),"nonfiction",ISNUMBER(SEARCH("publishing/radio &amp; podcasts", N2584)),"radio &amp; podcasts",ISNUMBER(SEARCH("publishing/translations", N2584)),"translations",ISNUMBER(SEARCH("technology/gadgets", N2584)),"gadgets",ISNUMBER(SEARCH("technology/hardware", N2584)),"hardware",ISNUMBER(SEARCH("technology/makerspaces", N2584)),"makerspaces",ISNUMBER(SEARCH("technology/space exploration", N2584)),"space exploration",ISNUMBER(SEARCH("technology/wearables", N2584)),"wearables",ISNUMBER(SEARCH("technology/web", N2584)),"web",ISNUMBER(SEARCH("theater/musical", N2584)),"musical",ISNUMBER(SEARCH("theater/plays", N2584)),"plays",ISNUMBER(SEARCH("theater/spaces", N2584)),"spaces")</f>
        <v>food trucks</v>
      </c>
      <c r="S2584" s="6">
        <f t="shared" si="202"/>
        <v>42642.988819444443</v>
      </c>
      <c r="T2584" s="6">
        <f t="shared" si="203"/>
        <v>42672.988819444443</v>
      </c>
    </row>
    <row r="2585" spans="1:20" ht="32" hidden="1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4"/>
        <v>1</v>
      </c>
      <c r="Q2585" t="str">
        <f t="shared" si="201"/>
        <v>food</v>
      </c>
      <c r="R2585" t="str" cm="1">
        <f t="array" ref="R2585">_xlfn.IFS(ISNUMBER(SEARCH("film &amp; video/television", N2585)),"television",ISNUMBER(SEARCH("film &amp; video/animation", N2585)),"animation",ISNUMBER(SEARCH("film &amp; video/documentary", N2585)),"documentary",ISNUMBER(SEARCH("film &amp; video/drama", N2585)),"drama",ISNUMBER(SEARCH("film &amp; video/science fiction", N2585)),"science fiction",ISNUMBER(SEARCH("film &amp; video/shorts", N2585)),"shorts",ISNUMBER(SEARCH("food/food trucks", N2585)),"food trucks",ISNUMBER(SEARCH("food/restaurants", N2585)),"restaurants",ISNUMBER(SEARCH("food/small batch", N2585)),"small batch",ISNUMBER(SEARCH("games/mobile games", N2585)),"mobile games",ISNUMBER(SEARCH("games/tabletop games", N2585)),"tabletop games",ISNUMBER(SEARCH("games/video games", N2585)),"video games",ISNUMBER(SEARCH("music/classical music", N2585)),"classical music",ISNUMBER(SEARCH("music/electronic music", N2585)),"electronic music",ISNUMBER(SEARCH("music/faith", N2585)),"faith",ISNUMBER(SEARCH("music/indie rock", N2585)),"indie rock",ISNUMBER(SEARCH("music/jazz", N2585)),"jazz",ISNUMBER(SEARCH("music/metal", N2585)),"metal",ISNUMBER(SEARCH("music/pop", N2585)),"pop",ISNUMBER(SEARCH("music/rock", N2585)),"rock",ISNUMBER(SEARCH("music/world music", N2585)),"world music",ISNUMBER(SEARCH("journalism/audio", N2585)),"audio",ISNUMBER(SEARCH("photography/nature", N2585)),"nature",ISNUMBER(SEARCH("photography/people", N2585)),"people",ISNUMBER(SEARCH("photography/photobooks", N2585)),"photobooks",ISNUMBER(SEARCH("photography/places", N2585)),"places",ISNUMBER(SEARCH("publishing/art books", N2585)),"art books",ISNUMBER(SEARCH("publishing/children's books", N2585)),"children's books",ISNUMBER(SEARCH("publishing/fiction", N2585)),"fiction",ISNUMBER(SEARCH("publishing/nonfiction", N2585)),"nonfiction",ISNUMBER(SEARCH("publishing/radio &amp; podcasts", N2585)),"radio &amp; podcasts",ISNUMBER(SEARCH("publishing/translations", N2585)),"translations",ISNUMBER(SEARCH("technology/gadgets", N2585)),"gadgets",ISNUMBER(SEARCH("technology/hardware", N2585)),"hardware",ISNUMBER(SEARCH("technology/makerspaces", N2585)),"makerspaces",ISNUMBER(SEARCH("technology/space exploration", N2585)),"space exploration",ISNUMBER(SEARCH("technology/wearables", N2585)),"wearables",ISNUMBER(SEARCH("technology/web", N2585)),"web",ISNUMBER(SEARCH("theater/musical", N2585)),"musical",ISNUMBER(SEARCH("theater/plays", N2585)),"plays",ISNUMBER(SEARCH("theater/spaces", N2585)),"spaces")</f>
        <v>food trucks</v>
      </c>
      <c r="S2585" s="6">
        <f t="shared" si="202"/>
        <v>42019.76944444445</v>
      </c>
      <c r="T2585" s="6">
        <f t="shared" si="203"/>
        <v>42079.727777777778</v>
      </c>
    </row>
    <row r="2586" spans="1:20" ht="32" hidden="1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v>0</v>
      </c>
      <c r="Q2586" t="str">
        <f t="shared" si="201"/>
        <v>food</v>
      </c>
      <c r="R2586" t="str" cm="1">
        <f t="array" ref="R2586">_xlfn.IFS(ISNUMBER(SEARCH("film &amp; video/television", N2586)),"television",ISNUMBER(SEARCH("film &amp; video/animation", N2586)),"animation",ISNUMBER(SEARCH("film &amp; video/documentary", N2586)),"documentary",ISNUMBER(SEARCH("film &amp; video/drama", N2586)),"drama",ISNUMBER(SEARCH("film &amp; video/science fiction", N2586)),"science fiction",ISNUMBER(SEARCH("film &amp; video/shorts", N2586)),"shorts",ISNUMBER(SEARCH("food/food trucks", N2586)),"food trucks",ISNUMBER(SEARCH("food/restaurants", N2586)),"restaurants",ISNUMBER(SEARCH("food/small batch", N2586)),"small batch",ISNUMBER(SEARCH("games/mobile games", N2586)),"mobile games",ISNUMBER(SEARCH("games/tabletop games", N2586)),"tabletop games",ISNUMBER(SEARCH("games/video games", N2586)),"video games",ISNUMBER(SEARCH("music/classical music", N2586)),"classical music",ISNUMBER(SEARCH("music/electronic music", N2586)),"electronic music",ISNUMBER(SEARCH("music/faith", N2586)),"faith",ISNUMBER(SEARCH("music/indie rock", N2586)),"indie rock",ISNUMBER(SEARCH("music/jazz", N2586)),"jazz",ISNUMBER(SEARCH("music/metal", N2586)),"metal",ISNUMBER(SEARCH("music/pop", N2586)),"pop",ISNUMBER(SEARCH("music/rock", N2586)),"rock",ISNUMBER(SEARCH("music/world music", N2586)),"world music",ISNUMBER(SEARCH("journalism/audio", N2586)),"audio",ISNUMBER(SEARCH("photography/nature", N2586)),"nature",ISNUMBER(SEARCH("photography/people", N2586)),"people",ISNUMBER(SEARCH("photography/photobooks", N2586)),"photobooks",ISNUMBER(SEARCH("photography/places", N2586)),"places",ISNUMBER(SEARCH("publishing/art books", N2586)),"art books",ISNUMBER(SEARCH("publishing/children's books", N2586)),"children's books",ISNUMBER(SEARCH("publishing/fiction", N2586)),"fiction",ISNUMBER(SEARCH("publishing/nonfiction", N2586)),"nonfiction",ISNUMBER(SEARCH("publishing/radio &amp; podcasts", N2586)),"radio &amp; podcasts",ISNUMBER(SEARCH("publishing/translations", N2586)),"translations",ISNUMBER(SEARCH("technology/gadgets", N2586)),"gadgets",ISNUMBER(SEARCH("technology/hardware", N2586)),"hardware",ISNUMBER(SEARCH("technology/makerspaces", N2586)),"makerspaces",ISNUMBER(SEARCH("technology/space exploration", N2586)),"space exploration",ISNUMBER(SEARCH("technology/wearables", N2586)),"wearables",ISNUMBER(SEARCH("technology/web", N2586)),"web",ISNUMBER(SEARCH("theater/musical", N2586)),"musical",ISNUMBER(SEARCH("theater/plays", N2586)),"plays",ISNUMBER(SEARCH("theater/spaces", N2586)),"spaces")</f>
        <v>food trucks</v>
      </c>
      <c r="S2586" s="6">
        <f t="shared" si="202"/>
        <v>42140.173252314817</v>
      </c>
      <c r="T2586" s="6">
        <f t="shared" si="203"/>
        <v>42170.173252314817</v>
      </c>
    </row>
    <row r="2587" spans="1:20" ht="48" hidden="1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4"/>
        <v>50</v>
      </c>
      <c r="Q2587" t="str">
        <f t="shared" si="201"/>
        <v>food</v>
      </c>
      <c r="R2587" t="str" cm="1">
        <f t="array" ref="R2587">_xlfn.IFS(ISNUMBER(SEARCH("film &amp; video/television", N2587)),"television",ISNUMBER(SEARCH("film &amp; video/animation", N2587)),"animation",ISNUMBER(SEARCH("film &amp; video/documentary", N2587)),"documentary",ISNUMBER(SEARCH("film &amp; video/drama", N2587)),"drama",ISNUMBER(SEARCH("film &amp; video/science fiction", N2587)),"science fiction",ISNUMBER(SEARCH("film &amp; video/shorts", N2587)),"shorts",ISNUMBER(SEARCH("food/food trucks", N2587)),"food trucks",ISNUMBER(SEARCH("food/restaurants", N2587)),"restaurants",ISNUMBER(SEARCH("food/small batch", N2587)),"small batch",ISNUMBER(SEARCH("games/mobile games", N2587)),"mobile games",ISNUMBER(SEARCH("games/tabletop games", N2587)),"tabletop games",ISNUMBER(SEARCH("games/video games", N2587)),"video games",ISNUMBER(SEARCH("music/classical music", N2587)),"classical music",ISNUMBER(SEARCH("music/electronic music", N2587)),"electronic music",ISNUMBER(SEARCH("music/faith", N2587)),"faith",ISNUMBER(SEARCH("music/indie rock", N2587)),"indie rock",ISNUMBER(SEARCH("music/jazz", N2587)),"jazz",ISNUMBER(SEARCH("music/metal", N2587)),"metal",ISNUMBER(SEARCH("music/pop", N2587)),"pop",ISNUMBER(SEARCH("music/rock", N2587)),"rock",ISNUMBER(SEARCH("music/world music", N2587)),"world music",ISNUMBER(SEARCH("journalism/audio", N2587)),"audio",ISNUMBER(SEARCH("photography/nature", N2587)),"nature",ISNUMBER(SEARCH("photography/people", N2587)),"people",ISNUMBER(SEARCH("photography/photobooks", N2587)),"photobooks",ISNUMBER(SEARCH("photography/places", N2587)),"places",ISNUMBER(SEARCH("publishing/art books", N2587)),"art books",ISNUMBER(SEARCH("publishing/children's books", N2587)),"children's books",ISNUMBER(SEARCH("publishing/fiction", N2587)),"fiction",ISNUMBER(SEARCH("publishing/nonfiction", N2587)),"nonfiction",ISNUMBER(SEARCH("publishing/radio &amp; podcasts", N2587)),"radio &amp; podcasts",ISNUMBER(SEARCH("publishing/translations", N2587)),"translations",ISNUMBER(SEARCH("technology/gadgets", N2587)),"gadgets",ISNUMBER(SEARCH("technology/hardware", N2587)),"hardware",ISNUMBER(SEARCH("technology/makerspaces", N2587)),"makerspaces",ISNUMBER(SEARCH("technology/space exploration", N2587)),"space exploration",ISNUMBER(SEARCH("technology/wearables", N2587)),"wearables",ISNUMBER(SEARCH("technology/web", N2587)),"web",ISNUMBER(SEARCH("theater/musical", N2587)),"musical",ISNUMBER(SEARCH("theater/plays", N2587)),"plays",ISNUMBER(SEARCH("theater/spaces", N2587)),"spaces")</f>
        <v>food trucks</v>
      </c>
      <c r="S2587" s="6">
        <f t="shared" si="202"/>
        <v>41795.963333333333</v>
      </c>
      <c r="T2587" s="6">
        <f t="shared" si="203"/>
        <v>41825.963333333333</v>
      </c>
    </row>
    <row r="2588" spans="1:20" ht="32" hidden="1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4"/>
        <v>5</v>
      </c>
      <c r="Q2588" t="str">
        <f t="shared" si="201"/>
        <v>food</v>
      </c>
      <c r="R2588" t="str" cm="1">
        <f t="array" ref="R2588">_xlfn.IFS(ISNUMBER(SEARCH("film &amp; video/television", N2588)),"television",ISNUMBER(SEARCH("film &amp; video/animation", N2588)),"animation",ISNUMBER(SEARCH("film &amp; video/documentary", N2588)),"documentary",ISNUMBER(SEARCH("film &amp; video/drama", N2588)),"drama",ISNUMBER(SEARCH("film &amp; video/science fiction", N2588)),"science fiction",ISNUMBER(SEARCH("film &amp; video/shorts", N2588)),"shorts",ISNUMBER(SEARCH("food/food trucks", N2588)),"food trucks",ISNUMBER(SEARCH("food/restaurants", N2588)),"restaurants",ISNUMBER(SEARCH("food/small batch", N2588)),"small batch",ISNUMBER(SEARCH("games/mobile games", N2588)),"mobile games",ISNUMBER(SEARCH("games/tabletop games", N2588)),"tabletop games",ISNUMBER(SEARCH("games/video games", N2588)),"video games",ISNUMBER(SEARCH("music/classical music", N2588)),"classical music",ISNUMBER(SEARCH("music/electronic music", N2588)),"electronic music",ISNUMBER(SEARCH("music/faith", N2588)),"faith",ISNUMBER(SEARCH("music/indie rock", N2588)),"indie rock",ISNUMBER(SEARCH("music/jazz", N2588)),"jazz",ISNUMBER(SEARCH("music/metal", N2588)),"metal",ISNUMBER(SEARCH("music/pop", N2588)),"pop",ISNUMBER(SEARCH("music/rock", N2588)),"rock",ISNUMBER(SEARCH("music/world music", N2588)),"world music",ISNUMBER(SEARCH("journalism/audio", N2588)),"audio",ISNUMBER(SEARCH("photography/nature", N2588)),"nature",ISNUMBER(SEARCH("photography/people", N2588)),"people",ISNUMBER(SEARCH("photography/photobooks", N2588)),"photobooks",ISNUMBER(SEARCH("photography/places", N2588)),"places",ISNUMBER(SEARCH("publishing/art books", N2588)),"art books",ISNUMBER(SEARCH("publishing/children's books", N2588)),"children's books",ISNUMBER(SEARCH("publishing/fiction", N2588)),"fiction",ISNUMBER(SEARCH("publishing/nonfiction", N2588)),"nonfiction",ISNUMBER(SEARCH("publishing/radio &amp; podcasts", N2588)),"radio &amp; podcasts",ISNUMBER(SEARCH("publishing/translations", N2588)),"translations",ISNUMBER(SEARCH("technology/gadgets", N2588)),"gadgets",ISNUMBER(SEARCH("technology/hardware", N2588)),"hardware",ISNUMBER(SEARCH("technology/makerspaces", N2588)),"makerspaces",ISNUMBER(SEARCH("technology/space exploration", N2588)),"space exploration",ISNUMBER(SEARCH("technology/wearables", N2588)),"wearables",ISNUMBER(SEARCH("technology/web", N2588)),"web",ISNUMBER(SEARCH("theater/musical", N2588)),"musical",ISNUMBER(SEARCH("theater/plays", N2588)),"plays",ISNUMBER(SEARCH("theater/spaces", N2588)),"spaces")</f>
        <v>food trucks</v>
      </c>
      <c r="S2588" s="6">
        <f t="shared" si="202"/>
        <v>42333.330277777779</v>
      </c>
      <c r="T2588" s="6">
        <f t="shared" si="203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4"/>
        <v>202.83333333333334</v>
      </c>
      <c r="Q2589" t="str">
        <f t="shared" si="201"/>
        <v>food</v>
      </c>
      <c r="R2589" t="str" cm="1">
        <f t="array" ref="R2589">_xlfn.IFS(ISNUMBER(SEARCH("film &amp; video/television", N2589)),"television",ISNUMBER(SEARCH("film &amp; video/animation", N2589)),"animation",ISNUMBER(SEARCH("film &amp; video/documentary", N2589)),"documentary",ISNUMBER(SEARCH("film &amp; video/drama", N2589)),"drama",ISNUMBER(SEARCH("film &amp; video/science fiction", N2589)),"science fiction",ISNUMBER(SEARCH("film &amp; video/shorts", N2589)),"shorts",ISNUMBER(SEARCH("food/food trucks", N2589)),"food trucks",ISNUMBER(SEARCH("food/restaurants", N2589)),"restaurants",ISNUMBER(SEARCH("food/small batch", N2589)),"small batch",ISNUMBER(SEARCH("games/mobile games", N2589)),"mobile games",ISNUMBER(SEARCH("games/tabletop games", N2589)),"tabletop games",ISNUMBER(SEARCH("games/video games", N2589)),"video games",ISNUMBER(SEARCH("music/classical music", N2589)),"classical music",ISNUMBER(SEARCH("music/electronic music", N2589)),"electronic music",ISNUMBER(SEARCH("music/faith", N2589)),"faith",ISNUMBER(SEARCH("music/indie rock", N2589)),"indie rock",ISNUMBER(SEARCH("music/jazz", N2589)),"jazz",ISNUMBER(SEARCH("music/metal", N2589)),"metal",ISNUMBER(SEARCH("music/pop", N2589)),"pop",ISNUMBER(SEARCH("music/rock", N2589)),"rock",ISNUMBER(SEARCH("music/world music", N2589)),"world music",ISNUMBER(SEARCH("journalism/audio", N2589)),"audio",ISNUMBER(SEARCH("photography/nature", N2589)),"nature",ISNUMBER(SEARCH("photography/people", N2589)),"people",ISNUMBER(SEARCH("photography/photobooks", N2589)),"photobooks",ISNUMBER(SEARCH("photography/places", N2589)),"places",ISNUMBER(SEARCH("publishing/art books", N2589)),"art books",ISNUMBER(SEARCH("publishing/children's books", N2589)),"children's books",ISNUMBER(SEARCH("publishing/fiction", N2589)),"fiction",ISNUMBER(SEARCH("publishing/nonfiction", N2589)),"nonfiction",ISNUMBER(SEARCH("publishing/radio &amp; podcasts", N2589)),"radio &amp; podcasts",ISNUMBER(SEARCH("publishing/translations", N2589)),"translations",ISNUMBER(SEARCH("technology/gadgets", N2589)),"gadgets",ISNUMBER(SEARCH("technology/hardware", N2589)),"hardware",ISNUMBER(SEARCH("technology/makerspaces", N2589)),"makerspaces",ISNUMBER(SEARCH("technology/space exploration", N2589)),"space exploration",ISNUMBER(SEARCH("technology/wearables", N2589)),"wearables",ISNUMBER(SEARCH("technology/web", N2589)),"web",ISNUMBER(SEARCH("theater/musical", N2589)),"musical",ISNUMBER(SEARCH("theater/plays", N2589)),"plays",ISNUMBER(SEARCH("theater/spaces", N2589)),"spaces")</f>
        <v>food trucks</v>
      </c>
      <c r="S2589" s="6">
        <f t="shared" si="202"/>
        <v>42338.675381944442</v>
      </c>
      <c r="T2589" s="6">
        <f t="shared" si="203"/>
        <v>42368.675381944442</v>
      </c>
    </row>
    <row r="2590" spans="1:20" ht="48" hidden="1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4"/>
        <v>29.125</v>
      </c>
      <c r="Q2590" t="str">
        <f t="shared" si="201"/>
        <v>food</v>
      </c>
      <c r="R2590" t="str" cm="1">
        <f t="array" ref="R2590">_xlfn.IFS(ISNUMBER(SEARCH("film &amp; video/television", N2590)),"television",ISNUMBER(SEARCH("film &amp; video/animation", N2590)),"animation",ISNUMBER(SEARCH("film &amp; video/documentary", N2590)),"documentary",ISNUMBER(SEARCH("film &amp; video/drama", N2590)),"drama",ISNUMBER(SEARCH("film &amp; video/science fiction", N2590)),"science fiction",ISNUMBER(SEARCH("film &amp; video/shorts", N2590)),"shorts",ISNUMBER(SEARCH("food/food trucks", N2590)),"food trucks",ISNUMBER(SEARCH("food/restaurants", N2590)),"restaurants",ISNUMBER(SEARCH("food/small batch", N2590)),"small batch",ISNUMBER(SEARCH("games/mobile games", N2590)),"mobile games",ISNUMBER(SEARCH("games/tabletop games", N2590)),"tabletop games",ISNUMBER(SEARCH("games/video games", N2590)),"video games",ISNUMBER(SEARCH("music/classical music", N2590)),"classical music",ISNUMBER(SEARCH("music/electronic music", N2590)),"electronic music",ISNUMBER(SEARCH("music/faith", N2590)),"faith",ISNUMBER(SEARCH("music/indie rock", N2590)),"indie rock",ISNUMBER(SEARCH("music/jazz", N2590)),"jazz",ISNUMBER(SEARCH("music/metal", N2590)),"metal",ISNUMBER(SEARCH("music/pop", N2590)),"pop",ISNUMBER(SEARCH("music/rock", N2590)),"rock",ISNUMBER(SEARCH("music/world music", N2590)),"world music",ISNUMBER(SEARCH("journalism/audio", N2590)),"audio",ISNUMBER(SEARCH("photography/nature", N2590)),"nature",ISNUMBER(SEARCH("photography/people", N2590)),"people",ISNUMBER(SEARCH("photography/photobooks", N2590)),"photobooks",ISNUMBER(SEARCH("photography/places", N2590)),"places",ISNUMBER(SEARCH("publishing/art books", N2590)),"art books",ISNUMBER(SEARCH("publishing/children's books", N2590)),"children's books",ISNUMBER(SEARCH("publishing/fiction", N2590)),"fiction",ISNUMBER(SEARCH("publishing/nonfiction", N2590)),"nonfiction",ISNUMBER(SEARCH("publishing/radio &amp; podcasts", N2590)),"radio &amp; podcasts",ISNUMBER(SEARCH("publishing/translations", N2590)),"translations",ISNUMBER(SEARCH("technology/gadgets", N2590)),"gadgets",ISNUMBER(SEARCH("technology/hardware", N2590)),"hardware",ISNUMBER(SEARCH("technology/makerspaces", N2590)),"makerspaces",ISNUMBER(SEARCH("technology/space exploration", N2590)),"space exploration",ISNUMBER(SEARCH("technology/wearables", N2590)),"wearables",ISNUMBER(SEARCH("technology/web", N2590)),"web",ISNUMBER(SEARCH("theater/musical", N2590)),"musical",ISNUMBER(SEARCH("theater/plays", N2590)),"plays",ISNUMBER(SEARCH("theater/spaces", N2590)),"spaces")</f>
        <v>food trucks</v>
      </c>
      <c r="S2590" s="6">
        <f t="shared" si="202"/>
        <v>42042.676226851851</v>
      </c>
      <c r="T2590" s="6">
        <f t="shared" si="203"/>
        <v>42094.551388888889</v>
      </c>
    </row>
    <row r="2591" spans="1:20" ht="48" hidden="1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4"/>
        <v>5</v>
      </c>
      <c r="Q2591" t="str">
        <f t="shared" si="201"/>
        <v>food</v>
      </c>
      <c r="R2591" t="str" cm="1">
        <f t="array" ref="R2591">_xlfn.IFS(ISNUMBER(SEARCH("film &amp; video/television", N2591)),"television",ISNUMBER(SEARCH("film &amp; video/animation", N2591)),"animation",ISNUMBER(SEARCH("film &amp; video/documentary", N2591)),"documentary",ISNUMBER(SEARCH("film &amp; video/drama", N2591)),"drama",ISNUMBER(SEARCH("film &amp; video/science fiction", N2591)),"science fiction",ISNUMBER(SEARCH("film &amp; video/shorts", N2591)),"shorts",ISNUMBER(SEARCH("food/food trucks", N2591)),"food trucks",ISNUMBER(SEARCH("food/restaurants", N2591)),"restaurants",ISNUMBER(SEARCH("food/small batch", N2591)),"small batch",ISNUMBER(SEARCH("games/mobile games", N2591)),"mobile games",ISNUMBER(SEARCH("games/tabletop games", N2591)),"tabletop games",ISNUMBER(SEARCH("games/video games", N2591)),"video games",ISNUMBER(SEARCH("music/classical music", N2591)),"classical music",ISNUMBER(SEARCH("music/electronic music", N2591)),"electronic music",ISNUMBER(SEARCH("music/faith", N2591)),"faith",ISNUMBER(SEARCH("music/indie rock", N2591)),"indie rock",ISNUMBER(SEARCH("music/jazz", N2591)),"jazz",ISNUMBER(SEARCH("music/metal", N2591)),"metal",ISNUMBER(SEARCH("music/pop", N2591)),"pop",ISNUMBER(SEARCH("music/rock", N2591)),"rock",ISNUMBER(SEARCH("music/world music", N2591)),"world music",ISNUMBER(SEARCH("journalism/audio", N2591)),"audio",ISNUMBER(SEARCH("photography/nature", N2591)),"nature",ISNUMBER(SEARCH("photography/people", N2591)),"people",ISNUMBER(SEARCH("photography/photobooks", N2591)),"photobooks",ISNUMBER(SEARCH("photography/places", N2591)),"places",ISNUMBER(SEARCH("publishing/art books", N2591)),"art books",ISNUMBER(SEARCH("publishing/children's books", N2591)),"children's books",ISNUMBER(SEARCH("publishing/fiction", N2591)),"fiction",ISNUMBER(SEARCH("publishing/nonfiction", N2591)),"nonfiction",ISNUMBER(SEARCH("publishing/radio &amp; podcasts", N2591)),"radio &amp; podcasts",ISNUMBER(SEARCH("publishing/translations", N2591)),"translations",ISNUMBER(SEARCH("technology/gadgets", N2591)),"gadgets",ISNUMBER(SEARCH("technology/hardware", N2591)),"hardware",ISNUMBER(SEARCH("technology/makerspaces", N2591)),"makerspaces",ISNUMBER(SEARCH("technology/space exploration", N2591)),"space exploration",ISNUMBER(SEARCH("technology/wearables", N2591)),"wearables",ISNUMBER(SEARCH("technology/web", N2591)),"web",ISNUMBER(SEARCH("theater/musical", N2591)),"musical",ISNUMBER(SEARCH("theater/plays", N2591)),"plays",ISNUMBER(SEARCH("theater/spaces", N2591)),"spaces")</f>
        <v>food trucks</v>
      </c>
      <c r="S2591" s="6">
        <f t="shared" si="202"/>
        <v>42422.536192129628</v>
      </c>
      <c r="T2591" s="6">
        <f t="shared" si="203"/>
        <v>42452.494525462964</v>
      </c>
    </row>
    <row r="2592" spans="1:20" ht="48" hidden="1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v>0</v>
      </c>
      <c r="Q2592" t="str">
        <f t="shared" si="201"/>
        <v>food</v>
      </c>
      <c r="R2592" t="str" cm="1">
        <f t="array" ref="R2592">_xlfn.IFS(ISNUMBER(SEARCH("film &amp; video/television", N2592)),"television",ISNUMBER(SEARCH("film &amp; video/animation", N2592)),"animation",ISNUMBER(SEARCH("film &amp; video/documentary", N2592)),"documentary",ISNUMBER(SEARCH("film &amp; video/drama", N2592)),"drama",ISNUMBER(SEARCH("film &amp; video/science fiction", N2592)),"science fiction",ISNUMBER(SEARCH("film &amp; video/shorts", N2592)),"shorts",ISNUMBER(SEARCH("food/food trucks", N2592)),"food trucks",ISNUMBER(SEARCH("food/restaurants", N2592)),"restaurants",ISNUMBER(SEARCH("food/small batch", N2592)),"small batch",ISNUMBER(SEARCH("games/mobile games", N2592)),"mobile games",ISNUMBER(SEARCH("games/tabletop games", N2592)),"tabletop games",ISNUMBER(SEARCH("games/video games", N2592)),"video games",ISNUMBER(SEARCH("music/classical music", N2592)),"classical music",ISNUMBER(SEARCH("music/electronic music", N2592)),"electronic music",ISNUMBER(SEARCH("music/faith", N2592)),"faith",ISNUMBER(SEARCH("music/indie rock", N2592)),"indie rock",ISNUMBER(SEARCH("music/jazz", N2592)),"jazz",ISNUMBER(SEARCH("music/metal", N2592)),"metal",ISNUMBER(SEARCH("music/pop", N2592)),"pop",ISNUMBER(SEARCH("music/rock", N2592)),"rock",ISNUMBER(SEARCH("music/world music", N2592)),"world music",ISNUMBER(SEARCH("journalism/audio", N2592)),"audio",ISNUMBER(SEARCH("photography/nature", N2592)),"nature",ISNUMBER(SEARCH("photography/people", N2592)),"people",ISNUMBER(SEARCH("photography/photobooks", N2592)),"photobooks",ISNUMBER(SEARCH("photography/places", N2592)),"places",ISNUMBER(SEARCH("publishing/art books", N2592)),"art books",ISNUMBER(SEARCH("publishing/children's books", N2592)),"children's books",ISNUMBER(SEARCH("publishing/fiction", N2592)),"fiction",ISNUMBER(SEARCH("publishing/nonfiction", N2592)),"nonfiction",ISNUMBER(SEARCH("publishing/radio &amp; podcasts", N2592)),"radio &amp; podcasts",ISNUMBER(SEARCH("publishing/translations", N2592)),"translations",ISNUMBER(SEARCH("technology/gadgets", N2592)),"gadgets",ISNUMBER(SEARCH("technology/hardware", N2592)),"hardware",ISNUMBER(SEARCH("technology/makerspaces", N2592)),"makerspaces",ISNUMBER(SEARCH("technology/space exploration", N2592)),"space exploration",ISNUMBER(SEARCH("technology/wearables", N2592)),"wearables",ISNUMBER(SEARCH("technology/web", N2592)),"web",ISNUMBER(SEARCH("theater/musical", N2592)),"musical",ISNUMBER(SEARCH("theater/plays", N2592)),"plays",ISNUMBER(SEARCH("theater/spaces", N2592)),"spaces")</f>
        <v>food trucks</v>
      </c>
      <c r="S2592" s="6">
        <f t="shared" si="202"/>
        <v>42388.589085648149</v>
      </c>
      <c r="T2592" s="6">
        <f t="shared" si="203"/>
        <v>42395.589085648149</v>
      </c>
    </row>
    <row r="2593" spans="1:20" ht="48" hidden="1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4"/>
        <v>13</v>
      </c>
      <c r="Q2593" t="str">
        <f t="shared" si="201"/>
        <v>food</v>
      </c>
      <c r="R2593" t="str" cm="1">
        <f t="array" ref="R2593">_xlfn.IFS(ISNUMBER(SEARCH("film &amp; video/television", N2593)),"television",ISNUMBER(SEARCH("film &amp; video/animation", N2593)),"animation",ISNUMBER(SEARCH("film &amp; video/documentary", N2593)),"documentary",ISNUMBER(SEARCH("film &amp; video/drama", N2593)),"drama",ISNUMBER(SEARCH("film &amp; video/science fiction", N2593)),"science fiction",ISNUMBER(SEARCH("film &amp; video/shorts", N2593)),"shorts",ISNUMBER(SEARCH("food/food trucks", N2593)),"food trucks",ISNUMBER(SEARCH("food/restaurants", N2593)),"restaurants",ISNUMBER(SEARCH("food/small batch", N2593)),"small batch",ISNUMBER(SEARCH("games/mobile games", N2593)),"mobile games",ISNUMBER(SEARCH("games/tabletop games", N2593)),"tabletop games",ISNUMBER(SEARCH("games/video games", N2593)),"video games",ISNUMBER(SEARCH("music/classical music", N2593)),"classical music",ISNUMBER(SEARCH("music/electronic music", N2593)),"electronic music",ISNUMBER(SEARCH("music/faith", N2593)),"faith",ISNUMBER(SEARCH("music/indie rock", N2593)),"indie rock",ISNUMBER(SEARCH("music/jazz", N2593)),"jazz",ISNUMBER(SEARCH("music/metal", N2593)),"metal",ISNUMBER(SEARCH("music/pop", N2593)),"pop",ISNUMBER(SEARCH("music/rock", N2593)),"rock",ISNUMBER(SEARCH("music/world music", N2593)),"world music",ISNUMBER(SEARCH("journalism/audio", N2593)),"audio",ISNUMBER(SEARCH("photography/nature", N2593)),"nature",ISNUMBER(SEARCH("photography/people", N2593)),"people",ISNUMBER(SEARCH("photography/photobooks", N2593)),"photobooks",ISNUMBER(SEARCH("photography/places", N2593)),"places",ISNUMBER(SEARCH("publishing/art books", N2593)),"art books",ISNUMBER(SEARCH("publishing/children's books", N2593)),"children's books",ISNUMBER(SEARCH("publishing/fiction", N2593)),"fiction",ISNUMBER(SEARCH("publishing/nonfiction", N2593)),"nonfiction",ISNUMBER(SEARCH("publishing/radio &amp; podcasts", N2593)),"radio &amp; podcasts",ISNUMBER(SEARCH("publishing/translations", N2593)),"translations",ISNUMBER(SEARCH("technology/gadgets", N2593)),"gadgets",ISNUMBER(SEARCH("technology/hardware", N2593)),"hardware",ISNUMBER(SEARCH("technology/makerspaces", N2593)),"makerspaces",ISNUMBER(SEARCH("technology/space exploration", N2593)),"space exploration",ISNUMBER(SEARCH("technology/wearables", N2593)),"wearables",ISNUMBER(SEARCH("technology/web", N2593)),"web",ISNUMBER(SEARCH("theater/musical", N2593)),"musical",ISNUMBER(SEARCH("theater/plays", N2593)),"plays",ISNUMBER(SEARCH("theater/spaces", N2593)),"spaces")</f>
        <v>food trucks</v>
      </c>
      <c r="S2593" s="6">
        <f t="shared" si="202"/>
        <v>42382.906527777777</v>
      </c>
      <c r="T2593" s="6">
        <f t="shared" si="203"/>
        <v>42442.864861111113</v>
      </c>
    </row>
    <row r="2594" spans="1:20" ht="48" hidden="1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4"/>
        <v>50</v>
      </c>
      <c r="Q2594" t="str">
        <f t="shared" si="201"/>
        <v>food</v>
      </c>
      <c r="R2594" t="str" cm="1">
        <f t="array" ref="R2594">_xlfn.IFS(ISNUMBER(SEARCH("film &amp; video/television", N2594)),"television",ISNUMBER(SEARCH("film &amp; video/animation", N2594)),"animation",ISNUMBER(SEARCH("film &amp; video/documentary", N2594)),"documentary",ISNUMBER(SEARCH("film &amp; video/drama", N2594)),"drama",ISNUMBER(SEARCH("film &amp; video/science fiction", N2594)),"science fiction",ISNUMBER(SEARCH("film &amp; video/shorts", N2594)),"shorts",ISNUMBER(SEARCH("food/food trucks", N2594)),"food trucks",ISNUMBER(SEARCH("food/restaurants", N2594)),"restaurants",ISNUMBER(SEARCH("food/small batch", N2594)),"small batch",ISNUMBER(SEARCH("games/mobile games", N2594)),"mobile games",ISNUMBER(SEARCH("games/tabletop games", N2594)),"tabletop games",ISNUMBER(SEARCH("games/video games", N2594)),"video games",ISNUMBER(SEARCH("music/classical music", N2594)),"classical music",ISNUMBER(SEARCH("music/electronic music", N2594)),"electronic music",ISNUMBER(SEARCH("music/faith", N2594)),"faith",ISNUMBER(SEARCH("music/indie rock", N2594)),"indie rock",ISNUMBER(SEARCH("music/jazz", N2594)),"jazz",ISNUMBER(SEARCH("music/metal", N2594)),"metal",ISNUMBER(SEARCH("music/pop", N2594)),"pop",ISNUMBER(SEARCH("music/rock", N2594)),"rock",ISNUMBER(SEARCH("music/world music", N2594)),"world music",ISNUMBER(SEARCH("journalism/audio", N2594)),"audio",ISNUMBER(SEARCH("photography/nature", N2594)),"nature",ISNUMBER(SEARCH("photography/people", N2594)),"people",ISNUMBER(SEARCH("photography/photobooks", N2594)),"photobooks",ISNUMBER(SEARCH("photography/places", N2594)),"places",ISNUMBER(SEARCH("publishing/art books", N2594)),"art books",ISNUMBER(SEARCH("publishing/children's books", N2594)),"children's books",ISNUMBER(SEARCH("publishing/fiction", N2594)),"fiction",ISNUMBER(SEARCH("publishing/nonfiction", N2594)),"nonfiction",ISNUMBER(SEARCH("publishing/radio &amp; podcasts", N2594)),"radio &amp; podcasts",ISNUMBER(SEARCH("publishing/translations", N2594)),"translations",ISNUMBER(SEARCH("technology/gadgets", N2594)),"gadgets",ISNUMBER(SEARCH("technology/hardware", N2594)),"hardware",ISNUMBER(SEARCH("technology/makerspaces", N2594)),"makerspaces",ISNUMBER(SEARCH("technology/space exploration", N2594)),"space exploration",ISNUMBER(SEARCH("technology/wearables", N2594)),"wearables",ISNUMBER(SEARCH("technology/web", N2594)),"web",ISNUMBER(SEARCH("theater/musical", N2594)),"musical",ISNUMBER(SEARCH("theater/plays", N2594)),"plays",ISNUMBER(SEARCH("theater/spaces", N2594)),"spaces")</f>
        <v>food trucks</v>
      </c>
      <c r="S2594" s="6">
        <f t="shared" si="202"/>
        <v>41887.801168981481</v>
      </c>
      <c r="T2594" s="6">
        <f t="shared" si="203"/>
        <v>41917.801168981481</v>
      </c>
    </row>
    <row r="2595" spans="1:20" ht="48" hidden="1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v>0</v>
      </c>
      <c r="Q2595" t="str">
        <f t="shared" si="201"/>
        <v>food</v>
      </c>
      <c r="R2595" t="str" cm="1">
        <f t="array" ref="R2595">_xlfn.IFS(ISNUMBER(SEARCH("film &amp; video/television", N2595)),"television",ISNUMBER(SEARCH("film &amp; video/animation", N2595)),"animation",ISNUMBER(SEARCH("film &amp; video/documentary", N2595)),"documentary",ISNUMBER(SEARCH("film &amp; video/drama", N2595)),"drama",ISNUMBER(SEARCH("film &amp; video/science fiction", N2595)),"science fiction",ISNUMBER(SEARCH("film &amp; video/shorts", N2595)),"shorts",ISNUMBER(SEARCH("food/food trucks", N2595)),"food trucks",ISNUMBER(SEARCH("food/restaurants", N2595)),"restaurants",ISNUMBER(SEARCH("food/small batch", N2595)),"small batch",ISNUMBER(SEARCH("games/mobile games", N2595)),"mobile games",ISNUMBER(SEARCH("games/tabletop games", N2595)),"tabletop games",ISNUMBER(SEARCH("games/video games", N2595)),"video games",ISNUMBER(SEARCH("music/classical music", N2595)),"classical music",ISNUMBER(SEARCH("music/electronic music", N2595)),"electronic music",ISNUMBER(SEARCH("music/faith", N2595)),"faith",ISNUMBER(SEARCH("music/indie rock", N2595)),"indie rock",ISNUMBER(SEARCH("music/jazz", N2595)),"jazz",ISNUMBER(SEARCH("music/metal", N2595)),"metal",ISNUMBER(SEARCH("music/pop", N2595)),"pop",ISNUMBER(SEARCH("music/rock", N2595)),"rock",ISNUMBER(SEARCH("music/world music", N2595)),"world music",ISNUMBER(SEARCH("journalism/audio", N2595)),"audio",ISNUMBER(SEARCH("photography/nature", N2595)),"nature",ISNUMBER(SEARCH("photography/people", N2595)),"people",ISNUMBER(SEARCH("photography/photobooks", N2595)),"photobooks",ISNUMBER(SEARCH("photography/places", N2595)),"places",ISNUMBER(SEARCH("publishing/art books", N2595)),"art books",ISNUMBER(SEARCH("publishing/children's books", N2595)),"children's books",ISNUMBER(SEARCH("publishing/fiction", N2595)),"fiction",ISNUMBER(SEARCH("publishing/nonfiction", N2595)),"nonfiction",ISNUMBER(SEARCH("publishing/radio &amp; podcasts", N2595)),"radio &amp; podcasts",ISNUMBER(SEARCH("publishing/translations", N2595)),"translations",ISNUMBER(SEARCH("technology/gadgets", N2595)),"gadgets",ISNUMBER(SEARCH("technology/hardware", N2595)),"hardware",ISNUMBER(SEARCH("technology/makerspaces", N2595)),"makerspaces",ISNUMBER(SEARCH("technology/space exploration", N2595)),"space exploration",ISNUMBER(SEARCH("technology/wearables", N2595)),"wearables",ISNUMBER(SEARCH("technology/web", N2595)),"web",ISNUMBER(SEARCH("theater/musical", N2595)),"musical",ISNUMBER(SEARCH("theater/plays", N2595)),"plays",ISNUMBER(SEARCH("theater/spaces", N2595)),"spaces")</f>
        <v>food trucks</v>
      </c>
      <c r="S2595" s="6">
        <f t="shared" si="202"/>
        <v>42089.84520833334</v>
      </c>
      <c r="T2595" s="6">
        <f t="shared" si="203"/>
        <v>42119.84520833334</v>
      </c>
    </row>
    <row r="2596" spans="1:20" ht="48" hidden="1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4"/>
        <v>1</v>
      </c>
      <c r="Q2596" t="str">
        <f t="shared" si="201"/>
        <v>food</v>
      </c>
      <c r="R2596" t="str" cm="1">
        <f t="array" ref="R2596">_xlfn.IFS(ISNUMBER(SEARCH("film &amp; video/television", N2596)),"television",ISNUMBER(SEARCH("film &amp; video/animation", N2596)),"animation",ISNUMBER(SEARCH("film &amp; video/documentary", N2596)),"documentary",ISNUMBER(SEARCH("film &amp; video/drama", N2596)),"drama",ISNUMBER(SEARCH("film &amp; video/science fiction", N2596)),"science fiction",ISNUMBER(SEARCH("film &amp; video/shorts", N2596)),"shorts",ISNUMBER(SEARCH("food/food trucks", N2596)),"food trucks",ISNUMBER(SEARCH("food/restaurants", N2596)),"restaurants",ISNUMBER(SEARCH("food/small batch", N2596)),"small batch",ISNUMBER(SEARCH("games/mobile games", N2596)),"mobile games",ISNUMBER(SEARCH("games/tabletop games", N2596)),"tabletop games",ISNUMBER(SEARCH("games/video games", N2596)),"video games",ISNUMBER(SEARCH("music/classical music", N2596)),"classical music",ISNUMBER(SEARCH("music/electronic music", N2596)),"electronic music",ISNUMBER(SEARCH("music/faith", N2596)),"faith",ISNUMBER(SEARCH("music/indie rock", N2596)),"indie rock",ISNUMBER(SEARCH("music/jazz", N2596)),"jazz",ISNUMBER(SEARCH("music/metal", N2596)),"metal",ISNUMBER(SEARCH("music/pop", N2596)),"pop",ISNUMBER(SEARCH("music/rock", N2596)),"rock",ISNUMBER(SEARCH("music/world music", N2596)),"world music",ISNUMBER(SEARCH("journalism/audio", N2596)),"audio",ISNUMBER(SEARCH("photography/nature", N2596)),"nature",ISNUMBER(SEARCH("photography/people", N2596)),"people",ISNUMBER(SEARCH("photography/photobooks", N2596)),"photobooks",ISNUMBER(SEARCH("photography/places", N2596)),"places",ISNUMBER(SEARCH("publishing/art books", N2596)),"art books",ISNUMBER(SEARCH("publishing/children's books", N2596)),"children's books",ISNUMBER(SEARCH("publishing/fiction", N2596)),"fiction",ISNUMBER(SEARCH("publishing/nonfiction", N2596)),"nonfiction",ISNUMBER(SEARCH("publishing/radio &amp; podcasts", N2596)),"radio &amp; podcasts",ISNUMBER(SEARCH("publishing/translations", N2596)),"translations",ISNUMBER(SEARCH("technology/gadgets", N2596)),"gadgets",ISNUMBER(SEARCH("technology/hardware", N2596)),"hardware",ISNUMBER(SEARCH("technology/makerspaces", N2596)),"makerspaces",ISNUMBER(SEARCH("technology/space exploration", N2596)),"space exploration",ISNUMBER(SEARCH("technology/wearables", N2596)),"wearables",ISNUMBER(SEARCH("technology/web", N2596)),"web",ISNUMBER(SEARCH("theater/musical", N2596)),"musical",ISNUMBER(SEARCH("theater/plays", N2596)),"plays",ISNUMBER(SEARCH("theater/spaces", N2596)),"spaces")</f>
        <v>food trucks</v>
      </c>
      <c r="S2596" s="6">
        <f t="shared" si="202"/>
        <v>41828.967916666668</v>
      </c>
      <c r="T2596" s="6">
        <f t="shared" si="203"/>
        <v>41858.967916666668</v>
      </c>
    </row>
    <row r="2597" spans="1:20" ht="32" hidden="1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4"/>
        <v>96.05263157894737</v>
      </c>
      <c r="Q2597" t="str">
        <f t="shared" si="201"/>
        <v>food</v>
      </c>
      <c r="R2597" t="str" cm="1">
        <f t="array" ref="R2597">_xlfn.IFS(ISNUMBER(SEARCH("film &amp; video/television", N2597)),"television",ISNUMBER(SEARCH("film &amp; video/animation", N2597)),"animation",ISNUMBER(SEARCH("film &amp; video/documentary", N2597)),"documentary",ISNUMBER(SEARCH("film &amp; video/drama", N2597)),"drama",ISNUMBER(SEARCH("film &amp; video/science fiction", N2597)),"science fiction",ISNUMBER(SEARCH("film &amp; video/shorts", N2597)),"shorts",ISNUMBER(SEARCH("food/food trucks", N2597)),"food trucks",ISNUMBER(SEARCH("food/restaurants", N2597)),"restaurants",ISNUMBER(SEARCH("food/small batch", N2597)),"small batch",ISNUMBER(SEARCH("games/mobile games", N2597)),"mobile games",ISNUMBER(SEARCH("games/tabletop games", N2597)),"tabletop games",ISNUMBER(SEARCH("games/video games", N2597)),"video games",ISNUMBER(SEARCH("music/classical music", N2597)),"classical music",ISNUMBER(SEARCH("music/electronic music", N2597)),"electronic music",ISNUMBER(SEARCH("music/faith", N2597)),"faith",ISNUMBER(SEARCH("music/indie rock", N2597)),"indie rock",ISNUMBER(SEARCH("music/jazz", N2597)),"jazz",ISNUMBER(SEARCH("music/metal", N2597)),"metal",ISNUMBER(SEARCH("music/pop", N2597)),"pop",ISNUMBER(SEARCH("music/rock", N2597)),"rock",ISNUMBER(SEARCH("music/world music", N2597)),"world music",ISNUMBER(SEARCH("journalism/audio", N2597)),"audio",ISNUMBER(SEARCH("photography/nature", N2597)),"nature",ISNUMBER(SEARCH("photography/people", N2597)),"people",ISNUMBER(SEARCH("photography/photobooks", N2597)),"photobooks",ISNUMBER(SEARCH("photography/places", N2597)),"places",ISNUMBER(SEARCH("publishing/art books", N2597)),"art books",ISNUMBER(SEARCH("publishing/children's books", N2597)),"children's books",ISNUMBER(SEARCH("publishing/fiction", N2597)),"fiction",ISNUMBER(SEARCH("publishing/nonfiction", N2597)),"nonfiction",ISNUMBER(SEARCH("publishing/radio &amp; podcasts", N2597)),"radio &amp; podcasts",ISNUMBER(SEARCH("publishing/translations", N2597)),"translations",ISNUMBER(SEARCH("technology/gadgets", N2597)),"gadgets",ISNUMBER(SEARCH("technology/hardware", N2597)),"hardware",ISNUMBER(SEARCH("technology/makerspaces", N2597)),"makerspaces",ISNUMBER(SEARCH("technology/space exploration", N2597)),"space exploration",ISNUMBER(SEARCH("technology/wearables", N2597)),"wearables",ISNUMBER(SEARCH("technology/web", N2597)),"web",ISNUMBER(SEARCH("theater/musical", N2597)),"musical",ISNUMBER(SEARCH("theater/plays", N2597)),"plays",ISNUMBER(SEARCH("theater/spaces", N2597)),"spaces")</f>
        <v>food trucks</v>
      </c>
      <c r="S2597" s="6">
        <f t="shared" si="202"/>
        <v>42760.244212962964</v>
      </c>
      <c r="T2597" s="6">
        <f t="shared" si="203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4"/>
        <v>305.77777777777777</v>
      </c>
      <c r="Q2598" t="str">
        <f t="shared" si="201"/>
        <v>food</v>
      </c>
      <c r="R2598" t="str" cm="1">
        <f t="array" ref="R2598">_xlfn.IFS(ISNUMBER(SEARCH("film &amp; video/television", N2598)),"television",ISNUMBER(SEARCH("film &amp; video/animation", N2598)),"animation",ISNUMBER(SEARCH("film &amp; video/documentary", N2598)),"documentary",ISNUMBER(SEARCH("film &amp; video/drama", N2598)),"drama",ISNUMBER(SEARCH("film &amp; video/science fiction", N2598)),"science fiction",ISNUMBER(SEARCH("film &amp; video/shorts", N2598)),"shorts",ISNUMBER(SEARCH("food/food trucks", N2598)),"food trucks",ISNUMBER(SEARCH("food/restaurants", N2598)),"restaurants",ISNUMBER(SEARCH("food/small batch", N2598)),"small batch",ISNUMBER(SEARCH("games/mobile games", N2598)),"mobile games",ISNUMBER(SEARCH("games/tabletop games", N2598)),"tabletop games",ISNUMBER(SEARCH("games/video games", N2598)),"video games",ISNUMBER(SEARCH("music/classical music", N2598)),"classical music",ISNUMBER(SEARCH("music/electronic music", N2598)),"electronic music",ISNUMBER(SEARCH("music/faith", N2598)),"faith",ISNUMBER(SEARCH("music/indie rock", N2598)),"indie rock",ISNUMBER(SEARCH("music/jazz", N2598)),"jazz",ISNUMBER(SEARCH("music/metal", N2598)),"metal",ISNUMBER(SEARCH("music/pop", N2598)),"pop",ISNUMBER(SEARCH("music/rock", N2598)),"rock",ISNUMBER(SEARCH("music/world music", N2598)),"world music",ISNUMBER(SEARCH("journalism/audio", N2598)),"audio",ISNUMBER(SEARCH("photography/nature", N2598)),"nature",ISNUMBER(SEARCH("photography/people", N2598)),"people",ISNUMBER(SEARCH("photography/photobooks", N2598)),"photobooks",ISNUMBER(SEARCH("photography/places", N2598)),"places",ISNUMBER(SEARCH("publishing/art books", N2598)),"art books",ISNUMBER(SEARCH("publishing/children's books", N2598)),"children's books",ISNUMBER(SEARCH("publishing/fiction", N2598)),"fiction",ISNUMBER(SEARCH("publishing/nonfiction", N2598)),"nonfiction",ISNUMBER(SEARCH("publishing/radio &amp; podcasts", N2598)),"radio &amp; podcasts",ISNUMBER(SEARCH("publishing/translations", N2598)),"translations",ISNUMBER(SEARCH("technology/gadgets", N2598)),"gadgets",ISNUMBER(SEARCH("technology/hardware", N2598)),"hardware",ISNUMBER(SEARCH("technology/makerspaces", N2598)),"makerspaces",ISNUMBER(SEARCH("technology/space exploration", N2598)),"space exploration",ISNUMBER(SEARCH("technology/wearables", N2598)),"wearables",ISNUMBER(SEARCH("technology/web", N2598)),"web",ISNUMBER(SEARCH("theater/musical", N2598)),"musical",ISNUMBER(SEARCH("theater/plays", N2598)),"plays",ISNUMBER(SEARCH("theater/spaces", N2598)),"spaces")</f>
        <v>food trucks</v>
      </c>
      <c r="S2598" s="6">
        <f t="shared" si="202"/>
        <v>41828.664456018516</v>
      </c>
      <c r="T2598" s="6">
        <f t="shared" si="203"/>
        <v>41858.664456018516</v>
      </c>
    </row>
    <row r="2599" spans="1:20" ht="48" hidden="1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4"/>
        <v>12.142857142857142</v>
      </c>
      <c r="Q2599" t="str">
        <f t="shared" si="201"/>
        <v>food</v>
      </c>
      <c r="R2599" t="str" cm="1">
        <f t="array" ref="R2599">_xlfn.IFS(ISNUMBER(SEARCH("film &amp; video/television", N2599)),"television",ISNUMBER(SEARCH("film &amp; video/animation", N2599)),"animation",ISNUMBER(SEARCH("film &amp; video/documentary", N2599)),"documentary",ISNUMBER(SEARCH("film &amp; video/drama", N2599)),"drama",ISNUMBER(SEARCH("film &amp; video/science fiction", N2599)),"science fiction",ISNUMBER(SEARCH("film &amp; video/shorts", N2599)),"shorts",ISNUMBER(SEARCH("food/food trucks", N2599)),"food trucks",ISNUMBER(SEARCH("food/restaurants", N2599)),"restaurants",ISNUMBER(SEARCH("food/small batch", N2599)),"small batch",ISNUMBER(SEARCH("games/mobile games", N2599)),"mobile games",ISNUMBER(SEARCH("games/tabletop games", N2599)),"tabletop games",ISNUMBER(SEARCH("games/video games", N2599)),"video games",ISNUMBER(SEARCH("music/classical music", N2599)),"classical music",ISNUMBER(SEARCH("music/electronic music", N2599)),"electronic music",ISNUMBER(SEARCH("music/faith", N2599)),"faith",ISNUMBER(SEARCH("music/indie rock", N2599)),"indie rock",ISNUMBER(SEARCH("music/jazz", N2599)),"jazz",ISNUMBER(SEARCH("music/metal", N2599)),"metal",ISNUMBER(SEARCH("music/pop", N2599)),"pop",ISNUMBER(SEARCH("music/rock", N2599)),"rock",ISNUMBER(SEARCH("music/world music", N2599)),"world music",ISNUMBER(SEARCH("journalism/audio", N2599)),"audio",ISNUMBER(SEARCH("photography/nature", N2599)),"nature",ISNUMBER(SEARCH("photography/people", N2599)),"people",ISNUMBER(SEARCH("photography/photobooks", N2599)),"photobooks",ISNUMBER(SEARCH("photography/places", N2599)),"places",ISNUMBER(SEARCH("publishing/art books", N2599)),"art books",ISNUMBER(SEARCH("publishing/children's books", N2599)),"children's books",ISNUMBER(SEARCH("publishing/fiction", N2599)),"fiction",ISNUMBER(SEARCH("publishing/nonfiction", N2599)),"nonfiction",ISNUMBER(SEARCH("publishing/radio &amp; podcasts", N2599)),"radio &amp; podcasts",ISNUMBER(SEARCH("publishing/translations", N2599)),"translations",ISNUMBER(SEARCH("technology/gadgets", N2599)),"gadgets",ISNUMBER(SEARCH("technology/hardware", N2599)),"hardware",ISNUMBER(SEARCH("technology/makerspaces", N2599)),"makerspaces",ISNUMBER(SEARCH("technology/space exploration", N2599)),"space exploration",ISNUMBER(SEARCH("technology/wearables", N2599)),"wearables",ISNUMBER(SEARCH("technology/web", N2599)),"web",ISNUMBER(SEARCH("theater/musical", N2599)),"musical",ISNUMBER(SEARCH("theater/plays", N2599)),"plays",ISNUMBER(SEARCH("theater/spaces", N2599)),"spaces")</f>
        <v>food trucks</v>
      </c>
      <c r="S2599" s="6">
        <f t="shared" si="202"/>
        <v>42510.341631944444</v>
      </c>
      <c r="T2599" s="6">
        <f t="shared" si="203"/>
        <v>42540.341631944444</v>
      </c>
    </row>
    <row r="2600" spans="1:20" ht="32" hidden="1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4"/>
        <v>83.571428571428569</v>
      </c>
      <c r="Q2600" t="str">
        <f t="shared" si="201"/>
        <v>food</v>
      </c>
      <c r="R2600" t="str" cm="1">
        <f t="array" ref="R2600">_xlfn.IFS(ISNUMBER(SEARCH("film &amp; video/television", N2600)),"television",ISNUMBER(SEARCH("film &amp; video/animation", N2600)),"animation",ISNUMBER(SEARCH("film &amp; video/documentary", N2600)),"documentary",ISNUMBER(SEARCH("film &amp; video/drama", N2600)),"drama",ISNUMBER(SEARCH("film &amp; video/science fiction", N2600)),"science fiction",ISNUMBER(SEARCH("film &amp; video/shorts", N2600)),"shorts",ISNUMBER(SEARCH("food/food trucks", N2600)),"food trucks",ISNUMBER(SEARCH("food/restaurants", N2600)),"restaurants",ISNUMBER(SEARCH("food/small batch", N2600)),"small batch",ISNUMBER(SEARCH("games/mobile games", N2600)),"mobile games",ISNUMBER(SEARCH("games/tabletop games", N2600)),"tabletop games",ISNUMBER(SEARCH("games/video games", N2600)),"video games",ISNUMBER(SEARCH("music/classical music", N2600)),"classical music",ISNUMBER(SEARCH("music/electronic music", N2600)),"electronic music",ISNUMBER(SEARCH("music/faith", N2600)),"faith",ISNUMBER(SEARCH("music/indie rock", N2600)),"indie rock",ISNUMBER(SEARCH("music/jazz", N2600)),"jazz",ISNUMBER(SEARCH("music/metal", N2600)),"metal",ISNUMBER(SEARCH("music/pop", N2600)),"pop",ISNUMBER(SEARCH("music/rock", N2600)),"rock",ISNUMBER(SEARCH("music/world music", N2600)),"world music",ISNUMBER(SEARCH("journalism/audio", N2600)),"audio",ISNUMBER(SEARCH("photography/nature", N2600)),"nature",ISNUMBER(SEARCH("photography/people", N2600)),"people",ISNUMBER(SEARCH("photography/photobooks", N2600)),"photobooks",ISNUMBER(SEARCH("photography/places", N2600)),"places",ISNUMBER(SEARCH("publishing/art books", N2600)),"art books",ISNUMBER(SEARCH("publishing/children's books", N2600)),"children's books",ISNUMBER(SEARCH("publishing/fiction", N2600)),"fiction",ISNUMBER(SEARCH("publishing/nonfiction", N2600)),"nonfiction",ISNUMBER(SEARCH("publishing/radio &amp; podcasts", N2600)),"radio &amp; podcasts",ISNUMBER(SEARCH("publishing/translations", N2600)),"translations",ISNUMBER(SEARCH("technology/gadgets", N2600)),"gadgets",ISNUMBER(SEARCH("technology/hardware", N2600)),"hardware",ISNUMBER(SEARCH("technology/makerspaces", N2600)),"makerspaces",ISNUMBER(SEARCH("technology/space exploration", N2600)),"space exploration",ISNUMBER(SEARCH("technology/wearables", N2600)),"wearables",ISNUMBER(SEARCH("technology/web", N2600)),"web",ISNUMBER(SEARCH("theater/musical", N2600)),"musical",ISNUMBER(SEARCH("theater/plays", N2600)),"plays",ISNUMBER(SEARCH("theater/spaces", N2600)),"spaces")</f>
        <v>food trucks</v>
      </c>
      <c r="S2600" s="6">
        <f t="shared" si="202"/>
        <v>42240.840289351851</v>
      </c>
      <c r="T2600" s="6">
        <f t="shared" si="203"/>
        <v>42270.840289351851</v>
      </c>
    </row>
    <row r="2601" spans="1:20" ht="32" hidden="1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4"/>
        <v>18</v>
      </c>
      <c r="Q2601" t="str">
        <f t="shared" si="201"/>
        <v>food</v>
      </c>
      <c r="R2601" t="str" cm="1">
        <f t="array" ref="R2601">_xlfn.IFS(ISNUMBER(SEARCH("film &amp; video/television", N2601)),"television",ISNUMBER(SEARCH("film &amp; video/animation", N2601)),"animation",ISNUMBER(SEARCH("film &amp; video/documentary", N2601)),"documentary",ISNUMBER(SEARCH("film &amp; video/drama", N2601)),"drama",ISNUMBER(SEARCH("film &amp; video/science fiction", N2601)),"science fiction",ISNUMBER(SEARCH("film &amp; video/shorts", N2601)),"shorts",ISNUMBER(SEARCH("food/food trucks", N2601)),"food trucks",ISNUMBER(SEARCH("food/restaurants", N2601)),"restaurants",ISNUMBER(SEARCH("food/small batch", N2601)),"small batch",ISNUMBER(SEARCH("games/mobile games", N2601)),"mobile games",ISNUMBER(SEARCH("games/tabletop games", N2601)),"tabletop games",ISNUMBER(SEARCH("games/video games", N2601)),"video games",ISNUMBER(SEARCH("music/classical music", N2601)),"classical music",ISNUMBER(SEARCH("music/electronic music", N2601)),"electronic music",ISNUMBER(SEARCH("music/faith", N2601)),"faith",ISNUMBER(SEARCH("music/indie rock", N2601)),"indie rock",ISNUMBER(SEARCH("music/jazz", N2601)),"jazz",ISNUMBER(SEARCH("music/metal", N2601)),"metal",ISNUMBER(SEARCH("music/pop", N2601)),"pop",ISNUMBER(SEARCH("music/rock", N2601)),"rock",ISNUMBER(SEARCH("music/world music", N2601)),"world music",ISNUMBER(SEARCH("journalism/audio", N2601)),"audio",ISNUMBER(SEARCH("photography/nature", N2601)),"nature",ISNUMBER(SEARCH("photography/people", N2601)),"people",ISNUMBER(SEARCH("photography/photobooks", N2601)),"photobooks",ISNUMBER(SEARCH("photography/places", N2601)),"places",ISNUMBER(SEARCH("publishing/art books", N2601)),"art books",ISNUMBER(SEARCH("publishing/children's books", N2601)),"children's books",ISNUMBER(SEARCH("publishing/fiction", N2601)),"fiction",ISNUMBER(SEARCH("publishing/nonfiction", N2601)),"nonfiction",ISNUMBER(SEARCH("publishing/radio &amp; podcasts", N2601)),"radio &amp; podcasts",ISNUMBER(SEARCH("publishing/translations", N2601)),"translations",ISNUMBER(SEARCH("technology/gadgets", N2601)),"gadgets",ISNUMBER(SEARCH("technology/hardware", N2601)),"hardware",ISNUMBER(SEARCH("technology/makerspaces", N2601)),"makerspaces",ISNUMBER(SEARCH("technology/space exploration", N2601)),"space exploration",ISNUMBER(SEARCH("technology/wearables", N2601)),"wearables",ISNUMBER(SEARCH("technology/web", N2601)),"web",ISNUMBER(SEARCH("theater/musical", N2601)),"musical",ISNUMBER(SEARCH("theater/plays", N2601)),"plays",ISNUMBER(SEARCH("theater/spaces", N2601)),"spaces")</f>
        <v>food trucks</v>
      </c>
      <c r="S2601" s="6">
        <f t="shared" si="202"/>
        <v>41809.754016203704</v>
      </c>
      <c r="T2601" s="6">
        <f t="shared" si="203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4"/>
        <v>115.53333333333333</v>
      </c>
      <c r="Q2602" t="str">
        <f t="shared" si="201"/>
        <v>food</v>
      </c>
      <c r="R2602" t="str" cm="1">
        <f t="array" ref="R2602">_xlfn.IFS(ISNUMBER(SEARCH("film &amp; video/television", N2602)),"television",ISNUMBER(SEARCH("film &amp; video/animation", N2602)),"animation",ISNUMBER(SEARCH("film &amp; video/documentary", N2602)),"documentary",ISNUMBER(SEARCH("film &amp; video/drama", N2602)),"drama",ISNUMBER(SEARCH("film &amp; video/science fiction", N2602)),"science fiction",ISNUMBER(SEARCH("film &amp; video/shorts", N2602)),"shorts",ISNUMBER(SEARCH("food/food trucks", N2602)),"food trucks",ISNUMBER(SEARCH("food/restaurants", N2602)),"restaurants",ISNUMBER(SEARCH("food/small batch", N2602)),"small batch",ISNUMBER(SEARCH("games/mobile games", N2602)),"mobile games",ISNUMBER(SEARCH("games/tabletop games", N2602)),"tabletop games",ISNUMBER(SEARCH("games/video games", N2602)),"video games",ISNUMBER(SEARCH("music/classical music", N2602)),"classical music",ISNUMBER(SEARCH("music/electronic music", N2602)),"electronic music",ISNUMBER(SEARCH("music/faith", N2602)),"faith",ISNUMBER(SEARCH("music/indie rock", N2602)),"indie rock",ISNUMBER(SEARCH("music/jazz", N2602)),"jazz",ISNUMBER(SEARCH("music/metal", N2602)),"metal",ISNUMBER(SEARCH("music/pop", N2602)),"pop",ISNUMBER(SEARCH("music/rock", N2602)),"rock",ISNUMBER(SEARCH("music/world music", N2602)),"world music",ISNUMBER(SEARCH("journalism/audio", N2602)),"audio",ISNUMBER(SEARCH("photography/nature", N2602)),"nature",ISNUMBER(SEARCH("photography/people", N2602)),"people",ISNUMBER(SEARCH("photography/photobooks", N2602)),"photobooks",ISNUMBER(SEARCH("photography/places", N2602)),"places",ISNUMBER(SEARCH("publishing/art books", N2602)),"art books",ISNUMBER(SEARCH("publishing/children's books", N2602)),"children's books",ISNUMBER(SEARCH("publishing/fiction", N2602)),"fiction",ISNUMBER(SEARCH("publishing/nonfiction", N2602)),"nonfiction",ISNUMBER(SEARCH("publishing/radio &amp; podcasts", N2602)),"radio &amp; podcasts",ISNUMBER(SEARCH("publishing/translations", N2602)),"translations",ISNUMBER(SEARCH("technology/gadgets", N2602)),"gadgets",ISNUMBER(SEARCH("technology/hardware", N2602)),"hardware",ISNUMBER(SEARCH("technology/makerspaces", N2602)),"makerspaces",ISNUMBER(SEARCH("technology/space exploration", N2602)),"space exploration",ISNUMBER(SEARCH("technology/wearables", N2602)),"wearables",ISNUMBER(SEARCH("technology/web", N2602)),"web",ISNUMBER(SEARCH("theater/musical", N2602)),"musical",ISNUMBER(SEARCH("theater/plays", N2602)),"plays",ISNUMBER(SEARCH("theater/spaces", N2602)),"spaces")</f>
        <v>food trucks</v>
      </c>
      <c r="S2602" s="6">
        <f t="shared" si="202"/>
        <v>42394.900462962964</v>
      </c>
      <c r="T2602" s="6">
        <f t="shared" si="203"/>
        <v>42454.858796296292</v>
      </c>
    </row>
    <row r="2603" spans="1:20" ht="48" hidden="1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4"/>
        <v>21.900662251655628</v>
      </c>
      <c r="Q2603" t="str">
        <f t="shared" si="201"/>
        <v>technology</v>
      </c>
      <c r="R2603" t="str" cm="1">
        <f t="array" ref="R2603">_xlfn.IFS(ISNUMBER(SEARCH("film &amp; video/television", N2603)),"television",ISNUMBER(SEARCH("film &amp; video/animation", N2603)),"animation",ISNUMBER(SEARCH("film &amp; video/documentary", N2603)),"documentary",ISNUMBER(SEARCH("film &amp; video/drama", N2603)),"drama",ISNUMBER(SEARCH("film &amp; video/science fiction", N2603)),"science fiction",ISNUMBER(SEARCH("film &amp; video/shorts", N2603)),"shorts",ISNUMBER(SEARCH("food/food trucks", N2603)),"food trucks",ISNUMBER(SEARCH("food/restaurants", N2603)),"restaurants",ISNUMBER(SEARCH("food/small batch", N2603)),"small batch",ISNUMBER(SEARCH("games/mobile games", N2603)),"mobile games",ISNUMBER(SEARCH("games/tabletop games", N2603)),"tabletop games",ISNUMBER(SEARCH("games/video games", N2603)),"video games",ISNUMBER(SEARCH("music/classical music", N2603)),"classical music",ISNUMBER(SEARCH("music/electronic music", N2603)),"electronic music",ISNUMBER(SEARCH("music/faith", N2603)),"faith",ISNUMBER(SEARCH("music/indie rock", N2603)),"indie rock",ISNUMBER(SEARCH("music/jazz", N2603)),"jazz",ISNUMBER(SEARCH("music/metal", N2603)),"metal",ISNUMBER(SEARCH("music/pop", N2603)),"pop",ISNUMBER(SEARCH("music/rock", N2603)),"rock",ISNUMBER(SEARCH("music/world music", N2603)),"world music",ISNUMBER(SEARCH("journalism/audio", N2603)),"audio",ISNUMBER(SEARCH("photography/nature", N2603)),"nature",ISNUMBER(SEARCH("photography/people", N2603)),"people",ISNUMBER(SEARCH("photography/photobooks", N2603)),"photobooks",ISNUMBER(SEARCH("photography/places", N2603)),"places",ISNUMBER(SEARCH("publishing/art books", N2603)),"art books",ISNUMBER(SEARCH("publishing/children's books", N2603)),"children's books",ISNUMBER(SEARCH("publishing/fiction", N2603)),"fiction",ISNUMBER(SEARCH("publishing/nonfiction", N2603)),"nonfiction",ISNUMBER(SEARCH("publishing/radio &amp; podcasts", N2603)),"radio &amp; podcasts",ISNUMBER(SEARCH("publishing/translations", N2603)),"translations",ISNUMBER(SEARCH("technology/gadgets", N2603)),"gadgets",ISNUMBER(SEARCH("technology/hardware", N2603)),"hardware",ISNUMBER(SEARCH("technology/makerspaces", N2603)),"makerspaces",ISNUMBER(SEARCH("technology/space exploration", N2603)),"space exploration",ISNUMBER(SEARCH("technology/wearables", N2603)),"wearables",ISNUMBER(SEARCH("technology/web", N2603)),"web",ISNUMBER(SEARCH("theater/musical", N2603)),"musical",ISNUMBER(SEARCH("theater/plays", N2603)),"plays",ISNUMBER(SEARCH("theater/spaces", N2603)),"spaces")</f>
        <v>space exploration</v>
      </c>
      <c r="S2603" s="6">
        <f t="shared" si="202"/>
        <v>41150.902187499996</v>
      </c>
      <c r="T2603" s="6">
        <f t="shared" si="203"/>
        <v>41165.165972222225</v>
      </c>
    </row>
    <row r="2604" spans="1:20" ht="48" hidden="1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4"/>
        <v>80.022494887525568</v>
      </c>
      <c r="Q2604" t="str">
        <f t="shared" si="201"/>
        <v>technology</v>
      </c>
      <c r="R2604" t="str" cm="1">
        <f t="array" ref="R2604">_xlfn.IFS(ISNUMBER(SEARCH("film &amp; video/television", N2604)),"television",ISNUMBER(SEARCH("film &amp; video/animation", N2604)),"animation",ISNUMBER(SEARCH("film &amp; video/documentary", N2604)),"documentary",ISNUMBER(SEARCH("film &amp; video/drama", N2604)),"drama",ISNUMBER(SEARCH("film &amp; video/science fiction", N2604)),"science fiction",ISNUMBER(SEARCH("film &amp; video/shorts", N2604)),"shorts",ISNUMBER(SEARCH("food/food trucks", N2604)),"food trucks",ISNUMBER(SEARCH("food/restaurants", N2604)),"restaurants",ISNUMBER(SEARCH("food/small batch", N2604)),"small batch",ISNUMBER(SEARCH("games/mobile games", N2604)),"mobile games",ISNUMBER(SEARCH("games/tabletop games", N2604)),"tabletop games",ISNUMBER(SEARCH("games/video games", N2604)),"video games",ISNUMBER(SEARCH("music/classical music", N2604)),"classical music",ISNUMBER(SEARCH("music/electronic music", N2604)),"electronic music",ISNUMBER(SEARCH("music/faith", N2604)),"faith",ISNUMBER(SEARCH("music/indie rock", N2604)),"indie rock",ISNUMBER(SEARCH("music/jazz", N2604)),"jazz",ISNUMBER(SEARCH("music/metal", N2604)),"metal",ISNUMBER(SEARCH("music/pop", N2604)),"pop",ISNUMBER(SEARCH("music/rock", N2604)),"rock",ISNUMBER(SEARCH("music/world music", N2604)),"world music",ISNUMBER(SEARCH("journalism/audio", N2604)),"audio",ISNUMBER(SEARCH("photography/nature", N2604)),"nature",ISNUMBER(SEARCH("photography/people", N2604)),"people",ISNUMBER(SEARCH("photography/photobooks", N2604)),"photobooks",ISNUMBER(SEARCH("photography/places", N2604)),"places",ISNUMBER(SEARCH("publishing/art books", N2604)),"art books",ISNUMBER(SEARCH("publishing/children's books", N2604)),"children's books",ISNUMBER(SEARCH("publishing/fiction", N2604)),"fiction",ISNUMBER(SEARCH("publishing/nonfiction", N2604)),"nonfiction",ISNUMBER(SEARCH("publishing/radio &amp; podcasts", N2604)),"radio &amp; podcasts",ISNUMBER(SEARCH("publishing/translations", N2604)),"translations",ISNUMBER(SEARCH("technology/gadgets", N2604)),"gadgets",ISNUMBER(SEARCH("technology/hardware", N2604)),"hardware",ISNUMBER(SEARCH("technology/makerspaces", N2604)),"makerspaces",ISNUMBER(SEARCH("technology/space exploration", N2604)),"space exploration",ISNUMBER(SEARCH("technology/wearables", N2604)),"wearables",ISNUMBER(SEARCH("technology/web", N2604)),"web",ISNUMBER(SEARCH("theater/musical", N2604)),"musical",ISNUMBER(SEARCH("theater/plays", N2604)),"plays",ISNUMBER(SEARCH("theater/spaces", N2604)),"spaces")</f>
        <v>space exploration</v>
      </c>
      <c r="S2604" s="6">
        <f t="shared" si="202"/>
        <v>41915.747314814813</v>
      </c>
      <c r="T2604" s="6">
        <f t="shared" si="203"/>
        <v>41955.888888888891</v>
      </c>
    </row>
    <row r="2605" spans="1:20" ht="32" hidden="1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4"/>
        <v>35.520000000000003</v>
      </c>
      <c r="Q2605" t="str">
        <f t="shared" si="201"/>
        <v>technology</v>
      </c>
      <c r="R2605" t="str" cm="1">
        <f t="array" ref="R2605">_xlfn.IFS(ISNUMBER(SEARCH("film &amp; video/television", N2605)),"television",ISNUMBER(SEARCH("film &amp; video/animation", N2605)),"animation",ISNUMBER(SEARCH("film &amp; video/documentary", N2605)),"documentary",ISNUMBER(SEARCH("film &amp; video/drama", N2605)),"drama",ISNUMBER(SEARCH("film &amp; video/science fiction", N2605)),"science fiction",ISNUMBER(SEARCH("film &amp; video/shorts", N2605)),"shorts",ISNUMBER(SEARCH("food/food trucks", N2605)),"food trucks",ISNUMBER(SEARCH("food/restaurants", N2605)),"restaurants",ISNUMBER(SEARCH("food/small batch", N2605)),"small batch",ISNUMBER(SEARCH("games/mobile games", N2605)),"mobile games",ISNUMBER(SEARCH("games/tabletop games", N2605)),"tabletop games",ISNUMBER(SEARCH("games/video games", N2605)),"video games",ISNUMBER(SEARCH("music/classical music", N2605)),"classical music",ISNUMBER(SEARCH("music/electronic music", N2605)),"electronic music",ISNUMBER(SEARCH("music/faith", N2605)),"faith",ISNUMBER(SEARCH("music/indie rock", N2605)),"indie rock",ISNUMBER(SEARCH("music/jazz", N2605)),"jazz",ISNUMBER(SEARCH("music/metal", N2605)),"metal",ISNUMBER(SEARCH("music/pop", N2605)),"pop",ISNUMBER(SEARCH("music/rock", N2605)),"rock",ISNUMBER(SEARCH("music/world music", N2605)),"world music",ISNUMBER(SEARCH("journalism/audio", N2605)),"audio",ISNUMBER(SEARCH("photography/nature", N2605)),"nature",ISNUMBER(SEARCH("photography/people", N2605)),"people",ISNUMBER(SEARCH("photography/photobooks", N2605)),"photobooks",ISNUMBER(SEARCH("photography/places", N2605)),"places",ISNUMBER(SEARCH("publishing/art books", N2605)),"art books",ISNUMBER(SEARCH("publishing/children's books", N2605)),"children's books",ISNUMBER(SEARCH("publishing/fiction", N2605)),"fiction",ISNUMBER(SEARCH("publishing/nonfiction", N2605)),"nonfiction",ISNUMBER(SEARCH("publishing/radio &amp; podcasts", N2605)),"radio &amp; podcasts",ISNUMBER(SEARCH("publishing/translations", N2605)),"translations",ISNUMBER(SEARCH("technology/gadgets", N2605)),"gadgets",ISNUMBER(SEARCH("technology/hardware", N2605)),"hardware",ISNUMBER(SEARCH("technology/makerspaces", N2605)),"makerspaces",ISNUMBER(SEARCH("technology/space exploration", N2605)),"space exploration",ISNUMBER(SEARCH("technology/wearables", N2605)),"wearables",ISNUMBER(SEARCH("technology/web", N2605)),"web",ISNUMBER(SEARCH("theater/musical", N2605)),"musical",ISNUMBER(SEARCH("theater/plays", N2605)),"plays",ISNUMBER(SEARCH("theater/spaces", N2605)),"spaces")</f>
        <v>space exploration</v>
      </c>
      <c r="S2605" s="6">
        <f t="shared" si="202"/>
        <v>41617.912662037037</v>
      </c>
      <c r="T2605" s="6">
        <f t="shared" si="203"/>
        <v>41631.912662037037</v>
      </c>
    </row>
    <row r="2606" spans="1:20" ht="48" hidden="1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4"/>
        <v>64.933333333333323</v>
      </c>
      <c r="Q2606" t="str">
        <f t="shared" si="201"/>
        <v>technology</v>
      </c>
      <c r="R2606" t="str" cm="1">
        <f t="array" ref="R2606">_xlfn.IFS(ISNUMBER(SEARCH("film &amp; video/television", N2606)),"television",ISNUMBER(SEARCH("film &amp; video/animation", N2606)),"animation",ISNUMBER(SEARCH("film &amp; video/documentary", N2606)),"documentary",ISNUMBER(SEARCH("film &amp; video/drama", N2606)),"drama",ISNUMBER(SEARCH("film &amp; video/science fiction", N2606)),"science fiction",ISNUMBER(SEARCH("film &amp; video/shorts", N2606)),"shorts",ISNUMBER(SEARCH("food/food trucks", N2606)),"food trucks",ISNUMBER(SEARCH("food/restaurants", N2606)),"restaurants",ISNUMBER(SEARCH("food/small batch", N2606)),"small batch",ISNUMBER(SEARCH("games/mobile games", N2606)),"mobile games",ISNUMBER(SEARCH("games/tabletop games", N2606)),"tabletop games",ISNUMBER(SEARCH("games/video games", N2606)),"video games",ISNUMBER(SEARCH("music/classical music", N2606)),"classical music",ISNUMBER(SEARCH("music/electronic music", N2606)),"electronic music",ISNUMBER(SEARCH("music/faith", N2606)),"faith",ISNUMBER(SEARCH("music/indie rock", N2606)),"indie rock",ISNUMBER(SEARCH("music/jazz", N2606)),"jazz",ISNUMBER(SEARCH("music/metal", N2606)),"metal",ISNUMBER(SEARCH("music/pop", N2606)),"pop",ISNUMBER(SEARCH("music/rock", N2606)),"rock",ISNUMBER(SEARCH("music/world music", N2606)),"world music",ISNUMBER(SEARCH("journalism/audio", N2606)),"audio",ISNUMBER(SEARCH("photography/nature", N2606)),"nature",ISNUMBER(SEARCH("photography/people", N2606)),"people",ISNUMBER(SEARCH("photography/photobooks", N2606)),"photobooks",ISNUMBER(SEARCH("photography/places", N2606)),"places",ISNUMBER(SEARCH("publishing/art books", N2606)),"art books",ISNUMBER(SEARCH("publishing/children's books", N2606)),"children's books",ISNUMBER(SEARCH("publishing/fiction", N2606)),"fiction",ISNUMBER(SEARCH("publishing/nonfiction", N2606)),"nonfiction",ISNUMBER(SEARCH("publishing/radio &amp; podcasts", N2606)),"radio &amp; podcasts",ISNUMBER(SEARCH("publishing/translations", N2606)),"translations",ISNUMBER(SEARCH("technology/gadgets", N2606)),"gadgets",ISNUMBER(SEARCH("technology/hardware", N2606)),"hardware",ISNUMBER(SEARCH("technology/makerspaces", N2606)),"makerspaces",ISNUMBER(SEARCH("technology/space exploration", N2606)),"space exploration",ISNUMBER(SEARCH("technology/wearables", N2606)),"wearables",ISNUMBER(SEARCH("technology/web", N2606)),"web",ISNUMBER(SEARCH("theater/musical", N2606)),"musical",ISNUMBER(SEARCH("theater/plays", N2606)),"plays",ISNUMBER(SEARCH("theater/spaces", N2606)),"spaces")</f>
        <v>space exploration</v>
      </c>
      <c r="S2606" s="6">
        <f t="shared" si="202"/>
        <v>40998.051192129627</v>
      </c>
      <c r="T2606" s="6">
        <f t="shared" si="203"/>
        <v>41028.051192129627</v>
      </c>
    </row>
    <row r="2607" spans="1:20" ht="48" hidden="1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4"/>
        <v>60.965703745743475</v>
      </c>
      <c r="Q2607" t="str">
        <f t="shared" si="201"/>
        <v>technology</v>
      </c>
      <c r="R2607" t="str" cm="1">
        <f t="array" ref="R2607">_xlfn.IFS(ISNUMBER(SEARCH("film &amp; video/television", N2607)),"television",ISNUMBER(SEARCH("film &amp; video/animation", N2607)),"animation",ISNUMBER(SEARCH("film &amp; video/documentary", N2607)),"documentary",ISNUMBER(SEARCH("film &amp; video/drama", N2607)),"drama",ISNUMBER(SEARCH("film &amp; video/science fiction", N2607)),"science fiction",ISNUMBER(SEARCH("film &amp; video/shorts", N2607)),"shorts",ISNUMBER(SEARCH("food/food trucks", N2607)),"food trucks",ISNUMBER(SEARCH("food/restaurants", N2607)),"restaurants",ISNUMBER(SEARCH("food/small batch", N2607)),"small batch",ISNUMBER(SEARCH("games/mobile games", N2607)),"mobile games",ISNUMBER(SEARCH("games/tabletop games", N2607)),"tabletop games",ISNUMBER(SEARCH("games/video games", N2607)),"video games",ISNUMBER(SEARCH("music/classical music", N2607)),"classical music",ISNUMBER(SEARCH("music/electronic music", N2607)),"electronic music",ISNUMBER(SEARCH("music/faith", N2607)),"faith",ISNUMBER(SEARCH("music/indie rock", N2607)),"indie rock",ISNUMBER(SEARCH("music/jazz", N2607)),"jazz",ISNUMBER(SEARCH("music/metal", N2607)),"metal",ISNUMBER(SEARCH("music/pop", N2607)),"pop",ISNUMBER(SEARCH("music/rock", N2607)),"rock",ISNUMBER(SEARCH("music/world music", N2607)),"world music",ISNUMBER(SEARCH("journalism/audio", N2607)),"audio",ISNUMBER(SEARCH("photography/nature", N2607)),"nature",ISNUMBER(SEARCH("photography/people", N2607)),"people",ISNUMBER(SEARCH("photography/photobooks", N2607)),"photobooks",ISNUMBER(SEARCH("photography/places", N2607)),"places",ISNUMBER(SEARCH("publishing/art books", N2607)),"art books",ISNUMBER(SEARCH("publishing/children's books", N2607)),"children's books",ISNUMBER(SEARCH("publishing/fiction", N2607)),"fiction",ISNUMBER(SEARCH("publishing/nonfiction", N2607)),"nonfiction",ISNUMBER(SEARCH("publishing/radio &amp; podcasts", N2607)),"radio &amp; podcasts",ISNUMBER(SEARCH("publishing/translations", N2607)),"translations",ISNUMBER(SEARCH("technology/gadgets", N2607)),"gadgets",ISNUMBER(SEARCH("technology/hardware", N2607)),"hardware",ISNUMBER(SEARCH("technology/makerspaces", N2607)),"makerspaces",ISNUMBER(SEARCH("technology/space exploration", N2607)),"space exploration",ISNUMBER(SEARCH("technology/wearables", N2607)),"wearables",ISNUMBER(SEARCH("technology/web", N2607)),"web",ISNUMBER(SEARCH("theater/musical", N2607)),"musical",ISNUMBER(SEARCH("theater/plays", N2607)),"plays",ISNUMBER(SEARCH("theater/spaces", N2607)),"spaces")</f>
        <v>space exploration</v>
      </c>
      <c r="S2607" s="6">
        <f t="shared" si="202"/>
        <v>42508.541550925926</v>
      </c>
      <c r="T2607" s="6">
        <f t="shared" si="203"/>
        <v>42538.541550925926</v>
      </c>
    </row>
    <row r="2608" spans="1:20" ht="64" hidden="1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4"/>
        <v>31.444155844155844</v>
      </c>
      <c r="Q2608" t="str">
        <f t="shared" si="201"/>
        <v>technology</v>
      </c>
      <c r="R2608" t="str" cm="1">
        <f t="array" ref="R2608">_xlfn.IFS(ISNUMBER(SEARCH("film &amp; video/television", N2608)),"television",ISNUMBER(SEARCH("film &amp; video/animation", N2608)),"animation",ISNUMBER(SEARCH("film &amp; video/documentary", N2608)),"documentary",ISNUMBER(SEARCH("film &amp; video/drama", N2608)),"drama",ISNUMBER(SEARCH("film &amp; video/science fiction", N2608)),"science fiction",ISNUMBER(SEARCH("film &amp; video/shorts", N2608)),"shorts",ISNUMBER(SEARCH("food/food trucks", N2608)),"food trucks",ISNUMBER(SEARCH("food/restaurants", N2608)),"restaurants",ISNUMBER(SEARCH("food/small batch", N2608)),"small batch",ISNUMBER(SEARCH("games/mobile games", N2608)),"mobile games",ISNUMBER(SEARCH("games/tabletop games", N2608)),"tabletop games",ISNUMBER(SEARCH("games/video games", N2608)),"video games",ISNUMBER(SEARCH("music/classical music", N2608)),"classical music",ISNUMBER(SEARCH("music/electronic music", N2608)),"electronic music",ISNUMBER(SEARCH("music/faith", N2608)),"faith",ISNUMBER(SEARCH("music/indie rock", N2608)),"indie rock",ISNUMBER(SEARCH("music/jazz", N2608)),"jazz",ISNUMBER(SEARCH("music/metal", N2608)),"metal",ISNUMBER(SEARCH("music/pop", N2608)),"pop",ISNUMBER(SEARCH("music/rock", N2608)),"rock",ISNUMBER(SEARCH("music/world music", N2608)),"world music",ISNUMBER(SEARCH("journalism/audio", N2608)),"audio",ISNUMBER(SEARCH("photography/nature", N2608)),"nature",ISNUMBER(SEARCH("photography/people", N2608)),"people",ISNUMBER(SEARCH("photography/photobooks", N2608)),"photobooks",ISNUMBER(SEARCH("photography/places", N2608)),"places",ISNUMBER(SEARCH("publishing/art books", N2608)),"art books",ISNUMBER(SEARCH("publishing/children's books", N2608)),"children's books",ISNUMBER(SEARCH("publishing/fiction", N2608)),"fiction",ISNUMBER(SEARCH("publishing/nonfiction", N2608)),"nonfiction",ISNUMBER(SEARCH("publishing/radio &amp; podcasts", N2608)),"radio &amp; podcasts",ISNUMBER(SEARCH("publishing/translations", N2608)),"translations",ISNUMBER(SEARCH("technology/gadgets", N2608)),"gadgets",ISNUMBER(SEARCH("technology/hardware", N2608)),"hardware",ISNUMBER(SEARCH("technology/makerspaces", N2608)),"makerspaces",ISNUMBER(SEARCH("technology/space exploration", N2608)),"space exploration",ISNUMBER(SEARCH("technology/wearables", N2608)),"wearables",ISNUMBER(SEARCH("technology/web", N2608)),"web",ISNUMBER(SEARCH("theater/musical", N2608)),"musical",ISNUMBER(SEARCH("theater/plays", N2608)),"plays",ISNUMBER(SEARCH("theater/spaces", N2608)),"spaces")</f>
        <v>space exploration</v>
      </c>
      <c r="S2608" s="6">
        <f t="shared" si="202"/>
        <v>41726.712754629632</v>
      </c>
      <c r="T2608" s="6">
        <f t="shared" si="203"/>
        <v>41758.712754629632</v>
      </c>
    </row>
    <row r="2609" spans="1:20" ht="48" hidden="1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4"/>
        <v>81.949748743718587</v>
      </c>
      <c r="Q2609" t="str">
        <f t="shared" si="201"/>
        <v>technology</v>
      </c>
      <c r="R2609" t="str" cm="1">
        <f t="array" ref="R2609">_xlfn.IFS(ISNUMBER(SEARCH("film &amp; video/television", N2609)),"television",ISNUMBER(SEARCH("film &amp; video/animation", N2609)),"animation",ISNUMBER(SEARCH("film &amp; video/documentary", N2609)),"documentary",ISNUMBER(SEARCH("film &amp; video/drama", N2609)),"drama",ISNUMBER(SEARCH("film &amp; video/science fiction", N2609)),"science fiction",ISNUMBER(SEARCH("film &amp; video/shorts", N2609)),"shorts",ISNUMBER(SEARCH("food/food trucks", N2609)),"food trucks",ISNUMBER(SEARCH("food/restaurants", N2609)),"restaurants",ISNUMBER(SEARCH("food/small batch", N2609)),"small batch",ISNUMBER(SEARCH("games/mobile games", N2609)),"mobile games",ISNUMBER(SEARCH("games/tabletop games", N2609)),"tabletop games",ISNUMBER(SEARCH("games/video games", N2609)),"video games",ISNUMBER(SEARCH("music/classical music", N2609)),"classical music",ISNUMBER(SEARCH("music/electronic music", N2609)),"electronic music",ISNUMBER(SEARCH("music/faith", N2609)),"faith",ISNUMBER(SEARCH("music/indie rock", N2609)),"indie rock",ISNUMBER(SEARCH("music/jazz", N2609)),"jazz",ISNUMBER(SEARCH("music/metal", N2609)),"metal",ISNUMBER(SEARCH("music/pop", N2609)),"pop",ISNUMBER(SEARCH("music/rock", N2609)),"rock",ISNUMBER(SEARCH("music/world music", N2609)),"world music",ISNUMBER(SEARCH("journalism/audio", N2609)),"audio",ISNUMBER(SEARCH("photography/nature", N2609)),"nature",ISNUMBER(SEARCH("photography/people", N2609)),"people",ISNUMBER(SEARCH("photography/photobooks", N2609)),"photobooks",ISNUMBER(SEARCH("photography/places", N2609)),"places",ISNUMBER(SEARCH("publishing/art books", N2609)),"art books",ISNUMBER(SEARCH("publishing/children's books", N2609)),"children's books",ISNUMBER(SEARCH("publishing/fiction", N2609)),"fiction",ISNUMBER(SEARCH("publishing/nonfiction", N2609)),"nonfiction",ISNUMBER(SEARCH("publishing/radio &amp; podcasts", N2609)),"radio &amp; podcasts",ISNUMBER(SEARCH("publishing/translations", N2609)),"translations",ISNUMBER(SEARCH("technology/gadgets", N2609)),"gadgets",ISNUMBER(SEARCH("technology/hardware", N2609)),"hardware",ISNUMBER(SEARCH("technology/makerspaces", N2609)),"makerspaces",ISNUMBER(SEARCH("technology/space exploration", N2609)),"space exploration",ISNUMBER(SEARCH("technology/wearables", N2609)),"wearables",ISNUMBER(SEARCH("technology/web", N2609)),"web",ISNUMBER(SEARCH("theater/musical", N2609)),"musical",ISNUMBER(SEARCH("theater/plays", N2609)),"plays",ISNUMBER(SEARCH("theater/spaces", N2609)),"spaces")</f>
        <v>space exploration</v>
      </c>
      <c r="S2609" s="6">
        <f t="shared" si="202"/>
        <v>42184.874675925923</v>
      </c>
      <c r="T2609" s="6">
        <f t="shared" si="203"/>
        <v>42228.083333333328</v>
      </c>
    </row>
    <row r="2610" spans="1:20" ht="48" hidden="1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4"/>
        <v>58.92763157894737</v>
      </c>
      <c r="Q2610" t="str">
        <f t="shared" si="201"/>
        <v>technology</v>
      </c>
      <c r="R2610" t="str" cm="1">
        <f t="array" ref="R2610">_xlfn.IFS(ISNUMBER(SEARCH("film &amp; video/television", N2610)),"television",ISNUMBER(SEARCH("film &amp; video/animation", N2610)),"animation",ISNUMBER(SEARCH("film &amp; video/documentary", N2610)),"documentary",ISNUMBER(SEARCH("film &amp; video/drama", N2610)),"drama",ISNUMBER(SEARCH("film &amp; video/science fiction", N2610)),"science fiction",ISNUMBER(SEARCH("film &amp; video/shorts", N2610)),"shorts",ISNUMBER(SEARCH("food/food trucks", N2610)),"food trucks",ISNUMBER(SEARCH("food/restaurants", N2610)),"restaurants",ISNUMBER(SEARCH("food/small batch", N2610)),"small batch",ISNUMBER(SEARCH("games/mobile games", N2610)),"mobile games",ISNUMBER(SEARCH("games/tabletop games", N2610)),"tabletop games",ISNUMBER(SEARCH("games/video games", N2610)),"video games",ISNUMBER(SEARCH("music/classical music", N2610)),"classical music",ISNUMBER(SEARCH("music/electronic music", N2610)),"electronic music",ISNUMBER(SEARCH("music/faith", N2610)),"faith",ISNUMBER(SEARCH("music/indie rock", N2610)),"indie rock",ISNUMBER(SEARCH("music/jazz", N2610)),"jazz",ISNUMBER(SEARCH("music/metal", N2610)),"metal",ISNUMBER(SEARCH("music/pop", N2610)),"pop",ISNUMBER(SEARCH("music/rock", N2610)),"rock",ISNUMBER(SEARCH("music/world music", N2610)),"world music",ISNUMBER(SEARCH("journalism/audio", N2610)),"audio",ISNUMBER(SEARCH("photography/nature", N2610)),"nature",ISNUMBER(SEARCH("photography/people", N2610)),"people",ISNUMBER(SEARCH("photography/photobooks", N2610)),"photobooks",ISNUMBER(SEARCH("photography/places", N2610)),"places",ISNUMBER(SEARCH("publishing/art books", N2610)),"art books",ISNUMBER(SEARCH("publishing/children's books", N2610)),"children's books",ISNUMBER(SEARCH("publishing/fiction", N2610)),"fiction",ISNUMBER(SEARCH("publishing/nonfiction", N2610)),"nonfiction",ISNUMBER(SEARCH("publishing/radio &amp; podcasts", N2610)),"radio &amp; podcasts",ISNUMBER(SEARCH("publishing/translations", N2610)),"translations",ISNUMBER(SEARCH("technology/gadgets", N2610)),"gadgets",ISNUMBER(SEARCH("technology/hardware", N2610)),"hardware",ISNUMBER(SEARCH("technology/makerspaces", N2610)),"makerspaces",ISNUMBER(SEARCH("technology/space exploration", N2610)),"space exploration",ISNUMBER(SEARCH("technology/wearables", N2610)),"wearables",ISNUMBER(SEARCH("technology/web", N2610)),"web",ISNUMBER(SEARCH("theater/musical", N2610)),"musical",ISNUMBER(SEARCH("theater/plays", N2610)),"plays",ISNUMBER(SEARCH("theater/spaces", N2610)),"spaces")</f>
        <v>space exploration</v>
      </c>
      <c r="S2610" s="6">
        <f t="shared" si="202"/>
        <v>42767.801712962959</v>
      </c>
      <c r="T2610" s="6">
        <f t="shared" si="203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4"/>
        <v>157.29347633136095</v>
      </c>
      <c r="Q2611" t="str">
        <f t="shared" si="201"/>
        <v>technology</v>
      </c>
      <c r="R2611" t="str" cm="1">
        <f t="array" ref="R2611">_xlfn.IFS(ISNUMBER(SEARCH("film &amp; video/television", N2611)),"television",ISNUMBER(SEARCH("film &amp; video/animation", N2611)),"animation",ISNUMBER(SEARCH("film &amp; video/documentary", N2611)),"documentary",ISNUMBER(SEARCH("film &amp; video/drama", N2611)),"drama",ISNUMBER(SEARCH("film &amp; video/science fiction", N2611)),"science fiction",ISNUMBER(SEARCH("film &amp; video/shorts", N2611)),"shorts",ISNUMBER(SEARCH("food/food trucks", N2611)),"food trucks",ISNUMBER(SEARCH("food/restaurants", N2611)),"restaurants",ISNUMBER(SEARCH("food/small batch", N2611)),"small batch",ISNUMBER(SEARCH("games/mobile games", N2611)),"mobile games",ISNUMBER(SEARCH("games/tabletop games", N2611)),"tabletop games",ISNUMBER(SEARCH("games/video games", N2611)),"video games",ISNUMBER(SEARCH("music/classical music", N2611)),"classical music",ISNUMBER(SEARCH("music/electronic music", N2611)),"electronic music",ISNUMBER(SEARCH("music/faith", N2611)),"faith",ISNUMBER(SEARCH("music/indie rock", N2611)),"indie rock",ISNUMBER(SEARCH("music/jazz", N2611)),"jazz",ISNUMBER(SEARCH("music/metal", N2611)),"metal",ISNUMBER(SEARCH("music/pop", N2611)),"pop",ISNUMBER(SEARCH("music/rock", N2611)),"rock",ISNUMBER(SEARCH("music/world music", N2611)),"world music",ISNUMBER(SEARCH("journalism/audio", N2611)),"audio",ISNUMBER(SEARCH("photography/nature", N2611)),"nature",ISNUMBER(SEARCH("photography/people", N2611)),"people",ISNUMBER(SEARCH("photography/photobooks", N2611)),"photobooks",ISNUMBER(SEARCH("photography/places", N2611)),"places",ISNUMBER(SEARCH("publishing/art books", N2611)),"art books",ISNUMBER(SEARCH("publishing/children's books", N2611)),"children's books",ISNUMBER(SEARCH("publishing/fiction", N2611)),"fiction",ISNUMBER(SEARCH("publishing/nonfiction", N2611)),"nonfiction",ISNUMBER(SEARCH("publishing/radio &amp; podcasts", N2611)),"radio &amp; podcasts",ISNUMBER(SEARCH("publishing/translations", N2611)),"translations",ISNUMBER(SEARCH("technology/gadgets", N2611)),"gadgets",ISNUMBER(SEARCH("technology/hardware", N2611)),"hardware",ISNUMBER(SEARCH("technology/makerspaces", N2611)),"makerspaces",ISNUMBER(SEARCH("technology/space exploration", N2611)),"space exploration",ISNUMBER(SEARCH("technology/wearables", N2611)),"wearables",ISNUMBER(SEARCH("technology/web", N2611)),"web",ISNUMBER(SEARCH("theater/musical", N2611)),"musical",ISNUMBER(SEARCH("theater/plays", N2611)),"plays",ISNUMBER(SEARCH("theater/spaces", N2611)),"spaces")</f>
        <v>space exploration</v>
      </c>
      <c r="S2611" s="6">
        <f t="shared" si="202"/>
        <v>41075.237858796296</v>
      </c>
      <c r="T2611" s="6">
        <f t="shared" si="203"/>
        <v>41105.237858796296</v>
      </c>
    </row>
    <row r="2612" spans="1:20" ht="32" hidden="1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4"/>
        <v>55.758509532062391</v>
      </c>
      <c r="Q2612" t="str">
        <f t="shared" si="201"/>
        <v>technology</v>
      </c>
      <c r="R2612" t="str" cm="1">
        <f t="array" ref="R2612">_xlfn.IFS(ISNUMBER(SEARCH("film &amp; video/television", N2612)),"television",ISNUMBER(SEARCH("film &amp; video/animation", N2612)),"animation",ISNUMBER(SEARCH("film &amp; video/documentary", N2612)),"documentary",ISNUMBER(SEARCH("film &amp; video/drama", N2612)),"drama",ISNUMBER(SEARCH("film &amp; video/science fiction", N2612)),"science fiction",ISNUMBER(SEARCH("film &amp; video/shorts", N2612)),"shorts",ISNUMBER(SEARCH("food/food trucks", N2612)),"food trucks",ISNUMBER(SEARCH("food/restaurants", N2612)),"restaurants",ISNUMBER(SEARCH("food/small batch", N2612)),"small batch",ISNUMBER(SEARCH("games/mobile games", N2612)),"mobile games",ISNUMBER(SEARCH("games/tabletop games", N2612)),"tabletop games",ISNUMBER(SEARCH("games/video games", N2612)),"video games",ISNUMBER(SEARCH("music/classical music", N2612)),"classical music",ISNUMBER(SEARCH("music/electronic music", N2612)),"electronic music",ISNUMBER(SEARCH("music/faith", N2612)),"faith",ISNUMBER(SEARCH("music/indie rock", N2612)),"indie rock",ISNUMBER(SEARCH("music/jazz", N2612)),"jazz",ISNUMBER(SEARCH("music/metal", N2612)),"metal",ISNUMBER(SEARCH("music/pop", N2612)),"pop",ISNUMBER(SEARCH("music/rock", N2612)),"rock",ISNUMBER(SEARCH("music/world music", N2612)),"world music",ISNUMBER(SEARCH("journalism/audio", N2612)),"audio",ISNUMBER(SEARCH("photography/nature", N2612)),"nature",ISNUMBER(SEARCH("photography/people", N2612)),"people",ISNUMBER(SEARCH("photography/photobooks", N2612)),"photobooks",ISNUMBER(SEARCH("photography/places", N2612)),"places",ISNUMBER(SEARCH("publishing/art books", N2612)),"art books",ISNUMBER(SEARCH("publishing/children's books", N2612)),"children's books",ISNUMBER(SEARCH("publishing/fiction", N2612)),"fiction",ISNUMBER(SEARCH("publishing/nonfiction", N2612)),"nonfiction",ISNUMBER(SEARCH("publishing/radio &amp; podcasts", N2612)),"radio &amp; podcasts",ISNUMBER(SEARCH("publishing/translations", N2612)),"translations",ISNUMBER(SEARCH("technology/gadgets", N2612)),"gadgets",ISNUMBER(SEARCH("technology/hardware", N2612)),"hardware",ISNUMBER(SEARCH("technology/makerspaces", N2612)),"makerspaces",ISNUMBER(SEARCH("technology/space exploration", N2612)),"space exploration",ISNUMBER(SEARCH("technology/wearables", N2612)),"wearables",ISNUMBER(SEARCH("technology/web", N2612)),"web",ISNUMBER(SEARCH("theater/musical", N2612)),"musical",ISNUMBER(SEARCH("theater/plays", N2612)),"plays",ISNUMBER(SEARCH("theater/spaces", N2612)),"spaces")</f>
        <v>space exploration</v>
      </c>
      <c r="S2612" s="6">
        <f t="shared" si="202"/>
        <v>42564.881076388891</v>
      </c>
      <c r="T2612" s="6">
        <f t="shared" si="203"/>
        <v>42604.290972222225</v>
      </c>
    </row>
    <row r="2613" spans="1:20" ht="48" hidden="1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4"/>
        <v>83.802893802893806</v>
      </c>
      <c r="Q2613" t="str">
        <f t="shared" si="201"/>
        <v>technology</v>
      </c>
      <c r="R2613" t="str" cm="1">
        <f t="array" ref="R2613">_xlfn.IFS(ISNUMBER(SEARCH("film &amp; video/television", N2613)),"television",ISNUMBER(SEARCH("film &amp; video/animation", N2613)),"animation",ISNUMBER(SEARCH("film &amp; video/documentary", N2613)),"documentary",ISNUMBER(SEARCH("film &amp; video/drama", N2613)),"drama",ISNUMBER(SEARCH("film &amp; video/science fiction", N2613)),"science fiction",ISNUMBER(SEARCH("film &amp; video/shorts", N2613)),"shorts",ISNUMBER(SEARCH("food/food trucks", N2613)),"food trucks",ISNUMBER(SEARCH("food/restaurants", N2613)),"restaurants",ISNUMBER(SEARCH("food/small batch", N2613)),"small batch",ISNUMBER(SEARCH("games/mobile games", N2613)),"mobile games",ISNUMBER(SEARCH("games/tabletop games", N2613)),"tabletop games",ISNUMBER(SEARCH("games/video games", N2613)),"video games",ISNUMBER(SEARCH("music/classical music", N2613)),"classical music",ISNUMBER(SEARCH("music/electronic music", N2613)),"electronic music",ISNUMBER(SEARCH("music/faith", N2613)),"faith",ISNUMBER(SEARCH("music/indie rock", N2613)),"indie rock",ISNUMBER(SEARCH("music/jazz", N2613)),"jazz",ISNUMBER(SEARCH("music/metal", N2613)),"metal",ISNUMBER(SEARCH("music/pop", N2613)),"pop",ISNUMBER(SEARCH("music/rock", N2613)),"rock",ISNUMBER(SEARCH("music/world music", N2613)),"world music",ISNUMBER(SEARCH("journalism/audio", N2613)),"audio",ISNUMBER(SEARCH("photography/nature", N2613)),"nature",ISNUMBER(SEARCH("photography/people", N2613)),"people",ISNUMBER(SEARCH("photography/photobooks", N2613)),"photobooks",ISNUMBER(SEARCH("photography/places", N2613)),"places",ISNUMBER(SEARCH("publishing/art books", N2613)),"art books",ISNUMBER(SEARCH("publishing/children's books", N2613)),"children's books",ISNUMBER(SEARCH("publishing/fiction", N2613)),"fiction",ISNUMBER(SEARCH("publishing/nonfiction", N2613)),"nonfiction",ISNUMBER(SEARCH("publishing/radio &amp; podcasts", N2613)),"radio &amp; podcasts",ISNUMBER(SEARCH("publishing/translations", N2613)),"translations",ISNUMBER(SEARCH("technology/gadgets", N2613)),"gadgets",ISNUMBER(SEARCH("technology/hardware", N2613)),"hardware",ISNUMBER(SEARCH("technology/makerspaces", N2613)),"makerspaces",ISNUMBER(SEARCH("technology/space exploration", N2613)),"space exploration",ISNUMBER(SEARCH("technology/wearables", N2613)),"wearables",ISNUMBER(SEARCH("technology/web", N2613)),"web",ISNUMBER(SEARCH("theater/musical", N2613)),"musical",ISNUMBER(SEARCH("theater/plays", N2613)),"plays",ISNUMBER(SEARCH("theater/spaces", N2613)),"spaces")</f>
        <v>space exploration</v>
      </c>
      <c r="S2613" s="6">
        <f t="shared" si="202"/>
        <v>42704.335810185185</v>
      </c>
      <c r="T2613" s="6">
        <f t="shared" si="203"/>
        <v>42737.957638888889</v>
      </c>
    </row>
    <row r="2614" spans="1:20" ht="48" hidden="1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4"/>
        <v>58.422210884353746</v>
      </c>
      <c r="Q2614" t="str">
        <f t="shared" si="201"/>
        <v>technology</v>
      </c>
      <c r="R2614" t="str" cm="1">
        <f t="array" ref="R2614">_xlfn.IFS(ISNUMBER(SEARCH("film &amp; video/television", N2614)),"television",ISNUMBER(SEARCH("film &amp; video/animation", N2614)),"animation",ISNUMBER(SEARCH("film &amp; video/documentary", N2614)),"documentary",ISNUMBER(SEARCH("film &amp; video/drama", N2614)),"drama",ISNUMBER(SEARCH("film &amp; video/science fiction", N2614)),"science fiction",ISNUMBER(SEARCH("film &amp; video/shorts", N2614)),"shorts",ISNUMBER(SEARCH("food/food trucks", N2614)),"food trucks",ISNUMBER(SEARCH("food/restaurants", N2614)),"restaurants",ISNUMBER(SEARCH("food/small batch", N2614)),"small batch",ISNUMBER(SEARCH("games/mobile games", N2614)),"mobile games",ISNUMBER(SEARCH("games/tabletop games", N2614)),"tabletop games",ISNUMBER(SEARCH("games/video games", N2614)),"video games",ISNUMBER(SEARCH("music/classical music", N2614)),"classical music",ISNUMBER(SEARCH("music/electronic music", N2614)),"electronic music",ISNUMBER(SEARCH("music/faith", N2614)),"faith",ISNUMBER(SEARCH("music/indie rock", N2614)),"indie rock",ISNUMBER(SEARCH("music/jazz", N2614)),"jazz",ISNUMBER(SEARCH("music/metal", N2614)),"metal",ISNUMBER(SEARCH("music/pop", N2614)),"pop",ISNUMBER(SEARCH("music/rock", N2614)),"rock",ISNUMBER(SEARCH("music/world music", N2614)),"world music",ISNUMBER(SEARCH("journalism/audio", N2614)),"audio",ISNUMBER(SEARCH("photography/nature", N2614)),"nature",ISNUMBER(SEARCH("photography/people", N2614)),"people",ISNUMBER(SEARCH("photography/photobooks", N2614)),"photobooks",ISNUMBER(SEARCH("photography/places", N2614)),"places",ISNUMBER(SEARCH("publishing/art books", N2614)),"art books",ISNUMBER(SEARCH("publishing/children's books", N2614)),"children's books",ISNUMBER(SEARCH("publishing/fiction", N2614)),"fiction",ISNUMBER(SEARCH("publishing/nonfiction", N2614)),"nonfiction",ISNUMBER(SEARCH("publishing/radio &amp; podcasts", N2614)),"radio &amp; podcasts",ISNUMBER(SEARCH("publishing/translations", N2614)),"translations",ISNUMBER(SEARCH("technology/gadgets", N2614)),"gadgets",ISNUMBER(SEARCH("technology/hardware", N2614)),"hardware",ISNUMBER(SEARCH("technology/makerspaces", N2614)),"makerspaces",ISNUMBER(SEARCH("technology/space exploration", N2614)),"space exploration",ISNUMBER(SEARCH("technology/wearables", N2614)),"wearables",ISNUMBER(SEARCH("technology/web", N2614)),"web",ISNUMBER(SEARCH("theater/musical", N2614)),"musical",ISNUMBER(SEARCH("theater/plays", N2614)),"plays",ISNUMBER(SEARCH("theater/spaces", N2614)),"spaces")</f>
        <v>space exploration</v>
      </c>
      <c r="S2614" s="6">
        <f t="shared" si="202"/>
        <v>41982.143171296295</v>
      </c>
      <c r="T2614" s="6">
        <f t="shared" si="203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4"/>
        <v>270.57142857142856</v>
      </c>
      <c r="Q2615" t="str">
        <f t="shared" si="201"/>
        <v>technology</v>
      </c>
      <c r="R2615" t="str" cm="1">
        <f t="array" ref="R2615">_xlfn.IFS(ISNUMBER(SEARCH("film &amp; video/television", N2615)),"television",ISNUMBER(SEARCH("film &amp; video/animation", N2615)),"animation",ISNUMBER(SEARCH("film &amp; video/documentary", N2615)),"documentary",ISNUMBER(SEARCH("film &amp; video/drama", N2615)),"drama",ISNUMBER(SEARCH("film &amp; video/science fiction", N2615)),"science fiction",ISNUMBER(SEARCH("film &amp; video/shorts", N2615)),"shorts",ISNUMBER(SEARCH("food/food trucks", N2615)),"food trucks",ISNUMBER(SEARCH("food/restaurants", N2615)),"restaurants",ISNUMBER(SEARCH("food/small batch", N2615)),"small batch",ISNUMBER(SEARCH("games/mobile games", N2615)),"mobile games",ISNUMBER(SEARCH("games/tabletop games", N2615)),"tabletop games",ISNUMBER(SEARCH("games/video games", N2615)),"video games",ISNUMBER(SEARCH("music/classical music", N2615)),"classical music",ISNUMBER(SEARCH("music/electronic music", N2615)),"electronic music",ISNUMBER(SEARCH("music/faith", N2615)),"faith",ISNUMBER(SEARCH("music/indie rock", N2615)),"indie rock",ISNUMBER(SEARCH("music/jazz", N2615)),"jazz",ISNUMBER(SEARCH("music/metal", N2615)),"metal",ISNUMBER(SEARCH("music/pop", N2615)),"pop",ISNUMBER(SEARCH("music/rock", N2615)),"rock",ISNUMBER(SEARCH("music/world music", N2615)),"world music",ISNUMBER(SEARCH("journalism/audio", N2615)),"audio",ISNUMBER(SEARCH("photography/nature", N2615)),"nature",ISNUMBER(SEARCH("photography/people", N2615)),"people",ISNUMBER(SEARCH("photography/photobooks", N2615)),"photobooks",ISNUMBER(SEARCH("photography/places", N2615)),"places",ISNUMBER(SEARCH("publishing/art books", N2615)),"art books",ISNUMBER(SEARCH("publishing/children's books", N2615)),"children's books",ISNUMBER(SEARCH("publishing/fiction", N2615)),"fiction",ISNUMBER(SEARCH("publishing/nonfiction", N2615)),"nonfiction",ISNUMBER(SEARCH("publishing/radio &amp; podcasts", N2615)),"radio &amp; podcasts",ISNUMBER(SEARCH("publishing/translations", N2615)),"translations",ISNUMBER(SEARCH("technology/gadgets", N2615)),"gadgets",ISNUMBER(SEARCH("technology/hardware", N2615)),"hardware",ISNUMBER(SEARCH("technology/makerspaces", N2615)),"makerspaces",ISNUMBER(SEARCH("technology/space exploration", N2615)),"space exploration",ISNUMBER(SEARCH("technology/wearables", N2615)),"wearables",ISNUMBER(SEARCH("technology/web", N2615)),"web",ISNUMBER(SEARCH("theater/musical", N2615)),"musical",ISNUMBER(SEARCH("theater/plays", N2615)),"plays",ISNUMBER(SEARCH("theater/spaces", N2615)),"spaces")</f>
        <v>space exploration</v>
      </c>
      <c r="S2615" s="6">
        <f t="shared" si="202"/>
        <v>41143.81821759259</v>
      </c>
      <c r="T2615" s="6">
        <f t="shared" si="203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4"/>
        <v>107.1</v>
      </c>
      <c r="Q2616" t="str">
        <f t="shared" si="201"/>
        <v>technology</v>
      </c>
      <c r="R2616" t="str" cm="1">
        <f t="array" ref="R2616">_xlfn.IFS(ISNUMBER(SEARCH("film &amp; video/television", N2616)),"television",ISNUMBER(SEARCH("film &amp; video/animation", N2616)),"animation",ISNUMBER(SEARCH("film &amp; video/documentary", N2616)),"documentary",ISNUMBER(SEARCH("film &amp; video/drama", N2616)),"drama",ISNUMBER(SEARCH("film &amp; video/science fiction", N2616)),"science fiction",ISNUMBER(SEARCH("film &amp; video/shorts", N2616)),"shorts",ISNUMBER(SEARCH("food/food trucks", N2616)),"food trucks",ISNUMBER(SEARCH("food/restaurants", N2616)),"restaurants",ISNUMBER(SEARCH("food/small batch", N2616)),"small batch",ISNUMBER(SEARCH("games/mobile games", N2616)),"mobile games",ISNUMBER(SEARCH("games/tabletop games", N2616)),"tabletop games",ISNUMBER(SEARCH("games/video games", N2616)),"video games",ISNUMBER(SEARCH("music/classical music", N2616)),"classical music",ISNUMBER(SEARCH("music/electronic music", N2616)),"electronic music",ISNUMBER(SEARCH("music/faith", N2616)),"faith",ISNUMBER(SEARCH("music/indie rock", N2616)),"indie rock",ISNUMBER(SEARCH("music/jazz", N2616)),"jazz",ISNUMBER(SEARCH("music/metal", N2616)),"metal",ISNUMBER(SEARCH("music/pop", N2616)),"pop",ISNUMBER(SEARCH("music/rock", N2616)),"rock",ISNUMBER(SEARCH("music/world music", N2616)),"world music",ISNUMBER(SEARCH("journalism/audio", N2616)),"audio",ISNUMBER(SEARCH("photography/nature", N2616)),"nature",ISNUMBER(SEARCH("photography/people", N2616)),"people",ISNUMBER(SEARCH("photography/photobooks", N2616)),"photobooks",ISNUMBER(SEARCH("photography/places", N2616)),"places",ISNUMBER(SEARCH("publishing/art books", N2616)),"art books",ISNUMBER(SEARCH("publishing/children's books", N2616)),"children's books",ISNUMBER(SEARCH("publishing/fiction", N2616)),"fiction",ISNUMBER(SEARCH("publishing/nonfiction", N2616)),"nonfiction",ISNUMBER(SEARCH("publishing/radio &amp; podcasts", N2616)),"radio &amp; podcasts",ISNUMBER(SEARCH("publishing/translations", N2616)),"translations",ISNUMBER(SEARCH("technology/gadgets", N2616)),"gadgets",ISNUMBER(SEARCH("technology/hardware", N2616)),"hardware",ISNUMBER(SEARCH("technology/makerspaces", N2616)),"makerspaces",ISNUMBER(SEARCH("technology/space exploration", N2616)),"space exploration",ISNUMBER(SEARCH("technology/wearables", N2616)),"wearables",ISNUMBER(SEARCH("technology/web", N2616)),"web",ISNUMBER(SEARCH("theater/musical", N2616)),"musical",ISNUMBER(SEARCH("theater/plays", N2616)),"plays",ISNUMBER(SEARCH("theater/spaces", N2616)),"spaces")</f>
        <v>space exploration</v>
      </c>
      <c r="S2616" s="6">
        <f t="shared" si="202"/>
        <v>41730.708472222221</v>
      </c>
      <c r="T2616" s="6">
        <f t="shared" si="203"/>
        <v>41759.208333333336</v>
      </c>
    </row>
    <row r="2617" spans="1:20" ht="48" hidden="1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4"/>
        <v>47.180555555555557</v>
      </c>
      <c r="Q2617" t="str">
        <f t="shared" si="201"/>
        <v>technology</v>
      </c>
      <c r="R2617" t="str" cm="1">
        <f t="array" ref="R2617">_xlfn.IFS(ISNUMBER(SEARCH("film &amp; video/television", N2617)),"television",ISNUMBER(SEARCH("film &amp; video/animation", N2617)),"animation",ISNUMBER(SEARCH("film &amp; video/documentary", N2617)),"documentary",ISNUMBER(SEARCH("film &amp; video/drama", N2617)),"drama",ISNUMBER(SEARCH("film &amp; video/science fiction", N2617)),"science fiction",ISNUMBER(SEARCH("film &amp; video/shorts", N2617)),"shorts",ISNUMBER(SEARCH("food/food trucks", N2617)),"food trucks",ISNUMBER(SEARCH("food/restaurants", N2617)),"restaurants",ISNUMBER(SEARCH("food/small batch", N2617)),"small batch",ISNUMBER(SEARCH("games/mobile games", N2617)),"mobile games",ISNUMBER(SEARCH("games/tabletop games", N2617)),"tabletop games",ISNUMBER(SEARCH("games/video games", N2617)),"video games",ISNUMBER(SEARCH("music/classical music", N2617)),"classical music",ISNUMBER(SEARCH("music/electronic music", N2617)),"electronic music",ISNUMBER(SEARCH("music/faith", N2617)),"faith",ISNUMBER(SEARCH("music/indie rock", N2617)),"indie rock",ISNUMBER(SEARCH("music/jazz", N2617)),"jazz",ISNUMBER(SEARCH("music/metal", N2617)),"metal",ISNUMBER(SEARCH("music/pop", N2617)),"pop",ISNUMBER(SEARCH("music/rock", N2617)),"rock",ISNUMBER(SEARCH("music/world music", N2617)),"world music",ISNUMBER(SEARCH("journalism/audio", N2617)),"audio",ISNUMBER(SEARCH("photography/nature", N2617)),"nature",ISNUMBER(SEARCH("photography/people", N2617)),"people",ISNUMBER(SEARCH("photography/photobooks", N2617)),"photobooks",ISNUMBER(SEARCH("photography/places", N2617)),"places",ISNUMBER(SEARCH("publishing/art books", N2617)),"art books",ISNUMBER(SEARCH("publishing/children's books", N2617)),"children's books",ISNUMBER(SEARCH("publishing/fiction", N2617)),"fiction",ISNUMBER(SEARCH("publishing/nonfiction", N2617)),"nonfiction",ISNUMBER(SEARCH("publishing/radio &amp; podcasts", N2617)),"radio &amp; podcasts",ISNUMBER(SEARCH("publishing/translations", N2617)),"translations",ISNUMBER(SEARCH("technology/gadgets", N2617)),"gadgets",ISNUMBER(SEARCH("technology/hardware", N2617)),"hardware",ISNUMBER(SEARCH("technology/makerspaces", N2617)),"makerspaces",ISNUMBER(SEARCH("technology/space exploration", N2617)),"space exploration",ISNUMBER(SEARCH("technology/wearables", N2617)),"wearables",ISNUMBER(SEARCH("technology/web", N2617)),"web",ISNUMBER(SEARCH("theater/musical", N2617)),"musical",ISNUMBER(SEARCH("theater/plays", N2617)),"plays",ISNUMBER(SEARCH("theater/spaces", N2617)),"spaces")</f>
        <v>space exploration</v>
      </c>
      <c r="S2617" s="6">
        <f t="shared" si="202"/>
        <v>42453.49726851852</v>
      </c>
      <c r="T2617" s="6">
        <f t="shared" si="203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4"/>
        <v>120.30882352941177</v>
      </c>
      <c r="Q2618" t="str">
        <f t="shared" si="201"/>
        <v>technology</v>
      </c>
      <c r="R2618" t="str" cm="1">
        <f t="array" ref="R2618">_xlfn.IFS(ISNUMBER(SEARCH("film &amp; video/television", N2618)),"television",ISNUMBER(SEARCH("film &amp; video/animation", N2618)),"animation",ISNUMBER(SEARCH("film &amp; video/documentary", N2618)),"documentary",ISNUMBER(SEARCH("film &amp; video/drama", N2618)),"drama",ISNUMBER(SEARCH("film &amp; video/science fiction", N2618)),"science fiction",ISNUMBER(SEARCH("film &amp; video/shorts", N2618)),"shorts",ISNUMBER(SEARCH("food/food trucks", N2618)),"food trucks",ISNUMBER(SEARCH("food/restaurants", N2618)),"restaurants",ISNUMBER(SEARCH("food/small batch", N2618)),"small batch",ISNUMBER(SEARCH("games/mobile games", N2618)),"mobile games",ISNUMBER(SEARCH("games/tabletop games", N2618)),"tabletop games",ISNUMBER(SEARCH("games/video games", N2618)),"video games",ISNUMBER(SEARCH("music/classical music", N2618)),"classical music",ISNUMBER(SEARCH("music/electronic music", N2618)),"electronic music",ISNUMBER(SEARCH("music/faith", N2618)),"faith",ISNUMBER(SEARCH("music/indie rock", N2618)),"indie rock",ISNUMBER(SEARCH("music/jazz", N2618)),"jazz",ISNUMBER(SEARCH("music/metal", N2618)),"metal",ISNUMBER(SEARCH("music/pop", N2618)),"pop",ISNUMBER(SEARCH("music/rock", N2618)),"rock",ISNUMBER(SEARCH("music/world music", N2618)),"world music",ISNUMBER(SEARCH("journalism/audio", N2618)),"audio",ISNUMBER(SEARCH("photography/nature", N2618)),"nature",ISNUMBER(SEARCH("photography/people", N2618)),"people",ISNUMBER(SEARCH("photography/photobooks", N2618)),"photobooks",ISNUMBER(SEARCH("photography/places", N2618)),"places",ISNUMBER(SEARCH("publishing/art books", N2618)),"art books",ISNUMBER(SEARCH("publishing/children's books", N2618)),"children's books",ISNUMBER(SEARCH("publishing/fiction", N2618)),"fiction",ISNUMBER(SEARCH("publishing/nonfiction", N2618)),"nonfiction",ISNUMBER(SEARCH("publishing/radio &amp; podcasts", N2618)),"radio &amp; podcasts",ISNUMBER(SEARCH("publishing/translations", N2618)),"translations",ISNUMBER(SEARCH("technology/gadgets", N2618)),"gadgets",ISNUMBER(SEARCH("technology/hardware", N2618)),"hardware",ISNUMBER(SEARCH("technology/makerspaces", N2618)),"makerspaces",ISNUMBER(SEARCH("technology/space exploration", N2618)),"space exploration",ISNUMBER(SEARCH("technology/wearables", N2618)),"wearables",ISNUMBER(SEARCH("technology/web", N2618)),"web",ISNUMBER(SEARCH("theater/musical", N2618)),"musical",ISNUMBER(SEARCH("theater/plays", N2618)),"plays",ISNUMBER(SEARCH("theater/spaces", N2618)),"spaces")</f>
        <v>space exploration</v>
      </c>
      <c r="S2618" s="6">
        <f t="shared" si="202"/>
        <v>42211.99454861111</v>
      </c>
      <c r="T2618" s="6">
        <f t="shared" si="203"/>
        <v>42241.99454861111</v>
      </c>
    </row>
    <row r="2619" spans="1:20" ht="48" hidden="1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4"/>
        <v>27.59748427672956</v>
      </c>
      <c r="Q2619" t="str">
        <f t="shared" si="201"/>
        <v>technology</v>
      </c>
      <c r="R2619" t="str" cm="1">
        <f t="array" ref="R2619">_xlfn.IFS(ISNUMBER(SEARCH("film &amp; video/television", N2619)),"television",ISNUMBER(SEARCH("film &amp; video/animation", N2619)),"animation",ISNUMBER(SEARCH("film &amp; video/documentary", N2619)),"documentary",ISNUMBER(SEARCH("film &amp; video/drama", N2619)),"drama",ISNUMBER(SEARCH("film &amp; video/science fiction", N2619)),"science fiction",ISNUMBER(SEARCH("film &amp; video/shorts", N2619)),"shorts",ISNUMBER(SEARCH("food/food trucks", N2619)),"food trucks",ISNUMBER(SEARCH("food/restaurants", N2619)),"restaurants",ISNUMBER(SEARCH("food/small batch", N2619)),"small batch",ISNUMBER(SEARCH("games/mobile games", N2619)),"mobile games",ISNUMBER(SEARCH("games/tabletop games", N2619)),"tabletop games",ISNUMBER(SEARCH("games/video games", N2619)),"video games",ISNUMBER(SEARCH("music/classical music", N2619)),"classical music",ISNUMBER(SEARCH("music/electronic music", N2619)),"electronic music",ISNUMBER(SEARCH("music/faith", N2619)),"faith",ISNUMBER(SEARCH("music/indie rock", N2619)),"indie rock",ISNUMBER(SEARCH("music/jazz", N2619)),"jazz",ISNUMBER(SEARCH("music/metal", N2619)),"metal",ISNUMBER(SEARCH("music/pop", N2619)),"pop",ISNUMBER(SEARCH("music/rock", N2619)),"rock",ISNUMBER(SEARCH("music/world music", N2619)),"world music",ISNUMBER(SEARCH("journalism/audio", N2619)),"audio",ISNUMBER(SEARCH("photography/nature", N2619)),"nature",ISNUMBER(SEARCH("photography/people", N2619)),"people",ISNUMBER(SEARCH("photography/photobooks", N2619)),"photobooks",ISNUMBER(SEARCH("photography/places", N2619)),"places",ISNUMBER(SEARCH("publishing/art books", N2619)),"art books",ISNUMBER(SEARCH("publishing/children's books", N2619)),"children's books",ISNUMBER(SEARCH("publishing/fiction", N2619)),"fiction",ISNUMBER(SEARCH("publishing/nonfiction", N2619)),"nonfiction",ISNUMBER(SEARCH("publishing/radio &amp; podcasts", N2619)),"radio &amp; podcasts",ISNUMBER(SEARCH("publishing/translations", N2619)),"translations",ISNUMBER(SEARCH("technology/gadgets", N2619)),"gadgets",ISNUMBER(SEARCH("technology/hardware", N2619)),"hardware",ISNUMBER(SEARCH("technology/makerspaces", N2619)),"makerspaces",ISNUMBER(SEARCH("technology/space exploration", N2619)),"space exploration",ISNUMBER(SEARCH("technology/wearables", N2619)),"wearables",ISNUMBER(SEARCH("technology/web", N2619)),"web",ISNUMBER(SEARCH("theater/musical", N2619)),"musical",ISNUMBER(SEARCH("theater/plays", N2619)),"plays",ISNUMBER(SEARCH("theater/spaces", N2619)),"spaces")</f>
        <v>space exploration</v>
      </c>
      <c r="S2619" s="6">
        <f t="shared" si="202"/>
        <v>41902.874432870369</v>
      </c>
      <c r="T2619" s="6">
        <f t="shared" si="203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4"/>
        <v>205.2987012987013</v>
      </c>
      <c r="Q2620" t="str">
        <f t="shared" si="201"/>
        <v>technology</v>
      </c>
      <c r="R2620" t="str" cm="1">
        <f t="array" ref="R2620">_xlfn.IFS(ISNUMBER(SEARCH("film &amp; video/television", N2620)),"television",ISNUMBER(SEARCH("film &amp; video/animation", N2620)),"animation",ISNUMBER(SEARCH("film &amp; video/documentary", N2620)),"documentary",ISNUMBER(SEARCH("film &amp; video/drama", N2620)),"drama",ISNUMBER(SEARCH("film &amp; video/science fiction", N2620)),"science fiction",ISNUMBER(SEARCH("film &amp; video/shorts", N2620)),"shorts",ISNUMBER(SEARCH("food/food trucks", N2620)),"food trucks",ISNUMBER(SEARCH("food/restaurants", N2620)),"restaurants",ISNUMBER(SEARCH("food/small batch", N2620)),"small batch",ISNUMBER(SEARCH("games/mobile games", N2620)),"mobile games",ISNUMBER(SEARCH("games/tabletop games", N2620)),"tabletop games",ISNUMBER(SEARCH("games/video games", N2620)),"video games",ISNUMBER(SEARCH("music/classical music", N2620)),"classical music",ISNUMBER(SEARCH("music/electronic music", N2620)),"electronic music",ISNUMBER(SEARCH("music/faith", N2620)),"faith",ISNUMBER(SEARCH("music/indie rock", N2620)),"indie rock",ISNUMBER(SEARCH("music/jazz", N2620)),"jazz",ISNUMBER(SEARCH("music/metal", N2620)),"metal",ISNUMBER(SEARCH("music/pop", N2620)),"pop",ISNUMBER(SEARCH("music/rock", N2620)),"rock",ISNUMBER(SEARCH("music/world music", N2620)),"world music",ISNUMBER(SEARCH("journalism/audio", N2620)),"audio",ISNUMBER(SEARCH("photography/nature", N2620)),"nature",ISNUMBER(SEARCH("photography/people", N2620)),"people",ISNUMBER(SEARCH("photography/photobooks", N2620)),"photobooks",ISNUMBER(SEARCH("photography/places", N2620)),"places",ISNUMBER(SEARCH("publishing/art books", N2620)),"art books",ISNUMBER(SEARCH("publishing/children's books", N2620)),"children's books",ISNUMBER(SEARCH("publishing/fiction", N2620)),"fiction",ISNUMBER(SEARCH("publishing/nonfiction", N2620)),"nonfiction",ISNUMBER(SEARCH("publishing/radio &amp; podcasts", N2620)),"radio &amp; podcasts",ISNUMBER(SEARCH("publishing/translations", N2620)),"translations",ISNUMBER(SEARCH("technology/gadgets", N2620)),"gadgets",ISNUMBER(SEARCH("technology/hardware", N2620)),"hardware",ISNUMBER(SEARCH("technology/makerspaces", N2620)),"makerspaces",ISNUMBER(SEARCH("technology/space exploration", N2620)),"space exploration",ISNUMBER(SEARCH("technology/wearables", N2620)),"wearables",ISNUMBER(SEARCH("technology/web", N2620)),"web",ISNUMBER(SEARCH("theater/musical", N2620)),"musical",ISNUMBER(SEARCH("theater/plays", N2620)),"plays",ISNUMBER(SEARCH("theater/spaces", N2620)),"spaces")</f>
        <v>space exploration</v>
      </c>
      <c r="S2620" s="6">
        <f t="shared" si="202"/>
        <v>42279.792372685188</v>
      </c>
      <c r="T2620" s="6">
        <f t="shared" si="203"/>
        <v>42339.834039351852</v>
      </c>
    </row>
    <row r="2621" spans="1:20" ht="48" hidden="1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4"/>
        <v>35.547169811320757</v>
      </c>
      <c r="Q2621" t="str">
        <f t="shared" si="201"/>
        <v>technology</v>
      </c>
      <c r="R2621" t="str" cm="1">
        <f t="array" ref="R2621">_xlfn.IFS(ISNUMBER(SEARCH("film &amp; video/television", N2621)),"television",ISNUMBER(SEARCH("film &amp; video/animation", N2621)),"animation",ISNUMBER(SEARCH("film &amp; video/documentary", N2621)),"documentary",ISNUMBER(SEARCH("film &amp; video/drama", N2621)),"drama",ISNUMBER(SEARCH("film &amp; video/science fiction", N2621)),"science fiction",ISNUMBER(SEARCH("film &amp; video/shorts", N2621)),"shorts",ISNUMBER(SEARCH("food/food trucks", N2621)),"food trucks",ISNUMBER(SEARCH("food/restaurants", N2621)),"restaurants",ISNUMBER(SEARCH("food/small batch", N2621)),"small batch",ISNUMBER(SEARCH("games/mobile games", N2621)),"mobile games",ISNUMBER(SEARCH("games/tabletop games", N2621)),"tabletop games",ISNUMBER(SEARCH("games/video games", N2621)),"video games",ISNUMBER(SEARCH("music/classical music", N2621)),"classical music",ISNUMBER(SEARCH("music/electronic music", N2621)),"electronic music",ISNUMBER(SEARCH("music/faith", N2621)),"faith",ISNUMBER(SEARCH("music/indie rock", N2621)),"indie rock",ISNUMBER(SEARCH("music/jazz", N2621)),"jazz",ISNUMBER(SEARCH("music/metal", N2621)),"metal",ISNUMBER(SEARCH("music/pop", N2621)),"pop",ISNUMBER(SEARCH("music/rock", N2621)),"rock",ISNUMBER(SEARCH("music/world music", N2621)),"world music",ISNUMBER(SEARCH("journalism/audio", N2621)),"audio",ISNUMBER(SEARCH("photography/nature", N2621)),"nature",ISNUMBER(SEARCH("photography/people", N2621)),"people",ISNUMBER(SEARCH("photography/photobooks", N2621)),"photobooks",ISNUMBER(SEARCH("photography/places", N2621)),"places",ISNUMBER(SEARCH("publishing/art books", N2621)),"art books",ISNUMBER(SEARCH("publishing/children's books", N2621)),"children's books",ISNUMBER(SEARCH("publishing/fiction", N2621)),"fiction",ISNUMBER(SEARCH("publishing/nonfiction", N2621)),"nonfiction",ISNUMBER(SEARCH("publishing/radio &amp; podcasts", N2621)),"radio &amp; podcasts",ISNUMBER(SEARCH("publishing/translations", N2621)),"translations",ISNUMBER(SEARCH("technology/gadgets", N2621)),"gadgets",ISNUMBER(SEARCH("technology/hardware", N2621)),"hardware",ISNUMBER(SEARCH("technology/makerspaces", N2621)),"makerspaces",ISNUMBER(SEARCH("technology/space exploration", N2621)),"space exploration",ISNUMBER(SEARCH("technology/wearables", N2621)),"wearables",ISNUMBER(SEARCH("technology/web", N2621)),"web",ISNUMBER(SEARCH("theater/musical", N2621)),"musical",ISNUMBER(SEARCH("theater/plays", N2621)),"plays",ISNUMBER(SEARCH("theater/spaces", N2621)),"spaces")</f>
        <v>space exploration</v>
      </c>
      <c r="S2621" s="6">
        <f t="shared" si="202"/>
        <v>42273.884305555555</v>
      </c>
      <c r="T2621" s="6">
        <f t="shared" si="203"/>
        <v>42300.458333333328</v>
      </c>
    </row>
    <row r="2622" spans="1:20" ht="48" hidden="1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4"/>
        <v>74.639488409272587</v>
      </c>
      <c r="Q2622" t="str">
        <f t="shared" si="201"/>
        <v>technology</v>
      </c>
      <c r="R2622" t="str" cm="1">
        <f t="array" ref="R2622">_xlfn.IFS(ISNUMBER(SEARCH("film &amp; video/television", N2622)),"television",ISNUMBER(SEARCH("film &amp; video/animation", N2622)),"animation",ISNUMBER(SEARCH("film &amp; video/documentary", N2622)),"documentary",ISNUMBER(SEARCH("film &amp; video/drama", N2622)),"drama",ISNUMBER(SEARCH("film &amp; video/science fiction", N2622)),"science fiction",ISNUMBER(SEARCH("film &amp; video/shorts", N2622)),"shorts",ISNUMBER(SEARCH("food/food trucks", N2622)),"food trucks",ISNUMBER(SEARCH("food/restaurants", N2622)),"restaurants",ISNUMBER(SEARCH("food/small batch", N2622)),"small batch",ISNUMBER(SEARCH("games/mobile games", N2622)),"mobile games",ISNUMBER(SEARCH("games/tabletop games", N2622)),"tabletop games",ISNUMBER(SEARCH("games/video games", N2622)),"video games",ISNUMBER(SEARCH("music/classical music", N2622)),"classical music",ISNUMBER(SEARCH("music/electronic music", N2622)),"electronic music",ISNUMBER(SEARCH("music/faith", N2622)),"faith",ISNUMBER(SEARCH("music/indie rock", N2622)),"indie rock",ISNUMBER(SEARCH("music/jazz", N2622)),"jazz",ISNUMBER(SEARCH("music/metal", N2622)),"metal",ISNUMBER(SEARCH("music/pop", N2622)),"pop",ISNUMBER(SEARCH("music/rock", N2622)),"rock",ISNUMBER(SEARCH("music/world music", N2622)),"world music",ISNUMBER(SEARCH("journalism/audio", N2622)),"audio",ISNUMBER(SEARCH("photography/nature", N2622)),"nature",ISNUMBER(SEARCH("photography/people", N2622)),"people",ISNUMBER(SEARCH("photography/photobooks", N2622)),"photobooks",ISNUMBER(SEARCH("photography/places", N2622)),"places",ISNUMBER(SEARCH("publishing/art books", N2622)),"art books",ISNUMBER(SEARCH("publishing/children's books", N2622)),"children's books",ISNUMBER(SEARCH("publishing/fiction", N2622)),"fiction",ISNUMBER(SEARCH("publishing/nonfiction", N2622)),"nonfiction",ISNUMBER(SEARCH("publishing/radio &amp; podcasts", N2622)),"radio &amp; podcasts",ISNUMBER(SEARCH("publishing/translations", N2622)),"translations",ISNUMBER(SEARCH("technology/gadgets", N2622)),"gadgets",ISNUMBER(SEARCH("technology/hardware", N2622)),"hardware",ISNUMBER(SEARCH("technology/makerspaces", N2622)),"makerspaces",ISNUMBER(SEARCH("technology/space exploration", N2622)),"space exploration",ISNUMBER(SEARCH("technology/wearables", N2622)),"wearables",ISNUMBER(SEARCH("technology/web", N2622)),"web",ISNUMBER(SEARCH("theater/musical", N2622)),"musical",ISNUMBER(SEARCH("theater/plays", N2622)),"plays",ISNUMBER(SEARCH("theater/spaces", N2622)),"spaces")</f>
        <v>space exploration</v>
      </c>
      <c r="S2622" s="6">
        <f t="shared" si="202"/>
        <v>42251.16715277778</v>
      </c>
      <c r="T2622" s="6">
        <f t="shared" si="203"/>
        <v>42288.041666666672</v>
      </c>
    </row>
    <row r="2623" spans="1:20" ht="48" hidden="1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4"/>
        <v>47.058064516129029</v>
      </c>
      <c r="Q2623" t="str">
        <f t="shared" si="201"/>
        <v>technology</v>
      </c>
      <c r="R2623" t="str" cm="1">
        <f t="array" ref="R2623">_xlfn.IFS(ISNUMBER(SEARCH("film &amp; video/television", N2623)),"television",ISNUMBER(SEARCH("film &amp; video/animation", N2623)),"animation",ISNUMBER(SEARCH("film &amp; video/documentary", N2623)),"documentary",ISNUMBER(SEARCH("film &amp; video/drama", N2623)),"drama",ISNUMBER(SEARCH("film &amp; video/science fiction", N2623)),"science fiction",ISNUMBER(SEARCH("film &amp; video/shorts", N2623)),"shorts",ISNUMBER(SEARCH("food/food trucks", N2623)),"food trucks",ISNUMBER(SEARCH("food/restaurants", N2623)),"restaurants",ISNUMBER(SEARCH("food/small batch", N2623)),"small batch",ISNUMBER(SEARCH("games/mobile games", N2623)),"mobile games",ISNUMBER(SEARCH("games/tabletop games", N2623)),"tabletop games",ISNUMBER(SEARCH("games/video games", N2623)),"video games",ISNUMBER(SEARCH("music/classical music", N2623)),"classical music",ISNUMBER(SEARCH("music/electronic music", N2623)),"electronic music",ISNUMBER(SEARCH("music/faith", N2623)),"faith",ISNUMBER(SEARCH("music/indie rock", N2623)),"indie rock",ISNUMBER(SEARCH("music/jazz", N2623)),"jazz",ISNUMBER(SEARCH("music/metal", N2623)),"metal",ISNUMBER(SEARCH("music/pop", N2623)),"pop",ISNUMBER(SEARCH("music/rock", N2623)),"rock",ISNUMBER(SEARCH("music/world music", N2623)),"world music",ISNUMBER(SEARCH("journalism/audio", N2623)),"audio",ISNUMBER(SEARCH("photography/nature", N2623)),"nature",ISNUMBER(SEARCH("photography/people", N2623)),"people",ISNUMBER(SEARCH("photography/photobooks", N2623)),"photobooks",ISNUMBER(SEARCH("photography/places", N2623)),"places",ISNUMBER(SEARCH("publishing/art books", N2623)),"art books",ISNUMBER(SEARCH("publishing/children's books", N2623)),"children's books",ISNUMBER(SEARCH("publishing/fiction", N2623)),"fiction",ISNUMBER(SEARCH("publishing/nonfiction", N2623)),"nonfiction",ISNUMBER(SEARCH("publishing/radio &amp; podcasts", N2623)),"radio &amp; podcasts",ISNUMBER(SEARCH("publishing/translations", N2623)),"translations",ISNUMBER(SEARCH("technology/gadgets", N2623)),"gadgets",ISNUMBER(SEARCH("technology/hardware", N2623)),"hardware",ISNUMBER(SEARCH("technology/makerspaces", N2623)),"makerspaces",ISNUMBER(SEARCH("technology/space exploration", N2623)),"space exploration",ISNUMBER(SEARCH("technology/wearables", N2623)),"wearables",ISNUMBER(SEARCH("technology/web", N2623)),"web",ISNUMBER(SEARCH("theater/musical", N2623)),"musical",ISNUMBER(SEARCH("theater/plays", N2623)),"plays",ISNUMBER(SEARCH("theater/spaces", N2623)),"spaces")</f>
        <v>space exploration</v>
      </c>
      <c r="S2623" s="6">
        <f t="shared" si="202"/>
        <v>42115.74754629629</v>
      </c>
      <c r="T2623" s="6">
        <f t="shared" si="203"/>
        <v>42145.74754629629</v>
      </c>
    </row>
    <row r="2624" spans="1:20" ht="48" hidden="1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4"/>
        <v>26.591351351351353</v>
      </c>
      <c r="Q2624" t="str">
        <f t="shared" si="201"/>
        <v>technology</v>
      </c>
      <c r="R2624" t="str" cm="1">
        <f t="array" ref="R2624">_xlfn.IFS(ISNUMBER(SEARCH("film &amp; video/television", N2624)),"television",ISNUMBER(SEARCH("film &amp; video/animation", N2624)),"animation",ISNUMBER(SEARCH("film &amp; video/documentary", N2624)),"documentary",ISNUMBER(SEARCH("film &amp; video/drama", N2624)),"drama",ISNUMBER(SEARCH("film &amp; video/science fiction", N2624)),"science fiction",ISNUMBER(SEARCH("film &amp; video/shorts", N2624)),"shorts",ISNUMBER(SEARCH("food/food trucks", N2624)),"food trucks",ISNUMBER(SEARCH("food/restaurants", N2624)),"restaurants",ISNUMBER(SEARCH("food/small batch", N2624)),"small batch",ISNUMBER(SEARCH("games/mobile games", N2624)),"mobile games",ISNUMBER(SEARCH("games/tabletop games", N2624)),"tabletop games",ISNUMBER(SEARCH("games/video games", N2624)),"video games",ISNUMBER(SEARCH("music/classical music", N2624)),"classical music",ISNUMBER(SEARCH("music/electronic music", N2624)),"electronic music",ISNUMBER(SEARCH("music/faith", N2624)),"faith",ISNUMBER(SEARCH("music/indie rock", N2624)),"indie rock",ISNUMBER(SEARCH("music/jazz", N2624)),"jazz",ISNUMBER(SEARCH("music/metal", N2624)),"metal",ISNUMBER(SEARCH("music/pop", N2624)),"pop",ISNUMBER(SEARCH("music/rock", N2624)),"rock",ISNUMBER(SEARCH("music/world music", N2624)),"world music",ISNUMBER(SEARCH("journalism/audio", N2624)),"audio",ISNUMBER(SEARCH("photography/nature", N2624)),"nature",ISNUMBER(SEARCH("photography/people", N2624)),"people",ISNUMBER(SEARCH("photography/photobooks", N2624)),"photobooks",ISNUMBER(SEARCH("photography/places", N2624)),"places",ISNUMBER(SEARCH("publishing/art books", N2624)),"art books",ISNUMBER(SEARCH("publishing/children's books", N2624)),"children's books",ISNUMBER(SEARCH("publishing/fiction", N2624)),"fiction",ISNUMBER(SEARCH("publishing/nonfiction", N2624)),"nonfiction",ISNUMBER(SEARCH("publishing/radio &amp; podcasts", N2624)),"radio &amp; podcasts",ISNUMBER(SEARCH("publishing/translations", N2624)),"translations",ISNUMBER(SEARCH("technology/gadgets", N2624)),"gadgets",ISNUMBER(SEARCH("technology/hardware", N2624)),"hardware",ISNUMBER(SEARCH("technology/makerspaces", N2624)),"makerspaces",ISNUMBER(SEARCH("technology/space exploration", N2624)),"space exploration",ISNUMBER(SEARCH("technology/wearables", N2624)),"wearables",ISNUMBER(SEARCH("technology/web", N2624)),"web",ISNUMBER(SEARCH("theater/musical", N2624)),"musical",ISNUMBER(SEARCH("theater/plays", N2624)),"plays",ISNUMBER(SEARCH("theater/spaces", N2624)),"spaces")</f>
        <v>space exploration</v>
      </c>
      <c r="S2624" s="6">
        <f t="shared" si="202"/>
        <v>42689.74324074074</v>
      </c>
      <c r="T2624" s="6">
        <f t="shared" si="203"/>
        <v>42734.74324074074</v>
      </c>
    </row>
    <row r="2625" spans="1:20" ht="48" hidden="1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4"/>
        <v>36.774193548387096</v>
      </c>
      <c r="Q2625" t="str">
        <f t="shared" si="201"/>
        <v>technology</v>
      </c>
      <c r="R2625" t="str" cm="1">
        <f t="array" ref="R2625">_xlfn.IFS(ISNUMBER(SEARCH("film &amp; video/television", N2625)),"television",ISNUMBER(SEARCH("film &amp; video/animation", N2625)),"animation",ISNUMBER(SEARCH("film &amp; video/documentary", N2625)),"documentary",ISNUMBER(SEARCH("film &amp; video/drama", N2625)),"drama",ISNUMBER(SEARCH("film &amp; video/science fiction", N2625)),"science fiction",ISNUMBER(SEARCH("film &amp; video/shorts", N2625)),"shorts",ISNUMBER(SEARCH("food/food trucks", N2625)),"food trucks",ISNUMBER(SEARCH("food/restaurants", N2625)),"restaurants",ISNUMBER(SEARCH("food/small batch", N2625)),"small batch",ISNUMBER(SEARCH("games/mobile games", N2625)),"mobile games",ISNUMBER(SEARCH("games/tabletop games", N2625)),"tabletop games",ISNUMBER(SEARCH("games/video games", N2625)),"video games",ISNUMBER(SEARCH("music/classical music", N2625)),"classical music",ISNUMBER(SEARCH("music/electronic music", N2625)),"electronic music",ISNUMBER(SEARCH("music/faith", N2625)),"faith",ISNUMBER(SEARCH("music/indie rock", N2625)),"indie rock",ISNUMBER(SEARCH("music/jazz", N2625)),"jazz",ISNUMBER(SEARCH("music/metal", N2625)),"metal",ISNUMBER(SEARCH("music/pop", N2625)),"pop",ISNUMBER(SEARCH("music/rock", N2625)),"rock",ISNUMBER(SEARCH("music/world music", N2625)),"world music",ISNUMBER(SEARCH("journalism/audio", N2625)),"audio",ISNUMBER(SEARCH("photography/nature", N2625)),"nature",ISNUMBER(SEARCH("photography/people", N2625)),"people",ISNUMBER(SEARCH("photography/photobooks", N2625)),"photobooks",ISNUMBER(SEARCH("photography/places", N2625)),"places",ISNUMBER(SEARCH("publishing/art books", N2625)),"art books",ISNUMBER(SEARCH("publishing/children's books", N2625)),"children's books",ISNUMBER(SEARCH("publishing/fiction", N2625)),"fiction",ISNUMBER(SEARCH("publishing/nonfiction", N2625)),"nonfiction",ISNUMBER(SEARCH("publishing/radio &amp; podcasts", N2625)),"radio &amp; podcasts",ISNUMBER(SEARCH("publishing/translations", N2625)),"translations",ISNUMBER(SEARCH("technology/gadgets", N2625)),"gadgets",ISNUMBER(SEARCH("technology/hardware", N2625)),"hardware",ISNUMBER(SEARCH("technology/makerspaces", N2625)),"makerspaces",ISNUMBER(SEARCH("technology/space exploration", N2625)),"space exploration",ISNUMBER(SEARCH("technology/wearables", N2625)),"wearables",ISNUMBER(SEARCH("technology/web", N2625)),"web",ISNUMBER(SEARCH("theater/musical", N2625)),"musical",ISNUMBER(SEARCH("theater/plays", N2625)),"plays",ISNUMBER(SEARCH("theater/spaces", N2625)),"spaces")</f>
        <v>space exploration</v>
      </c>
      <c r="S2625" s="6">
        <f t="shared" si="202"/>
        <v>42692.256550925929</v>
      </c>
      <c r="T2625" s="6">
        <f t="shared" si="203"/>
        <v>42706.256550925929</v>
      </c>
    </row>
    <row r="2626" spans="1:20" ht="48" hidden="1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>
        <f t="shared" si="204"/>
        <v>31.820544982698959</v>
      </c>
      <c r="Q2626" t="str">
        <f t="shared" si="201"/>
        <v>technology</v>
      </c>
      <c r="R2626" t="str" cm="1">
        <f t="array" ref="R2626">_xlfn.IFS(ISNUMBER(SEARCH("film &amp; video/television", N2626)),"television",ISNUMBER(SEARCH("film &amp; video/animation", N2626)),"animation",ISNUMBER(SEARCH("film &amp; video/documentary", N2626)),"documentary",ISNUMBER(SEARCH("film &amp; video/drama", N2626)),"drama",ISNUMBER(SEARCH("film &amp; video/science fiction", N2626)),"science fiction",ISNUMBER(SEARCH("film &amp; video/shorts", N2626)),"shorts",ISNUMBER(SEARCH("food/food trucks", N2626)),"food trucks",ISNUMBER(SEARCH("food/restaurants", N2626)),"restaurants",ISNUMBER(SEARCH("food/small batch", N2626)),"small batch",ISNUMBER(SEARCH("games/mobile games", N2626)),"mobile games",ISNUMBER(SEARCH("games/tabletop games", N2626)),"tabletop games",ISNUMBER(SEARCH("games/video games", N2626)),"video games",ISNUMBER(SEARCH("music/classical music", N2626)),"classical music",ISNUMBER(SEARCH("music/electronic music", N2626)),"electronic music",ISNUMBER(SEARCH("music/faith", N2626)),"faith",ISNUMBER(SEARCH("music/indie rock", N2626)),"indie rock",ISNUMBER(SEARCH("music/jazz", N2626)),"jazz",ISNUMBER(SEARCH("music/metal", N2626)),"metal",ISNUMBER(SEARCH("music/pop", N2626)),"pop",ISNUMBER(SEARCH("music/rock", N2626)),"rock",ISNUMBER(SEARCH("music/world music", N2626)),"world music",ISNUMBER(SEARCH("journalism/audio", N2626)),"audio",ISNUMBER(SEARCH("photography/nature", N2626)),"nature",ISNUMBER(SEARCH("photography/people", N2626)),"people",ISNUMBER(SEARCH("photography/photobooks", N2626)),"photobooks",ISNUMBER(SEARCH("photography/places", N2626)),"places",ISNUMBER(SEARCH("publishing/art books", N2626)),"art books",ISNUMBER(SEARCH("publishing/children's books", N2626)),"children's books",ISNUMBER(SEARCH("publishing/fiction", N2626)),"fiction",ISNUMBER(SEARCH("publishing/nonfiction", N2626)),"nonfiction",ISNUMBER(SEARCH("publishing/radio &amp; podcasts", N2626)),"radio &amp; podcasts",ISNUMBER(SEARCH("publishing/translations", N2626)),"translations",ISNUMBER(SEARCH("technology/gadgets", N2626)),"gadgets",ISNUMBER(SEARCH("technology/hardware", N2626)),"hardware",ISNUMBER(SEARCH("technology/makerspaces", N2626)),"makerspaces",ISNUMBER(SEARCH("technology/space exploration", N2626)),"space exploration",ISNUMBER(SEARCH("technology/wearables", N2626)),"wearables",ISNUMBER(SEARCH("technology/web", N2626)),"web",ISNUMBER(SEARCH("theater/musical", N2626)),"musical",ISNUMBER(SEARCH("theater/plays", N2626)),"plays",ISNUMBER(SEARCH("theater/spaces", N2626)),"spaces")</f>
        <v>space exploration</v>
      </c>
      <c r="S2626" s="6">
        <f t="shared" si="202"/>
        <v>41144.42155092593</v>
      </c>
      <c r="T2626" s="6">
        <f t="shared" si="203"/>
        <v>41165.42155092593</v>
      </c>
    </row>
    <row r="2627" spans="1:20" ht="48" hidden="1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(E2627/D2627)*100</f>
        <v>956</v>
      </c>
      <c r="P2627">
        <f t="shared" ref="P2627:P2690" si="206">(E2627/L2627)</f>
        <v>27.576923076923077</v>
      </c>
      <c r="Q2627" t="str">
        <f t="shared" ref="Q2627:Q2690" si="207">_xlfn.IFS(ISNUMBER(SEARCH("film &amp; video", N2627)),"film &amp; video",ISNUMBER(SEARCH("food", N2627)),"food",ISNUMBER(SEARCH("games", N2627)),"games",ISNUMBER(SEARCH("journalism", N2627)),"journalism",ISNUMBER(SEARCH("music", N2627)),"music",ISNUMBER(SEARCH("photography", N2627)),"photography",ISNUMBER(SEARCH("publishing", N2627)),"publishing",ISNUMBER(SEARCH("technology", N2627)),"technology",ISNUMBER(SEARCH("theater", N2627)),"theater")</f>
        <v>technology</v>
      </c>
      <c r="R2627" t="str" cm="1">
        <f t="array" ref="R2627">_xlfn.IFS(ISNUMBER(SEARCH("film &amp; video/television", N2627)),"television",ISNUMBER(SEARCH("film &amp; video/animation", N2627)),"animation",ISNUMBER(SEARCH("film &amp; video/documentary", N2627)),"documentary",ISNUMBER(SEARCH("film &amp; video/drama", N2627)),"drama",ISNUMBER(SEARCH("film &amp; video/science fiction", N2627)),"science fiction",ISNUMBER(SEARCH("film &amp; video/shorts", N2627)),"shorts",ISNUMBER(SEARCH("food/food trucks", N2627)),"food trucks",ISNUMBER(SEARCH("food/restaurants", N2627)),"restaurants",ISNUMBER(SEARCH("food/small batch", N2627)),"small batch",ISNUMBER(SEARCH("games/mobile games", N2627)),"mobile games",ISNUMBER(SEARCH("games/tabletop games", N2627)),"tabletop games",ISNUMBER(SEARCH("games/video games", N2627)),"video games",ISNUMBER(SEARCH("music/classical music", N2627)),"classical music",ISNUMBER(SEARCH("music/electronic music", N2627)),"electronic music",ISNUMBER(SEARCH("music/faith", N2627)),"faith",ISNUMBER(SEARCH("music/indie rock", N2627)),"indie rock",ISNUMBER(SEARCH("music/jazz", N2627)),"jazz",ISNUMBER(SEARCH("music/metal", N2627)),"metal",ISNUMBER(SEARCH("music/pop", N2627)),"pop",ISNUMBER(SEARCH("music/rock", N2627)),"rock",ISNUMBER(SEARCH("music/world music", N2627)),"world music",ISNUMBER(SEARCH("journalism/audio", N2627)),"audio",ISNUMBER(SEARCH("photography/nature", N2627)),"nature",ISNUMBER(SEARCH("photography/people", N2627)),"people",ISNUMBER(SEARCH("photography/photobooks", N2627)),"photobooks",ISNUMBER(SEARCH("photography/places", N2627)),"places",ISNUMBER(SEARCH("publishing/art books", N2627)),"art books",ISNUMBER(SEARCH("publishing/children's books", N2627)),"children's books",ISNUMBER(SEARCH("publishing/fiction", N2627)),"fiction",ISNUMBER(SEARCH("publishing/nonfiction", N2627)),"nonfiction",ISNUMBER(SEARCH("publishing/radio &amp; podcasts", N2627)),"radio &amp; podcasts",ISNUMBER(SEARCH("publishing/translations", N2627)),"translations",ISNUMBER(SEARCH("technology/gadgets", N2627)),"gadgets",ISNUMBER(SEARCH("technology/hardware", N2627)),"hardware",ISNUMBER(SEARCH("technology/makerspaces", N2627)),"makerspaces",ISNUMBER(SEARCH("technology/space exploration", N2627)),"space exploration",ISNUMBER(SEARCH("technology/wearables", N2627)),"wearables",ISNUMBER(SEARCH("technology/web", N2627)),"web",ISNUMBER(SEARCH("theater/musical", N2627)),"musical",ISNUMBER(SEARCH("theater/plays", N2627)),"plays",ISNUMBER(SEARCH("theater/spaces", N2627)),"spaces")</f>
        <v>space exploration</v>
      </c>
      <c r="S2627" s="6">
        <f t="shared" ref="S2627:S2690" si="208">(((J2627/60)/60)/24)+DATE(1970,1,1)</f>
        <v>42658.810277777782</v>
      </c>
      <c r="T2627" s="6">
        <f t="shared" ref="T2627:T2690" si="209">(((I2627/60)/60)/24)+DATE(1970,1,1)</f>
        <v>42683.851944444439</v>
      </c>
    </row>
    <row r="2628" spans="1:20" ht="48" hidden="1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tr">
        <f t="shared" si="207"/>
        <v>technology</v>
      </c>
      <c r="R2628" t="str" cm="1">
        <f t="array" ref="R2628">_xlfn.IFS(ISNUMBER(SEARCH("film &amp; video/television", N2628)),"television",ISNUMBER(SEARCH("film &amp; video/animation", N2628)),"animation",ISNUMBER(SEARCH("film &amp; video/documentary", N2628)),"documentary",ISNUMBER(SEARCH("film &amp; video/drama", N2628)),"drama",ISNUMBER(SEARCH("film &amp; video/science fiction", N2628)),"science fiction",ISNUMBER(SEARCH("film &amp; video/shorts", N2628)),"shorts",ISNUMBER(SEARCH("food/food trucks", N2628)),"food trucks",ISNUMBER(SEARCH("food/restaurants", N2628)),"restaurants",ISNUMBER(SEARCH("food/small batch", N2628)),"small batch",ISNUMBER(SEARCH("games/mobile games", N2628)),"mobile games",ISNUMBER(SEARCH("games/tabletop games", N2628)),"tabletop games",ISNUMBER(SEARCH("games/video games", N2628)),"video games",ISNUMBER(SEARCH("music/classical music", N2628)),"classical music",ISNUMBER(SEARCH("music/electronic music", N2628)),"electronic music",ISNUMBER(SEARCH("music/faith", N2628)),"faith",ISNUMBER(SEARCH("music/indie rock", N2628)),"indie rock",ISNUMBER(SEARCH("music/jazz", N2628)),"jazz",ISNUMBER(SEARCH("music/metal", N2628)),"metal",ISNUMBER(SEARCH("music/pop", N2628)),"pop",ISNUMBER(SEARCH("music/rock", N2628)),"rock",ISNUMBER(SEARCH("music/world music", N2628)),"world music",ISNUMBER(SEARCH("journalism/audio", N2628)),"audio",ISNUMBER(SEARCH("photography/nature", N2628)),"nature",ISNUMBER(SEARCH("photography/people", N2628)),"people",ISNUMBER(SEARCH("photography/photobooks", N2628)),"photobooks",ISNUMBER(SEARCH("photography/places", N2628)),"places",ISNUMBER(SEARCH("publishing/art books", N2628)),"art books",ISNUMBER(SEARCH("publishing/children's books", N2628)),"children's books",ISNUMBER(SEARCH("publishing/fiction", N2628)),"fiction",ISNUMBER(SEARCH("publishing/nonfiction", N2628)),"nonfiction",ISNUMBER(SEARCH("publishing/radio &amp; podcasts", N2628)),"radio &amp; podcasts",ISNUMBER(SEARCH("publishing/translations", N2628)),"translations",ISNUMBER(SEARCH("technology/gadgets", N2628)),"gadgets",ISNUMBER(SEARCH("technology/hardware", N2628)),"hardware",ISNUMBER(SEARCH("technology/makerspaces", N2628)),"makerspaces",ISNUMBER(SEARCH("technology/space exploration", N2628)),"space exploration",ISNUMBER(SEARCH("technology/wearables", N2628)),"wearables",ISNUMBER(SEARCH("technology/web", N2628)),"web",ISNUMBER(SEARCH("theater/musical", N2628)),"musical",ISNUMBER(SEARCH("theater/plays", N2628)),"plays",ISNUMBER(SEARCH("theater/spaces", N2628)),"spaces")</f>
        <v>space exploration</v>
      </c>
      <c r="S2628" s="6">
        <f t="shared" si="208"/>
        <v>42128.628113425926</v>
      </c>
      <c r="T2628" s="6">
        <f t="shared" si="209"/>
        <v>42158.628113425926</v>
      </c>
    </row>
    <row r="2629" spans="1:20" ht="48" hidden="1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tr">
        <f t="shared" si="207"/>
        <v>technology</v>
      </c>
      <c r="R2629" t="str" cm="1">
        <f t="array" ref="R2629">_xlfn.IFS(ISNUMBER(SEARCH("film &amp; video/television", N2629)),"television",ISNUMBER(SEARCH("film &amp; video/animation", N2629)),"animation",ISNUMBER(SEARCH("film &amp; video/documentary", N2629)),"documentary",ISNUMBER(SEARCH("film &amp; video/drama", N2629)),"drama",ISNUMBER(SEARCH("film &amp; video/science fiction", N2629)),"science fiction",ISNUMBER(SEARCH("film &amp; video/shorts", N2629)),"shorts",ISNUMBER(SEARCH("food/food trucks", N2629)),"food trucks",ISNUMBER(SEARCH("food/restaurants", N2629)),"restaurants",ISNUMBER(SEARCH("food/small batch", N2629)),"small batch",ISNUMBER(SEARCH("games/mobile games", N2629)),"mobile games",ISNUMBER(SEARCH("games/tabletop games", N2629)),"tabletop games",ISNUMBER(SEARCH("games/video games", N2629)),"video games",ISNUMBER(SEARCH("music/classical music", N2629)),"classical music",ISNUMBER(SEARCH("music/electronic music", N2629)),"electronic music",ISNUMBER(SEARCH("music/faith", N2629)),"faith",ISNUMBER(SEARCH("music/indie rock", N2629)),"indie rock",ISNUMBER(SEARCH("music/jazz", N2629)),"jazz",ISNUMBER(SEARCH("music/metal", N2629)),"metal",ISNUMBER(SEARCH("music/pop", N2629)),"pop",ISNUMBER(SEARCH("music/rock", N2629)),"rock",ISNUMBER(SEARCH("music/world music", N2629)),"world music",ISNUMBER(SEARCH("journalism/audio", N2629)),"audio",ISNUMBER(SEARCH("photography/nature", N2629)),"nature",ISNUMBER(SEARCH("photography/people", N2629)),"people",ISNUMBER(SEARCH("photography/photobooks", N2629)),"photobooks",ISNUMBER(SEARCH("photography/places", N2629)),"places",ISNUMBER(SEARCH("publishing/art books", N2629)),"art books",ISNUMBER(SEARCH("publishing/children's books", N2629)),"children's books",ISNUMBER(SEARCH("publishing/fiction", N2629)),"fiction",ISNUMBER(SEARCH("publishing/nonfiction", N2629)),"nonfiction",ISNUMBER(SEARCH("publishing/radio &amp; podcasts", N2629)),"radio &amp; podcasts",ISNUMBER(SEARCH("publishing/translations", N2629)),"translations",ISNUMBER(SEARCH("technology/gadgets", N2629)),"gadgets",ISNUMBER(SEARCH("technology/hardware", N2629)),"hardware",ISNUMBER(SEARCH("technology/makerspaces", N2629)),"makerspaces",ISNUMBER(SEARCH("technology/space exploration", N2629)),"space exploration",ISNUMBER(SEARCH("technology/wearables", N2629)),"wearables",ISNUMBER(SEARCH("technology/web", N2629)),"web",ISNUMBER(SEARCH("theater/musical", N2629)),"musical",ISNUMBER(SEARCH("theater/plays", N2629)),"plays",ISNUMBER(SEARCH("theater/spaces", N2629)),"spaces")</f>
        <v>space exploration</v>
      </c>
      <c r="S2629" s="6">
        <f t="shared" si="208"/>
        <v>42304.829409722224</v>
      </c>
      <c r="T2629" s="6">
        <f t="shared" si="209"/>
        <v>42334.871076388896</v>
      </c>
    </row>
    <row r="2630" spans="1:20" ht="32" hidden="1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tr">
        <f t="shared" si="207"/>
        <v>technology</v>
      </c>
      <c r="R2630" t="str" cm="1">
        <f t="array" ref="R2630">_xlfn.IFS(ISNUMBER(SEARCH("film &amp; video/television", N2630)),"television",ISNUMBER(SEARCH("film &amp; video/animation", N2630)),"animation",ISNUMBER(SEARCH("film &amp; video/documentary", N2630)),"documentary",ISNUMBER(SEARCH("film &amp; video/drama", N2630)),"drama",ISNUMBER(SEARCH("film &amp; video/science fiction", N2630)),"science fiction",ISNUMBER(SEARCH("film &amp; video/shorts", N2630)),"shorts",ISNUMBER(SEARCH("food/food trucks", N2630)),"food trucks",ISNUMBER(SEARCH("food/restaurants", N2630)),"restaurants",ISNUMBER(SEARCH("food/small batch", N2630)),"small batch",ISNUMBER(SEARCH("games/mobile games", N2630)),"mobile games",ISNUMBER(SEARCH("games/tabletop games", N2630)),"tabletop games",ISNUMBER(SEARCH("games/video games", N2630)),"video games",ISNUMBER(SEARCH("music/classical music", N2630)),"classical music",ISNUMBER(SEARCH("music/electronic music", N2630)),"electronic music",ISNUMBER(SEARCH("music/faith", N2630)),"faith",ISNUMBER(SEARCH("music/indie rock", N2630)),"indie rock",ISNUMBER(SEARCH("music/jazz", N2630)),"jazz",ISNUMBER(SEARCH("music/metal", N2630)),"metal",ISNUMBER(SEARCH("music/pop", N2630)),"pop",ISNUMBER(SEARCH("music/rock", N2630)),"rock",ISNUMBER(SEARCH("music/world music", N2630)),"world music",ISNUMBER(SEARCH("journalism/audio", N2630)),"audio",ISNUMBER(SEARCH("photography/nature", N2630)),"nature",ISNUMBER(SEARCH("photography/people", N2630)),"people",ISNUMBER(SEARCH("photography/photobooks", N2630)),"photobooks",ISNUMBER(SEARCH("photography/places", N2630)),"places",ISNUMBER(SEARCH("publishing/art books", N2630)),"art books",ISNUMBER(SEARCH("publishing/children's books", N2630)),"children's books",ISNUMBER(SEARCH("publishing/fiction", N2630)),"fiction",ISNUMBER(SEARCH("publishing/nonfiction", N2630)),"nonfiction",ISNUMBER(SEARCH("publishing/radio &amp; podcasts", N2630)),"radio &amp; podcasts",ISNUMBER(SEARCH("publishing/translations", N2630)),"translations",ISNUMBER(SEARCH("technology/gadgets", N2630)),"gadgets",ISNUMBER(SEARCH("technology/hardware", N2630)),"hardware",ISNUMBER(SEARCH("technology/makerspaces", N2630)),"makerspaces",ISNUMBER(SEARCH("technology/space exploration", N2630)),"space exploration",ISNUMBER(SEARCH("technology/wearables", N2630)),"wearables",ISNUMBER(SEARCH("technology/web", N2630)),"web",ISNUMBER(SEARCH("theater/musical", N2630)),"musical",ISNUMBER(SEARCH("theater/plays", N2630)),"plays",ISNUMBER(SEARCH("theater/spaces", N2630)),"spaces")</f>
        <v>space exploration</v>
      </c>
      <c r="S2630" s="6">
        <f t="shared" si="208"/>
        <v>41953.966053240743</v>
      </c>
      <c r="T2630" s="6">
        <f t="shared" si="209"/>
        <v>41973.966053240743</v>
      </c>
    </row>
    <row r="2631" spans="1:20" ht="32" hidden="1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tr">
        <f t="shared" si="207"/>
        <v>technology</v>
      </c>
      <c r="R2631" t="str" cm="1">
        <f t="array" ref="R2631">_xlfn.IFS(ISNUMBER(SEARCH("film &amp; video/television", N2631)),"television",ISNUMBER(SEARCH("film &amp; video/animation", N2631)),"animation",ISNUMBER(SEARCH("film &amp; video/documentary", N2631)),"documentary",ISNUMBER(SEARCH("film &amp; video/drama", N2631)),"drama",ISNUMBER(SEARCH("film &amp; video/science fiction", N2631)),"science fiction",ISNUMBER(SEARCH("film &amp; video/shorts", N2631)),"shorts",ISNUMBER(SEARCH("food/food trucks", N2631)),"food trucks",ISNUMBER(SEARCH("food/restaurants", N2631)),"restaurants",ISNUMBER(SEARCH("food/small batch", N2631)),"small batch",ISNUMBER(SEARCH("games/mobile games", N2631)),"mobile games",ISNUMBER(SEARCH("games/tabletop games", N2631)),"tabletop games",ISNUMBER(SEARCH("games/video games", N2631)),"video games",ISNUMBER(SEARCH("music/classical music", N2631)),"classical music",ISNUMBER(SEARCH("music/electronic music", N2631)),"electronic music",ISNUMBER(SEARCH("music/faith", N2631)),"faith",ISNUMBER(SEARCH("music/indie rock", N2631)),"indie rock",ISNUMBER(SEARCH("music/jazz", N2631)),"jazz",ISNUMBER(SEARCH("music/metal", N2631)),"metal",ISNUMBER(SEARCH("music/pop", N2631)),"pop",ISNUMBER(SEARCH("music/rock", N2631)),"rock",ISNUMBER(SEARCH("music/world music", N2631)),"world music",ISNUMBER(SEARCH("journalism/audio", N2631)),"audio",ISNUMBER(SEARCH("photography/nature", N2631)),"nature",ISNUMBER(SEARCH("photography/people", N2631)),"people",ISNUMBER(SEARCH("photography/photobooks", N2631)),"photobooks",ISNUMBER(SEARCH("photography/places", N2631)),"places",ISNUMBER(SEARCH("publishing/art books", N2631)),"art books",ISNUMBER(SEARCH("publishing/children's books", N2631)),"children's books",ISNUMBER(SEARCH("publishing/fiction", N2631)),"fiction",ISNUMBER(SEARCH("publishing/nonfiction", N2631)),"nonfiction",ISNUMBER(SEARCH("publishing/radio &amp; podcasts", N2631)),"radio &amp; podcasts",ISNUMBER(SEARCH("publishing/translations", N2631)),"translations",ISNUMBER(SEARCH("technology/gadgets", N2631)),"gadgets",ISNUMBER(SEARCH("technology/hardware", N2631)),"hardware",ISNUMBER(SEARCH("technology/makerspaces", N2631)),"makerspaces",ISNUMBER(SEARCH("technology/space exploration", N2631)),"space exploration",ISNUMBER(SEARCH("technology/wearables", N2631)),"wearables",ISNUMBER(SEARCH("technology/web", N2631)),"web",ISNUMBER(SEARCH("theater/musical", N2631)),"musical",ISNUMBER(SEARCH("theater/plays", N2631)),"plays",ISNUMBER(SEARCH("theater/spaces", N2631)),"spaces")</f>
        <v>space exploration</v>
      </c>
      <c r="S2631" s="6">
        <f t="shared" si="208"/>
        <v>42108.538449074069</v>
      </c>
      <c r="T2631" s="6">
        <f t="shared" si="209"/>
        <v>42138.538449074069</v>
      </c>
    </row>
    <row r="2632" spans="1:20" ht="48" hidden="1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tr">
        <f t="shared" si="207"/>
        <v>technology</v>
      </c>
      <c r="R2632" t="str" cm="1">
        <f t="array" ref="R2632">_xlfn.IFS(ISNUMBER(SEARCH("film &amp; video/television", N2632)),"television",ISNUMBER(SEARCH("film &amp; video/animation", N2632)),"animation",ISNUMBER(SEARCH("film &amp; video/documentary", N2632)),"documentary",ISNUMBER(SEARCH("film &amp; video/drama", N2632)),"drama",ISNUMBER(SEARCH("film &amp; video/science fiction", N2632)),"science fiction",ISNUMBER(SEARCH("film &amp; video/shorts", N2632)),"shorts",ISNUMBER(SEARCH("food/food trucks", N2632)),"food trucks",ISNUMBER(SEARCH("food/restaurants", N2632)),"restaurants",ISNUMBER(SEARCH("food/small batch", N2632)),"small batch",ISNUMBER(SEARCH("games/mobile games", N2632)),"mobile games",ISNUMBER(SEARCH("games/tabletop games", N2632)),"tabletop games",ISNUMBER(SEARCH("games/video games", N2632)),"video games",ISNUMBER(SEARCH("music/classical music", N2632)),"classical music",ISNUMBER(SEARCH("music/electronic music", N2632)),"electronic music",ISNUMBER(SEARCH("music/faith", N2632)),"faith",ISNUMBER(SEARCH("music/indie rock", N2632)),"indie rock",ISNUMBER(SEARCH("music/jazz", N2632)),"jazz",ISNUMBER(SEARCH("music/metal", N2632)),"metal",ISNUMBER(SEARCH("music/pop", N2632)),"pop",ISNUMBER(SEARCH("music/rock", N2632)),"rock",ISNUMBER(SEARCH("music/world music", N2632)),"world music",ISNUMBER(SEARCH("journalism/audio", N2632)),"audio",ISNUMBER(SEARCH("photography/nature", N2632)),"nature",ISNUMBER(SEARCH("photography/people", N2632)),"people",ISNUMBER(SEARCH("photography/photobooks", N2632)),"photobooks",ISNUMBER(SEARCH("photography/places", N2632)),"places",ISNUMBER(SEARCH("publishing/art books", N2632)),"art books",ISNUMBER(SEARCH("publishing/children's books", N2632)),"children's books",ISNUMBER(SEARCH("publishing/fiction", N2632)),"fiction",ISNUMBER(SEARCH("publishing/nonfiction", N2632)),"nonfiction",ISNUMBER(SEARCH("publishing/radio &amp; podcasts", N2632)),"radio &amp; podcasts",ISNUMBER(SEARCH("publishing/translations", N2632)),"translations",ISNUMBER(SEARCH("technology/gadgets", N2632)),"gadgets",ISNUMBER(SEARCH("technology/hardware", N2632)),"hardware",ISNUMBER(SEARCH("technology/makerspaces", N2632)),"makerspaces",ISNUMBER(SEARCH("technology/space exploration", N2632)),"space exploration",ISNUMBER(SEARCH("technology/wearables", N2632)),"wearables",ISNUMBER(SEARCH("technology/web", N2632)),"web",ISNUMBER(SEARCH("theater/musical", N2632)),"musical",ISNUMBER(SEARCH("theater/plays", N2632)),"plays",ISNUMBER(SEARCH("theater/spaces", N2632)),"spaces")</f>
        <v>space exploration</v>
      </c>
      <c r="S2632" s="6">
        <f t="shared" si="208"/>
        <v>42524.105462962965</v>
      </c>
      <c r="T2632" s="6">
        <f t="shared" si="209"/>
        <v>42551.416666666672</v>
      </c>
    </row>
    <row r="2633" spans="1:20" ht="48" hidden="1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tr">
        <f t="shared" si="207"/>
        <v>technology</v>
      </c>
      <c r="R2633" t="str" cm="1">
        <f t="array" ref="R2633">_xlfn.IFS(ISNUMBER(SEARCH("film &amp; video/television", N2633)),"television",ISNUMBER(SEARCH("film &amp; video/animation", N2633)),"animation",ISNUMBER(SEARCH("film &amp; video/documentary", N2633)),"documentary",ISNUMBER(SEARCH("film &amp; video/drama", N2633)),"drama",ISNUMBER(SEARCH("film &amp; video/science fiction", N2633)),"science fiction",ISNUMBER(SEARCH("film &amp; video/shorts", N2633)),"shorts",ISNUMBER(SEARCH("food/food trucks", N2633)),"food trucks",ISNUMBER(SEARCH("food/restaurants", N2633)),"restaurants",ISNUMBER(SEARCH("food/small batch", N2633)),"small batch",ISNUMBER(SEARCH("games/mobile games", N2633)),"mobile games",ISNUMBER(SEARCH("games/tabletop games", N2633)),"tabletop games",ISNUMBER(SEARCH("games/video games", N2633)),"video games",ISNUMBER(SEARCH("music/classical music", N2633)),"classical music",ISNUMBER(SEARCH("music/electronic music", N2633)),"electronic music",ISNUMBER(SEARCH("music/faith", N2633)),"faith",ISNUMBER(SEARCH("music/indie rock", N2633)),"indie rock",ISNUMBER(SEARCH("music/jazz", N2633)),"jazz",ISNUMBER(SEARCH("music/metal", N2633)),"metal",ISNUMBER(SEARCH("music/pop", N2633)),"pop",ISNUMBER(SEARCH("music/rock", N2633)),"rock",ISNUMBER(SEARCH("music/world music", N2633)),"world music",ISNUMBER(SEARCH("journalism/audio", N2633)),"audio",ISNUMBER(SEARCH("photography/nature", N2633)),"nature",ISNUMBER(SEARCH("photography/people", N2633)),"people",ISNUMBER(SEARCH("photography/photobooks", N2633)),"photobooks",ISNUMBER(SEARCH("photography/places", N2633)),"places",ISNUMBER(SEARCH("publishing/art books", N2633)),"art books",ISNUMBER(SEARCH("publishing/children's books", N2633)),"children's books",ISNUMBER(SEARCH("publishing/fiction", N2633)),"fiction",ISNUMBER(SEARCH("publishing/nonfiction", N2633)),"nonfiction",ISNUMBER(SEARCH("publishing/radio &amp; podcasts", N2633)),"radio &amp; podcasts",ISNUMBER(SEARCH("publishing/translations", N2633)),"translations",ISNUMBER(SEARCH("technology/gadgets", N2633)),"gadgets",ISNUMBER(SEARCH("technology/hardware", N2633)),"hardware",ISNUMBER(SEARCH("technology/makerspaces", N2633)),"makerspaces",ISNUMBER(SEARCH("technology/space exploration", N2633)),"space exploration",ISNUMBER(SEARCH("technology/wearables", N2633)),"wearables",ISNUMBER(SEARCH("technology/web", N2633)),"web",ISNUMBER(SEARCH("theater/musical", N2633)),"musical",ISNUMBER(SEARCH("theater/plays", N2633)),"plays",ISNUMBER(SEARCH("theater/spaces", N2633)),"spaces")</f>
        <v>space exploration</v>
      </c>
      <c r="S2633" s="6">
        <f t="shared" si="208"/>
        <v>42218.169293981482</v>
      </c>
      <c r="T2633" s="6">
        <f t="shared" si="209"/>
        <v>42246.169293981482</v>
      </c>
    </row>
    <row r="2634" spans="1:20" ht="32" hidden="1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tr">
        <f t="shared" si="207"/>
        <v>technology</v>
      </c>
      <c r="R2634" t="str" cm="1">
        <f t="array" ref="R2634">_xlfn.IFS(ISNUMBER(SEARCH("film &amp; video/television", N2634)),"television",ISNUMBER(SEARCH("film &amp; video/animation", N2634)),"animation",ISNUMBER(SEARCH("film &amp; video/documentary", N2634)),"documentary",ISNUMBER(SEARCH("film &amp; video/drama", N2634)),"drama",ISNUMBER(SEARCH("film &amp; video/science fiction", N2634)),"science fiction",ISNUMBER(SEARCH("film &amp; video/shorts", N2634)),"shorts",ISNUMBER(SEARCH("food/food trucks", N2634)),"food trucks",ISNUMBER(SEARCH("food/restaurants", N2634)),"restaurants",ISNUMBER(SEARCH("food/small batch", N2634)),"small batch",ISNUMBER(SEARCH("games/mobile games", N2634)),"mobile games",ISNUMBER(SEARCH("games/tabletop games", N2634)),"tabletop games",ISNUMBER(SEARCH("games/video games", N2634)),"video games",ISNUMBER(SEARCH("music/classical music", N2634)),"classical music",ISNUMBER(SEARCH("music/electronic music", N2634)),"electronic music",ISNUMBER(SEARCH("music/faith", N2634)),"faith",ISNUMBER(SEARCH("music/indie rock", N2634)),"indie rock",ISNUMBER(SEARCH("music/jazz", N2634)),"jazz",ISNUMBER(SEARCH("music/metal", N2634)),"metal",ISNUMBER(SEARCH("music/pop", N2634)),"pop",ISNUMBER(SEARCH("music/rock", N2634)),"rock",ISNUMBER(SEARCH("music/world music", N2634)),"world music",ISNUMBER(SEARCH("journalism/audio", N2634)),"audio",ISNUMBER(SEARCH("photography/nature", N2634)),"nature",ISNUMBER(SEARCH("photography/people", N2634)),"people",ISNUMBER(SEARCH("photography/photobooks", N2634)),"photobooks",ISNUMBER(SEARCH("photography/places", N2634)),"places",ISNUMBER(SEARCH("publishing/art books", N2634)),"art books",ISNUMBER(SEARCH("publishing/children's books", N2634)),"children's books",ISNUMBER(SEARCH("publishing/fiction", N2634)),"fiction",ISNUMBER(SEARCH("publishing/nonfiction", N2634)),"nonfiction",ISNUMBER(SEARCH("publishing/radio &amp; podcasts", N2634)),"radio &amp; podcasts",ISNUMBER(SEARCH("publishing/translations", N2634)),"translations",ISNUMBER(SEARCH("technology/gadgets", N2634)),"gadgets",ISNUMBER(SEARCH("technology/hardware", N2634)),"hardware",ISNUMBER(SEARCH("technology/makerspaces", N2634)),"makerspaces",ISNUMBER(SEARCH("technology/space exploration", N2634)),"space exploration",ISNUMBER(SEARCH("technology/wearables", N2634)),"wearables",ISNUMBER(SEARCH("technology/web", N2634)),"web",ISNUMBER(SEARCH("theater/musical", N2634)),"musical",ISNUMBER(SEARCH("theater/plays", N2634)),"plays",ISNUMBER(SEARCH("theater/spaces", N2634)),"spaces")</f>
        <v>space exploration</v>
      </c>
      <c r="S2634" s="6">
        <f t="shared" si="208"/>
        <v>42494.061793981484</v>
      </c>
      <c r="T2634" s="6">
        <f t="shared" si="209"/>
        <v>42519.061793981484</v>
      </c>
    </row>
    <row r="2635" spans="1:20" ht="48" hidden="1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tr">
        <f t="shared" si="207"/>
        <v>technology</v>
      </c>
      <c r="R2635" t="str" cm="1">
        <f t="array" ref="R2635">_xlfn.IFS(ISNUMBER(SEARCH("film &amp; video/television", N2635)),"television",ISNUMBER(SEARCH("film &amp; video/animation", N2635)),"animation",ISNUMBER(SEARCH("film &amp; video/documentary", N2635)),"documentary",ISNUMBER(SEARCH("film &amp; video/drama", N2635)),"drama",ISNUMBER(SEARCH("film &amp; video/science fiction", N2635)),"science fiction",ISNUMBER(SEARCH("film &amp; video/shorts", N2635)),"shorts",ISNUMBER(SEARCH("food/food trucks", N2635)),"food trucks",ISNUMBER(SEARCH("food/restaurants", N2635)),"restaurants",ISNUMBER(SEARCH("food/small batch", N2635)),"small batch",ISNUMBER(SEARCH("games/mobile games", N2635)),"mobile games",ISNUMBER(SEARCH("games/tabletop games", N2635)),"tabletop games",ISNUMBER(SEARCH("games/video games", N2635)),"video games",ISNUMBER(SEARCH("music/classical music", N2635)),"classical music",ISNUMBER(SEARCH("music/electronic music", N2635)),"electronic music",ISNUMBER(SEARCH("music/faith", N2635)),"faith",ISNUMBER(SEARCH("music/indie rock", N2635)),"indie rock",ISNUMBER(SEARCH("music/jazz", N2635)),"jazz",ISNUMBER(SEARCH("music/metal", N2635)),"metal",ISNUMBER(SEARCH("music/pop", N2635)),"pop",ISNUMBER(SEARCH("music/rock", N2635)),"rock",ISNUMBER(SEARCH("music/world music", N2635)),"world music",ISNUMBER(SEARCH("journalism/audio", N2635)),"audio",ISNUMBER(SEARCH("photography/nature", N2635)),"nature",ISNUMBER(SEARCH("photography/people", N2635)),"people",ISNUMBER(SEARCH("photography/photobooks", N2635)),"photobooks",ISNUMBER(SEARCH("photography/places", N2635)),"places",ISNUMBER(SEARCH("publishing/art books", N2635)),"art books",ISNUMBER(SEARCH("publishing/children's books", N2635)),"children's books",ISNUMBER(SEARCH("publishing/fiction", N2635)),"fiction",ISNUMBER(SEARCH("publishing/nonfiction", N2635)),"nonfiction",ISNUMBER(SEARCH("publishing/radio &amp; podcasts", N2635)),"radio &amp; podcasts",ISNUMBER(SEARCH("publishing/translations", N2635)),"translations",ISNUMBER(SEARCH("technology/gadgets", N2635)),"gadgets",ISNUMBER(SEARCH("technology/hardware", N2635)),"hardware",ISNUMBER(SEARCH("technology/makerspaces", N2635)),"makerspaces",ISNUMBER(SEARCH("technology/space exploration", N2635)),"space exploration",ISNUMBER(SEARCH("technology/wearables", N2635)),"wearables",ISNUMBER(SEARCH("technology/web", N2635)),"web",ISNUMBER(SEARCH("theater/musical", N2635)),"musical",ISNUMBER(SEARCH("theater/plays", N2635)),"plays",ISNUMBER(SEARCH("theater/spaces", N2635)),"spaces")</f>
        <v>space exploration</v>
      </c>
      <c r="S2635" s="6">
        <f t="shared" si="208"/>
        <v>41667.823287037041</v>
      </c>
      <c r="T2635" s="6">
        <f t="shared" si="209"/>
        <v>41697.958333333336</v>
      </c>
    </row>
    <row r="2636" spans="1:20" ht="48" hidden="1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tr">
        <f t="shared" si="207"/>
        <v>technology</v>
      </c>
      <c r="R2636" t="str" cm="1">
        <f t="array" ref="R2636">_xlfn.IFS(ISNUMBER(SEARCH("film &amp; video/television", N2636)),"television",ISNUMBER(SEARCH("film &amp; video/animation", N2636)),"animation",ISNUMBER(SEARCH("film &amp; video/documentary", N2636)),"documentary",ISNUMBER(SEARCH("film &amp; video/drama", N2636)),"drama",ISNUMBER(SEARCH("film &amp; video/science fiction", N2636)),"science fiction",ISNUMBER(SEARCH("film &amp; video/shorts", N2636)),"shorts",ISNUMBER(SEARCH("food/food trucks", N2636)),"food trucks",ISNUMBER(SEARCH("food/restaurants", N2636)),"restaurants",ISNUMBER(SEARCH("food/small batch", N2636)),"small batch",ISNUMBER(SEARCH("games/mobile games", N2636)),"mobile games",ISNUMBER(SEARCH("games/tabletop games", N2636)),"tabletop games",ISNUMBER(SEARCH("games/video games", N2636)),"video games",ISNUMBER(SEARCH("music/classical music", N2636)),"classical music",ISNUMBER(SEARCH("music/electronic music", N2636)),"electronic music",ISNUMBER(SEARCH("music/faith", N2636)),"faith",ISNUMBER(SEARCH("music/indie rock", N2636)),"indie rock",ISNUMBER(SEARCH("music/jazz", N2636)),"jazz",ISNUMBER(SEARCH("music/metal", N2636)),"metal",ISNUMBER(SEARCH("music/pop", N2636)),"pop",ISNUMBER(SEARCH("music/rock", N2636)),"rock",ISNUMBER(SEARCH("music/world music", N2636)),"world music",ISNUMBER(SEARCH("journalism/audio", N2636)),"audio",ISNUMBER(SEARCH("photography/nature", N2636)),"nature",ISNUMBER(SEARCH("photography/people", N2636)),"people",ISNUMBER(SEARCH("photography/photobooks", N2636)),"photobooks",ISNUMBER(SEARCH("photography/places", N2636)),"places",ISNUMBER(SEARCH("publishing/art books", N2636)),"art books",ISNUMBER(SEARCH("publishing/children's books", N2636)),"children's books",ISNUMBER(SEARCH("publishing/fiction", N2636)),"fiction",ISNUMBER(SEARCH("publishing/nonfiction", N2636)),"nonfiction",ISNUMBER(SEARCH("publishing/radio &amp; podcasts", N2636)),"radio &amp; podcasts",ISNUMBER(SEARCH("publishing/translations", N2636)),"translations",ISNUMBER(SEARCH("technology/gadgets", N2636)),"gadgets",ISNUMBER(SEARCH("technology/hardware", N2636)),"hardware",ISNUMBER(SEARCH("technology/makerspaces", N2636)),"makerspaces",ISNUMBER(SEARCH("technology/space exploration", N2636)),"space exploration",ISNUMBER(SEARCH("technology/wearables", N2636)),"wearables",ISNUMBER(SEARCH("technology/web", N2636)),"web",ISNUMBER(SEARCH("theater/musical", N2636)),"musical",ISNUMBER(SEARCH("theater/plays", N2636)),"plays",ISNUMBER(SEARCH("theater/spaces", N2636)),"spaces")</f>
        <v>space exploration</v>
      </c>
      <c r="S2636" s="6">
        <f t="shared" si="208"/>
        <v>42612.656493055561</v>
      </c>
      <c r="T2636" s="6">
        <f t="shared" si="209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tr">
        <f t="shared" si="207"/>
        <v>technology</v>
      </c>
      <c r="R2637" t="str" cm="1">
        <f t="array" ref="R2637">_xlfn.IFS(ISNUMBER(SEARCH("film &amp; video/television", N2637)),"television",ISNUMBER(SEARCH("film &amp; video/animation", N2637)),"animation",ISNUMBER(SEARCH("film &amp; video/documentary", N2637)),"documentary",ISNUMBER(SEARCH("film &amp; video/drama", N2637)),"drama",ISNUMBER(SEARCH("film &amp; video/science fiction", N2637)),"science fiction",ISNUMBER(SEARCH("film &amp; video/shorts", N2637)),"shorts",ISNUMBER(SEARCH("food/food trucks", N2637)),"food trucks",ISNUMBER(SEARCH("food/restaurants", N2637)),"restaurants",ISNUMBER(SEARCH("food/small batch", N2637)),"small batch",ISNUMBER(SEARCH("games/mobile games", N2637)),"mobile games",ISNUMBER(SEARCH("games/tabletop games", N2637)),"tabletop games",ISNUMBER(SEARCH("games/video games", N2637)),"video games",ISNUMBER(SEARCH("music/classical music", N2637)),"classical music",ISNUMBER(SEARCH("music/electronic music", N2637)),"electronic music",ISNUMBER(SEARCH("music/faith", N2637)),"faith",ISNUMBER(SEARCH("music/indie rock", N2637)),"indie rock",ISNUMBER(SEARCH("music/jazz", N2637)),"jazz",ISNUMBER(SEARCH("music/metal", N2637)),"metal",ISNUMBER(SEARCH("music/pop", N2637)),"pop",ISNUMBER(SEARCH("music/rock", N2637)),"rock",ISNUMBER(SEARCH("music/world music", N2637)),"world music",ISNUMBER(SEARCH("journalism/audio", N2637)),"audio",ISNUMBER(SEARCH("photography/nature", N2637)),"nature",ISNUMBER(SEARCH("photography/people", N2637)),"people",ISNUMBER(SEARCH("photography/photobooks", N2637)),"photobooks",ISNUMBER(SEARCH("photography/places", N2637)),"places",ISNUMBER(SEARCH("publishing/art books", N2637)),"art books",ISNUMBER(SEARCH("publishing/children's books", N2637)),"children's books",ISNUMBER(SEARCH("publishing/fiction", N2637)),"fiction",ISNUMBER(SEARCH("publishing/nonfiction", N2637)),"nonfiction",ISNUMBER(SEARCH("publishing/radio &amp; podcasts", N2637)),"radio &amp; podcasts",ISNUMBER(SEARCH("publishing/translations", N2637)),"translations",ISNUMBER(SEARCH("technology/gadgets", N2637)),"gadgets",ISNUMBER(SEARCH("technology/hardware", N2637)),"hardware",ISNUMBER(SEARCH("technology/makerspaces", N2637)),"makerspaces",ISNUMBER(SEARCH("technology/space exploration", N2637)),"space exploration",ISNUMBER(SEARCH("technology/wearables", N2637)),"wearables",ISNUMBER(SEARCH("technology/web", N2637)),"web",ISNUMBER(SEARCH("theater/musical", N2637)),"musical",ISNUMBER(SEARCH("theater/plays", N2637)),"plays",ISNUMBER(SEARCH("theater/spaces", N2637)),"spaces")</f>
        <v>space exploration</v>
      </c>
      <c r="S2637" s="6">
        <f t="shared" si="208"/>
        <v>42037.950937500005</v>
      </c>
      <c r="T2637" s="6">
        <f t="shared" si="209"/>
        <v>42072.909270833334</v>
      </c>
    </row>
    <row r="2638" spans="1:20" ht="48" hidden="1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tr">
        <f t="shared" si="207"/>
        <v>technology</v>
      </c>
      <c r="R2638" t="str" cm="1">
        <f t="array" ref="R2638">_xlfn.IFS(ISNUMBER(SEARCH("film &amp; video/television", N2638)),"television",ISNUMBER(SEARCH("film &amp; video/animation", N2638)),"animation",ISNUMBER(SEARCH("film &amp; video/documentary", N2638)),"documentary",ISNUMBER(SEARCH("film &amp; video/drama", N2638)),"drama",ISNUMBER(SEARCH("film &amp; video/science fiction", N2638)),"science fiction",ISNUMBER(SEARCH("film &amp; video/shorts", N2638)),"shorts",ISNUMBER(SEARCH("food/food trucks", N2638)),"food trucks",ISNUMBER(SEARCH("food/restaurants", N2638)),"restaurants",ISNUMBER(SEARCH("food/small batch", N2638)),"small batch",ISNUMBER(SEARCH("games/mobile games", N2638)),"mobile games",ISNUMBER(SEARCH("games/tabletop games", N2638)),"tabletop games",ISNUMBER(SEARCH("games/video games", N2638)),"video games",ISNUMBER(SEARCH("music/classical music", N2638)),"classical music",ISNUMBER(SEARCH("music/electronic music", N2638)),"electronic music",ISNUMBER(SEARCH("music/faith", N2638)),"faith",ISNUMBER(SEARCH("music/indie rock", N2638)),"indie rock",ISNUMBER(SEARCH("music/jazz", N2638)),"jazz",ISNUMBER(SEARCH("music/metal", N2638)),"metal",ISNUMBER(SEARCH("music/pop", N2638)),"pop",ISNUMBER(SEARCH("music/rock", N2638)),"rock",ISNUMBER(SEARCH("music/world music", N2638)),"world music",ISNUMBER(SEARCH("journalism/audio", N2638)),"audio",ISNUMBER(SEARCH("photography/nature", N2638)),"nature",ISNUMBER(SEARCH("photography/people", N2638)),"people",ISNUMBER(SEARCH("photography/photobooks", N2638)),"photobooks",ISNUMBER(SEARCH("photography/places", N2638)),"places",ISNUMBER(SEARCH("publishing/art books", N2638)),"art books",ISNUMBER(SEARCH("publishing/children's books", N2638)),"children's books",ISNUMBER(SEARCH("publishing/fiction", N2638)),"fiction",ISNUMBER(SEARCH("publishing/nonfiction", N2638)),"nonfiction",ISNUMBER(SEARCH("publishing/radio &amp; podcasts", N2638)),"radio &amp; podcasts",ISNUMBER(SEARCH("publishing/translations", N2638)),"translations",ISNUMBER(SEARCH("technology/gadgets", N2638)),"gadgets",ISNUMBER(SEARCH("technology/hardware", N2638)),"hardware",ISNUMBER(SEARCH("technology/makerspaces", N2638)),"makerspaces",ISNUMBER(SEARCH("technology/space exploration", N2638)),"space exploration",ISNUMBER(SEARCH("technology/wearables", N2638)),"wearables",ISNUMBER(SEARCH("technology/web", N2638)),"web",ISNUMBER(SEARCH("theater/musical", N2638)),"musical",ISNUMBER(SEARCH("theater/plays", N2638)),"plays",ISNUMBER(SEARCH("theater/spaces", N2638)),"spaces")</f>
        <v>space exploration</v>
      </c>
      <c r="S2638" s="6">
        <f t="shared" si="208"/>
        <v>42636.614745370374</v>
      </c>
      <c r="T2638" s="6">
        <f t="shared" si="209"/>
        <v>42659.041666666672</v>
      </c>
    </row>
    <row r="2639" spans="1:20" ht="32" hidden="1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tr">
        <f t="shared" si="207"/>
        <v>technology</v>
      </c>
      <c r="R2639" t="str" cm="1">
        <f t="array" ref="R2639">_xlfn.IFS(ISNUMBER(SEARCH("film &amp; video/television", N2639)),"television",ISNUMBER(SEARCH("film &amp; video/animation", N2639)),"animation",ISNUMBER(SEARCH("film &amp; video/documentary", N2639)),"documentary",ISNUMBER(SEARCH("film &amp; video/drama", N2639)),"drama",ISNUMBER(SEARCH("film &amp; video/science fiction", N2639)),"science fiction",ISNUMBER(SEARCH("film &amp; video/shorts", N2639)),"shorts",ISNUMBER(SEARCH("food/food trucks", N2639)),"food trucks",ISNUMBER(SEARCH("food/restaurants", N2639)),"restaurants",ISNUMBER(SEARCH("food/small batch", N2639)),"small batch",ISNUMBER(SEARCH("games/mobile games", N2639)),"mobile games",ISNUMBER(SEARCH("games/tabletop games", N2639)),"tabletop games",ISNUMBER(SEARCH("games/video games", N2639)),"video games",ISNUMBER(SEARCH("music/classical music", N2639)),"classical music",ISNUMBER(SEARCH("music/electronic music", N2639)),"electronic music",ISNUMBER(SEARCH("music/faith", N2639)),"faith",ISNUMBER(SEARCH("music/indie rock", N2639)),"indie rock",ISNUMBER(SEARCH("music/jazz", N2639)),"jazz",ISNUMBER(SEARCH("music/metal", N2639)),"metal",ISNUMBER(SEARCH("music/pop", N2639)),"pop",ISNUMBER(SEARCH("music/rock", N2639)),"rock",ISNUMBER(SEARCH("music/world music", N2639)),"world music",ISNUMBER(SEARCH("journalism/audio", N2639)),"audio",ISNUMBER(SEARCH("photography/nature", N2639)),"nature",ISNUMBER(SEARCH("photography/people", N2639)),"people",ISNUMBER(SEARCH("photography/photobooks", N2639)),"photobooks",ISNUMBER(SEARCH("photography/places", N2639)),"places",ISNUMBER(SEARCH("publishing/art books", N2639)),"art books",ISNUMBER(SEARCH("publishing/children's books", N2639)),"children's books",ISNUMBER(SEARCH("publishing/fiction", N2639)),"fiction",ISNUMBER(SEARCH("publishing/nonfiction", N2639)),"nonfiction",ISNUMBER(SEARCH("publishing/radio &amp; podcasts", N2639)),"radio &amp; podcasts",ISNUMBER(SEARCH("publishing/translations", N2639)),"translations",ISNUMBER(SEARCH("technology/gadgets", N2639)),"gadgets",ISNUMBER(SEARCH("technology/hardware", N2639)),"hardware",ISNUMBER(SEARCH("technology/makerspaces", N2639)),"makerspaces",ISNUMBER(SEARCH("technology/space exploration", N2639)),"space exploration",ISNUMBER(SEARCH("technology/wearables", N2639)),"wearables",ISNUMBER(SEARCH("technology/web", N2639)),"web",ISNUMBER(SEARCH("theater/musical", N2639)),"musical",ISNUMBER(SEARCH("theater/plays", N2639)),"plays",ISNUMBER(SEARCH("theater/spaces", N2639)),"spaces")</f>
        <v>space exploration</v>
      </c>
      <c r="S2639" s="6">
        <f t="shared" si="208"/>
        <v>42639.549479166672</v>
      </c>
      <c r="T2639" s="6">
        <f t="shared" si="209"/>
        <v>42655.549479166672</v>
      </c>
    </row>
    <row r="2640" spans="1:20" ht="48" hidden="1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tr">
        <f t="shared" si="207"/>
        <v>technology</v>
      </c>
      <c r="R2640" t="str" cm="1">
        <f t="array" ref="R2640">_xlfn.IFS(ISNUMBER(SEARCH("film &amp; video/television", N2640)),"television",ISNUMBER(SEARCH("film &amp; video/animation", N2640)),"animation",ISNUMBER(SEARCH("film &amp; video/documentary", N2640)),"documentary",ISNUMBER(SEARCH("film &amp; video/drama", N2640)),"drama",ISNUMBER(SEARCH("film &amp; video/science fiction", N2640)),"science fiction",ISNUMBER(SEARCH("film &amp; video/shorts", N2640)),"shorts",ISNUMBER(SEARCH("food/food trucks", N2640)),"food trucks",ISNUMBER(SEARCH("food/restaurants", N2640)),"restaurants",ISNUMBER(SEARCH("food/small batch", N2640)),"small batch",ISNUMBER(SEARCH("games/mobile games", N2640)),"mobile games",ISNUMBER(SEARCH("games/tabletop games", N2640)),"tabletop games",ISNUMBER(SEARCH("games/video games", N2640)),"video games",ISNUMBER(SEARCH("music/classical music", N2640)),"classical music",ISNUMBER(SEARCH("music/electronic music", N2640)),"electronic music",ISNUMBER(SEARCH("music/faith", N2640)),"faith",ISNUMBER(SEARCH("music/indie rock", N2640)),"indie rock",ISNUMBER(SEARCH("music/jazz", N2640)),"jazz",ISNUMBER(SEARCH("music/metal", N2640)),"metal",ISNUMBER(SEARCH("music/pop", N2640)),"pop",ISNUMBER(SEARCH("music/rock", N2640)),"rock",ISNUMBER(SEARCH("music/world music", N2640)),"world music",ISNUMBER(SEARCH("journalism/audio", N2640)),"audio",ISNUMBER(SEARCH("photography/nature", N2640)),"nature",ISNUMBER(SEARCH("photography/people", N2640)),"people",ISNUMBER(SEARCH("photography/photobooks", N2640)),"photobooks",ISNUMBER(SEARCH("photography/places", N2640)),"places",ISNUMBER(SEARCH("publishing/art books", N2640)),"art books",ISNUMBER(SEARCH("publishing/children's books", N2640)),"children's books",ISNUMBER(SEARCH("publishing/fiction", N2640)),"fiction",ISNUMBER(SEARCH("publishing/nonfiction", N2640)),"nonfiction",ISNUMBER(SEARCH("publishing/radio &amp; podcasts", N2640)),"radio &amp; podcasts",ISNUMBER(SEARCH("publishing/translations", N2640)),"translations",ISNUMBER(SEARCH("technology/gadgets", N2640)),"gadgets",ISNUMBER(SEARCH("technology/hardware", N2640)),"hardware",ISNUMBER(SEARCH("technology/makerspaces", N2640)),"makerspaces",ISNUMBER(SEARCH("technology/space exploration", N2640)),"space exploration",ISNUMBER(SEARCH("technology/wearables", N2640)),"wearables",ISNUMBER(SEARCH("technology/web", N2640)),"web",ISNUMBER(SEARCH("theater/musical", N2640)),"musical",ISNUMBER(SEARCH("theater/plays", N2640)),"plays",ISNUMBER(SEARCH("theater/spaces", N2640)),"spaces")</f>
        <v>space exploration</v>
      </c>
      <c r="S2640" s="6">
        <f t="shared" si="208"/>
        <v>41989.913136574076</v>
      </c>
      <c r="T2640" s="6">
        <f t="shared" si="209"/>
        <v>42019.913136574076</v>
      </c>
    </row>
    <row r="2641" spans="1:20" ht="48" hidden="1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tr">
        <f t="shared" si="207"/>
        <v>technology</v>
      </c>
      <c r="R2641" t="str" cm="1">
        <f t="array" ref="R2641">_xlfn.IFS(ISNUMBER(SEARCH("film &amp; video/television", N2641)),"television",ISNUMBER(SEARCH("film &amp; video/animation", N2641)),"animation",ISNUMBER(SEARCH("film &amp; video/documentary", N2641)),"documentary",ISNUMBER(SEARCH("film &amp; video/drama", N2641)),"drama",ISNUMBER(SEARCH("film &amp; video/science fiction", N2641)),"science fiction",ISNUMBER(SEARCH("film &amp; video/shorts", N2641)),"shorts",ISNUMBER(SEARCH("food/food trucks", N2641)),"food trucks",ISNUMBER(SEARCH("food/restaurants", N2641)),"restaurants",ISNUMBER(SEARCH("food/small batch", N2641)),"small batch",ISNUMBER(SEARCH("games/mobile games", N2641)),"mobile games",ISNUMBER(SEARCH("games/tabletop games", N2641)),"tabletop games",ISNUMBER(SEARCH("games/video games", N2641)),"video games",ISNUMBER(SEARCH("music/classical music", N2641)),"classical music",ISNUMBER(SEARCH("music/electronic music", N2641)),"electronic music",ISNUMBER(SEARCH("music/faith", N2641)),"faith",ISNUMBER(SEARCH("music/indie rock", N2641)),"indie rock",ISNUMBER(SEARCH("music/jazz", N2641)),"jazz",ISNUMBER(SEARCH("music/metal", N2641)),"metal",ISNUMBER(SEARCH("music/pop", N2641)),"pop",ISNUMBER(SEARCH("music/rock", N2641)),"rock",ISNUMBER(SEARCH("music/world music", N2641)),"world music",ISNUMBER(SEARCH("journalism/audio", N2641)),"audio",ISNUMBER(SEARCH("photography/nature", N2641)),"nature",ISNUMBER(SEARCH("photography/people", N2641)),"people",ISNUMBER(SEARCH("photography/photobooks", N2641)),"photobooks",ISNUMBER(SEARCH("photography/places", N2641)),"places",ISNUMBER(SEARCH("publishing/art books", N2641)),"art books",ISNUMBER(SEARCH("publishing/children's books", N2641)),"children's books",ISNUMBER(SEARCH("publishing/fiction", N2641)),"fiction",ISNUMBER(SEARCH("publishing/nonfiction", N2641)),"nonfiction",ISNUMBER(SEARCH("publishing/radio &amp; podcasts", N2641)),"radio &amp; podcasts",ISNUMBER(SEARCH("publishing/translations", N2641)),"translations",ISNUMBER(SEARCH("technology/gadgets", N2641)),"gadgets",ISNUMBER(SEARCH("technology/hardware", N2641)),"hardware",ISNUMBER(SEARCH("technology/makerspaces", N2641)),"makerspaces",ISNUMBER(SEARCH("technology/space exploration", N2641)),"space exploration",ISNUMBER(SEARCH("technology/wearables", N2641)),"wearables",ISNUMBER(SEARCH("technology/web", N2641)),"web",ISNUMBER(SEARCH("theater/musical", N2641)),"musical",ISNUMBER(SEARCH("theater/plays", N2641)),"plays",ISNUMBER(SEARCH("theater/spaces", N2641)),"spaces")</f>
        <v>space exploration</v>
      </c>
      <c r="S2641" s="6">
        <f t="shared" si="208"/>
        <v>42024.86513888889</v>
      </c>
      <c r="T2641" s="6">
        <f t="shared" si="209"/>
        <v>42054.86513888889</v>
      </c>
    </row>
    <row r="2642" spans="1:20" ht="64" hidden="1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tr">
        <f t="shared" si="207"/>
        <v>technology</v>
      </c>
      <c r="R2642" t="str" cm="1">
        <f t="array" ref="R2642">_xlfn.IFS(ISNUMBER(SEARCH("film &amp; video/television", N2642)),"television",ISNUMBER(SEARCH("film &amp; video/animation", N2642)),"animation",ISNUMBER(SEARCH("film &amp; video/documentary", N2642)),"documentary",ISNUMBER(SEARCH("film &amp; video/drama", N2642)),"drama",ISNUMBER(SEARCH("film &amp; video/science fiction", N2642)),"science fiction",ISNUMBER(SEARCH("film &amp; video/shorts", N2642)),"shorts",ISNUMBER(SEARCH("food/food trucks", N2642)),"food trucks",ISNUMBER(SEARCH("food/restaurants", N2642)),"restaurants",ISNUMBER(SEARCH("food/small batch", N2642)),"small batch",ISNUMBER(SEARCH("games/mobile games", N2642)),"mobile games",ISNUMBER(SEARCH("games/tabletop games", N2642)),"tabletop games",ISNUMBER(SEARCH("games/video games", N2642)),"video games",ISNUMBER(SEARCH("music/classical music", N2642)),"classical music",ISNUMBER(SEARCH("music/electronic music", N2642)),"electronic music",ISNUMBER(SEARCH("music/faith", N2642)),"faith",ISNUMBER(SEARCH("music/indie rock", N2642)),"indie rock",ISNUMBER(SEARCH("music/jazz", N2642)),"jazz",ISNUMBER(SEARCH("music/metal", N2642)),"metal",ISNUMBER(SEARCH("music/pop", N2642)),"pop",ISNUMBER(SEARCH("music/rock", N2642)),"rock",ISNUMBER(SEARCH("music/world music", N2642)),"world music",ISNUMBER(SEARCH("journalism/audio", N2642)),"audio",ISNUMBER(SEARCH("photography/nature", N2642)),"nature",ISNUMBER(SEARCH("photography/people", N2642)),"people",ISNUMBER(SEARCH("photography/photobooks", N2642)),"photobooks",ISNUMBER(SEARCH("photography/places", N2642)),"places",ISNUMBER(SEARCH("publishing/art books", N2642)),"art books",ISNUMBER(SEARCH("publishing/children's books", N2642)),"children's books",ISNUMBER(SEARCH("publishing/fiction", N2642)),"fiction",ISNUMBER(SEARCH("publishing/nonfiction", N2642)),"nonfiction",ISNUMBER(SEARCH("publishing/radio &amp; podcasts", N2642)),"radio &amp; podcasts",ISNUMBER(SEARCH("publishing/translations", N2642)),"translations",ISNUMBER(SEARCH("technology/gadgets", N2642)),"gadgets",ISNUMBER(SEARCH("technology/hardware", N2642)),"hardware",ISNUMBER(SEARCH("technology/makerspaces", N2642)),"makerspaces",ISNUMBER(SEARCH("technology/space exploration", N2642)),"space exploration",ISNUMBER(SEARCH("technology/wearables", N2642)),"wearables",ISNUMBER(SEARCH("technology/web", N2642)),"web",ISNUMBER(SEARCH("theater/musical", N2642)),"musical",ISNUMBER(SEARCH("theater/plays", N2642)),"plays",ISNUMBER(SEARCH("theater/spaces", N2642)),"spaces")</f>
        <v>space exploration</v>
      </c>
      <c r="S2642" s="6">
        <f t="shared" si="208"/>
        <v>42103.160578703704</v>
      </c>
      <c r="T2642" s="6">
        <f t="shared" si="209"/>
        <v>42163.160578703704</v>
      </c>
    </row>
    <row r="2643" spans="1:20" ht="32" hidden="1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tr" cm="1">
        <f t="array" ref="R2643">_xlfn.IFS(ISNUMBER(SEARCH("film &amp; video/television", N2643)),"television",ISNUMBER(SEARCH("film &amp; video/animation", N2643)),"animation",ISNUMBER(SEARCH("film &amp; video/documentary", N2643)),"documentary",ISNUMBER(SEARCH("film &amp; video/drama", N2643)),"drama",ISNUMBER(SEARCH("film &amp; video/science fiction", N2643)),"science fiction",ISNUMBER(SEARCH("film &amp; video/shorts", N2643)),"shorts",ISNUMBER(SEARCH("food/food trucks", N2643)),"food trucks",ISNUMBER(SEARCH("food/restaurants", N2643)),"restaurants",ISNUMBER(SEARCH("food/small batch", N2643)),"small batch",ISNUMBER(SEARCH("games/mobile games", N2643)),"mobile games",ISNUMBER(SEARCH("games/tabletop games", N2643)),"tabletop games",ISNUMBER(SEARCH("games/video games", N2643)),"video games",ISNUMBER(SEARCH("music/classical music", N2643)),"classical music",ISNUMBER(SEARCH("music/electronic music", N2643)),"electronic music",ISNUMBER(SEARCH("music/faith", N2643)),"faith",ISNUMBER(SEARCH("music/indie rock", N2643)),"indie rock",ISNUMBER(SEARCH("music/jazz", N2643)),"jazz",ISNUMBER(SEARCH("music/metal", N2643)),"metal",ISNUMBER(SEARCH("music/pop", N2643)),"pop",ISNUMBER(SEARCH("music/rock", N2643)),"rock",ISNUMBER(SEARCH("music/world music", N2643)),"world music",ISNUMBER(SEARCH("journalism/audio", N2643)),"audio",ISNUMBER(SEARCH("photography/nature", N2643)),"nature",ISNUMBER(SEARCH("photography/people", N2643)),"people",ISNUMBER(SEARCH("photography/photobooks", N2643)),"photobooks",ISNUMBER(SEARCH("photography/places", N2643)),"places",ISNUMBER(SEARCH("publishing/art books", N2643)),"art books",ISNUMBER(SEARCH("publishing/children's books", N2643)),"children's books",ISNUMBER(SEARCH("publishing/fiction", N2643)),"fiction",ISNUMBER(SEARCH("publishing/nonfiction", N2643)),"nonfiction",ISNUMBER(SEARCH("publishing/radio &amp; podcasts", N2643)),"radio &amp; podcasts",ISNUMBER(SEARCH("publishing/translations", N2643)),"translations",ISNUMBER(SEARCH("technology/gadgets", N2643)),"gadgets",ISNUMBER(SEARCH("technology/hardware", N2643)),"hardware",ISNUMBER(SEARCH("technology/makerspaces", N2643)),"makerspaces",ISNUMBER(SEARCH("technology/space exploration", N2643)),"space exploration",ISNUMBER(SEARCH("technology/wearables", N2643)),"wearables",ISNUMBER(SEARCH("technology/web", N2643)),"web",ISNUMBER(SEARCH("theater/musical", N2643)),"musical",ISNUMBER(SEARCH("theater/plays", N2643)),"plays",ISNUMBER(SEARCH("theater/spaces", N2643)),"spaces")</f>
        <v>space exploration</v>
      </c>
      <c r="S2643" s="6">
        <f t="shared" si="208"/>
        <v>41880.827118055553</v>
      </c>
      <c r="T2643" s="6">
        <f t="shared" si="209"/>
        <v>41897.839583333334</v>
      </c>
    </row>
    <row r="2644" spans="1:20" ht="64" hidden="1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v>0</v>
      </c>
      <c r="Q2644" t="str">
        <f t="shared" si="207"/>
        <v>technology</v>
      </c>
      <c r="R2644" t="str" cm="1">
        <f t="array" ref="R2644">_xlfn.IFS(ISNUMBER(SEARCH("film &amp; video/television", N2644)),"television",ISNUMBER(SEARCH("film &amp; video/animation", N2644)),"animation",ISNUMBER(SEARCH("film &amp; video/documentary", N2644)),"documentary",ISNUMBER(SEARCH("film &amp; video/drama", N2644)),"drama",ISNUMBER(SEARCH("film &amp; video/science fiction", N2644)),"science fiction",ISNUMBER(SEARCH("film &amp; video/shorts", N2644)),"shorts",ISNUMBER(SEARCH("food/food trucks", N2644)),"food trucks",ISNUMBER(SEARCH("food/restaurants", N2644)),"restaurants",ISNUMBER(SEARCH("food/small batch", N2644)),"small batch",ISNUMBER(SEARCH("games/mobile games", N2644)),"mobile games",ISNUMBER(SEARCH("games/tabletop games", N2644)),"tabletop games",ISNUMBER(SEARCH("games/video games", N2644)),"video games",ISNUMBER(SEARCH("music/classical music", N2644)),"classical music",ISNUMBER(SEARCH("music/electronic music", N2644)),"electronic music",ISNUMBER(SEARCH("music/faith", N2644)),"faith",ISNUMBER(SEARCH("music/indie rock", N2644)),"indie rock",ISNUMBER(SEARCH("music/jazz", N2644)),"jazz",ISNUMBER(SEARCH("music/metal", N2644)),"metal",ISNUMBER(SEARCH("music/pop", N2644)),"pop",ISNUMBER(SEARCH("music/rock", N2644)),"rock",ISNUMBER(SEARCH("music/world music", N2644)),"world music",ISNUMBER(SEARCH("journalism/audio", N2644)),"audio",ISNUMBER(SEARCH("photography/nature", N2644)),"nature",ISNUMBER(SEARCH("photography/people", N2644)),"people",ISNUMBER(SEARCH("photography/photobooks", N2644)),"photobooks",ISNUMBER(SEARCH("photography/places", N2644)),"places",ISNUMBER(SEARCH("publishing/art books", N2644)),"art books",ISNUMBER(SEARCH("publishing/children's books", N2644)),"children's books",ISNUMBER(SEARCH("publishing/fiction", N2644)),"fiction",ISNUMBER(SEARCH("publishing/nonfiction", N2644)),"nonfiction",ISNUMBER(SEARCH("publishing/radio &amp; podcasts", N2644)),"radio &amp; podcasts",ISNUMBER(SEARCH("publishing/translations", N2644)),"translations",ISNUMBER(SEARCH("technology/gadgets", N2644)),"gadgets",ISNUMBER(SEARCH("technology/hardware", N2644)),"hardware",ISNUMBER(SEARCH("technology/makerspaces", N2644)),"makerspaces",ISNUMBER(SEARCH("technology/space exploration", N2644)),"space exploration",ISNUMBER(SEARCH("technology/wearables", N2644)),"wearables",ISNUMBER(SEARCH("technology/web", N2644)),"web",ISNUMBER(SEARCH("theater/musical", N2644)),"musical",ISNUMBER(SEARCH("theater/plays", N2644)),"plays",ISNUMBER(SEARCH("theater/spaces", N2644)),"spaces")</f>
        <v>space exploration</v>
      </c>
      <c r="S2644" s="6">
        <f t="shared" si="208"/>
        <v>42536.246620370366</v>
      </c>
      <c r="T2644" s="6">
        <f t="shared" si="209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tr">
        <f t="shared" si="207"/>
        <v>technology</v>
      </c>
      <c r="R2645" t="str" cm="1">
        <f t="array" ref="R2645">_xlfn.IFS(ISNUMBER(SEARCH("film &amp; video/television", N2645)),"television",ISNUMBER(SEARCH("film &amp; video/animation", N2645)),"animation",ISNUMBER(SEARCH("film &amp; video/documentary", N2645)),"documentary",ISNUMBER(SEARCH("film &amp; video/drama", N2645)),"drama",ISNUMBER(SEARCH("film &amp; video/science fiction", N2645)),"science fiction",ISNUMBER(SEARCH("film &amp; video/shorts", N2645)),"shorts",ISNUMBER(SEARCH("food/food trucks", N2645)),"food trucks",ISNUMBER(SEARCH("food/restaurants", N2645)),"restaurants",ISNUMBER(SEARCH("food/small batch", N2645)),"small batch",ISNUMBER(SEARCH("games/mobile games", N2645)),"mobile games",ISNUMBER(SEARCH("games/tabletop games", N2645)),"tabletop games",ISNUMBER(SEARCH("games/video games", N2645)),"video games",ISNUMBER(SEARCH("music/classical music", N2645)),"classical music",ISNUMBER(SEARCH("music/electronic music", N2645)),"electronic music",ISNUMBER(SEARCH("music/faith", N2645)),"faith",ISNUMBER(SEARCH("music/indie rock", N2645)),"indie rock",ISNUMBER(SEARCH("music/jazz", N2645)),"jazz",ISNUMBER(SEARCH("music/metal", N2645)),"metal",ISNUMBER(SEARCH("music/pop", N2645)),"pop",ISNUMBER(SEARCH("music/rock", N2645)),"rock",ISNUMBER(SEARCH("music/world music", N2645)),"world music",ISNUMBER(SEARCH("journalism/audio", N2645)),"audio",ISNUMBER(SEARCH("photography/nature", N2645)),"nature",ISNUMBER(SEARCH("photography/people", N2645)),"people",ISNUMBER(SEARCH("photography/photobooks", N2645)),"photobooks",ISNUMBER(SEARCH("photography/places", N2645)),"places",ISNUMBER(SEARCH("publishing/art books", N2645)),"art books",ISNUMBER(SEARCH("publishing/children's books", N2645)),"children's books",ISNUMBER(SEARCH("publishing/fiction", N2645)),"fiction",ISNUMBER(SEARCH("publishing/nonfiction", N2645)),"nonfiction",ISNUMBER(SEARCH("publishing/radio &amp; podcasts", N2645)),"radio &amp; podcasts",ISNUMBER(SEARCH("publishing/translations", N2645)),"translations",ISNUMBER(SEARCH("technology/gadgets", N2645)),"gadgets",ISNUMBER(SEARCH("technology/hardware", N2645)),"hardware",ISNUMBER(SEARCH("technology/makerspaces", N2645)),"makerspaces",ISNUMBER(SEARCH("technology/space exploration", N2645)),"space exploration",ISNUMBER(SEARCH("technology/wearables", N2645)),"wearables",ISNUMBER(SEARCH("technology/web", N2645)),"web",ISNUMBER(SEARCH("theater/musical", N2645)),"musical",ISNUMBER(SEARCH("theater/plays", N2645)),"plays",ISNUMBER(SEARCH("theater/spaces", N2645)),"spaces")</f>
        <v>space exploration</v>
      </c>
      <c r="S2645" s="6">
        <f t="shared" si="208"/>
        <v>42689.582349537035</v>
      </c>
      <c r="T2645" s="6">
        <f t="shared" si="209"/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tr">
        <f t="shared" si="207"/>
        <v>technology</v>
      </c>
      <c r="R2646" t="str" cm="1">
        <f t="array" ref="R2646">_xlfn.IFS(ISNUMBER(SEARCH("film &amp; video/television", N2646)),"television",ISNUMBER(SEARCH("film &amp; video/animation", N2646)),"animation",ISNUMBER(SEARCH("film &amp; video/documentary", N2646)),"documentary",ISNUMBER(SEARCH("film &amp; video/drama", N2646)),"drama",ISNUMBER(SEARCH("film &amp; video/science fiction", N2646)),"science fiction",ISNUMBER(SEARCH("film &amp; video/shorts", N2646)),"shorts",ISNUMBER(SEARCH("food/food trucks", N2646)),"food trucks",ISNUMBER(SEARCH("food/restaurants", N2646)),"restaurants",ISNUMBER(SEARCH("food/small batch", N2646)),"small batch",ISNUMBER(SEARCH("games/mobile games", N2646)),"mobile games",ISNUMBER(SEARCH("games/tabletop games", N2646)),"tabletop games",ISNUMBER(SEARCH("games/video games", N2646)),"video games",ISNUMBER(SEARCH("music/classical music", N2646)),"classical music",ISNUMBER(SEARCH("music/electronic music", N2646)),"electronic music",ISNUMBER(SEARCH("music/faith", N2646)),"faith",ISNUMBER(SEARCH("music/indie rock", N2646)),"indie rock",ISNUMBER(SEARCH("music/jazz", N2646)),"jazz",ISNUMBER(SEARCH("music/metal", N2646)),"metal",ISNUMBER(SEARCH("music/pop", N2646)),"pop",ISNUMBER(SEARCH("music/rock", N2646)),"rock",ISNUMBER(SEARCH("music/world music", N2646)),"world music",ISNUMBER(SEARCH("journalism/audio", N2646)),"audio",ISNUMBER(SEARCH("photography/nature", N2646)),"nature",ISNUMBER(SEARCH("photography/people", N2646)),"people",ISNUMBER(SEARCH("photography/photobooks", N2646)),"photobooks",ISNUMBER(SEARCH("photography/places", N2646)),"places",ISNUMBER(SEARCH("publishing/art books", N2646)),"art books",ISNUMBER(SEARCH("publishing/children's books", N2646)),"children's books",ISNUMBER(SEARCH("publishing/fiction", N2646)),"fiction",ISNUMBER(SEARCH("publishing/nonfiction", N2646)),"nonfiction",ISNUMBER(SEARCH("publishing/radio &amp; podcasts", N2646)),"radio &amp; podcasts",ISNUMBER(SEARCH("publishing/translations", N2646)),"translations",ISNUMBER(SEARCH("technology/gadgets", N2646)),"gadgets",ISNUMBER(SEARCH("technology/hardware", N2646)),"hardware",ISNUMBER(SEARCH("technology/makerspaces", N2646)),"makerspaces",ISNUMBER(SEARCH("technology/space exploration", N2646)),"space exploration",ISNUMBER(SEARCH("technology/wearables", N2646)),"wearables",ISNUMBER(SEARCH("technology/web", N2646)),"web",ISNUMBER(SEARCH("theater/musical", N2646)),"musical",ISNUMBER(SEARCH("theater/plays", N2646)),"plays",ISNUMBER(SEARCH("theater/spaces", N2646)),"spaces")</f>
        <v>space exploration</v>
      </c>
      <c r="S2646" s="6">
        <f t="shared" si="208"/>
        <v>42774.792071759264</v>
      </c>
      <c r="T2646" s="6">
        <f t="shared" si="209"/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tr">
        <f t="shared" si="207"/>
        <v>technology</v>
      </c>
      <c r="R2647" t="str" cm="1">
        <f t="array" ref="R2647">_xlfn.IFS(ISNUMBER(SEARCH("film &amp; video/television", N2647)),"television",ISNUMBER(SEARCH("film &amp; video/animation", N2647)),"animation",ISNUMBER(SEARCH("film &amp; video/documentary", N2647)),"documentary",ISNUMBER(SEARCH("film &amp; video/drama", N2647)),"drama",ISNUMBER(SEARCH("film &amp; video/science fiction", N2647)),"science fiction",ISNUMBER(SEARCH("film &amp; video/shorts", N2647)),"shorts",ISNUMBER(SEARCH("food/food trucks", N2647)),"food trucks",ISNUMBER(SEARCH("food/restaurants", N2647)),"restaurants",ISNUMBER(SEARCH("food/small batch", N2647)),"small batch",ISNUMBER(SEARCH("games/mobile games", N2647)),"mobile games",ISNUMBER(SEARCH("games/tabletop games", N2647)),"tabletop games",ISNUMBER(SEARCH("games/video games", N2647)),"video games",ISNUMBER(SEARCH("music/classical music", N2647)),"classical music",ISNUMBER(SEARCH("music/electronic music", N2647)),"electronic music",ISNUMBER(SEARCH("music/faith", N2647)),"faith",ISNUMBER(SEARCH("music/indie rock", N2647)),"indie rock",ISNUMBER(SEARCH("music/jazz", N2647)),"jazz",ISNUMBER(SEARCH("music/metal", N2647)),"metal",ISNUMBER(SEARCH("music/pop", N2647)),"pop",ISNUMBER(SEARCH("music/rock", N2647)),"rock",ISNUMBER(SEARCH("music/world music", N2647)),"world music",ISNUMBER(SEARCH("journalism/audio", N2647)),"audio",ISNUMBER(SEARCH("photography/nature", N2647)),"nature",ISNUMBER(SEARCH("photography/people", N2647)),"people",ISNUMBER(SEARCH("photography/photobooks", N2647)),"photobooks",ISNUMBER(SEARCH("photography/places", N2647)),"places",ISNUMBER(SEARCH("publishing/art books", N2647)),"art books",ISNUMBER(SEARCH("publishing/children's books", N2647)),"children's books",ISNUMBER(SEARCH("publishing/fiction", N2647)),"fiction",ISNUMBER(SEARCH("publishing/nonfiction", N2647)),"nonfiction",ISNUMBER(SEARCH("publishing/radio &amp; podcasts", N2647)),"radio &amp; podcasts",ISNUMBER(SEARCH("publishing/translations", N2647)),"translations",ISNUMBER(SEARCH("technology/gadgets", N2647)),"gadgets",ISNUMBER(SEARCH("technology/hardware", N2647)),"hardware",ISNUMBER(SEARCH("technology/makerspaces", N2647)),"makerspaces",ISNUMBER(SEARCH("technology/space exploration", N2647)),"space exploration",ISNUMBER(SEARCH("technology/wearables", N2647)),"wearables",ISNUMBER(SEARCH("technology/web", N2647)),"web",ISNUMBER(SEARCH("theater/musical", N2647)),"musical",ISNUMBER(SEARCH("theater/plays", N2647)),"plays",ISNUMBER(SEARCH("theater/spaces", N2647)),"spaces")</f>
        <v>space exploration</v>
      </c>
      <c r="S2647" s="6">
        <f t="shared" si="208"/>
        <v>41921.842627314814</v>
      </c>
      <c r="T2647" s="6">
        <f t="shared" si="209"/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tr">
        <f t="shared" si="207"/>
        <v>technology</v>
      </c>
      <c r="R2648" t="str" cm="1">
        <f t="array" ref="R2648">_xlfn.IFS(ISNUMBER(SEARCH("film &amp; video/television", N2648)),"television",ISNUMBER(SEARCH("film &amp; video/animation", N2648)),"animation",ISNUMBER(SEARCH("film &amp; video/documentary", N2648)),"documentary",ISNUMBER(SEARCH("film &amp; video/drama", N2648)),"drama",ISNUMBER(SEARCH("film &amp; video/science fiction", N2648)),"science fiction",ISNUMBER(SEARCH("film &amp; video/shorts", N2648)),"shorts",ISNUMBER(SEARCH("food/food trucks", N2648)),"food trucks",ISNUMBER(SEARCH("food/restaurants", N2648)),"restaurants",ISNUMBER(SEARCH("food/small batch", N2648)),"small batch",ISNUMBER(SEARCH("games/mobile games", N2648)),"mobile games",ISNUMBER(SEARCH("games/tabletop games", N2648)),"tabletop games",ISNUMBER(SEARCH("games/video games", N2648)),"video games",ISNUMBER(SEARCH("music/classical music", N2648)),"classical music",ISNUMBER(SEARCH("music/electronic music", N2648)),"electronic music",ISNUMBER(SEARCH("music/faith", N2648)),"faith",ISNUMBER(SEARCH("music/indie rock", N2648)),"indie rock",ISNUMBER(SEARCH("music/jazz", N2648)),"jazz",ISNUMBER(SEARCH("music/metal", N2648)),"metal",ISNUMBER(SEARCH("music/pop", N2648)),"pop",ISNUMBER(SEARCH("music/rock", N2648)),"rock",ISNUMBER(SEARCH("music/world music", N2648)),"world music",ISNUMBER(SEARCH("journalism/audio", N2648)),"audio",ISNUMBER(SEARCH("photography/nature", N2648)),"nature",ISNUMBER(SEARCH("photography/people", N2648)),"people",ISNUMBER(SEARCH("photography/photobooks", N2648)),"photobooks",ISNUMBER(SEARCH("photography/places", N2648)),"places",ISNUMBER(SEARCH("publishing/art books", N2648)),"art books",ISNUMBER(SEARCH("publishing/children's books", N2648)),"children's books",ISNUMBER(SEARCH("publishing/fiction", N2648)),"fiction",ISNUMBER(SEARCH("publishing/nonfiction", N2648)),"nonfiction",ISNUMBER(SEARCH("publishing/radio &amp; podcasts", N2648)),"radio &amp; podcasts",ISNUMBER(SEARCH("publishing/translations", N2648)),"translations",ISNUMBER(SEARCH("technology/gadgets", N2648)),"gadgets",ISNUMBER(SEARCH("technology/hardware", N2648)),"hardware",ISNUMBER(SEARCH("technology/makerspaces", N2648)),"makerspaces",ISNUMBER(SEARCH("technology/space exploration", N2648)),"space exploration",ISNUMBER(SEARCH("technology/wearables", N2648)),"wearables",ISNUMBER(SEARCH("technology/web", N2648)),"web",ISNUMBER(SEARCH("theater/musical", N2648)),"musical",ISNUMBER(SEARCH("theater/plays", N2648)),"plays",ISNUMBER(SEARCH("theater/spaces", N2648)),"spaces")</f>
        <v>space exploration</v>
      </c>
      <c r="S2648" s="6">
        <f t="shared" si="208"/>
        <v>42226.313298611116</v>
      </c>
      <c r="T2648" s="6">
        <f t="shared" si="209"/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tr">
        <f t="shared" si="207"/>
        <v>technology</v>
      </c>
      <c r="R2649" t="str" cm="1">
        <f t="array" ref="R2649">_xlfn.IFS(ISNUMBER(SEARCH("film &amp; video/television", N2649)),"television",ISNUMBER(SEARCH("film &amp; video/animation", N2649)),"animation",ISNUMBER(SEARCH("film &amp; video/documentary", N2649)),"documentary",ISNUMBER(SEARCH("film &amp; video/drama", N2649)),"drama",ISNUMBER(SEARCH("film &amp; video/science fiction", N2649)),"science fiction",ISNUMBER(SEARCH("film &amp; video/shorts", N2649)),"shorts",ISNUMBER(SEARCH("food/food trucks", N2649)),"food trucks",ISNUMBER(SEARCH("food/restaurants", N2649)),"restaurants",ISNUMBER(SEARCH("food/small batch", N2649)),"small batch",ISNUMBER(SEARCH("games/mobile games", N2649)),"mobile games",ISNUMBER(SEARCH("games/tabletop games", N2649)),"tabletop games",ISNUMBER(SEARCH("games/video games", N2649)),"video games",ISNUMBER(SEARCH("music/classical music", N2649)),"classical music",ISNUMBER(SEARCH("music/electronic music", N2649)),"electronic music",ISNUMBER(SEARCH("music/faith", N2649)),"faith",ISNUMBER(SEARCH("music/indie rock", N2649)),"indie rock",ISNUMBER(SEARCH("music/jazz", N2649)),"jazz",ISNUMBER(SEARCH("music/metal", N2649)),"metal",ISNUMBER(SEARCH("music/pop", N2649)),"pop",ISNUMBER(SEARCH("music/rock", N2649)),"rock",ISNUMBER(SEARCH("music/world music", N2649)),"world music",ISNUMBER(SEARCH("journalism/audio", N2649)),"audio",ISNUMBER(SEARCH("photography/nature", N2649)),"nature",ISNUMBER(SEARCH("photography/people", N2649)),"people",ISNUMBER(SEARCH("photography/photobooks", N2649)),"photobooks",ISNUMBER(SEARCH("photography/places", N2649)),"places",ISNUMBER(SEARCH("publishing/art books", N2649)),"art books",ISNUMBER(SEARCH("publishing/children's books", N2649)),"children's books",ISNUMBER(SEARCH("publishing/fiction", N2649)),"fiction",ISNUMBER(SEARCH("publishing/nonfiction", N2649)),"nonfiction",ISNUMBER(SEARCH("publishing/radio &amp; podcasts", N2649)),"radio &amp; podcasts",ISNUMBER(SEARCH("publishing/translations", N2649)),"translations",ISNUMBER(SEARCH("technology/gadgets", N2649)),"gadgets",ISNUMBER(SEARCH("technology/hardware", N2649)),"hardware",ISNUMBER(SEARCH("technology/makerspaces", N2649)),"makerspaces",ISNUMBER(SEARCH("technology/space exploration", N2649)),"space exploration",ISNUMBER(SEARCH("technology/wearables", N2649)),"wearables",ISNUMBER(SEARCH("technology/web", N2649)),"web",ISNUMBER(SEARCH("theater/musical", N2649)),"musical",ISNUMBER(SEARCH("theater/plays", N2649)),"plays",ISNUMBER(SEARCH("theater/spaces", N2649)),"spaces")</f>
        <v>space exploration</v>
      </c>
      <c r="S2649" s="6">
        <f t="shared" si="208"/>
        <v>42200.261793981481</v>
      </c>
      <c r="T2649" s="6">
        <f t="shared" si="209"/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tr">
        <f t="shared" si="207"/>
        <v>technology</v>
      </c>
      <c r="R2650" t="str" cm="1">
        <f t="array" ref="R2650">_xlfn.IFS(ISNUMBER(SEARCH("film &amp; video/television", N2650)),"television",ISNUMBER(SEARCH("film &amp; video/animation", N2650)),"animation",ISNUMBER(SEARCH("film &amp; video/documentary", N2650)),"documentary",ISNUMBER(SEARCH("film &amp; video/drama", N2650)),"drama",ISNUMBER(SEARCH("film &amp; video/science fiction", N2650)),"science fiction",ISNUMBER(SEARCH("film &amp; video/shorts", N2650)),"shorts",ISNUMBER(SEARCH("food/food trucks", N2650)),"food trucks",ISNUMBER(SEARCH("food/restaurants", N2650)),"restaurants",ISNUMBER(SEARCH("food/small batch", N2650)),"small batch",ISNUMBER(SEARCH("games/mobile games", N2650)),"mobile games",ISNUMBER(SEARCH("games/tabletop games", N2650)),"tabletop games",ISNUMBER(SEARCH("games/video games", N2650)),"video games",ISNUMBER(SEARCH("music/classical music", N2650)),"classical music",ISNUMBER(SEARCH("music/electronic music", N2650)),"electronic music",ISNUMBER(SEARCH("music/faith", N2650)),"faith",ISNUMBER(SEARCH("music/indie rock", N2650)),"indie rock",ISNUMBER(SEARCH("music/jazz", N2650)),"jazz",ISNUMBER(SEARCH("music/metal", N2650)),"metal",ISNUMBER(SEARCH("music/pop", N2650)),"pop",ISNUMBER(SEARCH("music/rock", N2650)),"rock",ISNUMBER(SEARCH("music/world music", N2650)),"world music",ISNUMBER(SEARCH("journalism/audio", N2650)),"audio",ISNUMBER(SEARCH("photography/nature", N2650)),"nature",ISNUMBER(SEARCH("photography/people", N2650)),"people",ISNUMBER(SEARCH("photography/photobooks", N2650)),"photobooks",ISNUMBER(SEARCH("photography/places", N2650)),"places",ISNUMBER(SEARCH("publishing/art books", N2650)),"art books",ISNUMBER(SEARCH("publishing/children's books", N2650)),"children's books",ISNUMBER(SEARCH("publishing/fiction", N2650)),"fiction",ISNUMBER(SEARCH("publishing/nonfiction", N2650)),"nonfiction",ISNUMBER(SEARCH("publishing/radio &amp; podcasts", N2650)),"radio &amp; podcasts",ISNUMBER(SEARCH("publishing/translations", N2650)),"translations",ISNUMBER(SEARCH("technology/gadgets", N2650)),"gadgets",ISNUMBER(SEARCH("technology/hardware", N2650)),"hardware",ISNUMBER(SEARCH("technology/makerspaces", N2650)),"makerspaces",ISNUMBER(SEARCH("technology/space exploration", N2650)),"space exploration",ISNUMBER(SEARCH("technology/wearables", N2650)),"wearables",ISNUMBER(SEARCH("technology/web", N2650)),"web",ISNUMBER(SEARCH("theater/musical", N2650)),"musical",ISNUMBER(SEARCH("theater/plays", N2650)),"plays",ISNUMBER(SEARCH("theater/spaces", N2650)),"spaces")</f>
        <v>space exploration</v>
      </c>
      <c r="S2650" s="6">
        <f t="shared" si="208"/>
        <v>42408.714814814812</v>
      </c>
      <c r="T2650" s="6">
        <f t="shared" si="209"/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tr">
        <f t="shared" si="207"/>
        <v>technology</v>
      </c>
      <c r="R2651" t="str" cm="1">
        <f t="array" ref="R2651">_xlfn.IFS(ISNUMBER(SEARCH("film &amp; video/television", N2651)),"television",ISNUMBER(SEARCH("film &amp; video/animation", N2651)),"animation",ISNUMBER(SEARCH("film &amp; video/documentary", N2651)),"documentary",ISNUMBER(SEARCH("film &amp; video/drama", N2651)),"drama",ISNUMBER(SEARCH("film &amp; video/science fiction", N2651)),"science fiction",ISNUMBER(SEARCH("film &amp; video/shorts", N2651)),"shorts",ISNUMBER(SEARCH("food/food trucks", N2651)),"food trucks",ISNUMBER(SEARCH("food/restaurants", N2651)),"restaurants",ISNUMBER(SEARCH("food/small batch", N2651)),"small batch",ISNUMBER(SEARCH("games/mobile games", N2651)),"mobile games",ISNUMBER(SEARCH("games/tabletop games", N2651)),"tabletop games",ISNUMBER(SEARCH("games/video games", N2651)),"video games",ISNUMBER(SEARCH("music/classical music", N2651)),"classical music",ISNUMBER(SEARCH("music/electronic music", N2651)),"electronic music",ISNUMBER(SEARCH("music/faith", N2651)),"faith",ISNUMBER(SEARCH("music/indie rock", N2651)),"indie rock",ISNUMBER(SEARCH("music/jazz", N2651)),"jazz",ISNUMBER(SEARCH("music/metal", N2651)),"metal",ISNUMBER(SEARCH("music/pop", N2651)),"pop",ISNUMBER(SEARCH("music/rock", N2651)),"rock",ISNUMBER(SEARCH("music/world music", N2651)),"world music",ISNUMBER(SEARCH("journalism/audio", N2651)),"audio",ISNUMBER(SEARCH("photography/nature", N2651)),"nature",ISNUMBER(SEARCH("photography/people", N2651)),"people",ISNUMBER(SEARCH("photography/photobooks", N2651)),"photobooks",ISNUMBER(SEARCH("photography/places", N2651)),"places",ISNUMBER(SEARCH("publishing/art books", N2651)),"art books",ISNUMBER(SEARCH("publishing/children's books", N2651)),"children's books",ISNUMBER(SEARCH("publishing/fiction", N2651)),"fiction",ISNUMBER(SEARCH("publishing/nonfiction", N2651)),"nonfiction",ISNUMBER(SEARCH("publishing/radio &amp; podcasts", N2651)),"radio &amp; podcasts",ISNUMBER(SEARCH("publishing/translations", N2651)),"translations",ISNUMBER(SEARCH("technology/gadgets", N2651)),"gadgets",ISNUMBER(SEARCH("technology/hardware", N2651)),"hardware",ISNUMBER(SEARCH("technology/makerspaces", N2651)),"makerspaces",ISNUMBER(SEARCH("technology/space exploration", N2651)),"space exploration",ISNUMBER(SEARCH("technology/wearables", N2651)),"wearables",ISNUMBER(SEARCH("technology/web", N2651)),"web",ISNUMBER(SEARCH("theater/musical", N2651)),"musical",ISNUMBER(SEARCH("theater/plays", N2651)),"plays",ISNUMBER(SEARCH("theater/spaces", N2651)),"spaces")</f>
        <v>space exploration</v>
      </c>
      <c r="S2651" s="6">
        <f t="shared" si="208"/>
        <v>42341.99700231482</v>
      </c>
      <c r="T2651" s="6">
        <f t="shared" si="209"/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tr">
        <f t="shared" si="207"/>
        <v>technology</v>
      </c>
      <c r="R2652" t="str" cm="1">
        <f t="array" ref="R2652">_xlfn.IFS(ISNUMBER(SEARCH("film &amp; video/television", N2652)),"television",ISNUMBER(SEARCH("film &amp; video/animation", N2652)),"animation",ISNUMBER(SEARCH("film &amp; video/documentary", N2652)),"documentary",ISNUMBER(SEARCH("film &amp; video/drama", N2652)),"drama",ISNUMBER(SEARCH("film &amp; video/science fiction", N2652)),"science fiction",ISNUMBER(SEARCH("film &amp; video/shorts", N2652)),"shorts",ISNUMBER(SEARCH("food/food trucks", N2652)),"food trucks",ISNUMBER(SEARCH("food/restaurants", N2652)),"restaurants",ISNUMBER(SEARCH("food/small batch", N2652)),"small batch",ISNUMBER(SEARCH("games/mobile games", N2652)),"mobile games",ISNUMBER(SEARCH("games/tabletop games", N2652)),"tabletop games",ISNUMBER(SEARCH("games/video games", N2652)),"video games",ISNUMBER(SEARCH("music/classical music", N2652)),"classical music",ISNUMBER(SEARCH("music/electronic music", N2652)),"electronic music",ISNUMBER(SEARCH("music/faith", N2652)),"faith",ISNUMBER(SEARCH("music/indie rock", N2652)),"indie rock",ISNUMBER(SEARCH("music/jazz", N2652)),"jazz",ISNUMBER(SEARCH("music/metal", N2652)),"metal",ISNUMBER(SEARCH("music/pop", N2652)),"pop",ISNUMBER(SEARCH("music/rock", N2652)),"rock",ISNUMBER(SEARCH("music/world music", N2652)),"world music",ISNUMBER(SEARCH("journalism/audio", N2652)),"audio",ISNUMBER(SEARCH("photography/nature", N2652)),"nature",ISNUMBER(SEARCH("photography/people", N2652)),"people",ISNUMBER(SEARCH("photography/photobooks", N2652)),"photobooks",ISNUMBER(SEARCH("photography/places", N2652)),"places",ISNUMBER(SEARCH("publishing/art books", N2652)),"art books",ISNUMBER(SEARCH("publishing/children's books", N2652)),"children's books",ISNUMBER(SEARCH("publishing/fiction", N2652)),"fiction",ISNUMBER(SEARCH("publishing/nonfiction", N2652)),"nonfiction",ISNUMBER(SEARCH("publishing/radio &amp; podcasts", N2652)),"radio &amp; podcasts",ISNUMBER(SEARCH("publishing/translations", N2652)),"translations",ISNUMBER(SEARCH("technology/gadgets", N2652)),"gadgets",ISNUMBER(SEARCH("technology/hardware", N2652)),"hardware",ISNUMBER(SEARCH("technology/makerspaces", N2652)),"makerspaces",ISNUMBER(SEARCH("technology/space exploration", N2652)),"space exploration",ISNUMBER(SEARCH("technology/wearables", N2652)),"wearables",ISNUMBER(SEARCH("technology/web", N2652)),"web",ISNUMBER(SEARCH("theater/musical", N2652)),"musical",ISNUMBER(SEARCH("theater/plays", N2652)),"plays",ISNUMBER(SEARCH("theater/spaces", N2652)),"spaces")</f>
        <v>space exploration</v>
      </c>
      <c r="S2652" s="6">
        <f t="shared" si="208"/>
        <v>42695.624340277776</v>
      </c>
      <c r="T2652" s="6">
        <f t="shared" si="209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tr">
        <f t="shared" si="207"/>
        <v>technology</v>
      </c>
      <c r="R2653" t="str" cm="1">
        <f t="array" ref="R2653">_xlfn.IFS(ISNUMBER(SEARCH("film &amp; video/television", N2653)),"television",ISNUMBER(SEARCH("film &amp; video/animation", N2653)),"animation",ISNUMBER(SEARCH("film &amp; video/documentary", N2653)),"documentary",ISNUMBER(SEARCH("film &amp; video/drama", N2653)),"drama",ISNUMBER(SEARCH("film &amp; video/science fiction", N2653)),"science fiction",ISNUMBER(SEARCH("film &amp; video/shorts", N2653)),"shorts",ISNUMBER(SEARCH("food/food trucks", N2653)),"food trucks",ISNUMBER(SEARCH("food/restaurants", N2653)),"restaurants",ISNUMBER(SEARCH("food/small batch", N2653)),"small batch",ISNUMBER(SEARCH("games/mobile games", N2653)),"mobile games",ISNUMBER(SEARCH("games/tabletop games", N2653)),"tabletop games",ISNUMBER(SEARCH("games/video games", N2653)),"video games",ISNUMBER(SEARCH("music/classical music", N2653)),"classical music",ISNUMBER(SEARCH("music/electronic music", N2653)),"electronic music",ISNUMBER(SEARCH("music/faith", N2653)),"faith",ISNUMBER(SEARCH("music/indie rock", N2653)),"indie rock",ISNUMBER(SEARCH("music/jazz", N2653)),"jazz",ISNUMBER(SEARCH("music/metal", N2653)),"metal",ISNUMBER(SEARCH("music/pop", N2653)),"pop",ISNUMBER(SEARCH("music/rock", N2653)),"rock",ISNUMBER(SEARCH("music/world music", N2653)),"world music",ISNUMBER(SEARCH("journalism/audio", N2653)),"audio",ISNUMBER(SEARCH("photography/nature", N2653)),"nature",ISNUMBER(SEARCH("photography/people", N2653)),"people",ISNUMBER(SEARCH("photography/photobooks", N2653)),"photobooks",ISNUMBER(SEARCH("photography/places", N2653)),"places",ISNUMBER(SEARCH("publishing/art books", N2653)),"art books",ISNUMBER(SEARCH("publishing/children's books", N2653)),"children's books",ISNUMBER(SEARCH("publishing/fiction", N2653)),"fiction",ISNUMBER(SEARCH("publishing/nonfiction", N2653)),"nonfiction",ISNUMBER(SEARCH("publishing/radio &amp; podcasts", N2653)),"radio &amp; podcasts",ISNUMBER(SEARCH("publishing/translations", N2653)),"translations",ISNUMBER(SEARCH("technology/gadgets", N2653)),"gadgets",ISNUMBER(SEARCH("technology/hardware", N2653)),"hardware",ISNUMBER(SEARCH("technology/makerspaces", N2653)),"makerspaces",ISNUMBER(SEARCH("technology/space exploration", N2653)),"space exploration",ISNUMBER(SEARCH("technology/wearables", N2653)),"wearables",ISNUMBER(SEARCH("technology/web", N2653)),"web",ISNUMBER(SEARCH("theater/musical", N2653)),"musical",ISNUMBER(SEARCH("theater/plays", N2653)),"plays",ISNUMBER(SEARCH("theater/spaces", N2653)),"spaces")</f>
        <v>space exploration</v>
      </c>
      <c r="S2653" s="6">
        <f t="shared" si="208"/>
        <v>42327.805659722217</v>
      </c>
      <c r="T2653" s="6">
        <f t="shared" si="209"/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tr">
        <f t="shared" si="207"/>
        <v>technology</v>
      </c>
      <c r="R2654" t="str" cm="1">
        <f t="array" ref="R2654">_xlfn.IFS(ISNUMBER(SEARCH("film &amp; video/television", N2654)),"television",ISNUMBER(SEARCH("film &amp; video/animation", N2654)),"animation",ISNUMBER(SEARCH("film &amp; video/documentary", N2654)),"documentary",ISNUMBER(SEARCH("film &amp; video/drama", N2654)),"drama",ISNUMBER(SEARCH("film &amp; video/science fiction", N2654)),"science fiction",ISNUMBER(SEARCH("film &amp; video/shorts", N2654)),"shorts",ISNUMBER(SEARCH("food/food trucks", N2654)),"food trucks",ISNUMBER(SEARCH("food/restaurants", N2654)),"restaurants",ISNUMBER(SEARCH("food/small batch", N2654)),"small batch",ISNUMBER(SEARCH("games/mobile games", N2654)),"mobile games",ISNUMBER(SEARCH("games/tabletop games", N2654)),"tabletop games",ISNUMBER(SEARCH("games/video games", N2654)),"video games",ISNUMBER(SEARCH("music/classical music", N2654)),"classical music",ISNUMBER(SEARCH("music/electronic music", N2654)),"electronic music",ISNUMBER(SEARCH("music/faith", N2654)),"faith",ISNUMBER(SEARCH("music/indie rock", N2654)),"indie rock",ISNUMBER(SEARCH("music/jazz", N2654)),"jazz",ISNUMBER(SEARCH("music/metal", N2654)),"metal",ISNUMBER(SEARCH("music/pop", N2654)),"pop",ISNUMBER(SEARCH("music/rock", N2654)),"rock",ISNUMBER(SEARCH("music/world music", N2654)),"world music",ISNUMBER(SEARCH("journalism/audio", N2654)),"audio",ISNUMBER(SEARCH("photography/nature", N2654)),"nature",ISNUMBER(SEARCH("photography/people", N2654)),"people",ISNUMBER(SEARCH("photography/photobooks", N2654)),"photobooks",ISNUMBER(SEARCH("photography/places", N2654)),"places",ISNUMBER(SEARCH("publishing/art books", N2654)),"art books",ISNUMBER(SEARCH("publishing/children's books", N2654)),"children's books",ISNUMBER(SEARCH("publishing/fiction", N2654)),"fiction",ISNUMBER(SEARCH("publishing/nonfiction", N2654)),"nonfiction",ISNUMBER(SEARCH("publishing/radio &amp; podcasts", N2654)),"radio &amp; podcasts",ISNUMBER(SEARCH("publishing/translations", N2654)),"translations",ISNUMBER(SEARCH("technology/gadgets", N2654)),"gadgets",ISNUMBER(SEARCH("technology/hardware", N2654)),"hardware",ISNUMBER(SEARCH("technology/makerspaces", N2654)),"makerspaces",ISNUMBER(SEARCH("technology/space exploration", N2654)),"space exploration",ISNUMBER(SEARCH("technology/wearables", N2654)),"wearables",ISNUMBER(SEARCH("technology/web", N2654)),"web",ISNUMBER(SEARCH("theater/musical", N2654)),"musical",ISNUMBER(SEARCH("theater/plays", N2654)),"plays",ISNUMBER(SEARCH("theater/spaces", N2654)),"spaces")</f>
        <v>space exploration</v>
      </c>
      <c r="S2654" s="6">
        <f t="shared" si="208"/>
        <v>41953.158854166672</v>
      </c>
      <c r="T2654" s="6">
        <f t="shared" si="209"/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tr">
        <f t="shared" si="207"/>
        <v>technology</v>
      </c>
      <c r="R2655" t="str" cm="1">
        <f t="array" ref="R2655">_xlfn.IFS(ISNUMBER(SEARCH("film &amp; video/television", N2655)),"television",ISNUMBER(SEARCH("film &amp; video/animation", N2655)),"animation",ISNUMBER(SEARCH("film &amp; video/documentary", N2655)),"documentary",ISNUMBER(SEARCH("film &amp; video/drama", N2655)),"drama",ISNUMBER(SEARCH("film &amp; video/science fiction", N2655)),"science fiction",ISNUMBER(SEARCH("film &amp; video/shorts", N2655)),"shorts",ISNUMBER(SEARCH("food/food trucks", N2655)),"food trucks",ISNUMBER(SEARCH("food/restaurants", N2655)),"restaurants",ISNUMBER(SEARCH("food/small batch", N2655)),"small batch",ISNUMBER(SEARCH("games/mobile games", N2655)),"mobile games",ISNUMBER(SEARCH("games/tabletop games", N2655)),"tabletop games",ISNUMBER(SEARCH("games/video games", N2655)),"video games",ISNUMBER(SEARCH("music/classical music", N2655)),"classical music",ISNUMBER(SEARCH("music/electronic music", N2655)),"electronic music",ISNUMBER(SEARCH("music/faith", N2655)),"faith",ISNUMBER(SEARCH("music/indie rock", N2655)),"indie rock",ISNUMBER(SEARCH("music/jazz", N2655)),"jazz",ISNUMBER(SEARCH("music/metal", N2655)),"metal",ISNUMBER(SEARCH("music/pop", N2655)),"pop",ISNUMBER(SEARCH("music/rock", N2655)),"rock",ISNUMBER(SEARCH("music/world music", N2655)),"world music",ISNUMBER(SEARCH("journalism/audio", N2655)),"audio",ISNUMBER(SEARCH("photography/nature", N2655)),"nature",ISNUMBER(SEARCH("photography/people", N2655)),"people",ISNUMBER(SEARCH("photography/photobooks", N2655)),"photobooks",ISNUMBER(SEARCH("photography/places", N2655)),"places",ISNUMBER(SEARCH("publishing/art books", N2655)),"art books",ISNUMBER(SEARCH("publishing/children's books", N2655)),"children's books",ISNUMBER(SEARCH("publishing/fiction", N2655)),"fiction",ISNUMBER(SEARCH("publishing/nonfiction", N2655)),"nonfiction",ISNUMBER(SEARCH("publishing/radio &amp; podcasts", N2655)),"radio &amp; podcasts",ISNUMBER(SEARCH("publishing/translations", N2655)),"translations",ISNUMBER(SEARCH("technology/gadgets", N2655)),"gadgets",ISNUMBER(SEARCH("technology/hardware", N2655)),"hardware",ISNUMBER(SEARCH("technology/makerspaces", N2655)),"makerspaces",ISNUMBER(SEARCH("technology/space exploration", N2655)),"space exploration",ISNUMBER(SEARCH("technology/wearables", N2655)),"wearables",ISNUMBER(SEARCH("technology/web", N2655)),"web",ISNUMBER(SEARCH("theater/musical", N2655)),"musical",ISNUMBER(SEARCH("theater/plays", N2655)),"plays",ISNUMBER(SEARCH("theater/spaces", N2655)),"spaces")</f>
        <v>space exploration</v>
      </c>
      <c r="S2655" s="6">
        <f t="shared" si="208"/>
        <v>41771.651932870373</v>
      </c>
      <c r="T2655" s="6">
        <f t="shared" si="209"/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tr">
        <f t="shared" si="207"/>
        <v>technology</v>
      </c>
      <c r="R2656" t="str" cm="1">
        <f t="array" ref="R2656">_xlfn.IFS(ISNUMBER(SEARCH("film &amp; video/television", N2656)),"television",ISNUMBER(SEARCH("film &amp; video/animation", N2656)),"animation",ISNUMBER(SEARCH("film &amp; video/documentary", N2656)),"documentary",ISNUMBER(SEARCH("film &amp; video/drama", N2656)),"drama",ISNUMBER(SEARCH("film &amp; video/science fiction", N2656)),"science fiction",ISNUMBER(SEARCH("film &amp; video/shorts", N2656)),"shorts",ISNUMBER(SEARCH("food/food trucks", N2656)),"food trucks",ISNUMBER(SEARCH("food/restaurants", N2656)),"restaurants",ISNUMBER(SEARCH("food/small batch", N2656)),"small batch",ISNUMBER(SEARCH("games/mobile games", N2656)),"mobile games",ISNUMBER(SEARCH("games/tabletop games", N2656)),"tabletop games",ISNUMBER(SEARCH("games/video games", N2656)),"video games",ISNUMBER(SEARCH("music/classical music", N2656)),"classical music",ISNUMBER(SEARCH("music/electronic music", N2656)),"electronic music",ISNUMBER(SEARCH("music/faith", N2656)),"faith",ISNUMBER(SEARCH("music/indie rock", N2656)),"indie rock",ISNUMBER(SEARCH("music/jazz", N2656)),"jazz",ISNUMBER(SEARCH("music/metal", N2656)),"metal",ISNUMBER(SEARCH("music/pop", N2656)),"pop",ISNUMBER(SEARCH("music/rock", N2656)),"rock",ISNUMBER(SEARCH("music/world music", N2656)),"world music",ISNUMBER(SEARCH("journalism/audio", N2656)),"audio",ISNUMBER(SEARCH("photography/nature", N2656)),"nature",ISNUMBER(SEARCH("photography/people", N2656)),"people",ISNUMBER(SEARCH("photography/photobooks", N2656)),"photobooks",ISNUMBER(SEARCH("photography/places", N2656)),"places",ISNUMBER(SEARCH("publishing/art books", N2656)),"art books",ISNUMBER(SEARCH("publishing/children's books", N2656)),"children's books",ISNUMBER(SEARCH("publishing/fiction", N2656)),"fiction",ISNUMBER(SEARCH("publishing/nonfiction", N2656)),"nonfiction",ISNUMBER(SEARCH("publishing/radio &amp; podcasts", N2656)),"radio &amp; podcasts",ISNUMBER(SEARCH("publishing/translations", N2656)),"translations",ISNUMBER(SEARCH("technology/gadgets", N2656)),"gadgets",ISNUMBER(SEARCH("technology/hardware", N2656)),"hardware",ISNUMBER(SEARCH("technology/makerspaces", N2656)),"makerspaces",ISNUMBER(SEARCH("technology/space exploration", N2656)),"space exploration",ISNUMBER(SEARCH("technology/wearables", N2656)),"wearables",ISNUMBER(SEARCH("technology/web", N2656)),"web",ISNUMBER(SEARCH("theater/musical", N2656)),"musical",ISNUMBER(SEARCH("theater/plays", N2656)),"plays",ISNUMBER(SEARCH("theater/spaces", N2656)),"spaces")</f>
        <v>space exploration</v>
      </c>
      <c r="S2656" s="6">
        <f t="shared" si="208"/>
        <v>42055.600995370376</v>
      </c>
      <c r="T2656" s="6">
        <f t="shared" si="209"/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tr">
        <f t="shared" si="207"/>
        <v>technology</v>
      </c>
      <c r="R2657" t="str" cm="1">
        <f t="array" ref="R2657">_xlfn.IFS(ISNUMBER(SEARCH("film &amp; video/television", N2657)),"television",ISNUMBER(SEARCH("film &amp; video/animation", N2657)),"animation",ISNUMBER(SEARCH("film &amp; video/documentary", N2657)),"documentary",ISNUMBER(SEARCH("film &amp; video/drama", N2657)),"drama",ISNUMBER(SEARCH("film &amp; video/science fiction", N2657)),"science fiction",ISNUMBER(SEARCH("film &amp; video/shorts", N2657)),"shorts",ISNUMBER(SEARCH("food/food trucks", N2657)),"food trucks",ISNUMBER(SEARCH("food/restaurants", N2657)),"restaurants",ISNUMBER(SEARCH("food/small batch", N2657)),"small batch",ISNUMBER(SEARCH("games/mobile games", N2657)),"mobile games",ISNUMBER(SEARCH("games/tabletop games", N2657)),"tabletop games",ISNUMBER(SEARCH("games/video games", N2657)),"video games",ISNUMBER(SEARCH("music/classical music", N2657)),"classical music",ISNUMBER(SEARCH("music/electronic music", N2657)),"electronic music",ISNUMBER(SEARCH("music/faith", N2657)),"faith",ISNUMBER(SEARCH("music/indie rock", N2657)),"indie rock",ISNUMBER(SEARCH("music/jazz", N2657)),"jazz",ISNUMBER(SEARCH("music/metal", N2657)),"metal",ISNUMBER(SEARCH("music/pop", N2657)),"pop",ISNUMBER(SEARCH("music/rock", N2657)),"rock",ISNUMBER(SEARCH("music/world music", N2657)),"world music",ISNUMBER(SEARCH("journalism/audio", N2657)),"audio",ISNUMBER(SEARCH("photography/nature", N2657)),"nature",ISNUMBER(SEARCH("photography/people", N2657)),"people",ISNUMBER(SEARCH("photography/photobooks", N2657)),"photobooks",ISNUMBER(SEARCH("photography/places", N2657)),"places",ISNUMBER(SEARCH("publishing/art books", N2657)),"art books",ISNUMBER(SEARCH("publishing/children's books", N2657)),"children's books",ISNUMBER(SEARCH("publishing/fiction", N2657)),"fiction",ISNUMBER(SEARCH("publishing/nonfiction", N2657)),"nonfiction",ISNUMBER(SEARCH("publishing/radio &amp; podcasts", N2657)),"radio &amp; podcasts",ISNUMBER(SEARCH("publishing/translations", N2657)),"translations",ISNUMBER(SEARCH("technology/gadgets", N2657)),"gadgets",ISNUMBER(SEARCH("technology/hardware", N2657)),"hardware",ISNUMBER(SEARCH("technology/makerspaces", N2657)),"makerspaces",ISNUMBER(SEARCH("technology/space exploration", N2657)),"space exploration",ISNUMBER(SEARCH("technology/wearables", N2657)),"wearables",ISNUMBER(SEARCH("technology/web", N2657)),"web",ISNUMBER(SEARCH("theater/musical", N2657)),"musical",ISNUMBER(SEARCH("theater/plays", N2657)),"plays",ISNUMBER(SEARCH("theater/spaces", N2657)),"spaces")</f>
        <v>space exploration</v>
      </c>
      <c r="S2657" s="6">
        <f t="shared" si="208"/>
        <v>42381.866284722222</v>
      </c>
      <c r="T2657" s="6">
        <f t="shared" si="209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tr">
        <f t="shared" si="207"/>
        <v>technology</v>
      </c>
      <c r="R2658" t="str" cm="1">
        <f t="array" ref="R2658">_xlfn.IFS(ISNUMBER(SEARCH("film &amp; video/television", N2658)),"television",ISNUMBER(SEARCH("film &amp; video/animation", N2658)),"animation",ISNUMBER(SEARCH("film &amp; video/documentary", N2658)),"documentary",ISNUMBER(SEARCH("film &amp; video/drama", N2658)),"drama",ISNUMBER(SEARCH("film &amp; video/science fiction", N2658)),"science fiction",ISNUMBER(SEARCH("film &amp; video/shorts", N2658)),"shorts",ISNUMBER(SEARCH("food/food trucks", N2658)),"food trucks",ISNUMBER(SEARCH("food/restaurants", N2658)),"restaurants",ISNUMBER(SEARCH("food/small batch", N2658)),"small batch",ISNUMBER(SEARCH("games/mobile games", N2658)),"mobile games",ISNUMBER(SEARCH("games/tabletop games", N2658)),"tabletop games",ISNUMBER(SEARCH("games/video games", N2658)),"video games",ISNUMBER(SEARCH("music/classical music", N2658)),"classical music",ISNUMBER(SEARCH("music/electronic music", N2658)),"electronic music",ISNUMBER(SEARCH("music/faith", N2658)),"faith",ISNUMBER(SEARCH("music/indie rock", N2658)),"indie rock",ISNUMBER(SEARCH("music/jazz", N2658)),"jazz",ISNUMBER(SEARCH("music/metal", N2658)),"metal",ISNUMBER(SEARCH("music/pop", N2658)),"pop",ISNUMBER(SEARCH("music/rock", N2658)),"rock",ISNUMBER(SEARCH("music/world music", N2658)),"world music",ISNUMBER(SEARCH("journalism/audio", N2658)),"audio",ISNUMBER(SEARCH("photography/nature", N2658)),"nature",ISNUMBER(SEARCH("photography/people", N2658)),"people",ISNUMBER(SEARCH("photography/photobooks", N2658)),"photobooks",ISNUMBER(SEARCH("photography/places", N2658)),"places",ISNUMBER(SEARCH("publishing/art books", N2658)),"art books",ISNUMBER(SEARCH("publishing/children's books", N2658)),"children's books",ISNUMBER(SEARCH("publishing/fiction", N2658)),"fiction",ISNUMBER(SEARCH("publishing/nonfiction", N2658)),"nonfiction",ISNUMBER(SEARCH("publishing/radio &amp; podcasts", N2658)),"radio &amp; podcasts",ISNUMBER(SEARCH("publishing/translations", N2658)),"translations",ISNUMBER(SEARCH("technology/gadgets", N2658)),"gadgets",ISNUMBER(SEARCH("technology/hardware", N2658)),"hardware",ISNUMBER(SEARCH("technology/makerspaces", N2658)),"makerspaces",ISNUMBER(SEARCH("technology/space exploration", N2658)),"space exploration",ISNUMBER(SEARCH("technology/wearables", N2658)),"wearables",ISNUMBER(SEARCH("technology/web", N2658)),"web",ISNUMBER(SEARCH("theater/musical", N2658)),"musical",ISNUMBER(SEARCH("theater/plays", N2658)),"plays",ISNUMBER(SEARCH("theater/spaces", N2658)),"spaces")</f>
        <v>space exploration</v>
      </c>
      <c r="S2658" s="6">
        <f t="shared" si="208"/>
        <v>42767.688518518517</v>
      </c>
      <c r="T2658" s="6">
        <f t="shared" si="209"/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tr">
        <f t="shared" si="207"/>
        <v>technology</v>
      </c>
      <c r="R2659" t="str" cm="1">
        <f t="array" ref="R2659">_xlfn.IFS(ISNUMBER(SEARCH("film &amp; video/television", N2659)),"television",ISNUMBER(SEARCH("film &amp; video/animation", N2659)),"animation",ISNUMBER(SEARCH("film &amp; video/documentary", N2659)),"documentary",ISNUMBER(SEARCH("film &amp; video/drama", N2659)),"drama",ISNUMBER(SEARCH("film &amp; video/science fiction", N2659)),"science fiction",ISNUMBER(SEARCH("film &amp; video/shorts", N2659)),"shorts",ISNUMBER(SEARCH("food/food trucks", N2659)),"food trucks",ISNUMBER(SEARCH("food/restaurants", N2659)),"restaurants",ISNUMBER(SEARCH("food/small batch", N2659)),"small batch",ISNUMBER(SEARCH("games/mobile games", N2659)),"mobile games",ISNUMBER(SEARCH("games/tabletop games", N2659)),"tabletop games",ISNUMBER(SEARCH("games/video games", N2659)),"video games",ISNUMBER(SEARCH("music/classical music", N2659)),"classical music",ISNUMBER(SEARCH("music/electronic music", N2659)),"electronic music",ISNUMBER(SEARCH("music/faith", N2659)),"faith",ISNUMBER(SEARCH("music/indie rock", N2659)),"indie rock",ISNUMBER(SEARCH("music/jazz", N2659)),"jazz",ISNUMBER(SEARCH("music/metal", N2659)),"metal",ISNUMBER(SEARCH("music/pop", N2659)),"pop",ISNUMBER(SEARCH("music/rock", N2659)),"rock",ISNUMBER(SEARCH("music/world music", N2659)),"world music",ISNUMBER(SEARCH("journalism/audio", N2659)),"audio",ISNUMBER(SEARCH("photography/nature", N2659)),"nature",ISNUMBER(SEARCH("photography/people", N2659)),"people",ISNUMBER(SEARCH("photography/photobooks", N2659)),"photobooks",ISNUMBER(SEARCH("photography/places", N2659)),"places",ISNUMBER(SEARCH("publishing/art books", N2659)),"art books",ISNUMBER(SEARCH("publishing/children's books", N2659)),"children's books",ISNUMBER(SEARCH("publishing/fiction", N2659)),"fiction",ISNUMBER(SEARCH("publishing/nonfiction", N2659)),"nonfiction",ISNUMBER(SEARCH("publishing/radio &amp; podcasts", N2659)),"radio &amp; podcasts",ISNUMBER(SEARCH("publishing/translations", N2659)),"translations",ISNUMBER(SEARCH("technology/gadgets", N2659)),"gadgets",ISNUMBER(SEARCH("technology/hardware", N2659)),"hardware",ISNUMBER(SEARCH("technology/makerspaces", N2659)),"makerspaces",ISNUMBER(SEARCH("technology/space exploration", N2659)),"space exploration",ISNUMBER(SEARCH("technology/wearables", N2659)),"wearables",ISNUMBER(SEARCH("technology/web", N2659)),"web",ISNUMBER(SEARCH("theater/musical", N2659)),"musical",ISNUMBER(SEARCH("theater/plays", N2659)),"plays",ISNUMBER(SEARCH("theater/spaces", N2659)),"spaces")</f>
        <v>space exploration</v>
      </c>
      <c r="S2659" s="6">
        <f t="shared" si="208"/>
        <v>42551.928854166668</v>
      </c>
      <c r="T2659" s="6">
        <f t="shared" si="209"/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tr">
        <f t="shared" si="207"/>
        <v>technology</v>
      </c>
      <c r="R2660" t="str" cm="1">
        <f t="array" ref="R2660">_xlfn.IFS(ISNUMBER(SEARCH("film &amp; video/television", N2660)),"television",ISNUMBER(SEARCH("film &amp; video/animation", N2660)),"animation",ISNUMBER(SEARCH("film &amp; video/documentary", N2660)),"documentary",ISNUMBER(SEARCH("film &amp; video/drama", N2660)),"drama",ISNUMBER(SEARCH("film &amp; video/science fiction", N2660)),"science fiction",ISNUMBER(SEARCH("film &amp; video/shorts", N2660)),"shorts",ISNUMBER(SEARCH("food/food trucks", N2660)),"food trucks",ISNUMBER(SEARCH("food/restaurants", N2660)),"restaurants",ISNUMBER(SEARCH("food/small batch", N2660)),"small batch",ISNUMBER(SEARCH("games/mobile games", N2660)),"mobile games",ISNUMBER(SEARCH("games/tabletop games", N2660)),"tabletop games",ISNUMBER(SEARCH("games/video games", N2660)),"video games",ISNUMBER(SEARCH("music/classical music", N2660)),"classical music",ISNUMBER(SEARCH("music/electronic music", N2660)),"electronic music",ISNUMBER(SEARCH("music/faith", N2660)),"faith",ISNUMBER(SEARCH("music/indie rock", N2660)),"indie rock",ISNUMBER(SEARCH("music/jazz", N2660)),"jazz",ISNUMBER(SEARCH("music/metal", N2660)),"metal",ISNUMBER(SEARCH("music/pop", N2660)),"pop",ISNUMBER(SEARCH("music/rock", N2660)),"rock",ISNUMBER(SEARCH("music/world music", N2660)),"world music",ISNUMBER(SEARCH("journalism/audio", N2660)),"audio",ISNUMBER(SEARCH("photography/nature", N2660)),"nature",ISNUMBER(SEARCH("photography/people", N2660)),"people",ISNUMBER(SEARCH("photography/photobooks", N2660)),"photobooks",ISNUMBER(SEARCH("photography/places", N2660)),"places",ISNUMBER(SEARCH("publishing/art books", N2660)),"art books",ISNUMBER(SEARCH("publishing/children's books", N2660)),"children's books",ISNUMBER(SEARCH("publishing/fiction", N2660)),"fiction",ISNUMBER(SEARCH("publishing/nonfiction", N2660)),"nonfiction",ISNUMBER(SEARCH("publishing/radio &amp; podcasts", N2660)),"radio &amp; podcasts",ISNUMBER(SEARCH("publishing/translations", N2660)),"translations",ISNUMBER(SEARCH("technology/gadgets", N2660)),"gadgets",ISNUMBER(SEARCH("technology/hardware", N2660)),"hardware",ISNUMBER(SEARCH("technology/makerspaces", N2660)),"makerspaces",ISNUMBER(SEARCH("technology/space exploration", N2660)),"space exploration",ISNUMBER(SEARCH("technology/wearables", N2660)),"wearables",ISNUMBER(SEARCH("technology/web", N2660)),"web",ISNUMBER(SEARCH("theater/musical", N2660)),"musical",ISNUMBER(SEARCH("theater/plays", N2660)),"plays",ISNUMBER(SEARCH("theater/spaces", N2660)),"spaces")</f>
        <v>space exploration</v>
      </c>
      <c r="S2660" s="6">
        <f t="shared" si="208"/>
        <v>42551.884189814817</v>
      </c>
      <c r="T2660" s="6">
        <f t="shared" si="209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tr">
        <f t="shared" si="207"/>
        <v>technology</v>
      </c>
      <c r="R2661" t="str" cm="1">
        <f t="array" ref="R2661">_xlfn.IFS(ISNUMBER(SEARCH("film &amp; video/television", N2661)),"television",ISNUMBER(SEARCH("film &amp; video/animation", N2661)),"animation",ISNUMBER(SEARCH("film &amp; video/documentary", N2661)),"documentary",ISNUMBER(SEARCH("film &amp; video/drama", N2661)),"drama",ISNUMBER(SEARCH("film &amp; video/science fiction", N2661)),"science fiction",ISNUMBER(SEARCH("film &amp; video/shorts", N2661)),"shorts",ISNUMBER(SEARCH("food/food trucks", N2661)),"food trucks",ISNUMBER(SEARCH("food/restaurants", N2661)),"restaurants",ISNUMBER(SEARCH("food/small batch", N2661)),"small batch",ISNUMBER(SEARCH("games/mobile games", N2661)),"mobile games",ISNUMBER(SEARCH("games/tabletop games", N2661)),"tabletop games",ISNUMBER(SEARCH("games/video games", N2661)),"video games",ISNUMBER(SEARCH("music/classical music", N2661)),"classical music",ISNUMBER(SEARCH("music/electronic music", N2661)),"electronic music",ISNUMBER(SEARCH("music/faith", N2661)),"faith",ISNUMBER(SEARCH("music/indie rock", N2661)),"indie rock",ISNUMBER(SEARCH("music/jazz", N2661)),"jazz",ISNUMBER(SEARCH("music/metal", N2661)),"metal",ISNUMBER(SEARCH("music/pop", N2661)),"pop",ISNUMBER(SEARCH("music/rock", N2661)),"rock",ISNUMBER(SEARCH("music/world music", N2661)),"world music",ISNUMBER(SEARCH("journalism/audio", N2661)),"audio",ISNUMBER(SEARCH("photography/nature", N2661)),"nature",ISNUMBER(SEARCH("photography/people", N2661)),"people",ISNUMBER(SEARCH("photography/photobooks", N2661)),"photobooks",ISNUMBER(SEARCH("photography/places", N2661)),"places",ISNUMBER(SEARCH("publishing/art books", N2661)),"art books",ISNUMBER(SEARCH("publishing/children's books", N2661)),"children's books",ISNUMBER(SEARCH("publishing/fiction", N2661)),"fiction",ISNUMBER(SEARCH("publishing/nonfiction", N2661)),"nonfiction",ISNUMBER(SEARCH("publishing/radio &amp; podcasts", N2661)),"radio &amp; podcasts",ISNUMBER(SEARCH("publishing/translations", N2661)),"translations",ISNUMBER(SEARCH("technology/gadgets", N2661)),"gadgets",ISNUMBER(SEARCH("technology/hardware", N2661)),"hardware",ISNUMBER(SEARCH("technology/makerspaces", N2661)),"makerspaces",ISNUMBER(SEARCH("technology/space exploration", N2661)),"space exploration",ISNUMBER(SEARCH("technology/wearables", N2661)),"wearables",ISNUMBER(SEARCH("technology/web", N2661)),"web",ISNUMBER(SEARCH("theater/musical", N2661)),"musical",ISNUMBER(SEARCH("theater/plays", N2661)),"plays",ISNUMBER(SEARCH("theater/spaces", N2661)),"spaces")</f>
        <v>space exploration</v>
      </c>
      <c r="S2661" s="6">
        <f t="shared" si="208"/>
        <v>42082.069560185191</v>
      </c>
      <c r="T2661" s="6">
        <f t="shared" si="209"/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tr">
        <f t="shared" si="207"/>
        <v>technology</v>
      </c>
      <c r="R2662" t="str" cm="1">
        <f t="array" ref="R2662">_xlfn.IFS(ISNUMBER(SEARCH("film &amp; video/television", N2662)),"television",ISNUMBER(SEARCH("film &amp; video/animation", N2662)),"animation",ISNUMBER(SEARCH("film &amp; video/documentary", N2662)),"documentary",ISNUMBER(SEARCH("film &amp; video/drama", N2662)),"drama",ISNUMBER(SEARCH("film &amp; video/science fiction", N2662)),"science fiction",ISNUMBER(SEARCH("film &amp; video/shorts", N2662)),"shorts",ISNUMBER(SEARCH("food/food trucks", N2662)),"food trucks",ISNUMBER(SEARCH("food/restaurants", N2662)),"restaurants",ISNUMBER(SEARCH("food/small batch", N2662)),"small batch",ISNUMBER(SEARCH("games/mobile games", N2662)),"mobile games",ISNUMBER(SEARCH("games/tabletop games", N2662)),"tabletop games",ISNUMBER(SEARCH("games/video games", N2662)),"video games",ISNUMBER(SEARCH("music/classical music", N2662)),"classical music",ISNUMBER(SEARCH("music/electronic music", N2662)),"electronic music",ISNUMBER(SEARCH("music/faith", N2662)),"faith",ISNUMBER(SEARCH("music/indie rock", N2662)),"indie rock",ISNUMBER(SEARCH("music/jazz", N2662)),"jazz",ISNUMBER(SEARCH("music/metal", N2662)),"metal",ISNUMBER(SEARCH("music/pop", N2662)),"pop",ISNUMBER(SEARCH("music/rock", N2662)),"rock",ISNUMBER(SEARCH("music/world music", N2662)),"world music",ISNUMBER(SEARCH("journalism/audio", N2662)),"audio",ISNUMBER(SEARCH("photography/nature", N2662)),"nature",ISNUMBER(SEARCH("photography/people", N2662)),"people",ISNUMBER(SEARCH("photography/photobooks", N2662)),"photobooks",ISNUMBER(SEARCH("photography/places", N2662)),"places",ISNUMBER(SEARCH("publishing/art books", N2662)),"art books",ISNUMBER(SEARCH("publishing/children's books", N2662)),"children's books",ISNUMBER(SEARCH("publishing/fiction", N2662)),"fiction",ISNUMBER(SEARCH("publishing/nonfiction", N2662)),"nonfiction",ISNUMBER(SEARCH("publishing/radio &amp; podcasts", N2662)),"radio &amp; podcasts",ISNUMBER(SEARCH("publishing/translations", N2662)),"translations",ISNUMBER(SEARCH("technology/gadgets", N2662)),"gadgets",ISNUMBER(SEARCH("technology/hardware", N2662)),"hardware",ISNUMBER(SEARCH("technology/makerspaces", N2662)),"makerspaces",ISNUMBER(SEARCH("technology/space exploration", N2662)),"space exploration",ISNUMBER(SEARCH("technology/wearables", N2662)),"wearables",ISNUMBER(SEARCH("technology/web", N2662)),"web",ISNUMBER(SEARCH("theater/musical", N2662)),"musical",ISNUMBER(SEARCH("theater/plays", N2662)),"plays",ISNUMBER(SEARCH("theater/spaces", N2662)),"spaces")</f>
        <v>space exploration</v>
      </c>
      <c r="S2662" s="6">
        <f t="shared" si="208"/>
        <v>42272.713171296295</v>
      </c>
      <c r="T2662" s="6">
        <f t="shared" si="209"/>
        <v>42332.754837962959</v>
      </c>
    </row>
    <row r="2663" spans="1:20" ht="48" hidden="1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tr">
        <f t="shared" si="207"/>
        <v>technology</v>
      </c>
      <c r="R2663" t="str" cm="1">
        <f t="array" ref="R2663">_xlfn.IFS(ISNUMBER(SEARCH("film &amp; video/television", N2663)),"television",ISNUMBER(SEARCH("film &amp; video/animation", N2663)),"animation",ISNUMBER(SEARCH("film &amp; video/documentary", N2663)),"documentary",ISNUMBER(SEARCH("film &amp; video/drama", N2663)),"drama",ISNUMBER(SEARCH("film &amp; video/science fiction", N2663)),"science fiction",ISNUMBER(SEARCH("film &amp; video/shorts", N2663)),"shorts",ISNUMBER(SEARCH("food/food trucks", N2663)),"food trucks",ISNUMBER(SEARCH("food/restaurants", N2663)),"restaurants",ISNUMBER(SEARCH("food/small batch", N2663)),"small batch",ISNUMBER(SEARCH("games/mobile games", N2663)),"mobile games",ISNUMBER(SEARCH("games/tabletop games", N2663)),"tabletop games",ISNUMBER(SEARCH("games/video games", N2663)),"video games",ISNUMBER(SEARCH("music/classical music", N2663)),"classical music",ISNUMBER(SEARCH("music/electronic music", N2663)),"electronic music",ISNUMBER(SEARCH("music/faith", N2663)),"faith",ISNUMBER(SEARCH("music/indie rock", N2663)),"indie rock",ISNUMBER(SEARCH("music/jazz", N2663)),"jazz",ISNUMBER(SEARCH("music/metal", N2663)),"metal",ISNUMBER(SEARCH("music/pop", N2663)),"pop",ISNUMBER(SEARCH("music/rock", N2663)),"rock",ISNUMBER(SEARCH("music/world music", N2663)),"world music",ISNUMBER(SEARCH("journalism/audio", N2663)),"audio",ISNUMBER(SEARCH("photography/nature", N2663)),"nature",ISNUMBER(SEARCH("photography/people", N2663)),"people",ISNUMBER(SEARCH("photography/photobooks", N2663)),"photobooks",ISNUMBER(SEARCH("photography/places", N2663)),"places",ISNUMBER(SEARCH("publishing/art books", N2663)),"art books",ISNUMBER(SEARCH("publishing/children's books", N2663)),"children's books",ISNUMBER(SEARCH("publishing/fiction", N2663)),"fiction",ISNUMBER(SEARCH("publishing/nonfiction", N2663)),"nonfiction",ISNUMBER(SEARCH("publishing/radio &amp; podcasts", N2663)),"radio &amp; podcasts",ISNUMBER(SEARCH("publishing/translations", N2663)),"translations",ISNUMBER(SEARCH("technology/gadgets", N2663)),"gadgets",ISNUMBER(SEARCH("technology/hardware", N2663)),"hardware",ISNUMBER(SEARCH("technology/makerspaces", N2663)),"makerspaces",ISNUMBER(SEARCH("technology/space exploration", N2663)),"space exploration",ISNUMBER(SEARCH("technology/wearables", N2663)),"wearables",ISNUMBER(SEARCH("technology/web", N2663)),"web",ISNUMBER(SEARCH("theater/musical", N2663)),"musical",ISNUMBER(SEARCH("theater/plays", N2663)),"plays",ISNUMBER(SEARCH("theater/spaces", N2663)),"spaces")</f>
        <v>makerspaces</v>
      </c>
      <c r="S2663" s="6">
        <f t="shared" si="208"/>
        <v>41542.958449074074</v>
      </c>
      <c r="T2663" s="6">
        <f t="shared" si="209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tr">
        <f t="shared" si="207"/>
        <v>technology</v>
      </c>
      <c r="R2664" t="str" cm="1">
        <f t="array" ref="R2664">_xlfn.IFS(ISNUMBER(SEARCH("film &amp; video/television", N2664)),"television",ISNUMBER(SEARCH("film &amp; video/animation", N2664)),"animation",ISNUMBER(SEARCH("film &amp; video/documentary", N2664)),"documentary",ISNUMBER(SEARCH("film &amp; video/drama", N2664)),"drama",ISNUMBER(SEARCH("film &amp; video/science fiction", N2664)),"science fiction",ISNUMBER(SEARCH("film &amp; video/shorts", N2664)),"shorts",ISNUMBER(SEARCH("food/food trucks", N2664)),"food trucks",ISNUMBER(SEARCH("food/restaurants", N2664)),"restaurants",ISNUMBER(SEARCH("food/small batch", N2664)),"small batch",ISNUMBER(SEARCH("games/mobile games", N2664)),"mobile games",ISNUMBER(SEARCH("games/tabletop games", N2664)),"tabletop games",ISNUMBER(SEARCH("games/video games", N2664)),"video games",ISNUMBER(SEARCH("music/classical music", N2664)),"classical music",ISNUMBER(SEARCH("music/electronic music", N2664)),"electronic music",ISNUMBER(SEARCH("music/faith", N2664)),"faith",ISNUMBER(SEARCH("music/indie rock", N2664)),"indie rock",ISNUMBER(SEARCH("music/jazz", N2664)),"jazz",ISNUMBER(SEARCH("music/metal", N2664)),"metal",ISNUMBER(SEARCH("music/pop", N2664)),"pop",ISNUMBER(SEARCH("music/rock", N2664)),"rock",ISNUMBER(SEARCH("music/world music", N2664)),"world music",ISNUMBER(SEARCH("journalism/audio", N2664)),"audio",ISNUMBER(SEARCH("photography/nature", N2664)),"nature",ISNUMBER(SEARCH("photography/people", N2664)),"people",ISNUMBER(SEARCH("photography/photobooks", N2664)),"photobooks",ISNUMBER(SEARCH("photography/places", N2664)),"places",ISNUMBER(SEARCH("publishing/art books", N2664)),"art books",ISNUMBER(SEARCH("publishing/children's books", N2664)),"children's books",ISNUMBER(SEARCH("publishing/fiction", N2664)),"fiction",ISNUMBER(SEARCH("publishing/nonfiction", N2664)),"nonfiction",ISNUMBER(SEARCH("publishing/radio &amp; podcasts", N2664)),"radio &amp; podcasts",ISNUMBER(SEARCH("publishing/translations", N2664)),"translations",ISNUMBER(SEARCH("technology/gadgets", N2664)),"gadgets",ISNUMBER(SEARCH("technology/hardware", N2664)),"hardware",ISNUMBER(SEARCH("technology/makerspaces", N2664)),"makerspaces",ISNUMBER(SEARCH("technology/space exploration", N2664)),"space exploration",ISNUMBER(SEARCH("technology/wearables", N2664)),"wearables",ISNUMBER(SEARCH("technology/web", N2664)),"web",ISNUMBER(SEARCH("theater/musical", N2664)),"musical",ISNUMBER(SEARCH("theater/plays", N2664)),"plays",ISNUMBER(SEARCH("theater/spaces", N2664)),"spaces")</f>
        <v>makerspaces</v>
      </c>
      <c r="S2664" s="6">
        <f t="shared" si="208"/>
        <v>42207.746678240743</v>
      </c>
      <c r="T2664" s="6">
        <f t="shared" si="209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tr">
        <f t="shared" si="207"/>
        <v>technology</v>
      </c>
      <c r="R2665" t="str" cm="1">
        <f t="array" ref="R2665">_xlfn.IFS(ISNUMBER(SEARCH("film &amp; video/television", N2665)),"television",ISNUMBER(SEARCH("film &amp; video/animation", N2665)),"animation",ISNUMBER(SEARCH("film &amp; video/documentary", N2665)),"documentary",ISNUMBER(SEARCH("film &amp; video/drama", N2665)),"drama",ISNUMBER(SEARCH("film &amp; video/science fiction", N2665)),"science fiction",ISNUMBER(SEARCH("film &amp; video/shorts", N2665)),"shorts",ISNUMBER(SEARCH("food/food trucks", N2665)),"food trucks",ISNUMBER(SEARCH("food/restaurants", N2665)),"restaurants",ISNUMBER(SEARCH("food/small batch", N2665)),"small batch",ISNUMBER(SEARCH("games/mobile games", N2665)),"mobile games",ISNUMBER(SEARCH("games/tabletop games", N2665)),"tabletop games",ISNUMBER(SEARCH("games/video games", N2665)),"video games",ISNUMBER(SEARCH("music/classical music", N2665)),"classical music",ISNUMBER(SEARCH("music/electronic music", N2665)),"electronic music",ISNUMBER(SEARCH("music/faith", N2665)),"faith",ISNUMBER(SEARCH("music/indie rock", N2665)),"indie rock",ISNUMBER(SEARCH("music/jazz", N2665)),"jazz",ISNUMBER(SEARCH("music/metal", N2665)),"metal",ISNUMBER(SEARCH("music/pop", N2665)),"pop",ISNUMBER(SEARCH("music/rock", N2665)),"rock",ISNUMBER(SEARCH("music/world music", N2665)),"world music",ISNUMBER(SEARCH("journalism/audio", N2665)),"audio",ISNUMBER(SEARCH("photography/nature", N2665)),"nature",ISNUMBER(SEARCH("photography/people", N2665)),"people",ISNUMBER(SEARCH("photography/photobooks", N2665)),"photobooks",ISNUMBER(SEARCH("photography/places", N2665)),"places",ISNUMBER(SEARCH("publishing/art books", N2665)),"art books",ISNUMBER(SEARCH("publishing/children's books", N2665)),"children's books",ISNUMBER(SEARCH("publishing/fiction", N2665)),"fiction",ISNUMBER(SEARCH("publishing/nonfiction", N2665)),"nonfiction",ISNUMBER(SEARCH("publishing/radio &amp; podcasts", N2665)),"radio &amp; podcasts",ISNUMBER(SEARCH("publishing/translations", N2665)),"translations",ISNUMBER(SEARCH("technology/gadgets", N2665)),"gadgets",ISNUMBER(SEARCH("technology/hardware", N2665)),"hardware",ISNUMBER(SEARCH("technology/makerspaces", N2665)),"makerspaces",ISNUMBER(SEARCH("technology/space exploration", N2665)),"space exploration",ISNUMBER(SEARCH("technology/wearables", N2665)),"wearables",ISNUMBER(SEARCH("technology/web", N2665)),"web",ISNUMBER(SEARCH("theater/musical", N2665)),"musical",ISNUMBER(SEARCH("theater/plays", N2665)),"plays",ISNUMBER(SEARCH("theater/spaces", N2665)),"spaces")</f>
        <v>makerspaces</v>
      </c>
      <c r="S2665" s="6">
        <f t="shared" si="208"/>
        <v>42222.622766203705</v>
      </c>
      <c r="T2665" s="6">
        <f t="shared" si="209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tr">
        <f t="shared" si="207"/>
        <v>technology</v>
      </c>
      <c r="R2666" t="str" cm="1">
        <f t="array" ref="R2666">_xlfn.IFS(ISNUMBER(SEARCH("film &amp; video/television", N2666)),"television",ISNUMBER(SEARCH("film &amp; video/animation", N2666)),"animation",ISNUMBER(SEARCH("film &amp; video/documentary", N2666)),"documentary",ISNUMBER(SEARCH("film &amp; video/drama", N2666)),"drama",ISNUMBER(SEARCH("film &amp; video/science fiction", N2666)),"science fiction",ISNUMBER(SEARCH("film &amp; video/shorts", N2666)),"shorts",ISNUMBER(SEARCH("food/food trucks", N2666)),"food trucks",ISNUMBER(SEARCH("food/restaurants", N2666)),"restaurants",ISNUMBER(SEARCH("food/small batch", N2666)),"small batch",ISNUMBER(SEARCH("games/mobile games", N2666)),"mobile games",ISNUMBER(SEARCH("games/tabletop games", N2666)),"tabletop games",ISNUMBER(SEARCH("games/video games", N2666)),"video games",ISNUMBER(SEARCH("music/classical music", N2666)),"classical music",ISNUMBER(SEARCH("music/electronic music", N2666)),"electronic music",ISNUMBER(SEARCH("music/faith", N2666)),"faith",ISNUMBER(SEARCH("music/indie rock", N2666)),"indie rock",ISNUMBER(SEARCH("music/jazz", N2666)),"jazz",ISNUMBER(SEARCH("music/metal", N2666)),"metal",ISNUMBER(SEARCH("music/pop", N2666)),"pop",ISNUMBER(SEARCH("music/rock", N2666)),"rock",ISNUMBER(SEARCH("music/world music", N2666)),"world music",ISNUMBER(SEARCH("journalism/audio", N2666)),"audio",ISNUMBER(SEARCH("photography/nature", N2666)),"nature",ISNUMBER(SEARCH("photography/people", N2666)),"people",ISNUMBER(SEARCH("photography/photobooks", N2666)),"photobooks",ISNUMBER(SEARCH("photography/places", N2666)),"places",ISNUMBER(SEARCH("publishing/art books", N2666)),"art books",ISNUMBER(SEARCH("publishing/children's books", N2666)),"children's books",ISNUMBER(SEARCH("publishing/fiction", N2666)),"fiction",ISNUMBER(SEARCH("publishing/nonfiction", N2666)),"nonfiction",ISNUMBER(SEARCH("publishing/radio &amp; podcasts", N2666)),"radio &amp; podcasts",ISNUMBER(SEARCH("publishing/translations", N2666)),"translations",ISNUMBER(SEARCH("technology/gadgets", N2666)),"gadgets",ISNUMBER(SEARCH("technology/hardware", N2666)),"hardware",ISNUMBER(SEARCH("technology/makerspaces", N2666)),"makerspaces",ISNUMBER(SEARCH("technology/space exploration", N2666)),"space exploration",ISNUMBER(SEARCH("technology/wearables", N2666)),"wearables",ISNUMBER(SEARCH("technology/web", N2666)),"web",ISNUMBER(SEARCH("theater/musical", N2666)),"musical",ISNUMBER(SEARCH("theater/plays", N2666)),"plays",ISNUMBER(SEARCH("theater/spaces", N2666)),"spaces")</f>
        <v>makerspaces</v>
      </c>
      <c r="S2666" s="6">
        <f t="shared" si="208"/>
        <v>42313.02542824074</v>
      </c>
      <c r="T2666" s="6">
        <f t="shared" si="209"/>
        <v>42347.290972222225</v>
      </c>
    </row>
    <row r="2667" spans="1:20" ht="48" hidden="1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tr">
        <f t="shared" si="207"/>
        <v>technology</v>
      </c>
      <c r="R2667" t="str" cm="1">
        <f t="array" ref="R2667">_xlfn.IFS(ISNUMBER(SEARCH("film &amp; video/television", N2667)),"television",ISNUMBER(SEARCH("film &amp; video/animation", N2667)),"animation",ISNUMBER(SEARCH("film &amp; video/documentary", N2667)),"documentary",ISNUMBER(SEARCH("film &amp; video/drama", N2667)),"drama",ISNUMBER(SEARCH("film &amp; video/science fiction", N2667)),"science fiction",ISNUMBER(SEARCH("film &amp; video/shorts", N2667)),"shorts",ISNUMBER(SEARCH("food/food trucks", N2667)),"food trucks",ISNUMBER(SEARCH("food/restaurants", N2667)),"restaurants",ISNUMBER(SEARCH("food/small batch", N2667)),"small batch",ISNUMBER(SEARCH("games/mobile games", N2667)),"mobile games",ISNUMBER(SEARCH("games/tabletop games", N2667)),"tabletop games",ISNUMBER(SEARCH("games/video games", N2667)),"video games",ISNUMBER(SEARCH("music/classical music", N2667)),"classical music",ISNUMBER(SEARCH("music/electronic music", N2667)),"electronic music",ISNUMBER(SEARCH("music/faith", N2667)),"faith",ISNUMBER(SEARCH("music/indie rock", N2667)),"indie rock",ISNUMBER(SEARCH("music/jazz", N2667)),"jazz",ISNUMBER(SEARCH("music/metal", N2667)),"metal",ISNUMBER(SEARCH("music/pop", N2667)),"pop",ISNUMBER(SEARCH("music/rock", N2667)),"rock",ISNUMBER(SEARCH("music/world music", N2667)),"world music",ISNUMBER(SEARCH("journalism/audio", N2667)),"audio",ISNUMBER(SEARCH("photography/nature", N2667)),"nature",ISNUMBER(SEARCH("photography/people", N2667)),"people",ISNUMBER(SEARCH("photography/photobooks", N2667)),"photobooks",ISNUMBER(SEARCH("photography/places", N2667)),"places",ISNUMBER(SEARCH("publishing/art books", N2667)),"art books",ISNUMBER(SEARCH("publishing/children's books", N2667)),"children's books",ISNUMBER(SEARCH("publishing/fiction", N2667)),"fiction",ISNUMBER(SEARCH("publishing/nonfiction", N2667)),"nonfiction",ISNUMBER(SEARCH("publishing/radio &amp; podcasts", N2667)),"radio &amp; podcasts",ISNUMBER(SEARCH("publishing/translations", N2667)),"translations",ISNUMBER(SEARCH("technology/gadgets", N2667)),"gadgets",ISNUMBER(SEARCH("technology/hardware", N2667)),"hardware",ISNUMBER(SEARCH("technology/makerspaces", N2667)),"makerspaces",ISNUMBER(SEARCH("technology/space exploration", N2667)),"space exploration",ISNUMBER(SEARCH("technology/wearables", N2667)),"wearables",ISNUMBER(SEARCH("technology/web", N2667)),"web",ISNUMBER(SEARCH("theater/musical", N2667)),"musical",ISNUMBER(SEARCH("theater/plays", N2667)),"plays",ISNUMBER(SEARCH("theater/spaces", N2667)),"spaces")</f>
        <v>makerspaces</v>
      </c>
      <c r="S2667" s="6">
        <f t="shared" si="208"/>
        <v>42083.895532407405</v>
      </c>
      <c r="T2667" s="6">
        <f t="shared" si="209"/>
        <v>42128.895532407405</v>
      </c>
    </row>
    <row r="2668" spans="1:20" ht="48" hidden="1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tr">
        <f t="shared" si="207"/>
        <v>technology</v>
      </c>
      <c r="R2668" t="str" cm="1">
        <f t="array" ref="R2668">_xlfn.IFS(ISNUMBER(SEARCH("film &amp; video/television", N2668)),"television",ISNUMBER(SEARCH("film &amp; video/animation", N2668)),"animation",ISNUMBER(SEARCH("film &amp; video/documentary", N2668)),"documentary",ISNUMBER(SEARCH("film &amp; video/drama", N2668)),"drama",ISNUMBER(SEARCH("film &amp; video/science fiction", N2668)),"science fiction",ISNUMBER(SEARCH("film &amp; video/shorts", N2668)),"shorts",ISNUMBER(SEARCH("food/food trucks", N2668)),"food trucks",ISNUMBER(SEARCH("food/restaurants", N2668)),"restaurants",ISNUMBER(SEARCH("food/small batch", N2668)),"small batch",ISNUMBER(SEARCH("games/mobile games", N2668)),"mobile games",ISNUMBER(SEARCH("games/tabletop games", N2668)),"tabletop games",ISNUMBER(SEARCH("games/video games", N2668)),"video games",ISNUMBER(SEARCH("music/classical music", N2668)),"classical music",ISNUMBER(SEARCH("music/electronic music", N2668)),"electronic music",ISNUMBER(SEARCH("music/faith", N2668)),"faith",ISNUMBER(SEARCH("music/indie rock", N2668)),"indie rock",ISNUMBER(SEARCH("music/jazz", N2668)),"jazz",ISNUMBER(SEARCH("music/metal", N2668)),"metal",ISNUMBER(SEARCH("music/pop", N2668)),"pop",ISNUMBER(SEARCH("music/rock", N2668)),"rock",ISNUMBER(SEARCH("music/world music", N2668)),"world music",ISNUMBER(SEARCH("journalism/audio", N2668)),"audio",ISNUMBER(SEARCH("photography/nature", N2668)),"nature",ISNUMBER(SEARCH("photography/people", N2668)),"people",ISNUMBER(SEARCH("photography/photobooks", N2668)),"photobooks",ISNUMBER(SEARCH("photography/places", N2668)),"places",ISNUMBER(SEARCH("publishing/art books", N2668)),"art books",ISNUMBER(SEARCH("publishing/children's books", N2668)),"children's books",ISNUMBER(SEARCH("publishing/fiction", N2668)),"fiction",ISNUMBER(SEARCH("publishing/nonfiction", N2668)),"nonfiction",ISNUMBER(SEARCH("publishing/radio &amp; podcasts", N2668)),"radio &amp; podcasts",ISNUMBER(SEARCH("publishing/translations", N2668)),"translations",ISNUMBER(SEARCH("technology/gadgets", N2668)),"gadgets",ISNUMBER(SEARCH("technology/hardware", N2668)),"hardware",ISNUMBER(SEARCH("technology/makerspaces", N2668)),"makerspaces",ISNUMBER(SEARCH("technology/space exploration", N2668)),"space exploration",ISNUMBER(SEARCH("technology/wearables", N2668)),"wearables",ISNUMBER(SEARCH("technology/web", N2668)),"web",ISNUMBER(SEARCH("theater/musical", N2668)),"musical",ISNUMBER(SEARCH("theater/plays", N2668)),"plays",ISNUMBER(SEARCH("theater/spaces", N2668)),"spaces")</f>
        <v>makerspaces</v>
      </c>
      <c r="S2668" s="6">
        <f t="shared" si="208"/>
        <v>42235.764340277776</v>
      </c>
      <c r="T2668" s="6">
        <f t="shared" si="209"/>
        <v>42272.875</v>
      </c>
    </row>
    <row r="2669" spans="1:20" ht="48" hidden="1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tr">
        <f t="shared" si="207"/>
        <v>technology</v>
      </c>
      <c r="R2669" t="str" cm="1">
        <f t="array" ref="R2669">_xlfn.IFS(ISNUMBER(SEARCH("film &amp; video/television", N2669)),"television",ISNUMBER(SEARCH("film &amp; video/animation", N2669)),"animation",ISNUMBER(SEARCH("film &amp; video/documentary", N2669)),"documentary",ISNUMBER(SEARCH("film &amp; video/drama", N2669)),"drama",ISNUMBER(SEARCH("film &amp; video/science fiction", N2669)),"science fiction",ISNUMBER(SEARCH("film &amp; video/shorts", N2669)),"shorts",ISNUMBER(SEARCH("food/food trucks", N2669)),"food trucks",ISNUMBER(SEARCH("food/restaurants", N2669)),"restaurants",ISNUMBER(SEARCH("food/small batch", N2669)),"small batch",ISNUMBER(SEARCH("games/mobile games", N2669)),"mobile games",ISNUMBER(SEARCH("games/tabletop games", N2669)),"tabletop games",ISNUMBER(SEARCH("games/video games", N2669)),"video games",ISNUMBER(SEARCH("music/classical music", N2669)),"classical music",ISNUMBER(SEARCH("music/electronic music", N2669)),"electronic music",ISNUMBER(SEARCH("music/faith", N2669)),"faith",ISNUMBER(SEARCH("music/indie rock", N2669)),"indie rock",ISNUMBER(SEARCH("music/jazz", N2669)),"jazz",ISNUMBER(SEARCH("music/metal", N2669)),"metal",ISNUMBER(SEARCH("music/pop", N2669)),"pop",ISNUMBER(SEARCH("music/rock", N2669)),"rock",ISNUMBER(SEARCH("music/world music", N2669)),"world music",ISNUMBER(SEARCH("journalism/audio", N2669)),"audio",ISNUMBER(SEARCH("photography/nature", N2669)),"nature",ISNUMBER(SEARCH("photography/people", N2669)),"people",ISNUMBER(SEARCH("photography/photobooks", N2669)),"photobooks",ISNUMBER(SEARCH("photography/places", N2669)),"places",ISNUMBER(SEARCH("publishing/art books", N2669)),"art books",ISNUMBER(SEARCH("publishing/children's books", N2669)),"children's books",ISNUMBER(SEARCH("publishing/fiction", N2669)),"fiction",ISNUMBER(SEARCH("publishing/nonfiction", N2669)),"nonfiction",ISNUMBER(SEARCH("publishing/radio &amp; podcasts", N2669)),"radio &amp; podcasts",ISNUMBER(SEARCH("publishing/translations", N2669)),"translations",ISNUMBER(SEARCH("technology/gadgets", N2669)),"gadgets",ISNUMBER(SEARCH("technology/hardware", N2669)),"hardware",ISNUMBER(SEARCH("technology/makerspaces", N2669)),"makerspaces",ISNUMBER(SEARCH("technology/space exploration", N2669)),"space exploration",ISNUMBER(SEARCH("technology/wearables", N2669)),"wearables",ISNUMBER(SEARCH("technology/web", N2669)),"web",ISNUMBER(SEARCH("theater/musical", N2669)),"musical",ISNUMBER(SEARCH("theater/plays", N2669)),"plays",ISNUMBER(SEARCH("theater/spaces", N2669)),"spaces")</f>
        <v>makerspaces</v>
      </c>
      <c r="S2669" s="6">
        <f t="shared" si="208"/>
        <v>42380.926111111112</v>
      </c>
      <c r="T2669" s="6">
        <f t="shared" si="209"/>
        <v>42410.926111111112</v>
      </c>
    </row>
    <row r="2670" spans="1:20" ht="32" hidden="1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tr">
        <f t="shared" si="207"/>
        <v>technology</v>
      </c>
      <c r="R2670" t="str" cm="1">
        <f t="array" ref="R2670">_xlfn.IFS(ISNUMBER(SEARCH("film &amp; video/television", N2670)),"television",ISNUMBER(SEARCH("film &amp; video/animation", N2670)),"animation",ISNUMBER(SEARCH("film &amp; video/documentary", N2670)),"documentary",ISNUMBER(SEARCH("film &amp; video/drama", N2670)),"drama",ISNUMBER(SEARCH("film &amp; video/science fiction", N2670)),"science fiction",ISNUMBER(SEARCH("film &amp; video/shorts", N2670)),"shorts",ISNUMBER(SEARCH("food/food trucks", N2670)),"food trucks",ISNUMBER(SEARCH("food/restaurants", N2670)),"restaurants",ISNUMBER(SEARCH("food/small batch", N2670)),"small batch",ISNUMBER(SEARCH("games/mobile games", N2670)),"mobile games",ISNUMBER(SEARCH("games/tabletop games", N2670)),"tabletop games",ISNUMBER(SEARCH("games/video games", N2670)),"video games",ISNUMBER(SEARCH("music/classical music", N2670)),"classical music",ISNUMBER(SEARCH("music/electronic music", N2670)),"electronic music",ISNUMBER(SEARCH("music/faith", N2670)),"faith",ISNUMBER(SEARCH("music/indie rock", N2670)),"indie rock",ISNUMBER(SEARCH("music/jazz", N2670)),"jazz",ISNUMBER(SEARCH("music/metal", N2670)),"metal",ISNUMBER(SEARCH("music/pop", N2670)),"pop",ISNUMBER(SEARCH("music/rock", N2670)),"rock",ISNUMBER(SEARCH("music/world music", N2670)),"world music",ISNUMBER(SEARCH("journalism/audio", N2670)),"audio",ISNUMBER(SEARCH("photography/nature", N2670)),"nature",ISNUMBER(SEARCH("photography/people", N2670)),"people",ISNUMBER(SEARCH("photography/photobooks", N2670)),"photobooks",ISNUMBER(SEARCH("photography/places", N2670)),"places",ISNUMBER(SEARCH("publishing/art books", N2670)),"art books",ISNUMBER(SEARCH("publishing/children's books", N2670)),"children's books",ISNUMBER(SEARCH("publishing/fiction", N2670)),"fiction",ISNUMBER(SEARCH("publishing/nonfiction", N2670)),"nonfiction",ISNUMBER(SEARCH("publishing/radio &amp; podcasts", N2670)),"radio &amp; podcasts",ISNUMBER(SEARCH("publishing/translations", N2670)),"translations",ISNUMBER(SEARCH("technology/gadgets", N2670)),"gadgets",ISNUMBER(SEARCH("technology/hardware", N2670)),"hardware",ISNUMBER(SEARCH("technology/makerspaces", N2670)),"makerspaces",ISNUMBER(SEARCH("technology/space exploration", N2670)),"space exploration",ISNUMBER(SEARCH("technology/wearables", N2670)),"wearables",ISNUMBER(SEARCH("technology/web", N2670)),"web",ISNUMBER(SEARCH("theater/musical", N2670)),"musical",ISNUMBER(SEARCH("theater/plays", N2670)),"plays",ISNUMBER(SEARCH("theater/spaces", N2670)),"spaces")</f>
        <v>makerspaces</v>
      </c>
      <c r="S2670" s="6">
        <f t="shared" si="208"/>
        <v>42275.588715277772</v>
      </c>
      <c r="T2670" s="6">
        <f t="shared" si="209"/>
        <v>42317.60555555555</v>
      </c>
    </row>
    <row r="2671" spans="1:20" ht="48" hidden="1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tr">
        <f t="shared" si="207"/>
        <v>technology</v>
      </c>
      <c r="R2671" t="str" cm="1">
        <f t="array" ref="R2671">_xlfn.IFS(ISNUMBER(SEARCH("film &amp; video/television", N2671)),"television",ISNUMBER(SEARCH("film &amp; video/animation", N2671)),"animation",ISNUMBER(SEARCH("film &amp; video/documentary", N2671)),"documentary",ISNUMBER(SEARCH("film &amp; video/drama", N2671)),"drama",ISNUMBER(SEARCH("film &amp; video/science fiction", N2671)),"science fiction",ISNUMBER(SEARCH("film &amp; video/shorts", N2671)),"shorts",ISNUMBER(SEARCH("food/food trucks", N2671)),"food trucks",ISNUMBER(SEARCH("food/restaurants", N2671)),"restaurants",ISNUMBER(SEARCH("food/small batch", N2671)),"small batch",ISNUMBER(SEARCH("games/mobile games", N2671)),"mobile games",ISNUMBER(SEARCH("games/tabletop games", N2671)),"tabletop games",ISNUMBER(SEARCH("games/video games", N2671)),"video games",ISNUMBER(SEARCH("music/classical music", N2671)),"classical music",ISNUMBER(SEARCH("music/electronic music", N2671)),"electronic music",ISNUMBER(SEARCH("music/faith", N2671)),"faith",ISNUMBER(SEARCH("music/indie rock", N2671)),"indie rock",ISNUMBER(SEARCH("music/jazz", N2671)),"jazz",ISNUMBER(SEARCH("music/metal", N2671)),"metal",ISNUMBER(SEARCH("music/pop", N2671)),"pop",ISNUMBER(SEARCH("music/rock", N2671)),"rock",ISNUMBER(SEARCH("music/world music", N2671)),"world music",ISNUMBER(SEARCH("journalism/audio", N2671)),"audio",ISNUMBER(SEARCH("photography/nature", N2671)),"nature",ISNUMBER(SEARCH("photography/people", N2671)),"people",ISNUMBER(SEARCH("photography/photobooks", N2671)),"photobooks",ISNUMBER(SEARCH("photography/places", N2671)),"places",ISNUMBER(SEARCH("publishing/art books", N2671)),"art books",ISNUMBER(SEARCH("publishing/children's books", N2671)),"children's books",ISNUMBER(SEARCH("publishing/fiction", N2671)),"fiction",ISNUMBER(SEARCH("publishing/nonfiction", N2671)),"nonfiction",ISNUMBER(SEARCH("publishing/radio &amp; podcasts", N2671)),"radio &amp; podcasts",ISNUMBER(SEARCH("publishing/translations", N2671)),"translations",ISNUMBER(SEARCH("technology/gadgets", N2671)),"gadgets",ISNUMBER(SEARCH("technology/hardware", N2671)),"hardware",ISNUMBER(SEARCH("technology/makerspaces", N2671)),"makerspaces",ISNUMBER(SEARCH("technology/space exploration", N2671)),"space exploration",ISNUMBER(SEARCH("technology/wearables", N2671)),"wearables",ISNUMBER(SEARCH("technology/web", N2671)),"web",ISNUMBER(SEARCH("theater/musical", N2671)),"musical",ISNUMBER(SEARCH("theater/plays", N2671)),"plays",ISNUMBER(SEARCH("theater/spaces", N2671)),"spaces")</f>
        <v>makerspaces</v>
      </c>
      <c r="S2671" s="6">
        <f t="shared" si="208"/>
        <v>42319.035833333335</v>
      </c>
      <c r="T2671" s="6">
        <f t="shared" si="209"/>
        <v>42379.035833333335</v>
      </c>
    </row>
    <row r="2672" spans="1:20" ht="48" hidden="1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tr">
        <f t="shared" si="207"/>
        <v>technology</v>
      </c>
      <c r="R2672" t="str" cm="1">
        <f t="array" ref="R2672">_xlfn.IFS(ISNUMBER(SEARCH("film &amp; video/television", N2672)),"television",ISNUMBER(SEARCH("film &amp; video/animation", N2672)),"animation",ISNUMBER(SEARCH("film &amp; video/documentary", N2672)),"documentary",ISNUMBER(SEARCH("film &amp; video/drama", N2672)),"drama",ISNUMBER(SEARCH("film &amp; video/science fiction", N2672)),"science fiction",ISNUMBER(SEARCH("film &amp; video/shorts", N2672)),"shorts",ISNUMBER(SEARCH("food/food trucks", N2672)),"food trucks",ISNUMBER(SEARCH("food/restaurants", N2672)),"restaurants",ISNUMBER(SEARCH("food/small batch", N2672)),"small batch",ISNUMBER(SEARCH("games/mobile games", N2672)),"mobile games",ISNUMBER(SEARCH("games/tabletop games", N2672)),"tabletop games",ISNUMBER(SEARCH("games/video games", N2672)),"video games",ISNUMBER(SEARCH("music/classical music", N2672)),"classical music",ISNUMBER(SEARCH("music/electronic music", N2672)),"electronic music",ISNUMBER(SEARCH("music/faith", N2672)),"faith",ISNUMBER(SEARCH("music/indie rock", N2672)),"indie rock",ISNUMBER(SEARCH("music/jazz", N2672)),"jazz",ISNUMBER(SEARCH("music/metal", N2672)),"metal",ISNUMBER(SEARCH("music/pop", N2672)),"pop",ISNUMBER(SEARCH("music/rock", N2672)),"rock",ISNUMBER(SEARCH("music/world music", N2672)),"world music",ISNUMBER(SEARCH("journalism/audio", N2672)),"audio",ISNUMBER(SEARCH("photography/nature", N2672)),"nature",ISNUMBER(SEARCH("photography/people", N2672)),"people",ISNUMBER(SEARCH("photography/photobooks", N2672)),"photobooks",ISNUMBER(SEARCH("photography/places", N2672)),"places",ISNUMBER(SEARCH("publishing/art books", N2672)),"art books",ISNUMBER(SEARCH("publishing/children's books", N2672)),"children's books",ISNUMBER(SEARCH("publishing/fiction", N2672)),"fiction",ISNUMBER(SEARCH("publishing/nonfiction", N2672)),"nonfiction",ISNUMBER(SEARCH("publishing/radio &amp; podcasts", N2672)),"radio &amp; podcasts",ISNUMBER(SEARCH("publishing/translations", N2672)),"translations",ISNUMBER(SEARCH("technology/gadgets", N2672)),"gadgets",ISNUMBER(SEARCH("technology/hardware", N2672)),"hardware",ISNUMBER(SEARCH("technology/makerspaces", N2672)),"makerspaces",ISNUMBER(SEARCH("technology/space exploration", N2672)),"space exploration",ISNUMBER(SEARCH("technology/wearables", N2672)),"wearables",ISNUMBER(SEARCH("technology/web", N2672)),"web",ISNUMBER(SEARCH("theater/musical", N2672)),"musical",ISNUMBER(SEARCH("theater/plays", N2672)),"plays",ISNUMBER(SEARCH("theater/spaces", N2672)),"spaces")</f>
        <v>makerspaces</v>
      </c>
      <c r="S2672" s="6">
        <f t="shared" si="208"/>
        <v>41821.020601851851</v>
      </c>
      <c r="T2672" s="6">
        <f t="shared" si="209"/>
        <v>41849.020601851851</v>
      </c>
    </row>
    <row r="2673" spans="1:20" ht="48" hidden="1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tr">
        <f t="shared" si="207"/>
        <v>technology</v>
      </c>
      <c r="R2673" t="str" cm="1">
        <f t="array" ref="R2673">_xlfn.IFS(ISNUMBER(SEARCH("film &amp; video/television", N2673)),"television",ISNUMBER(SEARCH("film &amp; video/animation", N2673)),"animation",ISNUMBER(SEARCH("film &amp; video/documentary", N2673)),"documentary",ISNUMBER(SEARCH("film &amp; video/drama", N2673)),"drama",ISNUMBER(SEARCH("film &amp; video/science fiction", N2673)),"science fiction",ISNUMBER(SEARCH("film &amp; video/shorts", N2673)),"shorts",ISNUMBER(SEARCH("food/food trucks", N2673)),"food trucks",ISNUMBER(SEARCH("food/restaurants", N2673)),"restaurants",ISNUMBER(SEARCH("food/small batch", N2673)),"small batch",ISNUMBER(SEARCH("games/mobile games", N2673)),"mobile games",ISNUMBER(SEARCH("games/tabletop games", N2673)),"tabletop games",ISNUMBER(SEARCH("games/video games", N2673)),"video games",ISNUMBER(SEARCH("music/classical music", N2673)),"classical music",ISNUMBER(SEARCH("music/electronic music", N2673)),"electronic music",ISNUMBER(SEARCH("music/faith", N2673)),"faith",ISNUMBER(SEARCH("music/indie rock", N2673)),"indie rock",ISNUMBER(SEARCH("music/jazz", N2673)),"jazz",ISNUMBER(SEARCH("music/metal", N2673)),"metal",ISNUMBER(SEARCH("music/pop", N2673)),"pop",ISNUMBER(SEARCH("music/rock", N2673)),"rock",ISNUMBER(SEARCH("music/world music", N2673)),"world music",ISNUMBER(SEARCH("journalism/audio", N2673)),"audio",ISNUMBER(SEARCH("photography/nature", N2673)),"nature",ISNUMBER(SEARCH("photography/people", N2673)),"people",ISNUMBER(SEARCH("photography/photobooks", N2673)),"photobooks",ISNUMBER(SEARCH("photography/places", N2673)),"places",ISNUMBER(SEARCH("publishing/art books", N2673)),"art books",ISNUMBER(SEARCH("publishing/children's books", N2673)),"children's books",ISNUMBER(SEARCH("publishing/fiction", N2673)),"fiction",ISNUMBER(SEARCH("publishing/nonfiction", N2673)),"nonfiction",ISNUMBER(SEARCH("publishing/radio &amp; podcasts", N2673)),"radio &amp; podcasts",ISNUMBER(SEARCH("publishing/translations", N2673)),"translations",ISNUMBER(SEARCH("technology/gadgets", N2673)),"gadgets",ISNUMBER(SEARCH("technology/hardware", N2673)),"hardware",ISNUMBER(SEARCH("technology/makerspaces", N2673)),"makerspaces",ISNUMBER(SEARCH("technology/space exploration", N2673)),"space exploration",ISNUMBER(SEARCH("technology/wearables", N2673)),"wearables",ISNUMBER(SEARCH("technology/web", N2673)),"web",ISNUMBER(SEARCH("theater/musical", N2673)),"musical",ISNUMBER(SEARCH("theater/plays", N2673)),"plays",ISNUMBER(SEARCH("theater/spaces", N2673)),"spaces")</f>
        <v>makerspaces</v>
      </c>
      <c r="S2673" s="6">
        <f t="shared" si="208"/>
        <v>41962.749027777783</v>
      </c>
      <c r="T2673" s="6">
        <f t="shared" si="209"/>
        <v>41992.818055555559</v>
      </c>
    </row>
    <row r="2674" spans="1:20" ht="48" hidden="1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tr">
        <f t="shared" si="207"/>
        <v>technology</v>
      </c>
      <c r="R2674" t="str" cm="1">
        <f t="array" ref="R2674">_xlfn.IFS(ISNUMBER(SEARCH("film &amp; video/television", N2674)),"television",ISNUMBER(SEARCH("film &amp; video/animation", N2674)),"animation",ISNUMBER(SEARCH("film &amp; video/documentary", N2674)),"documentary",ISNUMBER(SEARCH("film &amp; video/drama", N2674)),"drama",ISNUMBER(SEARCH("film &amp; video/science fiction", N2674)),"science fiction",ISNUMBER(SEARCH("film &amp; video/shorts", N2674)),"shorts",ISNUMBER(SEARCH("food/food trucks", N2674)),"food trucks",ISNUMBER(SEARCH("food/restaurants", N2674)),"restaurants",ISNUMBER(SEARCH("food/small batch", N2674)),"small batch",ISNUMBER(SEARCH("games/mobile games", N2674)),"mobile games",ISNUMBER(SEARCH("games/tabletop games", N2674)),"tabletop games",ISNUMBER(SEARCH("games/video games", N2674)),"video games",ISNUMBER(SEARCH("music/classical music", N2674)),"classical music",ISNUMBER(SEARCH("music/electronic music", N2674)),"electronic music",ISNUMBER(SEARCH("music/faith", N2674)),"faith",ISNUMBER(SEARCH("music/indie rock", N2674)),"indie rock",ISNUMBER(SEARCH("music/jazz", N2674)),"jazz",ISNUMBER(SEARCH("music/metal", N2674)),"metal",ISNUMBER(SEARCH("music/pop", N2674)),"pop",ISNUMBER(SEARCH("music/rock", N2674)),"rock",ISNUMBER(SEARCH("music/world music", N2674)),"world music",ISNUMBER(SEARCH("journalism/audio", N2674)),"audio",ISNUMBER(SEARCH("photography/nature", N2674)),"nature",ISNUMBER(SEARCH("photography/people", N2674)),"people",ISNUMBER(SEARCH("photography/photobooks", N2674)),"photobooks",ISNUMBER(SEARCH("photography/places", N2674)),"places",ISNUMBER(SEARCH("publishing/art books", N2674)),"art books",ISNUMBER(SEARCH("publishing/children's books", N2674)),"children's books",ISNUMBER(SEARCH("publishing/fiction", N2674)),"fiction",ISNUMBER(SEARCH("publishing/nonfiction", N2674)),"nonfiction",ISNUMBER(SEARCH("publishing/radio &amp; podcasts", N2674)),"radio &amp; podcasts",ISNUMBER(SEARCH("publishing/translations", N2674)),"translations",ISNUMBER(SEARCH("technology/gadgets", N2674)),"gadgets",ISNUMBER(SEARCH("technology/hardware", N2674)),"hardware",ISNUMBER(SEARCH("technology/makerspaces", N2674)),"makerspaces",ISNUMBER(SEARCH("technology/space exploration", N2674)),"space exploration",ISNUMBER(SEARCH("technology/wearables", N2674)),"wearables",ISNUMBER(SEARCH("technology/web", N2674)),"web",ISNUMBER(SEARCH("theater/musical", N2674)),"musical",ISNUMBER(SEARCH("theater/plays", N2674)),"plays",ISNUMBER(SEARCH("theater/spaces", N2674)),"spaces")</f>
        <v>makerspaces</v>
      </c>
      <c r="S2674" s="6">
        <f t="shared" si="208"/>
        <v>42344.884143518517</v>
      </c>
      <c r="T2674" s="6">
        <f t="shared" si="209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tr">
        <f t="shared" si="207"/>
        <v>technology</v>
      </c>
      <c r="R2675" t="str" cm="1">
        <f t="array" ref="R2675">_xlfn.IFS(ISNUMBER(SEARCH("film &amp; video/television", N2675)),"television",ISNUMBER(SEARCH("film &amp; video/animation", N2675)),"animation",ISNUMBER(SEARCH("film &amp; video/documentary", N2675)),"documentary",ISNUMBER(SEARCH("film &amp; video/drama", N2675)),"drama",ISNUMBER(SEARCH("film &amp; video/science fiction", N2675)),"science fiction",ISNUMBER(SEARCH("film &amp; video/shorts", N2675)),"shorts",ISNUMBER(SEARCH("food/food trucks", N2675)),"food trucks",ISNUMBER(SEARCH("food/restaurants", N2675)),"restaurants",ISNUMBER(SEARCH("food/small batch", N2675)),"small batch",ISNUMBER(SEARCH("games/mobile games", N2675)),"mobile games",ISNUMBER(SEARCH("games/tabletop games", N2675)),"tabletop games",ISNUMBER(SEARCH("games/video games", N2675)),"video games",ISNUMBER(SEARCH("music/classical music", N2675)),"classical music",ISNUMBER(SEARCH("music/electronic music", N2675)),"electronic music",ISNUMBER(SEARCH("music/faith", N2675)),"faith",ISNUMBER(SEARCH("music/indie rock", N2675)),"indie rock",ISNUMBER(SEARCH("music/jazz", N2675)),"jazz",ISNUMBER(SEARCH("music/metal", N2675)),"metal",ISNUMBER(SEARCH("music/pop", N2675)),"pop",ISNUMBER(SEARCH("music/rock", N2675)),"rock",ISNUMBER(SEARCH("music/world music", N2675)),"world music",ISNUMBER(SEARCH("journalism/audio", N2675)),"audio",ISNUMBER(SEARCH("photography/nature", N2675)),"nature",ISNUMBER(SEARCH("photography/people", N2675)),"people",ISNUMBER(SEARCH("photography/photobooks", N2675)),"photobooks",ISNUMBER(SEARCH("photography/places", N2675)),"places",ISNUMBER(SEARCH("publishing/art books", N2675)),"art books",ISNUMBER(SEARCH("publishing/children's books", N2675)),"children's books",ISNUMBER(SEARCH("publishing/fiction", N2675)),"fiction",ISNUMBER(SEARCH("publishing/nonfiction", N2675)),"nonfiction",ISNUMBER(SEARCH("publishing/radio &amp; podcasts", N2675)),"radio &amp; podcasts",ISNUMBER(SEARCH("publishing/translations", N2675)),"translations",ISNUMBER(SEARCH("technology/gadgets", N2675)),"gadgets",ISNUMBER(SEARCH("technology/hardware", N2675)),"hardware",ISNUMBER(SEARCH("technology/makerspaces", N2675)),"makerspaces",ISNUMBER(SEARCH("technology/space exploration", N2675)),"space exploration",ISNUMBER(SEARCH("technology/wearables", N2675)),"wearables",ISNUMBER(SEARCH("technology/web", N2675)),"web",ISNUMBER(SEARCH("theater/musical", N2675)),"musical",ISNUMBER(SEARCH("theater/plays", N2675)),"plays",ISNUMBER(SEARCH("theater/spaces", N2675)),"spaces")</f>
        <v>makerspaces</v>
      </c>
      <c r="S2675" s="6">
        <f t="shared" si="208"/>
        <v>41912.541655092595</v>
      </c>
      <c r="T2675" s="6">
        <f t="shared" si="209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tr">
        <f t="shared" si="207"/>
        <v>technology</v>
      </c>
      <c r="R2676" t="str" cm="1">
        <f t="array" ref="R2676">_xlfn.IFS(ISNUMBER(SEARCH("film &amp; video/television", N2676)),"television",ISNUMBER(SEARCH("film &amp; video/animation", N2676)),"animation",ISNUMBER(SEARCH("film &amp; video/documentary", N2676)),"documentary",ISNUMBER(SEARCH("film &amp; video/drama", N2676)),"drama",ISNUMBER(SEARCH("film &amp; video/science fiction", N2676)),"science fiction",ISNUMBER(SEARCH("film &amp; video/shorts", N2676)),"shorts",ISNUMBER(SEARCH("food/food trucks", N2676)),"food trucks",ISNUMBER(SEARCH("food/restaurants", N2676)),"restaurants",ISNUMBER(SEARCH("food/small batch", N2676)),"small batch",ISNUMBER(SEARCH("games/mobile games", N2676)),"mobile games",ISNUMBER(SEARCH("games/tabletop games", N2676)),"tabletop games",ISNUMBER(SEARCH("games/video games", N2676)),"video games",ISNUMBER(SEARCH("music/classical music", N2676)),"classical music",ISNUMBER(SEARCH("music/electronic music", N2676)),"electronic music",ISNUMBER(SEARCH("music/faith", N2676)),"faith",ISNUMBER(SEARCH("music/indie rock", N2676)),"indie rock",ISNUMBER(SEARCH("music/jazz", N2676)),"jazz",ISNUMBER(SEARCH("music/metal", N2676)),"metal",ISNUMBER(SEARCH("music/pop", N2676)),"pop",ISNUMBER(SEARCH("music/rock", N2676)),"rock",ISNUMBER(SEARCH("music/world music", N2676)),"world music",ISNUMBER(SEARCH("journalism/audio", N2676)),"audio",ISNUMBER(SEARCH("photography/nature", N2676)),"nature",ISNUMBER(SEARCH("photography/people", N2676)),"people",ISNUMBER(SEARCH("photography/photobooks", N2676)),"photobooks",ISNUMBER(SEARCH("photography/places", N2676)),"places",ISNUMBER(SEARCH("publishing/art books", N2676)),"art books",ISNUMBER(SEARCH("publishing/children's books", N2676)),"children's books",ISNUMBER(SEARCH("publishing/fiction", N2676)),"fiction",ISNUMBER(SEARCH("publishing/nonfiction", N2676)),"nonfiction",ISNUMBER(SEARCH("publishing/radio &amp; podcasts", N2676)),"radio &amp; podcasts",ISNUMBER(SEARCH("publishing/translations", N2676)),"translations",ISNUMBER(SEARCH("technology/gadgets", N2676)),"gadgets",ISNUMBER(SEARCH("technology/hardware", N2676)),"hardware",ISNUMBER(SEARCH("technology/makerspaces", N2676)),"makerspaces",ISNUMBER(SEARCH("technology/space exploration", N2676)),"space exploration",ISNUMBER(SEARCH("technology/wearables", N2676)),"wearables",ISNUMBER(SEARCH("technology/web", N2676)),"web",ISNUMBER(SEARCH("theater/musical", N2676)),"musical",ISNUMBER(SEARCH("theater/plays", N2676)),"plays",ISNUMBER(SEARCH("theater/spaces", N2676)),"spaces")</f>
        <v>makerspaces</v>
      </c>
      <c r="S2676" s="6">
        <f t="shared" si="208"/>
        <v>42529.632754629631</v>
      </c>
      <c r="T2676" s="6">
        <f t="shared" si="209"/>
        <v>42556.207638888889</v>
      </c>
    </row>
    <row r="2677" spans="1:20" ht="48" hidden="1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tr">
        <f t="shared" si="207"/>
        <v>technology</v>
      </c>
      <c r="R2677" t="str" cm="1">
        <f t="array" ref="R2677">_xlfn.IFS(ISNUMBER(SEARCH("film &amp; video/television", N2677)),"television",ISNUMBER(SEARCH("film &amp; video/animation", N2677)),"animation",ISNUMBER(SEARCH("film &amp; video/documentary", N2677)),"documentary",ISNUMBER(SEARCH("film &amp; video/drama", N2677)),"drama",ISNUMBER(SEARCH("film &amp; video/science fiction", N2677)),"science fiction",ISNUMBER(SEARCH("film &amp; video/shorts", N2677)),"shorts",ISNUMBER(SEARCH("food/food trucks", N2677)),"food trucks",ISNUMBER(SEARCH("food/restaurants", N2677)),"restaurants",ISNUMBER(SEARCH("food/small batch", N2677)),"small batch",ISNUMBER(SEARCH("games/mobile games", N2677)),"mobile games",ISNUMBER(SEARCH("games/tabletop games", N2677)),"tabletop games",ISNUMBER(SEARCH("games/video games", N2677)),"video games",ISNUMBER(SEARCH("music/classical music", N2677)),"classical music",ISNUMBER(SEARCH("music/electronic music", N2677)),"electronic music",ISNUMBER(SEARCH("music/faith", N2677)),"faith",ISNUMBER(SEARCH("music/indie rock", N2677)),"indie rock",ISNUMBER(SEARCH("music/jazz", N2677)),"jazz",ISNUMBER(SEARCH("music/metal", N2677)),"metal",ISNUMBER(SEARCH("music/pop", N2677)),"pop",ISNUMBER(SEARCH("music/rock", N2677)),"rock",ISNUMBER(SEARCH("music/world music", N2677)),"world music",ISNUMBER(SEARCH("journalism/audio", N2677)),"audio",ISNUMBER(SEARCH("photography/nature", N2677)),"nature",ISNUMBER(SEARCH("photography/people", N2677)),"people",ISNUMBER(SEARCH("photography/photobooks", N2677)),"photobooks",ISNUMBER(SEARCH("photography/places", N2677)),"places",ISNUMBER(SEARCH("publishing/art books", N2677)),"art books",ISNUMBER(SEARCH("publishing/children's books", N2677)),"children's books",ISNUMBER(SEARCH("publishing/fiction", N2677)),"fiction",ISNUMBER(SEARCH("publishing/nonfiction", N2677)),"nonfiction",ISNUMBER(SEARCH("publishing/radio &amp; podcasts", N2677)),"radio &amp; podcasts",ISNUMBER(SEARCH("publishing/translations", N2677)),"translations",ISNUMBER(SEARCH("technology/gadgets", N2677)),"gadgets",ISNUMBER(SEARCH("technology/hardware", N2677)),"hardware",ISNUMBER(SEARCH("technology/makerspaces", N2677)),"makerspaces",ISNUMBER(SEARCH("technology/space exploration", N2677)),"space exploration",ISNUMBER(SEARCH("technology/wearables", N2677)),"wearables",ISNUMBER(SEARCH("technology/web", N2677)),"web",ISNUMBER(SEARCH("theater/musical", N2677)),"musical",ISNUMBER(SEARCH("theater/plays", N2677)),"plays",ISNUMBER(SEARCH("theater/spaces", N2677)),"spaces")</f>
        <v>makerspaces</v>
      </c>
      <c r="S2677" s="6">
        <f t="shared" si="208"/>
        <v>41923.857511574075</v>
      </c>
      <c r="T2677" s="6">
        <f t="shared" si="209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tr">
        <f t="shared" si="207"/>
        <v>technology</v>
      </c>
      <c r="R2678" t="str" cm="1">
        <f t="array" ref="R2678">_xlfn.IFS(ISNUMBER(SEARCH("film &amp; video/television", N2678)),"television",ISNUMBER(SEARCH("film &amp; video/animation", N2678)),"animation",ISNUMBER(SEARCH("film &amp; video/documentary", N2678)),"documentary",ISNUMBER(SEARCH("film &amp; video/drama", N2678)),"drama",ISNUMBER(SEARCH("film &amp; video/science fiction", N2678)),"science fiction",ISNUMBER(SEARCH("film &amp; video/shorts", N2678)),"shorts",ISNUMBER(SEARCH("food/food trucks", N2678)),"food trucks",ISNUMBER(SEARCH("food/restaurants", N2678)),"restaurants",ISNUMBER(SEARCH("food/small batch", N2678)),"small batch",ISNUMBER(SEARCH("games/mobile games", N2678)),"mobile games",ISNUMBER(SEARCH("games/tabletop games", N2678)),"tabletop games",ISNUMBER(SEARCH("games/video games", N2678)),"video games",ISNUMBER(SEARCH("music/classical music", N2678)),"classical music",ISNUMBER(SEARCH("music/electronic music", N2678)),"electronic music",ISNUMBER(SEARCH("music/faith", N2678)),"faith",ISNUMBER(SEARCH("music/indie rock", N2678)),"indie rock",ISNUMBER(SEARCH("music/jazz", N2678)),"jazz",ISNUMBER(SEARCH("music/metal", N2678)),"metal",ISNUMBER(SEARCH("music/pop", N2678)),"pop",ISNUMBER(SEARCH("music/rock", N2678)),"rock",ISNUMBER(SEARCH("music/world music", N2678)),"world music",ISNUMBER(SEARCH("journalism/audio", N2678)),"audio",ISNUMBER(SEARCH("photography/nature", N2678)),"nature",ISNUMBER(SEARCH("photography/people", N2678)),"people",ISNUMBER(SEARCH("photography/photobooks", N2678)),"photobooks",ISNUMBER(SEARCH("photography/places", N2678)),"places",ISNUMBER(SEARCH("publishing/art books", N2678)),"art books",ISNUMBER(SEARCH("publishing/children's books", N2678)),"children's books",ISNUMBER(SEARCH("publishing/fiction", N2678)),"fiction",ISNUMBER(SEARCH("publishing/nonfiction", N2678)),"nonfiction",ISNUMBER(SEARCH("publishing/radio &amp; podcasts", N2678)),"radio &amp; podcasts",ISNUMBER(SEARCH("publishing/translations", N2678)),"translations",ISNUMBER(SEARCH("technology/gadgets", N2678)),"gadgets",ISNUMBER(SEARCH("technology/hardware", N2678)),"hardware",ISNUMBER(SEARCH("technology/makerspaces", N2678)),"makerspaces",ISNUMBER(SEARCH("technology/space exploration", N2678)),"space exploration",ISNUMBER(SEARCH("technology/wearables", N2678)),"wearables",ISNUMBER(SEARCH("technology/web", N2678)),"web",ISNUMBER(SEARCH("theater/musical", N2678)),"musical",ISNUMBER(SEARCH("theater/plays", N2678)),"plays",ISNUMBER(SEARCH("theater/spaces", N2678)),"spaces")</f>
        <v>makerspaces</v>
      </c>
      <c r="S2678" s="6">
        <f t="shared" si="208"/>
        <v>42482.624699074076</v>
      </c>
      <c r="T2678" s="6">
        <f t="shared" si="209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tr">
        <f t="shared" si="207"/>
        <v>technology</v>
      </c>
      <c r="R2679" t="str" cm="1">
        <f t="array" ref="R2679">_xlfn.IFS(ISNUMBER(SEARCH("film &amp; video/television", N2679)),"television",ISNUMBER(SEARCH("film &amp; video/animation", N2679)),"animation",ISNUMBER(SEARCH("film &amp; video/documentary", N2679)),"documentary",ISNUMBER(SEARCH("film &amp; video/drama", N2679)),"drama",ISNUMBER(SEARCH("film &amp; video/science fiction", N2679)),"science fiction",ISNUMBER(SEARCH("film &amp; video/shorts", N2679)),"shorts",ISNUMBER(SEARCH("food/food trucks", N2679)),"food trucks",ISNUMBER(SEARCH("food/restaurants", N2679)),"restaurants",ISNUMBER(SEARCH("food/small batch", N2679)),"small batch",ISNUMBER(SEARCH("games/mobile games", N2679)),"mobile games",ISNUMBER(SEARCH("games/tabletop games", N2679)),"tabletop games",ISNUMBER(SEARCH("games/video games", N2679)),"video games",ISNUMBER(SEARCH("music/classical music", N2679)),"classical music",ISNUMBER(SEARCH("music/electronic music", N2679)),"electronic music",ISNUMBER(SEARCH("music/faith", N2679)),"faith",ISNUMBER(SEARCH("music/indie rock", N2679)),"indie rock",ISNUMBER(SEARCH("music/jazz", N2679)),"jazz",ISNUMBER(SEARCH("music/metal", N2679)),"metal",ISNUMBER(SEARCH("music/pop", N2679)),"pop",ISNUMBER(SEARCH("music/rock", N2679)),"rock",ISNUMBER(SEARCH("music/world music", N2679)),"world music",ISNUMBER(SEARCH("journalism/audio", N2679)),"audio",ISNUMBER(SEARCH("photography/nature", N2679)),"nature",ISNUMBER(SEARCH("photography/people", N2679)),"people",ISNUMBER(SEARCH("photography/photobooks", N2679)),"photobooks",ISNUMBER(SEARCH("photography/places", N2679)),"places",ISNUMBER(SEARCH("publishing/art books", N2679)),"art books",ISNUMBER(SEARCH("publishing/children's books", N2679)),"children's books",ISNUMBER(SEARCH("publishing/fiction", N2679)),"fiction",ISNUMBER(SEARCH("publishing/nonfiction", N2679)),"nonfiction",ISNUMBER(SEARCH("publishing/radio &amp; podcasts", N2679)),"radio &amp; podcasts",ISNUMBER(SEARCH("publishing/translations", N2679)),"translations",ISNUMBER(SEARCH("technology/gadgets", N2679)),"gadgets",ISNUMBER(SEARCH("technology/hardware", N2679)),"hardware",ISNUMBER(SEARCH("technology/makerspaces", N2679)),"makerspaces",ISNUMBER(SEARCH("technology/space exploration", N2679)),"space exploration",ISNUMBER(SEARCH("technology/wearables", N2679)),"wearables",ISNUMBER(SEARCH("technology/web", N2679)),"web",ISNUMBER(SEARCH("theater/musical", N2679)),"musical",ISNUMBER(SEARCH("theater/plays", N2679)),"plays",ISNUMBER(SEARCH("theater/spaces", N2679)),"spaces")</f>
        <v>makerspaces</v>
      </c>
      <c r="S2679" s="6">
        <f t="shared" si="208"/>
        <v>41793.029432870368</v>
      </c>
      <c r="T2679" s="6">
        <f t="shared" si="209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tr">
        <f t="shared" si="207"/>
        <v>technology</v>
      </c>
      <c r="R2680" t="str" cm="1">
        <f t="array" ref="R2680">_xlfn.IFS(ISNUMBER(SEARCH("film &amp; video/television", N2680)),"television",ISNUMBER(SEARCH("film &amp; video/animation", N2680)),"animation",ISNUMBER(SEARCH("film &amp; video/documentary", N2680)),"documentary",ISNUMBER(SEARCH("film &amp; video/drama", N2680)),"drama",ISNUMBER(SEARCH("film &amp; video/science fiction", N2680)),"science fiction",ISNUMBER(SEARCH("film &amp; video/shorts", N2680)),"shorts",ISNUMBER(SEARCH("food/food trucks", N2680)),"food trucks",ISNUMBER(SEARCH("food/restaurants", N2680)),"restaurants",ISNUMBER(SEARCH("food/small batch", N2680)),"small batch",ISNUMBER(SEARCH("games/mobile games", N2680)),"mobile games",ISNUMBER(SEARCH("games/tabletop games", N2680)),"tabletop games",ISNUMBER(SEARCH("games/video games", N2680)),"video games",ISNUMBER(SEARCH("music/classical music", N2680)),"classical music",ISNUMBER(SEARCH("music/electronic music", N2680)),"electronic music",ISNUMBER(SEARCH("music/faith", N2680)),"faith",ISNUMBER(SEARCH("music/indie rock", N2680)),"indie rock",ISNUMBER(SEARCH("music/jazz", N2680)),"jazz",ISNUMBER(SEARCH("music/metal", N2680)),"metal",ISNUMBER(SEARCH("music/pop", N2680)),"pop",ISNUMBER(SEARCH("music/rock", N2680)),"rock",ISNUMBER(SEARCH("music/world music", N2680)),"world music",ISNUMBER(SEARCH("journalism/audio", N2680)),"audio",ISNUMBER(SEARCH("photography/nature", N2680)),"nature",ISNUMBER(SEARCH("photography/people", N2680)),"people",ISNUMBER(SEARCH("photography/photobooks", N2680)),"photobooks",ISNUMBER(SEARCH("photography/places", N2680)),"places",ISNUMBER(SEARCH("publishing/art books", N2680)),"art books",ISNUMBER(SEARCH("publishing/children's books", N2680)),"children's books",ISNUMBER(SEARCH("publishing/fiction", N2680)),"fiction",ISNUMBER(SEARCH("publishing/nonfiction", N2680)),"nonfiction",ISNUMBER(SEARCH("publishing/radio &amp; podcasts", N2680)),"radio &amp; podcasts",ISNUMBER(SEARCH("publishing/translations", N2680)),"translations",ISNUMBER(SEARCH("technology/gadgets", N2680)),"gadgets",ISNUMBER(SEARCH("technology/hardware", N2680)),"hardware",ISNUMBER(SEARCH("technology/makerspaces", N2680)),"makerspaces",ISNUMBER(SEARCH("technology/space exploration", N2680)),"space exploration",ISNUMBER(SEARCH("technology/wearables", N2680)),"wearables",ISNUMBER(SEARCH("technology/web", N2680)),"web",ISNUMBER(SEARCH("theater/musical", N2680)),"musical",ISNUMBER(SEARCH("theater/plays", N2680)),"plays",ISNUMBER(SEARCH("theater/spaces", N2680)),"spaces")</f>
        <v>makerspaces</v>
      </c>
      <c r="S2680" s="6">
        <f t="shared" si="208"/>
        <v>42241.798206018517</v>
      </c>
      <c r="T2680" s="6">
        <f t="shared" si="209"/>
        <v>42271.798206018517</v>
      </c>
    </row>
    <row r="2681" spans="1:20" ht="48" hidden="1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tr">
        <f t="shared" si="207"/>
        <v>technology</v>
      </c>
      <c r="R2681" t="str" cm="1">
        <f t="array" ref="R2681">_xlfn.IFS(ISNUMBER(SEARCH("film &amp; video/television", N2681)),"television",ISNUMBER(SEARCH("film &amp; video/animation", N2681)),"animation",ISNUMBER(SEARCH("film &amp; video/documentary", N2681)),"documentary",ISNUMBER(SEARCH("film &amp; video/drama", N2681)),"drama",ISNUMBER(SEARCH("film &amp; video/science fiction", N2681)),"science fiction",ISNUMBER(SEARCH("film &amp; video/shorts", N2681)),"shorts",ISNUMBER(SEARCH("food/food trucks", N2681)),"food trucks",ISNUMBER(SEARCH("food/restaurants", N2681)),"restaurants",ISNUMBER(SEARCH("food/small batch", N2681)),"small batch",ISNUMBER(SEARCH("games/mobile games", N2681)),"mobile games",ISNUMBER(SEARCH("games/tabletop games", N2681)),"tabletop games",ISNUMBER(SEARCH("games/video games", N2681)),"video games",ISNUMBER(SEARCH("music/classical music", N2681)),"classical music",ISNUMBER(SEARCH("music/electronic music", N2681)),"electronic music",ISNUMBER(SEARCH("music/faith", N2681)),"faith",ISNUMBER(SEARCH("music/indie rock", N2681)),"indie rock",ISNUMBER(SEARCH("music/jazz", N2681)),"jazz",ISNUMBER(SEARCH("music/metal", N2681)),"metal",ISNUMBER(SEARCH("music/pop", N2681)),"pop",ISNUMBER(SEARCH("music/rock", N2681)),"rock",ISNUMBER(SEARCH("music/world music", N2681)),"world music",ISNUMBER(SEARCH("journalism/audio", N2681)),"audio",ISNUMBER(SEARCH("photography/nature", N2681)),"nature",ISNUMBER(SEARCH("photography/people", N2681)),"people",ISNUMBER(SEARCH("photography/photobooks", N2681)),"photobooks",ISNUMBER(SEARCH("photography/places", N2681)),"places",ISNUMBER(SEARCH("publishing/art books", N2681)),"art books",ISNUMBER(SEARCH("publishing/children's books", N2681)),"children's books",ISNUMBER(SEARCH("publishing/fiction", N2681)),"fiction",ISNUMBER(SEARCH("publishing/nonfiction", N2681)),"nonfiction",ISNUMBER(SEARCH("publishing/radio &amp; podcasts", N2681)),"radio &amp; podcasts",ISNUMBER(SEARCH("publishing/translations", N2681)),"translations",ISNUMBER(SEARCH("technology/gadgets", N2681)),"gadgets",ISNUMBER(SEARCH("technology/hardware", N2681)),"hardware",ISNUMBER(SEARCH("technology/makerspaces", N2681)),"makerspaces",ISNUMBER(SEARCH("technology/space exploration", N2681)),"space exploration",ISNUMBER(SEARCH("technology/wearables", N2681)),"wearables",ISNUMBER(SEARCH("technology/web", N2681)),"web",ISNUMBER(SEARCH("theater/musical", N2681)),"musical",ISNUMBER(SEARCH("theater/plays", N2681)),"plays",ISNUMBER(SEARCH("theater/spaces", N2681)),"spaces")</f>
        <v>makerspaces</v>
      </c>
      <c r="S2681" s="6">
        <f t="shared" si="208"/>
        <v>42033.001087962963</v>
      </c>
      <c r="T2681" s="6">
        <f t="shared" si="209"/>
        <v>42063.001087962963</v>
      </c>
    </row>
    <row r="2682" spans="1:20" ht="16" hidden="1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tr">
        <f t="shared" si="207"/>
        <v>technology</v>
      </c>
      <c r="R2682" t="str" cm="1">
        <f t="array" ref="R2682">_xlfn.IFS(ISNUMBER(SEARCH("film &amp; video/television", N2682)),"television",ISNUMBER(SEARCH("film &amp; video/animation", N2682)),"animation",ISNUMBER(SEARCH("film &amp; video/documentary", N2682)),"documentary",ISNUMBER(SEARCH("film &amp; video/drama", N2682)),"drama",ISNUMBER(SEARCH("film &amp; video/science fiction", N2682)),"science fiction",ISNUMBER(SEARCH("film &amp; video/shorts", N2682)),"shorts",ISNUMBER(SEARCH("food/food trucks", N2682)),"food trucks",ISNUMBER(SEARCH("food/restaurants", N2682)),"restaurants",ISNUMBER(SEARCH("food/small batch", N2682)),"small batch",ISNUMBER(SEARCH("games/mobile games", N2682)),"mobile games",ISNUMBER(SEARCH("games/tabletop games", N2682)),"tabletop games",ISNUMBER(SEARCH("games/video games", N2682)),"video games",ISNUMBER(SEARCH("music/classical music", N2682)),"classical music",ISNUMBER(SEARCH("music/electronic music", N2682)),"electronic music",ISNUMBER(SEARCH("music/faith", N2682)),"faith",ISNUMBER(SEARCH("music/indie rock", N2682)),"indie rock",ISNUMBER(SEARCH("music/jazz", N2682)),"jazz",ISNUMBER(SEARCH("music/metal", N2682)),"metal",ISNUMBER(SEARCH("music/pop", N2682)),"pop",ISNUMBER(SEARCH("music/rock", N2682)),"rock",ISNUMBER(SEARCH("music/world music", N2682)),"world music",ISNUMBER(SEARCH("journalism/audio", N2682)),"audio",ISNUMBER(SEARCH("photography/nature", N2682)),"nature",ISNUMBER(SEARCH("photography/people", N2682)),"people",ISNUMBER(SEARCH("photography/photobooks", N2682)),"photobooks",ISNUMBER(SEARCH("photography/places", N2682)),"places",ISNUMBER(SEARCH("publishing/art books", N2682)),"art books",ISNUMBER(SEARCH("publishing/children's books", N2682)),"children's books",ISNUMBER(SEARCH("publishing/fiction", N2682)),"fiction",ISNUMBER(SEARCH("publishing/nonfiction", N2682)),"nonfiction",ISNUMBER(SEARCH("publishing/radio &amp; podcasts", N2682)),"radio &amp; podcasts",ISNUMBER(SEARCH("publishing/translations", N2682)),"translations",ISNUMBER(SEARCH("technology/gadgets", N2682)),"gadgets",ISNUMBER(SEARCH("technology/hardware", N2682)),"hardware",ISNUMBER(SEARCH("technology/makerspaces", N2682)),"makerspaces",ISNUMBER(SEARCH("technology/space exploration", N2682)),"space exploration",ISNUMBER(SEARCH("technology/wearables", N2682)),"wearables",ISNUMBER(SEARCH("technology/web", N2682)),"web",ISNUMBER(SEARCH("theater/musical", N2682)),"musical",ISNUMBER(SEARCH("theater/plays", N2682)),"plays",ISNUMBER(SEARCH("theater/spaces", N2682)),"spaces")</f>
        <v>makerspaces</v>
      </c>
      <c r="S2682" s="6">
        <f t="shared" si="208"/>
        <v>42436.211701388893</v>
      </c>
      <c r="T2682" s="6">
        <f t="shared" si="209"/>
        <v>42466.170034722221</v>
      </c>
    </row>
    <row r="2683" spans="1:20" ht="48" hidden="1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tr">
        <f t="shared" si="207"/>
        <v>food</v>
      </c>
      <c r="R2683" t="str" cm="1">
        <f t="array" ref="R2683">_xlfn.IFS(ISNUMBER(SEARCH("film &amp; video/television", N2683)),"television",ISNUMBER(SEARCH("film &amp; video/animation", N2683)),"animation",ISNUMBER(SEARCH("film &amp; video/documentary", N2683)),"documentary",ISNUMBER(SEARCH("film &amp; video/drama", N2683)),"drama",ISNUMBER(SEARCH("film &amp; video/science fiction", N2683)),"science fiction",ISNUMBER(SEARCH("film &amp; video/shorts", N2683)),"shorts",ISNUMBER(SEARCH("food/food trucks", N2683)),"food trucks",ISNUMBER(SEARCH("food/restaurants", N2683)),"restaurants",ISNUMBER(SEARCH("food/small batch", N2683)),"small batch",ISNUMBER(SEARCH("games/mobile games", N2683)),"mobile games",ISNUMBER(SEARCH("games/tabletop games", N2683)),"tabletop games",ISNUMBER(SEARCH("games/video games", N2683)),"video games",ISNUMBER(SEARCH("music/classical music", N2683)),"classical music",ISNUMBER(SEARCH("music/electronic music", N2683)),"electronic music",ISNUMBER(SEARCH("music/faith", N2683)),"faith",ISNUMBER(SEARCH("music/indie rock", N2683)),"indie rock",ISNUMBER(SEARCH("music/jazz", N2683)),"jazz",ISNUMBER(SEARCH("music/metal", N2683)),"metal",ISNUMBER(SEARCH("music/pop", N2683)),"pop",ISNUMBER(SEARCH("music/rock", N2683)),"rock",ISNUMBER(SEARCH("music/world music", N2683)),"world music",ISNUMBER(SEARCH("journalism/audio", N2683)),"audio",ISNUMBER(SEARCH("photography/nature", N2683)),"nature",ISNUMBER(SEARCH("photography/people", N2683)),"people",ISNUMBER(SEARCH("photography/photobooks", N2683)),"photobooks",ISNUMBER(SEARCH("photography/places", N2683)),"places",ISNUMBER(SEARCH("publishing/art books", N2683)),"art books",ISNUMBER(SEARCH("publishing/children's books", N2683)),"children's books",ISNUMBER(SEARCH("publishing/fiction", N2683)),"fiction",ISNUMBER(SEARCH("publishing/nonfiction", N2683)),"nonfiction",ISNUMBER(SEARCH("publishing/radio &amp; podcasts", N2683)),"radio &amp; podcasts",ISNUMBER(SEARCH("publishing/translations", N2683)),"translations",ISNUMBER(SEARCH("technology/gadgets", N2683)),"gadgets",ISNUMBER(SEARCH("technology/hardware", N2683)),"hardware",ISNUMBER(SEARCH("technology/makerspaces", N2683)),"makerspaces",ISNUMBER(SEARCH("technology/space exploration", N2683)),"space exploration",ISNUMBER(SEARCH("technology/wearables", N2683)),"wearables",ISNUMBER(SEARCH("technology/web", N2683)),"web",ISNUMBER(SEARCH("theater/musical", N2683)),"musical",ISNUMBER(SEARCH("theater/plays", N2683)),"plays",ISNUMBER(SEARCH("theater/spaces", N2683)),"spaces")</f>
        <v>food trucks</v>
      </c>
      <c r="S2683" s="6">
        <f t="shared" si="208"/>
        <v>41805.895254629628</v>
      </c>
      <c r="T2683" s="6">
        <f t="shared" si="209"/>
        <v>41830.895254629628</v>
      </c>
    </row>
    <row r="2684" spans="1:20" ht="48" hidden="1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tr">
        <f t="shared" si="207"/>
        <v>food</v>
      </c>
      <c r="R2684" t="str" cm="1">
        <f t="array" ref="R2684">_xlfn.IFS(ISNUMBER(SEARCH("film &amp; video/television", N2684)),"television",ISNUMBER(SEARCH("film &amp; video/animation", N2684)),"animation",ISNUMBER(SEARCH("film &amp; video/documentary", N2684)),"documentary",ISNUMBER(SEARCH("film &amp; video/drama", N2684)),"drama",ISNUMBER(SEARCH("film &amp; video/science fiction", N2684)),"science fiction",ISNUMBER(SEARCH("film &amp; video/shorts", N2684)),"shorts",ISNUMBER(SEARCH("food/food trucks", N2684)),"food trucks",ISNUMBER(SEARCH("food/restaurants", N2684)),"restaurants",ISNUMBER(SEARCH("food/small batch", N2684)),"small batch",ISNUMBER(SEARCH("games/mobile games", N2684)),"mobile games",ISNUMBER(SEARCH("games/tabletop games", N2684)),"tabletop games",ISNUMBER(SEARCH("games/video games", N2684)),"video games",ISNUMBER(SEARCH("music/classical music", N2684)),"classical music",ISNUMBER(SEARCH("music/electronic music", N2684)),"electronic music",ISNUMBER(SEARCH("music/faith", N2684)),"faith",ISNUMBER(SEARCH("music/indie rock", N2684)),"indie rock",ISNUMBER(SEARCH("music/jazz", N2684)),"jazz",ISNUMBER(SEARCH("music/metal", N2684)),"metal",ISNUMBER(SEARCH("music/pop", N2684)),"pop",ISNUMBER(SEARCH("music/rock", N2684)),"rock",ISNUMBER(SEARCH("music/world music", N2684)),"world music",ISNUMBER(SEARCH("journalism/audio", N2684)),"audio",ISNUMBER(SEARCH("photography/nature", N2684)),"nature",ISNUMBER(SEARCH("photography/people", N2684)),"people",ISNUMBER(SEARCH("photography/photobooks", N2684)),"photobooks",ISNUMBER(SEARCH("photography/places", N2684)),"places",ISNUMBER(SEARCH("publishing/art books", N2684)),"art books",ISNUMBER(SEARCH("publishing/children's books", N2684)),"children's books",ISNUMBER(SEARCH("publishing/fiction", N2684)),"fiction",ISNUMBER(SEARCH("publishing/nonfiction", N2684)),"nonfiction",ISNUMBER(SEARCH("publishing/radio &amp; podcasts", N2684)),"radio &amp; podcasts",ISNUMBER(SEARCH("publishing/translations", N2684)),"translations",ISNUMBER(SEARCH("technology/gadgets", N2684)),"gadgets",ISNUMBER(SEARCH("technology/hardware", N2684)),"hardware",ISNUMBER(SEARCH("technology/makerspaces", N2684)),"makerspaces",ISNUMBER(SEARCH("technology/space exploration", N2684)),"space exploration",ISNUMBER(SEARCH("technology/wearables", N2684)),"wearables",ISNUMBER(SEARCH("technology/web", N2684)),"web",ISNUMBER(SEARCH("theater/musical", N2684)),"musical",ISNUMBER(SEARCH("theater/plays", N2684)),"plays",ISNUMBER(SEARCH("theater/spaces", N2684)),"spaces")</f>
        <v>food trucks</v>
      </c>
      <c r="S2684" s="6">
        <f t="shared" si="208"/>
        <v>41932.871990740743</v>
      </c>
      <c r="T2684" s="6">
        <f t="shared" si="209"/>
        <v>41965.249305555553</v>
      </c>
    </row>
    <row r="2685" spans="1:20" ht="48" hidden="1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tr">
        <f t="shared" si="207"/>
        <v>food</v>
      </c>
      <c r="R2685" t="str" cm="1">
        <f t="array" ref="R2685">_xlfn.IFS(ISNUMBER(SEARCH("film &amp; video/television", N2685)),"television",ISNUMBER(SEARCH("film &amp; video/animation", N2685)),"animation",ISNUMBER(SEARCH("film &amp; video/documentary", N2685)),"documentary",ISNUMBER(SEARCH("film &amp; video/drama", N2685)),"drama",ISNUMBER(SEARCH("film &amp; video/science fiction", N2685)),"science fiction",ISNUMBER(SEARCH("film &amp; video/shorts", N2685)),"shorts",ISNUMBER(SEARCH("food/food trucks", N2685)),"food trucks",ISNUMBER(SEARCH("food/restaurants", N2685)),"restaurants",ISNUMBER(SEARCH("food/small batch", N2685)),"small batch",ISNUMBER(SEARCH("games/mobile games", N2685)),"mobile games",ISNUMBER(SEARCH("games/tabletop games", N2685)),"tabletop games",ISNUMBER(SEARCH("games/video games", N2685)),"video games",ISNUMBER(SEARCH("music/classical music", N2685)),"classical music",ISNUMBER(SEARCH("music/electronic music", N2685)),"electronic music",ISNUMBER(SEARCH("music/faith", N2685)),"faith",ISNUMBER(SEARCH("music/indie rock", N2685)),"indie rock",ISNUMBER(SEARCH("music/jazz", N2685)),"jazz",ISNUMBER(SEARCH("music/metal", N2685)),"metal",ISNUMBER(SEARCH("music/pop", N2685)),"pop",ISNUMBER(SEARCH("music/rock", N2685)),"rock",ISNUMBER(SEARCH("music/world music", N2685)),"world music",ISNUMBER(SEARCH("journalism/audio", N2685)),"audio",ISNUMBER(SEARCH("photography/nature", N2685)),"nature",ISNUMBER(SEARCH("photography/people", N2685)),"people",ISNUMBER(SEARCH("photography/photobooks", N2685)),"photobooks",ISNUMBER(SEARCH("photography/places", N2685)),"places",ISNUMBER(SEARCH("publishing/art books", N2685)),"art books",ISNUMBER(SEARCH("publishing/children's books", N2685)),"children's books",ISNUMBER(SEARCH("publishing/fiction", N2685)),"fiction",ISNUMBER(SEARCH("publishing/nonfiction", N2685)),"nonfiction",ISNUMBER(SEARCH("publishing/radio &amp; podcasts", N2685)),"radio &amp; podcasts",ISNUMBER(SEARCH("publishing/translations", N2685)),"translations",ISNUMBER(SEARCH("technology/gadgets", N2685)),"gadgets",ISNUMBER(SEARCH("technology/hardware", N2685)),"hardware",ISNUMBER(SEARCH("technology/makerspaces", N2685)),"makerspaces",ISNUMBER(SEARCH("technology/space exploration", N2685)),"space exploration",ISNUMBER(SEARCH("technology/wearables", N2685)),"wearables",ISNUMBER(SEARCH("technology/web", N2685)),"web",ISNUMBER(SEARCH("theater/musical", N2685)),"musical",ISNUMBER(SEARCH("theater/plays", N2685)),"plays",ISNUMBER(SEARCH("theater/spaces", N2685)),"spaces")</f>
        <v>food trucks</v>
      </c>
      <c r="S2685" s="6">
        <f t="shared" si="208"/>
        <v>42034.75509259259</v>
      </c>
      <c r="T2685" s="6">
        <f t="shared" si="209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tr">
        <f t="shared" si="207"/>
        <v>food</v>
      </c>
      <c r="R2686" t="str" cm="1">
        <f t="array" ref="R2686">_xlfn.IFS(ISNUMBER(SEARCH("film &amp; video/television", N2686)),"television",ISNUMBER(SEARCH("film &amp; video/animation", N2686)),"animation",ISNUMBER(SEARCH("film &amp; video/documentary", N2686)),"documentary",ISNUMBER(SEARCH("film &amp; video/drama", N2686)),"drama",ISNUMBER(SEARCH("film &amp; video/science fiction", N2686)),"science fiction",ISNUMBER(SEARCH("film &amp; video/shorts", N2686)),"shorts",ISNUMBER(SEARCH("food/food trucks", N2686)),"food trucks",ISNUMBER(SEARCH("food/restaurants", N2686)),"restaurants",ISNUMBER(SEARCH("food/small batch", N2686)),"small batch",ISNUMBER(SEARCH("games/mobile games", N2686)),"mobile games",ISNUMBER(SEARCH("games/tabletop games", N2686)),"tabletop games",ISNUMBER(SEARCH("games/video games", N2686)),"video games",ISNUMBER(SEARCH("music/classical music", N2686)),"classical music",ISNUMBER(SEARCH("music/electronic music", N2686)),"electronic music",ISNUMBER(SEARCH("music/faith", N2686)),"faith",ISNUMBER(SEARCH("music/indie rock", N2686)),"indie rock",ISNUMBER(SEARCH("music/jazz", N2686)),"jazz",ISNUMBER(SEARCH("music/metal", N2686)),"metal",ISNUMBER(SEARCH("music/pop", N2686)),"pop",ISNUMBER(SEARCH("music/rock", N2686)),"rock",ISNUMBER(SEARCH("music/world music", N2686)),"world music",ISNUMBER(SEARCH("journalism/audio", N2686)),"audio",ISNUMBER(SEARCH("photography/nature", N2686)),"nature",ISNUMBER(SEARCH("photography/people", N2686)),"people",ISNUMBER(SEARCH("photography/photobooks", N2686)),"photobooks",ISNUMBER(SEARCH("photography/places", N2686)),"places",ISNUMBER(SEARCH("publishing/art books", N2686)),"art books",ISNUMBER(SEARCH("publishing/children's books", N2686)),"children's books",ISNUMBER(SEARCH("publishing/fiction", N2686)),"fiction",ISNUMBER(SEARCH("publishing/nonfiction", N2686)),"nonfiction",ISNUMBER(SEARCH("publishing/radio &amp; podcasts", N2686)),"radio &amp; podcasts",ISNUMBER(SEARCH("publishing/translations", N2686)),"translations",ISNUMBER(SEARCH("technology/gadgets", N2686)),"gadgets",ISNUMBER(SEARCH("technology/hardware", N2686)),"hardware",ISNUMBER(SEARCH("technology/makerspaces", N2686)),"makerspaces",ISNUMBER(SEARCH("technology/space exploration", N2686)),"space exploration",ISNUMBER(SEARCH("technology/wearables", N2686)),"wearables",ISNUMBER(SEARCH("technology/web", N2686)),"web",ISNUMBER(SEARCH("theater/musical", N2686)),"musical",ISNUMBER(SEARCH("theater/plays", N2686)),"plays",ISNUMBER(SEARCH("theater/spaces", N2686)),"spaces")</f>
        <v>food trucks</v>
      </c>
      <c r="S2686" s="6">
        <f t="shared" si="208"/>
        <v>41820.914641203701</v>
      </c>
      <c r="T2686" s="6">
        <f t="shared" si="209"/>
        <v>41860.914641203701</v>
      </c>
    </row>
    <row r="2687" spans="1:20" ht="48" hidden="1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tr">
        <f t="shared" si="207"/>
        <v>food</v>
      </c>
      <c r="R2687" t="str" cm="1">
        <f t="array" ref="R2687">_xlfn.IFS(ISNUMBER(SEARCH("film &amp; video/television", N2687)),"television",ISNUMBER(SEARCH("film &amp; video/animation", N2687)),"animation",ISNUMBER(SEARCH("film &amp; video/documentary", N2687)),"documentary",ISNUMBER(SEARCH("film &amp; video/drama", N2687)),"drama",ISNUMBER(SEARCH("film &amp; video/science fiction", N2687)),"science fiction",ISNUMBER(SEARCH("film &amp; video/shorts", N2687)),"shorts",ISNUMBER(SEARCH("food/food trucks", N2687)),"food trucks",ISNUMBER(SEARCH("food/restaurants", N2687)),"restaurants",ISNUMBER(SEARCH("food/small batch", N2687)),"small batch",ISNUMBER(SEARCH("games/mobile games", N2687)),"mobile games",ISNUMBER(SEARCH("games/tabletop games", N2687)),"tabletop games",ISNUMBER(SEARCH("games/video games", N2687)),"video games",ISNUMBER(SEARCH("music/classical music", N2687)),"classical music",ISNUMBER(SEARCH("music/electronic music", N2687)),"electronic music",ISNUMBER(SEARCH("music/faith", N2687)),"faith",ISNUMBER(SEARCH("music/indie rock", N2687)),"indie rock",ISNUMBER(SEARCH("music/jazz", N2687)),"jazz",ISNUMBER(SEARCH("music/metal", N2687)),"metal",ISNUMBER(SEARCH("music/pop", N2687)),"pop",ISNUMBER(SEARCH("music/rock", N2687)),"rock",ISNUMBER(SEARCH("music/world music", N2687)),"world music",ISNUMBER(SEARCH("journalism/audio", N2687)),"audio",ISNUMBER(SEARCH("photography/nature", N2687)),"nature",ISNUMBER(SEARCH("photography/people", N2687)),"people",ISNUMBER(SEARCH("photography/photobooks", N2687)),"photobooks",ISNUMBER(SEARCH("photography/places", N2687)),"places",ISNUMBER(SEARCH("publishing/art books", N2687)),"art books",ISNUMBER(SEARCH("publishing/children's books", N2687)),"children's books",ISNUMBER(SEARCH("publishing/fiction", N2687)),"fiction",ISNUMBER(SEARCH("publishing/nonfiction", N2687)),"nonfiction",ISNUMBER(SEARCH("publishing/radio &amp; podcasts", N2687)),"radio &amp; podcasts",ISNUMBER(SEARCH("publishing/translations", N2687)),"translations",ISNUMBER(SEARCH("technology/gadgets", N2687)),"gadgets",ISNUMBER(SEARCH("technology/hardware", N2687)),"hardware",ISNUMBER(SEARCH("technology/makerspaces", N2687)),"makerspaces",ISNUMBER(SEARCH("technology/space exploration", N2687)),"space exploration",ISNUMBER(SEARCH("technology/wearables", N2687)),"wearables",ISNUMBER(SEARCH("technology/web", N2687)),"web",ISNUMBER(SEARCH("theater/musical", N2687)),"musical",ISNUMBER(SEARCH("theater/plays", N2687)),"plays",ISNUMBER(SEARCH("theater/spaces", N2687)),"spaces")</f>
        <v>food trucks</v>
      </c>
      <c r="S2687" s="6">
        <f t="shared" si="208"/>
        <v>42061.69594907407</v>
      </c>
      <c r="T2687" s="6">
        <f t="shared" si="209"/>
        <v>42121.654282407413</v>
      </c>
    </row>
    <row r="2688" spans="1:20" ht="48" hidden="1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v>0</v>
      </c>
      <c r="Q2688" t="str">
        <f t="shared" si="207"/>
        <v>food</v>
      </c>
      <c r="R2688" t="str" cm="1">
        <f t="array" ref="R2688">_xlfn.IFS(ISNUMBER(SEARCH("film &amp; video/television", N2688)),"television",ISNUMBER(SEARCH("film &amp; video/animation", N2688)),"animation",ISNUMBER(SEARCH("film &amp; video/documentary", N2688)),"documentary",ISNUMBER(SEARCH("film &amp; video/drama", N2688)),"drama",ISNUMBER(SEARCH("film &amp; video/science fiction", N2688)),"science fiction",ISNUMBER(SEARCH("film &amp; video/shorts", N2688)),"shorts",ISNUMBER(SEARCH("food/food trucks", N2688)),"food trucks",ISNUMBER(SEARCH("food/restaurants", N2688)),"restaurants",ISNUMBER(SEARCH("food/small batch", N2688)),"small batch",ISNUMBER(SEARCH("games/mobile games", N2688)),"mobile games",ISNUMBER(SEARCH("games/tabletop games", N2688)),"tabletop games",ISNUMBER(SEARCH("games/video games", N2688)),"video games",ISNUMBER(SEARCH("music/classical music", N2688)),"classical music",ISNUMBER(SEARCH("music/electronic music", N2688)),"electronic music",ISNUMBER(SEARCH("music/faith", N2688)),"faith",ISNUMBER(SEARCH("music/indie rock", N2688)),"indie rock",ISNUMBER(SEARCH("music/jazz", N2688)),"jazz",ISNUMBER(SEARCH("music/metal", N2688)),"metal",ISNUMBER(SEARCH("music/pop", N2688)),"pop",ISNUMBER(SEARCH("music/rock", N2688)),"rock",ISNUMBER(SEARCH("music/world music", N2688)),"world music",ISNUMBER(SEARCH("journalism/audio", N2688)),"audio",ISNUMBER(SEARCH("photography/nature", N2688)),"nature",ISNUMBER(SEARCH("photography/people", N2688)),"people",ISNUMBER(SEARCH("photography/photobooks", N2688)),"photobooks",ISNUMBER(SEARCH("photography/places", N2688)),"places",ISNUMBER(SEARCH("publishing/art books", N2688)),"art books",ISNUMBER(SEARCH("publishing/children's books", N2688)),"children's books",ISNUMBER(SEARCH("publishing/fiction", N2688)),"fiction",ISNUMBER(SEARCH("publishing/nonfiction", N2688)),"nonfiction",ISNUMBER(SEARCH("publishing/radio &amp; podcasts", N2688)),"radio &amp; podcasts",ISNUMBER(SEARCH("publishing/translations", N2688)),"translations",ISNUMBER(SEARCH("technology/gadgets", N2688)),"gadgets",ISNUMBER(SEARCH("technology/hardware", N2688)),"hardware",ISNUMBER(SEARCH("technology/makerspaces", N2688)),"makerspaces",ISNUMBER(SEARCH("technology/space exploration", N2688)),"space exploration",ISNUMBER(SEARCH("technology/wearables", N2688)),"wearables",ISNUMBER(SEARCH("technology/web", N2688)),"web",ISNUMBER(SEARCH("theater/musical", N2688)),"musical",ISNUMBER(SEARCH("theater/plays", N2688)),"plays",ISNUMBER(SEARCH("theater/spaces", N2688)),"spaces")</f>
        <v>food trucks</v>
      </c>
      <c r="S2688" s="6">
        <f t="shared" si="208"/>
        <v>41892.974803240737</v>
      </c>
      <c r="T2688" s="6">
        <f t="shared" si="209"/>
        <v>41912.974803240737</v>
      </c>
    </row>
    <row r="2689" spans="1:20" ht="32" hidden="1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v>0</v>
      </c>
      <c r="Q2689" t="str">
        <f t="shared" si="207"/>
        <v>food</v>
      </c>
      <c r="R2689" t="str" cm="1">
        <f t="array" ref="R2689">_xlfn.IFS(ISNUMBER(SEARCH("film &amp; video/television", N2689)),"television",ISNUMBER(SEARCH("film &amp; video/animation", N2689)),"animation",ISNUMBER(SEARCH("film &amp; video/documentary", N2689)),"documentary",ISNUMBER(SEARCH("film &amp; video/drama", N2689)),"drama",ISNUMBER(SEARCH("film &amp; video/science fiction", N2689)),"science fiction",ISNUMBER(SEARCH("film &amp; video/shorts", N2689)),"shorts",ISNUMBER(SEARCH("food/food trucks", N2689)),"food trucks",ISNUMBER(SEARCH("food/restaurants", N2689)),"restaurants",ISNUMBER(SEARCH("food/small batch", N2689)),"small batch",ISNUMBER(SEARCH("games/mobile games", N2689)),"mobile games",ISNUMBER(SEARCH("games/tabletop games", N2689)),"tabletop games",ISNUMBER(SEARCH("games/video games", N2689)),"video games",ISNUMBER(SEARCH("music/classical music", N2689)),"classical music",ISNUMBER(SEARCH("music/electronic music", N2689)),"electronic music",ISNUMBER(SEARCH("music/faith", N2689)),"faith",ISNUMBER(SEARCH("music/indie rock", N2689)),"indie rock",ISNUMBER(SEARCH("music/jazz", N2689)),"jazz",ISNUMBER(SEARCH("music/metal", N2689)),"metal",ISNUMBER(SEARCH("music/pop", N2689)),"pop",ISNUMBER(SEARCH("music/rock", N2689)),"rock",ISNUMBER(SEARCH("music/world music", N2689)),"world music",ISNUMBER(SEARCH("journalism/audio", N2689)),"audio",ISNUMBER(SEARCH("photography/nature", N2689)),"nature",ISNUMBER(SEARCH("photography/people", N2689)),"people",ISNUMBER(SEARCH("photography/photobooks", N2689)),"photobooks",ISNUMBER(SEARCH("photography/places", N2689)),"places",ISNUMBER(SEARCH("publishing/art books", N2689)),"art books",ISNUMBER(SEARCH("publishing/children's books", N2689)),"children's books",ISNUMBER(SEARCH("publishing/fiction", N2689)),"fiction",ISNUMBER(SEARCH("publishing/nonfiction", N2689)),"nonfiction",ISNUMBER(SEARCH("publishing/radio &amp; podcasts", N2689)),"radio &amp; podcasts",ISNUMBER(SEARCH("publishing/translations", N2689)),"translations",ISNUMBER(SEARCH("technology/gadgets", N2689)),"gadgets",ISNUMBER(SEARCH("technology/hardware", N2689)),"hardware",ISNUMBER(SEARCH("technology/makerspaces", N2689)),"makerspaces",ISNUMBER(SEARCH("technology/space exploration", N2689)),"space exploration",ISNUMBER(SEARCH("technology/wearables", N2689)),"wearables",ISNUMBER(SEARCH("technology/web", N2689)),"web",ISNUMBER(SEARCH("theater/musical", N2689)),"musical",ISNUMBER(SEARCH("theater/plays", N2689)),"plays",ISNUMBER(SEARCH("theater/spaces", N2689)),"spaces")</f>
        <v>food trucks</v>
      </c>
      <c r="S2689" s="6">
        <f t="shared" si="208"/>
        <v>42154.64025462963</v>
      </c>
      <c r="T2689" s="6">
        <f t="shared" si="209"/>
        <v>42184.64025462963</v>
      </c>
    </row>
    <row r="2690" spans="1:20" ht="32" hidden="1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tr">
        <f t="shared" si="207"/>
        <v>food</v>
      </c>
      <c r="R2690" t="str" cm="1">
        <f t="array" ref="R2690">_xlfn.IFS(ISNUMBER(SEARCH("film &amp; video/television", N2690)),"television",ISNUMBER(SEARCH("film &amp; video/animation", N2690)),"animation",ISNUMBER(SEARCH("film &amp; video/documentary", N2690)),"documentary",ISNUMBER(SEARCH("film &amp; video/drama", N2690)),"drama",ISNUMBER(SEARCH("film &amp; video/science fiction", N2690)),"science fiction",ISNUMBER(SEARCH("film &amp; video/shorts", N2690)),"shorts",ISNUMBER(SEARCH("food/food trucks", N2690)),"food trucks",ISNUMBER(SEARCH("food/restaurants", N2690)),"restaurants",ISNUMBER(SEARCH("food/small batch", N2690)),"small batch",ISNUMBER(SEARCH("games/mobile games", N2690)),"mobile games",ISNUMBER(SEARCH("games/tabletop games", N2690)),"tabletop games",ISNUMBER(SEARCH("games/video games", N2690)),"video games",ISNUMBER(SEARCH("music/classical music", N2690)),"classical music",ISNUMBER(SEARCH("music/electronic music", N2690)),"electronic music",ISNUMBER(SEARCH("music/faith", N2690)),"faith",ISNUMBER(SEARCH("music/indie rock", N2690)),"indie rock",ISNUMBER(SEARCH("music/jazz", N2690)),"jazz",ISNUMBER(SEARCH("music/metal", N2690)),"metal",ISNUMBER(SEARCH("music/pop", N2690)),"pop",ISNUMBER(SEARCH("music/rock", N2690)),"rock",ISNUMBER(SEARCH("music/world music", N2690)),"world music",ISNUMBER(SEARCH("journalism/audio", N2690)),"audio",ISNUMBER(SEARCH("photography/nature", N2690)),"nature",ISNUMBER(SEARCH("photography/people", N2690)),"people",ISNUMBER(SEARCH("photography/photobooks", N2690)),"photobooks",ISNUMBER(SEARCH("photography/places", N2690)),"places",ISNUMBER(SEARCH("publishing/art books", N2690)),"art books",ISNUMBER(SEARCH("publishing/children's books", N2690)),"children's books",ISNUMBER(SEARCH("publishing/fiction", N2690)),"fiction",ISNUMBER(SEARCH("publishing/nonfiction", N2690)),"nonfiction",ISNUMBER(SEARCH("publishing/radio &amp; podcasts", N2690)),"radio &amp; podcasts",ISNUMBER(SEARCH("publishing/translations", N2690)),"translations",ISNUMBER(SEARCH("technology/gadgets", N2690)),"gadgets",ISNUMBER(SEARCH("technology/hardware", N2690)),"hardware",ISNUMBER(SEARCH("technology/makerspaces", N2690)),"makerspaces",ISNUMBER(SEARCH("technology/space exploration", N2690)),"space exploration",ISNUMBER(SEARCH("technology/wearables", N2690)),"wearables",ISNUMBER(SEARCH("technology/web", N2690)),"web",ISNUMBER(SEARCH("theater/musical", N2690)),"musical",ISNUMBER(SEARCH("theater/plays", N2690)),"plays",ISNUMBER(SEARCH("theater/spaces", N2690)),"spaces")</f>
        <v>food trucks</v>
      </c>
      <c r="S2690" s="6">
        <f t="shared" si="208"/>
        <v>42028.118865740747</v>
      </c>
      <c r="T2690" s="6">
        <f t="shared" si="209"/>
        <v>42059.125</v>
      </c>
    </row>
    <row r="2691" spans="1:20" ht="48" hidden="1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(E2691/D2691)*100</f>
        <v>2.8571428571428571E-3</v>
      </c>
      <c r="P2691">
        <f t="shared" ref="P2691:P2754" si="211">(E2691/L2691)</f>
        <v>1</v>
      </c>
      <c r="Q2691" t="str">
        <f t="shared" ref="Q2691:Q2754" si="212">_xlfn.IFS(ISNUMBER(SEARCH("film &amp; video", N2691)),"film &amp; video",ISNUMBER(SEARCH("food", N2691)),"food",ISNUMBER(SEARCH("games", N2691)),"games",ISNUMBER(SEARCH("journalism", N2691)),"journalism",ISNUMBER(SEARCH("music", N2691)),"music",ISNUMBER(SEARCH("photography", N2691)),"photography",ISNUMBER(SEARCH("publishing", N2691)),"publishing",ISNUMBER(SEARCH("technology", N2691)),"technology",ISNUMBER(SEARCH("theater", N2691)),"theater")</f>
        <v>food</v>
      </c>
      <c r="R2691" t="str" cm="1">
        <f t="array" ref="R2691">_xlfn.IFS(ISNUMBER(SEARCH("film &amp; video/television", N2691)),"television",ISNUMBER(SEARCH("film &amp; video/animation", N2691)),"animation",ISNUMBER(SEARCH("film &amp; video/documentary", N2691)),"documentary",ISNUMBER(SEARCH("film &amp; video/drama", N2691)),"drama",ISNUMBER(SEARCH("film &amp; video/science fiction", N2691)),"science fiction",ISNUMBER(SEARCH("film &amp; video/shorts", N2691)),"shorts",ISNUMBER(SEARCH("food/food trucks", N2691)),"food trucks",ISNUMBER(SEARCH("food/restaurants", N2691)),"restaurants",ISNUMBER(SEARCH("food/small batch", N2691)),"small batch",ISNUMBER(SEARCH("games/mobile games", N2691)),"mobile games",ISNUMBER(SEARCH("games/tabletop games", N2691)),"tabletop games",ISNUMBER(SEARCH("games/video games", N2691)),"video games",ISNUMBER(SEARCH("music/classical music", N2691)),"classical music",ISNUMBER(SEARCH("music/electronic music", N2691)),"electronic music",ISNUMBER(SEARCH("music/faith", N2691)),"faith",ISNUMBER(SEARCH("music/indie rock", N2691)),"indie rock",ISNUMBER(SEARCH("music/jazz", N2691)),"jazz",ISNUMBER(SEARCH("music/metal", N2691)),"metal",ISNUMBER(SEARCH("music/pop", N2691)),"pop",ISNUMBER(SEARCH("music/rock", N2691)),"rock",ISNUMBER(SEARCH("music/world music", N2691)),"world music",ISNUMBER(SEARCH("journalism/audio", N2691)),"audio",ISNUMBER(SEARCH("photography/nature", N2691)),"nature",ISNUMBER(SEARCH("photography/people", N2691)),"people",ISNUMBER(SEARCH("photography/photobooks", N2691)),"photobooks",ISNUMBER(SEARCH("photography/places", N2691)),"places",ISNUMBER(SEARCH("publishing/art books", N2691)),"art books",ISNUMBER(SEARCH("publishing/children's books", N2691)),"children's books",ISNUMBER(SEARCH("publishing/fiction", N2691)),"fiction",ISNUMBER(SEARCH("publishing/nonfiction", N2691)),"nonfiction",ISNUMBER(SEARCH("publishing/radio &amp; podcasts", N2691)),"radio &amp; podcasts",ISNUMBER(SEARCH("publishing/translations", N2691)),"translations",ISNUMBER(SEARCH("technology/gadgets", N2691)),"gadgets",ISNUMBER(SEARCH("technology/hardware", N2691)),"hardware",ISNUMBER(SEARCH("technology/makerspaces", N2691)),"makerspaces",ISNUMBER(SEARCH("technology/space exploration", N2691)),"space exploration",ISNUMBER(SEARCH("technology/wearables", N2691)),"wearables",ISNUMBER(SEARCH("technology/web", N2691)),"web",ISNUMBER(SEARCH("theater/musical", N2691)),"musical",ISNUMBER(SEARCH("theater/plays", N2691)),"plays",ISNUMBER(SEARCH("theater/spaces", N2691)),"spaces")</f>
        <v>food trucks</v>
      </c>
      <c r="S2691" s="6">
        <f t="shared" ref="S2691:S2754" si="213">(((J2691/60)/60)/24)+DATE(1970,1,1)</f>
        <v>42551.961689814809</v>
      </c>
      <c r="T2691" s="6">
        <f t="shared" ref="T2691:T2754" si="214">(((I2691/60)/60)/24)+DATE(1970,1,1)</f>
        <v>42581.961689814809</v>
      </c>
    </row>
    <row r="2692" spans="1:20" ht="48" hidden="1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tr">
        <f t="shared" si="212"/>
        <v>food</v>
      </c>
      <c r="R2692" t="str" cm="1">
        <f t="array" ref="R2692">_xlfn.IFS(ISNUMBER(SEARCH("film &amp; video/television", N2692)),"television",ISNUMBER(SEARCH("film &amp; video/animation", N2692)),"animation",ISNUMBER(SEARCH("film &amp; video/documentary", N2692)),"documentary",ISNUMBER(SEARCH("film &amp; video/drama", N2692)),"drama",ISNUMBER(SEARCH("film &amp; video/science fiction", N2692)),"science fiction",ISNUMBER(SEARCH("film &amp; video/shorts", N2692)),"shorts",ISNUMBER(SEARCH("food/food trucks", N2692)),"food trucks",ISNUMBER(SEARCH("food/restaurants", N2692)),"restaurants",ISNUMBER(SEARCH("food/small batch", N2692)),"small batch",ISNUMBER(SEARCH("games/mobile games", N2692)),"mobile games",ISNUMBER(SEARCH("games/tabletop games", N2692)),"tabletop games",ISNUMBER(SEARCH("games/video games", N2692)),"video games",ISNUMBER(SEARCH("music/classical music", N2692)),"classical music",ISNUMBER(SEARCH("music/electronic music", N2692)),"electronic music",ISNUMBER(SEARCH("music/faith", N2692)),"faith",ISNUMBER(SEARCH("music/indie rock", N2692)),"indie rock",ISNUMBER(SEARCH("music/jazz", N2692)),"jazz",ISNUMBER(SEARCH("music/metal", N2692)),"metal",ISNUMBER(SEARCH("music/pop", N2692)),"pop",ISNUMBER(SEARCH("music/rock", N2692)),"rock",ISNUMBER(SEARCH("music/world music", N2692)),"world music",ISNUMBER(SEARCH("journalism/audio", N2692)),"audio",ISNUMBER(SEARCH("photography/nature", N2692)),"nature",ISNUMBER(SEARCH("photography/people", N2692)),"people",ISNUMBER(SEARCH("photography/photobooks", N2692)),"photobooks",ISNUMBER(SEARCH("photography/places", N2692)),"places",ISNUMBER(SEARCH("publishing/art books", N2692)),"art books",ISNUMBER(SEARCH("publishing/children's books", N2692)),"children's books",ISNUMBER(SEARCH("publishing/fiction", N2692)),"fiction",ISNUMBER(SEARCH("publishing/nonfiction", N2692)),"nonfiction",ISNUMBER(SEARCH("publishing/radio &amp; podcasts", N2692)),"radio &amp; podcasts",ISNUMBER(SEARCH("publishing/translations", N2692)),"translations",ISNUMBER(SEARCH("technology/gadgets", N2692)),"gadgets",ISNUMBER(SEARCH("technology/hardware", N2692)),"hardware",ISNUMBER(SEARCH("technology/makerspaces", N2692)),"makerspaces",ISNUMBER(SEARCH("technology/space exploration", N2692)),"space exploration",ISNUMBER(SEARCH("technology/wearables", N2692)),"wearables",ISNUMBER(SEARCH("technology/web", N2692)),"web",ISNUMBER(SEARCH("theater/musical", N2692)),"musical",ISNUMBER(SEARCH("theater/plays", N2692)),"plays",ISNUMBER(SEARCH("theater/spaces", N2692)),"spaces")</f>
        <v>food trucks</v>
      </c>
      <c r="S2692" s="6">
        <f t="shared" si="213"/>
        <v>42113.105046296296</v>
      </c>
      <c r="T2692" s="6">
        <f t="shared" si="214"/>
        <v>42158.105046296296</v>
      </c>
    </row>
    <row r="2693" spans="1:20" ht="32" hidden="1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tr">
        <f t="shared" si="212"/>
        <v>food</v>
      </c>
      <c r="R2693" t="str" cm="1">
        <f t="array" ref="R2693">_xlfn.IFS(ISNUMBER(SEARCH("film &amp; video/television", N2693)),"television",ISNUMBER(SEARCH("film &amp; video/animation", N2693)),"animation",ISNUMBER(SEARCH("film &amp; video/documentary", N2693)),"documentary",ISNUMBER(SEARCH("film &amp; video/drama", N2693)),"drama",ISNUMBER(SEARCH("film &amp; video/science fiction", N2693)),"science fiction",ISNUMBER(SEARCH("film &amp; video/shorts", N2693)),"shorts",ISNUMBER(SEARCH("food/food trucks", N2693)),"food trucks",ISNUMBER(SEARCH("food/restaurants", N2693)),"restaurants",ISNUMBER(SEARCH("food/small batch", N2693)),"small batch",ISNUMBER(SEARCH("games/mobile games", N2693)),"mobile games",ISNUMBER(SEARCH("games/tabletop games", N2693)),"tabletop games",ISNUMBER(SEARCH("games/video games", N2693)),"video games",ISNUMBER(SEARCH("music/classical music", N2693)),"classical music",ISNUMBER(SEARCH("music/electronic music", N2693)),"electronic music",ISNUMBER(SEARCH("music/faith", N2693)),"faith",ISNUMBER(SEARCH("music/indie rock", N2693)),"indie rock",ISNUMBER(SEARCH("music/jazz", N2693)),"jazz",ISNUMBER(SEARCH("music/metal", N2693)),"metal",ISNUMBER(SEARCH("music/pop", N2693)),"pop",ISNUMBER(SEARCH("music/rock", N2693)),"rock",ISNUMBER(SEARCH("music/world music", N2693)),"world music",ISNUMBER(SEARCH("journalism/audio", N2693)),"audio",ISNUMBER(SEARCH("photography/nature", N2693)),"nature",ISNUMBER(SEARCH("photography/people", N2693)),"people",ISNUMBER(SEARCH("photography/photobooks", N2693)),"photobooks",ISNUMBER(SEARCH("photography/places", N2693)),"places",ISNUMBER(SEARCH("publishing/art books", N2693)),"art books",ISNUMBER(SEARCH("publishing/children's books", N2693)),"children's books",ISNUMBER(SEARCH("publishing/fiction", N2693)),"fiction",ISNUMBER(SEARCH("publishing/nonfiction", N2693)),"nonfiction",ISNUMBER(SEARCH("publishing/radio &amp; podcasts", N2693)),"radio &amp; podcasts",ISNUMBER(SEARCH("publishing/translations", N2693)),"translations",ISNUMBER(SEARCH("technology/gadgets", N2693)),"gadgets",ISNUMBER(SEARCH("technology/hardware", N2693)),"hardware",ISNUMBER(SEARCH("technology/makerspaces", N2693)),"makerspaces",ISNUMBER(SEARCH("technology/space exploration", N2693)),"space exploration",ISNUMBER(SEARCH("technology/wearables", N2693)),"wearables",ISNUMBER(SEARCH("technology/web", N2693)),"web",ISNUMBER(SEARCH("theater/musical", N2693)),"musical",ISNUMBER(SEARCH("theater/plays", N2693)),"plays",ISNUMBER(SEARCH("theater/spaces", N2693)),"spaces")</f>
        <v>food trucks</v>
      </c>
      <c r="S2693" s="6">
        <f t="shared" si="213"/>
        <v>42089.724039351851</v>
      </c>
      <c r="T2693" s="6">
        <f t="shared" si="214"/>
        <v>42134.724039351851</v>
      </c>
    </row>
    <row r="2694" spans="1:20" ht="48" hidden="1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tr">
        <f t="shared" si="212"/>
        <v>food</v>
      </c>
      <c r="R2694" t="str" cm="1">
        <f t="array" ref="R2694">_xlfn.IFS(ISNUMBER(SEARCH("film &amp; video/television", N2694)),"television",ISNUMBER(SEARCH("film &amp; video/animation", N2694)),"animation",ISNUMBER(SEARCH("film &amp; video/documentary", N2694)),"documentary",ISNUMBER(SEARCH("film &amp; video/drama", N2694)),"drama",ISNUMBER(SEARCH("film &amp; video/science fiction", N2694)),"science fiction",ISNUMBER(SEARCH("film &amp; video/shorts", N2694)),"shorts",ISNUMBER(SEARCH("food/food trucks", N2694)),"food trucks",ISNUMBER(SEARCH("food/restaurants", N2694)),"restaurants",ISNUMBER(SEARCH("food/small batch", N2694)),"small batch",ISNUMBER(SEARCH("games/mobile games", N2694)),"mobile games",ISNUMBER(SEARCH("games/tabletop games", N2694)),"tabletop games",ISNUMBER(SEARCH("games/video games", N2694)),"video games",ISNUMBER(SEARCH("music/classical music", N2694)),"classical music",ISNUMBER(SEARCH("music/electronic music", N2694)),"electronic music",ISNUMBER(SEARCH("music/faith", N2694)),"faith",ISNUMBER(SEARCH("music/indie rock", N2694)),"indie rock",ISNUMBER(SEARCH("music/jazz", N2694)),"jazz",ISNUMBER(SEARCH("music/metal", N2694)),"metal",ISNUMBER(SEARCH("music/pop", N2694)),"pop",ISNUMBER(SEARCH("music/rock", N2694)),"rock",ISNUMBER(SEARCH("music/world music", N2694)),"world music",ISNUMBER(SEARCH("journalism/audio", N2694)),"audio",ISNUMBER(SEARCH("photography/nature", N2694)),"nature",ISNUMBER(SEARCH("photography/people", N2694)),"people",ISNUMBER(SEARCH("photography/photobooks", N2694)),"photobooks",ISNUMBER(SEARCH("photography/places", N2694)),"places",ISNUMBER(SEARCH("publishing/art books", N2694)),"art books",ISNUMBER(SEARCH("publishing/children's books", N2694)),"children's books",ISNUMBER(SEARCH("publishing/fiction", N2694)),"fiction",ISNUMBER(SEARCH("publishing/nonfiction", N2694)),"nonfiction",ISNUMBER(SEARCH("publishing/radio &amp; podcasts", N2694)),"radio &amp; podcasts",ISNUMBER(SEARCH("publishing/translations", N2694)),"translations",ISNUMBER(SEARCH("technology/gadgets", N2694)),"gadgets",ISNUMBER(SEARCH("technology/hardware", N2694)),"hardware",ISNUMBER(SEARCH("technology/makerspaces", N2694)),"makerspaces",ISNUMBER(SEARCH("technology/space exploration", N2694)),"space exploration",ISNUMBER(SEARCH("technology/wearables", N2694)),"wearables",ISNUMBER(SEARCH("technology/web", N2694)),"web",ISNUMBER(SEARCH("theater/musical", N2694)),"musical",ISNUMBER(SEARCH("theater/plays", N2694)),"plays",ISNUMBER(SEARCH("theater/spaces", N2694)),"spaces")</f>
        <v>food trucks</v>
      </c>
      <c r="S2694" s="6">
        <f t="shared" si="213"/>
        <v>42058.334027777775</v>
      </c>
      <c r="T2694" s="6">
        <f t="shared" si="214"/>
        <v>42088.292361111111</v>
      </c>
    </row>
    <row r="2695" spans="1:20" ht="48" hidden="1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tr">
        <f t="shared" si="212"/>
        <v>food</v>
      </c>
      <c r="R2695" t="str" cm="1">
        <f t="array" ref="R2695">_xlfn.IFS(ISNUMBER(SEARCH("film &amp; video/television", N2695)),"television",ISNUMBER(SEARCH("film &amp; video/animation", N2695)),"animation",ISNUMBER(SEARCH("film &amp; video/documentary", N2695)),"documentary",ISNUMBER(SEARCH("film &amp; video/drama", N2695)),"drama",ISNUMBER(SEARCH("film &amp; video/science fiction", N2695)),"science fiction",ISNUMBER(SEARCH("film &amp; video/shorts", N2695)),"shorts",ISNUMBER(SEARCH("food/food trucks", N2695)),"food trucks",ISNUMBER(SEARCH("food/restaurants", N2695)),"restaurants",ISNUMBER(SEARCH("food/small batch", N2695)),"small batch",ISNUMBER(SEARCH("games/mobile games", N2695)),"mobile games",ISNUMBER(SEARCH("games/tabletop games", N2695)),"tabletop games",ISNUMBER(SEARCH("games/video games", N2695)),"video games",ISNUMBER(SEARCH("music/classical music", N2695)),"classical music",ISNUMBER(SEARCH("music/electronic music", N2695)),"electronic music",ISNUMBER(SEARCH("music/faith", N2695)),"faith",ISNUMBER(SEARCH("music/indie rock", N2695)),"indie rock",ISNUMBER(SEARCH("music/jazz", N2695)),"jazz",ISNUMBER(SEARCH("music/metal", N2695)),"metal",ISNUMBER(SEARCH("music/pop", N2695)),"pop",ISNUMBER(SEARCH("music/rock", N2695)),"rock",ISNUMBER(SEARCH("music/world music", N2695)),"world music",ISNUMBER(SEARCH("journalism/audio", N2695)),"audio",ISNUMBER(SEARCH("photography/nature", N2695)),"nature",ISNUMBER(SEARCH("photography/people", N2695)),"people",ISNUMBER(SEARCH("photography/photobooks", N2695)),"photobooks",ISNUMBER(SEARCH("photography/places", N2695)),"places",ISNUMBER(SEARCH("publishing/art books", N2695)),"art books",ISNUMBER(SEARCH("publishing/children's books", N2695)),"children's books",ISNUMBER(SEARCH("publishing/fiction", N2695)),"fiction",ISNUMBER(SEARCH("publishing/nonfiction", N2695)),"nonfiction",ISNUMBER(SEARCH("publishing/radio &amp; podcasts", N2695)),"radio &amp; podcasts",ISNUMBER(SEARCH("publishing/translations", N2695)),"translations",ISNUMBER(SEARCH("technology/gadgets", N2695)),"gadgets",ISNUMBER(SEARCH("technology/hardware", N2695)),"hardware",ISNUMBER(SEARCH("technology/makerspaces", N2695)),"makerspaces",ISNUMBER(SEARCH("technology/space exploration", N2695)),"space exploration",ISNUMBER(SEARCH("technology/wearables", N2695)),"wearables",ISNUMBER(SEARCH("technology/web", N2695)),"web",ISNUMBER(SEARCH("theater/musical", N2695)),"musical",ISNUMBER(SEARCH("theater/plays", N2695)),"plays",ISNUMBER(SEARCH("theater/spaces", N2695)),"spaces")</f>
        <v>food trucks</v>
      </c>
      <c r="S2695" s="6">
        <f t="shared" si="213"/>
        <v>41834.138495370367</v>
      </c>
      <c r="T2695" s="6">
        <f t="shared" si="214"/>
        <v>41864.138495370367</v>
      </c>
    </row>
    <row r="2696" spans="1:20" ht="48" hidden="1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tr">
        <f t="shared" si="212"/>
        <v>food</v>
      </c>
      <c r="R2696" t="str" cm="1">
        <f t="array" ref="R2696">_xlfn.IFS(ISNUMBER(SEARCH("film &amp; video/television", N2696)),"television",ISNUMBER(SEARCH("film &amp; video/animation", N2696)),"animation",ISNUMBER(SEARCH("film &amp; video/documentary", N2696)),"documentary",ISNUMBER(SEARCH("film &amp; video/drama", N2696)),"drama",ISNUMBER(SEARCH("film &amp; video/science fiction", N2696)),"science fiction",ISNUMBER(SEARCH("film &amp; video/shorts", N2696)),"shorts",ISNUMBER(SEARCH("food/food trucks", N2696)),"food trucks",ISNUMBER(SEARCH("food/restaurants", N2696)),"restaurants",ISNUMBER(SEARCH("food/small batch", N2696)),"small batch",ISNUMBER(SEARCH("games/mobile games", N2696)),"mobile games",ISNUMBER(SEARCH("games/tabletop games", N2696)),"tabletop games",ISNUMBER(SEARCH("games/video games", N2696)),"video games",ISNUMBER(SEARCH("music/classical music", N2696)),"classical music",ISNUMBER(SEARCH("music/electronic music", N2696)),"electronic music",ISNUMBER(SEARCH("music/faith", N2696)),"faith",ISNUMBER(SEARCH("music/indie rock", N2696)),"indie rock",ISNUMBER(SEARCH("music/jazz", N2696)),"jazz",ISNUMBER(SEARCH("music/metal", N2696)),"metal",ISNUMBER(SEARCH("music/pop", N2696)),"pop",ISNUMBER(SEARCH("music/rock", N2696)),"rock",ISNUMBER(SEARCH("music/world music", N2696)),"world music",ISNUMBER(SEARCH("journalism/audio", N2696)),"audio",ISNUMBER(SEARCH("photography/nature", N2696)),"nature",ISNUMBER(SEARCH("photography/people", N2696)),"people",ISNUMBER(SEARCH("photography/photobooks", N2696)),"photobooks",ISNUMBER(SEARCH("photography/places", N2696)),"places",ISNUMBER(SEARCH("publishing/art books", N2696)),"art books",ISNUMBER(SEARCH("publishing/children's books", N2696)),"children's books",ISNUMBER(SEARCH("publishing/fiction", N2696)),"fiction",ISNUMBER(SEARCH("publishing/nonfiction", N2696)),"nonfiction",ISNUMBER(SEARCH("publishing/radio &amp; podcasts", N2696)),"radio &amp; podcasts",ISNUMBER(SEARCH("publishing/translations", N2696)),"translations",ISNUMBER(SEARCH("technology/gadgets", N2696)),"gadgets",ISNUMBER(SEARCH("technology/hardware", N2696)),"hardware",ISNUMBER(SEARCH("technology/makerspaces", N2696)),"makerspaces",ISNUMBER(SEARCH("technology/space exploration", N2696)),"space exploration",ISNUMBER(SEARCH("technology/wearables", N2696)),"wearables",ISNUMBER(SEARCH("technology/web", N2696)),"web",ISNUMBER(SEARCH("theater/musical", N2696)),"musical",ISNUMBER(SEARCH("theater/plays", N2696)),"plays",ISNUMBER(SEARCH("theater/spaces", N2696)),"spaces")</f>
        <v>food trucks</v>
      </c>
      <c r="S2696" s="6">
        <f t="shared" si="213"/>
        <v>41878.140497685185</v>
      </c>
      <c r="T2696" s="6">
        <f t="shared" si="214"/>
        <v>41908.140497685185</v>
      </c>
    </row>
    <row r="2697" spans="1:20" ht="32" hidden="1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tr">
        <f t="shared" si="212"/>
        <v>food</v>
      </c>
      <c r="R2697" t="str" cm="1">
        <f t="array" ref="R2697">_xlfn.IFS(ISNUMBER(SEARCH("film &amp; video/television", N2697)),"television",ISNUMBER(SEARCH("film &amp; video/animation", N2697)),"animation",ISNUMBER(SEARCH("film &amp; video/documentary", N2697)),"documentary",ISNUMBER(SEARCH("film &amp; video/drama", N2697)),"drama",ISNUMBER(SEARCH("film &amp; video/science fiction", N2697)),"science fiction",ISNUMBER(SEARCH("film &amp; video/shorts", N2697)),"shorts",ISNUMBER(SEARCH("food/food trucks", N2697)),"food trucks",ISNUMBER(SEARCH("food/restaurants", N2697)),"restaurants",ISNUMBER(SEARCH("food/small batch", N2697)),"small batch",ISNUMBER(SEARCH("games/mobile games", N2697)),"mobile games",ISNUMBER(SEARCH("games/tabletop games", N2697)),"tabletop games",ISNUMBER(SEARCH("games/video games", N2697)),"video games",ISNUMBER(SEARCH("music/classical music", N2697)),"classical music",ISNUMBER(SEARCH("music/electronic music", N2697)),"electronic music",ISNUMBER(SEARCH("music/faith", N2697)),"faith",ISNUMBER(SEARCH("music/indie rock", N2697)),"indie rock",ISNUMBER(SEARCH("music/jazz", N2697)),"jazz",ISNUMBER(SEARCH("music/metal", N2697)),"metal",ISNUMBER(SEARCH("music/pop", N2697)),"pop",ISNUMBER(SEARCH("music/rock", N2697)),"rock",ISNUMBER(SEARCH("music/world music", N2697)),"world music",ISNUMBER(SEARCH("journalism/audio", N2697)),"audio",ISNUMBER(SEARCH("photography/nature", N2697)),"nature",ISNUMBER(SEARCH("photography/people", N2697)),"people",ISNUMBER(SEARCH("photography/photobooks", N2697)),"photobooks",ISNUMBER(SEARCH("photography/places", N2697)),"places",ISNUMBER(SEARCH("publishing/art books", N2697)),"art books",ISNUMBER(SEARCH("publishing/children's books", N2697)),"children's books",ISNUMBER(SEARCH("publishing/fiction", N2697)),"fiction",ISNUMBER(SEARCH("publishing/nonfiction", N2697)),"nonfiction",ISNUMBER(SEARCH("publishing/radio &amp; podcasts", N2697)),"radio &amp; podcasts",ISNUMBER(SEARCH("publishing/translations", N2697)),"translations",ISNUMBER(SEARCH("technology/gadgets", N2697)),"gadgets",ISNUMBER(SEARCH("technology/hardware", N2697)),"hardware",ISNUMBER(SEARCH("technology/makerspaces", N2697)),"makerspaces",ISNUMBER(SEARCH("technology/space exploration", N2697)),"space exploration",ISNUMBER(SEARCH("technology/wearables", N2697)),"wearables",ISNUMBER(SEARCH("technology/web", N2697)),"web",ISNUMBER(SEARCH("theater/musical", N2697)),"musical",ISNUMBER(SEARCH("theater/plays", N2697)),"plays",ISNUMBER(SEARCH("theater/spaces", N2697)),"spaces")</f>
        <v>food trucks</v>
      </c>
      <c r="S2697" s="6">
        <f t="shared" si="213"/>
        <v>42048.181921296295</v>
      </c>
      <c r="T2697" s="6">
        <f t="shared" si="214"/>
        <v>42108.14025462963</v>
      </c>
    </row>
    <row r="2698" spans="1:20" ht="48" hidden="1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tr">
        <f t="shared" si="212"/>
        <v>food</v>
      </c>
      <c r="R2698" t="str" cm="1">
        <f t="array" ref="R2698">_xlfn.IFS(ISNUMBER(SEARCH("film &amp; video/television", N2698)),"television",ISNUMBER(SEARCH("film &amp; video/animation", N2698)),"animation",ISNUMBER(SEARCH("film &amp; video/documentary", N2698)),"documentary",ISNUMBER(SEARCH("film &amp; video/drama", N2698)),"drama",ISNUMBER(SEARCH("film &amp; video/science fiction", N2698)),"science fiction",ISNUMBER(SEARCH("film &amp; video/shorts", N2698)),"shorts",ISNUMBER(SEARCH("food/food trucks", N2698)),"food trucks",ISNUMBER(SEARCH("food/restaurants", N2698)),"restaurants",ISNUMBER(SEARCH("food/small batch", N2698)),"small batch",ISNUMBER(SEARCH("games/mobile games", N2698)),"mobile games",ISNUMBER(SEARCH("games/tabletop games", N2698)),"tabletop games",ISNUMBER(SEARCH("games/video games", N2698)),"video games",ISNUMBER(SEARCH("music/classical music", N2698)),"classical music",ISNUMBER(SEARCH("music/electronic music", N2698)),"electronic music",ISNUMBER(SEARCH("music/faith", N2698)),"faith",ISNUMBER(SEARCH("music/indie rock", N2698)),"indie rock",ISNUMBER(SEARCH("music/jazz", N2698)),"jazz",ISNUMBER(SEARCH("music/metal", N2698)),"metal",ISNUMBER(SEARCH("music/pop", N2698)),"pop",ISNUMBER(SEARCH("music/rock", N2698)),"rock",ISNUMBER(SEARCH("music/world music", N2698)),"world music",ISNUMBER(SEARCH("journalism/audio", N2698)),"audio",ISNUMBER(SEARCH("photography/nature", N2698)),"nature",ISNUMBER(SEARCH("photography/people", N2698)),"people",ISNUMBER(SEARCH("photography/photobooks", N2698)),"photobooks",ISNUMBER(SEARCH("photography/places", N2698)),"places",ISNUMBER(SEARCH("publishing/art books", N2698)),"art books",ISNUMBER(SEARCH("publishing/children's books", N2698)),"children's books",ISNUMBER(SEARCH("publishing/fiction", N2698)),"fiction",ISNUMBER(SEARCH("publishing/nonfiction", N2698)),"nonfiction",ISNUMBER(SEARCH("publishing/radio &amp; podcasts", N2698)),"radio &amp; podcasts",ISNUMBER(SEARCH("publishing/translations", N2698)),"translations",ISNUMBER(SEARCH("technology/gadgets", N2698)),"gadgets",ISNUMBER(SEARCH("technology/hardware", N2698)),"hardware",ISNUMBER(SEARCH("technology/makerspaces", N2698)),"makerspaces",ISNUMBER(SEARCH("technology/space exploration", N2698)),"space exploration",ISNUMBER(SEARCH("technology/wearables", N2698)),"wearables",ISNUMBER(SEARCH("technology/web", N2698)),"web",ISNUMBER(SEARCH("theater/musical", N2698)),"musical",ISNUMBER(SEARCH("theater/plays", N2698)),"plays",ISNUMBER(SEARCH("theater/spaces", N2698)),"spaces")</f>
        <v>food trucks</v>
      </c>
      <c r="S2698" s="6">
        <f t="shared" si="213"/>
        <v>41964.844444444447</v>
      </c>
      <c r="T2698" s="6">
        <f t="shared" si="214"/>
        <v>41998.844444444447</v>
      </c>
    </row>
    <row r="2699" spans="1:20" ht="32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tr">
        <f t="shared" si="212"/>
        <v>food</v>
      </c>
      <c r="R2699" t="str" cm="1">
        <f t="array" ref="R2699">_xlfn.IFS(ISNUMBER(SEARCH("film &amp; video/television", N2699)),"television",ISNUMBER(SEARCH("film &amp; video/animation", N2699)),"animation",ISNUMBER(SEARCH("film &amp; video/documentary", N2699)),"documentary",ISNUMBER(SEARCH("film &amp; video/drama", N2699)),"drama",ISNUMBER(SEARCH("film &amp; video/science fiction", N2699)),"science fiction",ISNUMBER(SEARCH("film &amp; video/shorts", N2699)),"shorts",ISNUMBER(SEARCH("food/food trucks", N2699)),"food trucks",ISNUMBER(SEARCH("food/restaurants", N2699)),"restaurants",ISNUMBER(SEARCH("food/small batch", N2699)),"small batch",ISNUMBER(SEARCH("games/mobile games", N2699)),"mobile games",ISNUMBER(SEARCH("games/tabletop games", N2699)),"tabletop games",ISNUMBER(SEARCH("games/video games", N2699)),"video games",ISNUMBER(SEARCH("music/classical music", N2699)),"classical music",ISNUMBER(SEARCH("music/electronic music", N2699)),"electronic music",ISNUMBER(SEARCH("music/faith", N2699)),"faith",ISNUMBER(SEARCH("music/indie rock", N2699)),"indie rock",ISNUMBER(SEARCH("music/jazz", N2699)),"jazz",ISNUMBER(SEARCH("music/metal", N2699)),"metal",ISNUMBER(SEARCH("music/pop", N2699)),"pop",ISNUMBER(SEARCH("music/rock", N2699)),"rock",ISNUMBER(SEARCH("music/world music", N2699)),"world music",ISNUMBER(SEARCH("journalism/audio", N2699)),"audio",ISNUMBER(SEARCH("photography/nature", N2699)),"nature",ISNUMBER(SEARCH("photography/people", N2699)),"people",ISNUMBER(SEARCH("photography/photobooks", N2699)),"photobooks",ISNUMBER(SEARCH("photography/places", N2699)),"places",ISNUMBER(SEARCH("publishing/art books", N2699)),"art books",ISNUMBER(SEARCH("publishing/children's books", N2699)),"children's books",ISNUMBER(SEARCH("publishing/fiction", N2699)),"fiction",ISNUMBER(SEARCH("publishing/nonfiction", N2699)),"nonfiction",ISNUMBER(SEARCH("publishing/radio &amp; podcasts", N2699)),"radio &amp; podcasts",ISNUMBER(SEARCH("publishing/translations", N2699)),"translations",ISNUMBER(SEARCH("technology/gadgets", N2699)),"gadgets",ISNUMBER(SEARCH("technology/hardware", N2699)),"hardware",ISNUMBER(SEARCH("technology/makerspaces", N2699)),"makerspaces",ISNUMBER(SEARCH("technology/space exploration", N2699)),"space exploration",ISNUMBER(SEARCH("technology/wearables", N2699)),"wearables",ISNUMBER(SEARCH("technology/web", N2699)),"web",ISNUMBER(SEARCH("theater/musical", N2699)),"musical",ISNUMBER(SEARCH("theater/plays", N2699)),"plays",ISNUMBER(SEARCH("theater/spaces", N2699)),"spaces")</f>
        <v>food trucks</v>
      </c>
      <c r="S2699" s="6">
        <f t="shared" si="213"/>
        <v>42187.940081018518</v>
      </c>
      <c r="T2699" s="6">
        <f t="shared" si="214"/>
        <v>42218.916666666672</v>
      </c>
    </row>
    <row r="2700" spans="1:20" ht="48" hidden="1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tr">
        <f t="shared" si="212"/>
        <v>food</v>
      </c>
      <c r="R2700" t="str" cm="1">
        <f t="array" ref="R2700">_xlfn.IFS(ISNUMBER(SEARCH("film &amp; video/television", N2700)),"television",ISNUMBER(SEARCH("film &amp; video/animation", N2700)),"animation",ISNUMBER(SEARCH("film &amp; video/documentary", N2700)),"documentary",ISNUMBER(SEARCH("film &amp; video/drama", N2700)),"drama",ISNUMBER(SEARCH("film &amp; video/science fiction", N2700)),"science fiction",ISNUMBER(SEARCH("film &amp; video/shorts", N2700)),"shorts",ISNUMBER(SEARCH("food/food trucks", N2700)),"food trucks",ISNUMBER(SEARCH("food/restaurants", N2700)),"restaurants",ISNUMBER(SEARCH("food/small batch", N2700)),"small batch",ISNUMBER(SEARCH("games/mobile games", N2700)),"mobile games",ISNUMBER(SEARCH("games/tabletop games", N2700)),"tabletop games",ISNUMBER(SEARCH("games/video games", N2700)),"video games",ISNUMBER(SEARCH("music/classical music", N2700)),"classical music",ISNUMBER(SEARCH("music/electronic music", N2700)),"electronic music",ISNUMBER(SEARCH("music/faith", N2700)),"faith",ISNUMBER(SEARCH("music/indie rock", N2700)),"indie rock",ISNUMBER(SEARCH("music/jazz", N2700)),"jazz",ISNUMBER(SEARCH("music/metal", N2700)),"metal",ISNUMBER(SEARCH("music/pop", N2700)),"pop",ISNUMBER(SEARCH("music/rock", N2700)),"rock",ISNUMBER(SEARCH("music/world music", N2700)),"world music",ISNUMBER(SEARCH("journalism/audio", N2700)),"audio",ISNUMBER(SEARCH("photography/nature", N2700)),"nature",ISNUMBER(SEARCH("photography/people", N2700)),"people",ISNUMBER(SEARCH("photography/photobooks", N2700)),"photobooks",ISNUMBER(SEARCH("photography/places", N2700)),"places",ISNUMBER(SEARCH("publishing/art books", N2700)),"art books",ISNUMBER(SEARCH("publishing/children's books", N2700)),"children's books",ISNUMBER(SEARCH("publishing/fiction", N2700)),"fiction",ISNUMBER(SEARCH("publishing/nonfiction", N2700)),"nonfiction",ISNUMBER(SEARCH("publishing/radio &amp; podcasts", N2700)),"radio &amp; podcasts",ISNUMBER(SEARCH("publishing/translations", N2700)),"translations",ISNUMBER(SEARCH("technology/gadgets", N2700)),"gadgets",ISNUMBER(SEARCH("technology/hardware", N2700)),"hardware",ISNUMBER(SEARCH("technology/makerspaces", N2700)),"makerspaces",ISNUMBER(SEARCH("technology/space exploration", N2700)),"space exploration",ISNUMBER(SEARCH("technology/wearables", N2700)),"wearables",ISNUMBER(SEARCH("technology/web", N2700)),"web",ISNUMBER(SEARCH("theater/musical", N2700)),"musical",ISNUMBER(SEARCH("theater/plays", N2700)),"plays",ISNUMBER(SEARCH("theater/spaces", N2700)),"spaces")</f>
        <v>food trucks</v>
      </c>
      <c r="S2700" s="6">
        <f t="shared" si="213"/>
        <v>41787.898240740738</v>
      </c>
      <c r="T2700" s="6">
        <f t="shared" si="214"/>
        <v>41817.898240740738</v>
      </c>
    </row>
    <row r="2701" spans="1:20" ht="48" hidden="1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v>0</v>
      </c>
      <c r="Q2701" t="str">
        <f t="shared" si="212"/>
        <v>food</v>
      </c>
      <c r="R2701" t="str" cm="1">
        <f t="array" ref="R2701">_xlfn.IFS(ISNUMBER(SEARCH("film &amp; video/television", N2701)),"television",ISNUMBER(SEARCH("film &amp; video/animation", N2701)),"animation",ISNUMBER(SEARCH("film &amp; video/documentary", N2701)),"documentary",ISNUMBER(SEARCH("film &amp; video/drama", N2701)),"drama",ISNUMBER(SEARCH("film &amp; video/science fiction", N2701)),"science fiction",ISNUMBER(SEARCH("film &amp; video/shorts", N2701)),"shorts",ISNUMBER(SEARCH("food/food trucks", N2701)),"food trucks",ISNUMBER(SEARCH("food/restaurants", N2701)),"restaurants",ISNUMBER(SEARCH("food/small batch", N2701)),"small batch",ISNUMBER(SEARCH("games/mobile games", N2701)),"mobile games",ISNUMBER(SEARCH("games/tabletop games", N2701)),"tabletop games",ISNUMBER(SEARCH("games/video games", N2701)),"video games",ISNUMBER(SEARCH("music/classical music", N2701)),"classical music",ISNUMBER(SEARCH("music/electronic music", N2701)),"electronic music",ISNUMBER(SEARCH("music/faith", N2701)),"faith",ISNUMBER(SEARCH("music/indie rock", N2701)),"indie rock",ISNUMBER(SEARCH("music/jazz", N2701)),"jazz",ISNUMBER(SEARCH("music/metal", N2701)),"metal",ISNUMBER(SEARCH("music/pop", N2701)),"pop",ISNUMBER(SEARCH("music/rock", N2701)),"rock",ISNUMBER(SEARCH("music/world music", N2701)),"world music",ISNUMBER(SEARCH("journalism/audio", N2701)),"audio",ISNUMBER(SEARCH("photography/nature", N2701)),"nature",ISNUMBER(SEARCH("photography/people", N2701)),"people",ISNUMBER(SEARCH("photography/photobooks", N2701)),"photobooks",ISNUMBER(SEARCH("photography/places", N2701)),"places",ISNUMBER(SEARCH("publishing/art books", N2701)),"art books",ISNUMBER(SEARCH("publishing/children's books", N2701)),"children's books",ISNUMBER(SEARCH("publishing/fiction", N2701)),"fiction",ISNUMBER(SEARCH("publishing/nonfiction", N2701)),"nonfiction",ISNUMBER(SEARCH("publishing/radio &amp; podcasts", N2701)),"radio &amp; podcasts",ISNUMBER(SEARCH("publishing/translations", N2701)),"translations",ISNUMBER(SEARCH("technology/gadgets", N2701)),"gadgets",ISNUMBER(SEARCH("technology/hardware", N2701)),"hardware",ISNUMBER(SEARCH("technology/makerspaces", N2701)),"makerspaces",ISNUMBER(SEARCH("technology/space exploration", N2701)),"space exploration",ISNUMBER(SEARCH("technology/wearables", N2701)),"wearables",ISNUMBER(SEARCH("technology/web", N2701)),"web",ISNUMBER(SEARCH("theater/musical", N2701)),"musical",ISNUMBER(SEARCH("theater/plays", N2701)),"plays",ISNUMBER(SEARCH("theater/spaces", N2701)),"spaces")</f>
        <v>food trucks</v>
      </c>
      <c r="S2701" s="6">
        <f t="shared" si="213"/>
        <v>41829.896562499998</v>
      </c>
      <c r="T2701" s="6">
        <f t="shared" si="214"/>
        <v>41859.896562499998</v>
      </c>
    </row>
    <row r="2702" spans="1:20" ht="48" hidden="1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tr">
        <f t="shared" si="212"/>
        <v>food</v>
      </c>
      <c r="R2702" t="str" cm="1">
        <f t="array" ref="R2702">_xlfn.IFS(ISNUMBER(SEARCH("film &amp; video/television", N2702)),"television",ISNUMBER(SEARCH("film &amp; video/animation", N2702)),"animation",ISNUMBER(SEARCH("film &amp; video/documentary", N2702)),"documentary",ISNUMBER(SEARCH("film &amp; video/drama", N2702)),"drama",ISNUMBER(SEARCH("film &amp; video/science fiction", N2702)),"science fiction",ISNUMBER(SEARCH("film &amp; video/shorts", N2702)),"shorts",ISNUMBER(SEARCH("food/food trucks", N2702)),"food trucks",ISNUMBER(SEARCH("food/restaurants", N2702)),"restaurants",ISNUMBER(SEARCH("food/small batch", N2702)),"small batch",ISNUMBER(SEARCH("games/mobile games", N2702)),"mobile games",ISNUMBER(SEARCH("games/tabletop games", N2702)),"tabletop games",ISNUMBER(SEARCH("games/video games", N2702)),"video games",ISNUMBER(SEARCH("music/classical music", N2702)),"classical music",ISNUMBER(SEARCH("music/electronic music", N2702)),"electronic music",ISNUMBER(SEARCH("music/faith", N2702)),"faith",ISNUMBER(SEARCH("music/indie rock", N2702)),"indie rock",ISNUMBER(SEARCH("music/jazz", N2702)),"jazz",ISNUMBER(SEARCH("music/metal", N2702)),"metal",ISNUMBER(SEARCH("music/pop", N2702)),"pop",ISNUMBER(SEARCH("music/rock", N2702)),"rock",ISNUMBER(SEARCH("music/world music", N2702)),"world music",ISNUMBER(SEARCH("journalism/audio", N2702)),"audio",ISNUMBER(SEARCH("photography/nature", N2702)),"nature",ISNUMBER(SEARCH("photography/people", N2702)),"people",ISNUMBER(SEARCH("photography/photobooks", N2702)),"photobooks",ISNUMBER(SEARCH("photography/places", N2702)),"places",ISNUMBER(SEARCH("publishing/art books", N2702)),"art books",ISNUMBER(SEARCH("publishing/children's books", N2702)),"children's books",ISNUMBER(SEARCH("publishing/fiction", N2702)),"fiction",ISNUMBER(SEARCH("publishing/nonfiction", N2702)),"nonfiction",ISNUMBER(SEARCH("publishing/radio &amp; podcasts", N2702)),"radio &amp; podcasts",ISNUMBER(SEARCH("publishing/translations", N2702)),"translations",ISNUMBER(SEARCH("technology/gadgets", N2702)),"gadgets",ISNUMBER(SEARCH("technology/hardware", N2702)),"hardware",ISNUMBER(SEARCH("technology/makerspaces", N2702)),"makerspaces",ISNUMBER(SEARCH("technology/space exploration", N2702)),"space exploration",ISNUMBER(SEARCH("technology/wearables", N2702)),"wearables",ISNUMBER(SEARCH("technology/web", N2702)),"web",ISNUMBER(SEARCH("theater/musical", N2702)),"musical",ISNUMBER(SEARCH("theater/plays", N2702)),"plays",ISNUMBER(SEARCH("theater/spaces", N2702)),"spaces")</f>
        <v>food trucks</v>
      </c>
      <c r="S2702" s="6">
        <f t="shared" si="213"/>
        <v>41870.87467592593</v>
      </c>
      <c r="T2702" s="6">
        <f t="shared" si="214"/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tr">
        <f t="shared" si="212"/>
        <v>theater</v>
      </c>
      <c r="R2703" t="str" cm="1">
        <f t="array" ref="R2703">_xlfn.IFS(ISNUMBER(SEARCH("film &amp; video/television", N2703)),"television",ISNUMBER(SEARCH("film &amp; video/animation", N2703)),"animation",ISNUMBER(SEARCH("film &amp; video/documentary", N2703)),"documentary",ISNUMBER(SEARCH("film &amp; video/drama", N2703)),"drama",ISNUMBER(SEARCH("film &amp; video/science fiction", N2703)),"science fiction",ISNUMBER(SEARCH("film &amp; video/shorts", N2703)),"shorts",ISNUMBER(SEARCH("food/food trucks", N2703)),"food trucks",ISNUMBER(SEARCH("food/restaurants", N2703)),"restaurants",ISNUMBER(SEARCH("food/small batch", N2703)),"small batch",ISNUMBER(SEARCH("games/mobile games", N2703)),"mobile games",ISNUMBER(SEARCH("games/tabletop games", N2703)),"tabletop games",ISNUMBER(SEARCH("games/video games", N2703)),"video games",ISNUMBER(SEARCH("music/classical music", N2703)),"classical music",ISNUMBER(SEARCH("music/electronic music", N2703)),"electronic music",ISNUMBER(SEARCH("music/faith", N2703)),"faith",ISNUMBER(SEARCH("music/indie rock", N2703)),"indie rock",ISNUMBER(SEARCH("music/jazz", N2703)),"jazz",ISNUMBER(SEARCH("music/metal", N2703)),"metal",ISNUMBER(SEARCH("music/pop", N2703)),"pop",ISNUMBER(SEARCH("music/rock", N2703)),"rock",ISNUMBER(SEARCH("music/world music", N2703)),"world music",ISNUMBER(SEARCH("journalism/audio", N2703)),"audio",ISNUMBER(SEARCH("photography/nature", N2703)),"nature",ISNUMBER(SEARCH("photography/people", N2703)),"people",ISNUMBER(SEARCH("photography/photobooks", N2703)),"photobooks",ISNUMBER(SEARCH("photography/places", N2703)),"places",ISNUMBER(SEARCH("publishing/art books", N2703)),"art books",ISNUMBER(SEARCH("publishing/children's books", N2703)),"children's books",ISNUMBER(SEARCH("publishing/fiction", N2703)),"fiction",ISNUMBER(SEARCH("publishing/nonfiction", N2703)),"nonfiction",ISNUMBER(SEARCH("publishing/radio &amp; podcasts", N2703)),"radio &amp; podcasts",ISNUMBER(SEARCH("publishing/translations", N2703)),"translations",ISNUMBER(SEARCH("technology/gadgets", N2703)),"gadgets",ISNUMBER(SEARCH("technology/hardware", N2703)),"hardware",ISNUMBER(SEARCH("technology/makerspaces", N2703)),"makerspaces",ISNUMBER(SEARCH("technology/space exploration", N2703)),"space exploration",ISNUMBER(SEARCH("technology/wearables", N2703)),"wearables",ISNUMBER(SEARCH("technology/web", N2703)),"web",ISNUMBER(SEARCH("theater/musical", N2703)),"musical",ISNUMBER(SEARCH("theater/plays", N2703)),"plays",ISNUMBER(SEARCH("theater/spaces", N2703)),"spaces")</f>
        <v>spaces</v>
      </c>
      <c r="S2703" s="6">
        <f t="shared" si="213"/>
        <v>42801.774699074071</v>
      </c>
      <c r="T2703" s="6">
        <f t="shared" si="214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tr">
        <f t="shared" si="212"/>
        <v>theater</v>
      </c>
      <c r="R2704" t="str" cm="1">
        <f t="array" ref="R2704">_xlfn.IFS(ISNUMBER(SEARCH("film &amp; video/television", N2704)),"television",ISNUMBER(SEARCH("film &amp; video/animation", N2704)),"animation",ISNUMBER(SEARCH("film &amp; video/documentary", N2704)),"documentary",ISNUMBER(SEARCH("film &amp; video/drama", N2704)),"drama",ISNUMBER(SEARCH("film &amp; video/science fiction", N2704)),"science fiction",ISNUMBER(SEARCH("film &amp; video/shorts", N2704)),"shorts",ISNUMBER(SEARCH("food/food trucks", N2704)),"food trucks",ISNUMBER(SEARCH("food/restaurants", N2704)),"restaurants",ISNUMBER(SEARCH("food/small batch", N2704)),"small batch",ISNUMBER(SEARCH("games/mobile games", N2704)),"mobile games",ISNUMBER(SEARCH("games/tabletop games", N2704)),"tabletop games",ISNUMBER(SEARCH("games/video games", N2704)),"video games",ISNUMBER(SEARCH("music/classical music", N2704)),"classical music",ISNUMBER(SEARCH("music/electronic music", N2704)),"electronic music",ISNUMBER(SEARCH("music/faith", N2704)),"faith",ISNUMBER(SEARCH("music/indie rock", N2704)),"indie rock",ISNUMBER(SEARCH("music/jazz", N2704)),"jazz",ISNUMBER(SEARCH("music/metal", N2704)),"metal",ISNUMBER(SEARCH("music/pop", N2704)),"pop",ISNUMBER(SEARCH("music/rock", N2704)),"rock",ISNUMBER(SEARCH("music/world music", N2704)),"world music",ISNUMBER(SEARCH("journalism/audio", N2704)),"audio",ISNUMBER(SEARCH("photography/nature", N2704)),"nature",ISNUMBER(SEARCH("photography/people", N2704)),"people",ISNUMBER(SEARCH("photography/photobooks", N2704)),"photobooks",ISNUMBER(SEARCH("photography/places", N2704)),"places",ISNUMBER(SEARCH("publishing/art books", N2704)),"art books",ISNUMBER(SEARCH("publishing/children's books", N2704)),"children's books",ISNUMBER(SEARCH("publishing/fiction", N2704)),"fiction",ISNUMBER(SEARCH("publishing/nonfiction", N2704)),"nonfiction",ISNUMBER(SEARCH("publishing/radio &amp; podcasts", N2704)),"radio &amp; podcasts",ISNUMBER(SEARCH("publishing/translations", N2704)),"translations",ISNUMBER(SEARCH("technology/gadgets", N2704)),"gadgets",ISNUMBER(SEARCH("technology/hardware", N2704)),"hardware",ISNUMBER(SEARCH("technology/makerspaces", N2704)),"makerspaces",ISNUMBER(SEARCH("technology/space exploration", N2704)),"space exploration",ISNUMBER(SEARCH("technology/wearables", N2704)),"wearables",ISNUMBER(SEARCH("technology/web", N2704)),"web",ISNUMBER(SEARCH("theater/musical", N2704)),"musical",ISNUMBER(SEARCH("theater/plays", N2704)),"plays",ISNUMBER(SEARCH("theater/spaces", N2704)),"spaces")</f>
        <v>spaces</v>
      </c>
      <c r="S2704" s="6">
        <f t="shared" si="213"/>
        <v>42800.801817129628</v>
      </c>
      <c r="T2704" s="6">
        <f t="shared" si="214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tr">
        <f t="shared" si="212"/>
        <v>theater</v>
      </c>
      <c r="R2705" t="str" cm="1">
        <f t="array" ref="R2705">_xlfn.IFS(ISNUMBER(SEARCH("film &amp; video/television", N2705)),"television",ISNUMBER(SEARCH("film &amp; video/animation", N2705)),"animation",ISNUMBER(SEARCH("film &amp; video/documentary", N2705)),"documentary",ISNUMBER(SEARCH("film &amp; video/drama", N2705)),"drama",ISNUMBER(SEARCH("film &amp; video/science fiction", N2705)),"science fiction",ISNUMBER(SEARCH("film &amp; video/shorts", N2705)),"shorts",ISNUMBER(SEARCH("food/food trucks", N2705)),"food trucks",ISNUMBER(SEARCH("food/restaurants", N2705)),"restaurants",ISNUMBER(SEARCH("food/small batch", N2705)),"small batch",ISNUMBER(SEARCH("games/mobile games", N2705)),"mobile games",ISNUMBER(SEARCH("games/tabletop games", N2705)),"tabletop games",ISNUMBER(SEARCH("games/video games", N2705)),"video games",ISNUMBER(SEARCH("music/classical music", N2705)),"classical music",ISNUMBER(SEARCH("music/electronic music", N2705)),"electronic music",ISNUMBER(SEARCH("music/faith", N2705)),"faith",ISNUMBER(SEARCH("music/indie rock", N2705)),"indie rock",ISNUMBER(SEARCH("music/jazz", N2705)),"jazz",ISNUMBER(SEARCH("music/metal", N2705)),"metal",ISNUMBER(SEARCH("music/pop", N2705)),"pop",ISNUMBER(SEARCH("music/rock", N2705)),"rock",ISNUMBER(SEARCH("music/world music", N2705)),"world music",ISNUMBER(SEARCH("journalism/audio", N2705)),"audio",ISNUMBER(SEARCH("photography/nature", N2705)),"nature",ISNUMBER(SEARCH("photography/people", N2705)),"people",ISNUMBER(SEARCH("photography/photobooks", N2705)),"photobooks",ISNUMBER(SEARCH("photography/places", N2705)),"places",ISNUMBER(SEARCH("publishing/art books", N2705)),"art books",ISNUMBER(SEARCH("publishing/children's books", N2705)),"children's books",ISNUMBER(SEARCH("publishing/fiction", N2705)),"fiction",ISNUMBER(SEARCH("publishing/nonfiction", N2705)),"nonfiction",ISNUMBER(SEARCH("publishing/radio &amp; podcasts", N2705)),"radio &amp; podcasts",ISNUMBER(SEARCH("publishing/translations", N2705)),"translations",ISNUMBER(SEARCH("technology/gadgets", N2705)),"gadgets",ISNUMBER(SEARCH("technology/hardware", N2705)),"hardware",ISNUMBER(SEARCH("technology/makerspaces", N2705)),"makerspaces",ISNUMBER(SEARCH("technology/space exploration", N2705)),"space exploration",ISNUMBER(SEARCH("technology/wearables", N2705)),"wearables",ISNUMBER(SEARCH("technology/web", N2705)),"web",ISNUMBER(SEARCH("theater/musical", N2705)),"musical",ISNUMBER(SEARCH("theater/plays", N2705)),"plays",ISNUMBER(SEARCH("theater/spaces", N2705)),"spaces")</f>
        <v>spaces</v>
      </c>
      <c r="S2705" s="6">
        <f t="shared" si="213"/>
        <v>42756.690162037034</v>
      </c>
      <c r="T2705" s="6">
        <f t="shared" si="214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tr">
        <f t="shared" si="212"/>
        <v>theater</v>
      </c>
      <c r="R2706" t="str" cm="1">
        <f t="array" ref="R2706">_xlfn.IFS(ISNUMBER(SEARCH("film &amp; video/television", N2706)),"television",ISNUMBER(SEARCH("film &amp; video/animation", N2706)),"animation",ISNUMBER(SEARCH("film &amp; video/documentary", N2706)),"documentary",ISNUMBER(SEARCH("film &amp; video/drama", N2706)),"drama",ISNUMBER(SEARCH("film &amp; video/science fiction", N2706)),"science fiction",ISNUMBER(SEARCH("film &amp; video/shorts", N2706)),"shorts",ISNUMBER(SEARCH("food/food trucks", N2706)),"food trucks",ISNUMBER(SEARCH("food/restaurants", N2706)),"restaurants",ISNUMBER(SEARCH("food/small batch", N2706)),"small batch",ISNUMBER(SEARCH("games/mobile games", N2706)),"mobile games",ISNUMBER(SEARCH("games/tabletop games", N2706)),"tabletop games",ISNUMBER(SEARCH("games/video games", N2706)),"video games",ISNUMBER(SEARCH("music/classical music", N2706)),"classical music",ISNUMBER(SEARCH("music/electronic music", N2706)),"electronic music",ISNUMBER(SEARCH("music/faith", N2706)),"faith",ISNUMBER(SEARCH("music/indie rock", N2706)),"indie rock",ISNUMBER(SEARCH("music/jazz", N2706)),"jazz",ISNUMBER(SEARCH("music/metal", N2706)),"metal",ISNUMBER(SEARCH("music/pop", N2706)),"pop",ISNUMBER(SEARCH("music/rock", N2706)),"rock",ISNUMBER(SEARCH("music/world music", N2706)),"world music",ISNUMBER(SEARCH("journalism/audio", N2706)),"audio",ISNUMBER(SEARCH("photography/nature", N2706)),"nature",ISNUMBER(SEARCH("photography/people", N2706)),"people",ISNUMBER(SEARCH("photography/photobooks", N2706)),"photobooks",ISNUMBER(SEARCH("photography/places", N2706)),"places",ISNUMBER(SEARCH("publishing/art books", N2706)),"art books",ISNUMBER(SEARCH("publishing/children's books", N2706)),"children's books",ISNUMBER(SEARCH("publishing/fiction", N2706)),"fiction",ISNUMBER(SEARCH("publishing/nonfiction", N2706)),"nonfiction",ISNUMBER(SEARCH("publishing/radio &amp; podcasts", N2706)),"radio &amp; podcasts",ISNUMBER(SEARCH("publishing/translations", N2706)),"translations",ISNUMBER(SEARCH("technology/gadgets", N2706)),"gadgets",ISNUMBER(SEARCH("technology/hardware", N2706)),"hardware",ISNUMBER(SEARCH("technology/makerspaces", N2706)),"makerspaces",ISNUMBER(SEARCH("technology/space exploration", N2706)),"space exploration",ISNUMBER(SEARCH("technology/wearables", N2706)),"wearables",ISNUMBER(SEARCH("technology/web", N2706)),"web",ISNUMBER(SEARCH("theater/musical", N2706)),"musical",ISNUMBER(SEARCH("theater/plays", N2706)),"plays",ISNUMBER(SEARCH("theater/spaces", N2706)),"spaces")</f>
        <v>spaces</v>
      </c>
      <c r="S2706" s="6">
        <f t="shared" si="213"/>
        <v>42787.862430555557</v>
      </c>
      <c r="T2706" s="6">
        <f t="shared" si="214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tr">
        <f t="shared" si="212"/>
        <v>theater</v>
      </c>
      <c r="R2707" t="str" cm="1">
        <f t="array" ref="R2707">_xlfn.IFS(ISNUMBER(SEARCH("film &amp; video/television", N2707)),"television",ISNUMBER(SEARCH("film &amp; video/animation", N2707)),"animation",ISNUMBER(SEARCH("film &amp; video/documentary", N2707)),"documentary",ISNUMBER(SEARCH("film &amp; video/drama", N2707)),"drama",ISNUMBER(SEARCH("film &amp; video/science fiction", N2707)),"science fiction",ISNUMBER(SEARCH("film &amp; video/shorts", N2707)),"shorts",ISNUMBER(SEARCH("food/food trucks", N2707)),"food trucks",ISNUMBER(SEARCH("food/restaurants", N2707)),"restaurants",ISNUMBER(SEARCH("food/small batch", N2707)),"small batch",ISNUMBER(SEARCH("games/mobile games", N2707)),"mobile games",ISNUMBER(SEARCH("games/tabletop games", N2707)),"tabletop games",ISNUMBER(SEARCH("games/video games", N2707)),"video games",ISNUMBER(SEARCH("music/classical music", N2707)),"classical music",ISNUMBER(SEARCH("music/electronic music", N2707)),"electronic music",ISNUMBER(SEARCH("music/faith", N2707)),"faith",ISNUMBER(SEARCH("music/indie rock", N2707)),"indie rock",ISNUMBER(SEARCH("music/jazz", N2707)),"jazz",ISNUMBER(SEARCH("music/metal", N2707)),"metal",ISNUMBER(SEARCH("music/pop", N2707)),"pop",ISNUMBER(SEARCH("music/rock", N2707)),"rock",ISNUMBER(SEARCH("music/world music", N2707)),"world music",ISNUMBER(SEARCH("journalism/audio", N2707)),"audio",ISNUMBER(SEARCH("photography/nature", N2707)),"nature",ISNUMBER(SEARCH("photography/people", N2707)),"people",ISNUMBER(SEARCH("photography/photobooks", N2707)),"photobooks",ISNUMBER(SEARCH("photography/places", N2707)),"places",ISNUMBER(SEARCH("publishing/art books", N2707)),"art books",ISNUMBER(SEARCH("publishing/children's books", N2707)),"children's books",ISNUMBER(SEARCH("publishing/fiction", N2707)),"fiction",ISNUMBER(SEARCH("publishing/nonfiction", N2707)),"nonfiction",ISNUMBER(SEARCH("publishing/radio &amp; podcasts", N2707)),"radio &amp; podcasts",ISNUMBER(SEARCH("publishing/translations", N2707)),"translations",ISNUMBER(SEARCH("technology/gadgets", N2707)),"gadgets",ISNUMBER(SEARCH("technology/hardware", N2707)),"hardware",ISNUMBER(SEARCH("technology/makerspaces", N2707)),"makerspaces",ISNUMBER(SEARCH("technology/space exploration", N2707)),"space exploration",ISNUMBER(SEARCH("technology/wearables", N2707)),"wearables",ISNUMBER(SEARCH("technology/web", N2707)),"web",ISNUMBER(SEARCH("theater/musical", N2707)),"musical",ISNUMBER(SEARCH("theater/plays", N2707)),"plays",ISNUMBER(SEARCH("theater/spaces", N2707)),"spaces")</f>
        <v>spaces</v>
      </c>
      <c r="S2707" s="6">
        <f t="shared" si="213"/>
        <v>42773.916180555556</v>
      </c>
      <c r="T2707" s="6">
        <f t="shared" si="214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tr">
        <f t="shared" si="212"/>
        <v>theater</v>
      </c>
      <c r="R2708" t="str" cm="1">
        <f t="array" ref="R2708">_xlfn.IFS(ISNUMBER(SEARCH("film &amp; video/television", N2708)),"television",ISNUMBER(SEARCH("film &amp; video/animation", N2708)),"animation",ISNUMBER(SEARCH("film &amp; video/documentary", N2708)),"documentary",ISNUMBER(SEARCH("film &amp; video/drama", N2708)),"drama",ISNUMBER(SEARCH("film &amp; video/science fiction", N2708)),"science fiction",ISNUMBER(SEARCH("film &amp; video/shorts", N2708)),"shorts",ISNUMBER(SEARCH("food/food trucks", N2708)),"food trucks",ISNUMBER(SEARCH("food/restaurants", N2708)),"restaurants",ISNUMBER(SEARCH("food/small batch", N2708)),"small batch",ISNUMBER(SEARCH("games/mobile games", N2708)),"mobile games",ISNUMBER(SEARCH("games/tabletop games", N2708)),"tabletop games",ISNUMBER(SEARCH("games/video games", N2708)),"video games",ISNUMBER(SEARCH("music/classical music", N2708)),"classical music",ISNUMBER(SEARCH("music/electronic music", N2708)),"electronic music",ISNUMBER(SEARCH("music/faith", N2708)),"faith",ISNUMBER(SEARCH("music/indie rock", N2708)),"indie rock",ISNUMBER(SEARCH("music/jazz", N2708)),"jazz",ISNUMBER(SEARCH("music/metal", N2708)),"metal",ISNUMBER(SEARCH("music/pop", N2708)),"pop",ISNUMBER(SEARCH("music/rock", N2708)),"rock",ISNUMBER(SEARCH("music/world music", N2708)),"world music",ISNUMBER(SEARCH("journalism/audio", N2708)),"audio",ISNUMBER(SEARCH("photography/nature", N2708)),"nature",ISNUMBER(SEARCH("photography/people", N2708)),"people",ISNUMBER(SEARCH("photography/photobooks", N2708)),"photobooks",ISNUMBER(SEARCH("photography/places", N2708)),"places",ISNUMBER(SEARCH("publishing/art books", N2708)),"art books",ISNUMBER(SEARCH("publishing/children's books", N2708)),"children's books",ISNUMBER(SEARCH("publishing/fiction", N2708)),"fiction",ISNUMBER(SEARCH("publishing/nonfiction", N2708)),"nonfiction",ISNUMBER(SEARCH("publishing/radio &amp; podcasts", N2708)),"radio &amp; podcasts",ISNUMBER(SEARCH("publishing/translations", N2708)),"translations",ISNUMBER(SEARCH("technology/gadgets", N2708)),"gadgets",ISNUMBER(SEARCH("technology/hardware", N2708)),"hardware",ISNUMBER(SEARCH("technology/makerspaces", N2708)),"makerspaces",ISNUMBER(SEARCH("technology/space exploration", N2708)),"space exploration",ISNUMBER(SEARCH("technology/wearables", N2708)),"wearables",ISNUMBER(SEARCH("technology/web", N2708)),"web",ISNUMBER(SEARCH("theater/musical", N2708)),"musical",ISNUMBER(SEARCH("theater/plays", N2708)),"plays",ISNUMBER(SEARCH("theater/spaces", N2708)),"spaces")</f>
        <v>spaces</v>
      </c>
      <c r="S2708" s="6">
        <f t="shared" si="213"/>
        <v>41899.294942129629</v>
      </c>
      <c r="T2708" s="6">
        <f t="shared" si="214"/>
        <v>41928.290972222225</v>
      </c>
    </row>
    <row r="2709" spans="1:20" ht="48" hidden="1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tr">
        <f t="shared" si="212"/>
        <v>theater</v>
      </c>
      <c r="R2709" t="str" cm="1">
        <f t="array" ref="R2709">_xlfn.IFS(ISNUMBER(SEARCH("film &amp; video/television", N2709)),"television",ISNUMBER(SEARCH("film &amp; video/animation", N2709)),"animation",ISNUMBER(SEARCH("film &amp; video/documentary", N2709)),"documentary",ISNUMBER(SEARCH("film &amp; video/drama", N2709)),"drama",ISNUMBER(SEARCH("film &amp; video/science fiction", N2709)),"science fiction",ISNUMBER(SEARCH("film &amp; video/shorts", N2709)),"shorts",ISNUMBER(SEARCH("food/food trucks", N2709)),"food trucks",ISNUMBER(SEARCH("food/restaurants", N2709)),"restaurants",ISNUMBER(SEARCH("food/small batch", N2709)),"small batch",ISNUMBER(SEARCH("games/mobile games", N2709)),"mobile games",ISNUMBER(SEARCH("games/tabletop games", N2709)),"tabletop games",ISNUMBER(SEARCH("games/video games", N2709)),"video games",ISNUMBER(SEARCH("music/classical music", N2709)),"classical music",ISNUMBER(SEARCH("music/electronic music", N2709)),"electronic music",ISNUMBER(SEARCH("music/faith", N2709)),"faith",ISNUMBER(SEARCH("music/indie rock", N2709)),"indie rock",ISNUMBER(SEARCH("music/jazz", N2709)),"jazz",ISNUMBER(SEARCH("music/metal", N2709)),"metal",ISNUMBER(SEARCH("music/pop", N2709)),"pop",ISNUMBER(SEARCH("music/rock", N2709)),"rock",ISNUMBER(SEARCH("music/world music", N2709)),"world music",ISNUMBER(SEARCH("journalism/audio", N2709)),"audio",ISNUMBER(SEARCH("photography/nature", N2709)),"nature",ISNUMBER(SEARCH("photography/people", N2709)),"people",ISNUMBER(SEARCH("photography/photobooks", N2709)),"photobooks",ISNUMBER(SEARCH("photography/places", N2709)),"places",ISNUMBER(SEARCH("publishing/art books", N2709)),"art books",ISNUMBER(SEARCH("publishing/children's books", N2709)),"children's books",ISNUMBER(SEARCH("publishing/fiction", N2709)),"fiction",ISNUMBER(SEARCH("publishing/nonfiction", N2709)),"nonfiction",ISNUMBER(SEARCH("publishing/radio &amp; podcasts", N2709)),"radio &amp; podcasts",ISNUMBER(SEARCH("publishing/translations", N2709)),"translations",ISNUMBER(SEARCH("technology/gadgets", N2709)),"gadgets",ISNUMBER(SEARCH("technology/hardware", N2709)),"hardware",ISNUMBER(SEARCH("technology/makerspaces", N2709)),"makerspaces",ISNUMBER(SEARCH("technology/space exploration", N2709)),"space exploration",ISNUMBER(SEARCH("technology/wearables", N2709)),"wearables",ISNUMBER(SEARCH("technology/web", N2709)),"web",ISNUMBER(SEARCH("theater/musical", N2709)),"musical",ISNUMBER(SEARCH("theater/plays", N2709)),"plays",ISNUMBER(SEARCH("theater/spaces", N2709)),"spaces")</f>
        <v>spaces</v>
      </c>
      <c r="S2709" s="6">
        <f t="shared" si="213"/>
        <v>41391.782905092594</v>
      </c>
      <c r="T2709" s="6">
        <f t="shared" si="214"/>
        <v>41421.290972222225</v>
      </c>
    </row>
    <row r="2710" spans="1:20" ht="48" hidden="1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tr">
        <f t="shared" si="212"/>
        <v>theater</v>
      </c>
      <c r="R2710" t="str" cm="1">
        <f t="array" ref="R2710">_xlfn.IFS(ISNUMBER(SEARCH("film &amp; video/television", N2710)),"television",ISNUMBER(SEARCH("film &amp; video/animation", N2710)),"animation",ISNUMBER(SEARCH("film &amp; video/documentary", N2710)),"documentary",ISNUMBER(SEARCH("film &amp; video/drama", N2710)),"drama",ISNUMBER(SEARCH("film &amp; video/science fiction", N2710)),"science fiction",ISNUMBER(SEARCH("film &amp; video/shorts", N2710)),"shorts",ISNUMBER(SEARCH("food/food trucks", N2710)),"food trucks",ISNUMBER(SEARCH("food/restaurants", N2710)),"restaurants",ISNUMBER(SEARCH("food/small batch", N2710)),"small batch",ISNUMBER(SEARCH("games/mobile games", N2710)),"mobile games",ISNUMBER(SEARCH("games/tabletop games", N2710)),"tabletop games",ISNUMBER(SEARCH("games/video games", N2710)),"video games",ISNUMBER(SEARCH("music/classical music", N2710)),"classical music",ISNUMBER(SEARCH("music/electronic music", N2710)),"electronic music",ISNUMBER(SEARCH("music/faith", N2710)),"faith",ISNUMBER(SEARCH("music/indie rock", N2710)),"indie rock",ISNUMBER(SEARCH("music/jazz", N2710)),"jazz",ISNUMBER(SEARCH("music/metal", N2710)),"metal",ISNUMBER(SEARCH("music/pop", N2710)),"pop",ISNUMBER(SEARCH("music/rock", N2710)),"rock",ISNUMBER(SEARCH("music/world music", N2710)),"world music",ISNUMBER(SEARCH("journalism/audio", N2710)),"audio",ISNUMBER(SEARCH("photography/nature", N2710)),"nature",ISNUMBER(SEARCH("photography/people", N2710)),"people",ISNUMBER(SEARCH("photography/photobooks", N2710)),"photobooks",ISNUMBER(SEARCH("photography/places", N2710)),"places",ISNUMBER(SEARCH("publishing/art books", N2710)),"art books",ISNUMBER(SEARCH("publishing/children's books", N2710)),"children's books",ISNUMBER(SEARCH("publishing/fiction", N2710)),"fiction",ISNUMBER(SEARCH("publishing/nonfiction", N2710)),"nonfiction",ISNUMBER(SEARCH("publishing/radio &amp; podcasts", N2710)),"radio &amp; podcasts",ISNUMBER(SEARCH("publishing/translations", N2710)),"translations",ISNUMBER(SEARCH("technology/gadgets", N2710)),"gadgets",ISNUMBER(SEARCH("technology/hardware", N2710)),"hardware",ISNUMBER(SEARCH("technology/makerspaces", N2710)),"makerspaces",ISNUMBER(SEARCH("technology/space exploration", N2710)),"space exploration",ISNUMBER(SEARCH("technology/wearables", N2710)),"wearables",ISNUMBER(SEARCH("technology/web", N2710)),"web",ISNUMBER(SEARCH("theater/musical", N2710)),"musical",ISNUMBER(SEARCH("theater/plays", N2710)),"plays",ISNUMBER(SEARCH("theater/spaces", N2710)),"spaces")</f>
        <v>spaces</v>
      </c>
      <c r="S2710" s="6">
        <f t="shared" si="213"/>
        <v>42512.698217592595</v>
      </c>
      <c r="T2710" s="6">
        <f t="shared" si="214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tr">
        <f t="shared" si="212"/>
        <v>theater</v>
      </c>
      <c r="R2711" t="str" cm="1">
        <f t="array" ref="R2711">_xlfn.IFS(ISNUMBER(SEARCH("film &amp; video/television", N2711)),"television",ISNUMBER(SEARCH("film &amp; video/animation", N2711)),"animation",ISNUMBER(SEARCH("film &amp; video/documentary", N2711)),"documentary",ISNUMBER(SEARCH("film &amp; video/drama", N2711)),"drama",ISNUMBER(SEARCH("film &amp; video/science fiction", N2711)),"science fiction",ISNUMBER(SEARCH("film &amp; video/shorts", N2711)),"shorts",ISNUMBER(SEARCH("food/food trucks", N2711)),"food trucks",ISNUMBER(SEARCH("food/restaurants", N2711)),"restaurants",ISNUMBER(SEARCH("food/small batch", N2711)),"small batch",ISNUMBER(SEARCH("games/mobile games", N2711)),"mobile games",ISNUMBER(SEARCH("games/tabletop games", N2711)),"tabletop games",ISNUMBER(SEARCH("games/video games", N2711)),"video games",ISNUMBER(SEARCH("music/classical music", N2711)),"classical music",ISNUMBER(SEARCH("music/electronic music", N2711)),"electronic music",ISNUMBER(SEARCH("music/faith", N2711)),"faith",ISNUMBER(SEARCH("music/indie rock", N2711)),"indie rock",ISNUMBER(SEARCH("music/jazz", N2711)),"jazz",ISNUMBER(SEARCH("music/metal", N2711)),"metal",ISNUMBER(SEARCH("music/pop", N2711)),"pop",ISNUMBER(SEARCH("music/rock", N2711)),"rock",ISNUMBER(SEARCH("music/world music", N2711)),"world music",ISNUMBER(SEARCH("journalism/audio", N2711)),"audio",ISNUMBER(SEARCH("photography/nature", N2711)),"nature",ISNUMBER(SEARCH("photography/people", N2711)),"people",ISNUMBER(SEARCH("photography/photobooks", N2711)),"photobooks",ISNUMBER(SEARCH("photography/places", N2711)),"places",ISNUMBER(SEARCH("publishing/art books", N2711)),"art books",ISNUMBER(SEARCH("publishing/children's books", N2711)),"children's books",ISNUMBER(SEARCH("publishing/fiction", N2711)),"fiction",ISNUMBER(SEARCH("publishing/nonfiction", N2711)),"nonfiction",ISNUMBER(SEARCH("publishing/radio &amp; podcasts", N2711)),"radio &amp; podcasts",ISNUMBER(SEARCH("publishing/translations", N2711)),"translations",ISNUMBER(SEARCH("technology/gadgets", N2711)),"gadgets",ISNUMBER(SEARCH("technology/hardware", N2711)),"hardware",ISNUMBER(SEARCH("technology/makerspaces", N2711)),"makerspaces",ISNUMBER(SEARCH("technology/space exploration", N2711)),"space exploration",ISNUMBER(SEARCH("technology/wearables", N2711)),"wearables",ISNUMBER(SEARCH("technology/web", N2711)),"web",ISNUMBER(SEARCH("theater/musical", N2711)),"musical",ISNUMBER(SEARCH("theater/plays", N2711)),"plays",ISNUMBER(SEARCH("theater/spaces", N2711)),"spaces")</f>
        <v>spaces</v>
      </c>
      <c r="S2711" s="6">
        <f t="shared" si="213"/>
        <v>42612.149780092594</v>
      </c>
      <c r="T2711" s="6">
        <f t="shared" si="214"/>
        <v>42647.165972222225</v>
      </c>
    </row>
    <row r="2712" spans="1:20" ht="32" hidden="1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tr">
        <f t="shared" si="212"/>
        <v>theater</v>
      </c>
      <c r="R2712" t="str" cm="1">
        <f t="array" ref="R2712">_xlfn.IFS(ISNUMBER(SEARCH("film &amp; video/television", N2712)),"television",ISNUMBER(SEARCH("film &amp; video/animation", N2712)),"animation",ISNUMBER(SEARCH("film &amp; video/documentary", N2712)),"documentary",ISNUMBER(SEARCH("film &amp; video/drama", N2712)),"drama",ISNUMBER(SEARCH("film &amp; video/science fiction", N2712)),"science fiction",ISNUMBER(SEARCH("film &amp; video/shorts", N2712)),"shorts",ISNUMBER(SEARCH("food/food trucks", N2712)),"food trucks",ISNUMBER(SEARCH("food/restaurants", N2712)),"restaurants",ISNUMBER(SEARCH("food/small batch", N2712)),"small batch",ISNUMBER(SEARCH("games/mobile games", N2712)),"mobile games",ISNUMBER(SEARCH("games/tabletop games", N2712)),"tabletop games",ISNUMBER(SEARCH("games/video games", N2712)),"video games",ISNUMBER(SEARCH("music/classical music", N2712)),"classical music",ISNUMBER(SEARCH("music/electronic music", N2712)),"electronic music",ISNUMBER(SEARCH("music/faith", N2712)),"faith",ISNUMBER(SEARCH("music/indie rock", N2712)),"indie rock",ISNUMBER(SEARCH("music/jazz", N2712)),"jazz",ISNUMBER(SEARCH("music/metal", N2712)),"metal",ISNUMBER(SEARCH("music/pop", N2712)),"pop",ISNUMBER(SEARCH("music/rock", N2712)),"rock",ISNUMBER(SEARCH("music/world music", N2712)),"world music",ISNUMBER(SEARCH("journalism/audio", N2712)),"audio",ISNUMBER(SEARCH("photography/nature", N2712)),"nature",ISNUMBER(SEARCH("photography/people", N2712)),"people",ISNUMBER(SEARCH("photography/photobooks", N2712)),"photobooks",ISNUMBER(SEARCH("photography/places", N2712)),"places",ISNUMBER(SEARCH("publishing/art books", N2712)),"art books",ISNUMBER(SEARCH("publishing/children's books", N2712)),"children's books",ISNUMBER(SEARCH("publishing/fiction", N2712)),"fiction",ISNUMBER(SEARCH("publishing/nonfiction", N2712)),"nonfiction",ISNUMBER(SEARCH("publishing/radio &amp; podcasts", N2712)),"radio &amp; podcasts",ISNUMBER(SEARCH("publishing/translations", N2712)),"translations",ISNUMBER(SEARCH("technology/gadgets", N2712)),"gadgets",ISNUMBER(SEARCH("technology/hardware", N2712)),"hardware",ISNUMBER(SEARCH("technology/makerspaces", N2712)),"makerspaces",ISNUMBER(SEARCH("technology/space exploration", N2712)),"space exploration",ISNUMBER(SEARCH("technology/wearables", N2712)),"wearables",ISNUMBER(SEARCH("technology/web", N2712)),"web",ISNUMBER(SEARCH("theater/musical", N2712)),"musical",ISNUMBER(SEARCH("theater/plays", N2712)),"plays",ISNUMBER(SEARCH("theater/spaces", N2712)),"spaces")</f>
        <v>spaces</v>
      </c>
      <c r="S2712" s="6">
        <f t="shared" si="213"/>
        <v>41828.229490740741</v>
      </c>
      <c r="T2712" s="6">
        <f t="shared" si="214"/>
        <v>41860.083333333336</v>
      </c>
    </row>
    <row r="2713" spans="1:20" ht="48" hidden="1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tr">
        <f t="shared" si="212"/>
        <v>theater</v>
      </c>
      <c r="R2713" t="str" cm="1">
        <f t="array" ref="R2713">_xlfn.IFS(ISNUMBER(SEARCH("film &amp; video/television", N2713)),"television",ISNUMBER(SEARCH("film &amp; video/animation", N2713)),"animation",ISNUMBER(SEARCH("film &amp; video/documentary", N2713)),"documentary",ISNUMBER(SEARCH("film &amp; video/drama", N2713)),"drama",ISNUMBER(SEARCH("film &amp; video/science fiction", N2713)),"science fiction",ISNUMBER(SEARCH("film &amp; video/shorts", N2713)),"shorts",ISNUMBER(SEARCH("food/food trucks", N2713)),"food trucks",ISNUMBER(SEARCH("food/restaurants", N2713)),"restaurants",ISNUMBER(SEARCH("food/small batch", N2713)),"small batch",ISNUMBER(SEARCH("games/mobile games", N2713)),"mobile games",ISNUMBER(SEARCH("games/tabletop games", N2713)),"tabletop games",ISNUMBER(SEARCH("games/video games", N2713)),"video games",ISNUMBER(SEARCH("music/classical music", N2713)),"classical music",ISNUMBER(SEARCH("music/electronic music", N2713)),"electronic music",ISNUMBER(SEARCH("music/faith", N2713)),"faith",ISNUMBER(SEARCH("music/indie rock", N2713)),"indie rock",ISNUMBER(SEARCH("music/jazz", N2713)),"jazz",ISNUMBER(SEARCH("music/metal", N2713)),"metal",ISNUMBER(SEARCH("music/pop", N2713)),"pop",ISNUMBER(SEARCH("music/rock", N2713)),"rock",ISNUMBER(SEARCH("music/world music", N2713)),"world music",ISNUMBER(SEARCH("journalism/audio", N2713)),"audio",ISNUMBER(SEARCH("photography/nature", N2713)),"nature",ISNUMBER(SEARCH("photography/people", N2713)),"people",ISNUMBER(SEARCH("photography/photobooks", N2713)),"photobooks",ISNUMBER(SEARCH("photography/places", N2713)),"places",ISNUMBER(SEARCH("publishing/art books", N2713)),"art books",ISNUMBER(SEARCH("publishing/children's books", N2713)),"children's books",ISNUMBER(SEARCH("publishing/fiction", N2713)),"fiction",ISNUMBER(SEARCH("publishing/nonfiction", N2713)),"nonfiction",ISNUMBER(SEARCH("publishing/radio &amp; podcasts", N2713)),"radio &amp; podcasts",ISNUMBER(SEARCH("publishing/translations", N2713)),"translations",ISNUMBER(SEARCH("technology/gadgets", N2713)),"gadgets",ISNUMBER(SEARCH("technology/hardware", N2713)),"hardware",ISNUMBER(SEARCH("technology/makerspaces", N2713)),"makerspaces",ISNUMBER(SEARCH("technology/space exploration", N2713)),"space exploration",ISNUMBER(SEARCH("technology/wearables", N2713)),"wearables",ISNUMBER(SEARCH("technology/web", N2713)),"web",ISNUMBER(SEARCH("theater/musical", N2713)),"musical",ISNUMBER(SEARCH("theater/plays", N2713)),"plays",ISNUMBER(SEARCH("theater/spaces", N2713)),"spaces")</f>
        <v>spaces</v>
      </c>
      <c r="S2713" s="6">
        <f t="shared" si="213"/>
        <v>41780.745254629634</v>
      </c>
      <c r="T2713" s="6">
        <f t="shared" si="214"/>
        <v>41810.917361111111</v>
      </c>
    </row>
    <row r="2714" spans="1:20" ht="48" hidden="1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tr">
        <f t="shared" si="212"/>
        <v>theater</v>
      </c>
      <c r="R2714" t="str" cm="1">
        <f t="array" ref="R2714">_xlfn.IFS(ISNUMBER(SEARCH("film &amp; video/television", N2714)),"television",ISNUMBER(SEARCH("film &amp; video/animation", N2714)),"animation",ISNUMBER(SEARCH("film &amp; video/documentary", N2714)),"documentary",ISNUMBER(SEARCH("film &amp; video/drama", N2714)),"drama",ISNUMBER(SEARCH("film &amp; video/science fiction", N2714)),"science fiction",ISNUMBER(SEARCH("film &amp; video/shorts", N2714)),"shorts",ISNUMBER(SEARCH("food/food trucks", N2714)),"food trucks",ISNUMBER(SEARCH("food/restaurants", N2714)),"restaurants",ISNUMBER(SEARCH("food/small batch", N2714)),"small batch",ISNUMBER(SEARCH("games/mobile games", N2714)),"mobile games",ISNUMBER(SEARCH("games/tabletop games", N2714)),"tabletop games",ISNUMBER(SEARCH("games/video games", N2714)),"video games",ISNUMBER(SEARCH("music/classical music", N2714)),"classical music",ISNUMBER(SEARCH("music/electronic music", N2714)),"electronic music",ISNUMBER(SEARCH("music/faith", N2714)),"faith",ISNUMBER(SEARCH("music/indie rock", N2714)),"indie rock",ISNUMBER(SEARCH("music/jazz", N2714)),"jazz",ISNUMBER(SEARCH("music/metal", N2714)),"metal",ISNUMBER(SEARCH("music/pop", N2714)),"pop",ISNUMBER(SEARCH("music/rock", N2714)),"rock",ISNUMBER(SEARCH("music/world music", N2714)),"world music",ISNUMBER(SEARCH("journalism/audio", N2714)),"audio",ISNUMBER(SEARCH("photography/nature", N2714)),"nature",ISNUMBER(SEARCH("photography/people", N2714)),"people",ISNUMBER(SEARCH("photography/photobooks", N2714)),"photobooks",ISNUMBER(SEARCH("photography/places", N2714)),"places",ISNUMBER(SEARCH("publishing/art books", N2714)),"art books",ISNUMBER(SEARCH("publishing/children's books", N2714)),"children's books",ISNUMBER(SEARCH("publishing/fiction", N2714)),"fiction",ISNUMBER(SEARCH("publishing/nonfiction", N2714)),"nonfiction",ISNUMBER(SEARCH("publishing/radio &amp; podcasts", N2714)),"radio &amp; podcasts",ISNUMBER(SEARCH("publishing/translations", N2714)),"translations",ISNUMBER(SEARCH("technology/gadgets", N2714)),"gadgets",ISNUMBER(SEARCH("technology/hardware", N2714)),"hardware",ISNUMBER(SEARCH("technology/makerspaces", N2714)),"makerspaces",ISNUMBER(SEARCH("technology/space exploration", N2714)),"space exploration",ISNUMBER(SEARCH("technology/wearables", N2714)),"wearables",ISNUMBER(SEARCH("technology/web", N2714)),"web",ISNUMBER(SEARCH("theater/musical", N2714)),"musical",ISNUMBER(SEARCH("theater/plays", N2714)),"plays",ISNUMBER(SEARCH("theater/spaces", N2714)),"spaces")</f>
        <v>spaces</v>
      </c>
      <c r="S2714" s="6">
        <f t="shared" si="213"/>
        <v>41432.062037037038</v>
      </c>
      <c r="T2714" s="6">
        <f t="shared" si="214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tr">
        <f t="shared" si="212"/>
        <v>theater</v>
      </c>
      <c r="R2715" t="str" cm="1">
        <f t="array" ref="R2715">_xlfn.IFS(ISNUMBER(SEARCH("film &amp; video/television", N2715)),"television",ISNUMBER(SEARCH("film &amp; video/animation", N2715)),"animation",ISNUMBER(SEARCH("film &amp; video/documentary", N2715)),"documentary",ISNUMBER(SEARCH("film &amp; video/drama", N2715)),"drama",ISNUMBER(SEARCH("film &amp; video/science fiction", N2715)),"science fiction",ISNUMBER(SEARCH("film &amp; video/shorts", N2715)),"shorts",ISNUMBER(SEARCH("food/food trucks", N2715)),"food trucks",ISNUMBER(SEARCH("food/restaurants", N2715)),"restaurants",ISNUMBER(SEARCH("food/small batch", N2715)),"small batch",ISNUMBER(SEARCH("games/mobile games", N2715)),"mobile games",ISNUMBER(SEARCH("games/tabletop games", N2715)),"tabletop games",ISNUMBER(SEARCH("games/video games", N2715)),"video games",ISNUMBER(SEARCH("music/classical music", N2715)),"classical music",ISNUMBER(SEARCH("music/electronic music", N2715)),"electronic music",ISNUMBER(SEARCH("music/faith", N2715)),"faith",ISNUMBER(SEARCH("music/indie rock", N2715)),"indie rock",ISNUMBER(SEARCH("music/jazz", N2715)),"jazz",ISNUMBER(SEARCH("music/metal", N2715)),"metal",ISNUMBER(SEARCH("music/pop", N2715)),"pop",ISNUMBER(SEARCH("music/rock", N2715)),"rock",ISNUMBER(SEARCH("music/world music", N2715)),"world music",ISNUMBER(SEARCH("journalism/audio", N2715)),"audio",ISNUMBER(SEARCH("photography/nature", N2715)),"nature",ISNUMBER(SEARCH("photography/people", N2715)),"people",ISNUMBER(SEARCH("photography/photobooks", N2715)),"photobooks",ISNUMBER(SEARCH("photography/places", N2715)),"places",ISNUMBER(SEARCH("publishing/art books", N2715)),"art books",ISNUMBER(SEARCH("publishing/children's books", N2715)),"children's books",ISNUMBER(SEARCH("publishing/fiction", N2715)),"fiction",ISNUMBER(SEARCH("publishing/nonfiction", N2715)),"nonfiction",ISNUMBER(SEARCH("publishing/radio &amp; podcasts", N2715)),"radio &amp; podcasts",ISNUMBER(SEARCH("publishing/translations", N2715)),"translations",ISNUMBER(SEARCH("technology/gadgets", N2715)),"gadgets",ISNUMBER(SEARCH("technology/hardware", N2715)),"hardware",ISNUMBER(SEARCH("technology/makerspaces", N2715)),"makerspaces",ISNUMBER(SEARCH("technology/space exploration", N2715)),"space exploration",ISNUMBER(SEARCH("technology/wearables", N2715)),"wearables",ISNUMBER(SEARCH("technology/web", N2715)),"web",ISNUMBER(SEARCH("theater/musical", N2715)),"musical",ISNUMBER(SEARCH("theater/plays", N2715)),"plays",ISNUMBER(SEARCH("theater/spaces", N2715)),"spaces")</f>
        <v>spaces</v>
      </c>
      <c r="S2715" s="6">
        <f t="shared" si="213"/>
        <v>42322.653749999998</v>
      </c>
      <c r="T2715" s="6">
        <f t="shared" si="214"/>
        <v>42362.653749999998</v>
      </c>
    </row>
    <row r="2716" spans="1:20" ht="32" hidden="1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tr">
        <f t="shared" si="212"/>
        <v>theater</v>
      </c>
      <c r="R2716" t="str" cm="1">
        <f t="array" ref="R2716">_xlfn.IFS(ISNUMBER(SEARCH("film &amp; video/television", N2716)),"television",ISNUMBER(SEARCH("film &amp; video/animation", N2716)),"animation",ISNUMBER(SEARCH("film &amp; video/documentary", N2716)),"documentary",ISNUMBER(SEARCH("film &amp; video/drama", N2716)),"drama",ISNUMBER(SEARCH("film &amp; video/science fiction", N2716)),"science fiction",ISNUMBER(SEARCH("film &amp; video/shorts", N2716)),"shorts",ISNUMBER(SEARCH("food/food trucks", N2716)),"food trucks",ISNUMBER(SEARCH("food/restaurants", N2716)),"restaurants",ISNUMBER(SEARCH("food/small batch", N2716)),"small batch",ISNUMBER(SEARCH("games/mobile games", N2716)),"mobile games",ISNUMBER(SEARCH("games/tabletop games", N2716)),"tabletop games",ISNUMBER(SEARCH("games/video games", N2716)),"video games",ISNUMBER(SEARCH("music/classical music", N2716)),"classical music",ISNUMBER(SEARCH("music/electronic music", N2716)),"electronic music",ISNUMBER(SEARCH("music/faith", N2716)),"faith",ISNUMBER(SEARCH("music/indie rock", N2716)),"indie rock",ISNUMBER(SEARCH("music/jazz", N2716)),"jazz",ISNUMBER(SEARCH("music/metal", N2716)),"metal",ISNUMBER(SEARCH("music/pop", N2716)),"pop",ISNUMBER(SEARCH("music/rock", N2716)),"rock",ISNUMBER(SEARCH("music/world music", N2716)),"world music",ISNUMBER(SEARCH("journalism/audio", N2716)),"audio",ISNUMBER(SEARCH("photography/nature", N2716)),"nature",ISNUMBER(SEARCH("photography/people", N2716)),"people",ISNUMBER(SEARCH("photography/photobooks", N2716)),"photobooks",ISNUMBER(SEARCH("photography/places", N2716)),"places",ISNUMBER(SEARCH("publishing/art books", N2716)),"art books",ISNUMBER(SEARCH("publishing/children's books", N2716)),"children's books",ISNUMBER(SEARCH("publishing/fiction", N2716)),"fiction",ISNUMBER(SEARCH("publishing/nonfiction", N2716)),"nonfiction",ISNUMBER(SEARCH("publishing/radio &amp; podcasts", N2716)),"radio &amp; podcasts",ISNUMBER(SEARCH("publishing/translations", N2716)),"translations",ISNUMBER(SEARCH("technology/gadgets", N2716)),"gadgets",ISNUMBER(SEARCH("technology/hardware", N2716)),"hardware",ISNUMBER(SEARCH("technology/makerspaces", N2716)),"makerspaces",ISNUMBER(SEARCH("technology/space exploration", N2716)),"space exploration",ISNUMBER(SEARCH("technology/wearables", N2716)),"wearables",ISNUMBER(SEARCH("technology/web", N2716)),"web",ISNUMBER(SEARCH("theater/musical", N2716)),"musical",ISNUMBER(SEARCH("theater/plays", N2716)),"plays",ISNUMBER(SEARCH("theater/spaces", N2716)),"spaces")</f>
        <v>spaces</v>
      </c>
      <c r="S2716" s="6">
        <f t="shared" si="213"/>
        <v>42629.655046296291</v>
      </c>
      <c r="T2716" s="6">
        <f t="shared" si="214"/>
        <v>42657.958333333328</v>
      </c>
    </row>
    <row r="2717" spans="1:20" ht="48" hidden="1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tr">
        <f t="shared" si="212"/>
        <v>theater</v>
      </c>
      <c r="R2717" t="str" cm="1">
        <f t="array" ref="R2717">_xlfn.IFS(ISNUMBER(SEARCH("film &amp; video/television", N2717)),"television",ISNUMBER(SEARCH("film &amp; video/animation", N2717)),"animation",ISNUMBER(SEARCH("film &amp; video/documentary", N2717)),"documentary",ISNUMBER(SEARCH("film &amp; video/drama", N2717)),"drama",ISNUMBER(SEARCH("film &amp; video/science fiction", N2717)),"science fiction",ISNUMBER(SEARCH("film &amp; video/shorts", N2717)),"shorts",ISNUMBER(SEARCH("food/food trucks", N2717)),"food trucks",ISNUMBER(SEARCH("food/restaurants", N2717)),"restaurants",ISNUMBER(SEARCH("food/small batch", N2717)),"small batch",ISNUMBER(SEARCH("games/mobile games", N2717)),"mobile games",ISNUMBER(SEARCH("games/tabletop games", N2717)),"tabletop games",ISNUMBER(SEARCH("games/video games", N2717)),"video games",ISNUMBER(SEARCH("music/classical music", N2717)),"classical music",ISNUMBER(SEARCH("music/electronic music", N2717)),"electronic music",ISNUMBER(SEARCH("music/faith", N2717)),"faith",ISNUMBER(SEARCH("music/indie rock", N2717)),"indie rock",ISNUMBER(SEARCH("music/jazz", N2717)),"jazz",ISNUMBER(SEARCH("music/metal", N2717)),"metal",ISNUMBER(SEARCH("music/pop", N2717)),"pop",ISNUMBER(SEARCH("music/rock", N2717)),"rock",ISNUMBER(SEARCH("music/world music", N2717)),"world music",ISNUMBER(SEARCH("journalism/audio", N2717)),"audio",ISNUMBER(SEARCH("photography/nature", N2717)),"nature",ISNUMBER(SEARCH("photography/people", N2717)),"people",ISNUMBER(SEARCH("photography/photobooks", N2717)),"photobooks",ISNUMBER(SEARCH("photography/places", N2717)),"places",ISNUMBER(SEARCH("publishing/art books", N2717)),"art books",ISNUMBER(SEARCH("publishing/children's books", N2717)),"children's books",ISNUMBER(SEARCH("publishing/fiction", N2717)),"fiction",ISNUMBER(SEARCH("publishing/nonfiction", N2717)),"nonfiction",ISNUMBER(SEARCH("publishing/radio &amp; podcasts", N2717)),"radio &amp; podcasts",ISNUMBER(SEARCH("publishing/translations", N2717)),"translations",ISNUMBER(SEARCH("technology/gadgets", N2717)),"gadgets",ISNUMBER(SEARCH("technology/hardware", N2717)),"hardware",ISNUMBER(SEARCH("technology/makerspaces", N2717)),"makerspaces",ISNUMBER(SEARCH("technology/space exploration", N2717)),"space exploration",ISNUMBER(SEARCH("technology/wearables", N2717)),"wearables",ISNUMBER(SEARCH("technology/web", N2717)),"web",ISNUMBER(SEARCH("theater/musical", N2717)),"musical",ISNUMBER(SEARCH("theater/plays", N2717)),"plays",ISNUMBER(SEARCH("theater/spaces", N2717)),"spaces")</f>
        <v>spaces</v>
      </c>
      <c r="S2717" s="6">
        <f t="shared" si="213"/>
        <v>42387.398472222223</v>
      </c>
      <c r="T2717" s="6">
        <f t="shared" si="214"/>
        <v>42421.398472222223</v>
      </c>
    </row>
    <row r="2718" spans="1:20" ht="64" hidden="1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tr">
        <f t="shared" si="212"/>
        <v>theater</v>
      </c>
      <c r="R2718" t="str" cm="1">
        <f t="array" ref="R2718">_xlfn.IFS(ISNUMBER(SEARCH("film &amp; video/television", N2718)),"television",ISNUMBER(SEARCH("film &amp; video/animation", N2718)),"animation",ISNUMBER(SEARCH("film &amp; video/documentary", N2718)),"documentary",ISNUMBER(SEARCH("film &amp; video/drama", N2718)),"drama",ISNUMBER(SEARCH("film &amp; video/science fiction", N2718)),"science fiction",ISNUMBER(SEARCH("film &amp; video/shorts", N2718)),"shorts",ISNUMBER(SEARCH("food/food trucks", N2718)),"food trucks",ISNUMBER(SEARCH("food/restaurants", N2718)),"restaurants",ISNUMBER(SEARCH("food/small batch", N2718)),"small batch",ISNUMBER(SEARCH("games/mobile games", N2718)),"mobile games",ISNUMBER(SEARCH("games/tabletop games", N2718)),"tabletop games",ISNUMBER(SEARCH("games/video games", N2718)),"video games",ISNUMBER(SEARCH("music/classical music", N2718)),"classical music",ISNUMBER(SEARCH("music/electronic music", N2718)),"electronic music",ISNUMBER(SEARCH("music/faith", N2718)),"faith",ISNUMBER(SEARCH("music/indie rock", N2718)),"indie rock",ISNUMBER(SEARCH("music/jazz", N2718)),"jazz",ISNUMBER(SEARCH("music/metal", N2718)),"metal",ISNUMBER(SEARCH("music/pop", N2718)),"pop",ISNUMBER(SEARCH("music/rock", N2718)),"rock",ISNUMBER(SEARCH("music/world music", N2718)),"world music",ISNUMBER(SEARCH("journalism/audio", N2718)),"audio",ISNUMBER(SEARCH("photography/nature", N2718)),"nature",ISNUMBER(SEARCH("photography/people", N2718)),"people",ISNUMBER(SEARCH("photography/photobooks", N2718)),"photobooks",ISNUMBER(SEARCH("photography/places", N2718)),"places",ISNUMBER(SEARCH("publishing/art books", N2718)),"art books",ISNUMBER(SEARCH("publishing/children's books", N2718)),"children's books",ISNUMBER(SEARCH("publishing/fiction", N2718)),"fiction",ISNUMBER(SEARCH("publishing/nonfiction", N2718)),"nonfiction",ISNUMBER(SEARCH("publishing/radio &amp; podcasts", N2718)),"radio &amp; podcasts",ISNUMBER(SEARCH("publishing/translations", N2718)),"translations",ISNUMBER(SEARCH("technology/gadgets", N2718)),"gadgets",ISNUMBER(SEARCH("technology/hardware", N2718)),"hardware",ISNUMBER(SEARCH("technology/makerspaces", N2718)),"makerspaces",ISNUMBER(SEARCH("technology/space exploration", N2718)),"space exploration",ISNUMBER(SEARCH("technology/wearables", N2718)),"wearables",ISNUMBER(SEARCH("technology/web", N2718)),"web",ISNUMBER(SEARCH("theater/musical", N2718)),"musical",ISNUMBER(SEARCH("theater/plays", N2718)),"plays",ISNUMBER(SEARCH("theater/spaces", N2718)),"spaces")</f>
        <v>spaces</v>
      </c>
      <c r="S2718" s="6">
        <f t="shared" si="213"/>
        <v>42255.333252314813</v>
      </c>
      <c r="T2718" s="6">
        <f t="shared" si="214"/>
        <v>42285.333252314813</v>
      </c>
    </row>
    <row r="2719" spans="1:20" ht="48" hidden="1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tr">
        <f t="shared" si="212"/>
        <v>theater</v>
      </c>
      <c r="R2719" t="str" cm="1">
        <f t="array" ref="R2719">_xlfn.IFS(ISNUMBER(SEARCH("film &amp; video/television", N2719)),"television",ISNUMBER(SEARCH("film &amp; video/animation", N2719)),"animation",ISNUMBER(SEARCH("film &amp; video/documentary", N2719)),"documentary",ISNUMBER(SEARCH("film &amp; video/drama", N2719)),"drama",ISNUMBER(SEARCH("film &amp; video/science fiction", N2719)),"science fiction",ISNUMBER(SEARCH("film &amp; video/shorts", N2719)),"shorts",ISNUMBER(SEARCH("food/food trucks", N2719)),"food trucks",ISNUMBER(SEARCH("food/restaurants", N2719)),"restaurants",ISNUMBER(SEARCH("food/small batch", N2719)),"small batch",ISNUMBER(SEARCH("games/mobile games", N2719)),"mobile games",ISNUMBER(SEARCH("games/tabletop games", N2719)),"tabletop games",ISNUMBER(SEARCH("games/video games", N2719)),"video games",ISNUMBER(SEARCH("music/classical music", N2719)),"classical music",ISNUMBER(SEARCH("music/electronic music", N2719)),"electronic music",ISNUMBER(SEARCH("music/faith", N2719)),"faith",ISNUMBER(SEARCH("music/indie rock", N2719)),"indie rock",ISNUMBER(SEARCH("music/jazz", N2719)),"jazz",ISNUMBER(SEARCH("music/metal", N2719)),"metal",ISNUMBER(SEARCH("music/pop", N2719)),"pop",ISNUMBER(SEARCH("music/rock", N2719)),"rock",ISNUMBER(SEARCH("music/world music", N2719)),"world music",ISNUMBER(SEARCH("journalism/audio", N2719)),"audio",ISNUMBER(SEARCH("photography/nature", N2719)),"nature",ISNUMBER(SEARCH("photography/people", N2719)),"people",ISNUMBER(SEARCH("photography/photobooks", N2719)),"photobooks",ISNUMBER(SEARCH("photography/places", N2719)),"places",ISNUMBER(SEARCH("publishing/art books", N2719)),"art books",ISNUMBER(SEARCH("publishing/children's books", N2719)),"children's books",ISNUMBER(SEARCH("publishing/fiction", N2719)),"fiction",ISNUMBER(SEARCH("publishing/nonfiction", N2719)),"nonfiction",ISNUMBER(SEARCH("publishing/radio &amp; podcasts", N2719)),"radio &amp; podcasts",ISNUMBER(SEARCH("publishing/translations", N2719)),"translations",ISNUMBER(SEARCH("technology/gadgets", N2719)),"gadgets",ISNUMBER(SEARCH("technology/hardware", N2719)),"hardware",ISNUMBER(SEARCH("technology/makerspaces", N2719)),"makerspaces",ISNUMBER(SEARCH("technology/space exploration", N2719)),"space exploration",ISNUMBER(SEARCH("technology/wearables", N2719)),"wearables",ISNUMBER(SEARCH("technology/web", N2719)),"web",ISNUMBER(SEARCH("theater/musical", N2719)),"musical",ISNUMBER(SEARCH("theater/plays", N2719)),"plays",ISNUMBER(SEARCH("theater/spaces", N2719)),"spaces")</f>
        <v>spaces</v>
      </c>
      <c r="S2719" s="6">
        <f t="shared" si="213"/>
        <v>41934.914918981485</v>
      </c>
      <c r="T2719" s="6">
        <f t="shared" si="214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tr">
        <f t="shared" si="212"/>
        <v>theater</v>
      </c>
      <c r="R2720" t="str" cm="1">
        <f t="array" ref="R2720">_xlfn.IFS(ISNUMBER(SEARCH("film &amp; video/television", N2720)),"television",ISNUMBER(SEARCH("film &amp; video/animation", N2720)),"animation",ISNUMBER(SEARCH("film &amp; video/documentary", N2720)),"documentary",ISNUMBER(SEARCH("film &amp; video/drama", N2720)),"drama",ISNUMBER(SEARCH("film &amp; video/science fiction", N2720)),"science fiction",ISNUMBER(SEARCH("film &amp; video/shorts", N2720)),"shorts",ISNUMBER(SEARCH("food/food trucks", N2720)),"food trucks",ISNUMBER(SEARCH("food/restaurants", N2720)),"restaurants",ISNUMBER(SEARCH("food/small batch", N2720)),"small batch",ISNUMBER(SEARCH("games/mobile games", N2720)),"mobile games",ISNUMBER(SEARCH("games/tabletop games", N2720)),"tabletop games",ISNUMBER(SEARCH("games/video games", N2720)),"video games",ISNUMBER(SEARCH("music/classical music", N2720)),"classical music",ISNUMBER(SEARCH("music/electronic music", N2720)),"electronic music",ISNUMBER(SEARCH("music/faith", N2720)),"faith",ISNUMBER(SEARCH("music/indie rock", N2720)),"indie rock",ISNUMBER(SEARCH("music/jazz", N2720)),"jazz",ISNUMBER(SEARCH("music/metal", N2720)),"metal",ISNUMBER(SEARCH("music/pop", N2720)),"pop",ISNUMBER(SEARCH("music/rock", N2720)),"rock",ISNUMBER(SEARCH("music/world music", N2720)),"world music",ISNUMBER(SEARCH("journalism/audio", N2720)),"audio",ISNUMBER(SEARCH("photography/nature", N2720)),"nature",ISNUMBER(SEARCH("photography/people", N2720)),"people",ISNUMBER(SEARCH("photography/photobooks", N2720)),"photobooks",ISNUMBER(SEARCH("photography/places", N2720)),"places",ISNUMBER(SEARCH("publishing/art books", N2720)),"art books",ISNUMBER(SEARCH("publishing/children's books", N2720)),"children's books",ISNUMBER(SEARCH("publishing/fiction", N2720)),"fiction",ISNUMBER(SEARCH("publishing/nonfiction", N2720)),"nonfiction",ISNUMBER(SEARCH("publishing/radio &amp; podcasts", N2720)),"radio &amp; podcasts",ISNUMBER(SEARCH("publishing/translations", N2720)),"translations",ISNUMBER(SEARCH("technology/gadgets", N2720)),"gadgets",ISNUMBER(SEARCH("technology/hardware", N2720)),"hardware",ISNUMBER(SEARCH("technology/makerspaces", N2720)),"makerspaces",ISNUMBER(SEARCH("technology/space exploration", N2720)),"space exploration",ISNUMBER(SEARCH("technology/wearables", N2720)),"wearables",ISNUMBER(SEARCH("technology/web", N2720)),"web",ISNUMBER(SEARCH("theater/musical", N2720)),"musical",ISNUMBER(SEARCH("theater/plays", N2720)),"plays",ISNUMBER(SEARCH("theater/spaces", N2720)),"spaces")</f>
        <v>spaces</v>
      </c>
      <c r="S2720" s="6">
        <f t="shared" si="213"/>
        <v>42465.596585648149</v>
      </c>
      <c r="T2720" s="6">
        <f t="shared" si="214"/>
        <v>42493.958333333328</v>
      </c>
    </row>
    <row r="2721" spans="1:20" ht="48" hidden="1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tr">
        <f t="shared" si="212"/>
        <v>theater</v>
      </c>
      <c r="R2721" t="str" cm="1">
        <f t="array" ref="R2721">_xlfn.IFS(ISNUMBER(SEARCH("film &amp; video/television", N2721)),"television",ISNUMBER(SEARCH("film &amp; video/animation", N2721)),"animation",ISNUMBER(SEARCH("film &amp; video/documentary", N2721)),"documentary",ISNUMBER(SEARCH("film &amp; video/drama", N2721)),"drama",ISNUMBER(SEARCH("film &amp; video/science fiction", N2721)),"science fiction",ISNUMBER(SEARCH("film &amp; video/shorts", N2721)),"shorts",ISNUMBER(SEARCH("food/food trucks", N2721)),"food trucks",ISNUMBER(SEARCH("food/restaurants", N2721)),"restaurants",ISNUMBER(SEARCH("food/small batch", N2721)),"small batch",ISNUMBER(SEARCH("games/mobile games", N2721)),"mobile games",ISNUMBER(SEARCH("games/tabletop games", N2721)),"tabletop games",ISNUMBER(SEARCH("games/video games", N2721)),"video games",ISNUMBER(SEARCH("music/classical music", N2721)),"classical music",ISNUMBER(SEARCH("music/electronic music", N2721)),"electronic music",ISNUMBER(SEARCH("music/faith", N2721)),"faith",ISNUMBER(SEARCH("music/indie rock", N2721)),"indie rock",ISNUMBER(SEARCH("music/jazz", N2721)),"jazz",ISNUMBER(SEARCH("music/metal", N2721)),"metal",ISNUMBER(SEARCH("music/pop", N2721)),"pop",ISNUMBER(SEARCH("music/rock", N2721)),"rock",ISNUMBER(SEARCH("music/world music", N2721)),"world music",ISNUMBER(SEARCH("journalism/audio", N2721)),"audio",ISNUMBER(SEARCH("photography/nature", N2721)),"nature",ISNUMBER(SEARCH("photography/people", N2721)),"people",ISNUMBER(SEARCH("photography/photobooks", N2721)),"photobooks",ISNUMBER(SEARCH("photography/places", N2721)),"places",ISNUMBER(SEARCH("publishing/art books", N2721)),"art books",ISNUMBER(SEARCH("publishing/children's books", N2721)),"children's books",ISNUMBER(SEARCH("publishing/fiction", N2721)),"fiction",ISNUMBER(SEARCH("publishing/nonfiction", N2721)),"nonfiction",ISNUMBER(SEARCH("publishing/radio &amp; podcasts", N2721)),"radio &amp; podcasts",ISNUMBER(SEARCH("publishing/translations", N2721)),"translations",ISNUMBER(SEARCH("technology/gadgets", N2721)),"gadgets",ISNUMBER(SEARCH("technology/hardware", N2721)),"hardware",ISNUMBER(SEARCH("technology/makerspaces", N2721)),"makerspaces",ISNUMBER(SEARCH("technology/space exploration", N2721)),"space exploration",ISNUMBER(SEARCH("technology/wearables", N2721)),"wearables",ISNUMBER(SEARCH("technology/web", N2721)),"web",ISNUMBER(SEARCH("theater/musical", N2721)),"musical",ISNUMBER(SEARCH("theater/plays", N2721)),"plays",ISNUMBER(SEARCH("theater/spaces", N2721)),"spaces")</f>
        <v>spaces</v>
      </c>
      <c r="S2721" s="6">
        <f t="shared" si="213"/>
        <v>42418.031180555554</v>
      </c>
      <c r="T2721" s="6">
        <f t="shared" si="214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tr">
        <f t="shared" si="212"/>
        <v>theater</v>
      </c>
      <c r="R2722" t="str" cm="1">
        <f t="array" ref="R2722">_xlfn.IFS(ISNUMBER(SEARCH("film &amp; video/television", N2722)),"television",ISNUMBER(SEARCH("film &amp; video/animation", N2722)),"animation",ISNUMBER(SEARCH("film &amp; video/documentary", N2722)),"documentary",ISNUMBER(SEARCH("film &amp; video/drama", N2722)),"drama",ISNUMBER(SEARCH("film &amp; video/science fiction", N2722)),"science fiction",ISNUMBER(SEARCH("film &amp; video/shorts", N2722)),"shorts",ISNUMBER(SEARCH("food/food trucks", N2722)),"food trucks",ISNUMBER(SEARCH("food/restaurants", N2722)),"restaurants",ISNUMBER(SEARCH("food/small batch", N2722)),"small batch",ISNUMBER(SEARCH("games/mobile games", N2722)),"mobile games",ISNUMBER(SEARCH("games/tabletop games", N2722)),"tabletop games",ISNUMBER(SEARCH("games/video games", N2722)),"video games",ISNUMBER(SEARCH("music/classical music", N2722)),"classical music",ISNUMBER(SEARCH("music/electronic music", N2722)),"electronic music",ISNUMBER(SEARCH("music/faith", N2722)),"faith",ISNUMBER(SEARCH("music/indie rock", N2722)),"indie rock",ISNUMBER(SEARCH("music/jazz", N2722)),"jazz",ISNUMBER(SEARCH("music/metal", N2722)),"metal",ISNUMBER(SEARCH("music/pop", N2722)),"pop",ISNUMBER(SEARCH("music/rock", N2722)),"rock",ISNUMBER(SEARCH("music/world music", N2722)),"world music",ISNUMBER(SEARCH("journalism/audio", N2722)),"audio",ISNUMBER(SEARCH("photography/nature", N2722)),"nature",ISNUMBER(SEARCH("photography/people", N2722)),"people",ISNUMBER(SEARCH("photography/photobooks", N2722)),"photobooks",ISNUMBER(SEARCH("photography/places", N2722)),"places",ISNUMBER(SEARCH("publishing/art books", N2722)),"art books",ISNUMBER(SEARCH("publishing/children's books", N2722)),"children's books",ISNUMBER(SEARCH("publishing/fiction", N2722)),"fiction",ISNUMBER(SEARCH("publishing/nonfiction", N2722)),"nonfiction",ISNUMBER(SEARCH("publishing/radio &amp; podcasts", N2722)),"radio &amp; podcasts",ISNUMBER(SEARCH("publishing/translations", N2722)),"translations",ISNUMBER(SEARCH("technology/gadgets", N2722)),"gadgets",ISNUMBER(SEARCH("technology/hardware", N2722)),"hardware",ISNUMBER(SEARCH("technology/makerspaces", N2722)),"makerspaces",ISNUMBER(SEARCH("technology/space exploration", N2722)),"space exploration",ISNUMBER(SEARCH("technology/wearables", N2722)),"wearables",ISNUMBER(SEARCH("technology/web", N2722)),"web",ISNUMBER(SEARCH("theater/musical", N2722)),"musical",ISNUMBER(SEARCH("theater/plays", N2722)),"plays",ISNUMBER(SEARCH("theater/spaces", N2722)),"spaces")</f>
        <v>spaces</v>
      </c>
      <c r="S2722" s="6">
        <f t="shared" si="213"/>
        <v>42655.465891203698</v>
      </c>
      <c r="T2722" s="6">
        <f t="shared" si="214"/>
        <v>42685.507557870369</v>
      </c>
    </row>
    <row r="2723" spans="1:20" ht="48" hidden="1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tr">
        <f t="shared" si="212"/>
        <v>technology</v>
      </c>
      <c r="R2723" t="str" cm="1">
        <f t="array" ref="R2723">_xlfn.IFS(ISNUMBER(SEARCH("film &amp; video/television", N2723)),"television",ISNUMBER(SEARCH("film &amp; video/animation", N2723)),"animation",ISNUMBER(SEARCH("film &amp; video/documentary", N2723)),"documentary",ISNUMBER(SEARCH("film &amp; video/drama", N2723)),"drama",ISNUMBER(SEARCH("film &amp; video/science fiction", N2723)),"science fiction",ISNUMBER(SEARCH("film &amp; video/shorts", N2723)),"shorts",ISNUMBER(SEARCH("food/food trucks", N2723)),"food trucks",ISNUMBER(SEARCH("food/restaurants", N2723)),"restaurants",ISNUMBER(SEARCH("food/small batch", N2723)),"small batch",ISNUMBER(SEARCH("games/mobile games", N2723)),"mobile games",ISNUMBER(SEARCH("games/tabletop games", N2723)),"tabletop games",ISNUMBER(SEARCH("games/video games", N2723)),"video games",ISNUMBER(SEARCH("music/classical music", N2723)),"classical music",ISNUMBER(SEARCH("music/electronic music", N2723)),"electronic music",ISNUMBER(SEARCH("music/faith", N2723)),"faith",ISNUMBER(SEARCH("music/indie rock", N2723)),"indie rock",ISNUMBER(SEARCH("music/jazz", N2723)),"jazz",ISNUMBER(SEARCH("music/metal", N2723)),"metal",ISNUMBER(SEARCH("music/pop", N2723)),"pop",ISNUMBER(SEARCH("music/rock", N2723)),"rock",ISNUMBER(SEARCH("music/world music", N2723)),"world music",ISNUMBER(SEARCH("journalism/audio", N2723)),"audio",ISNUMBER(SEARCH("photography/nature", N2723)),"nature",ISNUMBER(SEARCH("photography/people", N2723)),"people",ISNUMBER(SEARCH("photography/photobooks", N2723)),"photobooks",ISNUMBER(SEARCH("photography/places", N2723)),"places",ISNUMBER(SEARCH("publishing/art books", N2723)),"art books",ISNUMBER(SEARCH("publishing/children's books", N2723)),"children's books",ISNUMBER(SEARCH("publishing/fiction", N2723)),"fiction",ISNUMBER(SEARCH("publishing/nonfiction", N2723)),"nonfiction",ISNUMBER(SEARCH("publishing/radio &amp; podcasts", N2723)),"radio &amp; podcasts",ISNUMBER(SEARCH("publishing/translations", N2723)),"translations",ISNUMBER(SEARCH("technology/gadgets", N2723)),"gadgets",ISNUMBER(SEARCH("technology/hardware", N2723)),"hardware",ISNUMBER(SEARCH("technology/makerspaces", N2723)),"makerspaces",ISNUMBER(SEARCH("technology/space exploration", N2723)),"space exploration",ISNUMBER(SEARCH("technology/wearables", N2723)),"wearables",ISNUMBER(SEARCH("technology/web", N2723)),"web",ISNUMBER(SEARCH("theater/musical", N2723)),"musical",ISNUMBER(SEARCH("theater/plays", N2723)),"plays",ISNUMBER(SEARCH("theater/spaces", N2723)),"spaces")</f>
        <v>hardware</v>
      </c>
      <c r="S2723" s="6">
        <f t="shared" si="213"/>
        <v>41493.543958333335</v>
      </c>
      <c r="T2723" s="6">
        <f t="shared" si="214"/>
        <v>41523.791666666664</v>
      </c>
    </row>
    <row r="2724" spans="1:20" ht="48" hidden="1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tr">
        <f t="shared" si="212"/>
        <v>technology</v>
      </c>
      <c r="R2724" t="str" cm="1">
        <f t="array" ref="R2724">_xlfn.IFS(ISNUMBER(SEARCH("film &amp; video/television", N2724)),"television",ISNUMBER(SEARCH("film &amp; video/animation", N2724)),"animation",ISNUMBER(SEARCH("film &amp; video/documentary", N2724)),"documentary",ISNUMBER(SEARCH("film &amp; video/drama", N2724)),"drama",ISNUMBER(SEARCH("film &amp; video/science fiction", N2724)),"science fiction",ISNUMBER(SEARCH("film &amp; video/shorts", N2724)),"shorts",ISNUMBER(SEARCH("food/food trucks", N2724)),"food trucks",ISNUMBER(SEARCH("food/restaurants", N2724)),"restaurants",ISNUMBER(SEARCH("food/small batch", N2724)),"small batch",ISNUMBER(SEARCH("games/mobile games", N2724)),"mobile games",ISNUMBER(SEARCH("games/tabletop games", N2724)),"tabletop games",ISNUMBER(SEARCH("games/video games", N2724)),"video games",ISNUMBER(SEARCH("music/classical music", N2724)),"classical music",ISNUMBER(SEARCH("music/electronic music", N2724)),"electronic music",ISNUMBER(SEARCH("music/faith", N2724)),"faith",ISNUMBER(SEARCH("music/indie rock", N2724)),"indie rock",ISNUMBER(SEARCH("music/jazz", N2724)),"jazz",ISNUMBER(SEARCH("music/metal", N2724)),"metal",ISNUMBER(SEARCH("music/pop", N2724)),"pop",ISNUMBER(SEARCH("music/rock", N2724)),"rock",ISNUMBER(SEARCH("music/world music", N2724)),"world music",ISNUMBER(SEARCH("journalism/audio", N2724)),"audio",ISNUMBER(SEARCH("photography/nature", N2724)),"nature",ISNUMBER(SEARCH("photography/people", N2724)),"people",ISNUMBER(SEARCH("photography/photobooks", N2724)),"photobooks",ISNUMBER(SEARCH("photography/places", N2724)),"places",ISNUMBER(SEARCH("publishing/art books", N2724)),"art books",ISNUMBER(SEARCH("publishing/children's books", N2724)),"children's books",ISNUMBER(SEARCH("publishing/fiction", N2724)),"fiction",ISNUMBER(SEARCH("publishing/nonfiction", N2724)),"nonfiction",ISNUMBER(SEARCH("publishing/radio &amp; podcasts", N2724)),"radio &amp; podcasts",ISNUMBER(SEARCH("publishing/translations", N2724)),"translations",ISNUMBER(SEARCH("technology/gadgets", N2724)),"gadgets",ISNUMBER(SEARCH("technology/hardware", N2724)),"hardware",ISNUMBER(SEARCH("technology/makerspaces", N2724)),"makerspaces",ISNUMBER(SEARCH("technology/space exploration", N2724)),"space exploration",ISNUMBER(SEARCH("technology/wearables", N2724)),"wearables",ISNUMBER(SEARCH("technology/web", N2724)),"web",ISNUMBER(SEARCH("theater/musical", N2724)),"musical",ISNUMBER(SEARCH("theater/plays", N2724)),"plays",ISNUMBER(SEARCH("theater/spaces", N2724)),"spaces")</f>
        <v>hardware</v>
      </c>
      <c r="S2724" s="6">
        <f t="shared" si="213"/>
        <v>42704.857094907406</v>
      </c>
      <c r="T2724" s="6">
        <f t="shared" si="214"/>
        <v>42764.857094907406</v>
      </c>
    </row>
    <row r="2725" spans="1:20" ht="48" hidden="1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tr">
        <f t="shared" si="212"/>
        <v>technology</v>
      </c>
      <c r="R2725" t="str" cm="1">
        <f t="array" ref="R2725">_xlfn.IFS(ISNUMBER(SEARCH("film &amp; video/television", N2725)),"television",ISNUMBER(SEARCH("film &amp; video/animation", N2725)),"animation",ISNUMBER(SEARCH("film &amp; video/documentary", N2725)),"documentary",ISNUMBER(SEARCH("film &amp; video/drama", N2725)),"drama",ISNUMBER(SEARCH("film &amp; video/science fiction", N2725)),"science fiction",ISNUMBER(SEARCH("film &amp; video/shorts", N2725)),"shorts",ISNUMBER(SEARCH("food/food trucks", N2725)),"food trucks",ISNUMBER(SEARCH("food/restaurants", N2725)),"restaurants",ISNUMBER(SEARCH("food/small batch", N2725)),"small batch",ISNUMBER(SEARCH("games/mobile games", N2725)),"mobile games",ISNUMBER(SEARCH("games/tabletop games", N2725)),"tabletop games",ISNUMBER(SEARCH("games/video games", N2725)),"video games",ISNUMBER(SEARCH("music/classical music", N2725)),"classical music",ISNUMBER(SEARCH("music/electronic music", N2725)),"electronic music",ISNUMBER(SEARCH("music/faith", N2725)),"faith",ISNUMBER(SEARCH("music/indie rock", N2725)),"indie rock",ISNUMBER(SEARCH("music/jazz", N2725)),"jazz",ISNUMBER(SEARCH("music/metal", N2725)),"metal",ISNUMBER(SEARCH("music/pop", N2725)),"pop",ISNUMBER(SEARCH("music/rock", N2725)),"rock",ISNUMBER(SEARCH("music/world music", N2725)),"world music",ISNUMBER(SEARCH("journalism/audio", N2725)),"audio",ISNUMBER(SEARCH("photography/nature", N2725)),"nature",ISNUMBER(SEARCH("photography/people", N2725)),"people",ISNUMBER(SEARCH("photography/photobooks", N2725)),"photobooks",ISNUMBER(SEARCH("photography/places", N2725)),"places",ISNUMBER(SEARCH("publishing/art books", N2725)),"art books",ISNUMBER(SEARCH("publishing/children's books", N2725)),"children's books",ISNUMBER(SEARCH("publishing/fiction", N2725)),"fiction",ISNUMBER(SEARCH("publishing/nonfiction", N2725)),"nonfiction",ISNUMBER(SEARCH("publishing/radio &amp; podcasts", N2725)),"radio &amp; podcasts",ISNUMBER(SEARCH("publishing/translations", N2725)),"translations",ISNUMBER(SEARCH("technology/gadgets", N2725)),"gadgets",ISNUMBER(SEARCH("technology/hardware", N2725)),"hardware",ISNUMBER(SEARCH("technology/makerspaces", N2725)),"makerspaces",ISNUMBER(SEARCH("technology/space exploration", N2725)),"space exploration",ISNUMBER(SEARCH("technology/wearables", N2725)),"wearables",ISNUMBER(SEARCH("technology/web", N2725)),"web",ISNUMBER(SEARCH("theater/musical", N2725)),"musical",ISNUMBER(SEARCH("theater/plays", N2725)),"plays",ISNUMBER(SEARCH("theater/spaces", N2725)),"spaces")</f>
        <v>hardware</v>
      </c>
      <c r="S2725" s="6">
        <f t="shared" si="213"/>
        <v>41944.83898148148</v>
      </c>
      <c r="T2725" s="6">
        <f t="shared" si="214"/>
        <v>42004.880648148144</v>
      </c>
    </row>
    <row r="2726" spans="1:20" ht="48" hidden="1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tr">
        <f t="shared" si="212"/>
        <v>technology</v>
      </c>
      <c r="R2726" t="str" cm="1">
        <f t="array" ref="R2726">_xlfn.IFS(ISNUMBER(SEARCH("film &amp; video/television", N2726)),"television",ISNUMBER(SEARCH("film &amp; video/animation", N2726)),"animation",ISNUMBER(SEARCH("film &amp; video/documentary", N2726)),"documentary",ISNUMBER(SEARCH("film &amp; video/drama", N2726)),"drama",ISNUMBER(SEARCH("film &amp; video/science fiction", N2726)),"science fiction",ISNUMBER(SEARCH("film &amp; video/shorts", N2726)),"shorts",ISNUMBER(SEARCH("food/food trucks", N2726)),"food trucks",ISNUMBER(SEARCH("food/restaurants", N2726)),"restaurants",ISNUMBER(SEARCH("food/small batch", N2726)),"small batch",ISNUMBER(SEARCH("games/mobile games", N2726)),"mobile games",ISNUMBER(SEARCH("games/tabletop games", N2726)),"tabletop games",ISNUMBER(SEARCH("games/video games", N2726)),"video games",ISNUMBER(SEARCH("music/classical music", N2726)),"classical music",ISNUMBER(SEARCH("music/electronic music", N2726)),"electronic music",ISNUMBER(SEARCH("music/faith", N2726)),"faith",ISNUMBER(SEARCH("music/indie rock", N2726)),"indie rock",ISNUMBER(SEARCH("music/jazz", N2726)),"jazz",ISNUMBER(SEARCH("music/metal", N2726)),"metal",ISNUMBER(SEARCH("music/pop", N2726)),"pop",ISNUMBER(SEARCH("music/rock", N2726)),"rock",ISNUMBER(SEARCH("music/world music", N2726)),"world music",ISNUMBER(SEARCH("journalism/audio", N2726)),"audio",ISNUMBER(SEARCH("photography/nature", N2726)),"nature",ISNUMBER(SEARCH("photography/people", N2726)),"people",ISNUMBER(SEARCH("photography/photobooks", N2726)),"photobooks",ISNUMBER(SEARCH("photography/places", N2726)),"places",ISNUMBER(SEARCH("publishing/art books", N2726)),"art books",ISNUMBER(SEARCH("publishing/children's books", N2726)),"children's books",ISNUMBER(SEARCH("publishing/fiction", N2726)),"fiction",ISNUMBER(SEARCH("publishing/nonfiction", N2726)),"nonfiction",ISNUMBER(SEARCH("publishing/radio &amp; podcasts", N2726)),"radio &amp; podcasts",ISNUMBER(SEARCH("publishing/translations", N2726)),"translations",ISNUMBER(SEARCH("technology/gadgets", N2726)),"gadgets",ISNUMBER(SEARCH("technology/hardware", N2726)),"hardware",ISNUMBER(SEARCH("technology/makerspaces", N2726)),"makerspaces",ISNUMBER(SEARCH("technology/space exploration", N2726)),"space exploration",ISNUMBER(SEARCH("technology/wearables", N2726)),"wearables",ISNUMBER(SEARCH("technology/web", N2726)),"web",ISNUMBER(SEARCH("theater/musical", N2726)),"musical",ISNUMBER(SEARCH("theater/plays", N2726)),"plays",ISNUMBER(SEARCH("theater/spaces", N2726)),"spaces")</f>
        <v>hardware</v>
      </c>
      <c r="S2726" s="6">
        <f t="shared" si="213"/>
        <v>42199.32707175926</v>
      </c>
      <c r="T2726" s="6">
        <f t="shared" si="214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tr">
        <f t="shared" si="212"/>
        <v>technology</v>
      </c>
      <c r="R2727" t="str" cm="1">
        <f t="array" ref="R2727">_xlfn.IFS(ISNUMBER(SEARCH("film &amp; video/television", N2727)),"television",ISNUMBER(SEARCH("film &amp; video/animation", N2727)),"animation",ISNUMBER(SEARCH("film &amp; video/documentary", N2727)),"documentary",ISNUMBER(SEARCH("film &amp; video/drama", N2727)),"drama",ISNUMBER(SEARCH("film &amp; video/science fiction", N2727)),"science fiction",ISNUMBER(SEARCH("film &amp; video/shorts", N2727)),"shorts",ISNUMBER(SEARCH("food/food trucks", N2727)),"food trucks",ISNUMBER(SEARCH("food/restaurants", N2727)),"restaurants",ISNUMBER(SEARCH("food/small batch", N2727)),"small batch",ISNUMBER(SEARCH("games/mobile games", N2727)),"mobile games",ISNUMBER(SEARCH("games/tabletop games", N2727)),"tabletop games",ISNUMBER(SEARCH("games/video games", N2727)),"video games",ISNUMBER(SEARCH("music/classical music", N2727)),"classical music",ISNUMBER(SEARCH("music/electronic music", N2727)),"electronic music",ISNUMBER(SEARCH("music/faith", N2727)),"faith",ISNUMBER(SEARCH("music/indie rock", N2727)),"indie rock",ISNUMBER(SEARCH("music/jazz", N2727)),"jazz",ISNUMBER(SEARCH("music/metal", N2727)),"metal",ISNUMBER(SEARCH("music/pop", N2727)),"pop",ISNUMBER(SEARCH("music/rock", N2727)),"rock",ISNUMBER(SEARCH("music/world music", N2727)),"world music",ISNUMBER(SEARCH("journalism/audio", N2727)),"audio",ISNUMBER(SEARCH("photography/nature", N2727)),"nature",ISNUMBER(SEARCH("photography/people", N2727)),"people",ISNUMBER(SEARCH("photography/photobooks", N2727)),"photobooks",ISNUMBER(SEARCH("photography/places", N2727)),"places",ISNUMBER(SEARCH("publishing/art books", N2727)),"art books",ISNUMBER(SEARCH("publishing/children's books", N2727)),"children's books",ISNUMBER(SEARCH("publishing/fiction", N2727)),"fiction",ISNUMBER(SEARCH("publishing/nonfiction", N2727)),"nonfiction",ISNUMBER(SEARCH("publishing/radio &amp; podcasts", N2727)),"radio &amp; podcasts",ISNUMBER(SEARCH("publishing/translations", N2727)),"translations",ISNUMBER(SEARCH("technology/gadgets", N2727)),"gadgets",ISNUMBER(SEARCH("technology/hardware", N2727)),"hardware",ISNUMBER(SEARCH("technology/makerspaces", N2727)),"makerspaces",ISNUMBER(SEARCH("technology/space exploration", N2727)),"space exploration",ISNUMBER(SEARCH("technology/wearables", N2727)),"wearables",ISNUMBER(SEARCH("technology/web", N2727)),"web",ISNUMBER(SEARCH("theater/musical", N2727)),"musical",ISNUMBER(SEARCH("theater/plays", N2727)),"plays",ISNUMBER(SEARCH("theater/spaces", N2727)),"spaces")</f>
        <v>hardware</v>
      </c>
      <c r="S2727" s="6">
        <f t="shared" si="213"/>
        <v>42745.744618055556</v>
      </c>
      <c r="T2727" s="6">
        <f t="shared" si="214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tr">
        <f t="shared" si="212"/>
        <v>technology</v>
      </c>
      <c r="R2728" t="str" cm="1">
        <f t="array" ref="R2728">_xlfn.IFS(ISNUMBER(SEARCH("film &amp; video/television", N2728)),"television",ISNUMBER(SEARCH("film &amp; video/animation", N2728)),"animation",ISNUMBER(SEARCH("film &amp; video/documentary", N2728)),"documentary",ISNUMBER(SEARCH("film &amp; video/drama", N2728)),"drama",ISNUMBER(SEARCH("film &amp; video/science fiction", N2728)),"science fiction",ISNUMBER(SEARCH("film &amp; video/shorts", N2728)),"shorts",ISNUMBER(SEARCH("food/food trucks", N2728)),"food trucks",ISNUMBER(SEARCH("food/restaurants", N2728)),"restaurants",ISNUMBER(SEARCH("food/small batch", N2728)),"small batch",ISNUMBER(SEARCH("games/mobile games", N2728)),"mobile games",ISNUMBER(SEARCH("games/tabletop games", N2728)),"tabletop games",ISNUMBER(SEARCH("games/video games", N2728)),"video games",ISNUMBER(SEARCH("music/classical music", N2728)),"classical music",ISNUMBER(SEARCH("music/electronic music", N2728)),"electronic music",ISNUMBER(SEARCH("music/faith", N2728)),"faith",ISNUMBER(SEARCH("music/indie rock", N2728)),"indie rock",ISNUMBER(SEARCH("music/jazz", N2728)),"jazz",ISNUMBER(SEARCH("music/metal", N2728)),"metal",ISNUMBER(SEARCH("music/pop", N2728)),"pop",ISNUMBER(SEARCH("music/rock", N2728)),"rock",ISNUMBER(SEARCH("music/world music", N2728)),"world music",ISNUMBER(SEARCH("journalism/audio", N2728)),"audio",ISNUMBER(SEARCH("photography/nature", N2728)),"nature",ISNUMBER(SEARCH("photography/people", N2728)),"people",ISNUMBER(SEARCH("photography/photobooks", N2728)),"photobooks",ISNUMBER(SEARCH("photography/places", N2728)),"places",ISNUMBER(SEARCH("publishing/art books", N2728)),"art books",ISNUMBER(SEARCH("publishing/children's books", N2728)),"children's books",ISNUMBER(SEARCH("publishing/fiction", N2728)),"fiction",ISNUMBER(SEARCH("publishing/nonfiction", N2728)),"nonfiction",ISNUMBER(SEARCH("publishing/radio &amp; podcasts", N2728)),"radio &amp; podcasts",ISNUMBER(SEARCH("publishing/translations", N2728)),"translations",ISNUMBER(SEARCH("technology/gadgets", N2728)),"gadgets",ISNUMBER(SEARCH("technology/hardware", N2728)),"hardware",ISNUMBER(SEARCH("technology/makerspaces", N2728)),"makerspaces",ISNUMBER(SEARCH("technology/space exploration", N2728)),"space exploration",ISNUMBER(SEARCH("technology/wearables", N2728)),"wearables",ISNUMBER(SEARCH("technology/web", N2728)),"web",ISNUMBER(SEARCH("theater/musical", N2728)),"musical",ISNUMBER(SEARCH("theater/plays", N2728)),"plays",ISNUMBER(SEARCH("theater/spaces", N2728)),"spaces")</f>
        <v>hardware</v>
      </c>
      <c r="S2728" s="6">
        <f t="shared" si="213"/>
        <v>42452.579988425925</v>
      </c>
      <c r="T2728" s="6">
        <f t="shared" si="214"/>
        <v>42482.579988425925</v>
      </c>
    </row>
    <row r="2729" spans="1:20" ht="48" hidden="1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tr">
        <f t="shared" si="212"/>
        <v>technology</v>
      </c>
      <c r="R2729" t="str" cm="1">
        <f t="array" ref="R2729">_xlfn.IFS(ISNUMBER(SEARCH("film &amp; video/television", N2729)),"television",ISNUMBER(SEARCH("film &amp; video/animation", N2729)),"animation",ISNUMBER(SEARCH("film &amp; video/documentary", N2729)),"documentary",ISNUMBER(SEARCH("film &amp; video/drama", N2729)),"drama",ISNUMBER(SEARCH("film &amp; video/science fiction", N2729)),"science fiction",ISNUMBER(SEARCH("film &amp; video/shorts", N2729)),"shorts",ISNUMBER(SEARCH("food/food trucks", N2729)),"food trucks",ISNUMBER(SEARCH("food/restaurants", N2729)),"restaurants",ISNUMBER(SEARCH("food/small batch", N2729)),"small batch",ISNUMBER(SEARCH("games/mobile games", N2729)),"mobile games",ISNUMBER(SEARCH("games/tabletop games", N2729)),"tabletop games",ISNUMBER(SEARCH("games/video games", N2729)),"video games",ISNUMBER(SEARCH("music/classical music", N2729)),"classical music",ISNUMBER(SEARCH("music/electronic music", N2729)),"electronic music",ISNUMBER(SEARCH("music/faith", N2729)),"faith",ISNUMBER(SEARCH("music/indie rock", N2729)),"indie rock",ISNUMBER(SEARCH("music/jazz", N2729)),"jazz",ISNUMBER(SEARCH("music/metal", N2729)),"metal",ISNUMBER(SEARCH("music/pop", N2729)),"pop",ISNUMBER(SEARCH("music/rock", N2729)),"rock",ISNUMBER(SEARCH("music/world music", N2729)),"world music",ISNUMBER(SEARCH("journalism/audio", N2729)),"audio",ISNUMBER(SEARCH("photography/nature", N2729)),"nature",ISNUMBER(SEARCH("photography/people", N2729)),"people",ISNUMBER(SEARCH("photography/photobooks", N2729)),"photobooks",ISNUMBER(SEARCH("photography/places", N2729)),"places",ISNUMBER(SEARCH("publishing/art books", N2729)),"art books",ISNUMBER(SEARCH("publishing/children's books", N2729)),"children's books",ISNUMBER(SEARCH("publishing/fiction", N2729)),"fiction",ISNUMBER(SEARCH("publishing/nonfiction", N2729)),"nonfiction",ISNUMBER(SEARCH("publishing/radio &amp; podcasts", N2729)),"radio &amp; podcasts",ISNUMBER(SEARCH("publishing/translations", N2729)),"translations",ISNUMBER(SEARCH("technology/gadgets", N2729)),"gadgets",ISNUMBER(SEARCH("technology/hardware", N2729)),"hardware",ISNUMBER(SEARCH("technology/makerspaces", N2729)),"makerspaces",ISNUMBER(SEARCH("technology/space exploration", N2729)),"space exploration",ISNUMBER(SEARCH("technology/wearables", N2729)),"wearables",ISNUMBER(SEARCH("technology/web", N2729)),"web",ISNUMBER(SEARCH("theater/musical", N2729)),"musical",ISNUMBER(SEARCH("theater/plays", N2729)),"plays",ISNUMBER(SEARCH("theater/spaces", N2729)),"spaces")</f>
        <v>hardware</v>
      </c>
      <c r="S2729" s="6">
        <f t="shared" si="213"/>
        <v>42198.676655092597</v>
      </c>
      <c r="T2729" s="6">
        <f t="shared" si="214"/>
        <v>42223.676655092597</v>
      </c>
    </row>
    <row r="2730" spans="1:20" ht="32" hidden="1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tr">
        <f t="shared" si="212"/>
        <v>technology</v>
      </c>
      <c r="R2730" t="str" cm="1">
        <f t="array" ref="R2730">_xlfn.IFS(ISNUMBER(SEARCH("film &amp; video/television", N2730)),"television",ISNUMBER(SEARCH("film &amp; video/animation", N2730)),"animation",ISNUMBER(SEARCH("film &amp; video/documentary", N2730)),"documentary",ISNUMBER(SEARCH("film &amp; video/drama", N2730)),"drama",ISNUMBER(SEARCH("film &amp; video/science fiction", N2730)),"science fiction",ISNUMBER(SEARCH("film &amp; video/shorts", N2730)),"shorts",ISNUMBER(SEARCH("food/food trucks", N2730)),"food trucks",ISNUMBER(SEARCH("food/restaurants", N2730)),"restaurants",ISNUMBER(SEARCH("food/small batch", N2730)),"small batch",ISNUMBER(SEARCH("games/mobile games", N2730)),"mobile games",ISNUMBER(SEARCH("games/tabletop games", N2730)),"tabletop games",ISNUMBER(SEARCH("games/video games", N2730)),"video games",ISNUMBER(SEARCH("music/classical music", N2730)),"classical music",ISNUMBER(SEARCH("music/electronic music", N2730)),"electronic music",ISNUMBER(SEARCH("music/faith", N2730)),"faith",ISNUMBER(SEARCH("music/indie rock", N2730)),"indie rock",ISNUMBER(SEARCH("music/jazz", N2730)),"jazz",ISNUMBER(SEARCH("music/metal", N2730)),"metal",ISNUMBER(SEARCH("music/pop", N2730)),"pop",ISNUMBER(SEARCH("music/rock", N2730)),"rock",ISNUMBER(SEARCH("music/world music", N2730)),"world music",ISNUMBER(SEARCH("journalism/audio", N2730)),"audio",ISNUMBER(SEARCH("photography/nature", N2730)),"nature",ISNUMBER(SEARCH("photography/people", N2730)),"people",ISNUMBER(SEARCH("photography/photobooks", N2730)),"photobooks",ISNUMBER(SEARCH("photography/places", N2730)),"places",ISNUMBER(SEARCH("publishing/art books", N2730)),"art books",ISNUMBER(SEARCH("publishing/children's books", N2730)),"children's books",ISNUMBER(SEARCH("publishing/fiction", N2730)),"fiction",ISNUMBER(SEARCH("publishing/nonfiction", N2730)),"nonfiction",ISNUMBER(SEARCH("publishing/radio &amp; podcasts", N2730)),"radio &amp; podcasts",ISNUMBER(SEARCH("publishing/translations", N2730)),"translations",ISNUMBER(SEARCH("technology/gadgets", N2730)),"gadgets",ISNUMBER(SEARCH("technology/hardware", N2730)),"hardware",ISNUMBER(SEARCH("technology/makerspaces", N2730)),"makerspaces",ISNUMBER(SEARCH("technology/space exploration", N2730)),"space exploration",ISNUMBER(SEARCH("technology/wearables", N2730)),"wearables",ISNUMBER(SEARCH("technology/web", N2730)),"web",ISNUMBER(SEARCH("theater/musical", N2730)),"musical",ISNUMBER(SEARCH("theater/plays", N2730)),"plays",ISNUMBER(SEARCH("theater/spaces", N2730)),"spaces")</f>
        <v>hardware</v>
      </c>
      <c r="S2730" s="6">
        <f t="shared" si="213"/>
        <v>42333.59993055556</v>
      </c>
      <c r="T2730" s="6">
        <f t="shared" si="214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tr">
        <f t="shared" si="212"/>
        <v>technology</v>
      </c>
      <c r="R2731" t="str" cm="1">
        <f t="array" ref="R2731">_xlfn.IFS(ISNUMBER(SEARCH("film &amp; video/television", N2731)),"television",ISNUMBER(SEARCH("film &amp; video/animation", N2731)),"animation",ISNUMBER(SEARCH("film &amp; video/documentary", N2731)),"documentary",ISNUMBER(SEARCH("film &amp; video/drama", N2731)),"drama",ISNUMBER(SEARCH("film &amp; video/science fiction", N2731)),"science fiction",ISNUMBER(SEARCH("film &amp; video/shorts", N2731)),"shorts",ISNUMBER(SEARCH("food/food trucks", N2731)),"food trucks",ISNUMBER(SEARCH("food/restaurants", N2731)),"restaurants",ISNUMBER(SEARCH("food/small batch", N2731)),"small batch",ISNUMBER(SEARCH("games/mobile games", N2731)),"mobile games",ISNUMBER(SEARCH("games/tabletop games", N2731)),"tabletop games",ISNUMBER(SEARCH("games/video games", N2731)),"video games",ISNUMBER(SEARCH("music/classical music", N2731)),"classical music",ISNUMBER(SEARCH("music/electronic music", N2731)),"electronic music",ISNUMBER(SEARCH("music/faith", N2731)),"faith",ISNUMBER(SEARCH("music/indie rock", N2731)),"indie rock",ISNUMBER(SEARCH("music/jazz", N2731)),"jazz",ISNUMBER(SEARCH("music/metal", N2731)),"metal",ISNUMBER(SEARCH("music/pop", N2731)),"pop",ISNUMBER(SEARCH("music/rock", N2731)),"rock",ISNUMBER(SEARCH("music/world music", N2731)),"world music",ISNUMBER(SEARCH("journalism/audio", N2731)),"audio",ISNUMBER(SEARCH("photography/nature", N2731)),"nature",ISNUMBER(SEARCH("photography/people", N2731)),"people",ISNUMBER(SEARCH("photography/photobooks", N2731)),"photobooks",ISNUMBER(SEARCH("photography/places", N2731)),"places",ISNUMBER(SEARCH("publishing/art books", N2731)),"art books",ISNUMBER(SEARCH("publishing/children's books", N2731)),"children's books",ISNUMBER(SEARCH("publishing/fiction", N2731)),"fiction",ISNUMBER(SEARCH("publishing/nonfiction", N2731)),"nonfiction",ISNUMBER(SEARCH("publishing/radio &amp; podcasts", N2731)),"radio &amp; podcasts",ISNUMBER(SEARCH("publishing/translations", N2731)),"translations",ISNUMBER(SEARCH("technology/gadgets", N2731)),"gadgets",ISNUMBER(SEARCH("technology/hardware", N2731)),"hardware",ISNUMBER(SEARCH("technology/makerspaces", N2731)),"makerspaces",ISNUMBER(SEARCH("technology/space exploration", N2731)),"space exploration",ISNUMBER(SEARCH("technology/wearables", N2731)),"wearables",ISNUMBER(SEARCH("technology/web", N2731)),"web",ISNUMBER(SEARCH("theater/musical", N2731)),"musical",ISNUMBER(SEARCH("theater/plays", N2731)),"plays",ISNUMBER(SEARCH("theater/spaces", N2731)),"spaces")</f>
        <v>hardware</v>
      </c>
      <c r="S2731" s="6">
        <f t="shared" si="213"/>
        <v>42095.240706018521</v>
      </c>
      <c r="T2731" s="6">
        <f t="shared" si="214"/>
        <v>42125.240706018521</v>
      </c>
    </row>
    <row r="2732" spans="1:20" ht="32" hidden="1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tr">
        <f t="shared" si="212"/>
        <v>technology</v>
      </c>
      <c r="R2732" t="str" cm="1">
        <f t="array" ref="R2732">_xlfn.IFS(ISNUMBER(SEARCH("film &amp; video/television", N2732)),"television",ISNUMBER(SEARCH("film &amp; video/animation", N2732)),"animation",ISNUMBER(SEARCH("film &amp; video/documentary", N2732)),"documentary",ISNUMBER(SEARCH("film &amp; video/drama", N2732)),"drama",ISNUMBER(SEARCH("film &amp; video/science fiction", N2732)),"science fiction",ISNUMBER(SEARCH("film &amp; video/shorts", N2732)),"shorts",ISNUMBER(SEARCH("food/food trucks", N2732)),"food trucks",ISNUMBER(SEARCH("food/restaurants", N2732)),"restaurants",ISNUMBER(SEARCH("food/small batch", N2732)),"small batch",ISNUMBER(SEARCH("games/mobile games", N2732)),"mobile games",ISNUMBER(SEARCH("games/tabletop games", N2732)),"tabletop games",ISNUMBER(SEARCH("games/video games", N2732)),"video games",ISNUMBER(SEARCH("music/classical music", N2732)),"classical music",ISNUMBER(SEARCH("music/electronic music", N2732)),"electronic music",ISNUMBER(SEARCH("music/faith", N2732)),"faith",ISNUMBER(SEARCH("music/indie rock", N2732)),"indie rock",ISNUMBER(SEARCH("music/jazz", N2732)),"jazz",ISNUMBER(SEARCH("music/metal", N2732)),"metal",ISNUMBER(SEARCH("music/pop", N2732)),"pop",ISNUMBER(SEARCH("music/rock", N2732)),"rock",ISNUMBER(SEARCH("music/world music", N2732)),"world music",ISNUMBER(SEARCH("journalism/audio", N2732)),"audio",ISNUMBER(SEARCH("photography/nature", N2732)),"nature",ISNUMBER(SEARCH("photography/people", N2732)),"people",ISNUMBER(SEARCH("photography/photobooks", N2732)),"photobooks",ISNUMBER(SEARCH("photography/places", N2732)),"places",ISNUMBER(SEARCH("publishing/art books", N2732)),"art books",ISNUMBER(SEARCH("publishing/children's books", N2732)),"children's books",ISNUMBER(SEARCH("publishing/fiction", N2732)),"fiction",ISNUMBER(SEARCH("publishing/nonfiction", N2732)),"nonfiction",ISNUMBER(SEARCH("publishing/radio &amp; podcasts", N2732)),"radio &amp; podcasts",ISNUMBER(SEARCH("publishing/translations", N2732)),"translations",ISNUMBER(SEARCH("technology/gadgets", N2732)),"gadgets",ISNUMBER(SEARCH("technology/hardware", N2732)),"hardware",ISNUMBER(SEARCH("technology/makerspaces", N2732)),"makerspaces",ISNUMBER(SEARCH("technology/space exploration", N2732)),"space exploration",ISNUMBER(SEARCH("technology/wearables", N2732)),"wearables",ISNUMBER(SEARCH("technology/web", N2732)),"web",ISNUMBER(SEARCH("theater/musical", N2732)),"musical",ISNUMBER(SEARCH("theater/plays", N2732)),"plays",ISNUMBER(SEARCH("theater/spaces", N2732)),"spaces")</f>
        <v>hardware</v>
      </c>
      <c r="S2732" s="6">
        <f t="shared" si="213"/>
        <v>41351.541377314818</v>
      </c>
      <c r="T2732" s="6">
        <f t="shared" si="214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tr">
        <f t="shared" si="212"/>
        <v>technology</v>
      </c>
      <c r="R2733" t="str" cm="1">
        <f t="array" ref="R2733">_xlfn.IFS(ISNUMBER(SEARCH("film &amp; video/television", N2733)),"television",ISNUMBER(SEARCH("film &amp; video/animation", N2733)),"animation",ISNUMBER(SEARCH("film &amp; video/documentary", N2733)),"documentary",ISNUMBER(SEARCH("film &amp; video/drama", N2733)),"drama",ISNUMBER(SEARCH("film &amp; video/science fiction", N2733)),"science fiction",ISNUMBER(SEARCH("film &amp; video/shorts", N2733)),"shorts",ISNUMBER(SEARCH("food/food trucks", N2733)),"food trucks",ISNUMBER(SEARCH("food/restaurants", N2733)),"restaurants",ISNUMBER(SEARCH("food/small batch", N2733)),"small batch",ISNUMBER(SEARCH("games/mobile games", N2733)),"mobile games",ISNUMBER(SEARCH("games/tabletop games", N2733)),"tabletop games",ISNUMBER(SEARCH("games/video games", N2733)),"video games",ISNUMBER(SEARCH("music/classical music", N2733)),"classical music",ISNUMBER(SEARCH("music/electronic music", N2733)),"electronic music",ISNUMBER(SEARCH("music/faith", N2733)),"faith",ISNUMBER(SEARCH("music/indie rock", N2733)),"indie rock",ISNUMBER(SEARCH("music/jazz", N2733)),"jazz",ISNUMBER(SEARCH("music/metal", N2733)),"metal",ISNUMBER(SEARCH("music/pop", N2733)),"pop",ISNUMBER(SEARCH("music/rock", N2733)),"rock",ISNUMBER(SEARCH("music/world music", N2733)),"world music",ISNUMBER(SEARCH("journalism/audio", N2733)),"audio",ISNUMBER(SEARCH("photography/nature", N2733)),"nature",ISNUMBER(SEARCH("photography/people", N2733)),"people",ISNUMBER(SEARCH("photography/photobooks", N2733)),"photobooks",ISNUMBER(SEARCH("photography/places", N2733)),"places",ISNUMBER(SEARCH("publishing/art books", N2733)),"art books",ISNUMBER(SEARCH("publishing/children's books", N2733)),"children's books",ISNUMBER(SEARCH("publishing/fiction", N2733)),"fiction",ISNUMBER(SEARCH("publishing/nonfiction", N2733)),"nonfiction",ISNUMBER(SEARCH("publishing/radio &amp; podcasts", N2733)),"radio &amp; podcasts",ISNUMBER(SEARCH("publishing/translations", N2733)),"translations",ISNUMBER(SEARCH("technology/gadgets", N2733)),"gadgets",ISNUMBER(SEARCH("technology/hardware", N2733)),"hardware",ISNUMBER(SEARCH("technology/makerspaces", N2733)),"makerspaces",ISNUMBER(SEARCH("technology/space exploration", N2733)),"space exploration",ISNUMBER(SEARCH("technology/wearables", N2733)),"wearables",ISNUMBER(SEARCH("technology/web", N2733)),"web",ISNUMBER(SEARCH("theater/musical", N2733)),"musical",ISNUMBER(SEARCH("theater/plays", N2733)),"plays",ISNUMBER(SEARCH("theater/spaces", N2733)),"spaces")</f>
        <v>hardware</v>
      </c>
      <c r="S2733" s="6">
        <f t="shared" si="213"/>
        <v>41872.525717592594</v>
      </c>
      <c r="T2733" s="6">
        <f t="shared" si="214"/>
        <v>41930.166666666664</v>
      </c>
    </row>
    <row r="2734" spans="1:20" ht="48" hidden="1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tr">
        <f t="shared" si="212"/>
        <v>technology</v>
      </c>
      <c r="R2734" t="str" cm="1">
        <f t="array" ref="R2734">_xlfn.IFS(ISNUMBER(SEARCH("film &amp; video/television", N2734)),"television",ISNUMBER(SEARCH("film &amp; video/animation", N2734)),"animation",ISNUMBER(SEARCH("film &amp; video/documentary", N2734)),"documentary",ISNUMBER(SEARCH("film &amp; video/drama", N2734)),"drama",ISNUMBER(SEARCH("film &amp; video/science fiction", N2734)),"science fiction",ISNUMBER(SEARCH("film &amp; video/shorts", N2734)),"shorts",ISNUMBER(SEARCH("food/food trucks", N2734)),"food trucks",ISNUMBER(SEARCH("food/restaurants", N2734)),"restaurants",ISNUMBER(SEARCH("food/small batch", N2734)),"small batch",ISNUMBER(SEARCH("games/mobile games", N2734)),"mobile games",ISNUMBER(SEARCH("games/tabletop games", N2734)),"tabletop games",ISNUMBER(SEARCH("games/video games", N2734)),"video games",ISNUMBER(SEARCH("music/classical music", N2734)),"classical music",ISNUMBER(SEARCH("music/electronic music", N2734)),"electronic music",ISNUMBER(SEARCH("music/faith", N2734)),"faith",ISNUMBER(SEARCH("music/indie rock", N2734)),"indie rock",ISNUMBER(SEARCH("music/jazz", N2734)),"jazz",ISNUMBER(SEARCH("music/metal", N2734)),"metal",ISNUMBER(SEARCH("music/pop", N2734)),"pop",ISNUMBER(SEARCH("music/rock", N2734)),"rock",ISNUMBER(SEARCH("music/world music", N2734)),"world music",ISNUMBER(SEARCH("journalism/audio", N2734)),"audio",ISNUMBER(SEARCH("photography/nature", N2734)),"nature",ISNUMBER(SEARCH("photography/people", N2734)),"people",ISNUMBER(SEARCH("photography/photobooks", N2734)),"photobooks",ISNUMBER(SEARCH("photography/places", N2734)),"places",ISNUMBER(SEARCH("publishing/art books", N2734)),"art books",ISNUMBER(SEARCH("publishing/children's books", N2734)),"children's books",ISNUMBER(SEARCH("publishing/fiction", N2734)),"fiction",ISNUMBER(SEARCH("publishing/nonfiction", N2734)),"nonfiction",ISNUMBER(SEARCH("publishing/radio &amp; podcasts", N2734)),"radio &amp; podcasts",ISNUMBER(SEARCH("publishing/translations", N2734)),"translations",ISNUMBER(SEARCH("technology/gadgets", N2734)),"gadgets",ISNUMBER(SEARCH("technology/hardware", N2734)),"hardware",ISNUMBER(SEARCH("technology/makerspaces", N2734)),"makerspaces",ISNUMBER(SEARCH("technology/space exploration", N2734)),"space exploration",ISNUMBER(SEARCH("technology/wearables", N2734)),"wearables",ISNUMBER(SEARCH("technology/web", N2734)),"web",ISNUMBER(SEARCH("theater/musical", N2734)),"musical",ISNUMBER(SEARCH("theater/plays", N2734)),"plays",ISNUMBER(SEARCH("theater/spaces", N2734)),"spaces")</f>
        <v>hardware</v>
      </c>
      <c r="S2734" s="6">
        <f t="shared" si="213"/>
        <v>41389.808194444442</v>
      </c>
      <c r="T2734" s="6">
        <f t="shared" si="214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tr">
        <f t="shared" si="212"/>
        <v>technology</v>
      </c>
      <c r="R2735" t="str" cm="1">
        <f t="array" ref="R2735">_xlfn.IFS(ISNUMBER(SEARCH("film &amp; video/television", N2735)),"television",ISNUMBER(SEARCH("film &amp; video/animation", N2735)),"animation",ISNUMBER(SEARCH("film &amp; video/documentary", N2735)),"documentary",ISNUMBER(SEARCH("film &amp; video/drama", N2735)),"drama",ISNUMBER(SEARCH("film &amp; video/science fiction", N2735)),"science fiction",ISNUMBER(SEARCH("film &amp; video/shorts", N2735)),"shorts",ISNUMBER(SEARCH("food/food trucks", N2735)),"food trucks",ISNUMBER(SEARCH("food/restaurants", N2735)),"restaurants",ISNUMBER(SEARCH("food/small batch", N2735)),"small batch",ISNUMBER(SEARCH("games/mobile games", N2735)),"mobile games",ISNUMBER(SEARCH("games/tabletop games", N2735)),"tabletop games",ISNUMBER(SEARCH("games/video games", N2735)),"video games",ISNUMBER(SEARCH("music/classical music", N2735)),"classical music",ISNUMBER(SEARCH("music/electronic music", N2735)),"electronic music",ISNUMBER(SEARCH("music/faith", N2735)),"faith",ISNUMBER(SEARCH("music/indie rock", N2735)),"indie rock",ISNUMBER(SEARCH("music/jazz", N2735)),"jazz",ISNUMBER(SEARCH("music/metal", N2735)),"metal",ISNUMBER(SEARCH("music/pop", N2735)),"pop",ISNUMBER(SEARCH("music/rock", N2735)),"rock",ISNUMBER(SEARCH("music/world music", N2735)),"world music",ISNUMBER(SEARCH("journalism/audio", N2735)),"audio",ISNUMBER(SEARCH("photography/nature", N2735)),"nature",ISNUMBER(SEARCH("photography/people", N2735)),"people",ISNUMBER(SEARCH("photography/photobooks", N2735)),"photobooks",ISNUMBER(SEARCH("photography/places", N2735)),"places",ISNUMBER(SEARCH("publishing/art books", N2735)),"art books",ISNUMBER(SEARCH("publishing/children's books", N2735)),"children's books",ISNUMBER(SEARCH("publishing/fiction", N2735)),"fiction",ISNUMBER(SEARCH("publishing/nonfiction", N2735)),"nonfiction",ISNUMBER(SEARCH("publishing/radio &amp; podcasts", N2735)),"radio &amp; podcasts",ISNUMBER(SEARCH("publishing/translations", N2735)),"translations",ISNUMBER(SEARCH("technology/gadgets", N2735)),"gadgets",ISNUMBER(SEARCH("technology/hardware", N2735)),"hardware",ISNUMBER(SEARCH("technology/makerspaces", N2735)),"makerspaces",ISNUMBER(SEARCH("technology/space exploration", N2735)),"space exploration",ISNUMBER(SEARCH("technology/wearables", N2735)),"wearables",ISNUMBER(SEARCH("technology/web", N2735)),"web",ISNUMBER(SEARCH("theater/musical", N2735)),"musical",ISNUMBER(SEARCH("theater/plays", N2735)),"plays",ISNUMBER(SEARCH("theater/spaces", N2735)),"spaces")</f>
        <v>hardware</v>
      </c>
      <c r="S2735" s="6">
        <f t="shared" si="213"/>
        <v>42044.272847222222</v>
      </c>
      <c r="T2735" s="6">
        <f t="shared" si="214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tr">
        <f t="shared" si="212"/>
        <v>technology</v>
      </c>
      <c r="R2736" t="str" cm="1">
        <f t="array" ref="R2736">_xlfn.IFS(ISNUMBER(SEARCH("film &amp; video/television", N2736)),"television",ISNUMBER(SEARCH("film &amp; video/animation", N2736)),"animation",ISNUMBER(SEARCH("film &amp; video/documentary", N2736)),"documentary",ISNUMBER(SEARCH("film &amp; video/drama", N2736)),"drama",ISNUMBER(SEARCH("film &amp; video/science fiction", N2736)),"science fiction",ISNUMBER(SEARCH("film &amp; video/shorts", N2736)),"shorts",ISNUMBER(SEARCH("food/food trucks", N2736)),"food trucks",ISNUMBER(SEARCH("food/restaurants", N2736)),"restaurants",ISNUMBER(SEARCH("food/small batch", N2736)),"small batch",ISNUMBER(SEARCH("games/mobile games", N2736)),"mobile games",ISNUMBER(SEARCH("games/tabletop games", N2736)),"tabletop games",ISNUMBER(SEARCH("games/video games", N2736)),"video games",ISNUMBER(SEARCH("music/classical music", N2736)),"classical music",ISNUMBER(SEARCH("music/electronic music", N2736)),"electronic music",ISNUMBER(SEARCH("music/faith", N2736)),"faith",ISNUMBER(SEARCH("music/indie rock", N2736)),"indie rock",ISNUMBER(SEARCH("music/jazz", N2736)),"jazz",ISNUMBER(SEARCH("music/metal", N2736)),"metal",ISNUMBER(SEARCH("music/pop", N2736)),"pop",ISNUMBER(SEARCH("music/rock", N2736)),"rock",ISNUMBER(SEARCH("music/world music", N2736)),"world music",ISNUMBER(SEARCH("journalism/audio", N2736)),"audio",ISNUMBER(SEARCH("photography/nature", N2736)),"nature",ISNUMBER(SEARCH("photography/people", N2736)),"people",ISNUMBER(SEARCH("photography/photobooks", N2736)),"photobooks",ISNUMBER(SEARCH("photography/places", N2736)),"places",ISNUMBER(SEARCH("publishing/art books", N2736)),"art books",ISNUMBER(SEARCH("publishing/children's books", N2736)),"children's books",ISNUMBER(SEARCH("publishing/fiction", N2736)),"fiction",ISNUMBER(SEARCH("publishing/nonfiction", N2736)),"nonfiction",ISNUMBER(SEARCH("publishing/radio &amp; podcasts", N2736)),"radio &amp; podcasts",ISNUMBER(SEARCH("publishing/translations", N2736)),"translations",ISNUMBER(SEARCH("technology/gadgets", N2736)),"gadgets",ISNUMBER(SEARCH("technology/hardware", N2736)),"hardware",ISNUMBER(SEARCH("technology/makerspaces", N2736)),"makerspaces",ISNUMBER(SEARCH("technology/space exploration", N2736)),"space exploration",ISNUMBER(SEARCH("technology/wearables", N2736)),"wearables",ISNUMBER(SEARCH("technology/web", N2736)),"web",ISNUMBER(SEARCH("theater/musical", N2736)),"musical",ISNUMBER(SEARCH("theater/plays", N2736)),"plays",ISNUMBER(SEARCH("theater/spaces", N2736)),"spaces")</f>
        <v>hardware</v>
      </c>
      <c r="S2736" s="6">
        <f t="shared" si="213"/>
        <v>42626.668888888889</v>
      </c>
      <c r="T2736" s="6">
        <f t="shared" si="214"/>
        <v>42656.915972222225</v>
      </c>
    </row>
    <row r="2737" spans="1:20" ht="48" hidden="1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tr">
        <f t="shared" si="212"/>
        <v>technology</v>
      </c>
      <c r="R2737" t="str" cm="1">
        <f t="array" ref="R2737">_xlfn.IFS(ISNUMBER(SEARCH("film &amp; video/television", N2737)),"television",ISNUMBER(SEARCH("film &amp; video/animation", N2737)),"animation",ISNUMBER(SEARCH("film &amp; video/documentary", N2737)),"documentary",ISNUMBER(SEARCH("film &amp; video/drama", N2737)),"drama",ISNUMBER(SEARCH("film &amp; video/science fiction", N2737)),"science fiction",ISNUMBER(SEARCH("film &amp; video/shorts", N2737)),"shorts",ISNUMBER(SEARCH("food/food trucks", N2737)),"food trucks",ISNUMBER(SEARCH("food/restaurants", N2737)),"restaurants",ISNUMBER(SEARCH("food/small batch", N2737)),"small batch",ISNUMBER(SEARCH("games/mobile games", N2737)),"mobile games",ISNUMBER(SEARCH("games/tabletop games", N2737)),"tabletop games",ISNUMBER(SEARCH("games/video games", N2737)),"video games",ISNUMBER(SEARCH("music/classical music", N2737)),"classical music",ISNUMBER(SEARCH("music/electronic music", N2737)),"electronic music",ISNUMBER(SEARCH("music/faith", N2737)),"faith",ISNUMBER(SEARCH("music/indie rock", N2737)),"indie rock",ISNUMBER(SEARCH("music/jazz", N2737)),"jazz",ISNUMBER(SEARCH("music/metal", N2737)),"metal",ISNUMBER(SEARCH("music/pop", N2737)),"pop",ISNUMBER(SEARCH("music/rock", N2737)),"rock",ISNUMBER(SEARCH("music/world music", N2737)),"world music",ISNUMBER(SEARCH("journalism/audio", N2737)),"audio",ISNUMBER(SEARCH("photography/nature", N2737)),"nature",ISNUMBER(SEARCH("photography/people", N2737)),"people",ISNUMBER(SEARCH("photography/photobooks", N2737)),"photobooks",ISNUMBER(SEARCH("photography/places", N2737)),"places",ISNUMBER(SEARCH("publishing/art books", N2737)),"art books",ISNUMBER(SEARCH("publishing/children's books", N2737)),"children's books",ISNUMBER(SEARCH("publishing/fiction", N2737)),"fiction",ISNUMBER(SEARCH("publishing/nonfiction", N2737)),"nonfiction",ISNUMBER(SEARCH("publishing/radio &amp; podcasts", N2737)),"radio &amp; podcasts",ISNUMBER(SEARCH("publishing/translations", N2737)),"translations",ISNUMBER(SEARCH("technology/gadgets", N2737)),"gadgets",ISNUMBER(SEARCH("technology/hardware", N2737)),"hardware",ISNUMBER(SEARCH("technology/makerspaces", N2737)),"makerspaces",ISNUMBER(SEARCH("technology/space exploration", N2737)),"space exploration",ISNUMBER(SEARCH("technology/wearables", N2737)),"wearables",ISNUMBER(SEARCH("technology/web", N2737)),"web",ISNUMBER(SEARCH("theater/musical", N2737)),"musical",ISNUMBER(SEARCH("theater/plays", N2737)),"plays",ISNUMBER(SEARCH("theater/spaces", N2737)),"spaces")</f>
        <v>hardware</v>
      </c>
      <c r="S2737" s="6">
        <f t="shared" si="213"/>
        <v>41316.120949074073</v>
      </c>
      <c r="T2737" s="6">
        <f t="shared" si="214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tr">
        <f t="shared" si="212"/>
        <v>technology</v>
      </c>
      <c r="R2738" t="str" cm="1">
        <f t="array" ref="R2738">_xlfn.IFS(ISNUMBER(SEARCH("film &amp; video/television", N2738)),"television",ISNUMBER(SEARCH("film &amp; video/animation", N2738)),"animation",ISNUMBER(SEARCH("film &amp; video/documentary", N2738)),"documentary",ISNUMBER(SEARCH("film &amp; video/drama", N2738)),"drama",ISNUMBER(SEARCH("film &amp; video/science fiction", N2738)),"science fiction",ISNUMBER(SEARCH("film &amp; video/shorts", N2738)),"shorts",ISNUMBER(SEARCH("food/food trucks", N2738)),"food trucks",ISNUMBER(SEARCH("food/restaurants", N2738)),"restaurants",ISNUMBER(SEARCH("food/small batch", N2738)),"small batch",ISNUMBER(SEARCH("games/mobile games", N2738)),"mobile games",ISNUMBER(SEARCH("games/tabletop games", N2738)),"tabletop games",ISNUMBER(SEARCH("games/video games", N2738)),"video games",ISNUMBER(SEARCH("music/classical music", N2738)),"classical music",ISNUMBER(SEARCH("music/electronic music", N2738)),"electronic music",ISNUMBER(SEARCH("music/faith", N2738)),"faith",ISNUMBER(SEARCH("music/indie rock", N2738)),"indie rock",ISNUMBER(SEARCH("music/jazz", N2738)),"jazz",ISNUMBER(SEARCH("music/metal", N2738)),"metal",ISNUMBER(SEARCH("music/pop", N2738)),"pop",ISNUMBER(SEARCH("music/rock", N2738)),"rock",ISNUMBER(SEARCH("music/world music", N2738)),"world music",ISNUMBER(SEARCH("journalism/audio", N2738)),"audio",ISNUMBER(SEARCH("photography/nature", N2738)),"nature",ISNUMBER(SEARCH("photography/people", N2738)),"people",ISNUMBER(SEARCH("photography/photobooks", N2738)),"photobooks",ISNUMBER(SEARCH("photography/places", N2738)),"places",ISNUMBER(SEARCH("publishing/art books", N2738)),"art books",ISNUMBER(SEARCH("publishing/children's books", N2738)),"children's books",ISNUMBER(SEARCH("publishing/fiction", N2738)),"fiction",ISNUMBER(SEARCH("publishing/nonfiction", N2738)),"nonfiction",ISNUMBER(SEARCH("publishing/radio &amp; podcasts", N2738)),"radio &amp; podcasts",ISNUMBER(SEARCH("publishing/translations", N2738)),"translations",ISNUMBER(SEARCH("technology/gadgets", N2738)),"gadgets",ISNUMBER(SEARCH("technology/hardware", N2738)),"hardware",ISNUMBER(SEARCH("technology/makerspaces", N2738)),"makerspaces",ISNUMBER(SEARCH("technology/space exploration", N2738)),"space exploration",ISNUMBER(SEARCH("technology/wearables", N2738)),"wearables",ISNUMBER(SEARCH("technology/web", N2738)),"web",ISNUMBER(SEARCH("theater/musical", N2738)),"musical",ISNUMBER(SEARCH("theater/plays", N2738)),"plays",ISNUMBER(SEARCH("theater/spaces", N2738)),"spaces")</f>
        <v>hardware</v>
      </c>
      <c r="S2738" s="6">
        <f t="shared" si="213"/>
        <v>41722.666354166664</v>
      </c>
      <c r="T2738" s="6">
        <f t="shared" si="214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tr">
        <f t="shared" si="212"/>
        <v>technology</v>
      </c>
      <c r="R2739" t="str" cm="1">
        <f t="array" ref="R2739">_xlfn.IFS(ISNUMBER(SEARCH("film &amp; video/television", N2739)),"television",ISNUMBER(SEARCH("film &amp; video/animation", N2739)),"animation",ISNUMBER(SEARCH("film &amp; video/documentary", N2739)),"documentary",ISNUMBER(SEARCH("film &amp; video/drama", N2739)),"drama",ISNUMBER(SEARCH("film &amp; video/science fiction", N2739)),"science fiction",ISNUMBER(SEARCH("film &amp; video/shorts", N2739)),"shorts",ISNUMBER(SEARCH("food/food trucks", N2739)),"food trucks",ISNUMBER(SEARCH("food/restaurants", N2739)),"restaurants",ISNUMBER(SEARCH("food/small batch", N2739)),"small batch",ISNUMBER(SEARCH("games/mobile games", N2739)),"mobile games",ISNUMBER(SEARCH("games/tabletop games", N2739)),"tabletop games",ISNUMBER(SEARCH("games/video games", N2739)),"video games",ISNUMBER(SEARCH("music/classical music", N2739)),"classical music",ISNUMBER(SEARCH("music/electronic music", N2739)),"electronic music",ISNUMBER(SEARCH("music/faith", N2739)),"faith",ISNUMBER(SEARCH("music/indie rock", N2739)),"indie rock",ISNUMBER(SEARCH("music/jazz", N2739)),"jazz",ISNUMBER(SEARCH("music/metal", N2739)),"metal",ISNUMBER(SEARCH("music/pop", N2739)),"pop",ISNUMBER(SEARCH("music/rock", N2739)),"rock",ISNUMBER(SEARCH("music/world music", N2739)),"world music",ISNUMBER(SEARCH("journalism/audio", N2739)),"audio",ISNUMBER(SEARCH("photography/nature", N2739)),"nature",ISNUMBER(SEARCH("photography/people", N2739)),"people",ISNUMBER(SEARCH("photography/photobooks", N2739)),"photobooks",ISNUMBER(SEARCH("photography/places", N2739)),"places",ISNUMBER(SEARCH("publishing/art books", N2739)),"art books",ISNUMBER(SEARCH("publishing/children's books", N2739)),"children's books",ISNUMBER(SEARCH("publishing/fiction", N2739)),"fiction",ISNUMBER(SEARCH("publishing/nonfiction", N2739)),"nonfiction",ISNUMBER(SEARCH("publishing/radio &amp; podcasts", N2739)),"radio &amp; podcasts",ISNUMBER(SEARCH("publishing/translations", N2739)),"translations",ISNUMBER(SEARCH("technology/gadgets", N2739)),"gadgets",ISNUMBER(SEARCH("technology/hardware", N2739)),"hardware",ISNUMBER(SEARCH("technology/makerspaces", N2739)),"makerspaces",ISNUMBER(SEARCH("technology/space exploration", N2739)),"space exploration",ISNUMBER(SEARCH("technology/wearables", N2739)),"wearables",ISNUMBER(SEARCH("technology/web", N2739)),"web",ISNUMBER(SEARCH("theater/musical", N2739)),"musical",ISNUMBER(SEARCH("theater/plays", N2739)),"plays",ISNUMBER(SEARCH("theater/spaces", N2739)),"spaces")</f>
        <v>hardware</v>
      </c>
      <c r="S2739" s="6">
        <f t="shared" si="213"/>
        <v>41611.917673611111</v>
      </c>
      <c r="T2739" s="6">
        <f t="shared" si="214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tr">
        <f t="shared" si="212"/>
        <v>technology</v>
      </c>
      <c r="R2740" t="str" cm="1">
        <f t="array" ref="R2740">_xlfn.IFS(ISNUMBER(SEARCH("film &amp; video/television", N2740)),"television",ISNUMBER(SEARCH("film &amp; video/animation", N2740)),"animation",ISNUMBER(SEARCH("film &amp; video/documentary", N2740)),"documentary",ISNUMBER(SEARCH("film &amp; video/drama", N2740)),"drama",ISNUMBER(SEARCH("film &amp; video/science fiction", N2740)),"science fiction",ISNUMBER(SEARCH("film &amp; video/shorts", N2740)),"shorts",ISNUMBER(SEARCH("food/food trucks", N2740)),"food trucks",ISNUMBER(SEARCH("food/restaurants", N2740)),"restaurants",ISNUMBER(SEARCH("food/small batch", N2740)),"small batch",ISNUMBER(SEARCH("games/mobile games", N2740)),"mobile games",ISNUMBER(SEARCH("games/tabletop games", N2740)),"tabletop games",ISNUMBER(SEARCH("games/video games", N2740)),"video games",ISNUMBER(SEARCH("music/classical music", N2740)),"classical music",ISNUMBER(SEARCH("music/electronic music", N2740)),"electronic music",ISNUMBER(SEARCH("music/faith", N2740)),"faith",ISNUMBER(SEARCH("music/indie rock", N2740)),"indie rock",ISNUMBER(SEARCH("music/jazz", N2740)),"jazz",ISNUMBER(SEARCH("music/metal", N2740)),"metal",ISNUMBER(SEARCH("music/pop", N2740)),"pop",ISNUMBER(SEARCH("music/rock", N2740)),"rock",ISNUMBER(SEARCH("music/world music", N2740)),"world music",ISNUMBER(SEARCH("journalism/audio", N2740)),"audio",ISNUMBER(SEARCH("photography/nature", N2740)),"nature",ISNUMBER(SEARCH("photography/people", N2740)),"people",ISNUMBER(SEARCH("photography/photobooks", N2740)),"photobooks",ISNUMBER(SEARCH("photography/places", N2740)),"places",ISNUMBER(SEARCH("publishing/art books", N2740)),"art books",ISNUMBER(SEARCH("publishing/children's books", N2740)),"children's books",ISNUMBER(SEARCH("publishing/fiction", N2740)),"fiction",ISNUMBER(SEARCH("publishing/nonfiction", N2740)),"nonfiction",ISNUMBER(SEARCH("publishing/radio &amp; podcasts", N2740)),"radio &amp; podcasts",ISNUMBER(SEARCH("publishing/translations", N2740)),"translations",ISNUMBER(SEARCH("technology/gadgets", N2740)),"gadgets",ISNUMBER(SEARCH("technology/hardware", N2740)),"hardware",ISNUMBER(SEARCH("technology/makerspaces", N2740)),"makerspaces",ISNUMBER(SEARCH("technology/space exploration", N2740)),"space exploration",ISNUMBER(SEARCH("technology/wearables", N2740)),"wearables",ISNUMBER(SEARCH("technology/web", N2740)),"web",ISNUMBER(SEARCH("theater/musical", N2740)),"musical",ISNUMBER(SEARCH("theater/plays", N2740)),"plays",ISNUMBER(SEARCH("theater/spaces", N2740)),"spaces")</f>
        <v>hardware</v>
      </c>
      <c r="S2740" s="6">
        <f t="shared" si="213"/>
        <v>42620.143564814818</v>
      </c>
      <c r="T2740" s="6">
        <f t="shared" si="214"/>
        <v>42680.143564814818</v>
      </c>
    </row>
    <row r="2741" spans="1:20" ht="48" hidden="1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tr">
        <f t="shared" si="212"/>
        <v>technology</v>
      </c>
      <c r="R2741" t="str" cm="1">
        <f t="array" ref="R2741">_xlfn.IFS(ISNUMBER(SEARCH("film &amp; video/television", N2741)),"television",ISNUMBER(SEARCH("film &amp; video/animation", N2741)),"animation",ISNUMBER(SEARCH("film &amp; video/documentary", N2741)),"documentary",ISNUMBER(SEARCH("film &amp; video/drama", N2741)),"drama",ISNUMBER(SEARCH("film &amp; video/science fiction", N2741)),"science fiction",ISNUMBER(SEARCH("film &amp; video/shorts", N2741)),"shorts",ISNUMBER(SEARCH("food/food trucks", N2741)),"food trucks",ISNUMBER(SEARCH("food/restaurants", N2741)),"restaurants",ISNUMBER(SEARCH("food/small batch", N2741)),"small batch",ISNUMBER(SEARCH("games/mobile games", N2741)),"mobile games",ISNUMBER(SEARCH("games/tabletop games", N2741)),"tabletop games",ISNUMBER(SEARCH("games/video games", N2741)),"video games",ISNUMBER(SEARCH("music/classical music", N2741)),"classical music",ISNUMBER(SEARCH("music/electronic music", N2741)),"electronic music",ISNUMBER(SEARCH("music/faith", N2741)),"faith",ISNUMBER(SEARCH("music/indie rock", N2741)),"indie rock",ISNUMBER(SEARCH("music/jazz", N2741)),"jazz",ISNUMBER(SEARCH("music/metal", N2741)),"metal",ISNUMBER(SEARCH("music/pop", N2741)),"pop",ISNUMBER(SEARCH("music/rock", N2741)),"rock",ISNUMBER(SEARCH("music/world music", N2741)),"world music",ISNUMBER(SEARCH("journalism/audio", N2741)),"audio",ISNUMBER(SEARCH("photography/nature", N2741)),"nature",ISNUMBER(SEARCH("photography/people", N2741)),"people",ISNUMBER(SEARCH("photography/photobooks", N2741)),"photobooks",ISNUMBER(SEARCH("photography/places", N2741)),"places",ISNUMBER(SEARCH("publishing/art books", N2741)),"art books",ISNUMBER(SEARCH("publishing/children's books", N2741)),"children's books",ISNUMBER(SEARCH("publishing/fiction", N2741)),"fiction",ISNUMBER(SEARCH("publishing/nonfiction", N2741)),"nonfiction",ISNUMBER(SEARCH("publishing/radio &amp; podcasts", N2741)),"radio &amp; podcasts",ISNUMBER(SEARCH("publishing/translations", N2741)),"translations",ISNUMBER(SEARCH("technology/gadgets", N2741)),"gadgets",ISNUMBER(SEARCH("technology/hardware", N2741)),"hardware",ISNUMBER(SEARCH("technology/makerspaces", N2741)),"makerspaces",ISNUMBER(SEARCH("technology/space exploration", N2741)),"space exploration",ISNUMBER(SEARCH("technology/wearables", N2741)),"wearables",ISNUMBER(SEARCH("technology/web", N2741)),"web",ISNUMBER(SEARCH("theater/musical", N2741)),"musical",ISNUMBER(SEARCH("theater/plays", N2741)),"plays",ISNUMBER(SEARCH("theater/spaces", N2741)),"spaces")</f>
        <v>hardware</v>
      </c>
      <c r="S2741" s="6">
        <f t="shared" si="213"/>
        <v>41719.887928240743</v>
      </c>
      <c r="T2741" s="6">
        <f t="shared" si="214"/>
        <v>41764.887928240743</v>
      </c>
    </row>
    <row r="2742" spans="1:20" ht="32" hidden="1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tr">
        <f t="shared" si="212"/>
        <v>technology</v>
      </c>
      <c r="R2742" t="str" cm="1">
        <f t="array" ref="R2742">_xlfn.IFS(ISNUMBER(SEARCH("film &amp; video/television", N2742)),"television",ISNUMBER(SEARCH("film &amp; video/animation", N2742)),"animation",ISNUMBER(SEARCH("film &amp; video/documentary", N2742)),"documentary",ISNUMBER(SEARCH("film &amp; video/drama", N2742)),"drama",ISNUMBER(SEARCH("film &amp; video/science fiction", N2742)),"science fiction",ISNUMBER(SEARCH("film &amp; video/shorts", N2742)),"shorts",ISNUMBER(SEARCH("food/food trucks", N2742)),"food trucks",ISNUMBER(SEARCH("food/restaurants", N2742)),"restaurants",ISNUMBER(SEARCH("food/small batch", N2742)),"small batch",ISNUMBER(SEARCH("games/mobile games", N2742)),"mobile games",ISNUMBER(SEARCH("games/tabletop games", N2742)),"tabletop games",ISNUMBER(SEARCH("games/video games", N2742)),"video games",ISNUMBER(SEARCH("music/classical music", N2742)),"classical music",ISNUMBER(SEARCH("music/electronic music", N2742)),"electronic music",ISNUMBER(SEARCH("music/faith", N2742)),"faith",ISNUMBER(SEARCH("music/indie rock", N2742)),"indie rock",ISNUMBER(SEARCH("music/jazz", N2742)),"jazz",ISNUMBER(SEARCH("music/metal", N2742)),"metal",ISNUMBER(SEARCH("music/pop", N2742)),"pop",ISNUMBER(SEARCH("music/rock", N2742)),"rock",ISNUMBER(SEARCH("music/world music", N2742)),"world music",ISNUMBER(SEARCH("journalism/audio", N2742)),"audio",ISNUMBER(SEARCH("photography/nature", N2742)),"nature",ISNUMBER(SEARCH("photography/people", N2742)),"people",ISNUMBER(SEARCH("photography/photobooks", N2742)),"photobooks",ISNUMBER(SEARCH("photography/places", N2742)),"places",ISNUMBER(SEARCH("publishing/art books", N2742)),"art books",ISNUMBER(SEARCH("publishing/children's books", N2742)),"children's books",ISNUMBER(SEARCH("publishing/fiction", N2742)),"fiction",ISNUMBER(SEARCH("publishing/nonfiction", N2742)),"nonfiction",ISNUMBER(SEARCH("publishing/radio &amp; podcasts", N2742)),"radio &amp; podcasts",ISNUMBER(SEARCH("publishing/translations", N2742)),"translations",ISNUMBER(SEARCH("technology/gadgets", N2742)),"gadgets",ISNUMBER(SEARCH("technology/hardware", N2742)),"hardware",ISNUMBER(SEARCH("technology/makerspaces", N2742)),"makerspaces",ISNUMBER(SEARCH("technology/space exploration", N2742)),"space exploration",ISNUMBER(SEARCH("technology/wearables", N2742)),"wearables",ISNUMBER(SEARCH("technology/web", N2742)),"web",ISNUMBER(SEARCH("theater/musical", N2742)),"musical",ISNUMBER(SEARCH("theater/plays", N2742)),"plays",ISNUMBER(SEARCH("theater/spaces", N2742)),"spaces")</f>
        <v>hardware</v>
      </c>
      <c r="S2742" s="6">
        <f t="shared" si="213"/>
        <v>42045.031851851847</v>
      </c>
      <c r="T2742" s="6">
        <f t="shared" si="214"/>
        <v>42074.99018518519</v>
      </c>
    </row>
    <row r="2743" spans="1:20" ht="32" hidden="1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tr">
        <f t="shared" si="212"/>
        <v>publishing</v>
      </c>
      <c r="R2743" t="str" cm="1">
        <f t="array" ref="R2743">_xlfn.IFS(ISNUMBER(SEARCH("film &amp; video/television", N2743)),"television",ISNUMBER(SEARCH("film &amp; video/animation", N2743)),"animation",ISNUMBER(SEARCH("film &amp; video/documentary", N2743)),"documentary",ISNUMBER(SEARCH("film &amp; video/drama", N2743)),"drama",ISNUMBER(SEARCH("film &amp; video/science fiction", N2743)),"science fiction",ISNUMBER(SEARCH("film &amp; video/shorts", N2743)),"shorts",ISNUMBER(SEARCH("food/food trucks", N2743)),"food trucks",ISNUMBER(SEARCH("food/restaurants", N2743)),"restaurants",ISNUMBER(SEARCH("food/small batch", N2743)),"small batch",ISNUMBER(SEARCH("games/mobile games", N2743)),"mobile games",ISNUMBER(SEARCH("games/tabletop games", N2743)),"tabletop games",ISNUMBER(SEARCH("games/video games", N2743)),"video games",ISNUMBER(SEARCH("music/classical music", N2743)),"classical music",ISNUMBER(SEARCH("music/electronic music", N2743)),"electronic music",ISNUMBER(SEARCH("music/faith", N2743)),"faith",ISNUMBER(SEARCH("music/indie rock", N2743)),"indie rock",ISNUMBER(SEARCH("music/jazz", N2743)),"jazz",ISNUMBER(SEARCH("music/metal", N2743)),"metal",ISNUMBER(SEARCH("music/pop", N2743)),"pop",ISNUMBER(SEARCH("music/rock", N2743)),"rock",ISNUMBER(SEARCH("music/world music", N2743)),"world music",ISNUMBER(SEARCH("journalism/audio", N2743)),"audio",ISNUMBER(SEARCH("photography/nature", N2743)),"nature",ISNUMBER(SEARCH("photography/people", N2743)),"people",ISNUMBER(SEARCH("photography/photobooks", N2743)),"photobooks",ISNUMBER(SEARCH("photography/places", N2743)),"places",ISNUMBER(SEARCH("publishing/art books", N2743)),"art books",ISNUMBER(SEARCH("publishing/children's books", N2743)),"children's books",ISNUMBER(SEARCH("publishing/fiction", N2743)),"fiction",ISNUMBER(SEARCH("publishing/nonfiction", N2743)),"nonfiction",ISNUMBER(SEARCH("publishing/radio &amp; podcasts", N2743)),"radio &amp; podcasts",ISNUMBER(SEARCH("publishing/translations", N2743)),"translations",ISNUMBER(SEARCH("technology/gadgets", N2743)),"gadgets",ISNUMBER(SEARCH("technology/hardware", N2743)),"hardware",ISNUMBER(SEARCH("technology/makerspaces", N2743)),"makerspaces",ISNUMBER(SEARCH("technology/space exploration", N2743)),"space exploration",ISNUMBER(SEARCH("technology/wearables", N2743)),"wearables",ISNUMBER(SEARCH("technology/web", N2743)),"web",ISNUMBER(SEARCH("theater/musical", N2743)),"musical",ISNUMBER(SEARCH("theater/plays", N2743)),"plays",ISNUMBER(SEARCH("theater/spaces", N2743)),"spaces")</f>
        <v>children's books</v>
      </c>
      <c r="S2743" s="6">
        <f t="shared" si="213"/>
        <v>41911.657430555555</v>
      </c>
      <c r="T2743" s="6">
        <f t="shared" si="214"/>
        <v>41932.088194444441</v>
      </c>
    </row>
    <row r="2744" spans="1:20" ht="48" hidden="1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tr">
        <f t="shared" si="212"/>
        <v>publishing</v>
      </c>
      <c r="R2744" t="str" cm="1">
        <f t="array" ref="R2744">_xlfn.IFS(ISNUMBER(SEARCH("film &amp; video/television", N2744)),"television",ISNUMBER(SEARCH("film &amp; video/animation", N2744)),"animation",ISNUMBER(SEARCH("film &amp; video/documentary", N2744)),"documentary",ISNUMBER(SEARCH("film &amp; video/drama", N2744)),"drama",ISNUMBER(SEARCH("film &amp; video/science fiction", N2744)),"science fiction",ISNUMBER(SEARCH("film &amp; video/shorts", N2744)),"shorts",ISNUMBER(SEARCH("food/food trucks", N2744)),"food trucks",ISNUMBER(SEARCH("food/restaurants", N2744)),"restaurants",ISNUMBER(SEARCH("food/small batch", N2744)),"small batch",ISNUMBER(SEARCH("games/mobile games", N2744)),"mobile games",ISNUMBER(SEARCH("games/tabletop games", N2744)),"tabletop games",ISNUMBER(SEARCH("games/video games", N2744)),"video games",ISNUMBER(SEARCH("music/classical music", N2744)),"classical music",ISNUMBER(SEARCH("music/electronic music", N2744)),"electronic music",ISNUMBER(SEARCH("music/faith", N2744)),"faith",ISNUMBER(SEARCH("music/indie rock", N2744)),"indie rock",ISNUMBER(SEARCH("music/jazz", N2744)),"jazz",ISNUMBER(SEARCH("music/metal", N2744)),"metal",ISNUMBER(SEARCH("music/pop", N2744)),"pop",ISNUMBER(SEARCH("music/rock", N2744)),"rock",ISNUMBER(SEARCH("music/world music", N2744)),"world music",ISNUMBER(SEARCH("journalism/audio", N2744)),"audio",ISNUMBER(SEARCH("photography/nature", N2744)),"nature",ISNUMBER(SEARCH("photography/people", N2744)),"people",ISNUMBER(SEARCH("photography/photobooks", N2744)),"photobooks",ISNUMBER(SEARCH("photography/places", N2744)),"places",ISNUMBER(SEARCH("publishing/art books", N2744)),"art books",ISNUMBER(SEARCH("publishing/children's books", N2744)),"children's books",ISNUMBER(SEARCH("publishing/fiction", N2744)),"fiction",ISNUMBER(SEARCH("publishing/nonfiction", N2744)),"nonfiction",ISNUMBER(SEARCH("publishing/radio &amp; podcasts", N2744)),"radio &amp; podcasts",ISNUMBER(SEARCH("publishing/translations", N2744)),"translations",ISNUMBER(SEARCH("technology/gadgets", N2744)),"gadgets",ISNUMBER(SEARCH("technology/hardware", N2744)),"hardware",ISNUMBER(SEARCH("technology/makerspaces", N2744)),"makerspaces",ISNUMBER(SEARCH("technology/space exploration", N2744)),"space exploration",ISNUMBER(SEARCH("technology/wearables", N2744)),"wearables",ISNUMBER(SEARCH("technology/web", N2744)),"web",ISNUMBER(SEARCH("theater/musical", N2744)),"musical",ISNUMBER(SEARCH("theater/plays", N2744)),"plays",ISNUMBER(SEARCH("theater/spaces", N2744)),"spaces")</f>
        <v>children's books</v>
      </c>
      <c r="S2744" s="6">
        <f t="shared" si="213"/>
        <v>41030.719756944447</v>
      </c>
      <c r="T2744" s="6">
        <f t="shared" si="214"/>
        <v>41044.719756944447</v>
      </c>
    </row>
    <row r="2745" spans="1:20" ht="64" hidden="1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v>0</v>
      </c>
      <c r="Q2745" t="str">
        <f t="shared" si="212"/>
        <v>publishing</v>
      </c>
      <c r="R2745" t="str" cm="1">
        <f t="array" ref="R2745">_xlfn.IFS(ISNUMBER(SEARCH("film &amp; video/television", N2745)),"television",ISNUMBER(SEARCH("film &amp; video/animation", N2745)),"animation",ISNUMBER(SEARCH("film &amp; video/documentary", N2745)),"documentary",ISNUMBER(SEARCH("film &amp; video/drama", N2745)),"drama",ISNUMBER(SEARCH("film &amp; video/science fiction", N2745)),"science fiction",ISNUMBER(SEARCH("film &amp; video/shorts", N2745)),"shorts",ISNUMBER(SEARCH("food/food trucks", N2745)),"food trucks",ISNUMBER(SEARCH("food/restaurants", N2745)),"restaurants",ISNUMBER(SEARCH("food/small batch", N2745)),"small batch",ISNUMBER(SEARCH("games/mobile games", N2745)),"mobile games",ISNUMBER(SEARCH("games/tabletop games", N2745)),"tabletop games",ISNUMBER(SEARCH("games/video games", N2745)),"video games",ISNUMBER(SEARCH("music/classical music", N2745)),"classical music",ISNUMBER(SEARCH("music/electronic music", N2745)),"electronic music",ISNUMBER(SEARCH("music/faith", N2745)),"faith",ISNUMBER(SEARCH("music/indie rock", N2745)),"indie rock",ISNUMBER(SEARCH("music/jazz", N2745)),"jazz",ISNUMBER(SEARCH("music/metal", N2745)),"metal",ISNUMBER(SEARCH("music/pop", N2745)),"pop",ISNUMBER(SEARCH("music/rock", N2745)),"rock",ISNUMBER(SEARCH("music/world music", N2745)),"world music",ISNUMBER(SEARCH("journalism/audio", N2745)),"audio",ISNUMBER(SEARCH("photography/nature", N2745)),"nature",ISNUMBER(SEARCH("photography/people", N2745)),"people",ISNUMBER(SEARCH("photography/photobooks", N2745)),"photobooks",ISNUMBER(SEARCH("photography/places", N2745)),"places",ISNUMBER(SEARCH("publishing/art books", N2745)),"art books",ISNUMBER(SEARCH("publishing/children's books", N2745)),"children's books",ISNUMBER(SEARCH("publishing/fiction", N2745)),"fiction",ISNUMBER(SEARCH("publishing/nonfiction", N2745)),"nonfiction",ISNUMBER(SEARCH("publishing/radio &amp; podcasts", N2745)),"radio &amp; podcasts",ISNUMBER(SEARCH("publishing/translations", N2745)),"translations",ISNUMBER(SEARCH("technology/gadgets", N2745)),"gadgets",ISNUMBER(SEARCH("technology/hardware", N2745)),"hardware",ISNUMBER(SEARCH("technology/makerspaces", N2745)),"makerspaces",ISNUMBER(SEARCH("technology/space exploration", N2745)),"space exploration",ISNUMBER(SEARCH("technology/wearables", N2745)),"wearables",ISNUMBER(SEARCH("technology/web", N2745)),"web",ISNUMBER(SEARCH("theater/musical", N2745)),"musical",ISNUMBER(SEARCH("theater/plays", N2745)),"plays",ISNUMBER(SEARCH("theater/spaces", N2745)),"spaces")</f>
        <v>children's books</v>
      </c>
      <c r="S2745" s="6">
        <f t="shared" si="213"/>
        <v>42632.328784722224</v>
      </c>
      <c r="T2745" s="6">
        <f t="shared" si="214"/>
        <v>42662.328784722224</v>
      </c>
    </row>
    <row r="2746" spans="1:20" ht="48" hidden="1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tr">
        <f t="shared" si="212"/>
        <v>publishing</v>
      </c>
      <c r="R2746" t="str" cm="1">
        <f t="array" ref="R2746">_xlfn.IFS(ISNUMBER(SEARCH("film &amp; video/television", N2746)),"television",ISNUMBER(SEARCH("film &amp; video/animation", N2746)),"animation",ISNUMBER(SEARCH("film &amp; video/documentary", N2746)),"documentary",ISNUMBER(SEARCH("film &amp; video/drama", N2746)),"drama",ISNUMBER(SEARCH("film &amp; video/science fiction", N2746)),"science fiction",ISNUMBER(SEARCH("film &amp; video/shorts", N2746)),"shorts",ISNUMBER(SEARCH("food/food trucks", N2746)),"food trucks",ISNUMBER(SEARCH("food/restaurants", N2746)),"restaurants",ISNUMBER(SEARCH("food/small batch", N2746)),"small batch",ISNUMBER(SEARCH("games/mobile games", N2746)),"mobile games",ISNUMBER(SEARCH("games/tabletop games", N2746)),"tabletop games",ISNUMBER(SEARCH("games/video games", N2746)),"video games",ISNUMBER(SEARCH("music/classical music", N2746)),"classical music",ISNUMBER(SEARCH("music/electronic music", N2746)),"electronic music",ISNUMBER(SEARCH("music/faith", N2746)),"faith",ISNUMBER(SEARCH("music/indie rock", N2746)),"indie rock",ISNUMBER(SEARCH("music/jazz", N2746)),"jazz",ISNUMBER(SEARCH("music/metal", N2746)),"metal",ISNUMBER(SEARCH("music/pop", N2746)),"pop",ISNUMBER(SEARCH("music/rock", N2746)),"rock",ISNUMBER(SEARCH("music/world music", N2746)),"world music",ISNUMBER(SEARCH("journalism/audio", N2746)),"audio",ISNUMBER(SEARCH("photography/nature", N2746)),"nature",ISNUMBER(SEARCH("photography/people", N2746)),"people",ISNUMBER(SEARCH("photography/photobooks", N2746)),"photobooks",ISNUMBER(SEARCH("photography/places", N2746)),"places",ISNUMBER(SEARCH("publishing/art books", N2746)),"art books",ISNUMBER(SEARCH("publishing/children's books", N2746)),"children's books",ISNUMBER(SEARCH("publishing/fiction", N2746)),"fiction",ISNUMBER(SEARCH("publishing/nonfiction", N2746)),"nonfiction",ISNUMBER(SEARCH("publishing/radio &amp; podcasts", N2746)),"radio &amp; podcasts",ISNUMBER(SEARCH("publishing/translations", N2746)),"translations",ISNUMBER(SEARCH("technology/gadgets", N2746)),"gadgets",ISNUMBER(SEARCH("technology/hardware", N2746)),"hardware",ISNUMBER(SEARCH("technology/makerspaces", N2746)),"makerspaces",ISNUMBER(SEARCH("technology/space exploration", N2746)),"space exploration",ISNUMBER(SEARCH("technology/wearables", N2746)),"wearables",ISNUMBER(SEARCH("technology/web", N2746)),"web",ISNUMBER(SEARCH("theater/musical", N2746)),"musical",ISNUMBER(SEARCH("theater/plays", N2746)),"plays",ISNUMBER(SEARCH("theater/spaces", N2746)),"spaces")</f>
        <v>children's books</v>
      </c>
      <c r="S2746" s="6">
        <f t="shared" si="213"/>
        <v>40938.062476851854</v>
      </c>
      <c r="T2746" s="6">
        <f t="shared" si="214"/>
        <v>40968.062476851854</v>
      </c>
    </row>
    <row r="2747" spans="1:20" ht="48" hidden="1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tr">
        <f t="shared" si="212"/>
        <v>publishing</v>
      </c>
      <c r="R2747" t="str" cm="1">
        <f t="array" ref="R2747">_xlfn.IFS(ISNUMBER(SEARCH("film &amp; video/television", N2747)),"television",ISNUMBER(SEARCH("film &amp; video/animation", N2747)),"animation",ISNUMBER(SEARCH("film &amp; video/documentary", N2747)),"documentary",ISNUMBER(SEARCH("film &amp; video/drama", N2747)),"drama",ISNUMBER(SEARCH("film &amp; video/science fiction", N2747)),"science fiction",ISNUMBER(SEARCH("film &amp; video/shorts", N2747)),"shorts",ISNUMBER(SEARCH("food/food trucks", N2747)),"food trucks",ISNUMBER(SEARCH("food/restaurants", N2747)),"restaurants",ISNUMBER(SEARCH("food/small batch", N2747)),"small batch",ISNUMBER(SEARCH("games/mobile games", N2747)),"mobile games",ISNUMBER(SEARCH("games/tabletop games", N2747)),"tabletop games",ISNUMBER(SEARCH("games/video games", N2747)),"video games",ISNUMBER(SEARCH("music/classical music", N2747)),"classical music",ISNUMBER(SEARCH("music/electronic music", N2747)),"electronic music",ISNUMBER(SEARCH("music/faith", N2747)),"faith",ISNUMBER(SEARCH("music/indie rock", N2747)),"indie rock",ISNUMBER(SEARCH("music/jazz", N2747)),"jazz",ISNUMBER(SEARCH("music/metal", N2747)),"metal",ISNUMBER(SEARCH("music/pop", N2747)),"pop",ISNUMBER(SEARCH("music/rock", N2747)),"rock",ISNUMBER(SEARCH("music/world music", N2747)),"world music",ISNUMBER(SEARCH("journalism/audio", N2747)),"audio",ISNUMBER(SEARCH("photography/nature", N2747)),"nature",ISNUMBER(SEARCH("photography/people", N2747)),"people",ISNUMBER(SEARCH("photography/photobooks", N2747)),"photobooks",ISNUMBER(SEARCH("photography/places", N2747)),"places",ISNUMBER(SEARCH("publishing/art books", N2747)),"art books",ISNUMBER(SEARCH("publishing/children's books", N2747)),"children's books",ISNUMBER(SEARCH("publishing/fiction", N2747)),"fiction",ISNUMBER(SEARCH("publishing/nonfiction", N2747)),"nonfiction",ISNUMBER(SEARCH("publishing/radio &amp; podcasts", N2747)),"radio &amp; podcasts",ISNUMBER(SEARCH("publishing/translations", N2747)),"translations",ISNUMBER(SEARCH("technology/gadgets", N2747)),"gadgets",ISNUMBER(SEARCH("technology/hardware", N2747)),"hardware",ISNUMBER(SEARCH("technology/makerspaces", N2747)),"makerspaces",ISNUMBER(SEARCH("technology/space exploration", N2747)),"space exploration",ISNUMBER(SEARCH("technology/wearables", N2747)),"wearables",ISNUMBER(SEARCH("technology/web", N2747)),"web",ISNUMBER(SEARCH("theater/musical", N2747)),"musical",ISNUMBER(SEARCH("theater/plays", N2747)),"plays",ISNUMBER(SEARCH("theater/spaces", N2747)),"spaces")</f>
        <v>children's books</v>
      </c>
      <c r="S2747" s="6">
        <f t="shared" si="213"/>
        <v>41044.988055555557</v>
      </c>
      <c r="T2747" s="6">
        <f t="shared" si="214"/>
        <v>41104.988055555557</v>
      </c>
    </row>
    <row r="2748" spans="1:20" ht="48" hidden="1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tr">
        <f t="shared" si="212"/>
        <v>publishing</v>
      </c>
      <c r="R2748" t="str" cm="1">
        <f t="array" ref="R2748">_xlfn.IFS(ISNUMBER(SEARCH("film &amp; video/television", N2748)),"television",ISNUMBER(SEARCH("film &amp; video/animation", N2748)),"animation",ISNUMBER(SEARCH("film &amp; video/documentary", N2748)),"documentary",ISNUMBER(SEARCH("film &amp; video/drama", N2748)),"drama",ISNUMBER(SEARCH("film &amp; video/science fiction", N2748)),"science fiction",ISNUMBER(SEARCH("film &amp; video/shorts", N2748)),"shorts",ISNUMBER(SEARCH("food/food trucks", N2748)),"food trucks",ISNUMBER(SEARCH("food/restaurants", N2748)),"restaurants",ISNUMBER(SEARCH("food/small batch", N2748)),"small batch",ISNUMBER(SEARCH("games/mobile games", N2748)),"mobile games",ISNUMBER(SEARCH("games/tabletop games", N2748)),"tabletop games",ISNUMBER(SEARCH("games/video games", N2748)),"video games",ISNUMBER(SEARCH("music/classical music", N2748)),"classical music",ISNUMBER(SEARCH("music/electronic music", N2748)),"electronic music",ISNUMBER(SEARCH("music/faith", N2748)),"faith",ISNUMBER(SEARCH("music/indie rock", N2748)),"indie rock",ISNUMBER(SEARCH("music/jazz", N2748)),"jazz",ISNUMBER(SEARCH("music/metal", N2748)),"metal",ISNUMBER(SEARCH("music/pop", N2748)),"pop",ISNUMBER(SEARCH("music/rock", N2748)),"rock",ISNUMBER(SEARCH("music/world music", N2748)),"world music",ISNUMBER(SEARCH("journalism/audio", N2748)),"audio",ISNUMBER(SEARCH("photography/nature", N2748)),"nature",ISNUMBER(SEARCH("photography/people", N2748)),"people",ISNUMBER(SEARCH("photography/photobooks", N2748)),"photobooks",ISNUMBER(SEARCH("photography/places", N2748)),"places",ISNUMBER(SEARCH("publishing/art books", N2748)),"art books",ISNUMBER(SEARCH("publishing/children's books", N2748)),"children's books",ISNUMBER(SEARCH("publishing/fiction", N2748)),"fiction",ISNUMBER(SEARCH("publishing/nonfiction", N2748)),"nonfiction",ISNUMBER(SEARCH("publishing/radio &amp; podcasts", N2748)),"radio &amp; podcasts",ISNUMBER(SEARCH("publishing/translations", N2748)),"translations",ISNUMBER(SEARCH("technology/gadgets", N2748)),"gadgets",ISNUMBER(SEARCH("technology/hardware", N2748)),"hardware",ISNUMBER(SEARCH("technology/makerspaces", N2748)),"makerspaces",ISNUMBER(SEARCH("technology/space exploration", N2748)),"space exploration",ISNUMBER(SEARCH("technology/wearables", N2748)),"wearables",ISNUMBER(SEARCH("technology/web", N2748)),"web",ISNUMBER(SEARCH("theater/musical", N2748)),"musical",ISNUMBER(SEARCH("theater/plays", N2748)),"plays",ISNUMBER(SEARCH("theater/spaces", N2748)),"spaces")</f>
        <v>children's books</v>
      </c>
      <c r="S2748" s="6">
        <f t="shared" si="213"/>
        <v>41850.781377314815</v>
      </c>
      <c r="T2748" s="6">
        <f t="shared" si="214"/>
        <v>41880.781377314815</v>
      </c>
    </row>
    <row r="2749" spans="1:20" ht="48" hidden="1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tr">
        <f t="shared" si="212"/>
        <v>publishing</v>
      </c>
      <c r="R2749" t="str" cm="1">
        <f t="array" ref="R2749">_xlfn.IFS(ISNUMBER(SEARCH("film &amp; video/television", N2749)),"television",ISNUMBER(SEARCH("film &amp; video/animation", N2749)),"animation",ISNUMBER(SEARCH("film &amp; video/documentary", N2749)),"documentary",ISNUMBER(SEARCH("film &amp; video/drama", N2749)),"drama",ISNUMBER(SEARCH("film &amp; video/science fiction", N2749)),"science fiction",ISNUMBER(SEARCH("film &amp; video/shorts", N2749)),"shorts",ISNUMBER(SEARCH("food/food trucks", N2749)),"food trucks",ISNUMBER(SEARCH("food/restaurants", N2749)),"restaurants",ISNUMBER(SEARCH("food/small batch", N2749)),"small batch",ISNUMBER(SEARCH("games/mobile games", N2749)),"mobile games",ISNUMBER(SEARCH("games/tabletop games", N2749)),"tabletop games",ISNUMBER(SEARCH("games/video games", N2749)),"video games",ISNUMBER(SEARCH("music/classical music", N2749)),"classical music",ISNUMBER(SEARCH("music/electronic music", N2749)),"electronic music",ISNUMBER(SEARCH("music/faith", N2749)),"faith",ISNUMBER(SEARCH("music/indie rock", N2749)),"indie rock",ISNUMBER(SEARCH("music/jazz", N2749)),"jazz",ISNUMBER(SEARCH("music/metal", N2749)),"metal",ISNUMBER(SEARCH("music/pop", N2749)),"pop",ISNUMBER(SEARCH("music/rock", N2749)),"rock",ISNUMBER(SEARCH("music/world music", N2749)),"world music",ISNUMBER(SEARCH("journalism/audio", N2749)),"audio",ISNUMBER(SEARCH("photography/nature", N2749)),"nature",ISNUMBER(SEARCH("photography/people", N2749)),"people",ISNUMBER(SEARCH("photography/photobooks", N2749)),"photobooks",ISNUMBER(SEARCH("photography/places", N2749)),"places",ISNUMBER(SEARCH("publishing/art books", N2749)),"art books",ISNUMBER(SEARCH("publishing/children's books", N2749)),"children's books",ISNUMBER(SEARCH("publishing/fiction", N2749)),"fiction",ISNUMBER(SEARCH("publishing/nonfiction", N2749)),"nonfiction",ISNUMBER(SEARCH("publishing/radio &amp; podcasts", N2749)),"radio &amp; podcasts",ISNUMBER(SEARCH("publishing/translations", N2749)),"translations",ISNUMBER(SEARCH("technology/gadgets", N2749)),"gadgets",ISNUMBER(SEARCH("technology/hardware", N2749)),"hardware",ISNUMBER(SEARCH("technology/makerspaces", N2749)),"makerspaces",ISNUMBER(SEARCH("technology/space exploration", N2749)),"space exploration",ISNUMBER(SEARCH("technology/wearables", N2749)),"wearables",ISNUMBER(SEARCH("technology/web", N2749)),"web",ISNUMBER(SEARCH("theater/musical", N2749)),"musical",ISNUMBER(SEARCH("theater/plays", N2749)),"plays",ISNUMBER(SEARCH("theater/spaces", N2749)),"spaces")</f>
        <v>children's books</v>
      </c>
      <c r="S2749" s="6">
        <f t="shared" si="213"/>
        <v>41044.64811342593</v>
      </c>
      <c r="T2749" s="6">
        <f t="shared" si="214"/>
        <v>41076.131944444445</v>
      </c>
    </row>
    <row r="2750" spans="1:20" ht="32" hidden="1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tr">
        <f t="shared" si="212"/>
        <v>publishing</v>
      </c>
      <c r="R2750" t="str" cm="1">
        <f t="array" ref="R2750">_xlfn.IFS(ISNUMBER(SEARCH("film &amp; video/television", N2750)),"television",ISNUMBER(SEARCH("film &amp; video/animation", N2750)),"animation",ISNUMBER(SEARCH("film &amp; video/documentary", N2750)),"documentary",ISNUMBER(SEARCH("film &amp; video/drama", N2750)),"drama",ISNUMBER(SEARCH("film &amp; video/science fiction", N2750)),"science fiction",ISNUMBER(SEARCH("film &amp; video/shorts", N2750)),"shorts",ISNUMBER(SEARCH("food/food trucks", N2750)),"food trucks",ISNUMBER(SEARCH("food/restaurants", N2750)),"restaurants",ISNUMBER(SEARCH("food/small batch", N2750)),"small batch",ISNUMBER(SEARCH("games/mobile games", N2750)),"mobile games",ISNUMBER(SEARCH("games/tabletop games", N2750)),"tabletop games",ISNUMBER(SEARCH("games/video games", N2750)),"video games",ISNUMBER(SEARCH("music/classical music", N2750)),"classical music",ISNUMBER(SEARCH("music/electronic music", N2750)),"electronic music",ISNUMBER(SEARCH("music/faith", N2750)),"faith",ISNUMBER(SEARCH("music/indie rock", N2750)),"indie rock",ISNUMBER(SEARCH("music/jazz", N2750)),"jazz",ISNUMBER(SEARCH("music/metal", N2750)),"metal",ISNUMBER(SEARCH("music/pop", N2750)),"pop",ISNUMBER(SEARCH("music/rock", N2750)),"rock",ISNUMBER(SEARCH("music/world music", N2750)),"world music",ISNUMBER(SEARCH("journalism/audio", N2750)),"audio",ISNUMBER(SEARCH("photography/nature", N2750)),"nature",ISNUMBER(SEARCH("photography/people", N2750)),"people",ISNUMBER(SEARCH("photography/photobooks", N2750)),"photobooks",ISNUMBER(SEARCH("photography/places", N2750)),"places",ISNUMBER(SEARCH("publishing/art books", N2750)),"art books",ISNUMBER(SEARCH("publishing/children's books", N2750)),"children's books",ISNUMBER(SEARCH("publishing/fiction", N2750)),"fiction",ISNUMBER(SEARCH("publishing/nonfiction", N2750)),"nonfiction",ISNUMBER(SEARCH("publishing/radio &amp; podcasts", N2750)),"radio &amp; podcasts",ISNUMBER(SEARCH("publishing/translations", N2750)),"translations",ISNUMBER(SEARCH("technology/gadgets", N2750)),"gadgets",ISNUMBER(SEARCH("technology/hardware", N2750)),"hardware",ISNUMBER(SEARCH("technology/makerspaces", N2750)),"makerspaces",ISNUMBER(SEARCH("technology/space exploration", N2750)),"space exploration",ISNUMBER(SEARCH("technology/wearables", N2750)),"wearables",ISNUMBER(SEARCH("technology/web", N2750)),"web",ISNUMBER(SEARCH("theater/musical", N2750)),"musical",ISNUMBER(SEARCH("theater/plays", N2750)),"plays",ISNUMBER(SEARCH("theater/spaces", N2750)),"spaces")</f>
        <v>children's books</v>
      </c>
      <c r="S2750" s="6">
        <f t="shared" si="213"/>
        <v>42585.7106712963</v>
      </c>
      <c r="T2750" s="6">
        <f t="shared" si="214"/>
        <v>42615.7106712963</v>
      </c>
    </row>
    <row r="2751" spans="1:20" ht="32" hidden="1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tr">
        <f t="shared" si="212"/>
        <v>publishing</v>
      </c>
      <c r="R2751" t="str" cm="1">
        <f t="array" ref="R2751">_xlfn.IFS(ISNUMBER(SEARCH("film &amp; video/television", N2751)),"television",ISNUMBER(SEARCH("film &amp; video/animation", N2751)),"animation",ISNUMBER(SEARCH("film &amp; video/documentary", N2751)),"documentary",ISNUMBER(SEARCH("film &amp; video/drama", N2751)),"drama",ISNUMBER(SEARCH("film &amp; video/science fiction", N2751)),"science fiction",ISNUMBER(SEARCH("film &amp; video/shorts", N2751)),"shorts",ISNUMBER(SEARCH("food/food trucks", N2751)),"food trucks",ISNUMBER(SEARCH("food/restaurants", N2751)),"restaurants",ISNUMBER(SEARCH("food/small batch", N2751)),"small batch",ISNUMBER(SEARCH("games/mobile games", N2751)),"mobile games",ISNUMBER(SEARCH("games/tabletop games", N2751)),"tabletop games",ISNUMBER(SEARCH("games/video games", N2751)),"video games",ISNUMBER(SEARCH("music/classical music", N2751)),"classical music",ISNUMBER(SEARCH("music/electronic music", N2751)),"electronic music",ISNUMBER(SEARCH("music/faith", N2751)),"faith",ISNUMBER(SEARCH("music/indie rock", N2751)),"indie rock",ISNUMBER(SEARCH("music/jazz", N2751)),"jazz",ISNUMBER(SEARCH("music/metal", N2751)),"metal",ISNUMBER(SEARCH("music/pop", N2751)),"pop",ISNUMBER(SEARCH("music/rock", N2751)),"rock",ISNUMBER(SEARCH("music/world music", N2751)),"world music",ISNUMBER(SEARCH("journalism/audio", N2751)),"audio",ISNUMBER(SEARCH("photography/nature", N2751)),"nature",ISNUMBER(SEARCH("photography/people", N2751)),"people",ISNUMBER(SEARCH("photography/photobooks", N2751)),"photobooks",ISNUMBER(SEARCH("photography/places", N2751)),"places",ISNUMBER(SEARCH("publishing/art books", N2751)),"art books",ISNUMBER(SEARCH("publishing/children's books", N2751)),"children's books",ISNUMBER(SEARCH("publishing/fiction", N2751)),"fiction",ISNUMBER(SEARCH("publishing/nonfiction", N2751)),"nonfiction",ISNUMBER(SEARCH("publishing/radio &amp; podcasts", N2751)),"radio &amp; podcasts",ISNUMBER(SEARCH("publishing/translations", N2751)),"translations",ISNUMBER(SEARCH("technology/gadgets", N2751)),"gadgets",ISNUMBER(SEARCH("technology/hardware", N2751)),"hardware",ISNUMBER(SEARCH("technology/makerspaces", N2751)),"makerspaces",ISNUMBER(SEARCH("technology/space exploration", N2751)),"space exploration",ISNUMBER(SEARCH("technology/wearables", N2751)),"wearables",ISNUMBER(SEARCH("technology/web", N2751)),"web",ISNUMBER(SEARCH("theater/musical", N2751)),"musical",ISNUMBER(SEARCH("theater/plays", N2751)),"plays",ISNUMBER(SEARCH("theater/spaces", N2751)),"spaces")</f>
        <v>children's books</v>
      </c>
      <c r="S2751" s="6">
        <f t="shared" si="213"/>
        <v>42068.799039351856</v>
      </c>
      <c r="T2751" s="6">
        <f t="shared" si="214"/>
        <v>42098.757372685184</v>
      </c>
    </row>
    <row r="2752" spans="1:20" ht="48" hidden="1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v>0</v>
      </c>
      <c r="Q2752" t="str">
        <f t="shared" si="212"/>
        <v>publishing</v>
      </c>
      <c r="R2752" t="str" cm="1">
        <f t="array" ref="R2752">_xlfn.IFS(ISNUMBER(SEARCH("film &amp; video/television", N2752)),"television",ISNUMBER(SEARCH("film &amp; video/animation", N2752)),"animation",ISNUMBER(SEARCH("film &amp; video/documentary", N2752)),"documentary",ISNUMBER(SEARCH("film &amp; video/drama", N2752)),"drama",ISNUMBER(SEARCH("film &amp; video/science fiction", N2752)),"science fiction",ISNUMBER(SEARCH("film &amp; video/shorts", N2752)),"shorts",ISNUMBER(SEARCH("food/food trucks", N2752)),"food trucks",ISNUMBER(SEARCH("food/restaurants", N2752)),"restaurants",ISNUMBER(SEARCH("food/small batch", N2752)),"small batch",ISNUMBER(SEARCH("games/mobile games", N2752)),"mobile games",ISNUMBER(SEARCH("games/tabletop games", N2752)),"tabletop games",ISNUMBER(SEARCH("games/video games", N2752)),"video games",ISNUMBER(SEARCH("music/classical music", N2752)),"classical music",ISNUMBER(SEARCH("music/electronic music", N2752)),"electronic music",ISNUMBER(SEARCH("music/faith", N2752)),"faith",ISNUMBER(SEARCH("music/indie rock", N2752)),"indie rock",ISNUMBER(SEARCH("music/jazz", N2752)),"jazz",ISNUMBER(SEARCH("music/metal", N2752)),"metal",ISNUMBER(SEARCH("music/pop", N2752)),"pop",ISNUMBER(SEARCH("music/rock", N2752)),"rock",ISNUMBER(SEARCH("music/world music", N2752)),"world music",ISNUMBER(SEARCH("journalism/audio", N2752)),"audio",ISNUMBER(SEARCH("photography/nature", N2752)),"nature",ISNUMBER(SEARCH("photography/people", N2752)),"people",ISNUMBER(SEARCH("photography/photobooks", N2752)),"photobooks",ISNUMBER(SEARCH("photography/places", N2752)),"places",ISNUMBER(SEARCH("publishing/art books", N2752)),"art books",ISNUMBER(SEARCH("publishing/children's books", N2752)),"children's books",ISNUMBER(SEARCH("publishing/fiction", N2752)),"fiction",ISNUMBER(SEARCH("publishing/nonfiction", N2752)),"nonfiction",ISNUMBER(SEARCH("publishing/radio &amp; podcasts", N2752)),"radio &amp; podcasts",ISNUMBER(SEARCH("publishing/translations", N2752)),"translations",ISNUMBER(SEARCH("technology/gadgets", N2752)),"gadgets",ISNUMBER(SEARCH("technology/hardware", N2752)),"hardware",ISNUMBER(SEARCH("technology/makerspaces", N2752)),"makerspaces",ISNUMBER(SEARCH("technology/space exploration", N2752)),"space exploration",ISNUMBER(SEARCH("technology/wearables", N2752)),"wearables",ISNUMBER(SEARCH("technology/web", N2752)),"web",ISNUMBER(SEARCH("theater/musical", N2752)),"musical",ISNUMBER(SEARCH("theater/plays", N2752)),"plays",ISNUMBER(SEARCH("theater/spaces", N2752)),"spaces")</f>
        <v>children's books</v>
      </c>
      <c r="S2752" s="6">
        <f t="shared" si="213"/>
        <v>41078.899826388886</v>
      </c>
      <c r="T2752" s="6">
        <f t="shared" si="214"/>
        <v>41090.833333333336</v>
      </c>
    </row>
    <row r="2753" spans="1:20" ht="48" hidden="1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v>0</v>
      </c>
      <c r="Q2753" t="str">
        <f t="shared" si="212"/>
        <v>publishing</v>
      </c>
      <c r="R2753" t="str" cm="1">
        <f t="array" ref="R2753">_xlfn.IFS(ISNUMBER(SEARCH("film &amp; video/television", N2753)),"television",ISNUMBER(SEARCH("film &amp; video/animation", N2753)),"animation",ISNUMBER(SEARCH("film &amp; video/documentary", N2753)),"documentary",ISNUMBER(SEARCH("film &amp; video/drama", N2753)),"drama",ISNUMBER(SEARCH("film &amp; video/science fiction", N2753)),"science fiction",ISNUMBER(SEARCH("film &amp; video/shorts", N2753)),"shorts",ISNUMBER(SEARCH("food/food trucks", N2753)),"food trucks",ISNUMBER(SEARCH("food/restaurants", N2753)),"restaurants",ISNUMBER(SEARCH("food/small batch", N2753)),"small batch",ISNUMBER(SEARCH("games/mobile games", N2753)),"mobile games",ISNUMBER(SEARCH("games/tabletop games", N2753)),"tabletop games",ISNUMBER(SEARCH("games/video games", N2753)),"video games",ISNUMBER(SEARCH("music/classical music", N2753)),"classical music",ISNUMBER(SEARCH("music/electronic music", N2753)),"electronic music",ISNUMBER(SEARCH("music/faith", N2753)),"faith",ISNUMBER(SEARCH("music/indie rock", N2753)),"indie rock",ISNUMBER(SEARCH("music/jazz", N2753)),"jazz",ISNUMBER(SEARCH("music/metal", N2753)),"metal",ISNUMBER(SEARCH("music/pop", N2753)),"pop",ISNUMBER(SEARCH("music/rock", N2753)),"rock",ISNUMBER(SEARCH("music/world music", N2753)),"world music",ISNUMBER(SEARCH("journalism/audio", N2753)),"audio",ISNUMBER(SEARCH("photography/nature", N2753)),"nature",ISNUMBER(SEARCH("photography/people", N2753)),"people",ISNUMBER(SEARCH("photography/photobooks", N2753)),"photobooks",ISNUMBER(SEARCH("photography/places", N2753)),"places",ISNUMBER(SEARCH("publishing/art books", N2753)),"art books",ISNUMBER(SEARCH("publishing/children's books", N2753)),"children's books",ISNUMBER(SEARCH("publishing/fiction", N2753)),"fiction",ISNUMBER(SEARCH("publishing/nonfiction", N2753)),"nonfiction",ISNUMBER(SEARCH("publishing/radio &amp; podcasts", N2753)),"radio &amp; podcasts",ISNUMBER(SEARCH("publishing/translations", N2753)),"translations",ISNUMBER(SEARCH("technology/gadgets", N2753)),"gadgets",ISNUMBER(SEARCH("technology/hardware", N2753)),"hardware",ISNUMBER(SEARCH("technology/makerspaces", N2753)),"makerspaces",ISNUMBER(SEARCH("technology/space exploration", N2753)),"space exploration",ISNUMBER(SEARCH("technology/wearables", N2753)),"wearables",ISNUMBER(SEARCH("technology/web", N2753)),"web",ISNUMBER(SEARCH("theater/musical", N2753)),"musical",ISNUMBER(SEARCH("theater/plays", N2753)),"plays",ISNUMBER(SEARCH("theater/spaces", N2753)),"spaces")</f>
        <v>children's books</v>
      </c>
      <c r="S2753" s="6">
        <f t="shared" si="213"/>
        <v>41747.887060185189</v>
      </c>
      <c r="T2753" s="6">
        <f t="shared" si="214"/>
        <v>41807.887060185189</v>
      </c>
    </row>
    <row r="2754" spans="1:20" ht="48" hidden="1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>
        <f t="shared" si="211"/>
        <v>39.285714285714285</v>
      </c>
      <c r="Q2754" t="str">
        <f t="shared" si="212"/>
        <v>publishing</v>
      </c>
      <c r="R2754" t="str" cm="1">
        <f t="array" ref="R2754">_xlfn.IFS(ISNUMBER(SEARCH("film &amp; video/television", N2754)),"television",ISNUMBER(SEARCH("film &amp; video/animation", N2754)),"animation",ISNUMBER(SEARCH("film &amp; video/documentary", N2754)),"documentary",ISNUMBER(SEARCH("film &amp; video/drama", N2754)),"drama",ISNUMBER(SEARCH("film &amp; video/science fiction", N2754)),"science fiction",ISNUMBER(SEARCH("film &amp; video/shorts", N2754)),"shorts",ISNUMBER(SEARCH("food/food trucks", N2754)),"food trucks",ISNUMBER(SEARCH("food/restaurants", N2754)),"restaurants",ISNUMBER(SEARCH("food/small batch", N2754)),"small batch",ISNUMBER(SEARCH("games/mobile games", N2754)),"mobile games",ISNUMBER(SEARCH("games/tabletop games", N2754)),"tabletop games",ISNUMBER(SEARCH("games/video games", N2754)),"video games",ISNUMBER(SEARCH("music/classical music", N2754)),"classical music",ISNUMBER(SEARCH("music/electronic music", N2754)),"electronic music",ISNUMBER(SEARCH("music/faith", N2754)),"faith",ISNUMBER(SEARCH("music/indie rock", N2754)),"indie rock",ISNUMBER(SEARCH("music/jazz", N2754)),"jazz",ISNUMBER(SEARCH("music/metal", N2754)),"metal",ISNUMBER(SEARCH("music/pop", N2754)),"pop",ISNUMBER(SEARCH("music/rock", N2754)),"rock",ISNUMBER(SEARCH("music/world music", N2754)),"world music",ISNUMBER(SEARCH("journalism/audio", N2754)),"audio",ISNUMBER(SEARCH("photography/nature", N2754)),"nature",ISNUMBER(SEARCH("photography/people", N2754)),"people",ISNUMBER(SEARCH("photography/photobooks", N2754)),"photobooks",ISNUMBER(SEARCH("photography/places", N2754)),"places",ISNUMBER(SEARCH("publishing/art books", N2754)),"art books",ISNUMBER(SEARCH("publishing/children's books", N2754)),"children's books",ISNUMBER(SEARCH("publishing/fiction", N2754)),"fiction",ISNUMBER(SEARCH("publishing/nonfiction", N2754)),"nonfiction",ISNUMBER(SEARCH("publishing/radio &amp; podcasts", N2754)),"radio &amp; podcasts",ISNUMBER(SEARCH("publishing/translations", N2754)),"translations",ISNUMBER(SEARCH("technology/gadgets", N2754)),"gadgets",ISNUMBER(SEARCH("technology/hardware", N2754)),"hardware",ISNUMBER(SEARCH("technology/makerspaces", N2754)),"makerspaces",ISNUMBER(SEARCH("technology/space exploration", N2754)),"space exploration",ISNUMBER(SEARCH("technology/wearables", N2754)),"wearables",ISNUMBER(SEARCH("technology/web", N2754)),"web",ISNUMBER(SEARCH("theater/musical", N2754)),"musical",ISNUMBER(SEARCH("theater/plays", N2754)),"plays",ISNUMBER(SEARCH("theater/spaces", N2754)),"spaces")</f>
        <v>children's books</v>
      </c>
      <c r="S2754" s="6">
        <f t="shared" si="213"/>
        <v>40855.765092592592</v>
      </c>
      <c r="T2754" s="6">
        <f t="shared" si="214"/>
        <v>40895.765092592592</v>
      </c>
    </row>
    <row r="2755" spans="1:20" ht="48" hidden="1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(E2755/D2755)*100</f>
        <v>19</v>
      </c>
      <c r="P2755">
        <f t="shared" ref="P2755:P2818" si="216">(E2755/L2755)</f>
        <v>47.5</v>
      </c>
      <c r="Q2755" t="str">
        <f t="shared" ref="Q2755:Q2818" si="217">_xlfn.IFS(ISNUMBER(SEARCH("film &amp; video", N2755)),"film &amp; video",ISNUMBER(SEARCH("food", N2755)),"food",ISNUMBER(SEARCH("games", N2755)),"games",ISNUMBER(SEARCH("journalism", N2755)),"journalism",ISNUMBER(SEARCH("music", N2755)),"music",ISNUMBER(SEARCH("photography", N2755)),"photography",ISNUMBER(SEARCH("publishing", N2755)),"publishing",ISNUMBER(SEARCH("technology", N2755)),"technology",ISNUMBER(SEARCH("theater", N2755)),"theater")</f>
        <v>publishing</v>
      </c>
      <c r="R2755" t="str" cm="1">
        <f t="array" ref="R2755">_xlfn.IFS(ISNUMBER(SEARCH("film &amp; video/television", N2755)),"television",ISNUMBER(SEARCH("film &amp; video/animation", N2755)),"animation",ISNUMBER(SEARCH("film &amp; video/documentary", N2755)),"documentary",ISNUMBER(SEARCH("film &amp; video/drama", N2755)),"drama",ISNUMBER(SEARCH("film &amp; video/science fiction", N2755)),"science fiction",ISNUMBER(SEARCH("film &amp; video/shorts", N2755)),"shorts",ISNUMBER(SEARCH("food/food trucks", N2755)),"food trucks",ISNUMBER(SEARCH("food/restaurants", N2755)),"restaurants",ISNUMBER(SEARCH("food/small batch", N2755)),"small batch",ISNUMBER(SEARCH("games/mobile games", N2755)),"mobile games",ISNUMBER(SEARCH("games/tabletop games", N2755)),"tabletop games",ISNUMBER(SEARCH("games/video games", N2755)),"video games",ISNUMBER(SEARCH("music/classical music", N2755)),"classical music",ISNUMBER(SEARCH("music/electronic music", N2755)),"electronic music",ISNUMBER(SEARCH("music/faith", N2755)),"faith",ISNUMBER(SEARCH("music/indie rock", N2755)),"indie rock",ISNUMBER(SEARCH("music/jazz", N2755)),"jazz",ISNUMBER(SEARCH("music/metal", N2755)),"metal",ISNUMBER(SEARCH("music/pop", N2755)),"pop",ISNUMBER(SEARCH("music/rock", N2755)),"rock",ISNUMBER(SEARCH("music/world music", N2755)),"world music",ISNUMBER(SEARCH("journalism/audio", N2755)),"audio",ISNUMBER(SEARCH("photography/nature", N2755)),"nature",ISNUMBER(SEARCH("photography/people", N2755)),"people",ISNUMBER(SEARCH("photography/photobooks", N2755)),"photobooks",ISNUMBER(SEARCH("photography/places", N2755)),"places",ISNUMBER(SEARCH("publishing/art books", N2755)),"art books",ISNUMBER(SEARCH("publishing/children's books", N2755)),"children's books",ISNUMBER(SEARCH("publishing/fiction", N2755)),"fiction",ISNUMBER(SEARCH("publishing/nonfiction", N2755)),"nonfiction",ISNUMBER(SEARCH("publishing/radio &amp; podcasts", N2755)),"radio &amp; podcasts",ISNUMBER(SEARCH("publishing/translations", N2755)),"translations",ISNUMBER(SEARCH("technology/gadgets", N2755)),"gadgets",ISNUMBER(SEARCH("technology/hardware", N2755)),"hardware",ISNUMBER(SEARCH("technology/makerspaces", N2755)),"makerspaces",ISNUMBER(SEARCH("technology/space exploration", N2755)),"space exploration",ISNUMBER(SEARCH("technology/wearables", N2755)),"wearables",ISNUMBER(SEARCH("technology/web", N2755)),"web",ISNUMBER(SEARCH("theater/musical", N2755)),"musical",ISNUMBER(SEARCH("theater/plays", N2755)),"plays",ISNUMBER(SEARCH("theater/spaces", N2755)),"spaces")</f>
        <v>children's books</v>
      </c>
      <c r="S2755" s="6">
        <f t="shared" ref="S2755:S2818" si="218">(((J2755/60)/60)/24)+DATE(1970,1,1)</f>
        <v>41117.900729166664</v>
      </c>
      <c r="T2755" s="6">
        <f t="shared" ref="T2755:T2818" si="219">(((I2755/60)/60)/24)+DATE(1970,1,1)</f>
        <v>41147.900729166664</v>
      </c>
    </row>
    <row r="2756" spans="1:20" ht="48" hidden="1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v>0</v>
      </c>
      <c r="Q2756" t="str">
        <f t="shared" si="217"/>
        <v>publishing</v>
      </c>
      <c r="R2756" t="str" cm="1">
        <f t="array" ref="R2756">_xlfn.IFS(ISNUMBER(SEARCH("film &amp; video/television", N2756)),"television",ISNUMBER(SEARCH("film &amp; video/animation", N2756)),"animation",ISNUMBER(SEARCH("film &amp; video/documentary", N2756)),"documentary",ISNUMBER(SEARCH("film &amp; video/drama", N2756)),"drama",ISNUMBER(SEARCH("film &amp; video/science fiction", N2756)),"science fiction",ISNUMBER(SEARCH("film &amp; video/shorts", N2756)),"shorts",ISNUMBER(SEARCH("food/food trucks", N2756)),"food trucks",ISNUMBER(SEARCH("food/restaurants", N2756)),"restaurants",ISNUMBER(SEARCH("food/small batch", N2756)),"small batch",ISNUMBER(SEARCH("games/mobile games", N2756)),"mobile games",ISNUMBER(SEARCH("games/tabletop games", N2756)),"tabletop games",ISNUMBER(SEARCH("games/video games", N2756)),"video games",ISNUMBER(SEARCH("music/classical music", N2756)),"classical music",ISNUMBER(SEARCH("music/electronic music", N2756)),"electronic music",ISNUMBER(SEARCH("music/faith", N2756)),"faith",ISNUMBER(SEARCH("music/indie rock", N2756)),"indie rock",ISNUMBER(SEARCH("music/jazz", N2756)),"jazz",ISNUMBER(SEARCH("music/metal", N2756)),"metal",ISNUMBER(SEARCH("music/pop", N2756)),"pop",ISNUMBER(SEARCH("music/rock", N2756)),"rock",ISNUMBER(SEARCH("music/world music", N2756)),"world music",ISNUMBER(SEARCH("journalism/audio", N2756)),"audio",ISNUMBER(SEARCH("photography/nature", N2756)),"nature",ISNUMBER(SEARCH("photography/people", N2756)),"people",ISNUMBER(SEARCH("photography/photobooks", N2756)),"photobooks",ISNUMBER(SEARCH("photography/places", N2756)),"places",ISNUMBER(SEARCH("publishing/art books", N2756)),"art books",ISNUMBER(SEARCH("publishing/children's books", N2756)),"children's books",ISNUMBER(SEARCH("publishing/fiction", N2756)),"fiction",ISNUMBER(SEARCH("publishing/nonfiction", N2756)),"nonfiction",ISNUMBER(SEARCH("publishing/radio &amp; podcasts", N2756)),"radio &amp; podcasts",ISNUMBER(SEARCH("publishing/translations", N2756)),"translations",ISNUMBER(SEARCH("technology/gadgets", N2756)),"gadgets",ISNUMBER(SEARCH("technology/hardware", N2756)),"hardware",ISNUMBER(SEARCH("technology/makerspaces", N2756)),"makerspaces",ISNUMBER(SEARCH("technology/space exploration", N2756)),"space exploration",ISNUMBER(SEARCH("technology/wearables", N2756)),"wearables",ISNUMBER(SEARCH("technology/web", N2756)),"web",ISNUMBER(SEARCH("theater/musical", N2756)),"musical",ISNUMBER(SEARCH("theater/plays", N2756)),"plays",ISNUMBER(SEARCH("theater/spaces", N2756)),"spaces")</f>
        <v>children's books</v>
      </c>
      <c r="S2756" s="6">
        <f t="shared" si="218"/>
        <v>41863.636006944449</v>
      </c>
      <c r="T2756" s="6">
        <f t="shared" si="219"/>
        <v>41893.636006944449</v>
      </c>
    </row>
    <row r="2757" spans="1:20" ht="32" hidden="1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tr">
        <f t="shared" si="217"/>
        <v>publishing</v>
      </c>
      <c r="R2757" t="str" cm="1">
        <f t="array" ref="R2757">_xlfn.IFS(ISNUMBER(SEARCH("film &amp; video/television", N2757)),"television",ISNUMBER(SEARCH("film &amp; video/animation", N2757)),"animation",ISNUMBER(SEARCH("film &amp; video/documentary", N2757)),"documentary",ISNUMBER(SEARCH("film &amp; video/drama", N2757)),"drama",ISNUMBER(SEARCH("film &amp; video/science fiction", N2757)),"science fiction",ISNUMBER(SEARCH("film &amp; video/shorts", N2757)),"shorts",ISNUMBER(SEARCH("food/food trucks", N2757)),"food trucks",ISNUMBER(SEARCH("food/restaurants", N2757)),"restaurants",ISNUMBER(SEARCH("food/small batch", N2757)),"small batch",ISNUMBER(SEARCH("games/mobile games", N2757)),"mobile games",ISNUMBER(SEARCH("games/tabletop games", N2757)),"tabletop games",ISNUMBER(SEARCH("games/video games", N2757)),"video games",ISNUMBER(SEARCH("music/classical music", N2757)),"classical music",ISNUMBER(SEARCH("music/electronic music", N2757)),"electronic music",ISNUMBER(SEARCH("music/faith", N2757)),"faith",ISNUMBER(SEARCH("music/indie rock", N2757)),"indie rock",ISNUMBER(SEARCH("music/jazz", N2757)),"jazz",ISNUMBER(SEARCH("music/metal", N2757)),"metal",ISNUMBER(SEARCH("music/pop", N2757)),"pop",ISNUMBER(SEARCH("music/rock", N2757)),"rock",ISNUMBER(SEARCH("music/world music", N2757)),"world music",ISNUMBER(SEARCH("journalism/audio", N2757)),"audio",ISNUMBER(SEARCH("photography/nature", N2757)),"nature",ISNUMBER(SEARCH("photography/people", N2757)),"people",ISNUMBER(SEARCH("photography/photobooks", N2757)),"photobooks",ISNUMBER(SEARCH("photography/places", N2757)),"places",ISNUMBER(SEARCH("publishing/art books", N2757)),"art books",ISNUMBER(SEARCH("publishing/children's books", N2757)),"children's books",ISNUMBER(SEARCH("publishing/fiction", N2757)),"fiction",ISNUMBER(SEARCH("publishing/nonfiction", N2757)),"nonfiction",ISNUMBER(SEARCH("publishing/radio &amp; podcasts", N2757)),"radio &amp; podcasts",ISNUMBER(SEARCH("publishing/translations", N2757)),"translations",ISNUMBER(SEARCH("technology/gadgets", N2757)),"gadgets",ISNUMBER(SEARCH("technology/hardware", N2757)),"hardware",ISNUMBER(SEARCH("technology/makerspaces", N2757)),"makerspaces",ISNUMBER(SEARCH("technology/space exploration", N2757)),"space exploration",ISNUMBER(SEARCH("technology/wearables", N2757)),"wearables",ISNUMBER(SEARCH("technology/web", N2757)),"web",ISNUMBER(SEARCH("theater/musical", N2757)),"musical",ISNUMBER(SEARCH("theater/plays", N2757)),"plays",ISNUMBER(SEARCH("theater/spaces", N2757)),"spaces")</f>
        <v>children's books</v>
      </c>
      <c r="S2757" s="6">
        <f t="shared" si="218"/>
        <v>42072.790821759263</v>
      </c>
      <c r="T2757" s="6">
        <f t="shared" si="219"/>
        <v>42102.790821759263</v>
      </c>
    </row>
    <row r="2758" spans="1:20" ht="48" hidden="1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tr">
        <f t="shared" si="217"/>
        <v>publishing</v>
      </c>
      <c r="R2758" t="str" cm="1">
        <f t="array" ref="R2758">_xlfn.IFS(ISNUMBER(SEARCH("film &amp; video/television", N2758)),"television",ISNUMBER(SEARCH("film &amp; video/animation", N2758)),"animation",ISNUMBER(SEARCH("film &amp; video/documentary", N2758)),"documentary",ISNUMBER(SEARCH("film &amp; video/drama", N2758)),"drama",ISNUMBER(SEARCH("film &amp; video/science fiction", N2758)),"science fiction",ISNUMBER(SEARCH("film &amp; video/shorts", N2758)),"shorts",ISNUMBER(SEARCH("food/food trucks", N2758)),"food trucks",ISNUMBER(SEARCH("food/restaurants", N2758)),"restaurants",ISNUMBER(SEARCH("food/small batch", N2758)),"small batch",ISNUMBER(SEARCH("games/mobile games", N2758)),"mobile games",ISNUMBER(SEARCH("games/tabletop games", N2758)),"tabletop games",ISNUMBER(SEARCH("games/video games", N2758)),"video games",ISNUMBER(SEARCH("music/classical music", N2758)),"classical music",ISNUMBER(SEARCH("music/electronic music", N2758)),"electronic music",ISNUMBER(SEARCH("music/faith", N2758)),"faith",ISNUMBER(SEARCH("music/indie rock", N2758)),"indie rock",ISNUMBER(SEARCH("music/jazz", N2758)),"jazz",ISNUMBER(SEARCH("music/metal", N2758)),"metal",ISNUMBER(SEARCH("music/pop", N2758)),"pop",ISNUMBER(SEARCH("music/rock", N2758)),"rock",ISNUMBER(SEARCH("music/world music", N2758)),"world music",ISNUMBER(SEARCH("journalism/audio", N2758)),"audio",ISNUMBER(SEARCH("photography/nature", N2758)),"nature",ISNUMBER(SEARCH("photography/people", N2758)),"people",ISNUMBER(SEARCH("photography/photobooks", N2758)),"photobooks",ISNUMBER(SEARCH("photography/places", N2758)),"places",ISNUMBER(SEARCH("publishing/art books", N2758)),"art books",ISNUMBER(SEARCH("publishing/children's books", N2758)),"children's books",ISNUMBER(SEARCH("publishing/fiction", N2758)),"fiction",ISNUMBER(SEARCH("publishing/nonfiction", N2758)),"nonfiction",ISNUMBER(SEARCH("publishing/radio &amp; podcasts", N2758)),"radio &amp; podcasts",ISNUMBER(SEARCH("publishing/translations", N2758)),"translations",ISNUMBER(SEARCH("technology/gadgets", N2758)),"gadgets",ISNUMBER(SEARCH("technology/hardware", N2758)),"hardware",ISNUMBER(SEARCH("technology/makerspaces", N2758)),"makerspaces",ISNUMBER(SEARCH("technology/space exploration", N2758)),"space exploration",ISNUMBER(SEARCH("technology/wearables", N2758)),"wearables",ISNUMBER(SEARCH("technology/web", N2758)),"web",ISNUMBER(SEARCH("theater/musical", N2758)),"musical",ISNUMBER(SEARCH("theater/plays", N2758)),"plays",ISNUMBER(SEARCH("theater/spaces", N2758)),"spaces")</f>
        <v>children's books</v>
      </c>
      <c r="S2758" s="6">
        <f t="shared" si="218"/>
        <v>41620.90047453704</v>
      </c>
      <c r="T2758" s="6">
        <f t="shared" si="219"/>
        <v>41650.90047453704</v>
      </c>
    </row>
    <row r="2759" spans="1:20" ht="32" hidden="1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tr">
        <f t="shared" si="217"/>
        <v>publishing</v>
      </c>
      <c r="R2759" t="str" cm="1">
        <f t="array" ref="R2759">_xlfn.IFS(ISNUMBER(SEARCH("film &amp; video/television", N2759)),"television",ISNUMBER(SEARCH("film &amp; video/animation", N2759)),"animation",ISNUMBER(SEARCH("film &amp; video/documentary", N2759)),"documentary",ISNUMBER(SEARCH("film &amp; video/drama", N2759)),"drama",ISNUMBER(SEARCH("film &amp; video/science fiction", N2759)),"science fiction",ISNUMBER(SEARCH("film &amp; video/shorts", N2759)),"shorts",ISNUMBER(SEARCH("food/food trucks", N2759)),"food trucks",ISNUMBER(SEARCH("food/restaurants", N2759)),"restaurants",ISNUMBER(SEARCH("food/small batch", N2759)),"small batch",ISNUMBER(SEARCH("games/mobile games", N2759)),"mobile games",ISNUMBER(SEARCH("games/tabletop games", N2759)),"tabletop games",ISNUMBER(SEARCH("games/video games", N2759)),"video games",ISNUMBER(SEARCH("music/classical music", N2759)),"classical music",ISNUMBER(SEARCH("music/electronic music", N2759)),"electronic music",ISNUMBER(SEARCH("music/faith", N2759)),"faith",ISNUMBER(SEARCH("music/indie rock", N2759)),"indie rock",ISNUMBER(SEARCH("music/jazz", N2759)),"jazz",ISNUMBER(SEARCH("music/metal", N2759)),"metal",ISNUMBER(SEARCH("music/pop", N2759)),"pop",ISNUMBER(SEARCH("music/rock", N2759)),"rock",ISNUMBER(SEARCH("music/world music", N2759)),"world music",ISNUMBER(SEARCH("journalism/audio", N2759)),"audio",ISNUMBER(SEARCH("photography/nature", N2759)),"nature",ISNUMBER(SEARCH("photography/people", N2759)),"people",ISNUMBER(SEARCH("photography/photobooks", N2759)),"photobooks",ISNUMBER(SEARCH("photography/places", N2759)),"places",ISNUMBER(SEARCH("publishing/art books", N2759)),"art books",ISNUMBER(SEARCH("publishing/children's books", N2759)),"children's books",ISNUMBER(SEARCH("publishing/fiction", N2759)),"fiction",ISNUMBER(SEARCH("publishing/nonfiction", N2759)),"nonfiction",ISNUMBER(SEARCH("publishing/radio &amp; podcasts", N2759)),"radio &amp; podcasts",ISNUMBER(SEARCH("publishing/translations", N2759)),"translations",ISNUMBER(SEARCH("technology/gadgets", N2759)),"gadgets",ISNUMBER(SEARCH("technology/hardware", N2759)),"hardware",ISNUMBER(SEARCH("technology/makerspaces", N2759)),"makerspaces",ISNUMBER(SEARCH("technology/space exploration", N2759)),"space exploration",ISNUMBER(SEARCH("technology/wearables", N2759)),"wearables",ISNUMBER(SEARCH("technology/web", N2759)),"web",ISNUMBER(SEARCH("theater/musical", N2759)),"musical",ISNUMBER(SEARCH("theater/plays", N2759)),"plays",ISNUMBER(SEARCH("theater/spaces", N2759)),"spaces")</f>
        <v>children's books</v>
      </c>
      <c r="S2759" s="6">
        <f t="shared" si="218"/>
        <v>42573.65662037037</v>
      </c>
      <c r="T2759" s="6">
        <f t="shared" si="219"/>
        <v>42588.65662037037</v>
      </c>
    </row>
    <row r="2760" spans="1:20" ht="48" hidden="1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tr">
        <f t="shared" si="217"/>
        <v>publishing</v>
      </c>
      <c r="R2760" t="str" cm="1">
        <f t="array" ref="R2760">_xlfn.IFS(ISNUMBER(SEARCH("film &amp; video/television", N2760)),"television",ISNUMBER(SEARCH("film &amp; video/animation", N2760)),"animation",ISNUMBER(SEARCH("film &amp; video/documentary", N2760)),"documentary",ISNUMBER(SEARCH("film &amp; video/drama", N2760)),"drama",ISNUMBER(SEARCH("film &amp; video/science fiction", N2760)),"science fiction",ISNUMBER(SEARCH("film &amp; video/shorts", N2760)),"shorts",ISNUMBER(SEARCH("food/food trucks", N2760)),"food trucks",ISNUMBER(SEARCH("food/restaurants", N2760)),"restaurants",ISNUMBER(SEARCH("food/small batch", N2760)),"small batch",ISNUMBER(SEARCH("games/mobile games", N2760)),"mobile games",ISNUMBER(SEARCH("games/tabletop games", N2760)),"tabletop games",ISNUMBER(SEARCH("games/video games", N2760)),"video games",ISNUMBER(SEARCH("music/classical music", N2760)),"classical music",ISNUMBER(SEARCH("music/electronic music", N2760)),"electronic music",ISNUMBER(SEARCH("music/faith", N2760)),"faith",ISNUMBER(SEARCH("music/indie rock", N2760)),"indie rock",ISNUMBER(SEARCH("music/jazz", N2760)),"jazz",ISNUMBER(SEARCH("music/metal", N2760)),"metal",ISNUMBER(SEARCH("music/pop", N2760)),"pop",ISNUMBER(SEARCH("music/rock", N2760)),"rock",ISNUMBER(SEARCH("music/world music", N2760)),"world music",ISNUMBER(SEARCH("journalism/audio", N2760)),"audio",ISNUMBER(SEARCH("photography/nature", N2760)),"nature",ISNUMBER(SEARCH("photography/people", N2760)),"people",ISNUMBER(SEARCH("photography/photobooks", N2760)),"photobooks",ISNUMBER(SEARCH("photography/places", N2760)),"places",ISNUMBER(SEARCH("publishing/art books", N2760)),"art books",ISNUMBER(SEARCH("publishing/children's books", N2760)),"children's books",ISNUMBER(SEARCH("publishing/fiction", N2760)),"fiction",ISNUMBER(SEARCH("publishing/nonfiction", N2760)),"nonfiction",ISNUMBER(SEARCH("publishing/radio &amp; podcasts", N2760)),"radio &amp; podcasts",ISNUMBER(SEARCH("publishing/translations", N2760)),"translations",ISNUMBER(SEARCH("technology/gadgets", N2760)),"gadgets",ISNUMBER(SEARCH("technology/hardware", N2760)),"hardware",ISNUMBER(SEARCH("technology/makerspaces", N2760)),"makerspaces",ISNUMBER(SEARCH("technology/space exploration", N2760)),"space exploration",ISNUMBER(SEARCH("technology/wearables", N2760)),"wearables",ISNUMBER(SEARCH("technology/web", N2760)),"web",ISNUMBER(SEARCH("theater/musical", N2760)),"musical",ISNUMBER(SEARCH("theater/plays", N2760)),"plays",ISNUMBER(SEARCH("theater/spaces", N2760)),"spaces")</f>
        <v>children's books</v>
      </c>
      <c r="S2760" s="6">
        <f t="shared" si="218"/>
        <v>42639.441932870366</v>
      </c>
      <c r="T2760" s="6">
        <f t="shared" si="219"/>
        <v>42653.441932870366</v>
      </c>
    </row>
    <row r="2761" spans="1:20" ht="48" hidden="1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tr">
        <f t="shared" si="217"/>
        <v>publishing</v>
      </c>
      <c r="R2761" t="str" cm="1">
        <f t="array" ref="R2761">_xlfn.IFS(ISNUMBER(SEARCH("film &amp; video/television", N2761)),"television",ISNUMBER(SEARCH("film &amp; video/animation", N2761)),"animation",ISNUMBER(SEARCH("film &amp; video/documentary", N2761)),"documentary",ISNUMBER(SEARCH("film &amp; video/drama", N2761)),"drama",ISNUMBER(SEARCH("film &amp; video/science fiction", N2761)),"science fiction",ISNUMBER(SEARCH("film &amp; video/shorts", N2761)),"shorts",ISNUMBER(SEARCH("food/food trucks", N2761)),"food trucks",ISNUMBER(SEARCH("food/restaurants", N2761)),"restaurants",ISNUMBER(SEARCH("food/small batch", N2761)),"small batch",ISNUMBER(SEARCH("games/mobile games", N2761)),"mobile games",ISNUMBER(SEARCH("games/tabletop games", N2761)),"tabletop games",ISNUMBER(SEARCH("games/video games", N2761)),"video games",ISNUMBER(SEARCH("music/classical music", N2761)),"classical music",ISNUMBER(SEARCH("music/electronic music", N2761)),"electronic music",ISNUMBER(SEARCH("music/faith", N2761)),"faith",ISNUMBER(SEARCH("music/indie rock", N2761)),"indie rock",ISNUMBER(SEARCH("music/jazz", N2761)),"jazz",ISNUMBER(SEARCH("music/metal", N2761)),"metal",ISNUMBER(SEARCH("music/pop", N2761)),"pop",ISNUMBER(SEARCH("music/rock", N2761)),"rock",ISNUMBER(SEARCH("music/world music", N2761)),"world music",ISNUMBER(SEARCH("journalism/audio", N2761)),"audio",ISNUMBER(SEARCH("photography/nature", N2761)),"nature",ISNUMBER(SEARCH("photography/people", N2761)),"people",ISNUMBER(SEARCH("photography/photobooks", N2761)),"photobooks",ISNUMBER(SEARCH("photography/places", N2761)),"places",ISNUMBER(SEARCH("publishing/art books", N2761)),"art books",ISNUMBER(SEARCH("publishing/children's books", N2761)),"children's books",ISNUMBER(SEARCH("publishing/fiction", N2761)),"fiction",ISNUMBER(SEARCH("publishing/nonfiction", N2761)),"nonfiction",ISNUMBER(SEARCH("publishing/radio &amp; podcasts", N2761)),"radio &amp; podcasts",ISNUMBER(SEARCH("publishing/translations", N2761)),"translations",ISNUMBER(SEARCH("technology/gadgets", N2761)),"gadgets",ISNUMBER(SEARCH("technology/hardware", N2761)),"hardware",ISNUMBER(SEARCH("technology/makerspaces", N2761)),"makerspaces",ISNUMBER(SEARCH("technology/space exploration", N2761)),"space exploration",ISNUMBER(SEARCH("technology/wearables", N2761)),"wearables",ISNUMBER(SEARCH("technology/web", N2761)),"web",ISNUMBER(SEARCH("theater/musical", N2761)),"musical",ISNUMBER(SEARCH("theater/plays", N2761)),"plays",ISNUMBER(SEARCH("theater/spaces", N2761)),"spaces")</f>
        <v>children's books</v>
      </c>
      <c r="S2761" s="6">
        <f t="shared" si="218"/>
        <v>42524.36650462963</v>
      </c>
      <c r="T2761" s="6">
        <f t="shared" si="219"/>
        <v>42567.36650462963</v>
      </c>
    </row>
    <row r="2762" spans="1:20" ht="48" hidden="1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v>0</v>
      </c>
      <c r="Q2762" t="str">
        <f t="shared" si="217"/>
        <v>publishing</v>
      </c>
      <c r="R2762" t="str" cm="1">
        <f t="array" ref="R2762">_xlfn.IFS(ISNUMBER(SEARCH("film &amp; video/television", N2762)),"television",ISNUMBER(SEARCH("film &amp; video/animation", N2762)),"animation",ISNUMBER(SEARCH("film &amp; video/documentary", N2762)),"documentary",ISNUMBER(SEARCH("film &amp; video/drama", N2762)),"drama",ISNUMBER(SEARCH("film &amp; video/science fiction", N2762)),"science fiction",ISNUMBER(SEARCH("film &amp; video/shorts", N2762)),"shorts",ISNUMBER(SEARCH("food/food trucks", N2762)),"food trucks",ISNUMBER(SEARCH("food/restaurants", N2762)),"restaurants",ISNUMBER(SEARCH("food/small batch", N2762)),"small batch",ISNUMBER(SEARCH("games/mobile games", N2762)),"mobile games",ISNUMBER(SEARCH("games/tabletop games", N2762)),"tabletop games",ISNUMBER(SEARCH("games/video games", N2762)),"video games",ISNUMBER(SEARCH("music/classical music", N2762)),"classical music",ISNUMBER(SEARCH("music/electronic music", N2762)),"electronic music",ISNUMBER(SEARCH("music/faith", N2762)),"faith",ISNUMBER(SEARCH("music/indie rock", N2762)),"indie rock",ISNUMBER(SEARCH("music/jazz", N2762)),"jazz",ISNUMBER(SEARCH("music/metal", N2762)),"metal",ISNUMBER(SEARCH("music/pop", N2762)),"pop",ISNUMBER(SEARCH("music/rock", N2762)),"rock",ISNUMBER(SEARCH("music/world music", N2762)),"world music",ISNUMBER(SEARCH("journalism/audio", N2762)),"audio",ISNUMBER(SEARCH("photography/nature", N2762)),"nature",ISNUMBER(SEARCH("photography/people", N2762)),"people",ISNUMBER(SEARCH("photography/photobooks", N2762)),"photobooks",ISNUMBER(SEARCH("photography/places", N2762)),"places",ISNUMBER(SEARCH("publishing/art books", N2762)),"art books",ISNUMBER(SEARCH("publishing/children's books", N2762)),"children's books",ISNUMBER(SEARCH("publishing/fiction", N2762)),"fiction",ISNUMBER(SEARCH("publishing/nonfiction", N2762)),"nonfiction",ISNUMBER(SEARCH("publishing/radio &amp; podcasts", N2762)),"radio &amp; podcasts",ISNUMBER(SEARCH("publishing/translations", N2762)),"translations",ISNUMBER(SEARCH("technology/gadgets", N2762)),"gadgets",ISNUMBER(SEARCH("technology/hardware", N2762)),"hardware",ISNUMBER(SEARCH("technology/makerspaces", N2762)),"makerspaces",ISNUMBER(SEARCH("technology/space exploration", N2762)),"space exploration",ISNUMBER(SEARCH("technology/wearables", N2762)),"wearables",ISNUMBER(SEARCH("technology/web", N2762)),"web",ISNUMBER(SEARCH("theater/musical", N2762)),"musical",ISNUMBER(SEARCH("theater/plays", N2762)),"plays",ISNUMBER(SEARCH("theater/spaces", N2762)),"spaces")</f>
        <v>children's books</v>
      </c>
      <c r="S2762" s="6">
        <f t="shared" si="218"/>
        <v>41415.461319444446</v>
      </c>
      <c r="T2762" s="6">
        <f t="shared" si="219"/>
        <v>41445.461319444446</v>
      </c>
    </row>
    <row r="2763" spans="1:20" ht="32" hidden="1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tr">
        <f t="shared" si="217"/>
        <v>publishing</v>
      </c>
      <c r="R2763" t="str" cm="1">
        <f t="array" ref="R2763">_xlfn.IFS(ISNUMBER(SEARCH("film &amp; video/television", N2763)),"television",ISNUMBER(SEARCH("film &amp; video/animation", N2763)),"animation",ISNUMBER(SEARCH("film &amp; video/documentary", N2763)),"documentary",ISNUMBER(SEARCH("film &amp; video/drama", N2763)),"drama",ISNUMBER(SEARCH("film &amp; video/science fiction", N2763)),"science fiction",ISNUMBER(SEARCH("film &amp; video/shorts", N2763)),"shorts",ISNUMBER(SEARCH("food/food trucks", N2763)),"food trucks",ISNUMBER(SEARCH("food/restaurants", N2763)),"restaurants",ISNUMBER(SEARCH("food/small batch", N2763)),"small batch",ISNUMBER(SEARCH("games/mobile games", N2763)),"mobile games",ISNUMBER(SEARCH("games/tabletop games", N2763)),"tabletop games",ISNUMBER(SEARCH("games/video games", N2763)),"video games",ISNUMBER(SEARCH("music/classical music", N2763)),"classical music",ISNUMBER(SEARCH("music/electronic music", N2763)),"electronic music",ISNUMBER(SEARCH("music/faith", N2763)),"faith",ISNUMBER(SEARCH("music/indie rock", N2763)),"indie rock",ISNUMBER(SEARCH("music/jazz", N2763)),"jazz",ISNUMBER(SEARCH("music/metal", N2763)),"metal",ISNUMBER(SEARCH("music/pop", N2763)),"pop",ISNUMBER(SEARCH("music/rock", N2763)),"rock",ISNUMBER(SEARCH("music/world music", N2763)),"world music",ISNUMBER(SEARCH("journalism/audio", N2763)),"audio",ISNUMBER(SEARCH("photography/nature", N2763)),"nature",ISNUMBER(SEARCH("photography/people", N2763)),"people",ISNUMBER(SEARCH("photography/photobooks", N2763)),"photobooks",ISNUMBER(SEARCH("photography/places", N2763)),"places",ISNUMBER(SEARCH("publishing/art books", N2763)),"art books",ISNUMBER(SEARCH("publishing/children's books", N2763)),"children's books",ISNUMBER(SEARCH("publishing/fiction", N2763)),"fiction",ISNUMBER(SEARCH("publishing/nonfiction", N2763)),"nonfiction",ISNUMBER(SEARCH("publishing/radio &amp; podcasts", N2763)),"radio &amp; podcasts",ISNUMBER(SEARCH("publishing/translations", N2763)),"translations",ISNUMBER(SEARCH("technology/gadgets", N2763)),"gadgets",ISNUMBER(SEARCH("technology/hardware", N2763)),"hardware",ISNUMBER(SEARCH("technology/makerspaces", N2763)),"makerspaces",ISNUMBER(SEARCH("technology/space exploration", N2763)),"space exploration",ISNUMBER(SEARCH("technology/wearables", N2763)),"wearables",ISNUMBER(SEARCH("technology/web", N2763)),"web",ISNUMBER(SEARCH("theater/musical", N2763)),"musical",ISNUMBER(SEARCH("theater/plays", N2763)),"plays",ISNUMBER(SEARCH("theater/spaces", N2763)),"spaces")</f>
        <v>children's books</v>
      </c>
      <c r="S2763" s="6">
        <f t="shared" si="218"/>
        <v>41247.063576388886</v>
      </c>
      <c r="T2763" s="6">
        <f t="shared" si="219"/>
        <v>41277.063576388886</v>
      </c>
    </row>
    <row r="2764" spans="1:20" ht="48" hidden="1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tr">
        <f t="shared" si="217"/>
        <v>publishing</v>
      </c>
      <c r="R2764" t="str" cm="1">
        <f t="array" ref="R2764">_xlfn.IFS(ISNUMBER(SEARCH("film &amp; video/television", N2764)),"television",ISNUMBER(SEARCH("film &amp; video/animation", N2764)),"animation",ISNUMBER(SEARCH("film &amp; video/documentary", N2764)),"documentary",ISNUMBER(SEARCH("film &amp; video/drama", N2764)),"drama",ISNUMBER(SEARCH("film &amp; video/science fiction", N2764)),"science fiction",ISNUMBER(SEARCH("film &amp; video/shorts", N2764)),"shorts",ISNUMBER(SEARCH("food/food trucks", N2764)),"food trucks",ISNUMBER(SEARCH("food/restaurants", N2764)),"restaurants",ISNUMBER(SEARCH("food/small batch", N2764)),"small batch",ISNUMBER(SEARCH("games/mobile games", N2764)),"mobile games",ISNUMBER(SEARCH("games/tabletop games", N2764)),"tabletop games",ISNUMBER(SEARCH("games/video games", N2764)),"video games",ISNUMBER(SEARCH("music/classical music", N2764)),"classical music",ISNUMBER(SEARCH("music/electronic music", N2764)),"electronic music",ISNUMBER(SEARCH("music/faith", N2764)),"faith",ISNUMBER(SEARCH("music/indie rock", N2764)),"indie rock",ISNUMBER(SEARCH("music/jazz", N2764)),"jazz",ISNUMBER(SEARCH("music/metal", N2764)),"metal",ISNUMBER(SEARCH("music/pop", N2764)),"pop",ISNUMBER(SEARCH("music/rock", N2764)),"rock",ISNUMBER(SEARCH("music/world music", N2764)),"world music",ISNUMBER(SEARCH("journalism/audio", N2764)),"audio",ISNUMBER(SEARCH("photography/nature", N2764)),"nature",ISNUMBER(SEARCH("photography/people", N2764)),"people",ISNUMBER(SEARCH("photography/photobooks", N2764)),"photobooks",ISNUMBER(SEARCH("photography/places", N2764)),"places",ISNUMBER(SEARCH("publishing/art books", N2764)),"art books",ISNUMBER(SEARCH("publishing/children's books", N2764)),"children's books",ISNUMBER(SEARCH("publishing/fiction", N2764)),"fiction",ISNUMBER(SEARCH("publishing/nonfiction", N2764)),"nonfiction",ISNUMBER(SEARCH("publishing/radio &amp; podcasts", N2764)),"radio &amp; podcasts",ISNUMBER(SEARCH("publishing/translations", N2764)),"translations",ISNUMBER(SEARCH("technology/gadgets", N2764)),"gadgets",ISNUMBER(SEARCH("technology/hardware", N2764)),"hardware",ISNUMBER(SEARCH("technology/makerspaces", N2764)),"makerspaces",ISNUMBER(SEARCH("technology/space exploration", N2764)),"space exploration",ISNUMBER(SEARCH("technology/wearables", N2764)),"wearables",ISNUMBER(SEARCH("technology/web", N2764)),"web",ISNUMBER(SEARCH("theater/musical", N2764)),"musical",ISNUMBER(SEARCH("theater/plays", N2764)),"plays",ISNUMBER(SEARCH("theater/spaces", N2764)),"spaces")</f>
        <v>children's books</v>
      </c>
      <c r="S2764" s="6">
        <f t="shared" si="218"/>
        <v>40927.036979166667</v>
      </c>
      <c r="T2764" s="6">
        <f t="shared" si="219"/>
        <v>40986.995312500003</v>
      </c>
    </row>
    <row r="2765" spans="1:20" ht="32" hidden="1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tr">
        <f t="shared" si="217"/>
        <v>publishing</v>
      </c>
      <c r="R2765" t="str" cm="1">
        <f t="array" ref="R2765">_xlfn.IFS(ISNUMBER(SEARCH("film &amp; video/television", N2765)),"television",ISNUMBER(SEARCH("film &amp; video/animation", N2765)),"animation",ISNUMBER(SEARCH("film &amp; video/documentary", N2765)),"documentary",ISNUMBER(SEARCH("film &amp; video/drama", N2765)),"drama",ISNUMBER(SEARCH("film &amp; video/science fiction", N2765)),"science fiction",ISNUMBER(SEARCH("film &amp; video/shorts", N2765)),"shorts",ISNUMBER(SEARCH("food/food trucks", N2765)),"food trucks",ISNUMBER(SEARCH("food/restaurants", N2765)),"restaurants",ISNUMBER(SEARCH("food/small batch", N2765)),"small batch",ISNUMBER(SEARCH("games/mobile games", N2765)),"mobile games",ISNUMBER(SEARCH("games/tabletop games", N2765)),"tabletop games",ISNUMBER(SEARCH("games/video games", N2765)),"video games",ISNUMBER(SEARCH("music/classical music", N2765)),"classical music",ISNUMBER(SEARCH("music/electronic music", N2765)),"electronic music",ISNUMBER(SEARCH("music/faith", N2765)),"faith",ISNUMBER(SEARCH("music/indie rock", N2765)),"indie rock",ISNUMBER(SEARCH("music/jazz", N2765)),"jazz",ISNUMBER(SEARCH("music/metal", N2765)),"metal",ISNUMBER(SEARCH("music/pop", N2765)),"pop",ISNUMBER(SEARCH("music/rock", N2765)),"rock",ISNUMBER(SEARCH("music/world music", N2765)),"world music",ISNUMBER(SEARCH("journalism/audio", N2765)),"audio",ISNUMBER(SEARCH("photography/nature", N2765)),"nature",ISNUMBER(SEARCH("photography/people", N2765)),"people",ISNUMBER(SEARCH("photography/photobooks", N2765)),"photobooks",ISNUMBER(SEARCH("photography/places", N2765)),"places",ISNUMBER(SEARCH("publishing/art books", N2765)),"art books",ISNUMBER(SEARCH("publishing/children's books", N2765)),"children's books",ISNUMBER(SEARCH("publishing/fiction", N2765)),"fiction",ISNUMBER(SEARCH("publishing/nonfiction", N2765)),"nonfiction",ISNUMBER(SEARCH("publishing/radio &amp; podcasts", N2765)),"radio &amp; podcasts",ISNUMBER(SEARCH("publishing/translations", N2765)),"translations",ISNUMBER(SEARCH("technology/gadgets", N2765)),"gadgets",ISNUMBER(SEARCH("technology/hardware", N2765)),"hardware",ISNUMBER(SEARCH("technology/makerspaces", N2765)),"makerspaces",ISNUMBER(SEARCH("technology/space exploration", N2765)),"space exploration",ISNUMBER(SEARCH("technology/wearables", N2765)),"wearables",ISNUMBER(SEARCH("technology/web", N2765)),"web",ISNUMBER(SEARCH("theater/musical", N2765)),"musical",ISNUMBER(SEARCH("theater/plays", N2765)),"plays",ISNUMBER(SEARCH("theater/spaces", N2765)),"spaces")</f>
        <v>children's books</v>
      </c>
      <c r="S2765" s="6">
        <f t="shared" si="218"/>
        <v>41373.579675925925</v>
      </c>
      <c r="T2765" s="6">
        <f t="shared" si="219"/>
        <v>41418.579675925925</v>
      </c>
    </row>
    <row r="2766" spans="1:20" ht="48" hidden="1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tr">
        <f t="shared" si="217"/>
        <v>publishing</v>
      </c>
      <c r="R2766" t="str" cm="1">
        <f t="array" ref="R2766">_xlfn.IFS(ISNUMBER(SEARCH("film &amp; video/television", N2766)),"television",ISNUMBER(SEARCH("film &amp; video/animation", N2766)),"animation",ISNUMBER(SEARCH("film &amp; video/documentary", N2766)),"documentary",ISNUMBER(SEARCH("film &amp; video/drama", N2766)),"drama",ISNUMBER(SEARCH("film &amp; video/science fiction", N2766)),"science fiction",ISNUMBER(SEARCH("film &amp; video/shorts", N2766)),"shorts",ISNUMBER(SEARCH("food/food trucks", N2766)),"food trucks",ISNUMBER(SEARCH("food/restaurants", N2766)),"restaurants",ISNUMBER(SEARCH("food/small batch", N2766)),"small batch",ISNUMBER(SEARCH("games/mobile games", N2766)),"mobile games",ISNUMBER(SEARCH("games/tabletop games", N2766)),"tabletop games",ISNUMBER(SEARCH("games/video games", N2766)),"video games",ISNUMBER(SEARCH("music/classical music", N2766)),"classical music",ISNUMBER(SEARCH("music/electronic music", N2766)),"electronic music",ISNUMBER(SEARCH("music/faith", N2766)),"faith",ISNUMBER(SEARCH("music/indie rock", N2766)),"indie rock",ISNUMBER(SEARCH("music/jazz", N2766)),"jazz",ISNUMBER(SEARCH("music/metal", N2766)),"metal",ISNUMBER(SEARCH("music/pop", N2766)),"pop",ISNUMBER(SEARCH("music/rock", N2766)),"rock",ISNUMBER(SEARCH("music/world music", N2766)),"world music",ISNUMBER(SEARCH("journalism/audio", N2766)),"audio",ISNUMBER(SEARCH("photography/nature", N2766)),"nature",ISNUMBER(SEARCH("photography/people", N2766)),"people",ISNUMBER(SEARCH("photography/photobooks", N2766)),"photobooks",ISNUMBER(SEARCH("photography/places", N2766)),"places",ISNUMBER(SEARCH("publishing/art books", N2766)),"art books",ISNUMBER(SEARCH("publishing/children's books", N2766)),"children's books",ISNUMBER(SEARCH("publishing/fiction", N2766)),"fiction",ISNUMBER(SEARCH("publishing/nonfiction", N2766)),"nonfiction",ISNUMBER(SEARCH("publishing/radio &amp; podcasts", N2766)),"radio &amp; podcasts",ISNUMBER(SEARCH("publishing/translations", N2766)),"translations",ISNUMBER(SEARCH("technology/gadgets", N2766)),"gadgets",ISNUMBER(SEARCH("technology/hardware", N2766)),"hardware",ISNUMBER(SEARCH("technology/makerspaces", N2766)),"makerspaces",ISNUMBER(SEARCH("technology/space exploration", N2766)),"space exploration",ISNUMBER(SEARCH("technology/wearables", N2766)),"wearables",ISNUMBER(SEARCH("technology/web", N2766)),"web",ISNUMBER(SEARCH("theater/musical", N2766)),"musical",ISNUMBER(SEARCH("theater/plays", N2766)),"plays",ISNUMBER(SEARCH("theater/spaces", N2766)),"spaces")</f>
        <v>children's books</v>
      </c>
      <c r="S2766" s="6">
        <f t="shared" si="218"/>
        <v>41030.292025462964</v>
      </c>
      <c r="T2766" s="6">
        <f t="shared" si="219"/>
        <v>41059.791666666664</v>
      </c>
    </row>
    <row r="2767" spans="1:20" ht="32" hidden="1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v>0</v>
      </c>
      <c r="Q2767" t="str">
        <f t="shared" si="217"/>
        <v>publishing</v>
      </c>
      <c r="R2767" t="str" cm="1">
        <f t="array" ref="R2767">_xlfn.IFS(ISNUMBER(SEARCH("film &amp; video/television", N2767)),"television",ISNUMBER(SEARCH("film &amp; video/animation", N2767)),"animation",ISNUMBER(SEARCH("film &amp; video/documentary", N2767)),"documentary",ISNUMBER(SEARCH("film &amp; video/drama", N2767)),"drama",ISNUMBER(SEARCH("film &amp; video/science fiction", N2767)),"science fiction",ISNUMBER(SEARCH("film &amp; video/shorts", N2767)),"shorts",ISNUMBER(SEARCH("food/food trucks", N2767)),"food trucks",ISNUMBER(SEARCH("food/restaurants", N2767)),"restaurants",ISNUMBER(SEARCH("food/small batch", N2767)),"small batch",ISNUMBER(SEARCH("games/mobile games", N2767)),"mobile games",ISNUMBER(SEARCH("games/tabletop games", N2767)),"tabletop games",ISNUMBER(SEARCH("games/video games", N2767)),"video games",ISNUMBER(SEARCH("music/classical music", N2767)),"classical music",ISNUMBER(SEARCH("music/electronic music", N2767)),"electronic music",ISNUMBER(SEARCH("music/faith", N2767)),"faith",ISNUMBER(SEARCH("music/indie rock", N2767)),"indie rock",ISNUMBER(SEARCH("music/jazz", N2767)),"jazz",ISNUMBER(SEARCH("music/metal", N2767)),"metal",ISNUMBER(SEARCH("music/pop", N2767)),"pop",ISNUMBER(SEARCH("music/rock", N2767)),"rock",ISNUMBER(SEARCH("music/world music", N2767)),"world music",ISNUMBER(SEARCH("journalism/audio", N2767)),"audio",ISNUMBER(SEARCH("photography/nature", N2767)),"nature",ISNUMBER(SEARCH("photography/people", N2767)),"people",ISNUMBER(SEARCH("photography/photobooks", N2767)),"photobooks",ISNUMBER(SEARCH("photography/places", N2767)),"places",ISNUMBER(SEARCH("publishing/art books", N2767)),"art books",ISNUMBER(SEARCH("publishing/children's books", N2767)),"children's books",ISNUMBER(SEARCH("publishing/fiction", N2767)),"fiction",ISNUMBER(SEARCH("publishing/nonfiction", N2767)),"nonfiction",ISNUMBER(SEARCH("publishing/radio &amp; podcasts", N2767)),"radio &amp; podcasts",ISNUMBER(SEARCH("publishing/translations", N2767)),"translations",ISNUMBER(SEARCH("technology/gadgets", N2767)),"gadgets",ISNUMBER(SEARCH("technology/hardware", N2767)),"hardware",ISNUMBER(SEARCH("technology/makerspaces", N2767)),"makerspaces",ISNUMBER(SEARCH("technology/space exploration", N2767)),"space exploration",ISNUMBER(SEARCH("technology/wearables", N2767)),"wearables",ISNUMBER(SEARCH("technology/web", N2767)),"web",ISNUMBER(SEARCH("theater/musical", N2767)),"musical",ISNUMBER(SEARCH("theater/plays", N2767)),"plays",ISNUMBER(SEARCH("theater/spaces", N2767)),"spaces")</f>
        <v>children's books</v>
      </c>
      <c r="S2767" s="6">
        <f t="shared" si="218"/>
        <v>41194.579027777778</v>
      </c>
      <c r="T2767" s="6">
        <f t="shared" si="219"/>
        <v>41210.579027777778</v>
      </c>
    </row>
    <row r="2768" spans="1:20" ht="48" hidden="1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tr" cm="1">
        <f t="array" ref="R2768">_xlfn.IFS(ISNUMBER(SEARCH("film &amp; video/television", N2768)),"television",ISNUMBER(SEARCH("film &amp; video/animation", N2768)),"animation",ISNUMBER(SEARCH("film &amp; video/documentary", N2768)),"documentary",ISNUMBER(SEARCH("film &amp; video/drama", N2768)),"drama",ISNUMBER(SEARCH("film &amp; video/science fiction", N2768)),"science fiction",ISNUMBER(SEARCH("film &amp; video/shorts", N2768)),"shorts",ISNUMBER(SEARCH("food/food trucks", N2768)),"food trucks",ISNUMBER(SEARCH("food/restaurants", N2768)),"restaurants",ISNUMBER(SEARCH("food/small batch", N2768)),"small batch",ISNUMBER(SEARCH("games/mobile games", N2768)),"mobile games",ISNUMBER(SEARCH("games/tabletop games", N2768)),"tabletop games",ISNUMBER(SEARCH("games/video games", N2768)),"video games",ISNUMBER(SEARCH("music/classical music", N2768)),"classical music",ISNUMBER(SEARCH("music/electronic music", N2768)),"electronic music",ISNUMBER(SEARCH("music/faith", N2768)),"faith",ISNUMBER(SEARCH("music/indie rock", N2768)),"indie rock",ISNUMBER(SEARCH("music/jazz", N2768)),"jazz",ISNUMBER(SEARCH("music/metal", N2768)),"metal",ISNUMBER(SEARCH("music/pop", N2768)),"pop",ISNUMBER(SEARCH("music/rock", N2768)),"rock",ISNUMBER(SEARCH("music/world music", N2768)),"world music",ISNUMBER(SEARCH("journalism/audio", N2768)),"audio",ISNUMBER(SEARCH("photography/nature", N2768)),"nature",ISNUMBER(SEARCH("photography/people", N2768)),"people",ISNUMBER(SEARCH("photography/photobooks", N2768)),"photobooks",ISNUMBER(SEARCH("photography/places", N2768)),"places",ISNUMBER(SEARCH("publishing/art books", N2768)),"art books",ISNUMBER(SEARCH("publishing/children's books", N2768)),"children's books",ISNUMBER(SEARCH("publishing/fiction", N2768)),"fiction",ISNUMBER(SEARCH("publishing/nonfiction", N2768)),"nonfiction",ISNUMBER(SEARCH("publishing/radio &amp; podcasts", N2768)),"radio &amp; podcasts",ISNUMBER(SEARCH("publishing/translations", N2768)),"translations",ISNUMBER(SEARCH("technology/gadgets", N2768)),"gadgets",ISNUMBER(SEARCH("technology/hardware", N2768)),"hardware",ISNUMBER(SEARCH("technology/makerspaces", N2768)),"makerspaces",ISNUMBER(SEARCH("technology/space exploration", N2768)),"space exploration",ISNUMBER(SEARCH("technology/wearables", N2768)),"wearables",ISNUMBER(SEARCH("technology/web", N2768)),"web",ISNUMBER(SEARCH("theater/musical", N2768)),"musical",ISNUMBER(SEARCH("theater/plays", N2768)),"plays",ISNUMBER(SEARCH("theater/spaces", N2768)),"spaces")</f>
        <v>children's books</v>
      </c>
      <c r="S2768" s="6">
        <f t="shared" si="218"/>
        <v>40736.668032407404</v>
      </c>
      <c r="T2768" s="6">
        <f t="shared" si="219"/>
        <v>40766.668032407404</v>
      </c>
    </row>
    <row r="2769" spans="1:20" ht="48" hidden="1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tr">
        <f t="shared" si="217"/>
        <v>publishing</v>
      </c>
      <c r="R2769" t="str" cm="1">
        <f t="array" ref="R2769">_xlfn.IFS(ISNUMBER(SEARCH("film &amp; video/television", N2769)),"television",ISNUMBER(SEARCH("film &amp; video/animation", N2769)),"animation",ISNUMBER(SEARCH("film &amp; video/documentary", N2769)),"documentary",ISNUMBER(SEARCH("film &amp; video/drama", N2769)),"drama",ISNUMBER(SEARCH("film &amp; video/science fiction", N2769)),"science fiction",ISNUMBER(SEARCH("film &amp; video/shorts", N2769)),"shorts",ISNUMBER(SEARCH("food/food trucks", N2769)),"food trucks",ISNUMBER(SEARCH("food/restaurants", N2769)),"restaurants",ISNUMBER(SEARCH("food/small batch", N2769)),"small batch",ISNUMBER(SEARCH("games/mobile games", N2769)),"mobile games",ISNUMBER(SEARCH("games/tabletop games", N2769)),"tabletop games",ISNUMBER(SEARCH("games/video games", N2769)),"video games",ISNUMBER(SEARCH("music/classical music", N2769)),"classical music",ISNUMBER(SEARCH("music/electronic music", N2769)),"electronic music",ISNUMBER(SEARCH("music/faith", N2769)),"faith",ISNUMBER(SEARCH("music/indie rock", N2769)),"indie rock",ISNUMBER(SEARCH("music/jazz", N2769)),"jazz",ISNUMBER(SEARCH("music/metal", N2769)),"metal",ISNUMBER(SEARCH("music/pop", N2769)),"pop",ISNUMBER(SEARCH("music/rock", N2769)),"rock",ISNUMBER(SEARCH("music/world music", N2769)),"world music",ISNUMBER(SEARCH("journalism/audio", N2769)),"audio",ISNUMBER(SEARCH("photography/nature", N2769)),"nature",ISNUMBER(SEARCH("photography/people", N2769)),"people",ISNUMBER(SEARCH("photography/photobooks", N2769)),"photobooks",ISNUMBER(SEARCH("photography/places", N2769)),"places",ISNUMBER(SEARCH("publishing/art books", N2769)),"art books",ISNUMBER(SEARCH("publishing/children's books", N2769)),"children's books",ISNUMBER(SEARCH("publishing/fiction", N2769)),"fiction",ISNUMBER(SEARCH("publishing/nonfiction", N2769)),"nonfiction",ISNUMBER(SEARCH("publishing/radio &amp; podcasts", N2769)),"radio &amp; podcasts",ISNUMBER(SEARCH("publishing/translations", N2769)),"translations",ISNUMBER(SEARCH("technology/gadgets", N2769)),"gadgets",ISNUMBER(SEARCH("technology/hardware", N2769)),"hardware",ISNUMBER(SEARCH("technology/makerspaces", N2769)),"makerspaces",ISNUMBER(SEARCH("technology/space exploration", N2769)),"space exploration",ISNUMBER(SEARCH("technology/wearables", N2769)),"wearables",ISNUMBER(SEARCH("technology/web", N2769)),"web",ISNUMBER(SEARCH("theater/musical", N2769)),"musical",ISNUMBER(SEARCH("theater/plays", N2769)),"plays",ISNUMBER(SEARCH("theater/spaces", N2769)),"spaces")</f>
        <v>children's books</v>
      </c>
      <c r="S2769" s="6">
        <f t="shared" si="218"/>
        <v>42172.958912037036</v>
      </c>
      <c r="T2769" s="6">
        <f t="shared" si="219"/>
        <v>42232.958912037036</v>
      </c>
    </row>
    <row r="2770" spans="1:20" ht="48" hidden="1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tr">
        <f t="shared" si="217"/>
        <v>publishing</v>
      </c>
      <c r="R2770" t="str" cm="1">
        <f t="array" ref="R2770">_xlfn.IFS(ISNUMBER(SEARCH("film &amp; video/television", N2770)),"television",ISNUMBER(SEARCH("film &amp; video/animation", N2770)),"animation",ISNUMBER(SEARCH("film &amp; video/documentary", N2770)),"documentary",ISNUMBER(SEARCH("film &amp; video/drama", N2770)),"drama",ISNUMBER(SEARCH("film &amp; video/science fiction", N2770)),"science fiction",ISNUMBER(SEARCH("film &amp; video/shorts", N2770)),"shorts",ISNUMBER(SEARCH("food/food trucks", N2770)),"food trucks",ISNUMBER(SEARCH("food/restaurants", N2770)),"restaurants",ISNUMBER(SEARCH("food/small batch", N2770)),"small batch",ISNUMBER(SEARCH("games/mobile games", N2770)),"mobile games",ISNUMBER(SEARCH("games/tabletop games", N2770)),"tabletop games",ISNUMBER(SEARCH("games/video games", N2770)),"video games",ISNUMBER(SEARCH("music/classical music", N2770)),"classical music",ISNUMBER(SEARCH("music/electronic music", N2770)),"electronic music",ISNUMBER(SEARCH("music/faith", N2770)),"faith",ISNUMBER(SEARCH("music/indie rock", N2770)),"indie rock",ISNUMBER(SEARCH("music/jazz", N2770)),"jazz",ISNUMBER(SEARCH("music/metal", N2770)),"metal",ISNUMBER(SEARCH("music/pop", N2770)),"pop",ISNUMBER(SEARCH("music/rock", N2770)),"rock",ISNUMBER(SEARCH("music/world music", N2770)),"world music",ISNUMBER(SEARCH("journalism/audio", N2770)),"audio",ISNUMBER(SEARCH("photography/nature", N2770)),"nature",ISNUMBER(SEARCH("photography/people", N2770)),"people",ISNUMBER(SEARCH("photography/photobooks", N2770)),"photobooks",ISNUMBER(SEARCH("photography/places", N2770)),"places",ISNUMBER(SEARCH("publishing/art books", N2770)),"art books",ISNUMBER(SEARCH("publishing/children's books", N2770)),"children's books",ISNUMBER(SEARCH("publishing/fiction", N2770)),"fiction",ISNUMBER(SEARCH("publishing/nonfiction", N2770)),"nonfiction",ISNUMBER(SEARCH("publishing/radio &amp; podcasts", N2770)),"radio &amp; podcasts",ISNUMBER(SEARCH("publishing/translations", N2770)),"translations",ISNUMBER(SEARCH("technology/gadgets", N2770)),"gadgets",ISNUMBER(SEARCH("technology/hardware", N2770)),"hardware",ISNUMBER(SEARCH("technology/makerspaces", N2770)),"makerspaces",ISNUMBER(SEARCH("technology/space exploration", N2770)),"space exploration",ISNUMBER(SEARCH("technology/wearables", N2770)),"wearables",ISNUMBER(SEARCH("technology/web", N2770)),"web",ISNUMBER(SEARCH("theater/musical", N2770)),"musical",ISNUMBER(SEARCH("theater/plays", N2770)),"plays",ISNUMBER(SEARCH("theater/spaces", N2770)),"spaces")</f>
        <v>children's books</v>
      </c>
      <c r="S2770" s="6">
        <f t="shared" si="218"/>
        <v>40967.614849537036</v>
      </c>
      <c r="T2770" s="6">
        <f t="shared" si="219"/>
        <v>40997.573182870372</v>
      </c>
    </row>
    <row r="2771" spans="1:20" ht="48" hidden="1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tr">
        <f t="shared" si="217"/>
        <v>publishing</v>
      </c>
      <c r="R2771" t="str" cm="1">
        <f t="array" ref="R2771">_xlfn.IFS(ISNUMBER(SEARCH("film &amp; video/television", N2771)),"television",ISNUMBER(SEARCH("film &amp; video/animation", N2771)),"animation",ISNUMBER(SEARCH("film &amp; video/documentary", N2771)),"documentary",ISNUMBER(SEARCH("film &amp; video/drama", N2771)),"drama",ISNUMBER(SEARCH("film &amp; video/science fiction", N2771)),"science fiction",ISNUMBER(SEARCH("film &amp; video/shorts", N2771)),"shorts",ISNUMBER(SEARCH("food/food trucks", N2771)),"food trucks",ISNUMBER(SEARCH("food/restaurants", N2771)),"restaurants",ISNUMBER(SEARCH("food/small batch", N2771)),"small batch",ISNUMBER(SEARCH("games/mobile games", N2771)),"mobile games",ISNUMBER(SEARCH("games/tabletop games", N2771)),"tabletop games",ISNUMBER(SEARCH("games/video games", N2771)),"video games",ISNUMBER(SEARCH("music/classical music", N2771)),"classical music",ISNUMBER(SEARCH("music/electronic music", N2771)),"electronic music",ISNUMBER(SEARCH("music/faith", N2771)),"faith",ISNUMBER(SEARCH("music/indie rock", N2771)),"indie rock",ISNUMBER(SEARCH("music/jazz", N2771)),"jazz",ISNUMBER(SEARCH("music/metal", N2771)),"metal",ISNUMBER(SEARCH("music/pop", N2771)),"pop",ISNUMBER(SEARCH("music/rock", N2771)),"rock",ISNUMBER(SEARCH("music/world music", N2771)),"world music",ISNUMBER(SEARCH("journalism/audio", N2771)),"audio",ISNUMBER(SEARCH("photography/nature", N2771)),"nature",ISNUMBER(SEARCH("photography/people", N2771)),"people",ISNUMBER(SEARCH("photography/photobooks", N2771)),"photobooks",ISNUMBER(SEARCH("photography/places", N2771)),"places",ISNUMBER(SEARCH("publishing/art books", N2771)),"art books",ISNUMBER(SEARCH("publishing/children's books", N2771)),"children's books",ISNUMBER(SEARCH("publishing/fiction", N2771)),"fiction",ISNUMBER(SEARCH("publishing/nonfiction", N2771)),"nonfiction",ISNUMBER(SEARCH("publishing/radio &amp; podcasts", N2771)),"radio &amp; podcasts",ISNUMBER(SEARCH("publishing/translations", N2771)),"translations",ISNUMBER(SEARCH("technology/gadgets", N2771)),"gadgets",ISNUMBER(SEARCH("technology/hardware", N2771)),"hardware",ISNUMBER(SEARCH("technology/makerspaces", N2771)),"makerspaces",ISNUMBER(SEARCH("technology/space exploration", N2771)),"space exploration",ISNUMBER(SEARCH("technology/wearables", N2771)),"wearables",ISNUMBER(SEARCH("technology/web", N2771)),"web",ISNUMBER(SEARCH("theater/musical", N2771)),"musical",ISNUMBER(SEARCH("theater/plays", N2771)),"plays",ISNUMBER(SEARCH("theater/spaces", N2771)),"spaces")</f>
        <v>children's books</v>
      </c>
      <c r="S2771" s="6">
        <f t="shared" si="218"/>
        <v>41745.826273148145</v>
      </c>
      <c r="T2771" s="6">
        <f t="shared" si="219"/>
        <v>41795.826273148145</v>
      </c>
    </row>
    <row r="2772" spans="1:20" ht="48" hidden="1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tr">
        <f t="shared" si="217"/>
        <v>publishing</v>
      </c>
      <c r="R2772" t="str" cm="1">
        <f t="array" ref="R2772">_xlfn.IFS(ISNUMBER(SEARCH("film &amp; video/television", N2772)),"television",ISNUMBER(SEARCH("film &amp; video/animation", N2772)),"animation",ISNUMBER(SEARCH("film &amp; video/documentary", N2772)),"documentary",ISNUMBER(SEARCH("film &amp; video/drama", N2772)),"drama",ISNUMBER(SEARCH("film &amp; video/science fiction", N2772)),"science fiction",ISNUMBER(SEARCH("film &amp; video/shorts", N2772)),"shorts",ISNUMBER(SEARCH("food/food trucks", N2772)),"food trucks",ISNUMBER(SEARCH("food/restaurants", N2772)),"restaurants",ISNUMBER(SEARCH("food/small batch", N2772)),"small batch",ISNUMBER(SEARCH("games/mobile games", N2772)),"mobile games",ISNUMBER(SEARCH("games/tabletop games", N2772)),"tabletop games",ISNUMBER(SEARCH("games/video games", N2772)),"video games",ISNUMBER(SEARCH("music/classical music", N2772)),"classical music",ISNUMBER(SEARCH("music/electronic music", N2772)),"electronic music",ISNUMBER(SEARCH("music/faith", N2772)),"faith",ISNUMBER(SEARCH("music/indie rock", N2772)),"indie rock",ISNUMBER(SEARCH("music/jazz", N2772)),"jazz",ISNUMBER(SEARCH("music/metal", N2772)),"metal",ISNUMBER(SEARCH("music/pop", N2772)),"pop",ISNUMBER(SEARCH("music/rock", N2772)),"rock",ISNUMBER(SEARCH("music/world music", N2772)),"world music",ISNUMBER(SEARCH("journalism/audio", N2772)),"audio",ISNUMBER(SEARCH("photography/nature", N2772)),"nature",ISNUMBER(SEARCH("photography/people", N2772)),"people",ISNUMBER(SEARCH("photography/photobooks", N2772)),"photobooks",ISNUMBER(SEARCH("photography/places", N2772)),"places",ISNUMBER(SEARCH("publishing/art books", N2772)),"art books",ISNUMBER(SEARCH("publishing/children's books", N2772)),"children's books",ISNUMBER(SEARCH("publishing/fiction", N2772)),"fiction",ISNUMBER(SEARCH("publishing/nonfiction", N2772)),"nonfiction",ISNUMBER(SEARCH("publishing/radio &amp; podcasts", N2772)),"radio &amp; podcasts",ISNUMBER(SEARCH("publishing/translations", N2772)),"translations",ISNUMBER(SEARCH("technology/gadgets", N2772)),"gadgets",ISNUMBER(SEARCH("technology/hardware", N2772)),"hardware",ISNUMBER(SEARCH("technology/makerspaces", N2772)),"makerspaces",ISNUMBER(SEARCH("technology/space exploration", N2772)),"space exploration",ISNUMBER(SEARCH("technology/wearables", N2772)),"wearables",ISNUMBER(SEARCH("technology/web", N2772)),"web",ISNUMBER(SEARCH("theater/musical", N2772)),"musical",ISNUMBER(SEARCH("theater/plays", N2772)),"plays",ISNUMBER(SEARCH("theater/spaces", N2772)),"spaces")</f>
        <v>children's books</v>
      </c>
      <c r="S2772" s="6">
        <f t="shared" si="218"/>
        <v>41686.705208333333</v>
      </c>
      <c r="T2772" s="6">
        <f t="shared" si="219"/>
        <v>41716.663541666669</v>
      </c>
    </row>
    <row r="2773" spans="1:20" ht="48" hidden="1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v>0</v>
      </c>
      <c r="Q2773" t="str">
        <f t="shared" si="217"/>
        <v>publishing</v>
      </c>
      <c r="R2773" t="str" cm="1">
        <f t="array" ref="R2773">_xlfn.IFS(ISNUMBER(SEARCH("film &amp; video/television", N2773)),"television",ISNUMBER(SEARCH("film &amp; video/animation", N2773)),"animation",ISNUMBER(SEARCH("film &amp; video/documentary", N2773)),"documentary",ISNUMBER(SEARCH("film &amp; video/drama", N2773)),"drama",ISNUMBER(SEARCH("film &amp; video/science fiction", N2773)),"science fiction",ISNUMBER(SEARCH("film &amp; video/shorts", N2773)),"shorts",ISNUMBER(SEARCH("food/food trucks", N2773)),"food trucks",ISNUMBER(SEARCH("food/restaurants", N2773)),"restaurants",ISNUMBER(SEARCH("food/small batch", N2773)),"small batch",ISNUMBER(SEARCH("games/mobile games", N2773)),"mobile games",ISNUMBER(SEARCH("games/tabletop games", N2773)),"tabletop games",ISNUMBER(SEARCH("games/video games", N2773)),"video games",ISNUMBER(SEARCH("music/classical music", N2773)),"classical music",ISNUMBER(SEARCH("music/electronic music", N2773)),"electronic music",ISNUMBER(SEARCH("music/faith", N2773)),"faith",ISNUMBER(SEARCH("music/indie rock", N2773)),"indie rock",ISNUMBER(SEARCH("music/jazz", N2773)),"jazz",ISNUMBER(SEARCH("music/metal", N2773)),"metal",ISNUMBER(SEARCH("music/pop", N2773)),"pop",ISNUMBER(SEARCH("music/rock", N2773)),"rock",ISNUMBER(SEARCH("music/world music", N2773)),"world music",ISNUMBER(SEARCH("journalism/audio", N2773)),"audio",ISNUMBER(SEARCH("photography/nature", N2773)),"nature",ISNUMBER(SEARCH("photography/people", N2773)),"people",ISNUMBER(SEARCH("photography/photobooks", N2773)),"photobooks",ISNUMBER(SEARCH("photography/places", N2773)),"places",ISNUMBER(SEARCH("publishing/art books", N2773)),"art books",ISNUMBER(SEARCH("publishing/children's books", N2773)),"children's books",ISNUMBER(SEARCH("publishing/fiction", N2773)),"fiction",ISNUMBER(SEARCH("publishing/nonfiction", N2773)),"nonfiction",ISNUMBER(SEARCH("publishing/radio &amp; podcasts", N2773)),"radio &amp; podcasts",ISNUMBER(SEARCH("publishing/translations", N2773)),"translations",ISNUMBER(SEARCH("technology/gadgets", N2773)),"gadgets",ISNUMBER(SEARCH("technology/hardware", N2773)),"hardware",ISNUMBER(SEARCH("technology/makerspaces", N2773)),"makerspaces",ISNUMBER(SEARCH("technology/space exploration", N2773)),"space exploration",ISNUMBER(SEARCH("technology/wearables", N2773)),"wearables",ISNUMBER(SEARCH("technology/web", N2773)),"web",ISNUMBER(SEARCH("theater/musical", N2773)),"musical",ISNUMBER(SEARCH("theater/plays", N2773)),"plays",ISNUMBER(SEARCH("theater/spaces", N2773)),"spaces")</f>
        <v>children's books</v>
      </c>
      <c r="S2773" s="6">
        <f t="shared" si="218"/>
        <v>41257.531712962962</v>
      </c>
      <c r="T2773" s="6">
        <f t="shared" si="219"/>
        <v>41306.708333333336</v>
      </c>
    </row>
    <row r="2774" spans="1:20" ht="48" hidden="1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v>0</v>
      </c>
      <c r="Q2774" t="str">
        <f t="shared" si="217"/>
        <v>publishing</v>
      </c>
      <c r="R2774" t="str" cm="1">
        <f t="array" ref="R2774">_xlfn.IFS(ISNUMBER(SEARCH("film &amp; video/television", N2774)),"television",ISNUMBER(SEARCH("film &amp; video/animation", N2774)),"animation",ISNUMBER(SEARCH("film &amp; video/documentary", N2774)),"documentary",ISNUMBER(SEARCH("film &amp; video/drama", N2774)),"drama",ISNUMBER(SEARCH("film &amp; video/science fiction", N2774)),"science fiction",ISNUMBER(SEARCH("film &amp; video/shorts", N2774)),"shorts",ISNUMBER(SEARCH("food/food trucks", N2774)),"food trucks",ISNUMBER(SEARCH("food/restaurants", N2774)),"restaurants",ISNUMBER(SEARCH("food/small batch", N2774)),"small batch",ISNUMBER(SEARCH("games/mobile games", N2774)),"mobile games",ISNUMBER(SEARCH("games/tabletop games", N2774)),"tabletop games",ISNUMBER(SEARCH("games/video games", N2774)),"video games",ISNUMBER(SEARCH("music/classical music", N2774)),"classical music",ISNUMBER(SEARCH("music/electronic music", N2774)),"electronic music",ISNUMBER(SEARCH("music/faith", N2774)),"faith",ISNUMBER(SEARCH("music/indie rock", N2774)),"indie rock",ISNUMBER(SEARCH("music/jazz", N2774)),"jazz",ISNUMBER(SEARCH("music/metal", N2774)),"metal",ISNUMBER(SEARCH("music/pop", N2774)),"pop",ISNUMBER(SEARCH("music/rock", N2774)),"rock",ISNUMBER(SEARCH("music/world music", N2774)),"world music",ISNUMBER(SEARCH("journalism/audio", N2774)),"audio",ISNUMBER(SEARCH("photography/nature", N2774)),"nature",ISNUMBER(SEARCH("photography/people", N2774)),"people",ISNUMBER(SEARCH("photography/photobooks", N2774)),"photobooks",ISNUMBER(SEARCH("photography/places", N2774)),"places",ISNUMBER(SEARCH("publishing/art books", N2774)),"art books",ISNUMBER(SEARCH("publishing/children's books", N2774)),"children's books",ISNUMBER(SEARCH("publishing/fiction", N2774)),"fiction",ISNUMBER(SEARCH("publishing/nonfiction", N2774)),"nonfiction",ISNUMBER(SEARCH("publishing/radio &amp; podcasts", N2774)),"radio &amp; podcasts",ISNUMBER(SEARCH("publishing/translations", N2774)),"translations",ISNUMBER(SEARCH("technology/gadgets", N2774)),"gadgets",ISNUMBER(SEARCH("technology/hardware", N2774)),"hardware",ISNUMBER(SEARCH("technology/makerspaces", N2774)),"makerspaces",ISNUMBER(SEARCH("technology/space exploration", N2774)),"space exploration",ISNUMBER(SEARCH("technology/wearables", N2774)),"wearables",ISNUMBER(SEARCH("technology/web", N2774)),"web",ISNUMBER(SEARCH("theater/musical", N2774)),"musical",ISNUMBER(SEARCH("theater/plays", N2774)),"plays",ISNUMBER(SEARCH("theater/spaces", N2774)),"spaces")</f>
        <v>children's books</v>
      </c>
      <c r="S2774" s="6">
        <f t="shared" si="218"/>
        <v>41537.869143518517</v>
      </c>
      <c r="T2774" s="6">
        <f t="shared" si="219"/>
        <v>41552.869143518517</v>
      </c>
    </row>
    <row r="2775" spans="1:20" ht="32" hidden="1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tr">
        <f t="shared" si="217"/>
        <v>publishing</v>
      </c>
      <c r="R2775" t="str" cm="1">
        <f t="array" ref="R2775">_xlfn.IFS(ISNUMBER(SEARCH("film &amp; video/television", N2775)),"television",ISNUMBER(SEARCH("film &amp; video/animation", N2775)),"animation",ISNUMBER(SEARCH("film &amp; video/documentary", N2775)),"documentary",ISNUMBER(SEARCH("film &amp; video/drama", N2775)),"drama",ISNUMBER(SEARCH("film &amp; video/science fiction", N2775)),"science fiction",ISNUMBER(SEARCH("film &amp; video/shorts", N2775)),"shorts",ISNUMBER(SEARCH("food/food trucks", N2775)),"food trucks",ISNUMBER(SEARCH("food/restaurants", N2775)),"restaurants",ISNUMBER(SEARCH("food/small batch", N2775)),"small batch",ISNUMBER(SEARCH("games/mobile games", N2775)),"mobile games",ISNUMBER(SEARCH("games/tabletop games", N2775)),"tabletop games",ISNUMBER(SEARCH("games/video games", N2775)),"video games",ISNUMBER(SEARCH("music/classical music", N2775)),"classical music",ISNUMBER(SEARCH("music/electronic music", N2775)),"electronic music",ISNUMBER(SEARCH("music/faith", N2775)),"faith",ISNUMBER(SEARCH("music/indie rock", N2775)),"indie rock",ISNUMBER(SEARCH("music/jazz", N2775)),"jazz",ISNUMBER(SEARCH("music/metal", N2775)),"metal",ISNUMBER(SEARCH("music/pop", N2775)),"pop",ISNUMBER(SEARCH("music/rock", N2775)),"rock",ISNUMBER(SEARCH("music/world music", N2775)),"world music",ISNUMBER(SEARCH("journalism/audio", N2775)),"audio",ISNUMBER(SEARCH("photography/nature", N2775)),"nature",ISNUMBER(SEARCH("photography/people", N2775)),"people",ISNUMBER(SEARCH("photography/photobooks", N2775)),"photobooks",ISNUMBER(SEARCH("photography/places", N2775)),"places",ISNUMBER(SEARCH("publishing/art books", N2775)),"art books",ISNUMBER(SEARCH("publishing/children's books", N2775)),"children's books",ISNUMBER(SEARCH("publishing/fiction", N2775)),"fiction",ISNUMBER(SEARCH("publishing/nonfiction", N2775)),"nonfiction",ISNUMBER(SEARCH("publishing/radio &amp; podcasts", N2775)),"radio &amp; podcasts",ISNUMBER(SEARCH("publishing/translations", N2775)),"translations",ISNUMBER(SEARCH("technology/gadgets", N2775)),"gadgets",ISNUMBER(SEARCH("technology/hardware", N2775)),"hardware",ISNUMBER(SEARCH("technology/makerspaces", N2775)),"makerspaces",ISNUMBER(SEARCH("technology/space exploration", N2775)),"space exploration",ISNUMBER(SEARCH("technology/wearables", N2775)),"wearables",ISNUMBER(SEARCH("technology/web", N2775)),"web",ISNUMBER(SEARCH("theater/musical", N2775)),"musical",ISNUMBER(SEARCH("theater/plays", N2775)),"plays",ISNUMBER(SEARCH("theater/spaces", N2775)),"spaces")</f>
        <v>children's books</v>
      </c>
      <c r="S2775" s="6">
        <f t="shared" si="218"/>
        <v>42474.86482638889</v>
      </c>
      <c r="T2775" s="6">
        <f t="shared" si="219"/>
        <v>42484.86482638889</v>
      </c>
    </row>
    <row r="2776" spans="1:20" ht="48" hidden="1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tr">
        <f t="shared" si="217"/>
        <v>publishing</v>
      </c>
      <c r="R2776" t="str" cm="1">
        <f t="array" ref="R2776">_xlfn.IFS(ISNUMBER(SEARCH("film &amp; video/television", N2776)),"television",ISNUMBER(SEARCH("film &amp; video/animation", N2776)),"animation",ISNUMBER(SEARCH("film &amp; video/documentary", N2776)),"documentary",ISNUMBER(SEARCH("film &amp; video/drama", N2776)),"drama",ISNUMBER(SEARCH("film &amp; video/science fiction", N2776)),"science fiction",ISNUMBER(SEARCH("film &amp; video/shorts", N2776)),"shorts",ISNUMBER(SEARCH("food/food trucks", N2776)),"food trucks",ISNUMBER(SEARCH("food/restaurants", N2776)),"restaurants",ISNUMBER(SEARCH("food/small batch", N2776)),"small batch",ISNUMBER(SEARCH("games/mobile games", N2776)),"mobile games",ISNUMBER(SEARCH("games/tabletop games", N2776)),"tabletop games",ISNUMBER(SEARCH("games/video games", N2776)),"video games",ISNUMBER(SEARCH("music/classical music", N2776)),"classical music",ISNUMBER(SEARCH("music/electronic music", N2776)),"electronic music",ISNUMBER(SEARCH("music/faith", N2776)),"faith",ISNUMBER(SEARCH("music/indie rock", N2776)),"indie rock",ISNUMBER(SEARCH("music/jazz", N2776)),"jazz",ISNUMBER(SEARCH("music/metal", N2776)),"metal",ISNUMBER(SEARCH("music/pop", N2776)),"pop",ISNUMBER(SEARCH("music/rock", N2776)),"rock",ISNUMBER(SEARCH("music/world music", N2776)),"world music",ISNUMBER(SEARCH("journalism/audio", N2776)),"audio",ISNUMBER(SEARCH("photography/nature", N2776)),"nature",ISNUMBER(SEARCH("photography/people", N2776)),"people",ISNUMBER(SEARCH("photography/photobooks", N2776)),"photobooks",ISNUMBER(SEARCH("photography/places", N2776)),"places",ISNUMBER(SEARCH("publishing/art books", N2776)),"art books",ISNUMBER(SEARCH("publishing/children's books", N2776)),"children's books",ISNUMBER(SEARCH("publishing/fiction", N2776)),"fiction",ISNUMBER(SEARCH("publishing/nonfiction", N2776)),"nonfiction",ISNUMBER(SEARCH("publishing/radio &amp; podcasts", N2776)),"radio &amp; podcasts",ISNUMBER(SEARCH("publishing/translations", N2776)),"translations",ISNUMBER(SEARCH("technology/gadgets", N2776)),"gadgets",ISNUMBER(SEARCH("technology/hardware", N2776)),"hardware",ISNUMBER(SEARCH("technology/makerspaces", N2776)),"makerspaces",ISNUMBER(SEARCH("technology/space exploration", N2776)),"space exploration",ISNUMBER(SEARCH("technology/wearables", N2776)),"wearables",ISNUMBER(SEARCH("technology/web", N2776)),"web",ISNUMBER(SEARCH("theater/musical", N2776)),"musical",ISNUMBER(SEARCH("theater/plays", N2776)),"plays",ISNUMBER(SEARCH("theater/spaces", N2776)),"spaces")</f>
        <v>children's books</v>
      </c>
      <c r="S2776" s="6">
        <f t="shared" si="218"/>
        <v>41311.126481481479</v>
      </c>
      <c r="T2776" s="6">
        <f t="shared" si="219"/>
        <v>41341.126481481479</v>
      </c>
    </row>
    <row r="2777" spans="1:20" ht="48" hidden="1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tr" cm="1">
        <f t="array" ref="R2777">_xlfn.IFS(ISNUMBER(SEARCH("film &amp; video/television", N2777)),"television",ISNUMBER(SEARCH("film &amp; video/animation", N2777)),"animation",ISNUMBER(SEARCH("film &amp; video/documentary", N2777)),"documentary",ISNUMBER(SEARCH("film &amp; video/drama", N2777)),"drama",ISNUMBER(SEARCH("film &amp; video/science fiction", N2777)),"science fiction",ISNUMBER(SEARCH("film &amp; video/shorts", N2777)),"shorts",ISNUMBER(SEARCH("food/food trucks", N2777)),"food trucks",ISNUMBER(SEARCH("food/restaurants", N2777)),"restaurants",ISNUMBER(SEARCH("food/small batch", N2777)),"small batch",ISNUMBER(SEARCH("games/mobile games", N2777)),"mobile games",ISNUMBER(SEARCH("games/tabletop games", N2777)),"tabletop games",ISNUMBER(SEARCH("games/video games", N2777)),"video games",ISNUMBER(SEARCH("music/classical music", N2777)),"classical music",ISNUMBER(SEARCH("music/electronic music", N2777)),"electronic music",ISNUMBER(SEARCH("music/faith", N2777)),"faith",ISNUMBER(SEARCH("music/indie rock", N2777)),"indie rock",ISNUMBER(SEARCH("music/jazz", N2777)),"jazz",ISNUMBER(SEARCH("music/metal", N2777)),"metal",ISNUMBER(SEARCH("music/pop", N2777)),"pop",ISNUMBER(SEARCH("music/rock", N2777)),"rock",ISNUMBER(SEARCH("music/world music", N2777)),"world music",ISNUMBER(SEARCH("journalism/audio", N2777)),"audio",ISNUMBER(SEARCH("photography/nature", N2777)),"nature",ISNUMBER(SEARCH("photography/people", N2777)),"people",ISNUMBER(SEARCH("photography/photobooks", N2777)),"photobooks",ISNUMBER(SEARCH("photography/places", N2777)),"places",ISNUMBER(SEARCH("publishing/art books", N2777)),"art books",ISNUMBER(SEARCH("publishing/children's books", N2777)),"children's books",ISNUMBER(SEARCH("publishing/fiction", N2777)),"fiction",ISNUMBER(SEARCH("publishing/nonfiction", N2777)),"nonfiction",ISNUMBER(SEARCH("publishing/radio &amp; podcasts", N2777)),"radio &amp; podcasts",ISNUMBER(SEARCH("publishing/translations", N2777)),"translations",ISNUMBER(SEARCH("technology/gadgets", N2777)),"gadgets",ISNUMBER(SEARCH("technology/hardware", N2777)),"hardware",ISNUMBER(SEARCH("technology/makerspaces", N2777)),"makerspaces",ISNUMBER(SEARCH("technology/space exploration", N2777)),"space exploration",ISNUMBER(SEARCH("technology/wearables", N2777)),"wearables",ISNUMBER(SEARCH("technology/web", N2777)),"web",ISNUMBER(SEARCH("theater/musical", N2777)),"musical",ISNUMBER(SEARCH("theater/plays", N2777)),"plays",ISNUMBER(SEARCH("theater/spaces", N2777)),"spaces")</f>
        <v>children's books</v>
      </c>
      <c r="S2777" s="6">
        <f t="shared" si="218"/>
        <v>40863.013356481482</v>
      </c>
      <c r="T2777" s="6">
        <f t="shared" si="219"/>
        <v>40893.013356481482</v>
      </c>
    </row>
    <row r="2778" spans="1:20" ht="48" hidden="1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tr">
        <f t="shared" si="217"/>
        <v>publishing</v>
      </c>
      <c r="R2778" t="str" cm="1">
        <f t="array" ref="R2778">_xlfn.IFS(ISNUMBER(SEARCH("film &amp; video/television", N2778)),"television",ISNUMBER(SEARCH("film &amp; video/animation", N2778)),"animation",ISNUMBER(SEARCH("film &amp; video/documentary", N2778)),"documentary",ISNUMBER(SEARCH("film &amp; video/drama", N2778)),"drama",ISNUMBER(SEARCH("film &amp; video/science fiction", N2778)),"science fiction",ISNUMBER(SEARCH("film &amp; video/shorts", N2778)),"shorts",ISNUMBER(SEARCH("food/food trucks", N2778)),"food trucks",ISNUMBER(SEARCH("food/restaurants", N2778)),"restaurants",ISNUMBER(SEARCH("food/small batch", N2778)),"small batch",ISNUMBER(SEARCH("games/mobile games", N2778)),"mobile games",ISNUMBER(SEARCH("games/tabletop games", N2778)),"tabletop games",ISNUMBER(SEARCH("games/video games", N2778)),"video games",ISNUMBER(SEARCH("music/classical music", N2778)),"classical music",ISNUMBER(SEARCH("music/electronic music", N2778)),"electronic music",ISNUMBER(SEARCH("music/faith", N2778)),"faith",ISNUMBER(SEARCH("music/indie rock", N2778)),"indie rock",ISNUMBER(SEARCH("music/jazz", N2778)),"jazz",ISNUMBER(SEARCH("music/metal", N2778)),"metal",ISNUMBER(SEARCH("music/pop", N2778)),"pop",ISNUMBER(SEARCH("music/rock", N2778)),"rock",ISNUMBER(SEARCH("music/world music", N2778)),"world music",ISNUMBER(SEARCH("journalism/audio", N2778)),"audio",ISNUMBER(SEARCH("photography/nature", N2778)),"nature",ISNUMBER(SEARCH("photography/people", N2778)),"people",ISNUMBER(SEARCH("photography/photobooks", N2778)),"photobooks",ISNUMBER(SEARCH("photography/places", N2778)),"places",ISNUMBER(SEARCH("publishing/art books", N2778)),"art books",ISNUMBER(SEARCH("publishing/children's books", N2778)),"children's books",ISNUMBER(SEARCH("publishing/fiction", N2778)),"fiction",ISNUMBER(SEARCH("publishing/nonfiction", N2778)),"nonfiction",ISNUMBER(SEARCH("publishing/radio &amp; podcasts", N2778)),"radio &amp; podcasts",ISNUMBER(SEARCH("publishing/translations", N2778)),"translations",ISNUMBER(SEARCH("technology/gadgets", N2778)),"gadgets",ISNUMBER(SEARCH("technology/hardware", N2778)),"hardware",ISNUMBER(SEARCH("technology/makerspaces", N2778)),"makerspaces",ISNUMBER(SEARCH("technology/space exploration", N2778)),"space exploration",ISNUMBER(SEARCH("technology/wearables", N2778)),"wearables",ISNUMBER(SEARCH("technology/web", N2778)),"web",ISNUMBER(SEARCH("theater/musical", N2778)),"musical",ISNUMBER(SEARCH("theater/plays", N2778)),"plays",ISNUMBER(SEARCH("theater/spaces", N2778)),"spaces")</f>
        <v>children's books</v>
      </c>
      <c r="S2778" s="6">
        <f t="shared" si="218"/>
        <v>42136.297175925924</v>
      </c>
      <c r="T2778" s="6">
        <f t="shared" si="219"/>
        <v>42167.297175925924</v>
      </c>
    </row>
    <row r="2779" spans="1:20" ht="48" hidden="1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tr">
        <f t="shared" si="217"/>
        <v>publishing</v>
      </c>
      <c r="R2779" t="str" cm="1">
        <f t="array" ref="R2779">_xlfn.IFS(ISNUMBER(SEARCH("film &amp; video/television", N2779)),"television",ISNUMBER(SEARCH("film &amp; video/animation", N2779)),"animation",ISNUMBER(SEARCH("film &amp; video/documentary", N2779)),"documentary",ISNUMBER(SEARCH("film &amp; video/drama", N2779)),"drama",ISNUMBER(SEARCH("film &amp; video/science fiction", N2779)),"science fiction",ISNUMBER(SEARCH("film &amp; video/shorts", N2779)),"shorts",ISNUMBER(SEARCH("food/food trucks", N2779)),"food trucks",ISNUMBER(SEARCH("food/restaurants", N2779)),"restaurants",ISNUMBER(SEARCH("food/small batch", N2779)),"small batch",ISNUMBER(SEARCH("games/mobile games", N2779)),"mobile games",ISNUMBER(SEARCH("games/tabletop games", N2779)),"tabletop games",ISNUMBER(SEARCH("games/video games", N2779)),"video games",ISNUMBER(SEARCH("music/classical music", N2779)),"classical music",ISNUMBER(SEARCH("music/electronic music", N2779)),"electronic music",ISNUMBER(SEARCH("music/faith", N2779)),"faith",ISNUMBER(SEARCH("music/indie rock", N2779)),"indie rock",ISNUMBER(SEARCH("music/jazz", N2779)),"jazz",ISNUMBER(SEARCH("music/metal", N2779)),"metal",ISNUMBER(SEARCH("music/pop", N2779)),"pop",ISNUMBER(SEARCH("music/rock", N2779)),"rock",ISNUMBER(SEARCH("music/world music", N2779)),"world music",ISNUMBER(SEARCH("journalism/audio", N2779)),"audio",ISNUMBER(SEARCH("photography/nature", N2779)),"nature",ISNUMBER(SEARCH("photography/people", N2779)),"people",ISNUMBER(SEARCH("photography/photobooks", N2779)),"photobooks",ISNUMBER(SEARCH("photography/places", N2779)),"places",ISNUMBER(SEARCH("publishing/art books", N2779)),"art books",ISNUMBER(SEARCH("publishing/children's books", N2779)),"children's books",ISNUMBER(SEARCH("publishing/fiction", N2779)),"fiction",ISNUMBER(SEARCH("publishing/nonfiction", N2779)),"nonfiction",ISNUMBER(SEARCH("publishing/radio &amp; podcasts", N2779)),"radio &amp; podcasts",ISNUMBER(SEARCH("publishing/translations", N2779)),"translations",ISNUMBER(SEARCH("technology/gadgets", N2779)),"gadgets",ISNUMBER(SEARCH("technology/hardware", N2779)),"hardware",ISNUMBER(SEARCH("technology/makerspaces", N2779)),"makerspaces",ISNUMBER(SEARCH("technology/space exploration", N2779)),"space exploration",ISNUMBER(SEARCH("technology/wearables", N2779)),"wearables",ISNUMBER(SEARCH("technology/web", N2779)),"web",ISNUMBER(SEARCH("theater/musical", N2779)),"musical",ISNUMBER(SEARCH("theater/plays", N2779)),"plays",ISNUMBER(SEARCH("theater/spaces", N2779)),"spaces")</f>
        <v>children's books</v>
      </c>
      <c r="S2779" s="6">
        <f t="shared" si="218"/>
        <v>42172.669027777782</v>
      </c>
      <c r="T2779" s="6">
        <f t="shared" si="219"/>
        <v>42202.669027777782</v>
      </c>
    </row>
    <row r="2780" spans="1:20" ht="64" hidden="1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tr">
        <f t="shared" si="217"/>
        <v>publishing</v>
      </c>
      <c r="R2780" t="str" cm="1">
        <f t="array" ref="R2780">_xlfn.IFS(ISNUMBER(SEARCH("film &amp; video/television", N2780)),"television",ISNUMBER(SEARCH("film &amp; video/animation", N2780)),"animation",ISNUMBER(SEARCH("film &amp; video/documentary", N2780)),"documentary",ISNUMBER(SEARCH("film &amp; video/drama", N2780)),"drama",ISNUMBER(SEARCH("film &amp; video/science fiction", N2780)),"science fiction",ISNUMBER(SEARCH("film &amp; video/shorts", N2780)),"shorts",ISNUMBER(SEARCH("food/food trucks", N2780)),"food trucks",ISNUMBER(SEARCH("food/restaurants", N2780)),"restaurants",ISNUMBER(SEARCH("food/small batch", N2780)),"small batch",ISNUMBER(SEARCH("games/mobile games", N2780)),"mobile games",ISNUMBER(SEARCH("games/tabletop games", N2780)),"tabletop games",ISNUMBER(SEARCH("games/video games", N2780)),"video games",ISNUMBER(SEARCH("music/classical music", N2780)),"classical music",ISNUMBER(SEARCH("music/electronic music", N2780)),"electronic music",ISNUMBER(SEARCH("music/faith", N2780)),"faith",ISNUMBER(SEARCH("music/indie rock", N2780)),"indie rock",ISNUMBER(SEARCH("music/jazz", N2780)),"jazz",ISNUMBER(SEARCH("music/metal", N2780)),"metal",ISNUMBER(SEARCH("music/pop", N2780)),"pop",ISNUMBER(SEARCH("music/rock", N2780)),"rock",ISNUMBER(SEARCH("music/world music", N2780)),"world music",ISNUMBER(SEARCH("journalism/audio", N2780)),"audio",ISNUMBER(SEARCH("photography/nature", N2780)),"nature",ISNUMBER(SEARCH("photography/people", N2780)),"people",ISNUMBER(SEARCH("photography/photobooks", N2780)),"photobooks",ISNUMBER(SEARCH("photography/places", N2780)),"places",ISNUMBER(SEARCH("publishing/art books", N2780)),"art books",ISNUMBER(SEARCH("publishing/children's books", N2780)),"children's books",ISNUMBER(SEARCH("publishing/fiction", N2780)),"fiction",ISNUMBER(SEARCH("publishing/nonfiction", N2780)),"nonfiction",ISNUMBER(SEARCH("publishing/radio &amp; podcasts", N2780)),"radio &amp; podcasts",ISNUMBER(SEARCH("publishing/translations", N2780)),"translations",ISNUMBER(SEARCH("technology/gadgets", N2780)),"gadgets",ISNUMBER(SEARCH("technology/hardware", N2780)),"hardware",ISNUMBER(SEARCH("technology/makerspaces", N2780)),"makerspaces",ISNUMBER(SEARCH("technology/space exploration", N2780)),"space exploration",ISNUMBER(SEARCH("technology/wearables", N2780)),"wearables",ISNUMBER(SEARCH("technology/web", N2780)),"web",ISNUMBER(SEARCH("theater/musical", N2780)),"musical",ISNUMBER(SEARCH("theater/plays", N2780)),"plays",ISNUMBER(SEARCH("theater/spaces", N2780)),"spaces")</f>
        <v>children's books</v>
      </c>
      <c r="S2780" s="6">
        <f t="shared" si="218"/>
        <v>41846.978078703702</v>
      </c>
      <c r="T2780" s="6">
        <f t="shared" si="219"/>
        <v>41876.978078703702</v>
      </c>
    </row>
    <row r="2781" spans="1:20" ht="48" hidden="1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tr">
        <f t="shared" si="217"/>
        <v>publishing</v>
      </c>
      <c r="R2781" t="str" cm="1">
        <f t="array" ref="R2781">_xlfn.IFS(ISNUMBER(SEARCH("film &amp; video/television", N2781)),"television",ISNUMBER(SEARCH("film &amp; video/animation", N2781)),"animation",ISNUMBER(SEARCH("film &amp; video/documentary", N2781)),"documentary",ISNUMBER(SEARCH("film &amp; video/drama", N2781)),"drama",ISNUMBER(SEARCH("film &amp; video/science fiction", N2781)),"science fiction",ISNUMBER(SEARCH("film &amp; video/shorts", N2781)),"shorts",ISNUMBER(SEARCH("food/food trucks", N2781)),"food trucks",ISNUMBER(SEARCH("food/restaurants", N2781)),"restaurants",ISNUMBER(SEARCH("food/small batch", N2781)),"small batch",ISNUMBER(SEARCH("games/mobile games", N2781)),"mobile games",ISNUMBER(SEARCH("games/tabletop games", N2781)),"tabletop games",ISNUMBER(SEARCH("games/video games", N2781)),"video games",ISNUMBER(SEARCH("music/classical music", N2781)),"classical music",ISNUMBER(SEARCH("music/electronic music", N2781)),"electronic music",ISNUMBER(SEARCH("music/faith", N2781)),"faith",ISNUMBER(SEARCH("music/indie rock", N2781)),"indie rock",ISNUMBER(SEARCH("music/jazz", N2781)),"jazz",ISNUMBER(SEARCH("music/metal", N2781)),"metal",ISNUMBER(SEARCH("music/pop", N2781)),"pop",ISNUMBER(SEARCH("music/rock", N2781)),"rock",ISNUMBER(SEARCH("music/world music", N2781)),"world music",ISNUMBER(SEARCH("journalism/audio", N2781)),"audio",ISNUMBER(SEARCH("photography/nature", N2781)),"nature",ISNUMBER(SEARCH("photography/people", N2781)),"people",ISNUMBER(SEARCH("photography/photobooks", N2781)),"photobooks",ISNUMBER(SEARCH("photography/places", N2781)),"places",ISNUMBER(SEARCH("publishing/art books", N2781)),"art books",ISNUMBER(SEARCH("publishing/children's books", N2781)),"children's books",ISNUMBER(SEARCH("publishing/fiction", N2781)),"fiction",ISNUMBER(SEARCH("publishing/nonfiction", N2781)),"nonfiction",ISNUMBER(SEARCH("publishing/radio &amp; podcasts", N2781)),"radio &amp; podcasts",ISNUMBER(SEARCH("publishing/translations", N2781)),"translations",ISNUMBER(SEARCH("technology/gadgets", N2781)),"gadgets",ISNUMBER(SEARCH("technology/hardware", N2781)),"hardware",ISNUMBER(SEARCH("technology/makerspaces", N2781)),"makerspaces",ISNUMBER(SEARCH("technology/space exploration", N2781)),"space exploration",ISNUMBER(SEARCH("technology/wearables", N2781)),"wearables",ISNUMBER(SEARCH("technology/web", N2781)),"web",ISNUMBER(SEARCH("theater/musical", N2781)),"musical",ISNUMBER(SEARCH("theater/plays", N2781)),"plays",ISNUMBER(SEARCH("theater/spaces", N2781)),"spaces")</f>
        <v>children's books</v>
      </c>
      <c r="S2781" s="6">
        <f t="shared" si="218"/>
        <v>42300.585891203707</v>
      </c>
      <c r="T2781" s="6">
        <f t="shared" si="219"/>
        <v>42330.627557870372</v>
      </c>
    </row>
    <row r="2782" spans="1:20" ht="32" hidden="1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v>0</v>
      </c>
      <c r="Q2782" t="str">
        <f t="shared" si="217"/>
        <v>publishing</v>
      </c>
      <c r="R2782" t="str" cm="1">
        <f t="array" ref="R2782">_xlfn.IFS(ISNUMBER(SEARCH("film &amp; video/television", N2782)),"television",ISNUMBER(SEARCH("film &amp; video/animation", N2782)),"animation",ISNUMBER(SEARCH("film &amp; video/documentary", N2782)),"documentary",ISNUMBER(SEARCH("film &amp; video/drama", N2782)),"drama",ISNUMBER(SEARCH("film &amp; video/science fiction", N2782)),"science fiction",ISNUMBER(SEARCH("film &amp; video/shorts", N2782)),"shorts",ISNUMBER(SEARCH("food/food trucks", N2782)),"food trucks",ISNUMBER(SEARCH("food/restaurants", N2782)),"restaurants",ISNUMBER(SEARCH("food/small batch", N2782)),"small batch",ISNUMBER(SEARCH("games/mobile games", N2782)),"mobile games",ISNUMBER(SEARCH("games/tabletop games", N2782)),"tabletop games",ISNUMBER(SEARCH("games/video games", N2782)),"video games",ISNUMBER(SEARCH("music/classical music", N2782)),"classical music",ISNUMBER(SEARCH("music/electronic music", N2782)),"electronic music",ISNUMBER(SEARCH("music/faith", N2782)),"faith",ISNUMBER(SEARCH("music/indie rock", N2782)),"indie rock",ISNUMBER(SEARCH("music/jazz", N2782)),"jazz",ISNUMBER(SEARCH("music/metal", N2782)),"metal",ISNUMBER(SEARCH("music/pop", N2782)),"pop",ISNUMBER(SEARCH("music/rock", N2782)),"rock",ISNUMBER(SEARCH("music/world music", N2782)),"world music",ISNUMBER(SEARCH("journalism/audio", N2782)),"audio",ISNUMBER(SEARCH("photography/nature", N2782)),"nature",ISNUMBER(SEARCH("photography/people", N2782)),"people",ISNUMBER(SEARCH("photography/photobooks", N2782)),"photobooks",ISNUMBER(SEARCH("photography/places", N2782)),"places",ISNUMBER(SEARCH("publishing/art books", N2782)),"art books",ISNUMBER(SEARCH("publishing/children's books", N2782)),"children's books",ISNUMBER(SEARCH("publishing/fiction", N2782)),"fiction",ISNUMBER(SEARCH("publishing/nonfiction", N2782)),"nonfiction",ISNUMBER(SEARCH("publishing/radio &amp; podcasts", N2782)),"radio &amp; podcasts",ISNUMBER(SEARCH("publishing/translations", N2782)),"translations",ISNUMBER(SEARCH("technology/gadgets", N2782)),"gadgets",ISNUMBER(SEARCH("technology/hardware", N2782)),"hardware",ISNUMBER(SEARCH("technology/makerspaces", N2782)),"makerspaces",ISNUMBER(SEARCH("technology/space exploration", N2782)),"space exploration",ISNUMBER(SEARCH("technology/wearables", N2782)),"wearables",ISNUMBER(SEARCH("technology/web", N2782)),"web",ISNUMBER(SEARCH("theater/musical", N2782)),"musical",ISNUMBER(SEARCH("theater/plays", N2782)),"plays",ISNUMBER(SEARCH("theater/spaces", N2782)),"spaces")</f>
        <v>children's books</v>
      </c>
      <c r="S2782" s="6">
        <f t="shared" si="218"/>
        <v>42774.447777777779</v>
      </c>
      <c r="T2782" s="6">
        <f t="shared" si="219"/>
        <v>42804.447777777779</v>
      </c>
    </row>
    <row r="2783" spans="1:20" ht="32" hidden="1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tr">
        <f t="shared" si="217"/>
        <v>theater</v>
      </c>
      <c r="R2783" t="str" cm="1">
        <f t="array" ref="R2783">_xlfn.IFS(ISNUMBER(SEARCH("film &amp; video/television", N2783)),"television",ISNUMBER(SEARCH("film &amp; video/animation", N2783)),"animation",ISNUMBER(SEARCH("film &amp; video/documentary", N2783)),"documentary",ISNUMBER(SEARCH("film &amp; video/drama", N2783)),"drama",ISNUMBER(SEARCH("film &amp; video/science fiction", N2783)),"science fiction",ISNUMBER(SEARCH("film &amp; video/shorts", N2783)),"shorts",ISNUMBER(SEARCH("food/food trucks", N2783)),"food trucks",ISNUMBER(SEARCH("food/restaurants", N2783)),"restaurants",ISNUMBER(SEARCH("food/small batch", N2783)),"small batch",ISNUMBER(SEARCH("games/mobile games", N2783)),"mobile games",ISNUMBER(SEARCH("games/tabletop games", N2783)),"tabletop games",ISNUMBER(SEARCH("games/video games", N2783)),"video games",ISNUMBER(SEARCH("music/classical music", N2783)),"classical music",ISNUMBER(SEARCH("music/electronic music", N2783)),"electronic music",ISNUMBER(SEARCH("music/faith", N2783)),"faith",ISNUMBER(SEARCH("music/indie rock", N2783)),"indie rock",ISNUMBER(SEARCH("music/jazz", N2783)),"jazz",ISNUMBER(SEARCH("music/metal", N2783)),"metal",ISNUMBER(SEARCH("music/pop", N2783)),"pop",ISNUMBER(SEARCH("music/rock", N2783)),"rock",ISNUMBER(SEARCH("music/world music", N2783)),"world music",ISNUMBER(SEARCH("journalism/audio", N2783)),"audio",ISNUMBER(SEARCH("photography/nature", N2783)),"nature",ISNUMBER(SEARCH("photography/people", N2783)),"people",ISNUMBER(SEARCH("photography/photobooks", N2783)),"photobooks",ISNUMBER(SEARCH("photography/places", N2783)),"places",ISNUMBER(SEARCH("publishing/art books", N2783)),"art books",ISNUMBER(SEARCH("publishing/children's books", N2783)),"children's books",ISNUMBER(SEARCH("publishing/fiction", N2783)),"fiction",ISNUMBER(SEARCH("publishing/nonfiction", N2783)),"nonfiction",ISNUMBER(SEARCH("publishing/radio &amp; podcasts", N2783)),"radio &amp; podcasts",ISNUMBER(SEARCH("publishing/translations", N2783)),"translations",ISNUMBER(SEARCH("technology/gadgets", N2783)),"gadgets",ISNUMBER(SEARCH("technology/hardware", N2783)),"hardware",ISNUMBER(SEARCH("technology/makerspaces", N2783)),"makerspaces",ISNUMBER(SEARCH("technology/space exploration", N2783)),"space exploration",ISNUMBER(SEARCH("technology/wearables", N2783)),"wearables",ISNUMBER(SEARCH("technology/web", N2783)),"web",ISNUMBER(SEARCH("theater/musical", N2783)),"musical",ISNUMBER(SEARCH("theater/plays", N2783)),"plays",ISNUMBER(SEARCH("theater/spaces", N2783)),"spaces")</f>
        <v>plays</v>
      </c>
      <c r="S2783" s="6">
        <f t="shared" si="218"/>
        <v>42018.94159722222</v>
      </c>
      <c r="T2783" s="6">
        <f t="shared" si="219"/>
        <v>42047.291666666672</v>
      </c>
    </row>
    <row r="2784" spans="1:20" ht="32" hidden="1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tr">
        <f t="shared" si="217"/>
        <v>theater</v>
      </c>
      <c r="R2784" t="str" cm="1">
        <f t="array" ref="R2784">_xlfn.IFS(ISNUMBER(SEARCH("film &amp; video/television", N2784)),"television",ISNUMBER(SEARCH("film &amp; video/animation", N2784)),"animation",ISNUMBER(SEARCH("film &amp; video/documentary", N2784)),"documentary",ISNUMBER(SEARCH("film &amp; video/drama", N2784)),"drama",ISNUMBER(SEARCH("film &amp; video/science fiction", N2784)),"science fiction",ISNUMBER(SEARCH("film &amp; video/shorts", N2784)),"shorts",ISNUMBER(SEARCH("food/food trucks", N2784)),"food trucks",ISNUMBER(SEARCH("food/restaurants", N2784)),"restaurants",ISNUMBER(SEARCH("food/small batch", N2784)),"small batch",ISNUMBER(SEARCH("games/mobile games", N2784)),"mobile games",ISNUMBER(SEARCH("games/tabletop games", N2784)),"tabletop games",ISNUMBER(SEARCH("games/video games", N2784)),"video games",ISNUMBER(SEARCH("music/classical music", N2784)),"classical music",ISNUMBER(SEARCH("music/electronic music", N2784)),"electronic music",ISNUMBER(SEARCH("music/faith", N2784)),"faith",ISNUMBER(SEARCH("music/indie rock", N2784)),"indie rock",ISNUMBER(SEARCH("music/jazz", N2784)),"jazz",ISNUMBER(SEARCH("music/metal", N2784)),"metal",ISNUMBER(SEARCH("music/pop", N2784)),"pop",ISNUMBER(SEARCH("music/rock", N2784)),"rock",ISNUMBER(SEARCH("music/world music", N2784)),"world music",ISNUMBER(SEARCH("journalism/audio", N2784)),"audio",ISNUMBER(SEARCH("photography/nature", N2784)),"nature",ISNUMBER(SEARCH("photography/people", N2784)),"people",ISNUMBER(SEARCH("photography/photobooks", N2784)),"photobooks",ISNUMBER(SEARCH("photography/places", N2784)),"places",ISNUMBER(SEARCH("publishing/art books", N2784)),"art books",ISNUMBER(SEARCH("publishing/children's books", N2784)),"children's books",ISNUMBER(SEARCH("publishing/fiction", N2784)),"fiction",ISNUMBER(SEARCH("publishing/nonfiction", N2784)),"nonfiction",ISNUMBER(SEARCH("publishing/radio &amp; podcasts", N2784)),"radio &amp; podcasts",ISNUMBER(SEARCH("publishing/translations", N2784)),"translations",ISNUMBER(SEARCH("technology/gadgets", N2784)),"gadgets",ISNUMBER(SEARCH("technology/hardware", N2784)),"hardware",ISNUMBER(SEARCH("technology/makerspaces", N2784)),"makerspaces",ISNUMBER(SEARCH("technology/space exploration", N2784)),"space exploration",ISNUMBER(SEARCH("technology/wearables", N2784)),"wearables",ISNUMBER(SEARCH("technology/web", N2784)),"web",ISNUMBER(SEARCH("theater/musical", N2784)),"musical",ISNUMBER(SEARCH("theater/plays", N2784)),"plays",ISNUMBER(SEARCH("theater/spaces", N2784)),"spaces")</f>
        <v>plays</v>
      </c>
      <c r="S2784" s="6">
        <f t="shared" si="218"/>
        <v>42026.924976851849</v>
      </c>
      <c r="T2784" s="6">
        <f t="shared" si="219"/>
        <v>42052.207638888889</v>
      </c>
    </row>
    <row r="2785" spans="1:20" ht="48" hidden="1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tr">
        <f t="shared" si="217"/>
        <v>theater</v>
      </c>
      <c r="R2785" t="str" cm="1">
        <f t="array" ref="R2785">_xlfn.IFS(ISNUMBER(SEARCH("film &amp; video/television", N2785)),"television",ISNUMBER(SEARCH("film &amp; video/animation", N2785)),"animation",ISNUMBER(SEARCH("film &amp; video/documentary", N2785)),"documentary",ISNUMBER(SEARCH("film &amp; video/drama", N2785)),"drama",ISNUMBER(SEARCH("film &amp; video/science fiction", N2785)),"science fiction",ISNUMBER(SEARCH("film &amp; video/shorts", N2785)),"shorts",ISNUMBER(SEARCH("food/food trucks", N2785)),"food trucks",ISNUMBER(SEARCH("food/restaurants", N2785)),"restaurants",ISNUMBER(SEARCH("food/small batch", N2785)),"small batch",ISNUMBER(SEARCH("games/mobile games", N2785)),"mobile games",ISNUMBER(SEARCH("games/tabletop games", N2785)),"tabletop games",ISNUMBER(SEARCH("games/video games", N2785)),"video games",ISNUMBER(SEARCH("music/classical music", N2785)),"classical music",ISNUMBER(SEARCH("music/electronic music", N2785)),"electronic music",ISNUMBER(SEARCH("music/faith", N2785)),"faith",ISNUMBER(SEARCH("music/indie rock", N2785)),"indie rock",ISNUMBER(SEARCH("music/jazz", N2785)),"jazz",ISNUMBER(SEARCH("music/metal", N2785)),"metal",ISNUMBER(SEARCH("music/pop", N2785)),"pop",ISNUMBER(SEARCH("music/rock", N2785)),"rock",ISNUMBER(SEARCH("music/world music", N2785)),"world music",ISNUMBER(SEARCH("journalism/audio", N2785)),"audio",ISNUMBER(SEARCH("photography/nature", N2785)),"nature",ISNUMBER(SEARCH("photography/people", N2785)),"people",ISNUMBER(SEARCH("photography/photobooks", N2785)),"photobooks",ISNUMBER(SEARCH("photography/places", N2785)),"places",ISNUMBER(SEARCH("publishing/art books", N2785)),"art books",ISNUMBER(SEARCH("publishing/children's books", N2785)),"children's books",ISNUMBER(SEARCH("publishing/fiction", N2785)),"fiction",ISNUMBER(SEARCH("publishing/nonfiction", N2785)),"nonfiction",ISNUMBER(SEARCH("publishing/radio &amp; podcasts", N2785)),"radio &amp; podcasts",ISNUMBER(SEARCH("publishing/translations", N2785)),"translations",ISNUMBER(SEARCH("technology/gadgets", N2785)),"gadgets",ISNUMBER(SEARCH("technology/hardware", N2785)),"hardware",ISNUMBER(SEARCH("technology/makerspaces", N2785)),"makerspaces",ISNUMBER(SEARCH("technology/space exploration", N2785)),"space exploration",ISNUMBER(SEARCH("technology/wearables", N2785)),"wearables",ISNUMBER(SEARCH("technology/web", N2785)),"web",ISNUMBER(SEARCH("theater/musical", N2785)),"musical",ISNUMBER(SEARCH("theater/plays", N2785)),"plays",ISNUMBER(SEARCH("theater/spaces", N2785)),"spaces")</f>
        <v>plays</v>
      </c>
      <c r="S2785" s="6">
        <f t="shared" si="218"/>
        <v>42103.535254629634</v>
      </c>
      <c r="T2785" s="6">
        <f t="shared" si="219"/>
        <v>42117.535254629634</v>
      </c>
    </row>
    <row r="2786" spans="1:20" ht="48" hidden="1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tr">
        <f t="shared" si="217"/>
        <v>theater</v>
      </c>
      <c r="R2786" t="str" cm="1">
        <f t="array" ref="R2786">_xlfn.IFS(ISNUMBER(SEARCH("film &amp; video/television", N2786)),"television",ISNUMBER(SEARCH("film &amp; video/animation", N2786)),"animation",ISNUMBER(SEARCH("film &amp; video/documentary", N2786)),"documentary",ISNUMBER(SEARCH("film &amp; video/drama", N2786)),"drama",ISNUMBER(SEARCH("film &amp; video/science fiction", N2786)),"science fiction",ISNUMBER(SEARCH("film &amp; video/shorts", N2786)),"shorts",ISNUMBER(SEARCH("food/food trucks", N2786)),"food trucks",ISNUMBER(SEARCH("food/restaurants", N2786)),"restaurants",ISNUMBER(SEARCH("food/small batch", N2786)),"small batch",ISNUMBER(SEARCH("games/mobile games", N2786)),"mobile games",ISNUMBER(SEARCH("games/tabletop games", N2786)),"tabletop games",ISNUMBER(SEARCH("games/video games", N2786)),"video games",ISNUMBER(SEARCH("music/classical music", N2786)),"classical music",ISNUMBER(SEARCH("music/electronic music", N2786)),"electronic music",ISNUMBER(SEARCH("music/faith", N2786)),"faith",ISNUMBER(SEARCH("music/indie rock", N2786)),"indie rock",ISNUMBER(SEARCH("music/jazz", N2786)),"jazz",ISNUMBER(SEARCH("music/metal", N2786)),"metal",ISNUMBER(SEARCH("music/pop", N2786)),"pop",ISNUMBER(SEARCH("music/rock", N2786)),"rock",ISNUMBER(SEARCH("music/world music", N2786)),"world music",ISNUMBER(SEARCH("journalism/audio", N2786)),"audio",ISNUMBER(SEARCH("photography/nature", N2786)),"nature",ISNUMBER(SEARCH("photography/people", N2786)),"people",ISNUMBER(SEARCH("photography/photobooks", N2786)),"photobooks",ISNUMBER(SEARCH("photography/places", N2786)),"places",ISNUMBER(SEARCH("publishing/art books", N2786)),"art books",ISNUMBER(SEARCH("publishing/children's books", N2786)),"children's books",ISNUMBER(SEARCH("publishing/fiction", N2786)),"fiction",ISNUMBER(SEARCH("publishing/nonfiction", N2786)),"nonfiction",ISNUMBER(SEARCH("publishing/radio &amp; podcasts", N2786)),"radio &amp; podcasts",ISNUMBER(SEARCH("publishing/translations", N2786)),"translations",ISNUMBER(SEARCH("technology/gadgets", N2786)),"gadgets",ISNUMBER(SEARCH("technology/hardware", N2786)),"hardware",ISNUMBER(SEARCH("technology/makerspaces", N2786)),"makerspaces",ISNUMBER(SEARCH("technology/space exploration", N2786)),"space exploration",ISNUMBER(SEARCH("technology/wearables", N2786)),"wearables",ISNUMBER(SEARCH("technology/web", N2786)),"web",ISNUMBER(SEARCH("theater/musical", N2786)),"musical",ISNUMBER(SEARCH("theater/plays", N2786)),"plays",ISNUMBER(SEARCH("theater/spaces", N2786)),"spaces")</f>
        <v>plays</v>
      </c>
      <c r="S2786" s="6">
        <f t="shared" si="218"/>
        <v>41920.787534722222</v>
      </c>
      <c r="T2786" s="6">
        <f t="shared" si="219"/>
        <v>41941.787534722222</v>
      </c>
    </row>
    <row r="2787" spans="1:20" ht="48" hidden="1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tr">
        <f t="shared" si="217"/>
        <v>theater</v>
      </c>
      <c r="R2787" t="str" cm="1">
        <f t="array" ref="R2787">_xlfn.IFS(ISNUMBER(SEARCH("film &amp; video/television", N2787)),"television",ISNUMBER(SEARCH("film &amp; video/animation", N2787)),"animation",ISNUMBER(SEARCH("film &amp; video/documentary", N2787)),"documentary",ISNUMBER(SEARCH("film &amp; video/drama", N2787)),"drama",ISNUMBER(SEARCH("film &amp; video/science fiction", N2787)),"science fiction",ISNUMBER(SEARCH("film &amp; video/shorts", N2787)),"shorts",ISNUMBER(SEARCH("food/food trucks", N2787)),"food trucks",ISNUMBER(SEARCH("food/restaurants", N2787)),"restaurants",ISNUMBER(SEARCH("food/small batch", N2787)),"small batch",ISNUMBER(SEARCH("games/mobile games", N2787)),"mobile games",ISNUMBER(SEARCH("games/tabletop games", N2787)),"tabletop games",ISNUMBER(SEARCH("games/video games", N2787)),"video games",ISNUMBER(SEARCH("music/classical music", N2787)),"classical music",ISNUMBER(SEARCH("music/electronic music", N2787)),"electronic music",ISNUMBER(SEARCH("music/faith", N2787)),"faith",ISNUMBER(SEARCH("music/indie rock", N2787)),"indie rock",ISNUMBER(SEARCH("music/jazz", N2787)),"jazz",ISNUMBER(SEARCH("music/metal", N2787)),"metal",ISNUMBER(SEARCH("music/pop", N2787)),"pop",ISNUMBER(SEARCH("music/rock", N2787)),"rock",ISNUMBER(SEARCH("music/world music", N2787)),"world music",ISNUMBER(SEARCH("journalism/audio", N2787)),"audio",ISNUMBER(SEARCH("photography/nature", N2787)),"nature",ISNUMBER(SEARCH("photography/people", N2787)),"people",ISNUMBER(SEARCH("photography/photobooks", N2787)),"photobooks",ISNUMBER(SEARCH("photography/places", N2787)),"places",ISNUMBER(SEARCH("publishing/art books", N2787)),"art books",ISNUMBER(SEARCH("publishing/children's books", N2787)),"children's books",ISNUMBER(SEARCH("publishing/fiction", N2787)),"fiction",ISNUMBER(SEARCH("publishing/nonfiction", N2787)),"nonfiction",ISNUMBER(SEARCH("publishing/radio &amp; podcasts", N2787)),"radio &amp; podcasts",ISNUMBER(SEARCH("publishing/translations", N2787)),"translations",ISNUMBER(SEARCH("technology/gadgets", N2787)),"gadgets",ISNUMBER(SEARCH("technology/hardware", N2787)),"hardware",ISNUMBER(SEARCH("technology/makerspaces", N2787)),"makerspaces",ISNUMBER(SEARCH("technology/space exploration", N2787)),"space exploration",ISNUMBER(SEARCH("technology/wearables", N2787)),"wearables",ISNUMBER(SEARCH("technology/web", N2787)),"web",ISNUMBER(SEARCH("theater/musical", N2787)),"musical",ISNUMBER(SEARCH("theater/plays", N2787)),"plays",ISNUMBER(SEARCH("theater/spaces", N2787)),"spaces")</f>
        <v>plays</v>
      </c>
      <c r="S2787" s="6">
        <f t="shared" si="218"/>
        <v>42558.189432870371</v>
      </c>
      <c r="T2787" s="6">
        <f t="shared" si="219"/>
        <v>42587.875</v>
      </c>
    </row>
    <row r="2788" spans="1:20" ht="32" hidden="1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tr">
        <f t="shared" si="217"/>
        <v>theater</v>
      </c>
      <c r="R2788" t="str" cm="1">
        <f t="array" ref="R2788">_xlfn.IFS(ISNUMBER(SEARCH("film &amp; video/television", N2788)),"television",ISNUMBER(SEARCH("film &amp; video/animation", N2788)),"animation",ISNUMBER(SEARCH("film &amp; video/documentary", N2788)),"documentary",ISNUMBER(SEARCH("film &amp; video/drama", N2788)),"drama",ISNUMBER(SEARCH("film &amp; video/science fiction", N2788)),"science fiction",ISNUMBER(SEARCH("film &amp; video/shorts", N2788)),"shorts",ISNUMBER(SEARCH("food/food trucks", N2788)),"food trucks",ISNUMBER(SEARCH("food/restaurants", N2788)),"restaurants",ISNUMBER(SEARCH("food/small batch", N2788)),"small batch",ISNUMBER(SEARCH("games/mobile games", N2788)),"mobile games",ISNUMBER(SEARCH("games/tabletop games", N2788)),"tabletop games",ISNUMBER(SEARCH("games/video games", N2788)),"video games",ISNUMBER(SEARCH("music/classical music", N2788)),"classical music",ISNUMBER(SEARCH("music/electronic music", N2788)),"electronic music",ISNUMBER(SEARCH("music/faith", N2788)),"faith",ISNUMBER(SEARCH("music/indie rock", N2788)),"indie rock",ISNUMBER(SEARCH("music/jazz", N2788)),"jazz",ISNUMBER(SEARCH("music/metal", N2788)),"metal",ISNUMBER(SEARCH("music/pop", N2788)),"pop",ISNUMBER(SEARCH("music/rock", N2788)),"rock",ISNUMBER(SEARCH("music/world music", N2788)),"world music",ISNUMBER(SEARCH("journalism/audio", N2788)),"audio",ISNUMBER(SEARCH("photography/nature", N2788)),"nature",ISNUMBER(SEARCH("photography/people", N2788)),"people",ISNUMBER(SEARCH("photography/photobooks", N2788)),"photobooks",ISNUMBER(SEARCH("photography/places", N2788)),"places",ISNUMBER(SEARCH("publishing/art books", N2788)),"art books",ISNUMBER(SEARCH("publishing/children's books", N2788)),"children's books",ISNUMBER(SEARCH("publishing/fiction", N2788)),"fiction",ISNUMBER(SEARCH("publishing/nonfiction", N2788)),"nonfiction",ISNUMBER(SEARCH("publishing/radio &amp; podcasts", N2788)),"radio &amp; podcasts",ISNUMBER(SEARCH("publishing/translations", N2788)),"translations",ISNUMBER(SEARCH("technology/gadgets", N2788)),"gadgets",ISNUMBER(SEARCH("technology/hardware", N2788)),"hardware",ISNUMBER(SEARCH("technology/makerspaces", N2788)),"makerspaces",ISNUMBER(SEARCH("technology/space exploration", N2788)),"space exploration",ISNUMBER(SEARCH("technology/wearables", N2788)),"wearables",ISNUMBER(SEARCH("technology/web", N2788)),"web",ISNUMBER(SEARCH("theater/musical", N2788)),"musical",ISNUMBER(SEARCH("theater/plays", N2788)),"plays",ISNUMBER(SEARCH("theater/spaces", N2788)),"spaces")</f>
        <v>plays</v>
      </c>
      <c r="S2788" s="6">
        <f t="shared" si="218"/>
        <v>41815.569212962961</v>
      </c>
      <c r="T2788" s="6">
        <f t="shared" si="219"/>
        <v>41829.569212962961</v>
      </c>
    </row>
    <row r="2789" spans="1:20" ht="48" hidden="1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tr">
        <f t="shared" si="217"/>
        <v>theater</v>
      </c>
      <c r="R2789" t="str" cm="1">
        <f t="array" ref="R2789">_xlfn.IFS(ISNUMBER(SEARCH("film &amp; video/television", N2789)),"television",ISNUMBER(SEARCH("film &amp; video/animation", N2789)),"animation",ISNUMBER(SEARCH("film &amp; video/documentary", N2789)),"documentary",ISNUMBER(SEARCH("film &amp; video/drama", N2789)),"drama",ISNUMBER(SEARCH("film &amp; video/science fiction", N2789)),"science fiction",ISNUMBER(SEARCH("film &amp; video/shorts", N2789)),"shorts",ISNUMBER(SEARCH("food/food trucks", N2789)),"food trucks",ISNUMBER(SEARCH("food/restaurants", N2789)),"restaurants",ISNUMBER(SEARCH("food/small batch", N2789)),"small batch",ISNUMBER(SEARCH("games/mobile games", N2789)),"mobile games",ISNUMBER(SEARCH("games/tabletop games", N2789)),"tabletop games",ISNUMBER(SEARCH("games/video games", N2789)),"video games",ISNUMBER(SEARCH("music/classical music", N2789)),"classical music",ISNUMBER(SEARCH("music/electronic music", N2789)),"electronic music",ISNUMBER(SEARCH("music/faith", N2789)),"faith",ISNUMBER(SEARCH("music/indie rock", N2789)),"indie rock",ISNUMBER(SEARCH("music/jazz", N2789)),"jazz",ISNUMBER(SEARCH("music/metal", N2789)),"metal",ISNUMBER(SEARCH("music/pop", N2789)),"pop",ISNUMBER(SEARCH("music/rock", N2789)),"rock",ISNUMBER(SEARCH("music/world music", N2789)),"world music",ISNUMBER(SEARCH("journalism/audio", N2789)),"audio",ISNUMBER(SEARCH("photography/nature", N2789)),"nature",ISNUMBER(SEARCH("photography/people", N2789)),"people",ISNUMBER(SEARCH("photography/photobooks", N2789)),"photobooks",ISNUMBER(SEARCH("photography/places", N2789)),"places",ISNUMBER(SEARCH("publishing/art books", N2789)),"art books",ISNUMBER(SEARCH("publishing/children's books", N2789)),"children's books",ISNUMBER(SEARCH("publishing/fiction", N2789)),"fiction",ISNUMBER(SEARCH("publishing/nonfiction", N2789)),"nonfiction",ISNUMBER(SEARCH("publishing/radio &amp; podcasts", N2789)),"radio &amp; podcasts",ISNUMBER(SEARCH("publishing/translations", N2789)),"translations",ISNUMBER(SEARCH("technology/gadgets", N2789)),"gadgets",ISNUMBER(SEARCH("technology/hardware", N2789)),"hardware",ISNUMBER(SEARCH("technology/makerspaces", N2789)),"makerspaces",ISNUMBER(SEARCH("technology/space exploration", N2789)),"space exploration",ISNUMBER(SEARCH("technology/wearables", N2789)),"wearables",ISNUMBER(SEARCH("technology/web", N2789)),"web",ISNUMBER(SEARCH("theater/musical", N2789)),"musical",ISNUMBER(SEARCH("theater/plays", N2789)),"plays",ISNUMBER(SEARCH("theater/spaces", N2789)),"spaces")</f>
        <v>plays</v>
      </c>
      <c r="S2789" s="6">
        <f t="shared" si="218"/>
        <v>41808.198518518519</v>
      </c>
      <c r="T2789" s="6">
        <f t="shared" si="219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tr">
        <f t="shared" si="217"/>
        <v>theater</v>
      </c>
      <c r="R2790" t="str" cm="1">
        <f t="array" ref="R2790">_xlfn.IFS(ISNUMBER(SEARCH("film &amp; video/television", N2790)),"television",ISNUMBER(SEARCH("film &amp; video/animation", N2790)),"animation",ISNUMBER(SEARCH("film &amp; video/documentary", N2790)),"documentary",ISNUMBER(SEARCH("film &amp; video/drama", N2790)),"drama",ISNUMBER(SEARCH("film &amp; video/science fiction", N2790)),"science fiction",ISNUMBER(SEARCH("film &amp; video/shorts", N2790)),"shorts",ISNUMBER(SEARCH("food/food trucks", N2790)),"food trucks",ISNUMBER(SEARCH("food/restaurants", N2790)),"restaurants",ISNUMBER(SEARCH("food/small batch", N2790)),"small batch",ISNUMBER(SEARCH("games/mobile games", N2790)),"mobile games",ISNUMBER(SEARCH("games/tabletop games", N2790)),"tabletop games",ISNUMBER(SEARCH("games/video games", N2790)),"video games",ISNUMBER(SEARCH("music/classical music", N2790)),"classical music",ISNUMBER(SEARCH("music/electronic music", N2790)),"electronic music",ISNUMBER(SEARCH("music/faith", N2790)),"faith",ISNUMBER(SEARCH("music/indie rock", N2790)),"indie rock",ISNUMBER(SEARCH("music/jazz", N2790)),"jazz",ISNUMBER(SEARCH("music/metal", N2790)),"metal",ISNUMBER(SEARCH("music/pop", N2790)),"pop",ISNUMBER(SEARCH("music/rock", N2790)),"rock",ISNUMBER(SEARCH("music/world music", N2790)),"world music",ISNUMBER(SEARCH("journalism/audio", N2790)),"audio",ISNUMBER(SEARCH("photography/nature", N2790)),"nature",ISNUMBER(SEARCH("photography/people", N2790)),"people",ISNUMBER(SEARCH("photography/photobooks", N2790)),"photobooks",ISNUMBER(SEARCH("photography/places", N2790)),"places",ISNUMBER(SEARCH("publishing/art books", N2790)),"art books",ISNUMBER(SEARCH("publishing/children's books", N2790)),"children's books",ISNUMBER(SEARCH("publishing/fiction", N2790)),"fiction",ISNUMBER(SEARCH("publishing/nonfiction", N2790)),"nonfiction",ISNUMBER(SEARCH("publishing/radio &amp; podcasts", N2790)),"radio &amp; podcasts",ISNUMBER(SEARCH("publishing/translations", N2790)),"translations",ISNUMBER(SEARCH("technology/gadgets", N2790)),"gadgets",ISNUMBER(SEARCH("technology/hardware", N2790)),"hardware",ISNUMBER(SEARCH("technology/makerspaces", N2790)),"makerspaces",ISNUMBER(SEARCH("technology/space exploration", N2790)),"space exploration",ISNUMBER(SEARCH("technology/wearables", N2790)),"wearables",ISNUMBER(SEARCH("technology/web", N2790)),"web",ISNUMBER(SEARCH("theater/musical", N2790)),"musical",ISNUMBER(SEARCH("theater/plays", N2790)),"plays",ISNUMBER(SEARCH("theater/spaces", N2790)),"spaces")</f>
        <v>plays</v>
      </c>
      <c r="S2790" s="6">
        <f t="shared" si="218"/>
        <v>42550.701886574068</v>
      </c>
      <c r="T2790" s="6">
        <f t="shared" si="219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tr">
        <f t="shared" si="217"/>
        <v>theater</v>
      </c>
      <c r="R2791" t="str" cm="1">
        <f t="array" ref="R2791">_xlfn.IFS(ISNUMBER(SEARCH("film &amp; video/television", N2791)),"television",ISNUMBER(SEARCH("film &amp; video/animation", N2791)),"animation",ISNUMBER(SEARCH("film &amp; video/documentary", N2791)),"documentary",ISNUMBER(SEARCH("film &amp; video/drama", N2791)),"drama",ISNUMBER(SEARCH("film &amp; video/science fiction", N2791)),"science fiction",ISNUMBER(SEARCH("film &amp; video/shorts", N2791)),"shorts",ISNUMBER(SEARCH("food/food trucks", N2791)),"food trucks",ISNUMBER(SEARCH("food/restaurants", N2791)),"restaurants",ISNUMBER(SEARCH("food/small batch", N2791)),"small batch",ISNUMBER(SEARCH("games/mobile games", N2791)),"mobile games",ISNUMBER(SEARCH("games/tabletop games", N2791)),"tabletop games",ISNUMBER(SEARCH("games/video games", N2791)),"video games",ISNUMBER(SEARCH("music/classical music", N2791)),"classical music",ISNUMBER(SEARCH("music/electronic music", N2791)),"electronic music",ISNUMBER(SEARCH("music/faith", N2791)),"faith",ISNUMBER(SEARCH("music/indie rock", N2791)),"indie rock",ISNUMBER(SEARCH("music/jazz", N2791)),"jazz",ISNUMBER(SEARCH("music/metal", N2791)),"metal",ISNUMBER(SEARCH("music/pop", N2791)),"pop",ISNUMBER(SEARCH("music/rock", N2791)),"rock",ISNUMBER(SEARCH("music/world music", N2791)),"world music",ISNUMBER(SEARCH("journalism/audio", N2791)),"audio",ISNUMBER(SEARCH("photography/nature", N2791)),"nature",ISNUMBER(SEARCH("photography/people", N2791)),"people",ISNUMBER(SEARCH("photography/photobooks", N2791)),"photobooks",ISNUMBER(SEARCH("photography/places", N2791)),"places",ISNUMBER(SEARCH("publishing/art books", N2791)),"art books",ISNUMBER(SEARCH("publishing/children's books", N2791)),"children's books",ISNUMBER(SEARCH("publishing/fiction", N2791)),"fiction",ISNUMBER(SEARCH("publishing/nonfiction", N2791)),"nonfiction",ISNUMBER(SEARCH("publishing/radio &amp; podcasts", N2791)),"radio &amp; podcasts",ISNUMBER(SEARCH("publishing/translations", N2791)),"translations",ISNUMBER(SEARCH("technology/gadgets", N2791)),"gadgets",ISNUMBER(SEARCH("technology/hardware", N2791)),"hardware",ISNUMBER(SEARCH("technology/makerspaces", N2791)),"makerspaces",ISNUMBER(SEARCH("technology/space exploration", N2791)),"space exploration",ISNUMBER(SEARCH("technology/wearables", N2791)),"wearables",ISNUMBER(SEARCH("technology/web", N2791)),"web",ISNUMBER(SEARCH("theater/musical", N2791)),"musical",ISNUMBER(SEARCH("theater/plays", N2791)),"plays",ISNUMBER(SEARCH("theater/spaces", N2791)),"spaces")</f>
        <v>plays</v>
      </c>
      <c r="S2791" s="6">
        <f t="shared" si="218"/>
        <v>42056.013124999998</v>
      </c>
      <c r="T2791" s="6">
        <f t="shared" si="219"/>
        <v>42075.166666666672</v>
      </c>
    </row>
    <row r="2792" spans="1:20" ht="48" hidden="1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tr">
        <f t="shared" si="217"/>
        <v>theater</v>
      </c>
      <c r="R2792" t="str" cm="1">
        <f t="array" ref="R2792">_xlfn.IFS(ISNUMBER(SEARCH("film &amp; video/television", N2792)),"television",ISNUMBER(SEARCH("film &amp; video/animation", N2792)),"animation",ISNUMBER(SEARCH("film &amp; video/documentary", N2792)),"documentary",ISNUMBER(SEARCH("film &amp; video/drama", N2792)),"drama",ISNUMBER(SEARCH("film &amp; video/science fiction", N2792)),"science fiction",ISNUMBER(SEARCH("film &amp; video/shorts", N2792)),"shorts",ISNUMBER(SEARCH("food/food trucks", N2792)),"food trucks",ISNUMBER(SEARCH("food/restaurants", N2792)),"restaurants",ISNUMBER(SEARCH("food/small batch", N2792)),"small batch",ISNUMBER(SEARCH("games/mobile games", N2792)),"mobile games",ISNUMBER(SEARCH("games/tabletop games", N2792)),"tabletop games",ISNUMBER(SEARCH("games/video games", N2792)),"video games",ISNUMBER(SEARCH("music/classical music", N2792)),"classical music",ISNUMBER(SEARCH("music/electronic music", N2792)),"electronic music",ISNUMBER(SEARCH("music/faith", N2792)),"faith",ISNUMBER(SEARCH("music/indie rock", N2792)),"indie rock",ISNUMBER(SEARCH("music/jazz", N2792)),"jazz",ISNUMBER(SEARCH("music/metal", N2792)),"metal",ISNUMBER(SEARCH("music/pop", N2792)),"pop",ISNUMBER(SEARCH("music/rock", N2792)),"rock",ISNUMBER(SEARCH("music/world music", N2792)),"world music",ISNUMBER(SEARCH("journalism/audio", N2792)),"audio",ISNUMBER(SEARCH("photography/nature", N2792)),"nature",ISNUMBER(SEARCH("photography/people", N2792)),"people",ISNUMBER(SEARCH("photography/photobooks", N2792)),"photobooks",ISNUMBER(SEARCH("photography/places", N2792)),"places",ISNUMBER(SEARCH("publishing/art books", N2792)),"art books",ISNUMBER(SEARCH("publishing/children's books", N2792)),"children's books",ISNUMBER(SEARCH("publishing/fiction", N2792)),"fiction",ISNUMBER(SEARCH("publishing/nonfiction", N2792)),"nonfiction",ISNUMBER(SEARCH("publishing/radio &amp; podcasts", N2792)),"radio &amp; podcasts",ISNUMBER(SEARCH("publishing/translations", N2792)),"translations",ISNUMBER(SEARCH("technology/gadgets", N2792)),"gadgets",ISNUMBER(SEARCH("technology/hardware", N2792)),"hardware",ISNUMBER(SEARCH("technology/makerspaces", N2792)),"makerspaces",ISNUMBER(SEARCH("technology/space exploration", N2792)),"space exploration",ISNUMBER(SEARCH("technology/wearables", N2792)),"wearables",ISNUMBER(SEARCH("technology/web", N2792)),"web",ISNUMBER(SEARCH("theater/musical", N2792)),"musical",ISNUMBER(SEARCH("theater/plays", N2792)),"plays",ISNUMBER(SEARCH("theater/spaces", N2792)),"spaces")</f>
        <v>plays</v>
      </c>
      <c r="S2792" s="6">
        <f t="shared" si="218"/>
        <v>42016.938692129625</v>
      </c>
      <c r="T2792" s="6">
        <f t="shared" si="219"/>
        <v>42046.938692129625</v>
      </c>
    </row>
    <row r="2793" spans="1:20" ht="48" hidden="1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tr">
        <f t="shared" si="217"/>
        <v>theater</v>
      </c>
      <c r="R2793" t="str" cm="1">
        <f t="array" ref="R2793">_xlfn.IFS(ISNUMBER(SEARCH("film &amp; video/television", N2793)),"television",ISNUMBER(SEARCH("film &amp; video/animation", N2793)),"animation",ISNUMBER(SEARCH("film &amp; video/documentary", N2793)),"documentary",ISNUMBER(SEARCH("film &amp; video/drama", N2793)),"drama",ISNUMBER(SEARCH("film &amp; video/science fiction", N2793)),"science fiction",ISNUMBER(SEARCH("film &amp; video/shorts", N2793)),"shorts",ISNUMBER(SEARCH("food/food trucks", N2793)),"food trucks",ISNUMBER(SEARCH("food/restaurants", N2793)),"restaurants",ISNUMBER(SEARCH("food/small batch", N2793)),"small batch",ISNUMBER(SEARCH("games/mobile games", N2793)),"mobile games",ISNUMBER(SEARCH("games/tabletop games", N2793)),"tabletop games",ISNUMBER(SEARCH("games/video games", N2793)),"video games",ISNUMBER(SEARCH("music/classical music", N2793)),"classical music",ISNUMBER(SEARCH("music/electronic music", N2793)),"electronic music",ISNUMBER(SEARCH("music/faith", N2793)),"faith",ISNUMBER(SEARCH("music/indie rock", N2793)),"indie rock",ISNUMBER(SEARCH("music/jazz", N2793)),"jazz",ISNUMBER(SEARCH("music/metal", N2793)),"metal",ISNUMBER(SEARCH("music/pop", N2793)),"pop",ISNUMBER(SEARCH("music/rock", N2793)),"rock",ISNUMBER(SEARCH("music/world music", N2793)),"world music",ISNUMBER(SEARCH("journalism/audio", N2793)),"audio",ISNUMBER(SEARCH("photography/nature", N2793)),"nature",ISNUMBER(SEARCH("photography/people", N2793)),"people",ISNUMBER(SEARCH("photography/photobooks", N2793)),"photobooks",ISNUMBER(SEARCH("photography/places", N2793)),"places",ISNUMBER(SEARCH("publishing/art books", N2793)),"art books",ISNUMBER(SEARCH("publishing/children's books", N2793)),"children's books",ISNUMBER(SEARCH("publishing/fiction", N2793)),"fiction",ISNUMBER(SEARCH("publishing/nonfiction", N2793)),"nonfiction",ISNUMBER(SEARCH("publishing/radio &amp; podcasts", N2793)),"radio &amp; podcasts",ISNUMBER(SEARCH("publishing/translations", N2793)),"translations",ISNUMBER(SEARCH("technology/gadgets", N2793)),"gadgets",ISNUMBER(SEARCH("technology/hardware", N2793)),"hardware",ISNUMBER(SEARCH("technology/makerspaces", N2793)),"makerspaces",ISNUMBER(SEARCH("technology/space exploration", N2793)),"space exploration",ISNUMBER(SEARCH("technology/wearables", N2793)),"wearables",ISNUMBER(SEARCH("technology/web", N2793)),"web",ISNUMBER(SEARCH("theater/musical", N2793)),"musical",ISNUMBER(SEARCH("theater/plays", N2793)),"plays",ISNUMBER(SEARCH("theater/spaces", N2793)),"spaces")</f>
        <v>plays</v>
      </c>
      <c r="S2793" s="6">
        <f t="shared" si="218"/>
        <v>42591.899988425925</v>
      </c>
      <c r="T2793" s="6">
        <f t="shared" si="219"/>
        <v>42622.166666666672</v>
      </c>
    </row>
    <row r="2794" spans="1:20" ht="48" hidden="1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tr">
        <f t="shared" si="217"/>
        <v>theater</v>
      </c>
      <c r="R2794" t="str" cm="1">
        <f t="array" ref="R2794">_xlfn.IFS(ISNUMBER(SEARCH("film &amp; video/television", N2794)),"television",ISNUMBER(SEARCH("film &amp; video/animation", N2794)),"animation",ISNUMBER(SEARCH("film &amp; video/documentary", N2794)),"documentary",ISNUMBER(SEARCH("film &amp; video/drama", N2794)),"drama",ISNUMBER(SEARCH("film &amp; video/science fiction", N2794)),"science fiction",ISNUMBER(SEARCH("film &amp; video/shorts", N2794)),"shorts",ISNUMBER(SEARCH("food/food trucks", N2794)),"food trucks",ISNUMBER(SEARCH("food/restaurants", N2794)),"restaurants",ISNUMBER(SEARCH("food/small batch", N2794)),"small batch",ISNUMBER(SEARCH("games/mobile games", N2794)),"mobile games",ISNUMBER(SEARCH("games/tabletop games", N2794)),"tabletop games",ISNUMBER(SEARCH("games/video games", N2794)),"video games",ISNUMBER(SEARCH("music/classical music", N2794)),"classical music",ISNUMBER(SEARCH("music/electronic music", N2794)),"electronic music",ISNUMBER(SEARCH("music/faith", N2794)),"faith",ISNUMBER(SEARCH("music/indie rock", N2794)),"indie rock",ISNUMBER(SEARCH("music/jazz", N2794)),"jazz",ISNUMBER(SEARCH("music/metal", N2794)),"metal",ISNUMBER(SEARCH("music/pop", N2794)),"pop",ISNUMBER(SEARCH("music/rock", N2794)),"rock",ISNUMBER(SEARCH("music/world music", N2794)),"world music",ISNUMBER(SEARCH("journalism/audio", N2794)),"audio",ISNUMBER(SEARCH("photography/nature", N2794)),"nature",ISNUMBER(SEARCH("photography/people", N2794)),"people",ISNUMBER(SEARCH("photography/photobooks", N2794)),"photobooks",ISNUMBER(SEARCH("photography/places", N2794)),"places",ISNUMBER(SEARCH("publishing/art books", N2794)),"art books",ISNUMBER(SEARCH("publishing/children's books", N2794)),"children's books",ISNUMBER(SEARCH("publishing/fiction", N2794)),"fiction",ISNUMBER(SEARCH("publishing/nonfiction", N2794)),"nonfiction",ISNUMBER(SEARCH("publishing/radio &amp; podcasts", N2794)),"radio &amp; podcasts",ISNUMBER(SEARCH("publishing/translations", N2794)),"translations",ISNUMBER(SEARCH("technology/gadgets", N2794)),"gadgets",ISNUMBER(SEARCH("technology/hardware", N2794)),"hardware",ISNUMBER(SEARCH("technology/makerspaces", N2794)),"makerspaces",ISNUMBER(SEARCH("technology/space exploration", N2794)),"space exploration",ISNUMBER(SEARCH("technology/wearables", N2794)),"wearables",ISNUMBER(SEARCH("technology/web", N2794)),"web",ISNUMBER(SEARCH("theater/musical", N2794)),"musical",ISNUMBER(SEARCH("theater/plays", N2794)),"plays",ISNUMBER(SEARCH("theater/spaces", N2794)),"spaces")</f>
        <v>plays</v>
      </c>
      <c r="S2794" s="6">
        <f t="shared" si="218"/>
        <v>42183.231006944443</v>
      </c>
      <c r="T2794" s="6">
        <f t="shared" si="219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tr">
        <f t="shared" si="217"/>
        <v>theater</v>
      </c>
      <c r="R2795" t="str" cm="1">
        <f t="array" ref="R2795">_xlfn.IFS(ISNUMBER(SEARCH("film &amp; video/television", N2795)),"television",ISNUMBER(SEARCH("film &amp; video/animation", N2795)),"animation",ISNUMBER(SEARCH("film &amp; video/documentary", N2795)),"documentary",ISNUMBER(SEARCH("film &amp; video/drama", N2795)),"drama",ISNUMBER(SEARCH("film &amp; video/science fiction", N2795)),"science fiction",ISNUMBER(SEARCH("film &amp; video/shorts", N2795)),"shorts",ISNUMBER(SEARCH("food/food trucks", N2795)),"food trucks",ISNUMBER(SEARCH("food/restaurants", N2795)),"restaurants",ISNUMBER(SEARCH("food/small batch", N2795)),"small batch",ISNUMBER(SEARCH("games/mobile games", N2795)),"mobile games",ISNUMBER(SEARCH("games/tabletop games", N2795)),"tabletop games",ISNUMBER(SEARCH("games/video games", N2795)),"video games",ISNUMBER(SEARCH("music/classical music", N2795)),"classical music",ISNUMBER(SEARCH("music/electronic music", N2795)),"electronic music",ISNUMBER(SEARCH("music/faith", N2795)),"faith",ISNUMBER(SEARCH("music/indie rock", N2795)),"indie rock",ISNUMBER(SEARCH("music/jazz", N2795)),"jazz",ISNUMBER(SEARCH("music/metal", N2795)),"metal",ISNUMBER(SEARCH("music/pop", N2795)),"pop",ISNUMBER(SEARCH("music/rock", N2795)),"rock",ISNUMBER(SEARCH("music/world music", N2795)),"world music",ISNUMBER(SEARCH("journalism/audio", N2795)),"audio",ISNUMBER(SEARCH("photography/nature", N2795)),"nature",ISNUMBER(SEARCH("photography/people", N2795)),"people",ISNUMBER(SEARCH("photography/photobooks", N2795)),"photobooks",ISNUMBER(SEARCH("photography/places", N2795)),"places",ISNUMBER(SEARCH("publishing/art books", N2795)),"art books",ISNUMBER(SEARCH("publishing/children's books", N2795)),"children's books",ISNUMBER(SEARCH("publishing/fiction", N2795)),"fiction",ISNUMBER(SEARCH("publishing/nonfiction", N2795)),"nonfiction",ISNUMBER(SEARCH("publishing/radio &amp; podcasts", N2795)),"radio &amp; podcasts",ISNUMBER(SEARCH("publishing/translations", N2795)),"translations",ISNUMBER(SEARCH("technology/gadgets", N2795)),"gadgets",ISNUMBER(SEARCH("technology/hardware", N2795)),"hardware",ISNUMBER(SEARCH("technology/makerspaces", N2795)),"makerspaces",ISNUMBER(SEARCH("technology/space exploration", N2795)),"space exploration",ISNUMBER(SEARCH("technology/wearables", N2795)),"wearables",ISNUMBER(SEARCH("technology/web", N2795)),"web",ISNUMBER(SEARCH("theater/musical", N2795)),"musical",ISNUMBER(SEARCH("theater/plays", N2795)),"plays",ISNUMBER(SEARCH("theater/spaces", N2795)),"spaces")</f>
        <v>plays</v>
      </c>
      <c r="S2795" s="6">
        <f t="shared" si="218"/>
        <v>42176.419039351851</v>
      </c>
      <c r="T2795" s="6">
        <f t="shared" si="219"/>
        <v>42206.419039351851</v>
      </c>
    </row>
    <row r="2796" spans="1:20" ht="48" hidden="1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tr" cm="1">
        <f t="array" ref="R2796">_xlfn.IFS(ISNUMBER(SEARCH("film &amp; video/television", N2796)),"television",ISNUMBER(SEARCH("film &amp; video/animation", N2796)),"animation",ISNUMBER(SEARCH("film &amp; video/documentary", N2796)),"documentary",ISNUMBER(SEARCH("film &amp; video/drama", N2796)),"drama",ISNUMBER(SEARCH("film &amp; video/science fiction", N2796)),"science fiction",ISNUMBER(SEARCH("film &amp; video/shorts", N2796)),"shorts",ISNUMBER(SEARCH("food/food trucks", N2796)),"food trucks",ISNUMBER(SEARCH("food/restaurants", N2796)),"restaurants",ISNUMBER(SEARCH("food/small batch", N2796)),"small batch",ISNUMBER(SEARCH("games/mobile games", N2796)),"mobile games",ISNUMBER(SEARCH("games/tabletop games", N2796)),"tabletop games",ISNUMBER(SEARCH("games/video games", N2796)),"video games",ISNUMBER(SEARCH("music/classical music", N2796)),"classical music",ISNUMBER(SEARCH("music/electronic music", N2796)),"electronic music",ISNUMBER(SEARCH("music/faith", N2796)),"faith",ISNUMBER(SEARCH("music/indie rock", N2796)),"indie rock",ISNUMBER(SEARCH("music/jazz", N2796)),"jazz",ISNUMBER(SEARCH("music/metal", N2796)),"metal",ISNUMBER(SEARCH("music/pop", N2796)),"pop",ISNUMBER(SEARCH("music/rock", N2796)),"rock",ISNUMBER(SEARCH("music/world music", N2796)),"world music",ISNUMBER(SEARCH("journalism/audio", N2796)),"audio",ISNUMBER(SEARCH("photography/nature", N2796)),"nature",ISNUMBER(SEARCH("photography/people", N2796)),"people",ISNUMBER(SEARCH("photography/photobooks", N2796)),"photobooks",ISNUMBER(SEARCH("photography/places", N2796)),"places",ISNUMBER(SEARCH("publishing/art books", N2796)),"art books",ISNUMBER(SEARCH("publishing/children's books", N2796)),"children's books",ISNUMBER(SEARCH("publishing/fiction", N2796)),"fiction",ISNUMBER(SEARCH("publishing/nonfiction", N2796)),"nonfiction",ISNUMBER(SEARCH("publishing/radio &amp; podcasts", N2796)),"radio &amp; podcasts",ISNUMBER(SEARCH("publishing/translations", N2796)),"translations",ISNUMBER(SEARCH("technology/gadgets", N2796)),"gadgets",ISNUMBER(SEARCH("technology/hardware", N2796)),"hardware",ISNUMBER(SEARCH("technology/makerspaces", N2796)),"makerspaces",ISNUMBER(SEARCH("technology/space exploration", N2796)),"space exploration",ISNUMBER(SEARCH("technology/wearables", N2796)),"wearables",ISNUMBER(SEARCH("technology/web", N2796)),"web",ISNUMBER(SEARCH("theater/musical", N2796)),"musical",ISNUMBER(SEARCH("theater/plays", N2796)),"plays",ISNUMBER(SEARCH("theater/spaces", N2796)),"spaces")</f>
        <v>plays</v>
      </c>
      <c r="S2796" s="6">
        <f t="shared" si="218"/>
        <v>42416.691655092596</v>
      </c>
      <c r="T2796" s="6">
        <f t="shared" si="219"/>
        <v>42432.791666666672</v>
      </c>
    </row>
    <row r="2797" spans="1:20" ht="48" hidden="1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tr">
        <f t="shared" si="217"/>
        <v>theater</v>
      </c>
      <c r="R2797" t="str" cm="1">
        <f t="array" ref="R2797">_xlfn.IFS(ISNUMBER(SEARCH("film &amp; video/television", N2797)),"television",ISNUMBER(SEARCH("film &amp; video/animation", N2797)),"animation",ISNUMBER(SEARCH("film &amp; video/documentary", N2797)),"documentary",ISNUMBER(SEARCH("film &amp; video/drama", N2797)),"drama",ISNUMBER(SEARCH("film &amp; video/science fiction", N2797)),"science fiction",ISNUMBER(SEARCH("film &amp; video/shorts", N2797)),"shorts",ISNUMBER(SEARCH("food/food trucks", N2797)),"food trucks",ISNUMBER(SEARCH("food/restaurants", N2797)),"restaurants",ISNUMBER(SEARCH("food/small batch", N2797)),"small batch",ISNUMBER(SEARCH("games/mobile games", N2797)),"mobile games",ISNUMBER(SEARCH("games/tabletop games", N2797)),"tabletop games",ISNUMBER(SEARCH("games/video games", N2797)),"video games",ISNUMBER(SEARCH("music/classical music", N2797)),"classical music",ISNUMBER(SEARCH("music/electronic music", N2797)),"electronic music",ISNUMBER(SEARCH("music/faith", N2797)),"faith",ISNUMBER(SEARCH("music/indie rock", N2797)),"indie rock",ISNUMBER(SEARCH("music/jazz", N2797)),"jazz",ISNUMBER(SEARCH("music/metal", N2797)),"metal",ISNUMBER(SEARCH("music/pop", N2797)),"pop",ISNUMBER(SEARCH("music/rock", N2797)),"rock",ISNUMBER(SEARCH("music/world music", N2797)),"world music",ISNUMBER(SEARCH("journalism/audio", N2797)),"audio",ISNUMBER(SEARCH("photography/nature", N2797)),"nature",ISNUMBER(SEARCH("photography/people", N2797)),"people",ISNUMBER(SEARCH("photography/photobooks", N2797)),"photobooks",ISNUMBER(SEARCH("photography/places", N2797)),"places",ISNUMBER(SEARCH("publishing/art books", N2797)),"art books",ISNUMBER(SEARCH("publishing/children's books", N2797)),"children's books",ISNUMBER(SEARCH("publishing/fiction", N2797)),"fiction",ISNUMBER(SEARCH("publishing/nonfiction", N2797)),"nonfiction",ISNUMBER(SEARCH("publishing/radio &amp; podcasts", N2797)),"radio &amp; podcasts",ISNUMBER(SEARCH("publishing/translations", N2797)),"translations",ISNUMBER(SEARCH("technology/gadgets", N2797)),"gadgets",ISNUMBER(SEARCH("technology/hardware", N2797)),"hardware",ISNUMBER(SEARCH("technology/makerspaces", N2797)),"makerspaces",ISNUMBER(SEARCH("technology/space exploration", N2797)),"space exploration",ISNUMBER(SEARCH("technology/wearables", N2797)),"wearables",ISNUMBER(SEARCH("technology/web", N2797)),"web",ISNUMBER(SEARCH("theater/musical", N2797)),"musical",ISNUMBER(SEARCH("theater/plays", N2797)),"plays",ISNUMBER(SEARCH("theater/spaces", N2797)),"spaces")</f>
        <v>plays</v>
      </c>
      <c r="S2797" s="6">
        <f t="shared" si="218"/>
        <v>41780.525937500002</v>
      </c>
      <c r="T2797" s="6">
        <f t="shared" si="219"/>
        <v>41796.958333333336</v>
      </c>
    </row>
    <row r="2798" spans="1:20" ht="48" hidden="1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tr">
        <f t="shared" si="217"/>
        <v>theater</v>
      </c>
      <c r="R2798" t="str" cm="1">
        <f t="array" ref="R2798">_xlfn.IFS(ISNUMBER(SEARCH("film &amp; video/television", N2798)),"television",ISNUMBER(SEARCH("film &amp; video/animation", N2798)),"animation",ISNUMBER(SEARCH("film &amp; video/documentary", N2798)),"documentary",ISNUMBER(SEARCH("film &amp; video/drama", N2798)),"drama",ISNUMBER(SEARCH("film &amp; video/science fiction", N2798)),"science fiction",ISNUMBER(SEARCH("film &amp; video/shorts", N2798)),"shorts",ISNUMBER(SEARCH("food/food trucks", N2798)),"food trucks",ISNUMBER(SEARCH("food/restaurants", N2798)),"restaurants",ISNUMBER(SEARCH("food/small batch", N2798)),"small batch",ISNUMBER(SEARCH("games/mobile games", N2798)),"mobile games",ISNUMBER(SEARCH("games/tabletop games", N2798)),"tabletop games",ISNUMBER(SEARCH("games/video games", N2798)),"video games",ISNUMBER(SEARCH("music/classical music", N2798)),"classical music",ISNUMBER(SEARCH("music/electronic music", N2798)),"electronic music",ISNUMBER(SEARCH("music/faith", N2798)),"faith",ISNUMBER(SEARCH("music/indie rock", N2798)),"indie rock",ISNUMBER(SEARCH("music/jazz", N2798)),"jazz",ISNUMBER(SEARCH("music/metal", N2798)),"metal",ISNUMBER(SEARCH("music/pop", N2798)),"pop",ISNUMBER(SEARCH("music/rock", N2798)),"rock",ISNUMBER(SEARCH("music/world music", N2798)),"world music",ISNUMBER(SEARCH("journalism/audio", N2798)),"audio",ISNUMBER(SEARCH("photography/nature", N2798)),"nature",ISNUMBER(SEARCH("photography/people", N2798)),"people",ISNUMBER(SEARCH("photography/photobooks", N2798)),"photobooks",ISNUMBER(SEARCH("photography/places", N2798)),"places",ISNUMBER(SEARCH("publishing/art books", N2798)),"art books",ISNUMBER(SEARCH("publishing/children's books", N2798)),"children's books",ISNUMBER(SEARCH("publishing/fiction", N2798)),"fiction",ISNUMBER(SEARCH("publishing/nonfiction", N2798)),"nonfiction",ISNUMBER(SEARCH("publishing/radio &amp; podcasts", N2798)),"radio &amp; podcasts",ISNUMBER(SEARCH("publishing/translations", N2798)),"translations",ISNUMBER(SEARCH("technology/gadgets", N2798)),"gadgets",ISNUMBER(SEARCH("technology/hardware", N2798)),"hardware",ISNUMBER(SEARCH("technology/makerspaces", N2798)),"makerspaces",ISNUMBER(SEARCH("technology/space exploration", N2798)),"space exploration",ISNUMBER(SEARCH("technology/wearables", N2798)),"wearables",ISNUMBER(SEARCH("technology/web", N2798)),"web",ISNUMBER(SEARCH("theater/musical", N2798)),"musical",ISNUMBER(SEARCH("theater/plays", N2798)),"plays",ISNUMBER(SEARCH("theater/spaces", N2798)),"spaces")</f>
        <v>plays</v>
      </c>
      <c r="S2798" s="6">
        <f t="shared" si="218"/>
        <v>41795.528101851851</v>
      </c>
      <c r="T2798" s="6">
        <f t="shared" si="219"/>
        <v>41825.528101851851</v>
      </c>
    </row>
    <row r="2799" spans="1:20" ht="48" hidden="1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tr">
        <f t="shared" si="217"/>
        <v>theater</v>
      </c>
      <c r="R2799" t="str" cm="1">
        <f t="array" ref="R2799">_xlfn.IFS(ISNUMBER(SEARCH("film &amp; video/television", N2799)),"television",ISNUMBER(SEARCH("film &amp; video/animation", N2799)),"animation",ISNUMBER(SEARCH("film &amp; video/documentary", N2799)),"documentary",ISNUMBER(SEARCH("film &amp; video/drama", N2799)),"drama",ISNUMBER(SEARCH("film &amp; video/science fiction", N2799)),"science fiction",ISNUMBER(SEARCH("film &amp; video/shorts", N2799)),"shorts",ISNUMBER(SEARCH("food/food trucks", N2799)),"food trucks",ISNUMBER(SEARCH("food/restaurants", N2799)),"restaurants",ISNUMBER(SEARCH("food/small batch", N2799)),"small batch",ISNUMBER(SEARCH("games/mobile games", N2799)),"mobile games",ISNUMBER(SEARCH("games/tabletop games", N2799)),"tabletop games",ISNUMBER(SEARCH("games/video games", N2799)),"video games",ISNUMBER(SEARCH("music/classical music", N2799)),"classical music",ISNUMBER(SEARCH("music/electronic music", N2799)),"electronic music",ISNUMBER(SEARCH("music/faith", N2799)),"faith",ISNUMBER(SEARCH("music/indie rock", N2799)),"indie rock",ISNUMBER(SEARCH("music/jazz", N2799)),"jazz",ISNUMBER(SEARCH("music/metal", N2799)),"metal",ISNUMBER(SEARCH("music/pop", N2799)),"pop",ISNUMBER(SEARCH("music/rock", N2799)),"rock",ISNUMBER(SEARCH("music/world music", N2799)),"world music",ISNUMBER(SEARCH("journalism/audio", N2799)),"audio",ISNUMBER(SEARCH("photography/nature", N2799)),"nature",ISNUMBER(SEARCH("photography/people", N2799)),"people",ISNUMBER(SEARCH("photography/photobooks", N2799)),"photobooks",ISNUMBER(SEARCH("photography/places", N2799)),"places",ISNUMBER(SEARCH("publishing/art books", N2799)),"art books",ISNUMBER(SEARCH("publishing/children's books", N2799)),"children's books",ISNUMBER(SEARCH("publishing/fiction", N2799)),"fiction",ISNUMBER(SEARCH("publishing/nonfiction", N2799)),"nonfiction",ISNUMBER(SEARCH("publishing/radio &amp; podcasts", N2799)),"radio &amp; podcasts",ISNUMBER(SEARCH("publishing/translations", N2799)),"translations",ISNUMBER(SEARCH("technology/gadgets", N2799)),"gadgets",ISNUMBER(SEARCH("technology/hardware", N2799)),"hardware",ISNUMBER(SEARCH("technology/makerspaces", N2799)),"makerspaces",ISNUMBER(SEARCH("technology/space exploration", N2799)),"space exploration",ISNUMBER(SEARCH("technology/wearables", N2799)),"wearables",ISNUMBER(SEARCH("technology/web", N2799)),"web",ISNUMBER(SEARCH("theater/musical", N2799)),"musical",ISNUMBER(SEARCH("theater/plays", N2799)),"plays",ISNUMBER(SEARCH("theater/spaces", N2799)),"spaces")</f>
        <v>plays</v>
      </c>
      <c r="S2799" s="6">
        <f t="shared" si="218"/>
        <v>41798.94027777778</v>
      </c>
      <c r="T2799" s="6">
        <f t="shared" si="219"/>
        <v>41828.94027777778</v>
      </c>
    </row>
    <row r="2800" spans="1:20" ht="48" hidden="1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tr">
        <f t="shared" si="217"/>
        <v>theater</v>
      </c>
      <c r="R2800" t="str" cm="1">
        <f t="array" ref="R2800">_xlfn.IFS(ISNUMBER(SEARCH("film &amp; video/television", N2800)),"television",ISNUMBER(SEARCH("film &amp; video/animation", N2800)),"animation",ISNUMBER(SEARCH("film &amp; video/documentary", N2800)),"documentary",ISNUMBER(SEARCH("film &amp; video/drama", N2800)),"drama",ISNUMBER(SEARCH("film &amp; video/science fiction", N2800)),"science fiction",ISNUMBER(SEARCH("film &amp; video/shorts", N2800)),"shorts",ISNUMBER(SEARCH("food/food trucks", N2800)),"food trucks",ISNUMBER(SEARCH("food/restaurants", N2800)),"restaurants",ISNUMBER(SEARCH("food/small batch", N2800)),"small batch",ISNUMBER(SEARCH("games/mobile games", N2800)),"mobile games",ISNUMBER(SEARCH("games/tabletop games", N2800)),"tabletop games",ISNUMBER(SEARCH("games/video games", N2800)),"video games",ISNUMBER(SEARCH("music/classical music", N2800)),"classical music",ISNUMBER(SEARCH("music/electronic music", N2800)),"electronic music",ISNUMBER(SEARCH("music/faith", N2800)),"faith",ISNUMBER(SEARCH("music/indie rock", N2800)),"indie rock",ISNUMBER(SEARCH("music/jazz", N2800)),"jazz",ISNUMBER(SEARCH("music/metal", N2800)),"metal",ISNUMBER(SEARCH("music/pop", N2800)),"pop",ISNUMBER(SEARCH("music/rock", N2800)),"rock",ISNUMBER(SEARCH("music/world music", N2800)),"world music",ISNUMBER(SEARCH("journalism/audio", N2800)),"audio",ISNUMBER(SEARCH("photography/nature", N2800)),"nature",ISNUMBER(SEARCH("photography/people", N2800)),"people",ISNUMBER(SEARCH("photography/photobooks", N2800)),"photobooks",ISNUMBER(SEARCH("photography/places", N2800)),"places",ISNUMBER(SEARCH("publishing/art books", N2800)),"art books",ISNUMBER(SEARCH("publishing/children's books", N2800)),"children's books",ISNUMBER(SEARCH("publishing/fiction", N2800)),"fiction",ISNUMBER(SEARCH("publishing/nonfiction", N2800)),"nonfiction",ISNUMBER(SEARCH("publishing/radio &amp; podcasts", N2800)),"radio &amp; podcasts",ISNUMBER(SEARCH("publishing/translations", N2800)),"translations",ISNUMBER(SEARCH("technology/gadgets", N2800)),"gadgets",ISNUMBER(SEARCH("technology/hardware", N2800)),"hardware",ISNUMBER(SEARCH("technology/makerspaces", N2800)),"makerspaces",ISNUMBER(SEARCH("technology/space exploration", N2800)),"space exploration",ISNUMBER(SEARCH("technology/wearables", N2800)),"wearables",ISNUMBER(SEARCH("technology/web", N2800)),"web",ISNUMBER(SEARCH("theater/musical", N2800)),"musical",ISNUMBER(SEARCH("theater/plays", N2800)),"plays",ISNUMBER(SEARCH("theater/spaces", N2800)),"spaces")</f>
        <v>plays</v>
      </c>
      <c r="S2800" s="6">
        <f t="shared" si="218"/>
        <v>42201.675011574072</v>
      </c>
      <c r="T2800" s="6">
        <f t="shared" si="219"/>
        <v>42216.666666666672</v>
      </c>
    </row>
    <row r="2801" spans="1:20" ht="48" hidden="1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tr">
        <f t="shared" si="217"/>
        <v>theater</v>
      </c>
      <c r="R2801" t="str" cm="1">
        <f t="array" ref="R2801">_xlfn.IFS(ISNUMBER(SEARCH("film &amp; video/television", N2801)),"television",ISNUMBER(SEARCH("film &amp; video/animation", N2801)),"animation",ISNUMBER(SEARCH("film &amp; video/documentary", N2801)),"documentary",ISNUMBER(SEARCH("film &amp; video/drama", N2801)),"drama",ISNUMBER(SEARCH("film &amp; video/science fiction", N2801)),"science fiction",ISNUMBER(SEARCH("film &amp; video/shorts", N2801)),"shorts",ISNUMBER(SEARCH("food/food trucks", N2801)),"food trucks",ISNUMBER(SEARCH("food/restaurants", N2801)),"restaurants",ISNUMBER(SEARCH("food/small batch", N2801)),"small batch",ISNUMBER(SEARCH("games/mobile games", N2801)),"mobile games",ISNUMBER(SEARCH("games/tabletop games", N2801)),"tabletop games",ISNUMBER(SEARCH("games/video games", N2801)),"video games",ISNUMBER(SEARCH("music/classical music", N2801)),"classical music",ISNUMBER(SEARCH("music/electronic music", N2801)),"electronic music",ISNUMBER(SEARCH("music/faith", N2801)),"faith",ISNUMBER(SEARCH("music/indie rock", N2801)),"indie rock",ISNUMBER(SEARCH("music/jazz", N2801)),"jazz",ISNUMBER(SEARCH("music/metal", N2801)),"metal",ISNUMBER(SEARCH("music/pop", N2801)),"pop",ISNUMBER(SEARCH("music/rock", N2801)),"rock",ISNUMBER(SEARCH("music/world music", N2801)),"world music",ISNUMBER(SEARCH("journalism/audio", N2801)),"audio",ISNUMBER(SEARCH("photography/nature", N2801)),"nature",ISNUMBER(SEARCH("photography/people", N2801)),"people",ISNUMBER(SEARCH("photography/photobooks", N2801)),"photobooks",ISNUMBER(SEARCH("photography/places", N2801)),"places",ISNUMBER(SEARCH("publishing/art books", N2801)),"art books",ISNUMBER(SEARCH("publishing/children's books", N2801)),"children's books",ISNUMBER(SEARCH("publishing/fiction", N2801)),"fiction",ISNUMBER(SEARCH("publishing/nonfiction", N2801)),"nonfiction",ISNUMBER(SEARCH("publishing/radio &amp; podcasts", N2801)),"radio &amp; podcasts",ISNUMBER(SEARCH("publishing/translations", N2801)),"translations",ISNUMBER(SEARCH("technology/gadgets", N2801)),"gadgets",ISNUMBER(SEARCH("technology/hardware", N2801)),"hardware",ISNUMBER(SEARCH("technology/makerspaces", N2801)),"makerspaces",ISNUMBER(SEARCH("technology/space exploration", N2801)),"space exploration",ISNUMBER(SEARCH("technology/wearables", N2801)),"wearables",ISNUMBER(SEARCH("technology/web", N2801)),"web",ISNUMBER(SEARCH("theater/musical", N2801)),"musical",ISNUMBER(SEARCH("theater/plays", N2801)),"plays",ISNUMBER(SEARCH("theater/spaces", N2801)),"spaces")</f>
        <v>plays</v>
      </c>
      <c r="S2801" s="6">
        <f t="shared" si="218"/>
        <v>42507.264699074076</v>
      </c>
      <c r="T2801" s="6">
        <f t="shared" si="219"/>
        <v>42538.666666666672</v>
      </c>
    </row>
    <row r="2802" spans="1:20" ht="48" hidden="1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tr">
        <f t="shared" si="217"/>
        <v>theater</v>
      </c>
      <c r="R2802" t="str" cm="1">
        <f t="array" ref="R2802">_xlfn.IFS(ISNUMBER(SEARCH("film &amp; video/television", N2802)),"television",ISNUMBER(SEARCH("film &amp; video/animation", N2802)),"animation",ISNUMBER(SEARCH("film &amp; video/documentary", N2802)),"documentary",ISNUMBER(SEARCH("film &amp; video/drama", N2802)),"drama",ISNUMBER(SEARCH("film &amp; video/science fiction", N2802)),"science fiction",ISNUMBER(SEARCH("film &amp; video/shorts", N2802)),"shorts",ISNUMBER(SEARCH("food/food trucks", N2802)),"food trucks",ISNUMBER(SEARCH("food/restaurants", N2802)),"restaurants",ISNUMBER(SEARCH("food/small batch", N2802)),"small batch",ISNUMBER(SEARCH("games/mobile games", N2802)),"mobile games",ISNUMBER(SEARCH("games/tabletop games", N2802)),"tabletop games",ISNUMBER(SEARCH("games/video games", N2802)),"video games",ISNUMBER(SEARCH("music/classical music", N2802)),"classical music",ISNUMBER(SEARCH("music/electronic music", N2802)),"electronic music",ISNUMBER(SEARCH("music/faith", N2802)),"faith",ISNUMBER(SEARCH("music/indie rock", N2802)),"indie rock",ISNUMBER(SEARCH("music/jazz", N2802)),"jazz",ISNUMBER(SEARCH("music/metal", N2802)),"metal",ISNUMBER(SEARCH("music/pop", N2802)),"pop",ISNUMBER(SEARCH("music/rock", N2802)),"rock",ISNUMBER(SEARCH("music/world music", N2802)),"world music",ISNUMBER(SEARCH("journalism/audio", N2802)),"audio",ISNUMBER(SEARCH("photography/nature", N2802)),"nature",ISNUMBER(SEARCH("photography/people", N2802)),"people",ISNUMBER(SEARCH("photography/photobooks", N2802)),"photobooks",ISNUMBER(SEARCH("photography/places", N2802)),"places",ISNUMBER(SEARCH("publishing/art books", N2802)),"art books",ISNUMBER(SEARCH("publishing/children's books", N2802)),"children's books",ISNUMBER(SEARCH("publishing/fiction", N2802)),"fiction",ISNUMBER(SEARCH("publishing/nonfiction", N2802)),"nonfiction",ISNUMBER(SEARCH("publishing/radio &amp; podcasts", N2802)),"radio &amp; podcasts",ISNUMBER(SEARCH("publishing/translations", N2802)),"translations",ISNUMBER(SEARCH("technology/gadgets", N2802)),"gadgets",ISNUMBER(SEARCH("technology/hardware", N2802)),"hardware",ISNUMBER(SEARCH("technology/makerspaces", N2802)),"makerspaces",ISNUMBER(SEARCH("technology/space exploration", N2802)),"space exploration",ISNUMBER(SEARCH("technology/wearables", N2802)),"wearables",ISNUMBER(SEARCH("technology/web", N2802)),"web",ISNUMBER(SEARCH("theater/musical", N2802)),"musical",ISNUMBER(SEARCH("theater/plays", N2802)),"plays",ISNUMBER(SEARCH("theater/spaces", N2802)),"spaces")</f>
        <v>plays</v>
      </c>
      <c r="S2802" s="6">
        <f t="shared" si="218"/>
        <v>41948.552847222221</v>
      </c>
      <c r="T2802" s="6">
        <f t="shared" si="219"/>
        <v>42008.552847222221</v>
      </c>
    </row>
    <row r="2803" spans="1:20" ht="48" hidden="1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tr">
        <f t="shared" si="217"/>
        <v>theater</v>
      </c>
      <c r="R2803" t="str" cm="1">
        <f t="array" ref="R2803">_xlfn.IFS(ISNUMBER(SEARCH("film &amp; video/television", N2803)),"television",ISNUMBER(SEARCH("film &amp; video/animation", N2803)),"animation",ISNUMBER(SEARCH("film &amp; video/documentary", N2803)),"documentary",ISNUMBER(SEARCH("film &amp; video/drama", N2803)),"drama",ISNUMBER(SEARCH("film &amp; video/science fiction", N2803)),"science fiction",ISNUMBER(SEARCH("film &amp; video/shorts", N2803)),"shorts",ISNUMBER(SEARCH("food/food trucks", N2803)),"food trucks",ISNUMBER(SEARCH("food/restaurants", N2803)),"restaurants",ISNUMBER(SEARCH("food/small batch", N2803)),"small batch",ISNUMBER(SEARCH("games/mobile games", N2803)),"mobile games",ISNUMBER(SEARCH("games/tabletop games", N2803)),"tabletop games",ISNUMBER(SEARCH("games/video games", N2803)),"video games",ISNUMBER(SEARCH("music/classical music", N2803)),"classical music",ISNUMBER(SEARCH("music/electronic music", N2803)),"electronic music",ISNUMBER(SEARCH("music/faith", N2803)),"faith",ISNUMBER(SEARCH("music/indie rock", N2803)),"indie rock",ISNUMBER(SEARCH("music/jazz", N2803)),"jazz",ISNUMBER(SEARCH("music/metal", N2803)),"metal",ISNUMBER(SEARCH("music/pop", N2803)),"pop",ISNUMBER(SEARCH("music/rock", N2803)),"rock",ISNUMBER(SEARCH("music/world music", N2803)),"world music",ISNUMBER(SEARCH("journalism/audio", N2803)),"audio",ISNUMBER(SEARCH("photography/nature", N2803)),"nature",ISNUMBER(SEARCH("photography/people", N2803)),"people",ISNUMBER(SEARCH("photography/photobooks", N2803)),"photobooks",ISNUMBER(SEARCH("photography/places", N2803)),"places",ISNUMBER(SEARCH("publishing/art books", N2803)),"art books",ISNUMBER(SEARCH("publishing/children's books", N2803)),"children's books",ISNUMBER(SEARCH("publishing/fiction", N2803)),"fiction",ISNUMBER(SEARCH("publishing/nonfiction", N2803)),"nonfiction",ISNUMBER(SEARCH("publishing/radio &amp; podcasts", N2803)),"radio &amp; podcasts",ISNUMBER(SEARCH("publishing/translations", N2803)),"translations",ISNUMBER(SEARCH("technology/gadgets", N2803)),"gadgets",ISNUMBER(SEARCH("technology/hardware", N2803)),"hardware",ISNUMBER(SEARCH("technology/makerspaces", N2803)),"makerspaces",ISNUMBER(SEARCH("technology/space exploration", N2803)),"space exploration",ISNUMBER(SEARCH("technology/wearables", N2803)),"wearables",ISNUMBER(SEARCH("technology/web", N2803)),"web",ISNUMBER(SEARCH("theater/musical", N2803)),"musical",ISNUMBER(SEARCH("theater/plays", N2803)),"plays",ISNUMBER(SEARCH("theater/spaces", N2803)),"spaces")</f>
        <v>plays</v>
      </c>
      <c r="S2803" s="6">
        <f t="shared" si="218"/>
        <v>41900.243159722224</v>
      </c>
      <c r="T2803" s="6">
        <f t="shared" si="219"/>
        <v>41922.458333333336</v>
      </c>
    </row>
    <row r="2804" spans="1:20" ht="48" hidden="1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tr">
        <f t="shared" si="217"/>
        <v>theater</v>
      </c>
      <c r="R2804" t="str" cm="1">
        <f t="array" ref="R2804">_xlfn.IFS(ISNUMBER(SEARCH("film &amp; video/television", N2804)),"television",ISNUMBER(SEARCH("film &amp; video/animation", N2804)),"animation",ISNUMBER(SEARCH("film &amp; video/documentary", N2804)),"documentary",ISNUMBER(SEARCH("film &amp; video/drama", N2804)),"drama",ISNUMBER(SEARCH("film &amp; video/science fiction", N2804)),"science fiction",ISNUMBER(SEARCH("film &amp; video/shorts", N2804)),"shorts",ISNUMBER(SEARCH("food/food trucks", N2804)),"food trucks",ISNUMBER(SEARCH("food/restaurants", N2804)),"restaurants",ISNUMBER(SEARCH("food/small batch", N2804)),"small batch",ISNUMBER(SEARCH("games/mobile games", N2804)),"mobile games",ISNUMBER(SEARCH("games/tabletop games", N2804)),"tabletop games",ISNUMBER(SEARCH("games/video games", N2804)),"video games",ISNUMBER(SEARCH("music/classical music", N2804)),"classical music",ISNUMBER(SEARCH("music/electronic music", N2804)),"electronic music",ISNUMBER(SEARCH("music/faith", N2804)),"faith",ISNUMBER(SEARCH("music/indie rock", N2804)),"indie rock",ISNUMBER(SEARCH("music/jazz", N2804)),"jazz",ISNUMBER(SEARCH("music/metal", N2804)),"metal",ISNUMBER(SEARCH("music/pop", N2804)),"pop",ISNUMBER(SEARCH("music/rock", N2804)),"rock",ISNUMBER(SEARCH("music/world music", N2804)),"world music",ISNUMBER(SEARCH("journalism/audio", N2804)),"audio",ISNUMBER(SEARCH("photography/nature", N2804)),"nature",ISNUMBER(SEARCH("photography/people", N2804)),"people",ISNUMBER(SEARCH("photography/photobooks", N2804)),"photobooks",ISNUMBER(SEARCH("photography/places", N2804)),"places",ISNUMBER(SEARCH("publishing/art books", N2804)),"art books",ISNUMBER(SEARCH("publishing/children's books", N2804)),"children's books",ISNUMBER(SEARCH("publishing/fiction", N2804)),"fiction",ISNUMBER(SEARCH("publishing/nonfiction", N2804)),"nonfiction",ISNUMBER(SEARCH("publishing/radio &amp; podcasts", N2804)),"radio &amp; podcasts",ISNUMBER(SEARCH("publishing/translations", N2804)),"translations",ISNUMBER(SEARCH("technology/gadgets", N2804)),"gadgets",ISNUMBER(SEARCH("technology/hardware", N2804)),"hardware",ISNUMBER(SEARCH("technology/makerspaces", N2804)),"makerspaces",ISNUMBER(SEARCH("technology/space exploration", N2804)),"space exploration",ISNUMBER(SEARCH("technology/wearables", N2804)),"wearables",ISNUMBER(SEARCH("technology/web", N2804)),"web",ISNUMBER(SEARCH("theater/musical", N2804)),"musical",ISNUMBER(SEARCH("theater/plays", N2804)),"plays",ISNUMBER(SEARCH("theater/spaces", N2804)),"spaces")</f>
        <v>plays</v>
      </c>
      <c r="S2804" s="6">
        <f t="shared" si="218"/>
        <v>42192.64707175926</v>
      </c>
      <c r="T2804" s="6">
        <f t="shared" si="219"/>
        <v>42222.64707175926</v>
      </c>
    </row>
    <row r="2805" spans="1:20" ht="48" hidden="1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tr">
        <f t="shared" si="217"/>
        <v>theater</v>
      </c>
      <c r="R2805" t="str" cm="1">
        <f t="array" ref="R2805">_xlfn.IFS(ISNUMBER(SEARCH("film &amp; video/television", N2805)),"television",ISNUMBER(SEARCH("film &amp; video/animation", N2805)),"animation",ISNUMBER(SEARCH("film &amp; video/documentary", N2805)),"documentary",ISNUMBER(SEARCH("film &amp; video/drama", N2805)),"drama",ISNUMBER(SEARCH("film &amp; video/science fiction", N2805)),"science fiction",ISNUMBER(SEARCH("film &amp; video/shorts", N2805)),"shorts",ISNUMBER(SEARCH("food/food trucks", N2805)),"food trucks",ISNUMBER(SEARCH("food/restaurants", N2805)),"restaurants",ISNUMBER(SEARCH("food/small batch", N2805)),"small batch",ISNUMBER(SEARCH("games/mobile games", N2805)),"mobile games",ISNUMBER(SEARCH("games/tabletop games", N2805)),"tabletop games",ISNUMBER(SEARCH("games/video games", N2805)),"video games",ISNUMBER(SEARCH("music/classical music", N2805)),"classical music",ISNUMBER(SEARCH("music/electronic music", N2805)),"electronic music",ISNUMBER(SEARCH("music/faith", N2805)),"faith",ISNUMBER(SEARCH("music/indie rock", N2805)),"indie rock",ISNUMBER(SEARCH("music/jazz", N2805)),"jazz",ISNUMBER(SEARCH("music/metal", N2805)),"metal",ISNUMBER(SEARCH("music/pop", N2805)),"pop",ISNUMBER(SEARCH("music/rock", N2805)),"rock",ISNUMBER(SEARCH("music/world music", N2805)),"world music",ISNUMBER(SEARCH("journalism/audio", N2805)),"audio",ISNUMBER(SEARCH("photography/nature", N2805)),"nature",ISNUMBER(SEARCH("photography/people", N2805)),"people",ISNUMBER(SEARCH("photography/photobooks", N2805)),"photobooks",ISNUMBER(SEARCH("photography/places", N2805)),"places",ISNUMBER(SEARCH("publishing/art books", N2805)),"art books",ISNUMBER(SEARCH("publishing/children's books", N2805)),"children's books",ISNUMBER(SEARCH("publishing/fiction", N2805)),"fiction",ISNUMBER(SEARCH("publishing/nonfiction", N2805)),"nonfiction",ISNUMBER(SEARCH("publishing/radio &amp; podcasts", N2805)),"radio &amp; podcasts",ISNUMBER(SEARCH("publishing/translations", N2805)),"translations",ISNUMBER(SEARCH("technology/gadgets", N2805)),"gadgets",ISNUMBER(SEARCH("technology/hardware", N2805)),"hardware",ISNUMBER(SEARCH("technology/makerspaces", N2805)),"makerspaces",ISNUMBER(SEARCH("technology/space exploration", N2805)),"space exploration",ISNUMBER(SEARCH("technology/wearables", N2805)),"wearables",ISNUMBER(SEARCH("technology/web", N2805)),"web",ISNUMBER(SEARCH("theater/musical", N2805)),"musical",ISNUMBER(SEARCH("theater/plays", N2805)),"plays",ISNUMBER(SEARCH("theater/spaces", N2805)),"spaces")</f>
        <v>plays</v>
      </c>
      <c r="S2805" s="6">
        <f t="shared" si="218"/>
        <v>42158.065694444449</v>
      </c>
      <c r="T2805" s="6">
        <f t="shared" si="219"/>
        <v>42201</v>
      </c>
    </row>
    <row r="2806" spans="1:20" ht="48" hidden="1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tr">
        <f t="shared" si="217"/>
        <v>theater</v>
      </c>
      <c r="R2806" t="str" cm="1">
        <f t="array" ref="R2806">_xlfn.IFS(ISNUMBER(SEARCH("film &amp; video/television", N2806)),"television",ISNUMBER(SEARCH("film &amp; video/animation", N2806)),"animation",ISNUMBER(SEARCH("film &amp; video/documentary", N2806)),"documentary",ISNUMBER(SEARCH("film &amp; video/drama", N2806)),"drama",ISNUMBER(SEARCH("film &amp; video/science fiction", N2806)),"science fiction",ISNUMBER(SEARCH("film &amp; video/shorts", N2806)),"shorts",ISNUMBER(SEARCH("food/food trucks", N2806)),"food trucks",ISNUMBER(SEARCH("food/restaurants", N2806)),"restaurants",ISNUMBER(SEARCH("food/small batch", N2806)),"small batch",ISNUMBER(SEARCH("games/mobile games", N2806)),"mobile games",ISNUMBER(SEARCH("games/tabletop games", N2806)),"tabletop games",ISNUMBER(SEARCH("games/video games", N2806)),"video games",ISNUMBER(SEARCH("music/classical music", N2806)),"classical music",ISNUMBER(SEARCH("music/electronic music", N2806)),"electronic music",ISNUMBER(SEARCH("music/faith", N2806)),"faith",ISNUMBER(SEARCH("music/indie rock", N2806)),"indie rock",ISNUMBER(SEARCH("music/jazz", N2806)),"jazz",ISNUMBER(SEARCH("music/metal", N2806)),"metal",ISNUMBER(SEARCH("music/pop", N2806)),"pop",ISNUMBER(SEARCH("music/rock", N2806)),"rock",ISNUMBER(SEARCH("music/world music", N2806)),"world music",ISNUMBER(SEARCH("journalism/audio", N2806)),"audio",ISNUMBER(SEARCH("photography/nature", N2806)),"nature",ISNUMBER(SEARCH("photography/people", N2806)),"people",ISNUMBER(SEARCH("photography/photobooks", N2806)),"photobooks",ISNUMBER(SEARCH("photography/places", N2806)),"places",ISNUMBER(SEARCH("publishing/art books", N2806)),"art books",ISNUMBER(SEARCH("publishing/children's books", N2806)),"children's books",ISNUMBER(SEARCH("publishing/fiction", N2806)),"fiction",ISNUMBER(SEARCH("publishing/nonfiction", N2806)),"nonfiction",ISNUMBER(SEARCH("publishing/radio &amp; podcasts", N2806)),"radio &amp; podcasts",ISNUMBER(SEARCH("publishing/translations", N2806)),"translations",ISNUMBER(SEARCH("technology/gadgets", N2806)),"gadgets",ISNUMBER(SEARCH("technology/hardware", N2806)),"hardware",ISNUMBER(SEARCH("technology/makerspaces", N2806)),"makerspaces",ISNUMBER(SEARCH("technology/space exploration", N2806)),"space exploration",ISNUMBER(SEARCH("technology/wearables", N2806)),"wearables",ISNUMBER(SEARCH("technology/web", N2806)),"web",ISNUMBER(SEARCH("theater/musical", N2806)),"musical",ISNUMBER(SEARCH("theater/plays", N2806)),"plays",ISNUMBER(SEARCH("theater/spaces", N2806)),"spaces")</f>
        <v>plays</v>
      </c>
      <c r="S2806" s="6">
        <f t="shared" si="218"/>
        <v>41881.453587962962</v>
      </c>
      <c r="T2806" s="6">
        <f t="shared" si="219"/>
        <v>41911.453587962962</v>
      </c>
    </row>
    <row r="2807" spans="1:20" ht="64" hidden="1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tr">
        <f t="shared" si="217"/>
        <v>theater</v>
      </c>
      <c r="R2807" t="str" cm="1">
        <f t="array" ref="R2807">_xlfn.IFS(ISNUMBER(SEARCH("film &amp; video/television", N2807)),"television",ISNUMBER(SEARCH("film &amp; video/animation", N2807)),"animation",ISNUMBER(SEARCH("film &amp; video/documentary", N2807)),"documentary",ISNUMBER(SEARCH("film &amp; video/drama", N2807)),"drama",ISNUMBER(SEARCH("film &amp; video/science fiction", N2807)),"science fiction",ISNUMBER(SEARCH("film &amp; video/shorts", N2807)),"shorts",ISNUMBER(SEARCH("food/food trucks", N2807)),"food trucks",ISNUMBER(SEARCH("food/restaurants", N2807)),"restaurants",ISNUMBER(SEARCH("food/small batch", N2807)),"small batch",ISNUMBER(SEARCH("games/mobile games", N2807)),"mobile games",ISNUMBER(SEARCH("games/tabletop games", N2807)),"tabletop games",ISNUMBER(SEARCH("games/video games", N2807)),"video games",ISNUMBER(SEARCH("music/classical music", N2807)),"classical music",ISNUMBER(SEARCH("music/electronic music", N2807)),"electronic music",ISNUMBER(SEARCH("music/faith", N2807)),"faith",ISNUMBER(SEARCH("music/indie rock", N2807)),"indie rock",ISNUMBER(SEARCH("music/jazz", N2807)),"jazz",ISNUMBER(SEARCH("music/metal", N2807)),"metal",ISNUMBER(SEARCH("music/pop", N2807)),"pop",ISNUMBER(SEARCH("music/rock", N2807)),"rock",ISNUMBER(SEARCH("music/world music", N2807)),"world music",ISNUMBER(SEARCH("journalism/audio", N2807)),"audio",ISNUMBER(SEARCH("photography/nature", N2807)),"nature",ISNUMBER(SEARCH("photography/people", N2807)),"people",ISNUMBER(SEARCH("photography/photobooks", N2807)),"photobooks",ISNUMBER(SEARCH("photography/places", N2807)),"places",ISNUMBER(SEARCH("publishing/art books", N2807)),"art books",ISNUMBER(SEARCH("publishing/children's books", N2807)),"children's books",ISNUMBER(SEARCH("publishing/fiction", N2807)),"fiction",ISNUMBER(SEARCH("publishing/nonfiction", N2807)),"nonfiction",ISNUMBER(SEARCH("publishing/radio &amp; podcasts", N2807)),"radio &amp; podcasts",ISNUMBER(SEARCH("publishing/translations", N2807)),"translations",ISNUMBER(SEARCH("technology/gadgets", N2807)),"gadgets",ISNUMBER(SEARCH("technology/hardware", N2807)),"hardware",ISNUMBER(SEARCH("technology/makerspaces", N2807)),"makerspaces",ISNUMBER(SEARCH("technology/space exploration", N2807)),"space exploration",ISNUMBER(SEARCH("technology/wearables", N2807)),"wearables",ISNUMBER(SEARCH("technology/web", N2807)),"web",ISNUMBER(SEARCH("theater/musical", N2807)),"musical",ISNUMBER(SEARCH("theater/plays", N2807)),"plays",ISNUMBER(SEARCH("theater/spaces", N2807)),"spaces")</f>
        <v>plays</v>
      </c>
      <c r="S2807" s="6">
        <f t="shared" si="218"/>
        <v>42213.505474537036</v>
      </c>
      <c r="T2807" s="6">
        <f t="shared" si="219"/>
        <v>42238.505474537036</v>
      </c>
    </row>
    <row r="2808" spans="1:20" ht="48" hidden="1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tr">
        <f t="shared" si="217"/>
        <v>theater</v>
      </c>
      <c r="R2808" t="str" cm="1">
        <f t="array" ref="R2808">_xlfn.IFS(ISNUMBER(SEARCH("film &amp; video/television", N2808)),"television",ISNUMBER(SEARCH("film &amp; video/animation", N2808)),"animation",ISNUMBER(SEARCH("film &amp; video/documentary", N2808)),"documentary",ISNUMBER(SEARCH("film &amp; video/drama", N2808)),"drama",ISNUMBER(SEARCH("film &amp; video/science fiction", N2808)),"science fiction",ISNUMBER(SEARCH("film &amp; video/shorts", N2808)),"shorts",ISNUMBER(SEARCH("food/food trucks", N2808)),"food trucks",ISNUMBER(SEARCH("food/restaurants", N2808)),"restaurants",ISNUMBER(SEARCH("food/small batch", N2808)),"small batch",ISNUMBER(SEARCH("games/mobile games", N2808)),"mobile games",ISNUMBER(SEARCH("games/tabletop games", N2808)),"tabletop games",ISNUMBER(SEARCH("games/video games", N2808)),"video games",ISNUMBER(SEARCH("music/classical music", N2808)),"classical music",ISNUMBER(SEARCH("music/electronic music", N2808)),"electronic music",ISNUMBER(SEARCH("music/faith", N2808)),"faith",ISNUMBER(SEARCH("music/indie rock", N2808)),"indie rock",ISNUMBER(SEARCH("music/jazz", N2808)),"jazz",ISNUMBER(SEARCH("music/metal", N2808)),"metal",ISNUMBER(SEARCH("music/pop", N2808)),"pop",ISNUMBER(SEARCH("music/rock", N2808)),"rock",ISNUMBER(SEARCH("music/world music", N2808)),"world music",ISNUMBER(SEARCH("journalism/audio", N2808)),"audio",ISNUMBER(SEARCH("photography/nature", N2808)),"nature",ISNUMBER(SEARCH("photography/people", N2808)),"people",ISNUMBER(SEARCH("photography/photobooks", N2808)),"photobooks",ISNUMBER(SEARCH("photography/places", N2808)),"places",ISNUMBER(SEARCH("publishing/art books", N2808)),"art books",ISNUMBER(SEARCH("publishing/children's books", N2808)),"children's books",ISNUMBER(SEARCH("publishing/fiction", N2808)),"fiction",ISNUMBER(SEARCH("publishing/nonfiction", N2808)),"nonfiction",ISNUMBER(SEARCH("publishing/radio &amp; podcasts", N2808)),"radio &amp; podcasts",ISNUMBER(SEARCH("publishing/translations", N2808)),"translations",ISNUMBER(SEARCH("technology/gadgets", N2808)),"gadgets",ISNUMBER(SEARCH("technology/hardware", N2808)),"hardware",ISNUMBER(SEARCH("technology/makerspaces", N2808)),"makerspaces",ISNUMBER(SEARCH("technology/space exploration", N2808)),"space exploration",ISNUMBER(SEARCH("technology/wearables", N2808)),"wearables",ISNUMBER(SEARCH("technology/web", N2808)),"web",ISNUMBER(SEARCH("theater/musical", N2808)),"musical",ISNUMBER(SEARCH("theater/plays", N2808)),"plays",ISNUMBER(SEARCH("theater/spaces", N2808)),"spaces")</f>
        <v>plays</v>
      </c>
      <c r="S2808" s="6">
        <f t="shared" si="218"/>
        <v>42185.267245370371</v>
      </c>
      <c r="T2808" s="6">
        <f t="shared" si="219"/>
        <v>42221.458333333328</v>
      </c>
    </row>
    <row r="2809" spans="1:20" ht="16" hidden="1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tr">
        <f t="shared" si="217"/>
        <v>theater</v>
      </c>
      <c r="R2809" t="str" cm="1">
        <f t="array" ref="R2809">_xlfn.IFS(ISNUMBER(SEARCH("film &amp; video/television", N2809)),"television",ISNUMBER(SEARCH("film &amp; video/animation", N2809)),"animation",ISNUMBER(SEARCH("film &amp; video/documentary", N2809)),"documentary",ISNUMBER(SEARCH("film &amp; video/drama", N2809)),"drama",ISNUMBER(SEARCH("film &amp; video/science fiction", N2809)),"science fiction",ISNUMBER(SEARCH("film &amp; video/shorts", N2809)),"shorts",ISNUMBER(SEARCH("food/food trucks", N2809)),"food trucks",ISNUMBER(SEARCH("food/restaurants", N2809)),"restaurants",ISNUMBER(SEARCH("food/small batch", N2809)),"small batch",ISNUMBER(SEARCH("games/mobile games", N2809)),"mobile games",ISNUMBER(SEARCH("games/tabletop games", N2809)),"tabletop games",ISNUMBER(SEARCH("games/video games", N2809)),"video games",ISNUMBER(SEARCH("music/classical music", N2809)),"classical music",ISNUMBER(SEARCH("music/electronic music", N2809)),"electronic music",ISNUMBER(SEARCH("music/faith", N2809)),"faith",ISNUMBER(SEARCH("music/indie rock", N2809)),"indie rock",ISNUMBER(SEARCH("music/jazz", N2809)),"jazz",ISNUMBER(SEARCH("music/metal", N2809)),"metal",ISNUMBER(SEARCH("music/pop", N2809)),"pop",ISNUMBER(SEARCH("music/rock", N2809)),"rock",ISNUMBER(SEARCH("music/world music", N2809)),"world music",ISNUMBER(SEARCH("journalism/audio", N2809)),"audio",ISNUMBER(SEARCH("photography/nature", N2809)),"nature",ISNUMBER(SEARCH("photography/people", N2809)),"people",ISNUMBER(SEARCH("photography/photobooks", N2809)),"photobooks",ISNUMBER(SEARCH("photography/places", N2809)),"places",ISNUMBER(SEARCH("publishing/art books", N2809)),"art books",ISNUMBER(SEARCH("publishing/children's books", N2809)),"children's books",ISNUMBER(SEARCH("publishing/fiction", N2809)),"fiction",ISNUMBER(SEARCH("publishing/nonfiction", N2809)),"nonfiction",ISNUMBER(SEARCH("publishing/radio &amp; podcasts", N2809)),"radio &amp; podcasts",ISNUMBER(SEARCH("publishing/translations", N2809)),"translations",ISNUMBER(SEARCH("technology/gadgets", N2809)),"gadgets",ISNUMBER(SEARCH("technology/hardware", N2809)),"hardware",ISNUMBER(SEARCH("technology/makerspaces", N2809)),"makerspaces",ISNUMBER(SEARCH("technology/space exploration", N2809)),"space exploration",ISNUMBER(SEARCH("technology/wearables", N2809)),"wearables",ISNUMBER(SEARCH("technology/web", N2809)),"web",ISNUMBER(SEARCH("theater/musical", N2809)),"musical",ISNUMBER(SEARCH("theater/plays", N2809)),"plays",ISNUMBER(SEARCH("theater/spaces", N2809)),"spaces")</f>
        <v>plays</v>
      </c>
      <c r="S2809" s="6">
        <f t="shared" si="218"/>
        <v>42154.873124999998</v>
      </c>
      <c r="T2809" s="6">
        <f t="shared" si="219"/>
        <v>42184.873124999998</v>
      </c>
    </row>
    <row r="2810" spans="1:20" ht="48" hidden="1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tr">
        <f t="shared" si="217"/>
        <v>theater</v>
      </c>
      <c r="R2810" t="str" cm="1">
        <f t="array" ref="R2810">_xlfn.IFS(ISNUMBER(SEARCH("film &amp; video/television", N2810)),"television",ISNUMBER(SEARCH("film &amp; video/animation", N2810)),"animation",ISNUMBER(SEARCH("film &amp; video/documentary", N2810)),"documentary",ISNUMBER(SEARCH("film &amp; video/drama", N2810)),"drama",ISNUMBER(SEARCH("film &amp; video/science fiction", N2810)),"science fiction",ISNUMBER(SEARCH("film &amp; video/shorts", N2810)),"shorts",ISNUMBER(SEARCH("food/food trucks", N2810)),"food trucks",ISNUMBER(SEARCH("food/restaurants", N2810)),"restaurants",ISNUMBER(SEARCH("food/small batch", N2810)),"small batch",ISNUMBER(SEARCH("games/mobile games", N2810)),"mobile games",ISNUMBER(SEARCH("games/tabletop games", N2810)),"tabletop games",ISNUMBER(SEARCH("games/video games", N2810)),"video games",ISNUMBER(SEARCH("music/classical music", N2810)),"classical music",ISNUMBER(SEARCH("music/electronic music", N2810)),"electronic music",ISNUMBER(SEARCH("music/faith", N2810)),"faith",ISNUMBER(SEARCH("music/indie rock", N2810)),"indie rock",ISNUMBER(SEARCH("music/jazz", N2810)),"jazz",ISNUMBER(SEARCH("music/metal", N2810)),"metal",ISNUMBER(SEARCH("music/pop", N2810)),"pop",ISNUMBER(SEARCH("music/rock", N2810)),"rock",ISNUMBER(SEARCH("music/world music", N2810)),"world music",ISNUMBER(SEARCH("journalism/audio", N2810)),"audio",ISNUMBER(SEARCH("photography/nature", N2810)),"nature",ISNUMBER(SEARCH("photography/people", N2810)),"people",ISNUMBER(SEARCH("photography/photobooks", N2810)),"photobooks",ISNUMBER(SEARCH("photography/places", N2810)),"places",ISNUMBER(SEARCH("publishing/art books", N2810)),"art books",ISNUMBER(SEARCH("publishing/children's books", N2810)),"children's books",ISNUMBER(SEARCH("publishing/fiction", N2810)),"fiction",ISNUMBER(SEARCH("publishing/nonfiction", N2810)),"nonfiction",ISNUMBER(SEARCH("publishing/radio &amp; podcasts", N2810)),"radio &amp; podcasts",ISNUMBER(SEARCH("publishing/translations", N2810)),"translations",ISNUMBER(SEARCH("technology/gadgets", N2810)),"gadgets",ISNUMBER(SEARCH("technology/hardware", N2810)),"hardware",ISNUMBER(SEARCH("technology/makerspaces", N2810)),"makerspaces",ISNUMBER(SEARCH("technology/space exploration", N2810)),"space exploration",ISNUMBER(SEARCH("technology/wearables", N2810)),"wearables",ISNUMBER(SEARCH("technology/web", N2810)),"web",ISNUMBER(SEARCH("theater/musical", N2810)),"musical",ISNUMBER(SEARCH("theater/plays", N2810)),"plays",ISNUMBER(SEARCH("theater/spaces", N2810)),"spaces")</f>
        <v>plays</v>
      </c>
      <c r="S2810" s="6">
        <f t="shared" si="218"/>
        <v>42208.84646990741</v>
      </c>
      <c r="T2810" s="6">
        <f t="shared" si="219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tr">
        <f t="shared" si="217"/>
        <v>theater</v>
      </c>
      <c r="R2811" t="str" cm="1">
        <f t="array" ref="R2811">_xlfn.IFS(ISNUMBER(SEARCH("film &amp; video/television", N2811)),"television",ISNUMBER(SEARCH("film &amp; video/animation", N2811)),"animation",ISNUMBER(SEARCH("film &amp; video/documentary", N2811)),"documentary",ISNUMBER(SEARCH("film &amp; video/drama", N2811)),"drama",ISNUMBER(SEARCH("film &amp; video/science fiction", N2811)),"science fiction",ISNUMBER(SEARCH("film &amp; video/shorts", N2811)),"shorts",ISNUMBER(SEARCH("food/food trucks", N2811)),"food trucks",ISNUMBER(SEARCH("food/restaurants", N2811)),"restaurants",ISNUMBER(SEARCH("food/small batch", N2811)),"small batch",ISNUMBER(SEARCH("games/mobile games", N2811)),"mobile games",ISNUMBER(SEARCH("games/tabletop games", N2811)),"tabletop games",ISNUMBER(SEARCH("games/video games", N2811)),"video games",ISNUMBER(SEARCH("music/classical music", N2811)),"classical music",ISNUMBER(SEARCH("music/electronic music", N2811)),"electronic music",ISNUMBER(SEARCH("music/faith", N2811)),"faith",ISNUMBER(SEARCH("music/indie rock", N2811)),"indie rock",ISNUMBER(SEARCH("music/jazz", N2811)),"jazz",ISNUMBER(SEARCH("music/metal", N2811)),"metal",ISNUMBER(SEARCH("music/pop", N2811)),"pop",ISNUMBER(SEARCH("music/rock", N2811)),"rock",ISNUMBER(SEARCH("music/world music", N2811)),"world music",ISNUMBER(SEARCH("journalism/audio", N2811)),"audio",ISNUMBER(SEARCH("photography/nature", N2811)),"nature",ISNUMBER(SEARCH("photography/people", N2811)),"people",ISNUMBER(SEARCH("photography/photobooks", N2811)),"photobooks",ISNUMBER(SEARCH("photography/places", N2811)),"places",ISNUMBER(SEARCH("publishing/art books", N2811)),"art books",ISNUMBER(SEARCH("publishing/children's books", N2811)),"children's books",ISNUMBER(SEARCH("publishing/fiction", N2811)),"fiction",ISNUMBER(SEARCH("publishing/nonfiction", N2811)),"nonfiction",ISNUMBER(SEARCH("publishing/radio &amp; podcasts", N2811)),"radio &amp; podcasts",ISNUMBER(SEARCH("publishing/translations", N2811)),"translations",ISNUMBER(SEARCH("technology/gadgets", N2811)),"gadgets",ISNUMBER(SEARCH("technology/hardware", N2811)),"hardware",ISNUMBER(SEARCH("technology/makerspaces", N2811)),"makerspaces",ISNUMBER(SEARCH("technology/space exploration", N2811)),"space exploration",ISNUMBER(SEARCH("technology/wearables", N2811)),"wearables",ISNUMBER(SEARCH("technology/web", N2811)),"web",ISNUMBER(SEARCH("theater/musical", N2811)),"musical",ISNUMBER(SEARCH("theater/plays", N2811)),"plays",ISNUMBER(SEARCH("theater/spaces", N2811)),"spaces")</f>
        <v>plays</v>
      </c>
      <c r="S2811" s="6">
        <f t="shared" si="218"/>
        <v>42451.496817129635</v>
      </c>
      <c r="T2811" s="6">
        <f t="shared" si="219"/>
        <v>42459.610416666663</v>
      </c>
    </row>
    <row r="2812" spans="1:20" ht="48" hidden="1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tr">
        <f t="shared" si="217"/>
        <v>theater</v>
      </c>
      <c r="R2812" t="str" cm="1">
        <f t="array" ref="R2812">_xlfn.IFS(ISNUMBER(SEARCH("film &amp; video/television", N2812)),"television",ISNUMBER(SEARCH("film &amp; video/animation", N2812)),"animation",ISNUMBER(SEARCH("film &amp; video/documentary", N2812)),"documentary",ISNUMBER(SEARCH("film &amp; video/drama", N2812)),"drama",ISNUMBER(SEARCH("film &amp; video/science fiction", N2812)),"science fiction",ISNUMBER(SEARCH("film &amp; video/shorts", N2812)),"shorts",ISNUMBER(SEARCH("food/food trucks", N2812)),"food trucks",ISNUMBER(SEARCH("food/restaurants", N2812)),"restaurants",ISNUMBER(SEARCH("food/small batch", N2812)),"small batch",ISNUMBER(SEARCH("games/mobile games", N2812)),"mobile games",ISNUMBER(SEARCH("games/tabletop games", N2812)),"tabletop games",ISNUMBER(SEARCH("games/video games", N2812)),"video games",ISNUMBER(SEARCH("music/classical music", N2812)),"classical music",ISNUMBER(SEARCH("music/electronic music", N2812)),"electronic music",ISNUMBER(SEARCH("music/faith", N2812)),"faith",ISNUMBER(SEARCH("music/indie rock", N2812)),"indie rock",ISNUMBER(SEARCH("music/jazz", N2812)),"jazz",ISNUMBER(SEARCH("music/metal", N2812)),"metal",ISNUMBER(SEARCH("music/pop", N2812)),"pop",ISNUMBER(SEARCH("music/rock", N2812)),"rock",ISNUMBER(SEARCH("music/world music", N2812)),"world music",ISNUMBER(SEARCH("journalism/audio", N2812)),"audio",ISNUMBER(SEARCH("photography/nature", N2812)),"nature",ISNUMBER(SEARCH("photography/people", N2812)),"people",ISNUMBER(SEARCH("photography/photobooks", N2812)),"photobooks",ISNUMBER(SEARCH("photography/places", N2812)),"places",ISNUMBER(SEARCH("publishing/art books", N2812)),"art books",ISNUMBER(SEARCH("publishing/children's books", N2812)),"children's books",ISNUMBER(SEARCH("publishing/fiction", N2812)),"fiction",ISNUMBER(SEARCH("publishing/nonfiction", N2812)),"nonfiction",ISNUMBER(SEARCH("publishing/radio &amp; podcasts", N2812)),"radio &amp; podcasts",ISNUMBER(SEARCH("publishing/translations", N2812)),"translations",ISNUMBER(SEARCH("technology/gadgets", N2812)),"gadgets",ISNUMBER(SEARCH("technology/hardware", N2812)),"hardware",ISNUMBER(SEARCH("technology/makerspaces", N2812)),"makerspaces",ISNUMBER(SEARCH("technology/space exploration", N2812)),"space exploration",ISNUMBER(SEARCH("technology/wearables", N2812)),"wearables",ISNUMBER(SEARCH("technology/web", N2812)),"web",ISNUMBER(SEARCH("theater/musical", N2812)),"musical",ISNUMBER(SEARCH("theater/plays", N2812)),"plays",ISNUMBER(SEARCH("theater/spaces", N2812)),"spaces")</f>
        <v>plays</v>
      </c>
      <c r="S2812" s="6">
        <f t="shared" si="218"/>
        <v>41759.13962962963</v>
      </c>
      <c r="T2812" s="6">
        <f t="shared" si="219"/>
        <v>41791.165972222225</v>
      </c>
    </row>
    <row r="2813" spans="1:20" ht="48" hidden="1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tr">
        <f t="shared" si="217"/>
        <v>theater</v>
      </c>
      <c r="R2813" t="str" cm="1">
        <f t="array" ref="R2813">_xlfn.IFS(ISNUMBER(SEARCH("film &amp; video/television", N2813)),"television",ISNUMBER(SEARCH("film &amp; video/animation", N2813)),"animation",ISNUMBER(SEARCH("film &amp; video/documentary", N2813)),"documentary",ISNUMBER(SEARCH("film &amp; video/drama", N2813)),"drama",ISNUMBER(SEARCH("film &amp; video/science fiction", N2813)),"science fiction",ISNUMBER(SEARCH("film &amp; video/shorts", N2813)),"shorts",ISNUMBER(SEARCH("food/food trucks", N2813)),"food trucks",ISNUMBER(SEARCH("food/restaurants", N2813)),"restaurants",ISNUMBER(SEARCH("food/small batch", N2813)),"small batch",ISNUMBER(SEARCH("games/mobile games", N2813)),"mobile games",ISNUMBER(SEARCH("games/tabletop games", N2813)),"tabletop games",ISNUMBER(SEARCH("games/video games", N2813)),"video games",ISNUMBER(SEARCH("music/classical music", N2813)),"classical music",ISNUMBER(SEARCH("music/electronic music", N2813)),"electronic music",ISNUMBER(SEARCH("music/faith", N2813)),"faith",ISNUMBER(SEARCH("music/indie rock", N2813)),"indie rock",ISNUMBER(SEARCH("music/jazz", N2813)),"jazz",ISNUMBER(SEARCH("music/metal", N2813)),"metal",ISNUMBER(SEARCH("music/pop", N2813)),"pop",ISNUMBER(SEARCH("music/rock", N2813)),"rock",ISNUMBER(SEARCH("music/world music", N2813)),"world music",ISNUMBER(SEARCH("journalism/audio", N2813)),"audio",ISNUMBER(SEARCH("photography/nature", N2813)),"nature",ISNUMBER(SEARCH("photography/people", N2813)),"people",ISNUMBER(SEARCH("photography/photobooks", N2813)),"photobooks",ISNUMBER(SEARCH("photography/places", N2813)),"places",ISNUMBER(SEARCH("publishing/art books", N2813)),"art books",ISNUMBER(SEARCH("publishing/children's books", N2813)),"children's books",ISNUMBER(SEARCH("publishing/fiction", N2813)),"fiction",ISNUMBER(SEARCH("publishing/nonfiction", N2813)),"nonfiction",ISNUMBER(SEARCH("publishing/radio &amp; podcasts", N2813)),"radio &amp; podcasts",ISNUMBER(SEARCH("publishing/translations", N2813)),"translations",ISNUMBER(SEARCH("technology/gadgets", N2813)),"gadgets",ISNUMBER(SEARCH("technology/hardware", N2813)),"hardware",ISNUMBER(SEARCH("technology/makerspaces", N2813)),"makerspaces",ISNUMBER(SEARCH("technology/space exploration", N2813)),"space exploration",ISNUMBER(SEARCH("technology/wearables", N2813)),"wearables",ISNUMBER(SEARCH("technology/web", N2813)),"web",ISNUMBER(SEARCH("theater/musical", N2813)),"musical",ISNUMBER(SEARCH("theater/plays", N2813)),"plays",ISNUMBER(SEARCH("theater/spaces", N2813)),"spaces")</f>
        <v>plays</v>
      </c>
      <c r="S2813" s="6">
        <f t="shared" si="218"/>
        <v>42028.496562500004</v>
      </c>
      <c r="T2813" s="6">
        <f t="shared" si="219"/>
        <v>42058.496562500004</v>
      </c>
    </row>
    <row r="2814" spans="1:20" ht="48" hidden="1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tr">
        <f t="shared" si="217"/>
        <v>theater</v>
      </c>
      <c r="R2814" t="str" cm="1">
        <f t="array" ref="R2814">_xlfn.IFS(ISNUMBER(SEARCH("film &amp; video/television", N2814)),"television",ISNUMBER(SEARCH("film &amp; video/animation", N2814)),"animation",ISNUMBER(SEARCH("film &amp; video/documentary", N2814)),"documentary",ISNUMBER(SEARCH("film &amp; video/drama", N2814)),"drama",ISNUMBER(SEARCH("film &amp; video/science fiction", N2814)),"science fiction",ISNUMBER(SEARCH("film &amp; video/shorts", N2814)),"shorts",ISNUMBER(SEARCH("food/food trucks", N2814)),"food trucks",ISNUMBER(SEARCH("food/restaurants", N2814)),"restaurants",ISNUMBER(SEARCH("food/small batch", N2814)),"small batch",ISNUMBER(SEARCH("games/mobile games", N2814)),"mobile games",ISNUMBER(SEARCH("games/tabletop games", N2814)),"tabletop games",ISNUMBER(SEARCH("games/video games", N2814)),"video games",ISNUMBER(SEARCH("music/classical music", N2814)),"classical music",ISNUMBER(SEARCH("music/electronic music", N2814)),"electronic music",ISNUMBER(SEARCH("music/faith", N2814)),"faith",ISNUMBER(SEARCH("music/indie rock", N2814)),"indie rock",ISNUMBER(SEARCH("music/jazz", N2814)),"jazz",ISNUMBER(SEARCH("music/metal", N2814)),"metal",ISNUMBER(SEARCH("music/pop", N2814)),"pop",ISNUMBER(SEARCH("music/rock", N2814)),"rock",ISNUMBER(SEARCH("music/world music", N2814)),"world music",ISNUMBER(SEARCH("journalism/audio", N2814)),"audio",ISNUMBER(SEARCH("photography/nature", N2814)),"nature",ISNUMBER(SEARCH("photography/people", N2814)),"people",ISNUMBER(SEARCH("photography/photobooks", N2814)),"photobooks",ISNUMBER(SEARCH("photography/places", N2814)),"places",ISNUMBER(SEARCH("publishing/art books", N2814)),"art books",ISNUMBER(SEARCH("publishing/children's books", N2814)),"children's books",ISNUMBER(SEARCH("publishing/fiction", N2814)),"fiction",ISNUMBER(SEARCH("publishing/nonfiction", N2814)),"nonfiction",ISNUMBER(SEARCH("publishing/radio &amp; podcasts", N2814)),"radio &amp; podcasts",ISNUMBER(SEARCH("publishing/translations", N2814)),"translations",ISNUMBER(SEARCH("technology/gadgets", N2814)),"gadgets",ISNUMBER(SEARCH("technology/hardware", N2814)),"hardware",ISNUMBER(SEARCH("technology/makerspaces", N2814)),"makerspaces",ISNUMBER(SEARCH("technology/space exploration", N2814)),"space exploration",ISNUMBER(SEARCH("technology/wearables", N2814)),"wearables",ISNUMBER(SEARCH("technology/web", N2814)),"web",ISNUMBER(SEARCH("theater/musical", N2814)),"musical",ISNUMBER(SEARCH("theater/plays", N2814)),"plays",ISNUMBER(SEARCH("theater/spaces", N2814)),"spaces")</f>
        <v>plays</v>
      </c>
      <c r="S2814" s="6">
        <f t="shared" si="218"/>
        <v>42054.74418981481</v>
      </c>
      <c r="T2814" s="6">
        <f t="shared" si="219"/>
        <v>42100.166666666672</v>
      </c>
    </row>
    <row r="2815" spans="1:20" ht="48" hidden="1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tr">
        <f t="shared" si="217"/>
        <v>theater</v>
      </c>
      <c r="R2815" t="str" cm="1">
        <f t="array" ref="R2815">_xlfn.IFS(ISNUMBER(SEARCH("film &amp; video/television", N2815)),"television",ISNUMBER(SEARCH("film &amp; video/animation", N2815)),"animation",ISNUMBER(SEARCH("film &amp; video/documentary", N2815)),"documentary",ISNUMBER(SEARCH("film &amp; video/drama", N2815)),"drama",ISNUMBER(SEARCH("film &amp; video/science fiction", N2815)),"science fiction",ISNUMBER(SEARCH("film &amp; video/shorts", N2815)),"shorts",ISNUMBER(SEARCH("food/food trucks", N2815)),"food trucks",ISNUMBER(SEARCH("food/restaurants", N2815)),"restaurants",ISNUMBER(SEARCH("food/small batch", N2815)),"small batch",ISNUMBER(SEARCH("games/mobile games", N2815)),"mobile games",ISNUMBER(SEARCH("games/tabletop games", N2815)),"tabletop games",ISNUMBER(SEARCH("games/video games", N2815)),"video games",ISNUMBER(SEARCH("music/classical music", N2815)),"classical music",ISNUMBER(SEARCH("music/electronic music", N2815)),"electronic music",ISNUMBER(SEARCH("music/faith", N2815)),"faith",ISNUMBER(SEARCH("music/indie rock", N2815)),"indie rock",ISNUMBER(SEARCH("music/jazz", N2815)),"jazz",ISNUMBER(SEARCH("music/metal", N2815)),"metal",ISNUMBER(SEARCH("music/pop", N2815)),"pop",ISNUMBER(SEARCH("music/rock", N2815)),"rock",ISNUMBER(SEARCH("music/world music", N2815)),"world music",ISNUMBER(SEARCH("journalism/audio", N2815)),"audio",ISNUMBER(SEARCH("photography/nature", N2815)),"nature",ISNUMBER(SEARCH("photography/people", N2815)),"people",ISNUMBER(SEARCH("photography/photobooks", N2815)),"photobooks",ISNUMBER(SEARCH("photography/places", N2815)),"places",ISNUMBER(SEARCH("publishing/art books", N2815)),"art books",ISNUMBER(SEARCH("publishing/children's books", N2815)),"children's books",ISNUMBER(SEARCH("publishing/fiction", N2815)),"fiction",ISNUMBER(SEARCH("publishing/nonfiction", N2815)),"nonfiction",ISNUMBER(SEARCH("publishing/radio &amp; podcasts", N2815)),"radio &amp; podcasts",ISNUMBER(SEARCH("publishing/translations", N2815)),"translations",ISNUMBER(SEARCH("technology/gadgets", N2815)),"gadgets",ISNUMBER(SEARCH("technology/hardware", N2815)),"hardware",ISNUMBER(SEARCH("technology/makerspaces", N2815)),"makerspaces",ISNUMBER(SEARCH("technology/space exploration", N2815)),"space exploration",ISNUMBER(SEARCH("technology/wearables", N2815)),"wearables",ISNUMBER(SEARCH("technology/web", N2815)),"web",ISNUMBER(SEARCH("theater/musical", N2815)),"musical",ISNUMBER(SEARCH("theater/plays", N2815)),"plays",ISNUMBER(SEARCH("theater/spaces", N2815)),"spaces")</f>
        <v>plays</v>
      </c>
      <c r="S2815" s="6">
        <f t="shared" si="218"/>
        <v>42693.742604166662</v>
      </c>
      <c r="T2815" s="6">
        <f t="shared" si="219"/>
        <v>42718.742604166662</v>
      </c>
    </row>
    <row r="2816" spans="1:20" ht="48" hidden="1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tr">
        <f t="shared" si="217"/>
        <v>theater</v>
      </c>
      <c r="R2816" t="str" cm="1">
        <f t="array" ref="R2816">_xlfn.IFS(ISNUMBER(SEARCH("film &amp; video/television", N2816)),"television",ISNUMBER(SEARCH("film &amp; video/animation", N2816)),"animation",ISNUMBER(SEARCH("film &amp; video/documentary", N2816)),"documentary",ISNUMBER(SEARCH("film &amp; video/drama", N2816)),"drama",ISNUMBER(SEARCH("film &amp; video/science fiction", N2816)),"science fiction",ISNUMBER(SEARCH("film &amp; video/shorts", N2816)),"shorts",ISNUMBER(SEARCH("food/food trucks", N2816)),"food trucks",ISNUMBER(SEARCH("food/restaurants", N2816)),"restaurants",ISNUMBER(SEARCH("food/small batch", N2816)),"small batch",ISNUMBER(SEARCH("games/mobile games", N2816)),"mobile games",ISNUMBER(SEARCH("games/tabletop games", N2816)),"tabletop games",ISNUMBER(SEARCH("games/video games", N2816)),"video games",ISNUMBER(SEARCH("music/classical music", N2816)),"classical music",ISNUMBER(SEARCH("music/electronic music", N2816)),"electronic music",ISNUMBER(SEARCH("music/faith", N2816)),"faith",ISNUMBER(SEARCH("music/indie rock", N2816)),"indie rock",ISNUMBER(SEARCH("music/jazz", N2816)),"jazz",ISNUMBER(SEARCH("music/metal", N2816)),"metal",ISNUMBER(SEARCH("music/pop", N2816)),"pop",ISNUMBER(SEARCH("music/rock", N2816)),"rock",ISNUMBER(SEARCH("music/world music", N2816)),"world music",ISNUMBER(SEARCH("journalism/audio", N2816)),"audio",ISNUMBER(SEARCH("photography/nature", N2816)),"nature",ISNUMBER(SEARCH("photography/people", N2816)),"people",ISNUMBER(SEARCH("photography/photobooks", N2816)),"photobooks",ISNUMBER(SEARCH("photography/places", N2816)),"places",ISNUMBER(SEARCH("publishing/art books", N2816)),"art books",ISNUMBER(SEARCH("publishing/children's books", N2816)),"children's books",ISNUMBER(SEARCH("publishing/fiction", N2816)),"fiction",ISNUMBER(SEARCH("publishing/nonfiction", N2816)),"nonfiction",ISNUMBER(SEARCH("publishing/radio &amp; podcasts", N2816)),"radio &amp; podcasts",ISNUMBER(SEARCH("publishing/translations", N2816)),"translations",ISNUMBER(SEARCH("technology/gadgets", N2816)),"gadgets",ISNUMBER(SEARCH("technology/hardware", N2816)),"hardware",ISNUMBER(SEARCH("technology/makerspaces", N2816)),"makerspaces",ISNUMBER(SEARCH("technology/space exploration", N2816)),"space exploration",ISNUMBER(SEARCH("technology/wearables", N2816)),"wearables",ISNUMBER(SEARCH("technology/web", N2816)),"web",ISNUMBER(SEARCH("theater/musical", N2816)),"musical",ISNUMBER(SEARCH("theater/plays", N2816)),"plays",ISNUMBER(SEARCH("theater/spaces", N2816)),"spaces")</f>
        <v>plays</v>
      </c>
      <c r="S2816" s="6">
        <f t="shared" si="218"/>
        <v>42103.399479166663</v>
      </c>
      <c r="T2816" s="6">
        <f t="shared" si="219"/>
        <v>42133.399479166663</v>
      </c>
    </row>
    <row r="2817" spans="1:20" ht="48" hidden="1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tr">
        <f t="shared" si="217"/>
        <v>theater</v>
      </c>
      <c r="R2817" t="str" cm="1">
        <f t="array" ref="R2817">_xlfn.IFS(ISNUMBER(SEARCH("film &amp; video/television", N2817)),"television",ISNUMBER(SEARCH("film &amp; video/animation", N2817)),"animation",ISNUMBER(SEARCH("film &amp; video/documentary", N2817)),"documentary",ISNUMBER(SEARCH("film &amp; video/drama", N2817)),"drama",ISNUMBER(SEARCH("film &amp; video/science fiction", N2817)),"science fiction",ISNUMBER(SEARCH("film &amp; video/shorts", N2817)),"shorts",ISNUMBER(SEARCH("food/food trucks", N2817)),"food trucks",ISNUMBER(SEARCH("food/restaurants", N2817)),"restaurants",ISNUMBER(SEARCH("food/small batch", N2817)),"small batch",ISNUMBER(SEARCH("games/mobile games", N2817)),"mobile games",ISNUMBER(SEARCH("games/tabletop games", N2817)),"tabletop games",ISNUMBER(SEARCH("games/video games", N2817)),"video games",ISNUMBER(SEARCH("music/classical music", N2817)),"classical music",ISNUMBER(SEARCH("music/electronic music", N2817)),"electronic music",ISNUMBER(SEARCH("music/faith", N2817)),"faith",ISNUMBER(SEARCH("music/indie rock", N2817)),"indie rock",ISNUMBER(SEARCH("music/jazz", N2817)),"jazz",ISNUMBER(SEARCH("music/metal", N2817)),"metal",ISNUMBER(SEARCH("music/pop", N2817)),"pop",ISNUMBER(SEARCH("music/rock", N2817)),"rock",ISNUMBER(SEARCH("music/world music", N2817)),"world music",ISNUMBER(SEARCH("journalism/audio", N2817)),"audio",ISNUMBER(SEARCH("photography/nature", N2817)),"nature",ISNUMBER(SEARCH("photography/people", N2817)),"people",ISNUMBER(SEARCH("photography/photobooks", N2817)),"photobooks",ISNUMBER(SEARCH("photography/places", N2817)),"places",ISNUMBER(SEARCH("publishing/art books", N2817)),"art books",ISNUMBER(SEARCH("publishing/children's books", N2817)),"children's books",ISNUMBER(SEARCH("publishing/fiction", N2817)),"fiction",ISNUMBER(SEARCH("publishing/nonfiction", N2817)),"nonfiction",ISNUMBER(SEARCH("publishing/radio &amp; podcasts", N2817)),"radio &amp; podcasts",ISNUMBER(SEARCH("publishing/translations", N2817)),"translations",ISNUMBER(SEARCH("technology/gadgets", N2817)),"gadgets",ISNUMBER(SEARCH("technology/hardware", N2817)),"hardware",ISNUMBER(SEARCH("technology/makerspaces", N2817)),"makerspaces",ISNUMBER(SEARCH("technology/space exploration", N2817)),"space exploration",ISNUMBER(SEARCH("technology/wearables", N2817)),"wearables",ISNUMBER(SEARCH("technology/web", N2817)),"web",ISNUMBER(SEARCH("theater/musical", N2817)),"musical",ISNUMBER(SEARCH("theater/plays", N2817)),"plays",ISNUMBER(SEARCH("theater/spaces", N2817)),"spaces")</f>
        <v>plays</v>
      </c>
      <c r="S2817" s="6">
        <f t="shared" si="218"/>
        <v>42559.776724537034</v>
      </c>
      <c r="T2817" s="6">
        <f t="shared" si="219"/>
        <v>42589.776724537034</v>
      </c>
    </row>
    <row r="2818" spans="1:20" ht="48" hidden="1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tr">
        <f t="shared" si="217"/>
        <v>theater</v>
      </c>
      <c r="R2818" t="str" cm="1">
        <f t="array" ref="R2818">_xlfn.IFS(ISNUMBER(SEARCH("film &amp; video/television", N2818)),"television",ISNUMBER(SEARCH("film &amp; video/animation", N2818)),"animation",ISNUMBER(SEARCH("film &amp; video/documentary", N2818)),"documentary",ISNUMBER(SEARCH("film &amp; video/drama", N2818)),"drama",ISNUMBER(SEARCH("film &amp; video/science fiction", N2818)),"science fiction",ISNUMBER(SEARCH("film &amp; video/shorts", N2818)),"shorts",ISNUMBER(SEARCH("food/food trucks", N2818)),"food trucks",ISNUMBER(SEARCH("food/restaurants", N2818)),"restaurants",ISNUMBER(SEARCH("food/small batch", N2818)),"small batch",ISNUMBER(SEARCH("games/mobile games", N2818)),"mobile games",ISNUMBER(SEARCH("games/tabletop games", N2818)),"tabletop games",ISNUMBER(SEARCH("games/video games", N2818)),"video games",ISNUMBER(SEARCH("music/classical music", N2818)),"classical music",ISNUMBER(SEARCH("music/electronic music", N2818)),"electronic music",ISNUMBER(SEARCH("music/faith", N2818)),"faith",ISNUMBER(SEARCH("music/indie rock", N2818)),"indie rock",ISNUMBER(SEARCH("music/jazz", N2818)),"jazz",ISNUMBER(SEARCH("music/metal", N2818)),"metal",ISNUMBER(SEARCH("music/pop", N2818)),"pop",ISNUMBER(SEARCH("music/rock", N2818)),"rock",ISNUMBER(SEARCH("music/world music", N2818)),"world music",ISNUMBER(SEARCH("journalism/audio", N2818)),"audio",ISNUMBER(SEARCH("photography/nature", N2818)),"nature",ISNUMBER(SEARCH("photography/people", N2818)),"people",ISNUMBER(SEARCH("photography/photobooks", N2818)),"photobooks",ISNUMBER(SEARCH("photography/places", N2818)),"places",ISNUMBER(SEARCH("publishing/art books", N2818)),"art books",ISNUMBER(SEARCH("publishing/children's books", N2818)),"children's books",ISNUMBER(SEARCH("publishing/fiction", N2818)),"fiction",ISNUMBER(SEARCH("publishing/nonfiction", N2818)),"nonfiction",ISNUMBER(SEARCH("publishing/radio &amp; podcasts", N2818)),"radio &amp; podcasts",ISNUMBER(SEARCH("publishing/translations", N2818)),"translations",ISNUMBER(SEARCH("technology/gadgets", N2818)),"gadgets",ISNUMBER(SEARCH("technology/hardware", N2818)),"hardware",ISNUMBER(SEARCH("technology/makerspaces", N2818)),"makerspaces",ISNUMBER(SEARCH("technology/space exploration", N2818)),"space exploration",ISNUMBER(SEARCH("technology/wearables", N2818)),"wearables",ISNUMBER(SEARCH("technology/web", N2818)),"web",ISNUMBER(SEARCH("theater/musical", N2818)),"musical",ISNUMBER(SEARCH("theater/plays", N2818)),"plays",ISNUMBER(SEARCH("theater/spaces", N2818)),"spaces")</f>
        <v>plays</v>
      </c>
      <c r="S2818" s="6">
        <f t="shared" si="218"/>
        <v>42188.467499999999</v>
      </c>
      <c r="T2818" s="6">
        <f t="shared" si="219"/>
        <v>42218.666666666672</v>
      </c>
    </row>
    <row r="2819" spans="1:20" ht="48" hidden="1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(E2819/D2819)*100</f>
        <v>130</v>
      </c>
      <c r="P2819">
        <f t="shared" ref="P2819:P2882" si="221">(E2819/L2819)</f>
        <v>23.636363636363637</v>
      </c>
      <c r="Q2819" t="str">
        <f t="shared" ref="Q2819:Q2882" si="222">_xlfn.IFS(ISNUMBER(SEARCH("film &amp; video", N2819)),"film &amp; video",ISNUMBER(SEARCH("food", N2819)),"food",ISNUMBER(SEARCH("games", N2819)),"games",ISNUMBER(SEARCH("journalism", N2819)),"journalism",ISNUMBER(SEARCH("music", N2819)),"music",ISNUMBER(SEARCH("photography", N2819)),"photography",ISNUMBER(SEARCH("publishing", N2819)),"publishing",ISNUMBER(SEARCH("technology", N2819)),"technology",ISNUMBER(SEARCH("theater", N2819)),"theater")</f>
        <v>theater</v>
      </c>
      <c r="R2819" t="str" cm="1">
        <f t="array" ref="R2819">_xlfn.IFS(ISNUMBER(SEARCH("film &amp; video/television", N2819)),"television",ISNUMBER(SEARCH("film &amp; video/animation", N2819)),"animation",ISNUMBER(SEARCH("film &amp; video/documentary", N2819)),"documentary",ISNUMBER(SEARCH("film &amp; video/drama", N2819)),"drama",ISNUMBER(SEARCH("film &amp; video/science fiction", N2819)),"science fiction",ISNUMBER(SEARCH("film &amp; video/shorts", N2819)),"shorts",ISNUMBER(SEARCH("food/food trucks", N2819)),"food trucks",ISNUMBER(SEARCH("food/restaurants", N2819)),"restaurants",ISNUMBER(SEARCH("food/small batch", N2819)),"small batch",ISNUMBER(SEARCH("games/mobile games", N2819)),"mobile games",ISNUMBER(SEARCH("games/tabletop games", N2819)),"tabletop games",ISNUMBER(SEARCH("games/video games", N2819)),"video games",ISNUMBER(SEARCH("music/classical music", N2819)),"classical music",ISNUMBER(SEARCH("music/electronic music", N2819)),"electronic music",ISNUMBER(SEARCH("music/faith", N2819)),"faith",ISNUMBER(SEARCH("music/indie rock", N2819)),"indie rock",ISNUMBER(SEARCH("music/jazz", N2819)),"jazz",ISNUMBER(SEARCH("music/metal", N2819)),"metal",ISNUMBER(SEARCH("music/pop", N2819)),"pop",ISNUMBER(SEARCH("music/rock", N2819)),"rock",ISNUMBER(SEARCH("music/world music", N2819)),"world music",ISNUMBER(SEARCH("journalism/audio", N2819)),"audio",ISNUMBER(SEARCH("photography/nature", N2819)),"nature",ISNUMBER(SEARCH("photography/people", N2819)),"people",ISNUMBER(SEARCH("photography/photobooks", N2819)),"photobooks",ISNUMBER(SEARCH("photography/places", N2819)),"places",ISNUMBER(SEARCH("publishing/art books", N2819)),"art books",ISNUMBER(SEARCH("publishing/children's books", N2819)),"children's books",ISNUMBER(SEARCH("publishing/fiction", N2819)),"fiction",ISNUMBER(SEARCH("publishing/nonfiction", N2819)),"nonfiction",ISNUMBER(SEARCH("publishing/radio &amp; podcasts", N2819)),"radio &amp; podcasts",ISNUMBER(SEARCH("publishing/translations", N2819)),"translations",ISNUMBER(SEARCH("technology/gadgets", N2819)),"gadgets",ISNUMBER(SEARCH("technology/hardware", N2819)),"hardware",ISNUMBER(SEARCH("technology/makerspaces", N2819)),"makerspaces",ISNUMBER(SEARCH("technology/space exploration", N2819)),"space exploration",ISNUMBER(SEARCH("technology/wearables", N2819)),"wearables",ISNUMBER(SEARCH("technology/web", N2819)),"web",ISNUMBER(SEARCH("theater/musical", N2819)),"musical",ISNUMBER(SEARCH("theater/plays", N2819)),"plays",ISNUMBER(SEARCH("theater/spaces", N2819)),"spaces")</f>
        <v>plays</v>
      </c>
      <c r="S2819" s="6">
        <f t="shared" ref="S2819:S2882" si="223">(((J2819/60)/60)/24)+DATE(1970,1,1)</f>
        <v>42023.634976851856</v>
      </c>
      <c r="T2819" s="6">
        <f t="shared" ref="T2819:T2882" si="224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tr">
        <f t="shared" si="222"/>
        <v>theater</v>
      </c>
      <c r="R2820" t="str" cm="1">
        <f t="array" ref="R2820">_xlfn.IFS(ISNUMBER(SEARCH("film &amp; video/television", N2820)),"television",ISNUMBER(SEARCH("film &amp; video/animation", N2820)),"animation",ISNUMBER(SEARCH("film &amp; video/documentary", N2820)),"documentary",ISNUMBER(SEARCH("film &amp; video/drama", N2820)),"drama",ISNUMBER(SEARCH("film &amp; video/science fiction", N2820)),"science fiction",ISNUMBER(SEARCH("film &amp; video/shorts", N2820)),"shorts",ISNUMBER(SEARCH("food/food trucks", N2820)),"food trucks",ISNUMBER(SEARCH("food/restaurants", N2820)),"restaurants",ISNUMBER(SEARCH("food/small batch", N2820)),"small batch",ISNUMBER(SEARCH("games/mobile games", N2820)),"mobile games",ISNUMBER(SEARCH("games/tabletop games", N2820)),"tabletop games",ISNUMBER(SEARCH("games/video games", N2820)),"video games",ISNUMBER(SEARCH("music/classical music", N2820)),"classical music",ISNUMBER(SEARCH("music/electronic music", N2820)),"electronic music",ISNUMBER(SEARCH("music/faith", N2820)),"faith",ISNUMBER(SEARCH("music/indie rock", N2820)),"indie rock",ISNUMBER(SEARCH("music/jazz", N2820)),"jazz",ISNUMBER(SEARCH("music/metal", N2820)),"metal",ISNUMBER(SEARCH("music/pop", N2820)),"pop",ISNUMBER(SEARCH("music/rock", N2820)),"rock",ISNUMBER(SEARCH("music/world music", N2820)),"world music",ISNUMBER(SEARCH("journalism/audio", N2820)),"audio",ISNUMBER(SEARCH("photography/nature", N2820)),"nature",ISNUMBER(SEARCH("photography/people", N2820)),"people",ISNUMBER(SEARCH("photography/photobooks", N2820)),"photobooks",ISNUMBER(SEARCH("photography/places", N2820)),"places",ISNUMBER(SEARCH("publishing/art books", N2820)),"art books",ISNUMBER(SEARCH("publishing/children's books", N2820)),"children's books",ISNUMBER(SEARCH("publishing/fiction", N2820)),"fiction",ISNUMBER(SEARCH("publishing/nonfiction", N2820)),"nonfiction",ISNUMBER(SEARCH("publishing/radio &amp; podcasts", N2820)),"radio &amp; podcasts",ISNUMBER(SEARCH("publishing/translations", N2820)),"translations",ISNUMBER(SEARCH("technology/gadgets", N2820)),"gadgets",ISNUMBER(SEARCH("technology/hardware", N2820)),"hardware",ISNUMBER(SEARCH("technology/makerspaces", N2820)),"makerspaces",ISNUMBER(SEARCH("technology/space exploration", N2820)),"space exploration",ISNUMBER(SEARCH("technology/wearables", N2820)),"wearables",ISNUMBER(SEARCH("technology/web", N2820)),"web",ISNUMBER(SEARCH("theater/musical", N2820)),"musical",ISNUMBER(SEARCH("theater/plays", N2820)),"plays",ISNUMBER(SEARCH("theater/spaces", N2820)),"spaces")</f>
        <v>plays</v>
      </c>
      <c r="S2820" s="6">
        <f t="shared" si="223"/>
        <v>42250.598217592589</v>
      </c>
      <c r="T2820" s="6">
        <f t="shared" si="224"/>
        <v>42270.598217592589</v>
      </c>
    </row>
    <row r="2821" spans="1:20" ht="48" hidden="1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tr">
        <f t="shared" si="222"/>
        <v>theater</v>
      </c>
      <c r="R2821" t="str" cm="1">
        <f t="array" ref="R2821">_xlfn.IFS(ISNUMBER(SEARCH("film &amp; video/television", N2821)),"television",ISNUMBER(SEARCH("film &amp; video/animation", N2821)),"animation",ISNUMBER(SEARCH("film &amp; video/documentary", N2821)),"documentary",ISNUMBER(SEARCH("film &amp; video/drama", N2821)),"drama",ISNUMBER(SEARCH("film &amp; video/science fiction", N2821)),"science fiction",ISNUMBER(SEARCH("film &amp; video/shorts", N2821)),"shorts",ISNUMBER(SEARCH("food/food trucks", N2821)),"food trucks",ISNUMBER(SEARCH("food/restaurants", N2821)),"restaurants",ISNUMBER(SEARCH("food/small batch", N2821)),"small batch",ISNUMBER(SEARCH("games/mobile games", N2821)),"mobile games",ISNUMBER(SEARCH("games/tabletop games", N2821)),"tabletop games",ISNUMBER(SEARCH("games/video games", N2821)),"video games",ISNUMBER(SEARCH("music/classical music", N2821)),"classical music",ISNUMBER(SEARCH("music/electronic music", N2821)),"electronic music",ISNUMBER(SEARCH("music/faith", N2821)),"faith",ISNUMBER(SEARCH("music/indie rock", N2821)),"indie rock",ISNUMBER(SEARCH("music/jazz", N2821)),"jazz",ISNUMBER(SEARCH("music/metal", N2821)),"metal",ISNUMBER(SEARCH("music/pop", N2821)),"pop",ISNUMBER(SEARCH("music/rock", N2821)),"rock",ISNUMBER(SEARCH("music/world music", N2821)),"world music",ISNUMBER(SEARCH("journalism/audio", N2821)),"audio",ISNUMBER(SEARCH("photography/nature", N2821)),"nature",ISNUMBER(SEARCH("photography/people", N2821)),"people",ISNUMBER(SEARCH("photography/photobooks", N2821)),"photobooks",ISNUMBER(SEARCH("photography/places", N2821)),"places",ISNUMBER(SEARCH("publishing/art books", N2821)),"art books",ISNUMBER(SEARCH("publishing/children's books", N2821)),"children's books",ISNUMBER(SEARCH("publishing/fiction", N2821)),"fiction",ISNUMBER(SEARCH("publishing/nonfiction", N2821)),"nonfiction",ISNUMBER(SEARCH("publishing/radio &amp; podcasts", N2821)),"radio &amp; podcasts",ISNUMBER(SEARCH("publishing/translations", N2821)),"translations",ISNUMBER(SEARCH("technology/gadgets", N2821)),"gadgets",ISNUMBER(SEARCH("technology/hardware", N2821)),"hardware",ISNUMBER(SEARCH("technology/makerspaces", N2821)),"makerspaces",ISNUMBER(SEARCH("technology/space exploration", N2821)),"space exploration",ISNUMBER(SEARCH("technology/wearables", N2821)),"wearables",ISNUMBER(SEARCH("technology/web", N2821)),"web",ISNUMBER(SEARCH("theater/musical", N2821)),"musical",ISNUMBER(SEARCH("theater/plays", N2821)),"plays",ISNUMBER(SEARCH("theater/spaces", N2821)),"spaces")</f>
        <v>plays</v>
      </c>
      <c r="S2821" s="6">
        <f t="shared" si="223"/>
        <v>42139.525567129633</v>
      </c>
      <c r="T2821" s="6">
        <f t="shared" si="224"/>
        <v>42169.525567129633</v>
      </c>
    </row>
    <row r="2822" spans="1:20" ht="48" hidden="1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tr">
        <f t="shared" si="222"/>
        <v>theater</v>
      </c>
      <c r="R2822" t="str" cm="1">
        <f t="array" ref="R2822">_xlfn.IFS(ISNUMBER(SEARCH("film &amp; video/television", N2822)),"television",ISNUMBER(SEARCH("film &amp; video/animation", N2822)),"animation",ISNUMBER(SEARCH("film &amp; video/documentary", N2822)),"documentary",ISNUMBER(SEARCH("film &amp; video/drama", N2822)),"drama",ISNUMBER(SEARCH("film &amp; video/science fiction", N2822)),"science fiction",ISNUMBER(SEARCH("film &amp; video/shorts", N2822)),"shorts",ISNUMBER(SEARCH("food/food trucks", N2822)),"food trucks",ISNUMBER(SEARCH("food/restaurants", N2822)),"restaurants",ISNUMBER(SEARCH("food/small batch", N2822)),"small batch",ISNUMBER(SEARCH("games/mobile games", N2822)),"mobile games",ISNUMBER(SEARCH("games/tabletop games", N2822)),"tabletop games",ISNUMBER(SEARCH("games/video games", N2822)),"video games",ISNUMBER(SEARCH("music/classical music", N2822)),"classical music",ISNUMBER(SEARCH("music/electronic music", N2822)),"electronic music",ISNUMBER(SEARCH("music/faith", N2822)),"faith",ISNUMBER(SEARCH("music/indie rock", N2822)),"indie rock",ISNUMBER(SEARCH("music/jazz", N2822)),"jazz",ISNUMBER(SEARCH("music/metal", N2822)),"metal",ISNUMBER(SEARCH("music/pop", N2822)),"pop",ISNUMBER(SEARCH("music/rock", N2822)),"rock",ISNUMBER(SEARCH("music/world music", N2822)),"world music",ISNUMBER(SEARCH("journalism/audio", N2822)),"audio",ISNUMBER(SEARCH("photography/nature", N2822)),"nature",ISNUMBER(SEARCH("photography/people", N2822)),"people",ISNUMBER(SEARCH("photography/photobooks", N2822)),"photobooks",ISNUMBER(SEARCH("photography/places", N2822)),"places",ISNUMBER(SEARCH("publishing/art books", N2822)),"art books",ISNUMBER(SEARCH("publishing/children's books", N2822)),"children's books",ISNUMBER(SEARCH("publishing/fiction", N2822)),"fiction",ISNUMBER(SEARCH("publishing/nonfiction", N2822)),"nonfiction",ISNUMBER(SEARCH("publishing/radio &amp; podcasts", N2822)),"radio &amp; podcasts",ISNUMBER(SEARCH("publishing/translations", N2822)),"translations",ISNUMBER(SEARCH("technology/gadgets", N2822)),"gadgets",ISNUMBER(SEARCH("technology/hardware", N2822)),"hardware",ISNUMBER(SEARCH("technology/makerspaces", N2822)),"makerspaces",ISNUMBER(SEARCH("technology/space exploration", N2822)),"space exploration",ISNUMBER(SEARCH("technology/wearables", N2822)),"wearables",ISNUMBER(SEARCH("technology/web", N2822)),"web",ISNUMBER(SEARCH("theater/musical", N2822)),"musical",ISNUMBER(SEARCH("theater/plays", N2822)),"plays",ISNUMBER(SEARCH("theater/spaces", N2822)),"spaces")</f>
        <v>plays</v>
      </c>
      <c r="S2822" s="6">
        <f t="shared" si="223"/>
        <v>42401.610983796301</v>
      </c>
      <c r="T2822" s="6">
        <f t="shared" si="224"/>
        <v>42426</v>
      </c>
    </row>
    <row r="2823" spans="1:20" ht="48" hidden="1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tr">
        <f t="shared" si="222"/>
        <v>theater</v>
      </c>
      <c r="R2823" t="str" cm="1">
        <f t="array" ref="R2823">_xlfn.IFS(ISNUMBER(SEARCH("film &amp; video/television", N2823)),"television",ISNUMBER(SEARCH("film &amp; video/animation", N2823)),"animation",ISNUMBER(SEARCH("film &amp; video/documentary", N2823)),"documentary",ISNUMBER(SEARCH("film &amp; video/drama", N2823)),"drama",ISNUMBER(SEARCH("film &amp; video/science fiction", N2823)),"science fiction",ISNUMBER(SEARCH("film &amp; video/shorts", N2823)),"shorts",ISNUMBER(SEARCH("food/food trucks", N2823)),"food trucks",ISNUMBER(SEARCH("food/restaurants", N2823)),"restaurants",ISNUMBER(SEARCH("food/small batch", N2823)),"small batch",ISNUMBER(SEARCH("games/mobile games", N2823)),"mobile games",ISNUMBER(SEARCH("games/tabletop games", N2823)),"tabletop games",ISNUMBER(SEARCH("games/video games", N2823)),"video games",ISNUMBER(SEARCH("music/classical music", N2823)),"classical music",ISNUMBER(SEARCH("music/electronic music", N2823)),"electronic music",ISNUMBER(SEARCH("music/faith", N2823)),"faith",ISNUMBER(SEARCH("music/indie rock", N2823)),"indie rock",ISNUMBER(SEARCH("music/jazz", N2823)),"jazz",ISNUMBER(SEARCH("music/metal", N2823)),"metal",ISNUMBER(SEARCH("music/pop", N2823)),"pop",ISNUMBER(SEARCH("music/rock", N2823)),"rock",ISNUMBER(SEARCH("music/world music", N2823)),"world music",ISNUMBER(SEARCH("journalism/audio", N2823)),"audio",ISNUMBER(SEARCH("photography/nature", N2823)),"nature",ISNUMBER(SEARCH("photography/people", N2823)),"people",ISNUMBER(SEARCH("photography/photobooks", N2823)),"photobooks",ISNUMBER(SEARCH("photography/places", N2823)),"places",ISNUMBER(SEARCH("publishing/art books", N2823)),"art books",ISNUMBER(SEARCH("publishing/children's books", N2823)),"children's books",ISNUMBER(SEARCH("publishing/fiction", N2823)),"fiction",ISNUMBER(SEARCH("publishing/nonfiction", N2823)),"nonfiction",ISNUMBER(SEARCH("publishing/radio &amp; podcasts", N2823)),"radio &amp; podcasts",ISNUMBER(SEARCH("publishing/translations", N2823)),"translations",ISNUMBER(SEARCH("technology/gadgets", N2823)),"gadgets",ISNUMBER(SEARCH("technology/hardware", N2823)),"hardware",ISNUMBER(SEARCH("technology/makerspaces", N2823)),"makerspaces",ISNUMBER(SEARCH("technology/space exploration", N2823)),"space exploration",ISNUMBER(SEARCH("technology/wearables", N2823)),"wearables",ISNUMBER(SEARCH("technology/web", N2823)),"web",ISNUMBER(SEARCH("theater/musical", N2823)),"musical",ISNUMBER(SEARCH("theater/plays", N2823)),"plays",ISNUMBER(SEARCH("theater/spaces", N2823)),"spaces")</f>
        <v>plays</v>
      </c>
      <c r="S2823" s="6">
        <f t="shared" si="223"/>
        <v>41875.922858796301</v>
      </c>
      <c r="T2823" s="6">
        <f t="shared" si="224"/>
        <v>41905.922858796301</v>
      </c>
    </row>
    <row r="2824" spans="1:20" ht="48" hidden="1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tr">
        <f t="shared" si="222"/>
        <v>theater</v>
      </c>
      <c r="R2824" t="str" cm="1">
        <f t="array" ref="R2824">_xlfn.IFS(ISNUMBER(SEARCH("film &amp; video/television", N2824)),"television",ISNUMBER(SEARCH("film &amp; video/animation", N2824)),"animation",ISNUMBER(SEARCH("film &amp; video/documentary", N2824)),"documentary",ISNUMBER(SEARCH("film &amp; video/drama", N2824)),"drama",ISNUMBER(SEARCH("film &amp; video/science fiction", N2824)),"science fiction",ISNUMBER(SEARCH("film &amp; video/shorts", N2824)),"shorts",ISNUMBER(SEARCH("food/food trucks", N2824)),"food trucks",ISNUMBER(SEARCH("food/restaurants", N2824)),"restaurants",ISNUMBER(SEARCH("food/small batch", N2824)),"small batch",ISNUMBER(SEARCH("games/mobile games", N2824)),"mobile games",ISNUMBER(SEARCH("games/tabletop games", N2824)),"tabletop games",ISNUMBER(SEARCH("games/video games", N2824)),"video games",ISNUMBER(SEARCH("music/classical music", N2824)),"classical music",ISNUMBER(SEARCH("music/electronic music", N2824)),"electronic music",ISNUMBER(SEARCH("music/faith", N2824)),"faith",ISNUMBER(SEARCH("music/indie rock", N2824)),"indie rock",ISNUMBER(SEARCH("music/jazz", N2824)),"jazz",ISNUMBER(SEARCH("music/metal", N2824)),"metal",ISNUMBER(SEARCH("music/pop", N2824)),"pop",ISNUMBER(SEARCH("music/rock", N2824)),"rock",ISNUMBER(SEARCH("music/world music", N2824)),"world music",ISNUMBER(SEARCH("journalism/audio", N2824)),"audio",ISNUMBER(SEARCH("photography/nature", N2824)),"nature",ISNUMBER(SEARCH("photography/people", N2824)),"people",ISNUMBER(SEARCH("photography/photobooks", N2824)),"photobooks",ISNUMBER(SEARCH("photography/places", N2824)),"places",ISNUMBER(SEARCH("publishing/art books", N2824)),"art books",ISNUMBER(SEARCH("publishing/children's books", N2824)),"children's books",ISNUMBER(SEARCH("publishing/fiction", N2824)),"fiction",ISNUMBER(SEARCH("publishing/nonfiction", N2824)),"nonfiction",ISNUMBER(SEARCH("publishing/radio &amp; podcasts", N2824)),"radio &amp; podcasts",ISNUMBER(SEARCH("publishing/translations", N2824)),"translations",ISNUMBER(SEARCH("technology/gadgets", N2824)),"gadgets",ISNUMBER(SEARCH("technology/hardware", N2824)),"hardware",ISNUMBER(SEARCH("technology/makerspaces", N2824)),"makerspaces",ISNUMBER(SEARCH("technology/space exploration", N2824)),"space exploration",ISNUMBER(SEARCH("technology/wearables", N2824)),"wearables",ISNUMBER(SEARCH("technology/web", N2824)),"web",ISNUMBER(SEARCH("theater/musical", N2824)),"musical",ISNUMBER(SEARCH("theater/plays", N2824)),"plays",ISNUMBER(SEARCH("theater/spaces", N2824)),"spaces")</f>
        <v>plays</v>
      </c>
      <c r="S2824" s="6">
        <f t="shared" si="223"/>
        <v>42060.683935185181</v>
      </c>
      <c r="T2824" s="6">
        <f t="shared" si="224"/>
        <v>42090.642268518524</v>
      </c>
    </row>
    <row r="2825" spans="1:20" ht="48" hidden="1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tr">
        <f t="shared" si="222"/>
        <v>theater</v>
      </c>
      <c r="R2825" t="str" cm="1">
        <f t="array" ref="R2825">_xlfn.IFS(ISNUMBER(SEARCH("film &amp; video/television", N2825)),"television",ISNUMBER(SEARCH("film &amp; video/animation", N2825)),"animation",ISNUMBER(SEARCH("film &amp; video/documentary", N2825)),"documentary",ISNUMBER(SEARCH("film &amp; video/drama", N2825)),"drama",ISNUMBER(SEARCH("film &amp; video/science fiction", N2825)),"science fiction",ISNUMBER(SEARCH("film &amp; video/shorts", N2825)),"shorts",ISNUMBER(SEARCH("food/food trucks", N2825)),"food trucks",ISNUMBER(SEARCH("food/restaurants", N2825)),"restaurants",ISNUMBER(SEARCH("food/small batch", N2825)),"small batch",ISNUMBER(SEARCH("games/mobile games", N2825)),"mobile games",ISNUMBER(SEARCH("games/tabletop games", N2825)),"tabletop games",ISNUMBER(SEARCH("games/video games", N2825)),"video games",ISNUMBER(SEARCH("music/classical music", N2825)),"classical music",ISNUMBER(SEARCH("music/electronic music", N2825)),"electronic music",ISNUMBER(SEARCH("music/faith", N2825)),"faith",ISNUMBER(SEARCH("music/indie rock", N2825)),"indie rock",ISNUMBER(SEARCH("music/jazz", N2825)),"jazz",ISNUMBER(SEARCH("music/metal", N2825)),"metal",ISNUMBER(SEARCH("music/pop", N2825)),"pop",ISNUMBER(SEARCH("music/rock", N2825)),"rock",ISNUMBER(SEARCH("music/world music", N2825)),"world music",ISNUMBER(SEARCH("journalism/audio", N2825)),"audio",ISNUMBER(SEARCH("photography/nature", N2825)),"nature",ISNUMBER(SEARCH("photography/people", N2825)),"people",ISNUMBER(SEARCH("photography/photobooks", N2825)),"photobooks",ISNUMBER(SEARCH("photography/places", N2825)),"places",ISNUMBER(SEARCH("publishing/art books", N2825)),"art books",ISNUMBER(SEARCH("publishing/children's books", N2825)),"children's books",ISNUMBER(SEARCH("publishing/fiction", N2825)),"fiction",ISNUMBER(SEARCH("publishing/nonfiction", N2825)),"nonfiction",ISNUMBER(SEARCH("publishing/radio &amp; podcasts", N2825)),"radio &amp; podcasts",ISNUMBER(SEARCH("publishing/translations", N2825)),"translations",ISNUMBER(SEARCH("technology/gadgets", N2825)),"gadgets",ISNUMBER(SEARCH("technology/hardware", N2825)),"hardware",ISNUMBER(SEARCH("technology/makerspaces", N2825)),"makerspaces",ISNUMBER(SEARCH("technology/space exploration", N2825)),"space exploration",ISNUMBER(SEARCH("technology/wearables", N2825)),"wearables",ISNUMBER(SEARCH("technology/web", N2825)),"web",ISNUMBER(SEARCH("theater/musical", N2825)),"musical",ISNUMBER(SEARCH("theater/plays", N2825)),"plays",ISNUMBER(SEARCH("theater/spaces", N2825)),"spaces")</f>
        <v>plays</v>
      </c>
      <c r="S2825" s="6">
        <f t="shared" si="223"/>
        <v>42067.011643518519</v>
      </c>
      <c r="T2825" s="6">
        <f t="shared" si="224"/>
        <v>42094.957638888889</v>
      </c>
    </row>
    <row r="2826" spans="1:20" ht="32" hidden="1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tr">
        <f t="shared" si="222"/>
        <v>theater</v>
      </c>
      <c r="R2826" t="str" cm="1">
        <f t="array" ref="R2826">_xlfn.IFS(ISNUMBER(SEARCH("film &amp; video/television", N2826)),"television",ISNUMBER(SEARCH("film &amp; video/animation", N2826)),"animation",ISNUMBER(SEARCH("film &amp; video/documentary", N2826)),"documentary",ISNUMBER(SEARCH("film &amp; video/drama", N2826)),"drama",ISNUMBER(SEARCH("film &amp; video/science fiction", N2826)),"science fiction",ISNUMBER(SEARCH("film &amp; video/shorts", N2826)),"shorts",ISNUMBER(SEARCH("food/food trucks", N2826)),"food trucks",ISNUMBER(SEARCH("food/restaurants", N2826)),"restaurants",ISNUMBER(SEARCH("food/small batch", N2826)),"small batch",ISNUMBER(SEARCH("games/mobile games", N2826)),"mobile games",ISNUMBER(SEARCH("games/tabletop games", N2826)),"tabletop games",ISNUMBER(SEARCH("games/video games", N2826)),"video games",ISNUMBER(SEARCH("music/classical music", N2826)),"classical music",ISNUMBER(SEARCH("music/electronic music", N2826)),"electronic music",ISNUMBER(SEARCH("music/faith", N2826)),"faith",ISNUMBER(SEARCH("music/indie rock", N2826)),"indie rock",ISNUMBER(SEARCH("music/jazz", N2826)),"jazz",ISNUMBER(SEARCH("music/metal", N2826)),"metal",ISNUMBER(SEARCH("music/pop", N2826)),"pop",ISNUMBER(SEARCH("music/rock", N2826)),"rock",ISNUMBER(SEARCH("music/world music", N2826)),"world music",ISNUMBER(SEARCH("journalism/audio", N2826)),"audio",ISNUMBER(SEARCH("photography/nature", N2826)),"nature",ISNUMBER(SEARCH("photography/people", N2826)),"people",ISNUMBER(SEARCH("photography/photobooks", N2826)),"photobooks",ISNUMBER(SEARCH("photography/places", N2826)),"places",ISNUMBER(SEARCH("publishing/art books", N2826)),"art books",ISNUMBER(SEARCH("publishing/children's books", N2826)),"children's books",ISNUMBER(SEARCH("publishing/fiction", N2826)),"fiction",ISNUMBER(SEARCH("publishing/nonfiction", N2826)),"nonfiction",ISNUMBER(SEARCH("publishing/radio &amp; podcasts", N2826)),"radio &amp; podcasts",ISNUMBER(SEARCH("publishing/translations", N2826)),"translations",ISNUMBER(SEARCH("technology/gadgets", N2826)),"gadgets",ISNUMBER(SEARCH("technology/hardware", N2826)),"hardware",ISNUMBER(SEARCH("technology/makerspaces", N2826)),"makerspaces",ISNUMBER(SEARCH("technology/space exploration", N2826)),"space exploration",ISNUMBER(SEARCH("technology/wearables", N2826)),"wearables",ISNUMBER(SEARCH("technology/web", N2826)),"web",ISNUMBER(SEARCH("theater/musical", N2826)),"musical",ISNUMBER(SEARCH("theater/plays", N2826)),"plays",ISNUMBER(SEARCH("theater/spaces", N2826)),"spaces")</f>
        <v>plays</v>
      </c>
      <c r="S2826" s="6">
        <f t="shared" si="223"/>
        <v>42136.270787037036</v>
      </c>
      <c r="T2826" s="6">
        <f t="shared" si="224"/>
        <v>42168.071527777778</v>
      </c>
    </row>
    <row r="2827" spans="1:20" ht="48" hidden="1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tr">
        <f t="shared" si="222"/>
        <v>theater</v>
      </c>
      <c r="R2827" t="str" cm="1">
        <f t="array" ref="R2827">_xlfn.IFS(ISNUMBER(SEARCH("film &amp; video/television", N2827)),"television",ISNUMBER(SEARCH("film &amp; video/animation", N2827)),"animation",ISNUMBER(SEARCH("film &amp; video/documentary", N2827)),"documentary",ISNUMBER(SEARCH("film &amp; video/drama", N2827)),"drama",ISNUMBER(SEARCH("film &amp; video/science fiction", N2827)),"science fiction",ISNUMBER(SEARCH("film &amp; video/shorts", N2827)),"shorts",ISNUMBER(SEARCH("food/food trucks", N2827)),"food trucks",ISNUMBER(SEARCH("food/restaurants", N2827)),"restaurants",ISNUMBER(SEARCH("food/small batch", N2827)),"small batch",ISNUMBER(SEARCH("games/mobile games", N2827)),"mobile games",ISNUMBER(SEARCH("games/tabletop games", N2827)),"tabletop games",ISNUMBER(SEARCH("games/video games", N2827)),"video games",ISNUMBER(SEARCH("music/classical music", N2827)),"classical music",ISNUMBER(SEARCH("music/electronic music", N2827)),"electronic music",ISNUMBER(SEARCH("music/faith", N2827)),"faith",ISNUMBER(SEARCH("music/indie rock", N2827)),"indie rock",ISNUMBER(SEARCH("music/jazz", N2827)),"jazz",ISNUMBER(SEARCH("music/metal", N2827)),"metal",ISNUMBER(SEARCH("music/pop", N2827)),"pop",ISNUMBER(SEARCH("music/rock", N2827)),"rock",ISNUMBER(SEARCH("music/world music", N2827)),"world music",ISNUMBER(SEARCH("journalism/audio", N2827)),"audio",ISNUMBER(SEARCH("photography/nature", N2827)),"nature",ISNUMBER(SEARCH("photography/people", N2827)),"people",ISNUMBER(SEARCH("photography/photobooks", N2827)),"photobooks",ISNUMBER(SEARCH("photography/places", N2827)),"places",ISNUMBER(SEARCH("publishing/art books", N2827)),"art books",ISNUMBER(SEARCH("publishing/children's books", N2827)),"children's books",ISNUMBER(SEARCH("publishing/fiction", N2827)),"fiction",ISNUMBER(SEARCH("publishing/nonfiction", N2827)),"nonfiction",ISNUMBER(SEARCH("publishing/radio &amp; podcasts", N2827)),"radio &amp; podcasts",ISNUMBER(SEARCH("publishing/translations", N2827)),"translations",ISNUMBER(SEARCH("technology/gadgets", N2827)),"gadgets",ISNUMBER(SEARCH("technology/hardware", N2827)),"hardware",ISNUMBER(SEARCH("technology/makerspaces", N2827)),"makerspaces",ISNUMBER(SEARCH("technology/space exploration", N2827)),"space exploration",ISNUMBER(SEARCH("technology/wearables", N2827)),"wearables",ISNUMBER(SEARCH("technology/web", N2827)),"web",ISNUMBER(SEARCH("theater/musical", N2827)),"musical",ISNUMBER(SEARCH("theater/plays", N2827)),"plays",ISNUMBER(SEARCH("theater/spaces", N2827)),"spaces")</f>
        <v>plays</v>
      </c>
      <c r="S2827" s="6">
        <f t="shared" si="223"/>
        <v>42312.792662037042</v>
      </c>
      <c r="T2827" s="6">
        <f t="shared" si="224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tr">
        <f t="shared" si="222"/>
        <v>theater</v>
      </c>
      <c r="R2828" t="str" cm="1">
        <f t="array" ref="R2828">_xlfn.IFS(ISNUMBER(SEARCH("film &amp; video/television", N2828)),"television",ISNUMBER(SEARCH("film &amp; video/animation", N2828)),"animation",ISNUMBER(SEARCH("film &amp; video/documentary", N2828)),"documentary",ISNUMBER(SEARCH("film &amp; video/drama", N2828)),"drama",ISNUMBER(SEARCH("film &amp; video/science fiction", N2828)),"science fiction",ISNUMBER(SEARCH("film &amp; video/shorts", N2828)),"shorts",ISNUMBER(SEARCH("food/food trucks", N2828)),"food trucks",ISNUMBER(SEARCH("food/restaurants", N2828)),"restaurants",ISNUMBER(SEARCH("food/small batch", N2828)),"small batch",ISNUMBER(SEARCH("games/mobile games", N2828)),"mobile games",ISNUMBER(SEARCH("games/tabletop games", N2828)),"tabletop games",ISNUMBER(SEARCH("games/video games", N2828)),"video games",ISNUMBER(SEARCH("music/classical music", N2828)),"classical music",ISNUMBER(SEARCH("music/electronic music", N2828)),"electronic music",ISNUMBER(SEARCH("music/faith", N2828)),"faith",ISNUMBER(SEARCH("music/indie rock", N2828)),"indie rock",ISNUMBER(SEARCH("music/jazz", N2828)),"jazz",ISNUMBER(SEARCH("music/metal", N2828)),"metal",ISNUMBER(SEARCH("music/pop", N2828)),"pop",ISNUMBER(SEARCH("music/rock", N2828)),"rock",ISNUMBER(SEARCH("music/world music", N2828)),"world music",ISNUMBER(SEARCH("journalism/audio", N2828)),"audio",ISNUMBER(SEARCH("photography/nature", N2828)),"nature",ISNUMBER(SEARCH("photography/people", N2828)),"people",ISNUMBER(SEARCH("photography/photobooks", N2828)),"photobooks",ISNUMBER(SEARCH("photography/places", N2828)),"places",ISNUMBER(SEARCH("publishing/art books", N2828)),"art books",ISNUMBER(SEARCH("publishing/children's books", N2828)),"children's books",ISNUMBER(SEARCH("publishing/fiction", N2828)),"fiction",ISNUMBER(SEARCH("publishing/nonfiction", N2828)),"nonfiction",ISNUMBER(SEARCH("publishing/radio &amp; podcasts", N2828)),"radio &amp; podcasts",ISNUMBER(SEARCH("publishing/translations", N2828)),"translations",ISNUMBER(SEARCH("technology/gadgets", N2828)),"gadgets",ISNUMBER(SEARCH("technology/hardware", N2828)),"hardware",ISNUMBER(SEARCH("technology/makerspaces", N2828)),"makerspaces",ISNUMBER(SEARCH("technology/space exploration", N2828)),"space exploration",ISNUMBER(SEARCH("technology/wearables", N2828)),"wearables",ISNUMBER(SEARCH("technology/web", N2828)),"web",ISNUMBER(SEARCH("theater/musical", N2828)),"musical",ISNUMBER(SEARCH("theater/plays", N2828)),"plays",ISNUMBER(SEARCH("theater/spaces", N2828)),"spaces")</f>
        <v>plays</v>
      </c>
      <c r="S2828" s="6">
        <f t="shared" si="223"/>
        <v>42171.034861111111</v>
      </c>
      <c r="T2828" s="6">
        <f t="shared" si="224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tr">
        <f t="shared" si="222"/>
        <v>theater</v>
      </c>
      <c r="R2829" t="str" cm="1">
        <f t="array" ref="R2829">_xlfn.IFS(ISNUMBER(SEARCH("film &amp; video/television", N2829)),"television",ISNUMBER(SEARCH("film &amp; video/animation", N2829)),"animation",ISNUMBER(SEARCH("film &amp; video/documentary", N2829)),"documentary",ISNUMBER(SEARCH("film &amp; video/drama", N2829)),"drama",ISNUMBER(SEARCH("film &amp; video/science fiction", N2829)),"science fiction",ISNUMBER(SEARCH("film &amp; video/shorts", N2829)),"shorts",ISNUMBER(SEARCH("food/food trucks", N2829)),"food trucks",ISNUMBER(SEARCH("food/restaurants", N2829)),"restaurants",ISNUMBER(SEARCH("food/small batch", N2829)),"small batch",ISNUMBER(SEARCH("games/mobile games", N2829)),"mobile games",ISNUMBER(SEARCH("games/tabletop games", N2829)),"tabletop games",ISNUMBER(SEARCH("games/video games", N2829)),"video games",ISNUMBER(SEARCH("music/classical music", N2829)),"classical music",ISNUMBER(SEARCH("music/electronic music", N2829)),"electronic music",ISNUMBER(SEARCH("music/faith", N2829)),"faith",ISNUMBER(SEARCH("music/indie rock", N2829)),"indie rock",ISNUMBER(SEARCH("music/jazz", N2829)),"jazz",ISNUMBER(SEARCH("music/metal", N2829)),"metal",ISNUMBER(SEARCH("music/pop", N2829)),"pop",ISNUMBER(SEARCH("music/rock", N2829)),"rock",ISNUMBER(SEARCH("music/world music", N2829)),"world music",ISNUMBER(SEARCH("journalism/audio", N2829)),"audio",ISNUMBER(SEARCH("photography/nature", N2829)),"nature",ISNUMBER(SEARCH("photography/people", N2829)),"people",ISNUMBER(SEARCH("photography/photobooks", N2829)),"photobooks",ISNUMBER(SEARCH("photography/places", N2829)),"places",ISNUMBER(SEARCH("publishing/art books", N2829)),"art books",ISNUMBER(SEARCH("publishing/children's books", N2829)),"children's books",ISNUMBER(SEARCH("publishing/fiction", N2829)),"fiction",ISNUMBER(SEARCH("publishing/nonfiction", N2829)),"nonfiction",ISNUMBER(SEARCH("publishing/radio &amp; podcasts", N2829)),"radio &amp; podcasts",ISNUMBER(SEARCH("publishing/translations", N2829)),"translations",ISNUMBER(SEARCH("technology/gadgets", N2829)),"gadgets",ISNUMBER(SEARCH("technology/hardware", N2829)),"hardware",ISNUMBER(SEARCH("technology/makerspaces", N2829)),"makerspaces",ISNUMBER(SEARCH("technology/space exploration", N2829)),"space exploration",ISNUMBER(SEARCH("technology/wearables", N2829)),"wearables",ISNUMBER(SEARCH("technology/web", N2829)),"web",ISNUMBER(SEARCH("theater/musical", N2829)),"musical",ISNUMBER(SEARCH("theater/plays", N2829)),"plays",ISNUMBER(SEARCH("theater/spaces", N2829)),"spaces")</f>
        <v>plays</v>
      </c>
      <c r="S2829" s="6">
        <f t="shared" si="223"/>
        <v>42494.683634259258</v>
      </c>
      <c r="T2829" s="6">
        <f t="shared" si="224"/>
        <v>42524.6875</v>
      </c>
    </row>
    <row r="2830" spans="1:20" ht="48" hidden="1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tr">
        <f t="shared" si="222"/>
        <v>theater</v>
      </c>
      <c r="R2830" t="str" cm="1">
        <f t="array" ref="R2830">_xlfn.IFS(ISNUMBER(SEARCH("film &amp; video/television", N2830)),"television",ISNUMBER(SEARCH("film &amp; video/animation", N2830)),"animation",ISNUMBER(SEARCH("film &amp; video/documentary", N2830)),"documentary",ISNUMBER(SEARCH("film &amp; video/drama", N2830)),"drama",ISNUMBER(SEARCH("film &amp; video/science fiction", N2830)),"science fiction",ISNUMBER(SEARCH("film &amp; video/shorts", N2830)),"shorts",ISNUMBER(SEARCH("food/food trucks", N2830)),"food trucks",ISNUMBER(SEARCH("food/restaurants", N2830)),"restaurants",ISNUMBER(SEARCH("food/small batch", N2830)),"small batch",ISNUMBER(SEARCH("games/mobile games", N2830)),"mobile games",ISNUMBER(SEARCH("games/tabletop games", N2830)),"tabletop games",ISNUMBER(SEARCH("games/video games", N2830)),"video games",ISNUMBER(SEARCH("music/classical music", N2830)),"classical music",ISNUMBER(SEARCH("music/electronic music", N2830)),"electronic music",ISNUMBER(SEARCH("music/faith", N2830)),"faith",ISNUMBER(SEARCH("music/indie rock", N2830)),"indie rock",ISNUMBER(SEARCH("music/jazz", N2830)),"jazz",ISNUMBER(SEARCH("music/metal", N2830)),"metal",ISNUMBER(SEARCH("music/pop", N2830)),"pop",ISNUMBER(SEARCH("music/rock", N2830)),"rock",ISNUMBER(SEARCH("music/world music", N2830)),"world music",ISNUMBER(SEARCH("journalism/audio", N2830)),"audio",ISNUMBER(SEARCH("photography/nature", N2830)),"nature",ISNUMBER(SEARCH("photography/people", N2830)),"people",ISNUMBER(SEARCH("photography/photobooks", N2830)),"photobooks",ISNUMBER(SEARCH("photography/places", N2830)),"places",ISNUMBER(SEARCH("publishing/art books", N2830)),"art books",ISNUMBER(SEARCH("publishing/children's books", N2830)),"children's books",ISNUMBER(SEARCH("publishing/fiction", N2830)),"fiction",ISNUMBER(SEARCH("publishing/nonfiction", N2830)),"nonfiction",ISNUMBER(SEARCH("publishing/radio &amp; podcasts", N2830)),"radio &amp; podcasts",ISNUMBER(SEARCH("publishing/translations", N2830)),"translations",ISNUMBER(SEARCH("technology/gadgets", N2830)),"gadgets",ISNUMBER(SEARCH("technology/hardware", N2830)),"hardware",ISNUMBER(SEARCH("technology/makerspaces", N2830)),"makerspaces",ISNUMBER(SEARCH("technology/space exploration", N2830)),"space exploration",ISNUMBER(SEARCH("technology/wearables", N2830)),"wearables",ISNUMBER(SEARCH("technology/web", N2830)),"web",ISNUMBER(SEARCH("theater/musical", N2830)),"musical",ISNUMBER(SEARCH("theater/plays", N2830)),"plays",ISNUMBER(SEARCH("theater/spaces", N2830)),"spaces")</f>
        <v>plays</v>
      </c>
      <c r="S2830" s="6">
        <f t="shared" si="223"/>
        <v>42254.264687499999</v>
      </c>
      <c r="T2830" s="6">
        <f t="shared" si="224"/>
        <v>42279.958333333328</v>
      </c>
    </row>
    <row r="2831" spans="1:20" ht="48" hidden="1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tr">
        <f t="shared" si="222"/>
        <v>theater</v>
      </c>
      <c r="R2831" t="str" cm="1">
        <f t="array" ref="R2831">_xlfn.IFS(ISNUMBER(SEARCH("film &amp; video/television", N2831)),"television",ISNUMBER(SEARCH("film &amp; video/animation", N2831)),"animation",ISNUMBER(SEARCH("film &amp; video/documentary", N2831)),"documentary",ISNUMBER(SEARCH("film &amp; video/drama", N2831)),"drama",ISNUMBER(SEARCH("film &amp; video/science fiction", N2831)),"science fiction",ISNUMBER(SEARCH("film &amp; video/shorts", N2831)),"shorts",ISNUMBER(SEARCH("food/food trucks", N2831)),"food trucks",ISNUMBER(SEARCH("food/restaurants", N2831)),"restaurants",ISNUMBER(SEARCH("food/small batch", N2831)),"small batch",ISNUMBER(SEARCH("games/mobile games", N2831)),"mobile games",ISNUMBER(SEARCH("games/tabletop games", N2831)),"tabletop games",ISNUMBER(SEARCH("games/video games", N2831)),"video games",ISNUMBER(SEARCH("music/classical music", N2831)),"classical music",ISNUMBER(SEARCH("music/electronic music", N2831)),"electronic music",ISNUMBER(SEARCH("music/faith", N2831)),"faith",ISNUMBER(SEARCH("music/indie rock", N2831)),"indie rock",ISNUMBER(SEARCH("music/jazz", N2831)),"jazz",ISNUMBER(SEARCH("music/metal", N2831)),"metal",ISNUMBER(SEARCH("music/pop", N2831)),"pop",ISNUMBER(SEARCH("music/rock", N2831)),"rock",ISNUMBER(SEARCH("music/world music", N2831)),"world music",ISNUMBER(SEARCH("journalism/audio", N2831)),"audio",ISNUMBER(SEARCH("photography/nature", N2831)),"nature",ISNUMBER(SEARCH("photography/people", N2831)),"people",ISNUMBER(SEARCH("photography/photobooks", N2831)),"photobooks",ISNUMBER(SEARCH("photography/places", N2831)),"places",ISNUMBER(SEARCH("publishing/art books", N2831)),"art books",ISNUMBER(SEARCH("publishing/children's books", N2831)),"children's books",ISNUMBER(SEARCH("publishing/fiction", N2831)),"fiction",ISNUMBER(SEARCH("publishing/nonfiction", N2831)),"nonfiction",ISNUMBER(SEARCH("publishing/radio &amp; podcasts", N2831)),"radio &amp; podcasts",ISNUMBER(SEARCH("publishing/translations", N2831)),"translations",ISNUMBER(SEARCH("technology/gadgets", N2831)),"gadgets",ISNUMBER(SEARCH("technology/hardware", N2831)),"hardware",ISNUMBER(SEARCH("technology/makerspaces", N2831)),"makerspaces",ISNUMBER(SEARCH("technology/space exploration", N2831)),"space exploration",ISNUMBER(SEARCH("technology/wearables", N2831)),"wearables",ISNUMBER(SEARCH("technology/web", N2831)),"web",ISNUMBER(SEARCH("theater/musical", N2831)),"musical",ISNUMBER(SEARCH("theater/plays", N2831)),"plays",ISNUMBER(SEARCH("theater/spaces", N2831)),"spaces")</f>
        <v>plays</v>
      </c>
      <c r="S2831" s="6">
        <f t="shared" si="223"/>
        <v>42495.434236111112</v>
      </c>
      <c r="T2831" s="6">
        <f t="shared" si="224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tr">
        <f t="shared" si="222"/>
        <v>theater</v>
      </c>
      <c r="R2832" t="str" cm="1">
        <f t="array" ref="R2832">_xlfn.IFS(ISNUMBER(SEARCH("film &amp; video/television", N2832)),"television",ISNUMBER(SEARCH("film &amp; video/animation", N2832)),"animation",ISNUMBER(SEARCH("film &amp; video/documentary", N2832)),"documentary",ISNUMBER(SEARCH("film &amp; video/drama", N2832)),"drama",ISNUMBER(SEARCH("film &amp; video/science fiction", N2832)),"science fiction",ISNUMBER(SEARCH("film &amp; video/shorts", N2832)),"shorts",ISNUMBER(SEARCH("food/food trucks", N2832)),"food trucks",ISNUMBER(SEARCH("food/restaurants", N2832)),"restaurants",ISNUMBER(SEARCH("food/small batch", N2832)),"small batch",ISNUMBER(SEARCH("games/mobile games", N2832)),"mobile games",ISNUMBER(SEARCH("games/tabletop games", N2832)),"tabletop games",ISNUMBER(SEARCH("games/video games", N2832)),"video games",ISNUMBER(SEARCH("music/classical music", N2832)),"classical music",ISNUMBER(SEARCH("music/electronic music", N2832)),"electronic music",ISNUMBER(SEARCH("music/faith", N2832)),"faith",ISNUMBER(SEARCH("music/indie rock", N2832)),"indie rock",ISNUMBER(SEARCH("music/jazz", N2832)),"jazz",ISNUMBER(SEARCH("music/metal", N2832)),"metal",ISNUMBER(SEARCH("music/pop", N2832)),"pop",ISNUMBER(SEARCH("music/rock", N2832)),"rock",ISNUMBER(SEARCH("music/world music", N2832)),"world music",ISNUMBER(SEARCH("journalism/audio", N2832)),"audio",ISNUMBER(SEARCH("photography/nature", N2832)),"nature",ISNUMBER(SEARCH("photography/people", N2832)),"people",ISNUMBER(SEARCH("photography/photobooks", N2832)),"photobooks",ISNUMBER(SEARCH("photography/places", N2832)),"places",ISNUMBER(SEARCH("publishing/art books", N2832)),"art books",ISNUMBER(SEARCH("publishing/children's books", N2832)),"children's books",ISNUMBER(SEARCH("publishing/fiction", N2832)),"fiction",ISNUMBER(SEARCH("publishing/nonfiction", N2832)),"nonfiction",ISNUMBER(SEARCH("publishing/radio &amp; podcasts", N2832)),"radio &amp; podcasts",ISNUMBER(SEARCH("publishing/translations", N2832)),"translations",ISNUMBER(SEARCH("technology/gadgets", N2832)),"gadgets",ISNUMBER(SEARCH("technology/hardware", N2832)),"hardware",ISNUMBER(SEARCH("technology/makerspaces", N2832)),"makerspaces",ISNUMBER(SEARCH("technology/space exploration", N2832)),"space exploration",ISNUMBER(SEARCH("technology/wearables", N2832)),"wearables",ISNUMBER(SEARCH("technology/web", N2832)),"web",ISNUMBER(SEARCH("theater/musical", N2832)),"musical",ISNUMBER(SEARCH("theater/plays", N2832)),"plays",ISNUMBER(SEARCH("theater/spaces", N2832)),"spaces")</f>
        <v>plays</v>
      </c>
      <c r="S2832" s="6">
        <f t="shared" si="223"/>
        <v>41758.839675925927</v>
      </c>
      <c r="T2832" s="6">
        <f t="shared" si="224"/>
        <v>41771.165972222225</v>
      </c>
    </row>
    <row r="2833" spans="1:20" ht="32" hidden="1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tr">
        <f t="shared" si="222"/>
        <v>theater</v>
      </c>
      <c r="R2833" t="str" cm="1">
        <f t="array" ref="R2833">_xlfn.IFS(ISNUMBER(SEARCH("film &amp; video/television", N2833)),"television",ISNUMBER(SEARCH("film &amp; video/animation", N2833)),"animation",ISNUMBER(SEARCH("film &amp; video/documentary", N2833)),"documentary",ISNUMBER(SEARCH("film &amp; video/drama", N2833)),"drama",ISNUMBER(SEARCH("film &amp; video/science fiction", N2833)),"science fiction",ISNUMBER(SEARCH("film &amp; video/shorts", N2833)),"shorts",ISNUMBER(SEARCH("food/food trucks", N2833)),"food trucks",ISNUMBER(SEARCH("food/restaurants", N2833)),"restaurants",ISNUMBER(SEARCH("food/small batch", N2833)),"small batch",ISNUMBER(SEARCH("games/mobile games", N2833)),"mobile games",ISNUMBER(SEARCH("games/tabletop games", N2833)),"tabletop games",ISNUMBER(SEARCH("games/video games", N2833)),"video games",ISNUMBER(SEARCH("music/classical music", N2833)),"classical music",ISNUMBER(SEARCH("music/electronic music", N2833)),"electronic music",ISNUMBER(SEARCH("music/faith", N2833)),"faith",ISNUMBER(SEARCH("music/indie rock", N2833)),"indie rock",ISNUMBER(SEARCH("music/jazz", N2833)),"jazz",ISNUMBER(SEARCH("music/metal", N2833)),"metal",ISNUMBER(SEARCH("music/pop", N2833)),"pop",ISNUMBER(SEARCH("music/rock", N2833)),"rock",ISNUMBER(SEARCH("music/world music", N2833)),"world music",ISNUMBER(SEARCH("journalism/audio", N2833)),"audio",ISNUMBER(SEARCH("photography/nature", N2833)),"nature",ISNUMBER(SEARCH("photography/people", N2833)),"people",ISNUMBER(SEARCH("photography/photobooks", N2833)),"photobooks",ISNUMBER(SEARCH("photography/places", N2833)),"places",ISNUMBER(SEARCH("publishing/art books", N2833)),"art books",ISNUMBER(SEARCH("publishing/children's books", N2833)),"children's books",ISNUMBER(SEARCH("publishing/fiction", N2833)),"fiction",ISNUMBER(SEARCH("publishing/nonfiction", N2833)),"nonfiction",ISNUMBER(SEARCH("publishing/radio &amp; podcasts", N2833)),"radio &amp; podcasts",ISNUMBER(SEARCH("publishing/translations", N2833)),"translations",ISNUMBER(SEARCH("technology/gadgets", N2833)),"gadgets",ISNUMBER(SEARCH("technology/hardware", N2833)),"hardware",ISNUMBER(SEARCH("technology/makerspaces", N2833)),"makerspaces",ISNUMBER(SEARCH("technology/space exploration", N2833)),"space exploration",ISNUMBER(SEARCH("technology/wearables", N2833)),"wearables",ISNUMBER(SEARCH("technology/web", N2833)),"web",ISNUMBER(SEARCH("theater/musical", N2833)),"musical",ISNUMBER(SEARCH("theater/plays", N2833)),"plays",ISNUMBER(SEARCH("theater/spaces", N2833)),"spaces")</f>
        <v>plays</v>
      </c>
      <c r="S2833" s="6">
        <f t="shared" si="223"/>
        <v>42171.824884259258</v>
      </c>
      <c r="T2833" s="6">
        <f t="shared" si="224"/>
        <v>42201.824884259258</v>
      </c>
    </row>
    <row r="2834" spans="1:20" ht="48" hidden="1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tr">
        <f t="shared" si="222"/>
        <v>theater</v>
      </c>
      <c r="R2834" t="str" cm="1">
        <f t="array" ref="R2834">_xlfn.IFS(ISNUMBER(SEARCH("film &amp; video/television", N2834)),"television",ISNUMBER(SEARCH("film &amp; video/animation", N2834)),"animation",ISNUMBER(SEARCH("film &amp; video/documentary", N2834)),"documentary",ISNUMBER(SEARCH("film &amp; video/drama", N2834)),"drama",ISNUMBER(SEARCH("film &amp; video/science fiction", N2834)),"science fiction",ISNUMBER(SEARCH("film &amp; video/shorts", N2834)),"shorts",ISNUMBER(SEARCH("food/food trucks", N2834)),"food trucks",ISNUMBER(SEARCH("food/restaurants", N2834)),"restaurants",ISNUMBER(SEARCH("food/small batch", N2834)),"small batch",ISNUMBER(SEARCH("games/mobile games", N2834)),"mobile games",ISNUMBER(SEARCH("games/tabletop games", N2834)),"tabletop games",ISNUMBER(SEARCH("games/video games", N2834)),"video games",ISNUMBER(SEARCH("music/classical music", N2834)),"classical music",ISNUMBER(SEARCH("music/electronic music", N2834)),"electronic music",ISNUMBER(SEARCH("music/faith", N2834)),"faith",ISNUMBER(SEARCH("music/indie rock", N2834)),"indie rock",ISNUMBER(SEARCH("music/jazz", N2834)),"jazz",ISNUMBER(SEARCH("music/metal", N2834)),"metal",ISNUMBER(SEARCH("music/pop", N2834)),"pop",ISNUMBER(SEARCH("music/rock", N2834)),"rock",ISNUMBER(SEARCH("music/world music", N2834)),"world music",ISNUMBER(SEARCH("journalism/audio", N2834)),"audio",ISNUMBER(SEARCH("photography/nature", N2834)),"nature",ISNUMBER(SEARCH("photography/people", N2834)),"people",ISNUMBER(SEARCH("photography/photobooks", N2834)),"photobooks",ISNUMBER(SEARCH("photography/places", N2834)),"places",ISNUMBER(SEARCH("publishing/art books", N2834)),"art books",ISNUMBER(SEARCH("publishing/children's books", N2834)),"children's books",ISNUMBER(SEARCH("publishing/fiction", N2834)),"fiction",ISNUMBER(SEARCH("publishing/nonfiction", N2834)),"nonfiction",ISNUMBER(SEARCH("publishing/radio &amp; podcasts", N2834)),"radio &amp; podcasts",ISNUMBER(SEARCH("publishing/translations", N2834)),"translations",ISNUMBER(SEARCH("technology/gadgets", N2834)),"gadgets",ISNUMBER(SEARCH("technology/hardware", N2834)),"hardware",ISNUMBER(SEARCH("technology/makerspaces", N2834)),"makerspaces",ISNUMBER(SEARCH("technology/space exploration", N2834)),"space exploration",ISNUMBER(SEARCH("technology/wearables", N2834)),"wearables",ISNUMBER(SEARCH("technology/web", N2834)),"web",ISNUMBER(SEARCH("theater/musical", N2834)),"musical",ISNUMBER(SEARCH("theater/plays", N2834)),"plays",ISNUMBER(SEARCH("theater/spaces", N2834)),"spaces")</f>
        <v>plays</v>
      </c>
      <c r="S2834" s="6">
        <f t="shared" si="223"/>
        <v>41938.709421296298</v>
      </c>
      <c r="T2834" s="6">
        <f t="shared" si="224"/>
        <v>41966.916666666672</v>
      </c>
    </row>
    <row r="2835" spans="1:20" ht="16" hidden="1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tr">
        <f t="shared" si="222"/>
        <v>theater</v>
      </c>
      <c r="R2835" t="str" cm="1">
        <f t="array" ref="R2835">_xlfn.IFS(ISNUMBER(SEARCH("film &amp; video/television", N2835)),"television",ISNUMBER(SEARCH("film &amp; video/animation", N2835)),"animation",ISNUMBER(SEARCH("film &amp; video/documentary", N2835)),"documentary",ISNUMBER(SEARCH("film &amp; video/drama", N2835)),"drama",ISNUMBER(SEARCH("film &amp; video/science fiction", N2835)),"science fiction",ISNUMBER(SEARCH("film &amp; video/shorts", N2835)),"shorts",ISNUMBER(SEARCH("food/food trucks", N2835)),"food trucks",ISNUMBER(SEARCH("food/restaurants", N2835)),"restaurants",ISNUMBER(SEARCH("food/small batch", N2835)),"small batch",ISNUMBER(SEARCH("games/mobile games", N2835)),"mobile games",ISNUMBER(SEARCH("games/tabletop games", N2835)),"tabletop games",ISNUMBER(SEARCH("games/video games", N2835)),"video games",ISNUMBER(SEARCH("music/classical music", N2835)),"classical music",ISNUMBER(SEARCH("music/electronic music", N2835)),"electronic music",ISNUMBER(SEARCH("music/faith", N2835)),"faith",ISNUMBER(SEARCH("music/indie rock", N2835)),"indie rock",ISNUMBER(SEARCH("music/jazz", N2835)),"jazz",ISNUMBER(SEARCH("music/metal", N2835)),"metal",ISNUMBER(SEARCH("music/pop", N2835)),"pop",ISNUMBER(SEARCH("music/rock", N2835)),"rock",ISNUMBER(SEARCH("music/world music", N2835)),"world music",ISNUMBER(SEARCH("journalism/audio", N2835)),"audio",ISNUMBER(SEARCH("photography/nature", N2835)),"nature",ISNUMBER(SEARCH("photography/people", N2835)),"people",ISNUMBER(SEARCH("photography/photobooks", N2835)),"photobooks",ISNUMBER(SEARCH("photography/places", N2835)),"places",ISNUMBER(SEARCH("publishing/art books", N2835)),"art books",ISNUMBER(SEARCH("publishing/children's books", N2835)),"children's books",ISNUMBER(SEARCH("publishing/fiction", N2835)),"fiction",ISNUMBER(SEARCH("publishing/nonfiction", N2835)),"nonfiction",ISNUMBER(SEARCH("publishing/radio &amp; podcasts", N2835)),"radio &amp; podcasts",ISNUMBER(SEARCH("publishing/translations", N2835)),"translations",ISNUMBER(SEARCH("technology/gadgets", N2835)),"gadgets",ISNUMBER(SEARCH("technology/hardware", N2835)),"hardware",ISNUMBER(SEARCH("technology/makerspaces", N2835)),"makerspaces",ISNUMBER(SEARCH("technology/space exploration", N2835)),"space exploration",ISNUMBER(SEARCH("technology/wearables", N2835)),"wearables",ISNUMBER(SEARCH("technology/web", N2835)),"web",ISNUMBER(SEARCH("theater/musical", N2835)),"musical",ISNUMBER(SEARCH("theater/plays", N2835)),"plays",ISNUMBER(SEARCH("theater/spaces", N2835)),"spaces")</f>
        <v>plays</v>
      </c>
      <c r="S2835" s="6">
        <f t="shared" si="223"/>
        <v>42268.127696759257</v>
      </c>
      <c r="T2835" s="6">
        <f t="shared" si="224"/>
        <v>42288.083333333328</v>
      </c>
    </row>
    <row r="2836" spans="1:20" ht="48" hidden="1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tr">
        <f t="shared" si="222"/>
        <v>theater</v>
      </c>
      <c r="R2836" t="str" cm="1">
        <f t="array" ref="R2836">_xlfn.IFS(ISNUMBER(SEARCH("film &amp; video/television", N2836)),"television",ISNUMBER(SEARCH("film &amp; video/animation", N2836)),"animation",ISNUMBER(SEARCH("film &amp; video/documentary", N2836)),"documentary",ISNUMBER(SEARCH("film &amp; video/drama", N2836)),"drama",ISNUMBER(SEARCH("film &amp; video/science fiction", N2836)),"science fiction",ISNUMBER(SEARCH("film &amp; video/shorts", N2836)),"shorts",ISNUMBER(SEARCH("food/food trucks", N2836)),"food trucks",ISNUMBER(SEARCH("food/restaurants", N2836)),"restaurants",ISNUMBER(SEARCH("food/small batch", N2836)),"small batch",ISNUMBER(SEARCH("games/mobile games", N2836)),"mobile games",ISNUMBER(SEARCH("games/tabletop games", N2836)),"tabletop games",ISNUMBER(SEARCH("games/video games", N2836)),"video games",ISNUMBER(SEARCH("music/classical music", N2836)),"classical music",ISNUMBER(SEARCH("music/electronic music", N2836)),"electronic music",ISNUMBER(SEARCH("music/faith", N2836)),"faith",ISNUMBER(SEARCH("music/indie rock", N2836)),"indie rock",ISNUMBER(SEARCH("music/jazz", N2836)),"jazz",ISNUMBER(SEARCH("music/metal", N2836)),"metal",ISNUMBER(SEARCH("music/pop", N2836)),"pop",ISNUMBER(SEARCH("music/rock", N2836)),"rock",ISNUMBER(SEARCH("music/world music", N2836)),"world music",ISNUMBER(SEARCH("journalism/audio", N2836)),"audio",ISNUMBER(SEARCH("photography/nature", N2836)),"nature",ISNUMBER(SEARCH("photography/people", N2836)),"people",ISNUMBER(SEARCH("photography/photobooks", N2836)),"photobooks",ISNUMBER(SEARCH("photography/places", N2836)),"places",ISNUMBER(SEARCH("publishing/art books", N2836)),"art books",ISNUMBER(SEARCH("publishing/children's books", N2836)),"children's books",ISNUMBER(SEARCH("publishing/fiction", N2836)),"fiction",ISNUMBER(SEARCH("publishing/nonfiction", N2836)),"nonfiction",ISNUMBER(SEARCH("publishing/radio &amp; podcasts", N2836)),"radio &amp; podcasts",ISNUMBER(SEARCH("publishing/translations", N2836)),"translations",ISNUMBER(SEARCH("technology/gadgets", N2836)),"gadgets",ISNUMBER(SEARCH("technology/hardware", N2836)),"hardware",ISNUMBER(SEARCH("technology/makerspaces", N2836)),"makerspaces",ISNUMBER(SEARCH("technology/space exploration", N2836)),"space exploration",ISNUMBER(SEARCH("technology/wearables", N2836)),"wearables",ISNUMBER(SEARCH("technology/web", N2836)),"web",ISNUMBER(SEARCH("theater/musical", N2836)),"musical",ISNUMBER(SEARCH("theater/plays", N2836)),"plays",ISNUMBER(SEARCH("theater/spaces", N2836)),"spaces")</f>
        <v>plays</v>
      </c>
      <c r="S2836" s="6">
        <f t="shared" si="223"/>
        <v>42019.959837962961</v>
      </c>
      <c r="T2836" s="6">
        <f t="shared" si="224"/>
        <v>42034.959837962961</v>
      </c>
    </row>
    <row r="2837" spans="1:20" ht="48" hidden="1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tr">
        <f t="shared" si="222"/>
        <v>theater</v>
      </c>
      <c r="R2837" t="str" cm="1">
        <f t="array" ref="R2837">_xlfn.IFS(ISNUMBER(SEARCH("film &amp; video/television", N2837)),"television",ISNUMBER(SEARCH("film &amp; video/animation", N2837)),"animation",ISNUMBER(SEARCH("film &amp; video/documentary", N2837)),"documentary",ISNUMBER(SEARCH("film &amp; video/drama", N2837)),"drama",ISNUMBER(SEARCH("film &amp; video/science fiction", N2837)),"science fiction",ISNUMBER(SEARCH("film &amp; video/shorts", N2837)),"shorts",ISNUMBER(SEARCH("food/food trucks", N2837)),"food trucks",ISNUMBER(SEARCH("food/restaurants", N2837)),"restaurants",ISNUMBER(SEARCH("food/small batch", N2837)),"small batch",ISNUMBER(SEARCH("games/mobile games", N2837)),"mobile games",ISNUMBER(SEARCH("games/tabletop games", N2837)),"tabletop games",ISNUMBER(SEARCH("games/video games", N2837)),"video games",ISNUMBER(SEARCH("music/classical music", N2837)),"classical music",ISNUMBER(SEARCH("music/electronic music", N2837)),"electronic music",ISNUMBER(SEARCH("music/faith", N2837)),"faith",ISNUMBER(SEARCH("music/indie rock", N2837)),"indie rock",ISNUMBER(SEARCH("music/jazz", N2837)),"jazz",ISNUMBER(SEARCH("music/metal", N2837)),"metal",ISNUMBER(SEARCH("music/pop", N2837)),"pop",ISNUMBER(SEARCH("music/rock", N2837)),"rock",ISNUMBER(SEARCH("music/world music", N2837)),"world music",ISNUMBER(SEARCH("journalism/audio", N2837)),"audio",ISNUMBER(SEARCH("photography/nature", N2837)),"nature",ISNUMBER(SEARCH("photography/people", N2837)),"people",ISNUMBER(SEARCH("photography/photobooks", N2837)),"photobooks",ISNUMBER(SEARCH("photography/places", N2837)),"places",ISNUMBER(SEARCH("publishing/art books", N2837)),"art books",ISNUMBER(SEARCH("publishing/children's books", N2837)),"children's books",ISNUMBER(SEARCH("publishing/fiction", N2837)),"fiction",ISNUMBER(SEARCH("publishing/nonfiction", N2837)),"nonfiction",ISNUMBER(SEARCH("publishing/radio &amp; podcasts", N2837)),"radio &amp; podcasts",ISNUMBER(SEARCH("publishing/translations", N2837)),"translations",ISNUMBER(SEARCH("technology/gadgets", N2837)),"gadgets",ISNUMBER(SEARCH("technology/hardware", N2837)),"hardware",ISNUMBER(SEARCH("technology/makerspaces", N2837)),"makerspaces",ISNUMBER(SEARCH("technology/space exploration", N2837)),"space exploration",ISNUMBER(SEARCH("technology/wearables", N2837)),"wearables",ISNUMBER(SEARCH("technology/web", N2837)),"web",ISNUMBER(SEARCH("theater/musical", N2837)),"musical",ISNUMBER(SEARCH("theater/plays", N2837)),"plays",ISNUMBER(SEARCH("theater/spaces", N2837)),"spaces")</f>
        <v>plays</v>
      </c>
      <c r="S2837" s="6">
        <f t="shared" si="223"/>
        <v>42313.703900462962</v>
      </c>
      <c r="T2837" s="6">
        <f t="shared" si="224"/>
        <v>42343</v>
      </c>
    </row>
    <row r="2838" spans="1:20" ht="48" hidden="1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tr">
        <f t="shared" si="222"/>
        <v>theater</v>
      </c>
      <c r="R2838" t="str" cm="1">
        <f t="array" ref="R2838">_xlfn.IFS(ISNUMBER(SEARCH("film &amp; video/television", N2838)),"television",ISNUMBER(SEARCH("film &amp; video/animation", N2838)),"animation",ISNUMBER(SEARCH("film &amp; video/documentary", N2838)),"documentary",ISNUMBER(SEARCH("film &amp; video/drama", N2838)),"drama",ISNUMBER(SEARCH("film &amp; video/science fiction", N2838)),"science fiction",ISNUMBER(SEARCH("film &amp; video/shorts", N2838)),"shorts",ISNUMBER(SEARCH("food/food trucks", N2838)),"food trucks",ISNUMBER(SEARCH("food/restaurants", N2838)),"restaurants",ISNUMBER(SEARCH("food/small batch", N2838)),"small batch",ISNUMBER(SEARCH("games/mobile games", N2838)),"mobile games",ISNUMBER(SEARCH("games/tabletop games", N2838)),"tabletop games",ISNUMBER(SEARCH("games/video games", N2838)),"video games",ISNUMBER(SEARCH("music/classical music", N2838)),"classical music",ISNUMBER(SEARCH("music/electronic music", N2838)),"electronic music",ISNUMBER(SEARCH("music/faith", N2838)),"faith",ISNUMBER(SEARCH("music/indie rock", N2838)),"indie rock",ISNUMBER(SEARCH("music/jazz", N2838)),"jazz",ISNUMBER(SEARCH("music/metal", N2838)),"metal",ISNUMBER(SEARCH("music/pop", N2838)),"pop",ISNUMBER(SEARCH("music/rock", N2838)),"rock",ISNUMBER(SEARCH("music/world music", N2838)),"world music",ISNUMBER(SEARCH("journalism/audio", N2838)),"audio",ISNUMBER(SEARCH("photography/nature", N2838)),"nature",ISNUMBER(SEARCH("photography/people", N2838)),"people",ISNUMBER(SEARCH("photography/photobooks", N2838)),"photobooks",ISNUMBER(SEARCH("photography/places", N2838)),"places",ISNUMBER(SEARCH("publishing/art books", N2838)),"art books",ISNUMBER(SEARCH("publishing/children's books", N2838)),"children's books",ISNUMBER(SEARCH("publishing/fiction", N2838)),"fiction",ISNUMBER(SEARCH("publishing/nonfiction", N2838)),"nonfiction",ISNUMBER(SEARCH("publishing/radio &amp; podcasts", N2838)),"radio &amp; podcasts",ISNUMBER(SEARCH("publishing/translations", N2838)),"translations",ISNUMBER(SEARCH("technology/gadgets", N2838)),"gadgets",ISNUMBER(SEARCH("technology/hardware", N2838)),"hardware",ISNUMBER(SEARCH("technology/makerspaces", N2838)),"makerspaces",ISNUMBER(SEARCH("technology/space exploration", N2838)),"space exploration",ISNUMBER(SEARCH("technology/wearables", N2838)),"wearables",ISNUMBER(SEARCH("technology/web", N2838)),"web",ISNUMBER(SEARCH("theater/musical", N2838)),"musical",ISNUMBER(SEARCH("theater/plays", N2838)),"plays",ISNUMBER(SEARCH("theater/spaces", N2838)),"spaces")</f>
        <v>plays</v>
      </c>
      <c r="S2838" s="6">
        <f t="shared" si="223"/>
        <v>42746.261782407411</v>
      </c>
      <c r="T2838" s="6">
        <f t="shared" si="224"/>
        <v>42784.207638888889</v>
      </c>
    </row>
    <row r="2839" spans="1:20" ht="64" hidden="1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tr">
        <f t="shared" si="222"/>
        <v>theater</v>
      </c>
      <c r="R2839" t="str" cm="1">
        <f t="array" ref="R2839">_xlfn.IFS(ISNUMBER(SEARCH("film &amp; video/television", N2839)),"television",ISNUMBER(SEARCH("film &amp; video/animation", N2839)),"animation",ISNUMBER(SEARCH("film &amp; video/documentary", N2839)),"documentary",ISNUMBER(SEARCH("film &amp; video/drama", N2839)),"drama",ISNUMBER(SEARCH("film &amp; video/science fiction", N2839)),"science fiction",ISNUMBER(SEARCH("film &amp; video/shorts", N2839)),"shorts",ISNUMBER(SEARCH("food/food trucks", N2839)),"food trucks",ISNUMBER(SEARCH("food/restaurants", N2839)),"restaurants",ISNUMBER(SEARCH("food/small batch", N2839)),"small batch",ISNUMBER(SEARCH("games/mobile games", N2839)),"mobile games",ISNUMBER(SEARCH("games/tabletop games", N2839)),"tabletop games",ISNUMBER(SEARCH("games/video games", N2839)),"video games",ISNUMBER(SEARCH("music/classical music", N2839)),"classical music",ISNUMBER(SEARCH("music/electronic music", N2839)),"electronic music",ISNUMBER(SEARCH("music/faith", N2839)),"faith",ISNUMBER(SEARCH("music/indie rock", N2839)),"indie rock",ISNUMBER(SEARCH("music/jazz", N2839)),"jazz",ISNUMBER(SEARCH("music/metal", N2839)),"metal",ISNUMBER(SEARCH("music/pop", N2839)),"pop",ISNUMBER(SEARCH("music/rock", N2839)),"rock",ISNUMBER(SEARCH("music/world music", N2839)),"world music",ISNUMBER(SEARCH("journalism/audio", N2839)),"audio",ISNUMBER(SEARCH("photography/nature", N2839)),"nature",ISNUMBER(SEARCH("photography/people", N2839)),"people",ISNUMBER(SEARCH("photography/photobooks", N2839)),"photobooks",ISNUMBER(SEARCH("photography/places", N2839)),"places",ISNUMBER(SEARCH("publishing/art books", N2839)),"art books",ISNUMBER(SEARCH("publishing/children's books", N2839)),"children's books",ISNUMBER(SEARCH("publishing/fiction", N2839)),"fiction",ISNUMBER(SEARCH("publishing/nonfiction", N2839)),"nonfiction",ISNUMBER(SEARCH("publishing/radio &amp; podcasts", N2839)),"radio &amp; podcasts",ISNUMBER(SEARCH("publishing/translations", N2839)),"translations",ISNUMBER(SEARCH("technology/gadgets", N2839)),"gadgets",ISNUMBER(SEARCH("technology/hardware", N2839)),"hardware",ISNUMBER(SEARCH("technology/makerspaces", N2839)),"makerspaces",ISNUMBER(SEARCH("technology/space exploration", N2839)),"space exploration",ISNUMBER(SEARCH("technology/wearables", N2839)),"wearables",ISNUMBER(SEARCH("technology/web", N2839)),"web",ISNUMBER(SEARCH("theater/musical", N2839)),"musical",ISNUMBER(SEARCH("theater/plays", N2839)),"plays",ISNUMBER(SEARCH("theater/spaces", N2839)),"spaces")</f>
        <v>plays</v>
      </c>
      <c r="S2839" s="6">
        <f t="shared" si="223"/>
        <v>42307.908379629633</v>
      </c>
      <c r="T2839" s="6">
        <f t="shared" si="224"/>
        <v>42347.950046296297</v>
      </c>
    </row>
    <row r="2840" spans="1:20" ht="48" hidden="1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tr">
        <f t="shared" si="222"/>
        <v>theater</v>
      </c>
      <c r="R2840" t="str" cm="1">
        <f t="array" ref="R2840">_xlfn.IFS(ISNUMBER(SEARCH("film &amp; video/television", N2840)),"television",ISNUMBER(SEARCH("film &amp; video/animation", N2840)),"animation",ISNUMBER(SEARCH("film &amp; video/documentary", N2840)),"documentary",ISNUMBER(SEARCH("film &amp; video/drama", N2840)),"drama",ISNUMBER(SEARCH("film &amp; video/science fiction", N2840)),"science fiction",ISNUMBER(SEARCH("film &amp; video/shorts", N2840)),"shorts",ISNUMBER(SEARCH("food/food trucks", N2840)),"food trucks",ISNUMBER(SEARCH("food/restaurants", N2840)),"restaurants",ISNUMBER(SEARCH("food/small batch", N2840)),"small batch",ISNUMBER(SEARCH("games/mobile games", N2840)),"mobile games",ISNUMBER(SEARCH("games/tabletop games", N2840)),"tabletop games",ISNUMBER(SEARCH("games/video games", N2840)),"video games",ISNUMBER(SEARCH("music/classical music", N2840)),"classical music",ISNUMBER(SEARCH("music/electronic music", N2840)),"electronic music",ISNUMBER(SEARCH("music/faith", N2840)),"faith",ISNUMBER(SEARCH("music/indie rock", N2840)),"indie rock",ISNUMBER(SEARCH("music/jazz", N2840)),"jazz",ISNUMBER(SEARCH("music/metal", N2840)),"metal",ISNUMBER(SEARCH("music/pop", N2840)),"pop",ISNUMBER(SEARCH("music/rock", N2840)),"rock",ISNUMBER(SEARCH("music/world music", N2840)),"world music",ISNUMBER(SEARCH("journalism/audio", N2840)),"audio",ISNUMBER(SEARCH("photography/nature", N2840)),"nature",ISNUMBER(SEARCH("photography/people", N2840)),"people",ISNUMBER(SEARCH("photography/photobooks", N2840)),"photobooks",ISNUMBER(SEARCH("photography/places", N2840)),"places",ISNUMBER(SEARCH("publishing/art books", N2840)),"art books",ISNUMBER(SEARCH("publishing/children's books", N2840)),"children's books",ISNUMBER(SEARCH("publishing/fiction", N2840)),"fiction",ISNUMBER(SEARCH("publishing/nonfiction", N2840)),"nonfiction",ISNUMBER(SEARCH("publishing/radio &amp; podcasts", N2840)),"radio &amp; podcasts",ISNUMBER(SEARCH("publishing/translations", N2840)),"translations",ISNUMBER(SEARCH("technology/gadgets", N2840)),"gadgets",ISNUMBER(SEARCH("technology/hardware", N2840)),"hardware",ISNUMBER(SEARCH("technology/makerspaces", N2840)),"makerspaces",ISNUMBER(SEARCH("technology/space exploration", N2840)),"space exploration",ISNUMBER(SEARCH("technology/wearables", N2840)),"wearables",ISNUMBER(SEARCH("technology/web", N2840)),"web",ISNUMBER(SEARCH("theater/musical", N2840)),"musical",ISNUMBER(SEARCH("theater/plays", N2840)),"plays",ISNUMBER(SEARCH("theater/spaces", N2840)),"spaces")</f>
        <v>plays</v>
      </c>
      <c r="S2840" s="6">
        <f t="shared" si="223"/>
        <v>41842.607592592591</v>
      </c>
      <c r="T2840" s="6">
        <f t="shared" si="224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tr">
        <f t="shared" si="222"/>
        <v>theater</v>
      </c>
      <c r="R2841" t="str" cm="1">
        <f t="array" ref="R2841">_xlfn.IFS(ISNUMBER(SEARCH("film &amp; video/television", N2841)),"television",ISNUMBER(SEARCH("film &amp; video/animation", N2841)),"animation",ISNUMBER(SEARCH("film &amp; video/documentary", N2841)),"documentary",ISNUMBER(SEARCH("film &amp; video/drama", N2841)),"drama",ISNUMBER(SEARCH("film &amp; video/science fiction", N2841)),"science fiction",ISNUMBER(SEARCH("film &amp; video/shorts", N2841)),"shorts",ISNUMBER(SEARCH("food/food trucks", N2841)),"food trucks",ISNUMBER(SEARCH("food/restaurants", N2841)),"restaurants",ISNUMBER(SEARCH("food/small batch", N2841)),"small batch",ISNUMBER(SEARCH("games/mobile games", N2841)),"mobile games",ISNUMBER(SEARCH("games/tabletop games", N2841)),"tabletop games",ISNUMBER(SEARCH("games/video games", N2841)),"video games",ISNUMBER(SEARCH("music/classical music", N2841)),"classical music",ISNUMBER(SEARCH("music/electronic music", N2841)),"electronic music",ISNUMBER(SEARCH("music/faith", N2841)),"faith",ISNUMBER(SEARCH("music/indie rock", N2841)),"indie rock",ISNUMBER(SEARCH("music/jazz", N2841)),"jazz",ISNUMBER(SEARCH("music/metal", N2841)),"metal",ISNUMBER(SEARCH("music/pop", N2841)),"pop",ISNUMBER(SEARCH("music/rock", N2841)),"rock",ISNUMBER(SEARCH("music/world music", N2841)),"world music",ISNUMBER(SEARCH("journalism/audio", N2841)),"audio",ISNUMBER(SEARCH("photography/nature", N2841)),"nature",ISNUMBER(SEARCH("photography/people", N2841)),"people",ISNUMBER(SEARCH("photography/photobooks", N2841)),"photobooks",ISNUMBER(SEARCH("photography/places", N2841)),"places",ISNUMBER(SEARCH("publishing/art books", N2841)),"art books",ISNUMBER(SEARCH("publishing/children's books", N2841)),"children's books",ISNUMBER(SEARCH("publishing/fiction", N2841)),"fiction",ISNUMBER(SEARCH("publishing/nonfiction", N2841)),"nonfiction",ISNUMBER(SEARCH("publishing/radio &amp; podcasts", N2841)),"radio &amp; podcasts",ISNUMBER(SEARCH("publishing/translations", N2841)),"translations",ISNUMBER(SEARCH("technology/gadgets", N2841)),"gadgets",ISNUMBER(SEARCH("technology/hardware", N2841)),"hardware",ISNUMBER(SEARCH("technology/makerspaces", N2841)),"makerspaces",ISNUMBER(SEARCH("technology/space exploration", N2841)),"space exploration",ISNUMBER(SEARCH("technology/wearables", N2841)),"wearables",ISNUMBER(SEARCH("technology/web", N2841)),"web",ISNUMBER(SEARCH("theater/musical", N2841)),"musical",ISNUMBER(SEARCH("theater/plays", N2841)),"plays",ISNUMBER(SEARCH("theater/spaces", N2841)),"spaces")</f>
        <v>plays</v>
      </c>
      <c r="S2841" s="6">
        <f t="shared" si="223"/>
        <v>41853.240208333329</v>
      </c>
      <c r="T2841" s="6">
        <f t="shared" si="224"/>
        <v>41876.207638888889</v>
      </c>
    </row>
    <row r="2842" spans="1:20" ht="48" hidden="1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tr">
        <f t="shared" si="222"/>
        <v>theater</v>
      </c>
      <c r="R2842" t="str" cm="1">
        <f t="array" ref="R2842">_xlfn.IFS(ISNUMBER(SEARCH("film &amp; video/television", N2842)),"television",ISNUMBER(SEARCH("film &amp; video/animation", N2842)),"animation",ISNUMBER(SEARCH("film &amp; video/documentary", N2842)),"documentary",ISNUMBER(SEARCH("film &amp; video/drama", N2842)),"drama",ISNUMBER(SEARCH("film &amp; video/science fiction", N2842)),"science fiction",ISNUMBER(SEARCH("film &amp; video/shorts", N2842)),"shorts",ISNUMBER(SEARCH("food/food trucks", N2842)),"food trucks",ISNUMBER(SEARCH("food/restaurants", N2842)),"restaurants",ISNUMBER(SEARCH("food/small batch", N2842)),"small batch",ISNUMBER(SEARCH("games/mobile games", N2842)),"mobile games",ISNUMBER(SEARCH("games/tabletop games", N2842)),"tabletop games",ISNUMBER(SEARCH("games/video games", N2842)),"video games",ISNUMBER(SEARCH("music/classical music", N2842)),"classical music",ISNUMBER(SEARCH("music/electronic music", N2842)),"electronic music",ISNUMBER(SEARCH("music/faith", N2842)),"faith",ISNUMBER(SEARCH("music/indie rock", N2842)),"indie rock",ISNUMBER(SEARCH("music/jazz", N2842)),"jazz",ISNUMBER(SEARCH("music/metal", N2842)),"metal",ISNUMBER(SEARCH("music/pop", N2842)),"pop",ISNUMBER(SEARCH("music/rock", N2842)),"rock",ISNUMBER(SEARCH("music/world music", N2842)),"world music",ISNUMBER(SEARCH("journalism/audio", N2842)),"audio",ISNUMBER(SEARCH("photography/nature", N2842)),"nature",ISNUMBER(SEARCH("photography/people", N2842)),"people",ISNUMBER(SEARCH("photography/photobooks", N2842)),"photobooks",ISNUMBER(SEARCH("photography/places", N2842)),"places",ISNUMBER(SEARCH("publishing/art books", N2842)),"art books",ISNUMBER(SEARCH("publishing/children's books", N2842)),"children's books",ISNUMBER(SEARCH("publishing/fiction", N2842)),"fiction",ISNUMBER(SEARCH("publishing/nonfiction", N2842)),"nonfiction",ISNUMBER(SEARCH("publishing/radio &amp; podcasts", N2842)),"radio &amp; podcasts",ISNUMBER(SEARCH("publishing/translations", N2842)),"translations",ISNUMBER(SEARCH("technology/gadgets", N2842)),"gadgets",ISNUMBER(SEARCH("technology/hardware", N2842)),"hardware",ISNUMBER(SEARCH("technology/makerspaces", N2842)),"makerspaces",ISNUMBER(SEARCH("technology/space exploration", N2842)),"space exploration",ISNUMBER(SEARCH("technology/wearables", N2842)),"wearables",ISNUMBER(SEARCH("technology/web", N2842)),"web",ISNUMBER(SEARCH("theater/musical", N2842)),"musical",ISNUMBER(SEARCH("theater/plays", N2842)),"plays",ISNUMBER(SEARCH("theater/spaces", N2842)),"spaces")</f>
        <v>plays</v>
      </c>
      <c r="S2842" s="6">
        <f t="shared" si="223"/>
        <v>42060.035636574074</v>
      </c>
      <c r="T2842" s="6">
        <f t="shared" si="224"/>
        <v>42081.708333333328</v>
      </c>
    </row>
    <row r="2843" spans="1:20" ht="48" hidden="1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tr" cm="1">
        <f t="array" ref="R2843">_xlfn.IFS(ISNUMBER(SEARCH("film &amp; video/television", N2843)),"television",ISNUMBER(SEARCH("film &amp; video/animation", N2843)),"animation",ISNUMBER(SEARCH("film &amp; video/documentary", N2843)),"documentary",ISNUMBER(SEARCH("film &amp; video/drama", N2843)),"drama",ISNUMBER(SEARCH("film &amp; video/science fiction", N2843)),"science fiction",ISNUMBER(SEARCH("film &amp; video/shorts", N2843)),"shorts",ISNUMBER(SEARCH("food/food trucks", N2843)),"food trucks",ISNUMBER(SEARCH("food/restaurants", N2843)),"restaurants",ISNUMBER(SEARCH("food/small batch", N2843)),"small batch",ISNUMBER(SEARCH("games/mobile games", N2843)),"mobile games",ISNUMBER(SEARCH("games/tabletop games", N2843)),"tabletop games",ISNUMBER(SEARCH("games/video games", N2843)),"video games",ISNUMBER(SEARCH("music/classical music", N2843)),"classical music",ISNUMBER(SEARCH("music/electronic music", N2843)),"electronic music",ISNUMBER(SEARCH("music/faith", N2843)),"faith",ISNUMBER(SEARCH("music/indie rock", N2843)),"indie rock",ISNUMBER(SEARCH("music/jazz", N2843)),"jazz",ISNUMBER(SEARCH("music/metal", N2843)),"metal",ISNUMBER(SEARCH("music/pop", N2843)),"pop",ISNUMBER(SEARCH("music/rock", N2843)),"rock",ISNUMBER(SEARCH("music/world music", N2843)),"world music",ISNUMBER(SEARCH("journalism/audio", N2843)),"audio",ISNUMBER(SEARCH("photography/nature", N2843)),"nature",ISNUMBER(SEARCH("photography/people", N2843)),"people",ISNUMBER(SEARCH("photography/photobooks", N2843)),"photobooks",ISNUMBER(SEARCH("photography/places", N2843)),"places",ISNUMBER(SEARCH("publishing/art books", N2843)),"art books",ISNUMBER(SEARCH("publishing/children's books", N2843)),"children's books",ISNUMBER(SEARCH("publishing/fiction", N2843)),"fiction",ISNUMBER(SEARCH("publishing/nonfiction", N2843)),"nonfiction",ISNUMBER(SEARCH("publishing/radio &amp; podcasts", N2843)),"radio &amp; podcasts",ISNUMBER(SEARCH("publishing/translations", N2843)),"translations",ISNUMBER(SEARCH("technology/gadgets", N2843)),"gadgets",ISNUMBER(SEARCH("technology/hardware", N2843)),"hardware",ISNUMBER(SEARCH("technology/makerspaces", N2843)),"makerspaces",ISNUMBER(SEARCH("technology/space exploration", N2843)),"space exploration",ISNUMBER(SEARCH("technology/wearables", N2843)),"wearables",ISNUMBER(SEARCH("technology/web", N2843)),"web",ISNUMBER(SEARCH("theater/musical", N2843)),"musical",ISNUMBER(SEARCH("theater/plays", N2843)),"plays",ISNUMBER(SEARCH("theater/spaces", N2843)),"spaces")</f>
        <v>plays</v>
      </c>
      <c r="S2843" s="6">
        <f t="shared" si="223"/>
        <v>42291.739548611105</v>
      </c>
      <c r="T2843" s="6">
        <f t="shared" si="224"/>
        <v>42351.781215277777</v>
      </c>
    </row>
    <row r="2844" spans="1:20" ht="48" hidden="1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v>0</v>
      </c>
      <c r="Q2844" t="str">
        <f t="shared" si="222"/>
        <v>theater</v>
      </c>
      <c r="R2844" t="str" cm="1">
        <f t="array" ref="R2844">_xlfn.IFS(ISNUMBER(SEARCH("film &amp; video/television", N2844)),"television",ISNUMBER(SEARCH("film &amp; video/animation", N2844)),"animation",ISNUMBER(SEARCH("film &amp; video/documentary", N2844)),"documentary",ISNUMBER(SEARCH("film &amp; video/drama", N2844)),"drama",ISNUMBER(SEARCH("film &amp; video/science fiction", N2844)),"science fiction",ISNUMBER(SEARCH("film &amp; video/shorts", N2844)),"shorts",ISNUMBER(SEARCH("food/food trucks", N2844)),"food trucks",ISNUMBER(SEARCH("food/restaurants", N2844)),"restaurants",ISNUMBER(SEARCH("food/small batch", N2844)),"small batch",ISNUMBER(SEARCH("games/mobile games", N2844)),"mobile games",ISNUMBER(SEARCH("games/tabletop games", N2844)),"tabletop games",ISNUMBER(SEARCH("games/video games", N2844)),"video games",ISNUMBER(SEARCH("music/classical music", N2844)),"classical music",ISNUMBER(SEARCH("music/electronic music", N2844)),"electronic music",ISNUMBER(SEARCH("music/faith", N2844)),"faith",ISNUMBER(SEARCH("music/indie rock", N2844)),"indie rock",ISNUMBER(SEARCH("music/jazz", N2844)),"jazz",ISNUMBER(SEARCH("music/metal", N2844)),"metal",ISNUMBER(SEARCH("music/pop", N2844)),"pop",ISNUMBER(SEARCH("music/rock", N2844)),"rock",ISNUMBER(SEARCH("music/world music", N2844)),"world music",ISNUMBER(SEARCH("journalism/audio", N2844)),"audio",ISNUMBER(SEARCH("photography/nature", N2844)),"nature",ISNUMBER(SEARCH("photography/people", N2844)),"people",ISNUMBER(SEARCH("photography/photobooks", N2844)),"photobooks",ISNUMBER(SEARCH("photography/places", N2844)),"places",ISNUMBER(SEARCH("publishing/art books", N2844)),"art books",ISNUMBER(SEARCH("publishing/children's books", N2844)),"children's books",ISNUMBER(SEARCH("publishing/fiction", N2844)),"fiction",ISNUMBER(SEARCH("publishing/nonfiction", N2844)),"nonfiction",ISNUMBER(SEARCH("publishing/radio &amp; podcasts", N2844)),"radio &amp; podcasts",ISNUMBER(SEARCH("publishing/translations", N2844)),"translations",ISNUMBER(SEARCH("technology/gadgets", N2844)),"gadgets",ISNUMBER(SEARCH("technology/hardware", N2844)),"hardware",ISNUMBER(SEARCH("technology/makerspaces", N2844)),"makerspaces",ISNUMBER(SEARCH("technology/space exploration", N2844)),"space exploration",ISNUMBER(SEARCH("technology/wearables", N2844)),"wearables",ISNUMBER(SEARCH("technology/web", N2844)),"web",ISNUMBER(SEARCH("theater/musical", N2844)),"musical",ISNUMBER(SEARCH("theater/plays", N2844)),"plays",ISNUMBER(SEARCH("theater/spaces", N2844)),"spaces")</f>
        <v>plays</v>
      </c>
      <c r="S2844" s="6">
        <f t="shared" si="223"/>
        <v>41784.952488425923</v>
      </c>
      <c r="T2844" s="6">
        <f t="shared" si="224"/>
        <v>41811.458333333336</v>
      </c>
    </row>
    <row r="2845" spans="1:20" ht="48" hidden="1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v>0</v>
      </c>
      <c r="Q2845" t="str">
        <f t="shared" si="222"/>
        <v>theater</v>
      </c>
      <c r="R2845" t="str" cm="1">
        <f t="array" ref="R2845">_xlfn.IFS(ISNUMBER(SEARCH("film &amp; video/television", N2845)),"television",ISNUMBER(SEARCH("film &amp; video/animation", N2845)),"animation",ISNUMBER(SEARCH("film &amp; video/documentary", N2845)),"documentary",ISNUMBER(SEARCH("film &amp; video/drama", N2845)),"drama",ISNUMBER(SEARCH("film &amp; video/science fiction", N2845)),"science fiction",ISNUMBER(SEARCH("film &amp; video/shorts", N2845)),"shorts",ISNUMBER(SEARCH("food/food trucks", N2845)),"food trucks",ISNUMBER(SEARCH("food/restaurants", N2845)),"restaurants",ISNUMBER(SEARCH("food/small batch", N2845)),"small batch",ISNUMBER(SEARCH("games/mobile games", N2845)),"mobile games",ISNUMBER(SEARCH("games/tabletop games", N2845)),"tabletop games",ISNUMBER(SEARCH("games/video games", N2845)),"video games",ISNUMBER(SEARCH("music/classical music", N2845)),"classical music",ISNUMBER(SEARCH("music/electronic music", N2845)),"electronic music",ISNUMBER(SEARCH("music/faith", N2845)),"faith",ISNUMBER(SEARCH("music/indie rock", N2845)),"indie rock",ISNUMBER(SEARCH("music/jazz", N2845)),"jazz",ISNUMBER(SEARCH("music/metal", N2845)),"metal",ISNUMBER(SEARCH("music/pop", N2845)),"pop",ISNUMBER(SEARCH("music/rock", N2845)),"rock",ISNUMBER(SEARCH("music/world music", N2845)),"world music",ISNUMBER(SEARCH("journalism/audio", N2845)),"audio",ISNUMBER(SEARCH("photography/nature", N2845)),"nature",ISNUMBER(SEARCH("photography/people", N2845)),"people",ISNUMBER(SEARCH("photography/photobooks", N2845)),"photobooks",ISNUMBER(SEARCH("photography/places", N2845)),"places",ISNUMBER(SEARCH("publishing/art books", N2845)),"art books",ISNUMBER(SEARCH("publishing/children's books", N2845)),"children's books",ISNUMBER(SEARCH("publishing/fiction", N2845)),"fiction",ISNUMBER(SEARCH("publishing/nonfiction", N2845)),"nonfiction",ISNUMBER(SEARCH("publishing/radio &amp; podcasts", N2845)),"radio &amp; podcasts",ISNUMBER(SEARCH("publishing/translations", N2845)),"translations",ISNUMBER(SEARCH("technology/gadgets", N2845)),"gadgets",ISNUMBER(SEARCH("technology/hardware", N2845)),"hardware",ISNUMBER(SEARCH("technology/makerspaces", N2845)),"makerspaces",ISNUMBER(SEARCH("technology/space exploration", N2845)),"space exploration",ISNUMBER(SEARCH("technology/wearables", N2845)),"wearables",ISNUMBER(SEARCH("technology/web", N2845)),"web",ISNUMBER(SEARCH("theater/musical", N2845)),"musical",ISNUMBER(SEARCH("theater/plays", N2845)),"plays",ISNUMBER(SEARCH("theater/spaces", N2845)),"spaces")</f>
        <v>plays</v>
      </c>
      <c r="S2845" s="6">
        <f t="shared" si="223"/>
        <v>42492.737847222219</v>
      </c>
      <c r="T2845" s="6">
        <f t="shared" si="224"/>
        <v>42534.166666666672</v>
      </c>
    </row>
    <row r="2846" spans="1:20" ht="48" hidden="1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tr">
        <f t="shared" si="222"/>
        <v>theater</v>
      </c>
      <c r="R2846" t="str" cm="1">
        <f t="array" ref="R2846">_xlfn.IFS(ISNUMBER(SEARCH("film &amp; video/television", N2846)),"television",ISNUMBER(SEARCH("film &amp; video/animation", N2846)),"animation",ISNUMBER(SEARCH("film &amp; video/documentary", N2846)),"documentary",ISNUMBER(SEARCH("film &amp; video/drama", N2846)),"drama",ISNUMBER(SEARCH("film &amp; video/science fiction", N2846)),"science fiction",ISNUMBER(SEARCH("film &amp; video/shorts", N2846)),"shorts",ISNUMBER(SEARCH("food/food trucks", N2846)),"food trucks",ISNUMBER(SEARCH("food/restaurants", N2846)),"restaurants",ISNUMBER(SEARCH("food/small batch", N2846)),"small batch",ISNUMBER(SEARCH("games/mobile games", N2846)),"mobile games",ISNUMBER(SEARCH("games/tabletop games", N2846)),"tabletop games",ISNUMBER(SEARCH("games/video games", N2846)),"video games",ISNUMBER(SEARCH("music/classical music", N2846)),"classical music",ISNUMBER(SEARCH("music/electronic music", N2846)),"electronic music",ISNUMBER(SEARCH("music/faith", N2846)),"faith",ISNUMBER(SEARCH("music/indie rock", N2846)),"indie rock",ISNUMBER(SEARCH("music/jazz", N2846)),"jazz",ISNUMBER(SEARCH("music/metal", N2846)),"metal",ISNUMBER(SEARCH("music/pop", N2846)),"pop",ISNUMBER(SEARCH("music/rock", N2846)),"rock",ISNUMBER(SEARCH("music/world music", N2846)),"world music",ISNUMBER(SEARCH("journalism/audio", N2846)),"audio",ISNUMBER(SEARCH("photography/nature", N2846)),"nature",ISNUMBER(SEARCH("photography/people", N2846)),"people",ISNUMBER(SEARCH("photography/photobooks", N2846)),"photobooks",ISNUMBER(SEARCH("photography/places", N2846)),"places",ISNUMBER(SEARCH("publishing/art books", N2846)),"art books",ISNUMBER(SEARCH("publishing/children's books", N2846)),"children's books",ISNUMBER(SEARCH("publishing/fiction", N2846)),"fiction",ISNUMBER(SEARCH("publishing/nonfiction", N2846)),"nonfiction",ISNUMBER(SEARCH("publishing/radio &amp; podcasts", N2846)),"radio &amp; podcasts",ISNUMBER(SEARCH("publishing/translations", N2846)),"translations",ISNUMBER(SEARCH("technology/gadgets", N2846)),"gadgets",ISNUMBER(SEARCH("technology/hardware", N2846)),"hardware",ISNUMBER(SEARCH("technology/makerspaces", N2846)),"makerspaces",ISNUMBER(SEARCH("technology/space exploration", N2846)),"space exploration",ISNUMBER(SEARCH("technology/wearables", N2846)),"wearables",ISNUMBER(SEARCH("technology/web", N2846)),"web",ISNUMBER(SEARCH("theater/musical", N2846)),"musical",ISNUMBER(SEARCH("theater/plays", N2846)),"plays",ISNUMBER(SEARCH("theater/spaces", N2846)),"spaces")</f>
        <v>plays</v>
      </c>
      <c r="S2846" s="6">
        <f t="shared" si="223"/>
        <v>42709.546064814815</v>
      </c>
      <c r="T2846" s="6">
        <f t="shared" si="224"/>
        <v>42739.546064814815</v>
      </c>
    </row>
    <row r="2847" spans="1:20" ht="48" hidden="1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tr">
        <f t="shared" si="222"/>
        <v>theater</v>
      </c>
      <c r="R2847" t="str" cm="1">
        <f t="array" ref="R2847">_xlfn.IFS(ISNUMBER(SEARCH("film &amp; video/television", N2847)),"television",ISNUMBER(SEARCH("film &amp; video/animation", N2847)),"animation",ISNUMBER(SEARCH("film &amp; video/documentary", N2847)),"documentary",ISNUMBER(SEARCH("film &amp; video/drama", N2847)),"drama",ISNUMBER(SEARCH("film &amp; video/science fiction", N2847)),"science fiction",ISNUMBER(SEARCH("film &amp; video/shorts", N2847)),"shorts",ISNUMBER(SEARCH("food/food trucks", N2847)),"food trucks",ISNUMBER(SEARCH("food/restaurants", N2847)),"restaurants",ISNUMBER(SEARCH("food/small batch", N2847)),"small batch",ISNUMBER(SEARCH("games/mobile games", N2847)),"mobile games",ISNUMBER(SEARCH("games/tabletop games", N2847)),"tabletop games",ISNUMBER(SEARCH("games/video games", N2847)),"video games",ISNUMBER(SEARCH("music/classical music", N2847)),"classical music",ISNUMBER(SEARCH("music/electronic music", N2847)),"electronic music",ISNUMBER(SEARCH("music/faith", N2847)),"faith",ISNUMBER(SEARCH("music/indie rock", N2847)),"indie rock",ISNUMBER(SEARCH("music/jazz", N2847)),"jazz",ISNUMBER(SEARCH("music/metal", N2847)),"metal",ISNUMBER(SEARCH("music/pop", N2847)),"pop",ISNUMBER(SEARCH("music/rock", N2847)),"rock",ISNUMBER(SEARCH("music/world music", N2847)),"world music",ISNUMBER(SEARCH("journalism/audio", N2847)),"audio",ISNUMBER(SEARCH("photography/nature", N2847)),"nature",ISNUMBER(SEARCH("photography/people", N2847)),"people",ISNUMBER(SEARCH("photography/photobooks", N2847)),"photobooks",ISNUMBER(SEARCH("photography/places", N2847)),"places",ISNUMBER(SEARCH("publishing/art books", N2847)),"art books",ISNUMBER(SEARCH("publishing/children's books", N2847)),"children's books",ISNUMBER(SEARCH("publishing/fiction", N2847)),"fiction",ISNUMBER(SEARCH("publishing/nonfiction", N2847)),"nonfiction",ISNUMBER(SEARCH("publishing/radio &amp; podcasts", N2847)),"radio &amp; podcasts",ISNUMBER(SEARCH("publishing/translations", N2847)),"translations",ISNUMBER(SEARCH("technology/gadgets", N2847)),"gadgets",ISNUMBER(SEARCH("technology/hardware", N2847)),"hardware",ISNUMBER(SEARCH("technology/makerspaces", N2847)),"makerspaces",ISNUMBER(SEARCH("technology/space exploration", N2847)),"space exploration",ISNUMBER(SEARCH("technology/wearables", N2847)),"wearables",ISNUMBER(SEARCH("technology/web", N2847)),"web",ISNUMBER(SEARCH("theater/musical", N2847)),"musical",ISNUMBER(SEARCH("theater/plays", N2847)),"plays",ISNUMBER(SEARCH("theater/spaces", N2847)),"spaces")</f>
        <v>plays</v>
      </c>
      <c r="S2847" s="6">
        <f t="shared" si="223"/>
        <v>42103.016585648147</v>
      </c>
      <c r="T2847" s="6">
        <f t="shared" si="224"/>
        <v>42163.016585648147</v>
      </c>
    </row>
    <row r="2848" spans="1:20" ht="48" hidden="1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v>0</v>
      </c>
      <c r="Q2848" t="str">
        <f t="shared" si="222"/>
        <v>theater</v>
      </c>
      <c r="R2848" t="str" cm="1">
        <f t="array" ref="R2848">_xlfn.IFS(ISNUMBER(SEARCH("film &amp; video/television", N2848)),"television",ISNUMBER(SEARCH("film &amp; video/animation", N2848)),"animation",ISNUMBER(SEARCH("film &amp; video/documentary", N2848)),"documentary",ISNUMBER(SEARCH("film &amp; video/drama", N2848)),"drama",ISNUMBER(SEARCH("film &amp; video/science fiction", N2848)),"science fiction",ISNUMBER(SEARCH("film &amp; video/shorts", N2848)),"shorts",ISNUMBER(SEARCH("food/food trucks", N2848)),"food trucks",ISNUMBER(SEARCH("food/restaurants", N2848)),"restaurants",ISNUMBER(SEARCH("food/small batch", N2848)),"small batch",ISNUMBER(SEARCH("games/mobile games", N2848)),"mobile games",ISNUMBER(SEARCH("games/tabletop games", N2848)),"tabletop games",ISNUMBER(SEARCH("games/video games", N2848)),"video games",ISNUMBER(SEARCH("music/classical music", N2848)),"classical music",ISNUMBER(SEARCH("music/electronic music", N2848)),"electronic music",ISNUMBER(SEARCH("music/faith", N2848)),"faith",ISNUMBER(SEARCH("music/indie rock", N2848)),"indie rock",ISNUMBER(SEARCH("music/jazz", N2848)),"jazz",ISNUMBER(SEARCH("music/metal", N2848)),"metal",ISNUMBER(SEARCH("music/pop", N2848)),"pop",ISNUMBER(SEARCH("music/rock", N2848)),"rock",ISNUMBER(SEARCH("music/world music", N2848)),"world music",ISNUMBER(SEARCH("journalism/audio", N2848)),"audio",ISNUMBER(SEARCH("photography/nature", N2848)),"nature",ISNUMBER(SEARCH("photography/people", N2848)),"people",ISNUMBER(SEARCH("photography/photobooks", N2848)),"photobooks",ISNUMBER(SEARCH("photography/places", N2848)),"places",ISNUMBER(SEARCH("publishing/art books", N2848)),"art books",ISNUMBER(SEARCH("publishing/children's books", N2848)),"children's books",ISNUMBER(SEARCH("publishing/fiction", N2848)),"fiction",ISNUMBER(SEARCH("publishing/nonfiction", N2848)),"nonfiction",ISNUMBER(SEARCH("publishing/radio &amp; podcasts", N2848)),"radio &amp; podcasts",ISNUMBER(SEARCH("publishing/translations", N2848)),"translations",ISNUMBER(SEARCH("technology/gadgets", N2848)),"gadgets",ISNUMBER(SEARCH("technology/hardware", N2848)),"hardware",ISNUMBER(SEARCH("technology/makerspaces", N2848)),"makerspaces",ISNUMBER(SEARCH("technology/space exploration", N2848)),"space exploration",ISNUMBER(SEARCH("technology/wearables", N2848)),"wearables",ISNUMBER(SEARCH("technology/web", N2848)),"web",ISNUMBER(SEARCH("theater/musical", N2848)),"musical",ISNUMBER(SEARCH("theater/plays", N2848)),"plays",ISNUMBER(SEARCH("theater/spaces", N2848)),"spaces")</f>
        <v>plays</v>
      </c>
      <c r="S2848" s="6">
        <f t="shared" si="223"/>
        <v>42108.692060185189</v>
      </c>
      <c r="T2848" s="6">
        <f t="shared" si="224"/>
        <v>42153.692060185189</v>
      </c>
    </row>
    <row r="2849" spans="1:20" ht="48" hidden="1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v>0</v>
      </c>
      <c r="Q2849" t="str">
        <f t="shared" si="222"/>
        <v>theater</v>
      </c>
      <c r="R2849" t="str" cm="1">
        <f t="array" ref="R2849">_xlfn.IFS(ISNUMBER(SEARCH("film &amp; video/television", N2849)),"television",ISNUMBER(SEARCH("film &amp; video/animation", N2849)),"animation",ISNUMBER(SEARCH("film &amp; video/documentary", N2849)),"documentary",ISNUMBER(SEARCH("film &amp; video/drama", N2849)),"drama",ISNUMBER(SEARCH("film &amp; video/science fiction", N2849)),"science fiction",ISNUMBER(SEARCH("film &amp; video/shorts", N2849)),"shorts",ISNUMBER(SEARCH("food/food trucks", N2849)),"food trucks",ISNUMBER(SEARCH("food/restaurants", N2849)),"restaurants",ISNUMBER(SEARCH("food/small batch", N2849)),"small batch",ISNUMBER(SEARCH("games/mobile games", N2849)),"mobile games",ISNUMBER(SEARCH("games/tabletop games", N2849)),"tabletop games",ISNUMBER(SEARCH("games/video games", N2849)),"video games",ISNUMBER(SEARCH("music/classical music", N2849)),"classical music",ISNUMBER(SEARCH("music/electronic music", N2849)),"electronic music",ISNUMBER(SEARCH("music/faith", N2849)),"faith",ISNUMBER(SEARCH("music/indie rock", N2849)),"indie rock",ISNUMBER(SEARCH("music/jazz", N2849)),"jazz",ISNUMBER(SEARCH("music/metal", N2849)),"metal",ISNUMBER(SEARCH("music/pop", N2849)),"pop",ISNUMBER(SEARCH("music/rock", N2849)),"rock",ISNUMBER(SEARCH("music/world music", N2849)),"world music",ISNUMBER(SEARCH("journalism/audio", N2849)),"audio",ISNUMBER(SEARCH("photography/nature", N2849)),"nature",ISNUMBER(SEARCH("photography/people", N2849)),"people",ISNUMBER(SEARCH("photography/photobooks", N2849)),"photobooks",ISNUMBER(SEARCH("photography/places", N2849)),"places",ISNUMBER(SEARCH("publishing/art books", N2849)),"art books",ISNUMBER(SEARCH("publishing/children's books", N2849)),"children's books",ISNUMBER(SEARCH("publishing/fiction", N2849)),"fiction",ISNUMBER(SEARCH("publishing/nonfiction", N2849)),"nonfiction",ISNUMBER(SEARCH("publishing/radio &amp; podcasts", N2849)),"radio &amp; podcasts",ISNUMBER(SEARCH("publishing/translations", N2849)),"translations",ISNUMBER(SEARCH("technology/gadgets", N2849)),"gadgets",ISNUMBER(SEARCH("technology/hardware", N2849)),"hardware",ISNUMBER(SEARCH("technology/makerspaces", N2849)),"makerspaces",ISNUMBER(SEARCH("technology/space exploration", N2849)),"space exploration",ISNUMBER(SEARCH("technology/wearables", N2849)),"wearables",ISNUMBER(SEARCH("technology/web", N2849)),"web",ISNUMBER(SEARCH("theater/musical", N2849)),"musical",ISNUMBER(SEARCH("theater/plays", N2849)),"plays",ISNUMBER(SEARCH("theater/spaces", N2849)),"spaces")</f>
        <v>plays</v>
      </c>
      <c r="S2849" s="6">
        <f t="shared" si="223"/>
        <v>42453.806307870371</v>
      </c>
      <c r="T2849" s="6">
        <f t="shared" si="224"/>
        <v>42513.806307870371</v>
      </c>
    </row>
    <row r="2850" spans="1:20" ht="48" hidden="1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tr">
        <f t="shared" si="222"/>
        <v>theater</v>
      </c>
      <c r="R2850" t="str" cm="1">
        <f t="array" ref="R2850">_xlfn.IFS(ISNUMBER(SEARCH("film &amp; video/television", N2850)),"television",ISNUMBER(SEARCH("film &amp; video/animation", N2850)),"animation",ISNUMBER(SEARCH("film &amp; video/documentary", N2850)),"documentary",ISNUMBER(SEARCH("film &amp; video/drama", N2850)),"drama",ISNUMBER(SEARCH("film &amp; video/science fiction", N2850)),"science fiction",ISNUMBER(SEARCH("film &amp; video/shorts", N2850)),"shorts",ISNUMBER(SEARCH("food/food trucks", N2850)),"food trucks",ISNUMBER(SEARCH("food/restaurants", N2850)),"restaurants",ISNUMBER(SEARCH("food/small batch", N2850)),"small batch",ISNUMBER(SEARCH("games/mobile games", N2850)),"mobile games",ISNUMBER(SEARCH("games/tabletop games", N2850)),"tabletop games",ISNUMBER(SEARCH("games/video games", N2850)),"video games",ISNUMBER(SEARCH("music/classical music", N2850)),"classical music",ISNUMBER(SEARCH("music/electronic music", N2850)),"electronic music",ISNUMBER(SEARCH("music/faith", N2850)),"faith",ISNUMBER(SEARCH("music/indie rock", N2850)),"indie rock",ISNUMBER(SEARCH("music/jazz", N2850)),"jazz",ISNUMBER(SEARCH("music/metal", N2850)),"metal",ISNUMBER(SEARCH("music/pop", N2850)),"pop",ISNUMBER(SEARCH("music/rock", N2850)),"rock",ISNUMBER(SEARCH("music/world music", N2850)),"world music",ISNUMBER(SEARCH("journalism/audio", N2850)),"audio",ISNUMBER(SEARCH("photography/nature", N2850)),"nature",ISNUMBER(SEARCH("photography/people", N2850)),"people",ISNUMBER(SEARCH("photography/photobooks", N2850)),"photobooks",ISNUMBER(SEARCH("photography/places", N2850)),"places",ISNUMBER(SEARCH("publishing/art books", N2850)),"art books",ISNUMBER(SEARCH("publishing/children's books", N2850)),"children's books",ISNUMBER(SEARCH("publishing/fiction", N2850)),"fiction",ISNUMBER(SEARCH("publishing/nonfiction", N2850)),"nonfiction",ISNUMBER(SEARCH("publishing/radio &amp; podcasts", N2850)),"radio &amp; podcasts",ISNUMBER(SEARCH("publishing/translations", N2850)),"translations",ISNUMBER(SEARCH("technology/gadgets", N2850)),"gadgets",ISNUMBER(SEARCH("technology/hardware", N2850)),"hardware",ISNUMBER(SEARCH("technology/makerspaces", N2850)),"makerspaces",ISNUMBER(SEARCH("technology/space exploration", N2850)),"space exploration",ISNUMBER(SEARCH("technology/wearables", N2850)),"wearables",ISNUMBER(SEARCH("technology/web", N2850)),"web",ISNUMBER(SEARCH("theater/musical", N2850)),"musical",ISNUMBER(SEARCH("theater/plays", N2850)),"plays",ISNUMBER(SEARCH("theater/spaces", N2850)),"spaces")</f>
        <v>plays</v>
      </c>
      <c r="S2850" s="6">
        <f t="shared" si="223"/>
        <v>42123.648831018523</v>
      </c>
      <c r="T2850" s="6">
        <f t="shared" si="224"/>
        <v>42153.648831018523</v>
      </c>
    </row>
    <row r="2851" spans="1:20" ht="48" hidden="1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tr" cm="1">
        <f t="array" ref="R2851">_xlfn.IFS(ISNUMBER(SEARCH("film &amp; video/television", N2851)),"television",ISNUMBER(SEARCH("film &amp; video/animation", N2851)),"animation",ISNUMBER(SEARCH("film &amp; video/documentary", N2851)),"documentary",ISNUMBER(SEARCH("film &amp; video/drama", N2851)),"drama",ISNUMBER(SEARCH("film &amp; video/science fiction", N2851)),"science fiction",ISNUMBER(SEARCH("film &amp; video/shorts", N2851)),"shorts",ISNUMBER(SEARCH("food/food trucks", N2851)),"food trucks",ISNUMBER(SEARCH("food/restaurants", N2851)),"restaurants",ISNUMBER(SEARCH("food/small batch", N2851)),"small batch",ISNUMBER(SEARCH("games/mobile games", N2851)),"mobile games",ISNUMBER(SEARCH("games/tabletop games", N2851)),"tabletop games",ISNUMBER(SEARCH("games/video games", N2851)),"video games",ISNUMBER(SEARCH("music/classical music", N2851)),"classical music",ISNUMBER(SEARCH("music/electronic music", N2851)),"electronic music",ISNUMBER(SEARCH("music/faith", N2851)),"faith",ISNUMBER(SEARCH("music/indie rock", N2851)),"indie rock",ISNUMBER(SEARCH("music/jazz", N2851)),"jazz",ISNUMBER(SEARCH("music/metal", N2851)),"metal",ISNUMBER(SEARCH("music/pop", N2851)),"pop",ISNUMBER(SEARCH("music/rock", N2851)),"rock",ISNUMBER(SEARCH("music/world music", N2851)),"world music",ISNUMBER(SEARCH("journalism/audio", N2851)),"audio",ISNUMBER(SEARCH("photography/nature", N2851)),"nature",ISNUMBER(SEARCH("photography/people", N2851)),"people",ISNUMBER(SEARCH("photography/photobooks", N2851)),"photobooks",ISNUMBER(SEARCH("photography/places", N2851)),"places",ISNUMBER(SEARCH("publishing/art books", N2851)),"art books",ISNUMBER(SEARCH("publishing/children's books", N2851)),"children's books",ISNUMBER(SEARCH("publishing/fiction", N2851)),"fiction",ISNUMBER(SEARCH("publishing/nonfiction", N2851)),"nonfiction",ISNUMBER(SEARCH("publishing/radio &amp; podcasts", N2851)),"radio &amp; podcasts",ISNUMBER(SEARCH("publishing/translations", N2851)),"translations",ISNUMBER(SEARCH("technology/gadgets", N2851)),"gadgets",ISNUMBER(SEARCH("technology/hardware", N2851)),"hardware",ISNUMBER(SEARCH("technology/makerspaces", N2851)),"makerspaces",ISNUMBER(SEARCH("technology/space exploration", N2851)),"space exploration",ISNUMBER(SEARCH("technology/wearables", N2851)),"wearables",ISNUMBER(SEARCH("technology/web", N2851)),"web",ISNUMBER(SEARCH("theater/musical", N2851)),"musical",ISNUMBER(SEARCH("theater/plays", N2851)),"plays",ISNUMBER(SEARCH("theater/spaces", N2851)),"spaces")</f>
        <v>plays</v>
      </c>
      <c r="S2851" s="6">
        <f t="shared" si="223"/>
        <v>42453.428240740745</v>
      </c>
      <c r="T2851" s="6">
        <f t="shared" si="224"/>
        <v>42483.428240740745</v>
      </c>
    </row>
    <row r="2852" spans="1:20" ht="48" hidden="1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tr">
        <f t="shared" si="222"/>
        <v>theater</v>
      </c>
      <c r="R2852" t="str" cm="1">
        <f t="array" ref="R2852">_xlfn.IFS(ISNUMBER(SEARCH("film &amp; video/television", N2852)),"television",ISNUMBER(SEARCH("film &amp; video/animation", N2852)),"animation",ISNUMBER(SEARCH("film &amp; video/documentary", N2852)),"documentary",ISNUMBER(SEARCH("film &amp; video/drama", N2852)),"drama",ISNUMBER(SEARCH("film &amp; video/science fiction", N2852)),"science fiction",ISNUMBER(SEARCH("film &amp; video/shorts", N2852)),"shorts",ISNUMBER(SEARCH("food/food trucks", N2852)),"food trucks",ISNUMBER(SEARCH("food/restaurants", N2852)),"restaurants",ISNUMBER(SEARCH("food/small batch", N2852)),"small batch",ISNUMBER(SEARCH("games/mobile games", N2852)),"mobile games",ISNUMBER(SEARCH("games/tabletop games", N2852)),"tabletop games",ISNUMBER(SEARCH("games/video games", N2852)),"video games",ISNUMBER(SEARCH("music/classical music", N2852)),"classical music",ISNUMBER(SEARCH("music/electronic music", N2852)),"electronic music",ISNUMBER(SEARCH("music/faith", N2852)),"faith",ISNUMBER(SEARCH("music/indie rock", N2852)),"indie rock",ISNUMBER(SEARCH("music/jazz", N2852)),"jazz",ISNUMBER(SEARCH("music/metal", N2852)),"metal",ISNUMBER(SEARCH("music/pop", N2852)),"pop",ISNUMBER(SEARCH("music/rock", N2852)),"rock",ISNUMBER(SEARCH("music/world music", N2852)),"world music",ISNUMBER(SEARCH("journalism/audio", N2852)),"audio",ISNUMBER(SEARCH("photography/nature", N2852)),"nature",ISNUMBER(SEARCH("photography/people", N2852)),"people",ISNUMBER(SEARCH("photography/photobooks", N2852)),"photobooks",ISNUMBER(SEARCH("photography/places", N2852)),"places",ISNUMBER(SEARCH("publishing/art books", N2852)),"art books",ISNUMBER(SEARCH("publishing/children's books", N2852)),"children's books",ISNUMBER(SEARCH("publishing/fiction", N2852)),"fiction",ISNUMBER(SEARCH("publishing/nonfiction", N2852)),"nonfiction",ISNUMBER(SEARCH("publishing/radio &amp; podcasts", N2852)),"radio &amp; podcasts",ISNUMBER(SEARCH("publishing/translations", N2852)),"translations",ISNUMBER(SEARCH("technology/gadgets", N2852)),"gadgets",ISNUMBER(SEARCH("technology/hardware", N2852)),"hardware",ISNUMBER(SEARCH("technology/makerspaces", N2852)),"makerspaces",ISNUMBER(SEARCH("technology/space exploration", N2852)),"space exploration",ISNUMBER(SEARCH("technology/wearables", N2852)),"wearables",ISNUMBER(SEARCH("technology/web", N2852)),"web",ISNUMBER(SEARCH("theater/musical", N2852)),"musical",ISNUMBER(SEARCH("theater/plays", N2852)),"plays",ISNUMBER(SEARCH("theater/spaces", N2852)),"spaces")</f>
        <v>plays</v>
      </c>
      <c r="S2852" s="6">
        <f t="shared" si="223"/>
        <v>41858.007071759261</v>
      </c>
      <c r="T2852" s="6">
        <f t="shared" si="224"/>
        <v>41888.007071759261</v>
      </c>
    </row>
    <row r="2853" spans="1:20" ht="48" hidden="1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v>0</v>
      </c>
      <c r="Q2853" t="str">
        <f t="shared" si="222"/>
        <v>theater</v>
      </c>
      <c r="R2853" t="str" cm="1">
        <f t="array" ref="R2853">_xlfn.IFS(ISNUMBER(SEARCH("film &amp; video/television", N2853)),"television",ISNUMBER(SEARCH("film &amp; video/animation", N2853)),"animation",ISNUMBER(SEARCH("film &amp; video/documentary", N2853)),"documentary",ISNUMBER(SEARCH("film &amp; video/drama", N2853)),"drama",ISNUMBER(SEARCH("film &amp; video/science fiction", N2853)),"science fiction",ISNUMBER(SEARCH("film &amp; video/shorts", N2853)),"shorts",ISNUMBER(SEARCH("food/food trucks", N2853)),"food trucks",ISNUMBER(SEARCH("food/restaurants", N2853)),"restaurants",ISNUMBER(SEARCH("food/small batch", N2853)),"small batch",ISNUMBER(SEARCH("games/mobile games", N2853)),"mobile games",ISNUMBER(SEARCH("games/tabletop games", N2853)),"tabletop games",ISNUMBER(SEARCH("games/video games", N2853)),"video games",ISNUMBER(SEARCH("music/classical music", N2853)),"classical music",ISNUMBER(SEARCH("music/electronic music", N2853)),"electronic music",ISNUMBER(SEARCH("music/faith", N2853)),"faith",ISNUMBER(SEARCH("music/indie rock", N2853)),"indie rock",ISNUMBER(SEARCH("music/jazz", N2853)),"jazz",ISNUMBER(SEARCH("music/metal", N2853)),"metal",ISNUMBER(SEARCH("music/pop", N2853)),"pop",ISNUMBER(SEARCH("music/rock", N2853)),"rock",ISNUMBER(SEARCH("music/world music", N2853)),"world music",ISNUMBER(SEARCH("journalism/audio", N2853)),"audio",ISNUMBER(SEARCH("photography/nature", N2853)),"nature",ISNUMBER(SEARCH("photography/people", N2853)),"people",ISNUMBER(SEARCH("photography/photobooks", N2853)),"photobooks",ISNUMBER(SEARCH("photography/places", N2853)),"places",ISNUMBER(SEARCH("publishing/art books", N2853)),"art books",ISNUMBER(SEARCH("publishing/children's books", N2853)),"children's books",ISNUMBER(SEARCH("publishing/fiction", N2853)),"fiction",ISNUMBER(SEARCH("publishing/nonfiction", N2853)),"nonfiction",ISNUMBER(SEARCH("publishing/radio &amp; podcasts", N2853)),"radio &amp; podcasts",ISNUMBER(SEARCH("publishing/translations", N2853)),"translations",ISNUMBER(SEARCH("technology/gadgets", N2853)),"gadgets",ISNUMBER(SEARCH("technology/hardware", N2853)),"hardware",ISNUMBER(SEARCH("technology/makerspaces", N2853)),"makerspaces",ISNUMBER(SEARCH("technology/space exploration", N2853)),"space exploration",ISNUMBER(SEARCH("technology/wearables", N2853)),"wearables",ISNUMBER(SEARCH("technology/web", N2853)),"web",ISNUMBER(SEARCH("theater/musical", N2853)),"musical",ISNUMBER(SEARCH("theater/plays", N2853)),"plays",ISNUMBER(SEARCH("theater/spaces", N2853)),"spaces")</f>
        <v>plays</v>
      </c>
      <c r="S2853" s="6">
        <f t="shared" si="223"/>
        <v>42390.002650462964</v>
      </c>
      <c r="T2853" s="6">
        <f t="shared" si="224"/>
        <v>42398.970138888893</v>
      </c>
    </row>
    <row r="2854" spans="1:20" ht="48" hidden="1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tr">
        <f t="shared" si="222"/>
        <v>theater</v>
      </c>
      <c r="R2854" t="str" cm="1">
        <f t="array" ref="R2854">_xlfn.IFS(ISNUMBER(SEARCH("film &amp; video/television", N2854)),"television",ISNUMBER(SEARCH("film &amp; video/animation", N2854)),"animation",ISNUMBER(SEARCH("film &amp; video/documentary", N2854)),"documentary",ISNUMBER(SEARCH("film &amp; video/drama", N2854)),"drama",ISNUMBER(SEARCH("film &amp; video/science fiction", N2854)),"science fiction",ISNUMBER(SEARCH("film &amp; video/shorts", N2854)),"shorts",ISNUMBER(SEARCH("food/food trucks", N2854)),"food trucks",ISNUMBER(SEARCH("food/restaurants", N2854)),"restaurants",ISNUMBER(SEARCH("food/small batch", N2854)),"small batch",ISNUMBER(SEARCH("games/mobile games", N2854)),"mobile games",ISNUMBER(SEARCH("games/tabletop games", N2854)),"tabletop games",ISNUMBER(SEARCH("games/video games", N2854)),"video games",ISNUMBER(SEARCH("music/classical music", N2854)),"classical music",ISNUMBER(SEARCH("music/electronic music", N2854)),"electronic music",ISNUMBER(SEARCH("music/faith", N2854)),"faith",ISNUMBER(SEARCH("music/indie rock", N2854)),"indie rock",ISNUMBER(SEARCH("music/jazz", N2854)),"jazz",ISNUMBER(SEARCH("music/metal", N2854)),"metal",ISNUMBER(SEARCH("music/pop", N2854)),"pop",ISNUMBER(SEARCH("music/rock", N2854)),"rock",ISNUMBER(SEARCH("music/world music", N2854)),"world music",ISNUMBER(SEARCH("journalism/audio", N2854)),"audio",ISNUMBER(SEARCH("photography/nature", N2854)),"nature",ISNUMBER(SEARCH("photography/people", N2854)),"people",ISNUMBER(SEARCH("photography/photobooks", N2854)),"photobooks",ISNUMBER(SEARCH("photography/places", N2854)),"places",ISNUMBER(SEARCH("publishing/art books", N2854)),"art books",ISNUMBER(SEARCH("publishing/children's books", N2854)),"children's books",ISNUMBER(SEARCH("publishing/fiction", N2854)),"fiction",ISNUMBER(SEARCH("publishing/nonfiction", N2854)),"nonfiction",ISNUMBER(SEARCH("publishing/radio &amp; podcasts", N2854)),"radio &amp; podcasts",ISNUMBER(SEARCH("publishing/translations", N2854)),"translations",ISNUMBER(SEARCH("technology/gadgets", N2854)),"gadgets",ISNUMBER(SEARCH("technology/hardware", N2854)),"hardware",ISNUMBER(SEARCH("technology/makerspaces", N2854)),"makerspaces",ISNUMBER(SEARCH("technology/space exploration", N2854)),"space exploration",ISNUMBER(SEARCH("technology/wearables", N2854)),"wearables",ISNUMBER(SEARCH("technology/web", N2854)),"web",ISNUMBER(SEARCH("theater/musical", N2854)),"musical",ISNUMBER(SEARCH("theater/plays", N2854)),"plays",ISNUMBER(SEARCH("theater/spaces", N2854)),"spaces")</f>
        <v>plays</v>
      </c>
      <c r="S2854" s="6">
        <f t="shared" si="223"/>
        <v>41781.045173611114</v>
      </c>
      <c r="T2854" s="6">
        <f t="shared" si="224"/>
        <v>41811.045173611114</v>
      </c>
    </row>
    <row r="2855" spans="1:20" ht="48" hidden="1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v>0</v>
      </c>
      <c r="Q2855" t="str">
        <f t="shared" si="222"/>
        <v>theater</v>
      </c>
      <c r="R2855" t="str" cm="1">
        <f t="array" ref="R2855">_xlfn.IFS(ISNUMBER(SEARCH("film &amp; video/television", N2855)),"television",ISNUMBER(SEARCH("film &amp; video/animation", N2855)),"animation",ISNUMBER(SEARCH("film &amp; video/documentary", N2855)),"documentary",ISNUMBER(SEARCH("film &amp; video/drama", N2855)),"drama",ISNUMBER(SEARCH("film &amp; video/science fiction", N2855)),"science fiction",ISNUMBER(SEARCH("film &amp; video/shorts", N2855)),"shorts",ISNUMBER(SEARCH("food/food trucks", N2855)),"food trucks",ISNUMBER(SEARCH("food/restaurants", N2855)),"restaurants",ISNUMBER(SEARCH("food/small batch", N2855)),"small batch",ISNUMBER(SEARCH("games/mobile games", N2855)),"mobile games",ISNUMBER(SEARCH("games/tabletop games", N2855)),"tabletop games",ISNUMBER(SEARCH("games/video games", N2855)),"video games",ISNUMBER(SEARCH("music/classical music", N2855)),"classical music",ISNUMBER(SEARCH("music/electronic music", N2855)),"electronic music",ISNUMBER(SEARCH("music/faith", N2855)),"faith",ISNUMBER(SEARCH("music/indie rock", N2855)),"indie rock",ISNUMBER(SEARCH("music/jazz", N2855)),"jazz",ISNUMBER(SEARCH("music/metal", N2855)),"metal",ISNUMBER(SEARCH("music/pop", N2855)),"pop",ISNUMBER(SEARCH("music/rock", N2855)),"rock",ISNUMBER(SEARCH("music/world music", N2855)),"world music",ISNUMBER(SEARCH("journalism/audio", N2855)),"audio",ISNUMBER(SEARCH("photography/nature", N2855)),"nature",ISNUMBER(SEARCH("photography/people", N2855)),"people",ISNUMBER(SEARCH("photography/photobooks", N2855)),"photobooks",ISNUMBER(SEARCH("photography/places", N2855)),"places",ISNUMBER(SEARCH("publishing/art books", N2855)),"art books",ISNUMBER(SEARCH("publishing/children's books", N2855)),"children's books",ISNUMBER(SEARCH("publishing/fiction", N2855)),"fiction",ISNUMBER(SEARCH("publishing/nonfiction", N2855)),"nonfiction",ISNUMBER(SEARCH("publishing/radio &amp; podcasts", N2855)),"radio &amp; podcasts",ISNUMBER(SEARCH("publishing/translations", N2855)),"translations",ISNUMBER(SEARCH("technology/gadgets", N2855)),"gadgets",ISNUMBER(SEARCH("technology/hardware", N2855)),"hardware",ISNUMBER(SEARCH("technology/makerspaces", N2855)),"makerspaces",ISNUMBER(SEARCH("technology/space exploration", N2855)),"space exploration",ISNUMBER(SEARCH("technology/wearables", N2855)),"wearables",ISNUMBER(SEARCH("technology/web", N2855)),"web",ISNUMBER(SEARCH("theater/musical", N2855)),"musical",ISNUMBER(SEARCH("theater/plays", N2855)),"plays",ISNUMBER(SEARCH("theater/spaces", N2855)),"spaces")</f>
        <v>plays</v>
      </c>
      <c r="S2855" s="6">
        <f t="shared" si="223"/>
        <v>41836.190937499996</v>
      </c>
      <c r="T2855" s="6">
        <f t="shared" si="224"/>
        <v>41896.190937499996</v>
      </c>
    </row>
    <row r="2856" spans="1:20" ht="48" hidden="1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tr">
        <f t="shared" si="222"/>
        <v>theater</v>
      </c>
      <c r="R2856" t="str" cm="1">
        <f t="array" ref="R2856">_xlfn.IFS(ISNUMBER(SEARCH("film &amp; video/television", N2856)),"television",ISNUMBER(SEARCH("film &amp; video/animation", N2856)),"animation",ISNUMBER(SEARCH("film &amp; video/documentary", N2856)),"documentary",ISNUMBER(SEARCH("film &amp; video/drama", N2856)),"drama",ISNUMBER(SEARCH("film &amp; video/science fiction", N2856)),"science fiction",ISNUMBER(SEARCH("film &amp; video/shorts", N2856)),"shorts",ISNUMBER(SEARCH("food/food trucks", N2856)),"food trucks",ISNUMBER(SEARCH("food/restaurants", N2856)),"restaurants",ISNUMBER(SEARCH("food/small batch", N2856)),"small batch",ISNUMBER(SEARCH("games/mobile games", N2856)),"mobile games",ISNUMBER(SEARCH("games/tabletop games", N2856)),"tabletop games",ISNUMBER(SEARCH("games/video games", N2856)),"video games",ISNUMBER(SEARCH("music/classical music", N2856)),"classical music",ISNUMBER(SEARCH("music/electronic music", N2856)),"electronic music",ISNUMBER(SEARCH("music/faith", N2856)),"faith",ISNUMBER(SEARCH("music/indie rock", N2856)),"indie rock",ISNUMBER(SEARCH("music/jazz", N2856)),"jazz",ISNUMBER(SEARCH("music/metal", N2856)),"metal",ISNUMBER(SEARCH("music/pop", N2856)),"pop",ISNUMBER(SEARCH("music/rock", N2856)),"rock",ISNUMBER(SEARCH("music/world music", N2856)),"world music",ISNUMBER(SEARCH("journalism/audio", N2856)),"audio",ISNUMBER(SEARCH("photography/nature", N2856)),"nature",ISNUMBER(SEARCH("photography/people", N2856)),"people",ISNUMBER(SEARCH("photography/photobooks", N2856)),"photobooks",ISNUMBER(SEARCH("photography/places", N2856)),"places",ISNUMBER(SEARCH("publishing/art books", N2856)),"art books",ISNUMBER(SEARCH("publishing/children's books", N2856)),"children's books",ISNUMBER(SEARCH("publishing/fiction", N2856)),"fiction",ISNUMBER(SEARCH("publishing/nonfiction", N2856)),"nonfiction",ISNUMBER(SEARCH("publishing/radio &amp; podcasts", N2856)),"radio &amp; podcasts",ISNUMBER(SEARCH("publishing/translations", N2856)),"translations",ISNUMBER(SEARCH("technology/gadgets", N2856)),"gadgets",ISNUMBER(SEARCH("technology/hardware", N2856)),"hardware",ISNUMBER(SEARCH("technology/makerspaces", N2856)),"makerspaces",ISNUMBER(SEARCH("technology/space exploration", N2856)),"space exploration",ISNUMBER(SEARCH("technology/wearables", N2856)),"wearables",ISNUMBER(SEARCH("technology/web", N2856)),"web",ISNUMBER(SEARCH("theater/musical", N2856)),"musical",ISNUMBER(SEARCH("theater/plays", N2856)),"plays",ISNUMBER(SEARCH("theater/spaces", N2856)),"spaces")</f>
        <v>plays</v>
      </c>
      <c r="S2856" s="6">
        <f t="shared" si="223"/>
        <v>42111.71665509259</v>
      </c>
      <c r="T2856" s="6">
        <f t="shared" si="224"/>
        <v>42131.71665509259</v>
      </c>
    </row>
    <row r="2857" spans="1:20" ht="48" hidden="1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tr" cm="1">
        <f t="array" ref="R2857">_xlfn.IFS(ISNUMBER(SEARCH("film &amp; video/television", N2857)),"television",ISNUMBER(SEARCH("film &amp; video/animation", N2857)),"animation",ISNUMBER(SEARCH("film &amp; video/documentary", N2857)),"documentary",ISNUMBER(SEARCH("film &amp; video/drama", N2857)),"drama",ISNUMBER(SEARCH("film &amp; video/science fiction", N2857)),"science fiction",ISNUMBER(SEARCH("film &amp; video/shorts", N2857)),"shorts",ISNUMBER(SEARCH("food/food trucks", N2857)),"food trucks",ISNUMBER(SEARCH("food/restaurants", N2857)),"restaurants",ISNUMBER(SEARCH("food/small batch", N2857)),"small batch",ISNUMBER(SEARCH("games/mobile games", N2857)),"mobile games",ISNUMBER(SEARCH("games/tabletop games", N2857)),"tabletop games",ISNUMBER(SEARCH("games/video games", N2857)),"video games",ISNUMBER(SEARCH("music/classical music", N2857)),"classical music",ISNUMBER(SEARCH("music/electronic music", N2857)),"electronic music",ISNUMBER(SEARCH("music/faith", N2857)),"faith",ISNUMBER(SEARCH("music/indie rock", N2857)),"indie rock",ISNUMBER(SEARCH("music/jazz", N2857)),"jazz",ISNUMBER(SEARCH("music/metal", N2857)),"metal",ISNUMBER(SEARCH("music/pop", N2857)),"pop",ISNUMBER(SEARCH("music/rock", N2857)),"rock",ISNUMBER(SEARCH("music/world music", N2857)),"world music",ISNUMBER(SEARCH("journalism/audio", N2857)),"audio",ISNUMBER(SEARCH("photography/nature", N2857)),"nature",ISNUMBER(SEARCH("photography/people", N2857)),"people",ISNUMBER(SEARCH("photography/photobooks", N2857)),"photobooks",ISNUMBER(SEARCH("photography/places", N2857)),"places",ISNUMBER(SEARCH("publishing/art books", N2857)),"art books",ISNUMBER(SEARCH("publishing/children's books", N2857)),"children's books",ISNUMBER(SEARCH("publishing/fiction", N2857)),"fiction",ISNUMBER(SEARCH("publishing/nonfiction", N2857)),"nonfiction",ISNUMBER(SEARCH("publishing/radio &amp; podcasts", N2857)),"radio &amp; podcasts",ISNUMBER(SEARCH("publishing/translations", N2857)),"translations",ISNUMBER(SEARCH("technology/gadgets", N2857)),"gadgets",ISNUMBER(SEARCH("technology/hardware", N2857)),"hardware",ISNUMBER(SEARCH("technology/makerspaces", N2857)),"makerspaces",ISNUMBER(SEARCH("technology/space exploration", N2857)),"space exploration",ISNUMBER(SEARCH("technology/wearables", N2857)),"wearables",ISNUMBER(SEARCH("technology/web", N2857)),"web",ISNUMBER(SEARCH("theater/musical", N2857)),"musical",ISNUMBER(SEARCH("theater/plays", N2857)),"plays",ISNUMBER(SEARCH("theater/spaces", N2857)),"spaces")</f>
        <v>plays</v>
      </c>
      <c r="S2857" s="6">
        <f t="shared" si="223"/>
        <v>42370.007766203707</v>
      </c>
      <c r="T2857" s="6">
        <f t="shared" si="224"/>
        <v>42398.981944444444</v>
      </c>
    </row>
    <row r="2858" spans="1:20" ht="48" hidden="1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tr">
        <f t="shared" si="222"/>
        <v>theater</v>
      </c>
      <c r="R2858" t="str" cm="1">
        <f t="array" ref="R2858">_xlfn.IFS(ISNUMBER(SEARCH("film &amp; video/television", N2858)),"television",ISNUMBER(SEARCH("film &amp; video/animation", N2858)),"animation",ISNUMBER(SEARCH("film &amp; video/documentary", N2858)),"documentary",ISNUMBER(SEARCH("film &amp; video/drama", N2858)),"drama",ISNUMBER(SEARCH("film &amp; video/science fiction", N2858)),"science fiction",ISNUMBER(SEARCH("film &amp; video/shorts", N2858)),"shorts",ISNUMBER(SEARCH("food/food trucks", N2858)),"food trucks",ISNUMBER(SEARCH("food/restaurants", N2858)),"restaurants",ISNUMBER(SEARCH("food/small batch", N2858)),"small batch",ISNUMBER(SEARCH("games/mobile games", N2858)),"mobile games",ISNUMBER(SEARCH("games/tabletop games", N2858)),"tabletop games",ISNUMBER(SEARCH("games/video games", N2858)),"video games",ISNUMBER(SEARCH("music/classical music", N2858)),"classical music",ISNUMBER(SEARCH("music/electronic music", N2858)),"electronic music",ISNUMBER(SEARCH("music/faith", N2858)),"faith",ISNUMBER(SEARCH("music/indie rock", N2858)),"indie rock",ISNUMBER(SEARCH("music/jazz", N2858)),"jazz",ISNUMBER(SEARCH("music/metal", N2858)),"metal",ISNUMBER(SEARCH("music/pop", N2858)),"pop",ISNUMBER(SEARCH("music/rock", N2858)),"rock",ISNUMBER(SEARCH("music/world music", N2858)),"world music",ISNUMBER(SEARCH("journalism/audio", N2858)),"audio",ISNUMBER(SEARCH("photography/nature", N2858)),"nature",ISNUMBER(SEARCH("photography/people", N2858)),"people",ISNUMBER(SEARCH("photography/photobooks", N2858)),"photobooks",ISNUMBER(SEARCH("photography/places", N2858)),"places",ISNUMBER(SEARCH("publishing/art books", N2858)),"art books",ISNUMBER(SEARCH("publishing/children's books", N2858)),"children's books",ISNUMBER(SEARCH("publishing/fiction", N2858)),"fiction",ISNUMBER(SEARCH("publishing/nonfiction", N2858)),"nonfiction",ISNUMBER(SEARCH("publishing/radio &amp; podcasts", N2858)),"radio &amp; podcasts",ISNUMBER(SEARCH("publishing/translations", N2858)),"translations",ISNUMBER(SEARCH("technology/gadgets", N2858)),"gadgets",ISNUMBER(SEARCH("technology/hardware", N2858)),"hardware",ISNUMBER(SEARCH("technology/makerspaces", N2858)),"makerspaces",ISNUMBER(SEARCH("technology/space exploration", N2858)),"space exploration",ISNUMBER(SEARCH("technology/wearables", N2858)),"wearables",ISNUMBER(SEARCH("technology/web", N2858)),"web",ISNUMBER(SEARCH("theater/musical", N2858)),"musical",ISNUMBER(SEARCH("theater/plays", N2858)),"plays",ISNUMBER(SEARCH("theater/spaces", N2858)),"spaces")</f>
        <v>plays</v>
      </c>
      <c r="S2858" s="6">
        <f t="shared" si="223"/>
        <v>42165.037581018521</v>
      </c>
      <c r="T2858" s="6">
        <f t="shared" si="224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tr">
        <f t="shared" si="222"/>
        <v>theater</v>
      </c>
      <c r="R2859" t="str" cm="1">
        <f t="array" ref="R2859">_xlfn.IFS(ISNUMBER(SEARCH("film &amp; video/television", N2859)),"television",ISNUMBER(SEARCH("film &amp; video/animation", N2859)),"animation",ISNUMBER(SEARCH("film &amp; video/documentary", N2859)),"documentary",ISNUMBER(SEARCH("film &amp; video/drama", N2859)),"drama",ISNUMBER(SEARCH("film &amp; video/science fiction", N2859)),"science fiction",ISNUMBER(SEARCH("film &amp; video/shorts", N2859)),"shorts",ISNUMBER(SEARCH("food/food trucks", N2859)),"food trucks",ISNUMBER(SEARCH("food/restaurants", N2859)),"restaurants",ISNUMBER(SEARCH("food/small batch", N2859)),"small batch",ISNUMBER(SEARCH("games/mobile games", N2859)),"mobile games",ISNUMBER(SEARCH("games/tabletop games", N2859)),"tabletop games",ISNUMBER(SEARCH("games/video games", N2859)),"video games",ISNUMBER(SEARCH("music/classical music", N2859)),"classical music",ISNUMBER(SEARCH("music/electronic music", N2859)),"electronic music",ISNUMBER(SEARCH("music/faith", N2859)),"faith",ISNUMBER(SEARCH("music/indie rock", N2859)),"indie rock",ISNUMBER(SEARCH("music/jazz", N2859)),"jazz",ISNUMBER(SEARCH("music/metal", N2859)),"metal",ISNUMBER(SEARCH("music/pop", N2859)),"pop",ISNUMBER(SEARCH("music/rock", N2859)),"rock",ISNUMBER(SEARCH("music/world music", N2859)),"world music",ISNUMBER(SEARCH("journalism/audio", N2859)),"audio",ISNUMBER(SEARCH("photography/nature", N2859)),"nature",ISNUMBER(SEARCH("photography/people", N2859)),"people",ISNUMBER(SEARCH("photography/photobooks", N2859)),"photobooks",ISNUMBER(SEARCH("photography/places", N2859)),"places",ISNUMBER(SEARCH("publishing/art books", N2859)),"art books",ISNUMBER(SEARCH("publishing/children's books", N2859)),"children's books",ISNUMBER(SEARCH("publishing/fiction", N2859)),"fiction",ISNUMBER(SEARCH("publishing/nonfiction", N2859)),"nonfiction",ISNUMBER(SEARCH("publishing/radio &amp; podcasts", N2859)),"radio &amp; podcasts",ISNUMBER(SEARCH("publishing/translations", N2859)),"translations",ISNUMBER(SEARCH("technology/gadgets", N2859)),"gadgets",ISNUMBER(SEARCH("technology/hardware", N2859)),"hardware",ISNUMBER(SEARCH("technology/makerspaces", N2859)),"makerspaces",ISNUMBER(SEARCH("technology/space exploration", N2859)),"space exploration",ISNUMBER(SEARCH("technology/wearables", N2859)),"wearables",ISNUMBER(SEARCH("technology/web", N2859)),"web",ISNUMBER(SEARCH("theater/musical", N2859)),"musical",ISNUMBER(SEARCH("theater/plays", N2859)),"plays",ISNUMBER(SEARCH("theater/spaces", N2859)),"spaces")</f>
        <v>plays</v>
      </c>
      <c r="S2859" s="6">
        <f t="shared" si="223"/>
        <v>42726.920081018514</v>
      </c>
      <c r="T2859" s="6">
        <f t="shared" si="224"/>
        <v>42786.75</v>
      </c>
    </row>
    <row r="2860" spans="1:20" ht="48" hidden="1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v>0</v>
      </c>
      <c r="Q2860" t="str">
        <f t="shared" si="222"/>
        <v>theater</v>
      </c>
      <c r="R2860" t="str" cm="1">
        <f t="array" ref="R2860">_xlfn.IFS(ISNUMBER(SEARCH("film &amp; video/television", N2860)),"television",ISNUMBER(SEARCH("film &amp; video/animation", N2860)),"animation",ISNUMBER(SEARCH("film &amp; video/documentary", N2860)),"documentary",ISNUMBER(SEARCH("film &amp; video/drama", N2860)),"drama",ISNUMBER(SEARCH("film &amp; video/science fiction", N2860)),"science fiction",ISNUMBER(SEARCH("film &amp; video/shorts", N2860)),"shorts",ISNUMBER(SEARCH("food/food trucks", N2860)),"food trucks",ISNUMBER(SEARCH("food/restaurants", N2860)),"restaurants",ISNUMBER(SEARCH("food/small batch", N2860)),"small batch",ISNUMBER(SEARCH("games/mobile games", N2860)),"mobile games",ISNUMBER(SEARCH("games/tabletop games", N2860)),"tabletop games",ISNUMBER(SEARCH("games/video games", N2860)),"video games",ISNUMBER(SEARCH("music/classical music", N2860)),"classical music",ISNUMBER(SEARCH("music/electronic music", N2860)),"electronic music",ISNUMBER(SEARCH("music/faith", N2860)),"faith",ISNUMBER(SEARCH("music/indie rock", N2860)),"indie rock",ISNUMBER(SEARCH("music/jazz", N2860)),"jazz",ISNUMBER(SEARCH("music/metal", N2860)),"metal",ISNUMBER(SEARCH("music/pop", N2860)),"pop",ISNUMBER(SEARCH("music/rock", N2860)),"rock",ISNUMBER(SEARCH("music/world music", N2860)),"world music",ISNUMBER(SEARCH("journalism/audio", N2860)),"audio",ISNUMBER(SEARCH("photography/nature", N2860)),"nature",ISNUMBER(SEARCH("photography/people", N2860)),"people",ISNUMBER(SEARCH("photography/photobooks", N2860)),"photobooks",ISNUMBER(SEARCH("photography/places", N2860)),"places",ISNUMBER(SEARCH("publishing/art books", N2860)),"art books",ISNUMBER(SEARCH("publishing/children's books", N2860)),"children's books",ISNUMBER(SEARCH("publishing/fiction", N2860)),"fiction",ISNUMBER(SEARCH("publishing/nonfiction", N2860)),"nonfiction",ISNUMBER(SEARCH("publishing/radio &amp; podcasts", N2860)),"radio &amp; podcasts",ISNUMBER(SEARCH("publishing/translations", N2860)),"translations",ISNUMBER(SEARCH("technology/gadgets", N2860)),"gadgets",ISNUMBER(SEARCH("technology/hardware", N2860)),"hardware",ISNUMBER(SEARCH("technology/makerspaces", N2860)),"makerspaces",ISNUMBER(SEARCH("technology/space exploration", N2860)),"space exploration",ISNUMBER(SEARCH("technology/wearables", N2860)),"wearables",ISNUMBER(SEARCH("technology/web", N2860)),"web",ISNUMBER(SEARCH("theater/musical", N2860)),"musical",ISNUMBER(SEARCH("theater/plays", N2860)),"plays",ISNUMBER(SEARCH("theater/spaces", N2860)),"spaces")</f>
        <v>plays</v>
      </c>
      <c r="S2860" s="6">
        <f t="shared" si="223"/>
        <v>41954.545081018514</v>
      </c>
      <c r="T2860" s="6">
        <f t="shared" si="224"/>
        <v>41978.477777777778</v>
      </c>
    </row>
    <row r="2861" spans="1:20" ht="32" hidden="1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tr">
        <f t="shared" si="222"/>
        <v>theater</v>
      </c>
      <c r="R2861" t="str" cm="1">
        <f t="array" ref="R2861">_xlfn.IFS(ISNUMBER(SEARCH("film &amp; video/television", N2861)),"television",ISNUMBER(SEARCH("film &amp; video/animation", N2861)),"animation",ISNUMBER(SEARCH("film &amp; video/documentary", N2861)),"documentary",ISNUMBER(SEARCH("film &amp; video/drama", N2861)),"drama",ISNUMBER(SEARCH("film &amp; video/science fiction", N2861)),"science fiction",ISNUMBER(SEARCH("film &amp; video/shorts", N2861)),"shorts",ISNUMBER(SEARCH("food/food trucks", N2861)),"food trucks",ISNUMBER(SEARCH("food/restaurants", N2861)),"restaurants",ISNUMBER(SEARCH("food/small batch", N2861)),"small batch",ISNUMBER(SEARCH("games/mobile games", N2861)),"mobile games",ISNUMBER(SEARCH("games/tabletop games", N2861)),"tabletop games",ISNUMBER(SEARCH("games/video games", N2861)),"video games",ISNUMBER(SEARCH("music/classical music", N2861)),"classical music",ISNUMBER(SEARCH("music/electronic music", N2861)),"electronic music",ISNUMBER(SEARCH("music/faith", N2861)),"faith",ISNUMBER(SEARCH("music/indie rock", N2861)),"indie rock",ISNUMBER(SEARCH("music/jazz", N2861)),"jazz",ISNUMBER(SEARCH("music/metal", N2861)),"metal",ISNUMBER(SEARCH("music/pop", N2861)),"pop",ISNUMBER(SEARCH("music/rock", N2861)),"rock",ISNUMBER(SEARCH("music/world music", N2861)),"world music",ISNUMBER(SEARCH("journalism/audio", N2861)),"audio",ISNUMBER(SEARCH("photography/nature", N2861)),"nature",ISNUMBER(SEARCH("photography/people", N2861)),"people",ISNUMBER(SEARCH("photography/photobooks", N2861)),"photobooks",ISNUMBER(SEARCH("photography/places", N2861)),"places",ISNUMBER(SEARCH("publishing/art books", N2861)),"art books",ISNUMBER(SEARCH("publishing/children's books", N2861)),"children's books",ISNUMBER(SEARCH("publishing/fiction", N2861)),"fiction",ISNUMBER(SEARCH("publishing/nonfiction", N2861)),"nonfiction",ISNUMBER(SEARCH("publishing/radio &amp; podcasts", N2861)),"radio &amp; podcasts",ISNUMBER(SEARCH("publishing/translations", N2861)),"translations",ISNUMBER(SEARCH("technology/gadgets", N2861)),"gadgets",ISNUMBER(SEARCH("technology/hardware", N2861)),"hardware",ISNUMBER(SEARCH("technology/makerspaces", N2861)),"makerspaces",ISNUMBER(SEARCH("technology/space exploration", N2861)),"space exploration",ISNUMBER(SEARCH("technology/wearables", N2861)),"wearables",ISNUMBER(SEARCH("technology/web", N2861)),"web",ISNUMBER(SEARCH("theater/musical", N2861)),"musical",ISNUMBER(SEARCH("theater/plays", N2861)),"plays",ISNUMBER(SEARCH("theater/spaces", N2861)),"spaces")</f>
        <v>plays</v>
      </c>
      <c r="S2861" s="6">
        <f t="shared" si="223"/>
        <v>42233.362314814818</v>
      </c>
      <c r="T2861" s="6">
        <f t="shared" si="224"/>
        <v>42293.362314814818</v>
      </c>
    </row>
    <row r="2862" spans="1:20" ht="48" hidden="1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tr">
        <f t="shared" si="222"/>
        <v>theater</v>
      </c>
      <c r="R2862" t="str" cm="1">
        <f t="array" ref="R2862">_xlfn.IFS(ISNUMBER(SEARCH("film &amp; video/television", N2862)),"television",ISNUMBER(SEARCH("film &amp; video/animation", N2862)),"animation",ISNUMBER(SEARCH("film &amp; video/documentary", N2862)),"documentary",ISNUMBER(SEARCH("film &amp; video/drama", N2862)),"drama",ISNUMBER(SEARCH("film &amp; video/science fiction", N2862)),"science fiction",ISNUMBER(SEARCH("film &amp; video/shorts", N2862)),"shorts",ISNUMBER(SEARCH("food/food trucks", N2862)),"food trucks",ISNUMBER(SEARCH("food/restaurants", N2862)),"restaurants",ISNUMBER(SEARCH("food/small batch", N2862)),"small batch",ISNUMBER(SEARCH("games/mobile games", N2862)),"mobile games",ISNUMBER(SEARCH("games/tabletop games", N2862)),"tabletop games",ISNUMBER(SEARCH("games/video games", N2862)),"video games",ISNUMBER(SEARCH("music/classical music", N2862)),"classical music",ISNUMBER(SEARCH("music/electronic music", N2862)),"electronic music",ISNUMBER(SEARCH("music/faith", N2862)),"faith",ISNUMBER(SEARCH("music/indie rock", N2862)),"indie rock",ISNUMBER(SEARCH("music/jazz", N2862)),"jazz",ISNUMBER(SEARCH("music/metal", N2862)),"metal",ISNUMBER(SEARCH("music/pop", N2862)),"pop",ISNUMBER(SEARCH("music/rock", N2862)),"rock",ISNUMBER(SEARCH("music/world music", N2862)),"world music",ISNUMBER(SEARCH("journalism/audio", N2862)),"audio",ISNUMBER(SEARCH("photography/nature", N2862)),"nature",ISNUMBER(SEARCH("photography/people", N2862)),"people",ISNUMBER(SEARCH("photography/photobooks", N2862)),"photobooks",ISNUMBER(SEARCH("photography/places", N2862)),"places",ISNUMBER(SEARCH("publishing/art books", N2862)),"art books",ISNUMBER(SEARCH("publishing/children's books", N2862)),"children's books",ISNUMBER(SEARCH("publishing/fiction", N2862)),"fiction",ISNUMBER(SEARCH("publishing/nonfiction", N2862)),"nonfiction",ISNUMBER(SEARCH("publishing/radio &amp; podcasts", N2862)),"radio &amp; podcasts",ISNUMBER(SEARCH("publishing/translations", N2862)),"translations",ISNUMBER(SEARCH("technology/gadgets", N2862)),"gadgets",ISNUMBER(SEARCH("technology/hardware", N2862)),"hardware",ISNUMBER(SEARCH("technology/makerspaces", N2862)),"makerspaces",ISNUMBER(SEARCH("technology/space exploration", N2862)),"space exploration",ISNUMBER(SEARCH("technology/wearables", N2862)),"wearables",ISNUMBER(SEARCH("technology/web", N2862)),"web",ISNUMBER(SEARCH("theater/musical", N2862)),"musical",ISNUMBER(SEARCH("theater/plays", N2862)),"plays",ISNUMBER(SEARCH("theater/spaces", N2862)),"spaces")</f>
        <v>plays</v>
      </c>
      <c r="S2862" s="6">
        <f t="shared" si="223"/>
        <v>42480.800648148142</v>
      </c>
      <c r="T2862" s="6">
        <f t="shared" si="224"/>
        <v>42540.800648148142</v>
      </c>
    </row>
    <row r="2863" spans="1:20" ht="48" hidden="1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tr">
        <f t="shared" si="222"/>
        <v>theater</v>
      </c>
      <c r="R2863" t="str" cm="1">
        <f t="array" ref="R2863">_xlfn.IFS(ISNUMBER(SEARCH("film &amp; video/television", N2863)),"television",ISNUMBER(SEARCH("film &amp; video/animation", N2863)),"animation",ISNUMBER(SEARCH("film &amp; video/documentary", N2863)),"documentary",ISNUMBER(SEARCH("film &amp; video/drama", N2863)),"drama",ISNUMBER(SEARCH("film &amp; video/science fiction", N2863)),"science fiction",ISNUMBER(SEARCH("film &amp; video/shorts", N2863)),"shorts",ISNUMBER(SEARCH("food/food trucks", N2863)),"food trucks",ISNUMBER(SEARCH("food/restaurants", N2863)),"restaurants",ISNUMBER(SEARCH("food/small batch", N2863)),"small batch",ISNUMBER(SEARCH("games/mobile games", N2863)),"mobile games",ISNUMBER(SEARCH("games/tabletop games", N2863)),"tabletop games",ISNUMBER(SEARCH("games/video games", N2863)),"video games",ISNUMBER(SEARCH("music/classical music", N2863)),"classical music",ISNUMBER(SEARCH("music/electronic music", N2863)),"electronic music",ISNUMBER(SEARCH("music/faith", N2863)),"faith",ISNUMBER(SEARCH("music/indie rock", N2863)),"indie rock",ISNUMBER(SEARCH("music/jazz", N2863)),"jazz",ISNUMBER(SEARCH("music/metal", N2863)),"metal",ISNUMBER(SEARCH("music/pop", N2863)),"pop",ISNUMBER(SEARCH("music/rock", N2863)),"rock",ISNUMBER(SEARCH("music/world music", N2863)),"world music",ISNUMBER(SEARCH("journalism/audio", N2863)),"audio",ISNUMBER(SEARCH("photography/nature", N2863)),"nature",ISNUMBER(SEARCH("photography/people", N2863)),"people",ISNUMBER(SEARCH("photography/photobooks", N2863)),"photobooks",ISNUMBER(SEARCH("photography/places", N2863)),"places",ISNUMBER(SEARCH("publishing/art books", N2863)),"art books",ISNUMBER(SEARCH("publishing/children's books", N2863)),"children's books",ISNUMBER(SEARCH("publishing/fiction", N2863)),"fiction",ISNUMBER(SEARCH("publishing/nonfiction", N2863)),"nonfiction",ISNUMBER(SEARCH("publishing/radio &amp; podcasts", N2863)),"radio &amp; podcasts",ISNUMBER(SEARCH("publishing/translations", N2863)),"translations",ISNUMBER(SEARCH("technology/gadgets", N2863)),"gadgets",ISNUMBER(SEARCH("technology/hardware", N2863)),"hardware",ISNUMBER(SEARCH("technology/makerspaces", N2863)),"makerspaces",ISNUMBER(SEARCH("technology/space exploration", N2863)),"space exploration",ISNUMBER(SEARCH("technology/wearables", N2863)),"wearables",ISNUMBER(SEARCH("technology/web", N2863)),"web",ISNUMBER(SEARCH("theater/musical", N2863)),"musical",ISNUMBER(SEARCH("theater/plays", N2863)),"plays",ISNUMBER(SEARCH("theater/spaces", N2863)),"spaces")</f>
        <v>plays</v>
      </c>
      <c r="S2863" s="6">
        <f t="shared" si="223"/>
        <v>42257.590833333335</v>
      </c>
      <c r="T2863" s="6">
        <f t="shared" si="224"/>
        <v>42271.590833333335</v>
      </c>
    </row>
    <row r="2864" spans="1:20" ht="48" hidden="1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tr">
        <f t="shared" si="222"/>
        <v>theater</v>
      </c>
      <c r="R2864" t="str" cm="1">
        <f t="array" ref="R2864">_xlfn.IFS(ISNUMBER(SEARCH("film &amp; video/television", N2864)),"television",ISNUMBER(SEARCH("film &amp; video/animation", N2864)),"animation",ISNUMBER(SEARCH("film &amp; video/documentary", N2864)),"documentary",ISNUMBER(SEARCH("film &amp; video/drama", N2864)),"drama",ISNUMBER(SEARCH("film &amp; video/science fiction", N2864)),"science fiction",ISNUMBER(SEARCH("film &amp; video/shorts", N2864)),"shorts",ISNUMBER(SEARCH("food/food trucks", N2864)),"food trucks",ISNUMBER(SEARCH("food/restaurants", N2864)),"restaurants",ISNUMBER(SEARCH("food/small batch", N2864)),"small batch",ISNUMBER(SEARCH("games/mobile games", N2864)),"mobile games",ISNUMBER(SEARCH("games/tabletop games", N2864)),"tabletop games",ISNUMBER(SEARCH("games/video games", N2864)),"video games",ISNUMBER(SEARCH("music/classical music", N2864)),"classical music",ISNUMBER(SEARCH("music/electronic music", N2864)),"electronic music",ISNUMBER(SEARCH("music/faith", N2864)),"faith",ISNUMBER(SEARCH("music/indie rock", N2864)),"indie rock",ISNUMBER(SEARCH("music/jazz", N2864)),"jazz",ISNUMBER(SEARCH("music/metal", N2864)),"metal",ISNUMBER(SEARCH("music/pop", N2864)),"pop",ISNUMBER(SEARCH("music/rock", N2864)),"rock",ISNUMBER(SEARCH("music/world music", N2864)),"world music",ISNUMBER(SEARCH("journalism/audio", N2864)),"audio",ISNUMBER(SEARCH("photography/nature", N2864)),"nature",ISNUMBER(SEARCH("photography/people", N2864)),"people",ISNUMBER(SEARCH("photography/photobooks", N2864)),"photobooks",ISNUMBER(SEARCH("photography/places", N2864)),"places",ISNUMBER(SEARCH("publishing/art books", N2864)),"art books",ISNUMBER(SEARCH("publishing/children's books", N2864)),"children's books",ISNUMBER(SEARCH("publishing/fiction", N2864)),"fiction",ISNUMBER(SEARCH("publishing/nonfiction", N2864)),"nonfiction",ISNUMBER(SEARCH("publishing/radio &amp; podcasts", N2864)),"radio &amp; podcasts",ISNUMBER(SEARCH("publishing/translations", N2864)),"translations",ISNUMBER(SEARCH("technology/gadgets", N2864)),"gadgets",ISNUMBER(SEARCH("technology/hardware", N2864)),"hardware",ISNUMBER(SEARCH("technology/makerspaces", N2864)),"makerspaces",ISNUMBER(SEARCH("technology/space exploration", N2864)),"space exploration",ISNUMBER(SEARCH("technology/wearables", N2864)),"wearables",ISNUMBER(SEARCH("technology/web", N2864)),"web",ISNUMBER(SEARCH("theater/musical", N2864)),"musical",ISNUMBER(SEARCH("theater/plays", N2864)),"plays",ISNUMBER(SEARCH("theater/spaces", N2864)),"spaces")</f>
        <v>plays</v>
      </c>
      <c r="S2864" s="6">
        <f t="shared" si="223"/>
        <v>41784.789687500001</v>
      </c>
      <c r="T2864" s="6">
        <f t="shared" si="224"/>
        <v>41814.789687500001</v>
      </c>
    </row>
    <row r="2865" spans="1:20" ht="48" hidden="1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tr">
        <f t="shared" si="222"/>
        <v>theater</v>
      </c>
      <c r="R2865" t="str" cm="1">
        <f t="array" ref="R2865">_xlfn.IFS(ISNUMBER(SEARCH("film &amp; video/television", N2865)),"television",ISNUMBER(SEARCH("film &amp; video/animation", N2865)),"animation",ISNUMBER(SEARCH("film &amp; video/documentary", N2865)),"documentary",ISNUMBER(SEARCH("film &amp; video/drama", N2865)),"drama",ISNUMBER(SEARCH("film &amp; video/science fiction", N2865)),"science fiction",ISNUMBER(SEARCH("film &amp; video/shorts", N2865)),"shorts",ISNUMBER(SEARCH("food/food trucks", N2865)),"food trucks",ISNUMBER(SEARCH("food/restaurants", N2865)),"restaurants",ISNUMBER(SEARCH("food/small batch", N2865)),"small batch",ISNUMBER(SEARCH("games/mobile games", N2865)),"mobile games",ISNUMBER(SEARCH("games/tabletop games", N2865)),"tabletop games",ISNUMBER(SEARCH("games/video games", N2865)),"video games",ISNUMBER(SEARCH("music/classical music", N2865)),"classical music",ISNUMBER(SEARCH("music/electronic music", N2865)),"electronic music",ISNUMBER(SEARCH("music/faith", N2865)),"faith",ISNUMBER(SEARCH("music/indie rock", N2865)),"indie rock",ISNUMBER(SEARCH("music/jazz", N2865)),"jazz",ISNUMBER(SEARCH("music/metal", N2865)),"metal",ISNUMBER(SEARCH("music/pop", N2865)),"pop",ISNUMBER(SEARCH("music/rock", N2865)),"rock",ISNUMBER(SEARCH("music/world music", N2865)),"world music",ISNUMBER(SEARCH("journalism/audio", N2865)),"audio",ISNUMBER(SEARCH("photography/nature", N2865)),"nature",ISNUMBER(SEARCH("photography/people", N2865)),"people",ISNUMBER(SEARCH("photography/photobooks", N2865)),"photobooks",ISNUMBER(SEARCH("photography/places", N2865)),"places",ISNUMBER(SEARCH("publishing/art books", N2865)),"art books",ISNUMBER(SEARCH("publishing/children's books", N2865)),"children's books",ISNUMBER(SEARCH("publishing/fiction", N2865)),"fiction",ISNUMBER(SEARCH("publishing/nonfiction", N2865)),"nonfiction",ISNUMBER(SEARCH("publishing/radio &amp; podcasts", N2865)),"radio &amp; podcasts",ISNUMBER(SEARCH("publishing/translations", N2865)),"translations",ISNUMBER(SEARCH("technology/gadgets", N2865)),"gadgets",ISNUMBER(SEARCH("technology/hardware", N2865)),"hardware",ISNUMBER(SEARCH("technology/makerspaces", N2865)),"makerspaces",ISNUMBER(SEARCH("technology/space exploration", N2865)),"space exploration",ISNUMBER(SEARCH("technology/wearables", N2865)),"wearables",ISNUMBER(SEARCH("technology/web", N2865)),"web",ISNUMBER(SEARCH("theater/musical", N2865)),"musical",ISNUMBER(SEARCH("theater/plays", N2865)),"plays",ISNUMBER(SEARCH("theater/spaces", N2865)),"spaces")</f>
        <v>plays</v>
      </c>
      <c r="S2865" s="6">
        <f t="shared" si="223"/>
        <v>41831.675034722226</v>
      </c>
      <c r="T2865" s="6">
        <f t="shared" si="224"/>
        <v>41891.675034722226</v>
      </c>
    </row>
    <row r="2866" spans="1:20" ht="16" hidden="1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tr">
        <f t="shared" si="222"/>
        <v>theater</v>
      </c>
      <c r="R2866" t="str" cm="1">
        <f t="array" ref="R2866">_xlfn.IFS(ISNUMBER(SEARCH("film &amp; video/television", N2866)),"television",ISNUMBER(SEARCH("film &amp; video/animation", N2866)),"animation",ISNUMBER(SEARCH("film &amp; video/documentary", N2866)),"documentary",ISNUMBER(SEARCH("film &amp; video/drama", N2866)),"drama",ISNUMBER(SEARCH("film &amp; video/science fiction", N2866)),"science fiction",ISNUMBER(SEARCH("film &amp; video/shorts", N2866)),"shorts",ISNUMBER(SEARCH("food/food trucks", N2866)),"food trucks",ISNUMBER(SEARCH("food/restaurants", N2866)),"restaurants",ISNUMBER(SEARCH("food/small batch", N2866)),"small batch",ISNUMBER(SEARCH("games/mobile games", N2866)),"mobile games",ISNUMBER(SEARCH("games/tabletop games", N2866)),"tabletop games",ISNUMBER(SEARCH("games/video games", N2866)),"video games",ISNUMBER(SEARCH("music/classical music", N2866)),"classical music",ISNUMBER(SEARCH("music/electronic music", N2866)),"electronic music",ISNUMBER(SEARCH("music/faith", N2866)),"faith",ISNUMBER(SEARCH("music/indie rock", N2866)),"indie rock",ISNUMBER(SEARCH("music/jazz", N2866)),"jazz",ISNUMBER(SEARCH("music/metal", N2866)),"metal",ISNUMBER(SEARCH("music/pop", N2866)),"pop",ISNUMBER(SEARCH("music/rock", N2866)),"rock",ISNUMBER(SEARCH("music/world music", N2866)),"world music",ISNUMBER(SEARCH("journalism/audio", N2866)),"audio",ISNUMBER(SEARCH("photography/nature", N2866)),"nature",ISNUMBER(SEARCH("photography/people", N2866)),"people",ISNUMBER(SEARCH("photography/photobooks", N2866)),"photobooks",ISNUMBER(SEARCH("photography/places", N2866)),"places",ISNUMBER(SEARCH("publishing/art books", N2866)),"art books",ISNUMBER(SEARCH("publishing/children's books", N2866)),"children's books",ISNUMBER(SEARCH("publishing/fiction", N2866)),"fiction",ISNUMBER(SEARCH("publishing/nonfiction", N2866)),"nonfiction",ISNUMBER(SEARCH("publishing/radio &amp; podcasts", N2866)),"radio &amp; podcasts",ISNUMBER(SEARCH("publishing/translations", N2866)),"translations",ISNUMBER(SEARCH("technology/gadgets", N2866)),"gadgets",ISNUMBER(SEARCH("technology/hardware", N2866)),"hardware",ISNUMBER(SEARCH("technology/makerspaces", N2866)),"makerspaces",ISNUMBER(SEARCH("technology/space exploration", N2866)),"space exploration",ISNUMBER(SEARCH("technology/wearables", N2866)),"wearables",ISNUMBER(SEARCH("technology/web", N2866)),"web",ISNUMBER(SEARCH("theater/musical", N2866)),"musical",ISNUMBER(SEARCH("theater/plays", N2866)),"plays",ISNUMBER(SEARCH("theater/spaces", N2866)),"spaces")</f>
        <v>plays</v>
      </c>
      <c r="S2866" s="6">
        <f t="shared" si="223"/>
        <v>42172.613506944443</v>
      </c>
      <c r="T2866" s="6">
        <f t="shared" si="224"/>
        <v>42202.554166666669</v>
      </c>
    </row>
    <row r="2867" spans="1:20" ht="48" hidden="1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v>0</v>
      </c>
      <c r="Q2867" t="str">
        <f t="shared" si="222"/>
        <v>theater</v>
      </c>
      <c r="R2867" t="str" cm="1">
        <f t="array" ref="R2867">_xlfn.IFS(ISNUMBER(SEARCH("film &amp; video/television", N2867)),"television",ISNUMBER(SEARCH("film &amp; video/animation", N2867)),"animation",ISNUMBER(SEARCH("film &amp; video/documentary", N2867)),"documentary",ISNUMBER(SEARCH("film &amp; video/drama", N2867)),"drama",ISNUMBER(SEARCH("film &amp; video/science fiction", N2867)),"science fiction",ISNUMBER(SEARCH("film &amp; video/shorts", N2867)),"shorts",ISNUMBER(SEARCH("food/food trucks", N2867)),"food trucks",ISNUMBER(SEARCH("food/restaurants", N2867)),"restaurants",ISNUMBER(SEARCH("food/small batch", N2867)),"small batch",ISNUMBER(SEARCH("games/mobile games", N2867)),"mobile games",ISNUMBER(SEARCH("games/tabletop games", N2867)),"tabletop games",ISNUMBER(SEARCH("games/video games", N2867)),"video games",ISNUMBER(SEARCH("music/classical music", N2867)),"classical music",ISNUMBER(SEARCH("music/electronic music", N2867)),"electronic music",ISNUMBER(SEARCH("music/faith", N2867)),"faith",ISNUMBER(SEARCH("music/indie rock", N2867)),"indie rock",ISNUMBER(SEARCH("music/jazz", N2867)),"jazz",ISNUMBER(SEARCH("music/metal", N2867)),"metal",ISNUMBER(SEARCH("music/pop", N2867)),"pop",ISNUMBER(SEARCH("music/rock", N2867)),"rock",ISNUMBER(SEARCH("music/world music", N2867)),"world music",ISNUMBER(SEARCH("journalism/audio", N2867)),"audio",ISNUMBER(SEARCH("photography/nature", N2867)),"nature",ISNUMBER(SEARCH("photography/people", N2867)),"people",ISNUMBER(SEARCH("photography/photobooks", N2867)),"photobooks",ISNUMBER(SEARCH("photography/places", N2867)),"places",ISNUMBER(SEARCH("publishing/art books", N2867)),"art books",ISNUMBER(SEARCH("publishing/children's books", N2867)),"children's books",ISNUMBER(SEARCH("publishing/fiction", N2867)),"fiction",ISNUMBER(SEARCH("publishing/nonfiction", N2867)),"nonfiction",ISNUMBER(SEARCH("publishing/radio &amp; podcasts", N2867)),"radio &amp; podcasts",ISNUMBER(SEARCH("publishing/translations", N2867)),"translations",ISNUMBER(SEARCH("technology/gadgets", N2867)),"gadgets",ISNUMBER(SEARCH("technology/hardware", N2867)),"hardware",ISNUMBER(SEARCH("technology/makerspaces", N2867)),"makerspaces",ISNUMBER(SEARCH("technology/space exploration", N2867)),"space exploration",ISNUMBER(SEARCH("technology/wearables", N2867)),"wearables",ISNUMBER(SEARCH("technology/web", N2867)),"web",ISNUMBER(SEARCH("theater/musical", N2867)),"musical",ISNUMBER(SEARCH("theater/plays", N2867)),"plays",ISNUMBER(SEARCH("theater/spaces", N2867)),"spaces")</f>
        <v>plays</v>
      </c>
      <c r="S2867" s="6">
        <f t="shared" si="223"/>
        <v>41950.114108796297</v>
      </c>
      <c r="T2867" s="6">
        <f t="shared" si="224"/>
        <v>42010.114108796297</v>
      </c>
    </row>
    <row r="2868" spans="1:20" ht="48" hidden="1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tr">
        <f t="shared" si="222"/>
        <v>theater</v>
      </c>
      <c r="R2868" t="str" cm="1">
        <f t="array" ref="R2868">_xlfn.IFS(ISNUMBER(SEARCH("film &amp; video/television", N2868)),"television",ISNUMBER(SEARCH("film &amp; video/animation", N2868)),"animation",ISNUMBER(SEARCH("film &amp; video/documentary", N2868)),"documentary",ISNUMBER(SEARCH("film &amp; video/drama", N2868)),"drama",ISNUMBER(SEARCH("film &amp; video/science fiction", N2868)),"science fiction",ISNUMBER(SEARCH("film &amp; video/shorts", N2868)),"shorts",ISNUMBER(SEARCH("food/food trucks", N2868)),"food trucks",ISNUMBER(SEARCH("food/restaurants", N2868)),"restaurants",ISNUMBER(SEARCH("food/small batch", N2868)),"small batch",ISNUMBER(SEARCH("games/mobile games", N2868)),"mobile games",ISNUMBER(SEARCH("games/tabletop games", N2868)),"tabletop games",ISNUMBER(SEARCH("games/video games", N2868)),"video games",ISNUMBER(SEARCH("music/classical music", N2868)),"classical music",ISNUMBER(SEARCH("music/electronic music", N2868)),"electronic music",ISNUMBER(SEARCH("music/faith", N2868)),"faith",ISNUMBER(SEARCH("music/indie rock", N2868)),"indie rock",ISNUMBER(SEARCH("music/jazz", N2868)),"jazz",ISNUMBER(SEARCH("music/metal", N2868)),"metal",ISNUMBER(SEARCH("music/pop", N2868)),"pop",ISNUMBER(SEARCH("music/rock", N2868)),"rock",ISNUMBER(SEARCH("music/world music", N2868)),"world music",ISNUMBER(SEARCH("journalism/audio", N2868)),"audio",ISNUMBER(SEARCH("photography/nature", N2868)),"nature",ISNUMBER(SEARCH("photography/people", N2868)),"people",ISNUMBER(SEARCH("photography/photobooks", N2868)),"photobooks",ISNUMBER(SEARCH("photography/places", N2868)),"places",ISNUMBER(SEARCH("publishing/art books", N2868)),"art books",ISNUMBER(SEARCH("publishing/children's books", N2868)),"children's books",ISNUMBER(SEARCH("publishing/fiction", N2868)),"fiction",ISNUMBER(SEARCH("publishing/nonfiction", N2868)),"nonfiction",ISNUMBER(SEARCH("publishing/radio &amp; podcasts", N2868)),"radio &amp; podcasts",ISNUMBER(SEARCH("publishing/translations", N2868)),"translations",ISNUMBER(SEARCH("technology/gadgets", N2868)),"gadgets",ISNUMBER(SEARCH("technology/hardware", N2868)),"hardware",ISNUMBER(SEARCH("technology/makerspaces", N2868)),"makerspaces",ISNUMBER(SEARCH("technology/space exploration", N2868)),"space exploration",ISNUMBER(SEARCH("technology/wearables", N2868)),"wearables",ISNUMBER(SEARCH("technology/web", N2868)),"web",ISNUMBER(SEARCH("theater/musical", N2868)),"musical",ISNUMBER(SEARCH("theater/plays", N2868)),"plays",ISNUMBER(SEARCH("theater/spaces", N2868)),"spaces")</f>
        <v>plays</v>
      </c>
      <c r="S2868" s="6">
        <f t="shared" si="223"/>
        <v>42627.955104166671</v>
      </c>
      <c r="T2868" s="6">
        <f t="shared" si="224"/>
        <v>42657.916666666672</v>
      </c>
    </row>
    <row r="2869" spans="1:20" ht="48" hidden="1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tr">
        <f t="shared" si="222"/>
        <v>theater</v>
      </c>
      <c r="R2869" t="str" cm="1">
        <f t="array" ref="R2869">_xlfn.IFS(ISNUMBER(SEARCH("film &amp; video/television", N2869)),"television",ISNUMBER(SEARCH("film &amp; video/animation", N2869)),"animation",ISNUMBER(SEARCH("film &amp; video/documentary", N2869)),"documentary",ISNUMBER(SEARCH("film &amp; video/drama", N2869)),"drama",ISNUMBER(SEARCH("film &amp; video/science fiction", N2869)),"science fiction",ISNUMBER(SEARCH("film &amp; video/shorts", N2869)),"shorts",ISNUMBER(SEARCH("food/food trucks", N2869)),"food trucks",ISNUMBER(SEARCH("food/restaurants", N2869)),"restaurants",ISNUMBER(SEARCH("food/small batch", N2869)),"small batch",ISNUMBER(SEARCH("games/mobile games", N2869)),"mobile games",ISNUMBER(SEARCH("games/tabletop games", N2869)),"tabletop games",ISNUMBER(SEARCH("games/video games", N2869)),"video games",ISNUMBER(SEARCH("music/classical music", N2869)),"classical music",ISNUMBER(SEARCH("music/electronic music", N2869)),"electronic music",ISNUMBER(SEARCH("music/faith", N2869)),"faith",ISNUMBER(SEARCH("music/indie rock", N2869)),"indie rock",ISNUMBER(SEARCH("music/jazz", N2869)),"jazz",ISNUMBER(SEARCH("music/metal", N2869)),"metal",ISNUMBER(SEARCH("music/pop", N2869)),"pop",ISNUMBER(SEARCH("music/rock", N2869)),"rock",ISNUMBER(SEARCH("music/world music", N2869)),"world music",ISNUMBER(SEARCH("journalism/audio", N2869)),"audio",ISNUMBER(SEARCH("photography/nature", N2869)),"nature",ISNUMBER(SEARCH("photography/people", N2869)),"people",ISNUMBER(SEARCH("photography/photobooks", N2869)),"photobooks",ISNUMBER(SEARCH("photography/places", N2869)),"places",ISNUMBER(SEARCH("publishing/art books", N2869)),"art books",ISNUMBER(SEARCH("publishing/children's books", N2869)),"children's books",ISNUMBER(SEARCH("publishing/fiction", N2869)),"fiction",ISNUMBER(SEARCH("publishing/nonfiction", N2869)),"nonfiction",ISNUMBER(SEARCH("publishing/radio &amp; podcasts", N2869)),"radio &amp; podcasts",ISNUMBER(SEARCH("publishing/translations", N2869)),"translations",ISNUMBER(SEARCH("technology/gadgets", N2869)),"gadgets",ISNUMBER(SEARCH("technology/hardware", N2869)),"hardware",ISNUMBER(SEARCH("technology/makerspaces", N2869)),"makerspaces",ISNUMBER(SEARCH("technology/space exploration", N2869)),"space exploration",ISNUMBER(SEARCH("technology/wearables", N2869)),"wearables",ISNUMBER(SEARCH("technology/web", N2869)),"web",ISNUMBER(SEARCH("theater/musical", N2869)),"musical",ISNUMBER(SEARCH("theater/plays", N2869)),"plays",ISNUMBER(SEARCH("theater/spaces", N2869)),"spaces")</f>
        <v>plays</v>
      </c>
      <c r="S2869" s="6">
        <f t="shared" si="223"/>
        <v>42531.195277777777</v>
      </c>
      <c r="T2869" s="6">
        <f t="shared" si="224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tr">
        <f t="shared" si="222"/>
        <v>theater</v>
      </c>
      <c r="R2870" t="str" cm="1">
        <f t="array" ref="R2870">_xlfn.IFS(ISNUMBER(SEARCH("film &amp; video/television", N2870)),"television",ISNUMBER(SEARCH("film &amp; video/animation", N2870)),"animation",ISNUMBER(SEARCH("film &amp; video/documentary", N2870)),"documentary",ISNUMBER(SEARCH("film &amp; video/drama", N2870)),"drama",ISNUMBER(SEARCH("film &amp; video/science fiction", N2870)),"science fiction",ISNUMBER(SEARCH("film &amp; video/shorts", N2870)),"shorts",ISNUMBER(SEARCH("food/food trucks", N2870)),"food trucks",ISNUMBER(SEARCH("food/restaurants", N2870)),"restaurants",ISNUMBER(SEARCH("food/small batch", N2870)),"small batch",ISNUMBER(SEARCH("games/mobile games", N2870)),"mobile games",ISNUMBER(SEARCH("games/tabletop games", N2870)),"tabletop games",ISNUMBER(SEARCH("games/video games", N2870)),"video games",ISNUMBER(SEARCH("music/classical music", N2870)),"classical music",ISNUMBER(SEARCH("music/electronic music", N2870)),"electronic music",ISNUMBER(SEARCH("music/faith", N2870)),"faith",ISNUMBER(SEARCH("music/indie rock", N2870)),"indie rock",ISNUMBER(SEARCH("music/jazz", N2870)),"jazz",ISNUMBER(SEARCH("music/metal", N2870)),"metal",ISNUMBER(SEARCH("music/pop", N2870)),"pop",ISNUMBER(SEARCH("music/rock", N2870)),"rock",ISNUMBER(SEARCH("music/world music", N2870)),"world music",ISNUMBER(SEARCH("journalism/audio", N2870)),"audio",ISNUMBER(SEARCH("photography/nature", N2870)),"nature",ISNUMBER(SEARCH("photography/people", N2870)),"people",ISNUMBER(SEARCH("photography/photobooks", N2870)),"photobooks",ISNUMBER(SEARCH("photography/places", N2870)),"places",ISNUMBER(SEARCH("publishing/art books", N2870)),"art books",ISNUMBER(SEARCH("publishing/children's books", N2870)),"children's books",ISNUMBER(SEARCH("publishing/fiction", N2870)),"fiction",ISNUMBER(SEARCH("publishing/nonfiction", N2870)),"nonfiction",ISNUMBER(SEARCH("publishing/radio &amp; podcasts", N2870)),"radio &amp; podcasts",ISNUMBER(SEARCH("publishing/translations", N2870)),"translations",ISNUMBER(SEARCH("technology/gadgets", N2870)),"gadgets",ISNUMBER(SEARCH("technology/hardware", N2870)),"hardware",ISNUMBER(SEARCH("technology/makerspaces", N2870)),"makerspaces",ISNUMBER(SEARCH("technology/space exploration", N2870)),"space exploration",ISNUMBER(SEARCH("technology/wearables", N2870)),"wearables",ISNUMBER(SEARCH("technology/web", N2870)),"web",ISNUMBER(SEARCH("theater/musical", N2870)),"musical",ISNUMBER(SEARCH("theater/plays", N2870)),"plays",ISNUMBER(SEARCH("theater/spaces", N2870)),"spaces")</f>
        <v>plays</v>
      </c>
      <c r="S2870" s="6">
        <f t="shared" si="223"/>
        <v>42618.827013888891</v>
      </c>
      <c r="T2870" s="6">
        <f t="shared" si="224"/>
        <v>42648.827013888891</v>
      </c>
    </row>
    <row r="2871" spans="1:20" ht="48" hidden="1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tr">
        <f t="shared" si="222"/>
        <v>theater</v>
      </c>
      <c r="R2871" t="str" cm="1">
        <f t="array" ref="R2871">_xlfn.IFS(ISNUMBER(SEARCH("film &amp; video/television", N2871)),"television",ISNUMBER(SEARCH("film &amp; video/animation", N2871)),"animation",ISNUMBER(SEARCH("film &amp; video/documentary", N2871)),"documentary",ISNUMBER(SEARCH("film &amp; video/drama", N2871)),"drama",ISNUMBER(SEARCH("film &amp; video/science fiction", N2871)),"science fiction",ISNUMBER(SEARCH("film &amp; video/shorts", N2871)),"shorts",ISNUMBER(SEARCH("food/food trucks", N2871)),"food trucks",ISNUMBER(SEARCH("food/restaurants", N2871)),"restaurants",ISNUMBER(SEARCH("food/small batch", N2871)),"small batch",ISNUMBER(SEARCH("games/mobile games", N2871)),"mobile games",ISNUMBER(SEARCH("games/tabletop games", N2871)),"tabletop games",ISNUMBER(SEARCH("games/video games", N2871)),"video games",ISNUMBER(SEARCH("music/classical music", N2871)),"classical music",ISNUMBER(SEARCH("music/electronic music", N2871)),"electronic music",ISNUMBER(SEARCH("music/faith", N2871)),"faith",ISNUMBER(SEARCH("music/indie rock", N2871)),"indie rock",ISNUMBER(SEARCH("music/jazz", N2871)),"jazz",ISNUMBER(SEARCH("music/metal", N2871)),"metal",ISNUMBER(SEARCH("music/pop", N2871)),"pop",ISNUMBER(SEARCH("music/rock", N2871)),"rock",ISNUMBER(SEARCH("music/world music", N2871)),"world music",ISNUMBER(SEARCH("journalism/audio", N2871)),"audio",ISNUMBER(SEARCH("photography/nature", N2871)),"nature",ISNUMBER(SEARCH("photography/people", N2871)),"people",ISNUMBER(SEARCH("photography/photobooks", N2871)),"photobooks",ISNUMBER(SEARCH("photography/places", N2871)),"places",ISNUMBER(SEARCH("publishing/art books", N2871)),"art books",ISNUMBER(SEARCH("publishing/children's books", N2871)),"children's books",ISNUMBER(SEARCH("publishing/fiction", N2871)),"fiction",ISNUMBER(SEARCH("publishing/nonfiction", N2871)),"nonfiction",ISNUMBER(SEARCH("publishing/radio &amp; podcasts", N2871)),"radio &amp; podcasts",ISNUMBER(SEARCH("publishing/translations", N2871)),"translations",ISNUMBER(SEARCH("technology/gadgets", N2871)),"gadgets",ISNUMBER(SEARCH("technology/hardware", N2871)),"hardware",ISNUMBER(SEARCH("technology/makerspaces", N2871)),"makerspaces",ISNUMBER(SEARCH("technology/space exploration", N2871)),"space exploration",ISNUMBER(SEARCH("technology/wearables", N2871)),"wearables",ISNUMBER(SEARCH("technology/web", N2871)),"web",ISNUMBER(SEARCH("theater/musical", N2871)),"musical",ISNUMBER(SEARCH("theater/plays", N2871)),"plays",ISNUMBER(SEARCH("theater/spaces", N2871)),"spaces")</f>
        <v>plays</v>
      </c>
      <c r="S2871" s="6">
        <f t="shared" si="223"/>
        <v>42540.593530092592</v>
      </c>
      <c r="T2871" s="6">
        <f t="shared" si="224"/>
        <v>42570.593530092592</v>
      </c>
    </row>
    <row r="2872" spans="1:20" ht="48" hidden="1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tr">
        <f t="shared" si="222"/>
        <v>theater</v>
      </c>
      <c r="R2872" t="str" cm="1">
        <f t="array" ref="R2872">_xlfn.IFS(ISNUMBER(SEARCH("film &amp; video/television", N2872)),"television",ISNUMBER(SEARCH("film &amp; video/animation", N2872)),"animation",ISNUMBER(SEARCH("film &amp; video/documentary", N2872)),"documentary",ISNUMBER(SEARCH("film &amp; video/drama", N2872)),"drama",ISNUMBER(SEARCH("film &amp; video/science fiction", N2872)),"science fiction",ISNUMBER(SEARCH("film &amp; video/shorts", N2872)),"shorts",ISNUMBER(SEARCH("food/food trucks", N2872)),"food trucks",ISNUMBER(SEARCH("food/restaurants", N2872)),"restaurants",ISNUMBER(SEARCH("food/small batch", N2872)),"small batch",ISNUMBER(SEARCH("games/mobile games", N2872)),"mobile games",ISNUMBER(SEARCH("games/tabletop games", N2872)),"tabletop games",ISNUMBER(SEARCH("games/video games", N2872)),"video games",ISNUMBER(SEARCH("music/classical music", N2872)),"classical music",ISNUMBER(SEARCH("music/electronic music", N2872)),"electronic music",ISNUMBER(SEARCH("music/faith", N2872)),"faith",ISNUMBER(SEARCH("music/indie rock", N2872)),"indie rock",ISNUMBER(SEARCH("music/jazz", N2872)),"jazz",ISNUMBER(SEARCH("music/metal", N2872)),"metal",ISNUMBER(SEARCH("music/pop", N2872)),"pop",ISNUMBER(SEARCH("music/rock", N2872)),"rock",ISNUMBER(SEARCH("music/world music", N2872)),"world music",ISNUMBER(SEARCH("journalism/audio", N2872)),"audio",ISNUMBER(SEARCH("photography/nature", N2872)),"nature",ISNUMBER(SEARCH("photography/people", N2872)),"people",ISNUMBER(SEARCH("photography/photobooks", N2872)),"photobooks",ISNUMBER(SEARCH("photography/places", N2872)),"places",ISNUMBER(SEARCH("publishing/art books", N2872)),"art books",ISNUMBER(SEARCH("publishing/children's books", N2872)),"children's books",ISNUMBER(SEARCH("publishing/fiction", N2872)),"fiction",ISNUMBER(SEARCH("publishing/nonfiction", N2872)),"nonfiction",ISNUMBER(SEARCH("publishing/radio &amp; podcasts", N2872)),"radio &amp; podcasts",ISNUMBER(SEARCH("publishing/translations", N2872)),"translations",ISNUMBER(SEARCH("technology/gadgets", N2872)),"gadgets",ISNUMBER(SEARCH("technology/hardware", N2872)),"hardware",ISNUMBER(SEARCH("technology/makerspaces", N2872)),"makerspaces",ISNUMBER(SEARCH("technology/space exploration", N2872)),"space exploration",ISNUMBER(SEARCH("technology/wearables", N2872)),"wearables",ISNUMBER(SEARCH("technology/web", N2872)),"web",ISNUMBER(SEARCH("theater/musical", N2872)),"musical",ISNUMBER(SEARCH("theater/plays", N2872)),"plays",ISNUMBER(SEARCH("theater/spaces", N2872)),"spaces")</f>
        <v>plays</v>
      </c>
      <c r="S2872" s="6">
        <f t="shared" si="223"/>
        <v>41746.189409722225</v>
      </c>
      <c r="T2872" s="6">
        <f t="shared" si="224"/>
        <v>41776.189409722225</v>
      </c>
    </row>
    <row r="2873" spans="1:20" ht="48" hidden="1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tr">
        <f t="shared" si="222"/>
        <v>theater</v>
      </c>
      <c r="R2873" t="str" cm="1">
        <f t="array" ref="R2873">_xlfn.IFS(ISNUMBER(SEARCH("film &amp; video/television", N2873)),"television",ISNUMBER(SEARCH("film &amp; video/animation", N2873)),"animation",ISNUMBER(SEARCH("film &amp; video/documentary", N2873)),"documentary",ISNUMBER(SEARCH("film &amp; video/drama", N2873)),"drama",ISNUMBER(SEARCH("film &amp; video/science fiction", N2873)),"science fiction",ISNUMBER(SEARCH("film &amp; video/shorts", N2873)),"shorts",ISNUMBER(SEARCH("food/food trucks", N2873)),"food trucks",ISNUMBER(SEARCH("food/restaurants", N2873)),"restaurants",ISNUMBER(SEARCH("food/small batch", N2873)),"small batch",ISNUMBER(SEARCH("games/mobile games", N2873)),"mobile games",ISNUMBER(SEARCH("games/tabletop games", N2873)),"tabletop games",ISNUMBER(SEARCH("games/video games", N2873)),"video games",ISNUMBER(SEARCH("music/classical music", N2873)),"classical music",ISNUMBER(SEARCH("music/electronic music", N2873)),"electronic music",ISNUMBER(SEARCH("music/faith", N2873)),"faith",ISNUMBER(SEARCH("music/indie rock", N2873)),"indie rock",ISNUMBER(SEARCH("music/jazz", N2873)),"jazz",ISNUMBER(SEARCH("music/metal", N2873)),"metal",ISNUMBER(SEARCH("music/pop", N2873)),"pop",ISNUMBER(SEARCH("music/rock", N2873)),"rock",ISNUMBER(SEARCH("music/world music", N2873)),"world music",ISNUMBER(SEARCH("journalism/audio", N2873)),"audio",ISNUMBER(SEARCH("photography/nature", N2873)),"nature",ISNUMBER(SEARCH("photography/people", N2873)),"people",ISNUMBER(SEARCH("photography/photobooks", N2873)),"photobooks",ISNUMBER(SEARCH("photography/places", N2873)),"places",ISNUMBER(SEARCH("publishing/art books", N2873)),"art books",ISNUMBER(SEARCH("publishing/children's books", N2873)),"children's books",ISNUMBER(SEARCH("publishing/fiction", N2873)),"fiction",ISNUMBER(SEARCH("publishing/nonfiction", N2873)),"nonfiction",ISNUMBER(SEARCH("publishing/radio &amp; podcasts", N2873)),"radio &amp; podcasts",ISNUMBER(SEARCH("publishing/translations", N2873)),"translations",ISNUMBER(SEARCH("technology/gadgets", N2873)),"gadgets",ISNUMBER(SEARCH("technology/hardware", N2873)),"hardware",ISNUMBER(SEARCH("technology/makerspaces", N2873)),"makerspaces",ISNUMBER(SEARCH("technology/space exploration", N2873)),"space exploration",ISNUMBER(SEARCH("technology/wearables", N2873)),"wearables",ISNUMBER(SEARCH("technology/web", N2873)),"web",ISNUMBER(SEARCH("theater/musical", N2873)),"musical",ISNUMBER(SEARCH("theater/plays", N2873)),"plays",ISNUMBER(SEARCH("theater/spaces", N2873)),"spaces")</f>
        <v>plays</v>
      </c>
      <c r="S2873" s="6">
        <f t="shared" si="223"/>
        <v>41974.738576388889</v>
      </c>
      <c r="T2873" s="6">
        <f t="shared" si="224"/>
        <v>41994.738576388889</v>
      </c>
    </row>
    <row r="2874" spans="1:20" ht="32" hidden="1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v>0</v>
      </c>
      <c r="Q2874" t="str">
        <f t="shared" si="222"/>
        <v>theater</v>
      </c>
      <c r="R2874" t="str" cm="1">
        <f t="array" ref="R2874">_xlfn.IFS(ISNUMBER(SEARCH("film &amp; video/television", N2874)),"television",ISNUMBER(SEARCH("film &amp; video/animation", N2874)),"animation",ISNUMBER(SEARCH("film &amp; video/documentary", N2874)),"documentary",ISNUMBER(SEARCH("film &amp; video/drama", N2874)),"drama",ISNUMBER(SEARCH("film &amp; video/science fiction", N2874)),"science fiction",ISNUMBER(SEARCH("film &amp; video/shorts", N2874)),"shorts",ISNUMBER(SEARCH("food/food trucks", N2874)),"food trucks",ISNUMBER(SEARCH("food/restaurants", N2874)),"restaurants",ISNUMBER(SEARCH("food/small batch", N2874)),"small batch",ISNUMBER(SEARCH("games/mobile games", N2874)),"mobile games",ISNUMBER(SEARCH("games/tabletop games", N2874)),"tabletop games",ISNUMBER(SEARCH("games/video games", N2874)),"video games",ISNUMBER(SEARCH("music/classical music", N2874)),"classical music",ISNUMBER(SEARCH("music/electronic music", N2874)),"electronic music",ISNUMBER(SEARCH("music/faith", N2874)),"faith",ISNUMBER(SEARCH("music/indie rock", N2874)),"indie rock",ISNUMBER(SEARCH("music/jazz", N2874)),"jazz",ISNUMBER(SEARCH("music/metal", N2874)),"metal",ISNUMBER(SEARCH("music/pop", N2874)),"pop",ISNUMBER(SEARCH("music/rock", N2874)),"rock",ISNUMBER(SEARCH("music/world music", N2874)),"world music",ISNUMBER(SEARCH("journalism/audio", N2874)),"audio",ISNUMBER(SEARCH("photography/nature", N2874)),"nature",ISNUMBER(SEARCH("photography/people", N2874)),"people",ISNUMBER(SEARCH("photography/photobooks", N2874)),"photobooks",ISNUMBER(SEARCH("photography/places", N2874)),"places",ISNUMBER(SEARCH("publishing/art books", N2874)),"art books",ISNUMBER(SEARCH("publishing/children's books", N2874)),"children's books",ISNUMBER(SEARCH("publishing/fiction", N2874)),"fiction",ISNUMBER(SEARCH("publishing/nonfiction", N2874)),"nonfiction",ISNUMBER(SEARCH("publishing/radio &amp; podcasts", N2874)),"radio &amp; podcasts",ISNUMBER(SEARCH("publishing/translations", N2874)),"translations",ISNUMBER(SEARCH("technology/gadgets", N2874)),"gadgets",ISNUMBER(SEARCH("technology/hardware", N2874)),"hardware",ISNUMBER(SEARCH("technology/makerspaces", N2874)),"makerspaces",ISNUMBER(SEARCH("technology/space exploration", N2874)),"space exploration",ISNUMBER(SEARCH("technology/wearables", N2874)),"wearables",ISNUMBER(SEARCH("technology/web", N2874)),"web",ISNUMBER(SEARCH("theater/musical", N2874)),"musical",ISNUMBER(SEARCH("theater/plays", N2874)),"plays",ISNUMBER(SEARCH("theater/spaces", N2874)),"spaces")</f>
        <v>plays</v>
      </c>
      <c r="S2874" s="6">
        <f t="shared" si="223"/>
        <v>42115.11618055556</v>
      </c>
      <c r="T2874" s="6">
        <f t="shared" si="224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tr">
        <f t="shared" si="222"/>
        <v>theater</v>
      </c>
      <c r="R2875" t="str" cm="1">
        <f t="array" ref="R2875">_xlfn.IFS(ISNUMBER(SEARCH("film &amp; video/television", N2875)),"television",ISNUMBER(SEARCH("film &amp; video/animation", N2875)),"animation",ISNUMBER(SEARCH("film &amp; video/documentary", N2875)),"documentary",ISNUMBER(SEARCH("film &amp; video/drama", N2875)),"drama",ISNUMBER(SEARCH("film &amp; video/science fiction", N2875)),"science fiction",ISNUMBER(SEARCH("film &amp; video/shorts", N2875)),"shorts",ISNUMBER(SEARCH("food/food trucks", N2875)),"food trucks",ISNUMBER(SEARCH("food/restaurants", N2875)),"restaurants",ISNUMBER(SEARCH("food/small batch", N2875)),"small batch",ISNUMBER(SEARCH("games/mobile games", N2875)),"mobile games",ISNUMBER(SEARCH("games/tabletop games", N2875)),"tabletop games",ISNUMBER(SEARCH("games/video games", N2875)),"video games",ISNUMBER(SEARCH("music/classical music", N2875)),"classical music",ISNUMBER(SEARCH("music/electronic music", N2875)),"electronic music",ISNUMBER(SEARCH("music/faith", N2875)),"faith",ISNUMBER(SEARCH("music/indie rock", N2875)),"indie rock",ISNUMBER(SEARCH("music/jazz", N2875)),"jazz",ISNUMBER(SEARCH("music/metal", N2875)),"metal",ISNUMBER(SEARCH("music/pop", N2875)),"pop",ISNUMBER(SEARCH("music/rock", N2875)),"rock",ISNUMBER(SEARCH("music/world music", N2875)),"world music",ISNUMBER(SEARCH("journalism/audio", N2875)),"audio",ISNUMBER(SEARCH("photography/nature", N2875)),"nature",ISNUMBER(SEARCH("photography/people", N2875)),"people",ISNUMBER(SEARCH("photography/photobooks", N2875)),"photobooks",ISNUMBER(SEARCH("photography/places", N2875)),"places",ISNUMBER(SEARCH("publishing/art books", N2875)),"art books",ISNUMBER(SEARCH("publishing/children's books", N2875)),"children's books",ISNUMBER(SEARCH("publishing/fiction", N2875)),"fiction",ISNUMBER(SEARCH("publishing/nonfiction", N2875)),"nonfiction",ISNUMBER(SEARCH("publishing/radio &amp; podcasts", N2875)),"radio &amp; podcasts",ISNUMBER(SEARCH("publishing/translations", N2875)),"translations",ISNUMBER(SEARCH("technology/gadgets", N2875)),"gadgets",ISNUMBER(SEARCH("technology/hardware", N2875)),"hardware",ISNUMBER(SEARCH("technology/makerspaces", N2875)),"makerspaces",ISNUMBER(SEARCH("technology/space exploration", N2875)),"space exploration",ISNUMBER(SEARCH("technology/wearables", N2875)),"wearables",ISNUMBER(SEARCH("technology/web", N2875)),"web",ISNUMBER(SEARCH("theater/musical", N2875)),"musical",ISNUMBER(SEARCH("theater/plays", N2875)),"plays",ISNUMBER(SEARCH("theater/spaces", N2875)),"spaces")</f>
        <v>plays</v>
      </c>
      <c r="S2875" s="6">
        <f t="shared" si="223"/>
        <v>42002.817488425921</v>
      </c>
      <c r="T2875" s="6">
        <f t="shared" si="224"/>
        <v>42032.817488425921</v>
      </c>
    </row>
    <row r="2876" spans="1:20" ht="48" hidden="1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tr">
        <f t="shared" si="222"/>
        <v>theater</v>
      </c>
      <c r="R2876" t="str" cm="1">
        <f t="array" ref="R2876">_xlfn.IFS(ISNUMBER(SEARCH("film &amp; video/television", N2876)),"television",ISNUMBER(SEARCH("film &amp; video/animation", N2876)),"animation",ISNUMBER(SEARCH("film &amp; video/documentary", N2876)),"documentary",ISNUMBER(SEARCH("film &amp; video/drama", N2876)),"drama",ISNUMBER(SEARCH("film &amp; video/science fiction", N2876)),"science fiction",ISNUMBER(SEARCH("film &amp; video/shorts", N2876)),"shorts",ISNUMBER(SEARCH("food/food trucks", N2876)),"food trucks",ISNUMBER(SEARCH("food/restaurants", N2876)),"restaurants",ISNUMBER(SEARCH("food/small batch", N2876)),"small batch",ISNUMBER(SEARCH("games/mobile games", N2876)),"mobile games",ISNUMBER(SEARCH("games/tabletop games", N2876)),"tabletop games",ISNUMBER(SEARCH("games/video games", N2876)),"video games",ISNUMBER(SEARCH("music/classical music", N2876)),"classical music",ISNUMBER(SEARCH("music/electronic music", N2876)),"electronic music",ISNUMBER(SEARCH("music/faith", N2876)),"faith",ISNUMBER(SEARCH("music/indie rock", N2876)),"indie rock",ISNUMBER(SEARCH("music/jazz", N2876)),"jazz",ISNUMBER(SEARCH("music/metal", N2876)),"metal",ISNUMBER(SEARCH("music/pop", N2876)),"pop",ISNUMBER(SEARCH("music/rock", N2876)),"rock",ISNUMBER(SEARCH("music/world music", N2876)),"world music",ISNUMBER(SEARCH("journalism/audio", N2876)),"audio",ISNUMBER(SEARCH("photography/nature", N2876)),"nature",ISNUMBER(SEARCH("photography/people", N2876)),"people",ISNUMBER(SEARCH("photography/photobooks", N2876)),"photobooks",ISNUMBER(SEARCH("photography/places", N2876)),"places",ISNUMBER(SEARCH("publishing/art books", N2876)),"art books",ISNUMBER(SEARCH("publishing/children's books", N2876)),"children's books",ISNUMBER(SEARCH("publishing/fiction", N2876)),"fiction",ISNUMBER(SEARCH("publishing/nonfiction", N2876)),"nonfiction",ISNUMBER(SEARCH("publishing/radio &amp; podcasts", N2876)),"radio &amp; podcasts",ISNUMBER(SEARCH("publishing/translations", N2876)),"translations",ISNUMBER(SEARCH("technology/gadgets", N2876)),"gadgets",ISNUMBER(SEARCH("technology/hardware", N2876)),"hardware",ISNUMBER(SEARCH("technology/makerspaces", N2876)),"makerspaces",ISNUMBER(SEARCH("technology/space exploration", N2876)),"space exploration",ISNUMBER(SEARCH("technology/wearables", N2876)),"wearables",ISNUMBER(SEARCH("technology/web", N2876)),"web",ISNUMBER(SEARCH("theater/musical", N2876)),"musical",ISNUMBER(SEARCH("theater/plays", N2876)),"plays",ISNUMBER(SEARCH("theater/spaces", N2876)),"spaces")</f>
        <v>plays</v>
      </c>
      <c r="S2876" s="6">
        <f t="shared" si="223"/>
        <v>42722.84474537037</v>
      </c>
      <c r="T2876" s="6">
        <f t="shared" si="224"/>
        <v>42752.84474537037</v>
      </c>
    </row>
    <row r="2877" spans="1:20" ht="48" hidden="1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tr">
        <f t="shared" si="222"/>
        <v>theater</v>
      </c>
      <c r="R2877" t="str" cm="1">
        <f t="array" ref="R2877">_xlfn.IFS(ISNUMBER(SEARCH("film &amp; video/television", N2877)),"television",ISNUMBER(SEARCH("film &amp; video/animation", N2877)),"animation",ISNUMBER(SEARCH("film &amp; video/documentary", N2877)),"documentary",ISNUMBER(SEARCH("film &amp; video/drama", N2877)),"drama",ISNUMBER(SEARCH("film &amp; video/science fiction", N2877)),"science fiction",ISNUMBER(SEARCH("film &amp; video/shorts", N2877)),"shorts",ISNUMBER(SEARCH("food/food trucks", N2877)),"food trucks",ISNUMBER(SEARCH("food/restaurants", N2877)),"restaurants",ISNUMBER(SEARCH("food/small batch", N2877)),"small batch",ISNUMBER(SEARCH("games/mobile games", N2877)),"mobile games",ISNUMBER(SEARCH("games/tabletop games", N2877)),"tabletop games",ISNUMBER(SEARCH("games/video games", N2877)),"video games",ISNUMBER(SEARCH("music/classical music", N2877)),"classical music",ISNUMBER(SEARCH("music/electronic music", N2877)),"electronic music",ISNUMBER(SEARCH("music/faith", N2877)),"faith",ISNUMBER(SEARCH("music/indie rock", N2877)),"indie rock",ISNUMBER(SEARCH("music/jazz", N2877)),"jazz",ISNUMBER(SEARCH("music/metal", N2877)),"metal",ISNUMBER(SEARCH("music/pop", N2877)),"pop",ISNUMBER(SEARCH("music/rock", N2877)),"rock",ISNUMBER(SEARCH("music/world music", N2877)),"world music",ISNUMBER(SEARCH("journalism/audio", N2877)),"audio",ISNUMBER(SEARCH("photography/nature", N2877)),"nature",ISNUMBER(SEARCH("photography/people", N2877)),"people",ISNUMBER(SEARCH("photography/photobooks", N2877)),"photobooks",ISNUMBER(SEARCH("photography/places", N2877)),"places",ISNUMBER(SEARCH("publishing/art books", N2877)),"art books",ISNUMBER(SEARCH("publishing/children's books", N2877)),"children's books",ISNUMBER(SEARCH("publishing/fiction", N2877)),"fiction",ISNUMBER(SEARCH("publishing/nonfiction", N2877)),"nonfiction",ISNUMBER(SEARCH("publishing/radio &amp; podcasts", N2877)),"radio &amp; podcasts",ISNUMBER(SEARCH("publishing/translations", N2877)),"translations",ISNUMBER(SEARCH("technology/gadgets", N2877)),"gadgets",ISNUMBER(SEARCH("technology/hardware", N2877)),"hardware",ISNUMBER(SEARCH("technology/makerspaces", N2877)),"makerspaces",ISNUMBER(SEARCH("technology/space exploration", N2877)),"space exploration",ISNUMBER(SEARCH("technology/wearables", N2877)),"wearables",ISNUMBER(SEARCH("technology/web", N2877)),"web",ISNUMBER(SEARCH("theater/musical", N2877)),"musical",ISNUMBER(SEARCH("theater/plays", N2877)),"plays",ISNUMBER(SEARCH("theater/spaces", N2877)),"spaces")</f>
        <v>plays</v>
      </c>
      <c r="S2877" s="6">
        <f t="shared" si="223"/>
        <v>42465.128391203703</v>
      </c>
      <c r="T2877" s="6">
        <f t="shared" si="224"/>
        <v>42495.128391203703</v>
      </c>
    </row>
    <row r="2878" spans="1:20" ht="48" hidden="1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v>0</v>
      </c>
      <c r="Q2878" t="str">
        <f t="shared" si="222"/>
        <v>theater</v>
      </c>
      <c r="R2878" t="str" cm="1">
        <f t="array" ref="R2878">_xlfn.IFS(ISNUMBER(SEARCH("film &amp; video/television", N2878)),"television",ISNUMBER(SEARCH("film &amp; video/animation", N2878)),"animation",ISNUMBER(SEARCH("film &amp; video/documentary", N2878)),"documentary",ISNUMBER(SEARCH("film &amp; video/drama", N2878)),"drama",ISNUMBER(SEARCH("film &amp; video/science fiction", N2878)),"science fiction",ISNUMBER(SEARCH("film &amp; video/shorts", N2878)),"shorts",ISNUMBER(SEARCH("food/food trucks", N2878)),"food trucks",ISNUMBER(SEARCH("food/restaurants", N2878)),"restaurants",ISNUMBER(SEARCH("food/small batch", N2878)),"small batch",ISNUMBER(SEARCH("games/mobile games", N2878)),"mobile games",ISNUMBER(SEARCH("games/tabletop games", N2878)),"tabletop games",ISNUMBER(SEARCH("games/video games", N2878)),"video games",ISNUMBER(SEARCH("music/classical music", N2878)),"classical music",ISNUMBER(SEARCH("music/electronic music", N2878)),"electronic music",ISNUMBER(SEARCH("music/faith", N2878)),"faith",ISNUMBER(SEARCH("music/indie rock", N2878)),"indie rock",ISNUMBER(SEARCH("music/jazz", N2878)),"jazz",ISNUMBER(SEARCH("music/metal", N2878)),"metal",ISNUMBER(SEARCH("music/pop", N2878)),"pop",ISNUMBER(SEARCH("music/rock", N2878)),"rock",ISNUMBER(SEARCH("music/world music", N2878)),"world music",ISNUMBER(SEARCH("journalism/audio", N2878)),"audio",ISNUMBER(SEARCH("photography/nature", N2878)),"nature",ISNUMBER(SEARCH("photography/people", N2878)),"people",ISNUMBER(SEARCH("photography/photobooks", N2878)),"photobooks",ISNUMBER(SEARCH("photography/places", N2878)),"places",ISNUMBER(SEARCH("publishing/art books", N2878)),"art books",ISNUMBER(SEARCH("publishing/children's books", N2878)),"children's books",ISNUMBER(SEARCH("publishing/fiction", N2878)),"fiction",ISNUMBER(SEARCH("publishing/nonfiction", N2878)),"nonfiction",ISNUMBER(SEARCH("publishing/radio &amp; podcasts", N2878)),"radio &amp; podcasts",ISNUMBER(SEARCH("publishing/translations", N2878)),"translations",ISNUMBER(SEARCH("technology/gadgets", N2878)),"gadgets",ISNUMBER(SEARCH("technology/hardware", N2878)),"hardware",ISNUMBER(SEARCH("technology/makerspaces", N2878)),"makerspaces",ISNUMBER(SEARCH("technology/space exploration", N2878)),"space exploration",ISNUMBER(SEARCH("technology/wearables", N2878)),"wearables",ISNUMBER(SEARCH("technology/web", N2878)),"web",ISNUMBER(SEARCH("theater/musical", N2878)),"musical",ISNUMBER(SEARCH("theater/plays", N2878)),"plays",ISNUMBER(SEARCH("theater/spaces", N2878)),"spaces")</f>
        <v>plays</v>
      </c>
      <c r="S2878" s="6">
        <f t="shared" si="223"/>
        <v>42171.743969907402</v>
      </c>
      <c r="T2878" s="6">
        <f t="shared" si="224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tr">
        <f t="shared" si="222"/>
        <v>theater</v>
      </c>
      <c r="R2879" t="str" cm="1">
        <f t="array" ref="R2879">_xlfn.IFS(ISNUMBER(SEARCH("film &amp; video/television", N2879)),"television",ISNUMBER(SEARCH("film &amp; video/animation", N2879)),"animation",ISNUMBER(SEARCH("film &amp; video/documentary", N2879)),"documentary",ISNUMBER(SEARCH("film &amp; video/drama", N2879)),"drama",ISNUMBER(SEARCH("film &amp; video/science fiction", N2879)),"science fiction",ISNUMBER(SEARCH("film &amp; video/shorts", N2879)),"shorts",ISNUMBER(SEARCH("food/food trucks", N2879)),"food trucks",ISNUMBER(SEARCH("food/restaurants", N2879)),"restaurants",ISNUMBER(SEARCH("food/small batch", N2879)),"small batch",ISNUMBER(SEARCH("games/mobile games", N2879)),"mobile games",ISNUMBER(SEARCH("games/tabletop games", N2879)),"tabletop games",ISNUMBER(SEARCH("games/video games", N2879)),"video games",ISNUMBER(SEARCH("music/classical music", N2879)),"classical music",ISNUMBER(SEARCH("music/electronic music", N2879)),"electronic music",ISNUMBER(SEARCH("music/faith", N2879)),"faith",ISNUMBER(SEARCH("music/indie rock", N2879)),"indie rock",ISNUMBER(SEARCH("music/jazz", N2879)),"jazz",ISNUMBER(SEARCH("music/metal", N2879)),"metal",ISNUMBER(SEARCH("music/pop", N2879)),"pop",ISNUMBER(SEARCH("music/rock", N2879)),"rock",ISNUMBER(SEARCH("music/world music", N2879)),"world music",ISNUMBER(SEARCH("journalism/audio", N2879)),"audio",ISNUMBER(SEARCH("photography/nature", N2879)),"nature",ISNUMBER(SEARCH("photography/people", N2879)),"people",ISNUMBER(SEARCH("photography/photobooks", N2879)),"photobooks",ISNUMBER(SEARCH("photography/places", N2879)),"places",ISNUMBER(SEARCH("publishing/art books", N2879)),"art books",ISNUMBER(SEARCH("publishing/children's books", N2879)),"children's books",ISNUMBER(SEARCH("publishing/fiction", N2879)),"fiction",ISNUMBER(SEARCH("publishing/nonfiction", N2879)),"nonfiction",ISNUMBER(SEARCH("publishing/radio &amp; podcasts", N2879)),"radio &amp; podcasts",ISNUMBER(SEARCH("publishing/translations", N2879)),"translations",ISNUMBER(SEARCH("technology/gadgets", N2879)),"gadgets",ISNUMBER(SEARCH("technology/hardware", N2879)),"hardware",ISNUMBER(SEARCH("technology/makerspaces", N2879)),"makerspaces",ISNUMBER(SEARCH("technology/space exploration", N2879)),"space exploration",ISNUMBER(SEARCH("technology/wearables", N2879)),"wearables",ISNUMBER(SEARCH("technology/web", N2879)),"web",ISNUMBER(SEARCH("theater/musical", N2879)),"musical",ISNUMBER(SEARCH("theater/plays", N2879)),"plays",ISNUMBER(SEARCH("theater/spaces", N2879)),"spaces")</f>
        <v>plays</v>
      </c>
      <c r="S2879" s="6">
        <f t="shared" si="223"/>
        <v>42672.955138888887</v>
      </c>
      <c r="T2879" s="6">
        <f t="shared" si="224"/>
        <v>42704.708333333328</v>
      </c>
    </row>
    <row r="2880" spans="1:20" ht="48" hidden="1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tr">
        <f t="shared" si="222"/>
        <v>theater</v>
      </c>
      <c r="R2880" t="str" cm="1">
        <f t="array" ref="R2880">_xlfn.IFS(ISNUMBER(SEARCH("film &amp; video/television", N2880)),"television",ISNUMBER(SEARCH("film &amp; video/animation", N2880)),"animation",ISNUMBER(SEARCH("film &amp; video/documentary", N2880)),"documentary",ISNUMBER(SEARCH("film &amp; video/drama", N2880)),"drama",ISNUMBER(SEARCH("film &amp; video/science fiction", N2880)),"science fiction",ISNUMBER(SEARCH("film &amp; video/shorts", N2880)),"shorts",ISNUMBER(SEARCH("food/food trucks", N2880)),"food trucks",ISNUMBER(SEARCH("food/restaurants", N2880)),"restaurants",ISNUMBER(SEARCH("food/small batch", N2880)),"small batch",ISNUMBER(SEARCH("games/mobile games", N2880)),"mobile games",ISNUMBER(SEARCH("games/tabletop games", N2880)),"tabletop games",ISNUMBER(SEARCH("games/video games", N2880)),"video games",ISNUMBER(SEARCH("music/classical music", N2880)),"classical music",ISNUMBER(SEARCH("music/electronic music", N2880)),"electronic music",ISNUMBER(SEARCH("music/faith", N2880)),"faith",ISNUMBER(SEARCH("music/indie rock", N2880)),"indie rock",ISNUMBER(SEARCH("music/jazz", N2880)),"jazz",ISNUMBER(SEARCH("music/metal", N2880)),"metal",ISNUMBER(SEARCH("music/pop", N2880)),"pop",ISNUMBER(SEARCH("music/rock", N2880)),"rock",ISNUMBER(SEARCH("music/world music", N2880)),"world music",ISNUMBER(SEARCH("journalism/audio", N2880)),"audio",ISNUMBER(SEARCH("photography/nature", N2880)),"nature",ISNUMBER(SEARCH("photography/people", N2880)),"people",ISNUMBER(SEARCH("photography/photobooks", N2880)),"photobooks",ISNUMBER(SEARCH("photography/places", N2880)),"places",ISNUMBER(SEARCH("publishing/art books", N2880)),"art books",ISNUMBER(SEARCH("publishing/children's books", N2880)),"children's books",ISNUMBER(SEARCH("publishing/fiction", N2880)),"fiction",ISNUMBER(SEARCH("publishing/nonfiction", N2880)),"nonfiction",ISNUMBER(SEARCH("publishing/radio &amp; podcasts", N2880)),"radio &amp; podcasts",ISNUMBER(SEARCH("publishing/translations", N2880)),"translations",ISNUMBER(SEARCH("technology/gadgets", N2880)),"gadgets",ISNUMBER(SEARCH("technology/hardware", N2880)),"hardware",ISNUMBER(SEARCH("technology/makerspaces", N2880)),"makerspaces",ISNUMBER(SEARCH("technology/space exploration", N2880)),"space exploration",ISNUMBER(SEARCH("technology/wearables", N2880)),"wearables",ISNUMBER(SEARCH("technology/web", N2880)),"web",ISNUMBER(SEARCH("theater/musical", N2880)),"musical",ISNUMBER(SEARCH("theater/plays", N2880)),"plays",ISNUMBER(SEARCH("theater/spaces", N2880)),"spaces")</f>
        <v>plays</v>
      </c>
      <c r="S2880" s="6">
        <f t="shared" si="223"/>
        <v>42128.615682870368</v>
      </c>
      <c r="T2880" s="6">
        <f t="shared" si="224"/>
        <v>42188.615682870368</v>
      </c>
    </row>
    <row r="2881" spans="1:20" ht="48" hidden="1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tr">
        <f t="shared" si="222"/>
        <v>theater</v>
      </c>
      <c r="R2881" t="str" cm="1">
        <f t="array" ref="R2881">_xlfn.IFS(ISNUMBER(SEARCH("film &amp; video/television", N2881)),"television",ISNUMBER(SEARCH("film &amp; video/animation", N2881)),"animation",ISNUMBER(SEARCH("film &amp; video/documentary", N2881)),"documentary",ISNUMBER(SEARCH("film &amp; video/drama", N2881)),"drama",ISNUMBER(SEARCH("film &amp; video/science fiction", N2881)),"science fiction",ISNUMBER(SEARCH("film &amp; video/shorts", N2881)),"shorts",ISNUMBER(SEARCH("food/food trucks", N2881)),"food trucks",ISNUMBER(SEARCH("food/restaurants", N2881)),"restaurants",ISNUMBER(SEARCH("food/small batch", N2881)),"small batch",ISNUMBER(SEARCH("games/mobile games", N2881)),"mobile games",ISNUMBER(SEARCH("games/tabletop games", N2881)),"tabletop games",ISNUMBER(SEARCH("games/video games", N2881)),"video games",ISNUMBER(SEARCH("music/classical music", N2881)),"classical music",ISNUMBER(SEARCH("music/electronic music", N2881)),"electronic music",ISNUMBER(SEARCH("music/faith", N2881)),"faith",ISNUMBER(SEARCH("music/indie rock", N2881)),"indie rock",ISNUMBER(SEARCH("music/jazz", N2881)),"jazz",ISNUMBER(SEARCH("music/metal", N2881)),"metal",ISNUMBER(SEARCH("music/pop", N2881)),"pop",ISNUMBER(SEARCH("music/rock", N2881)),"rock",ISNUMBER(SEARCH("music/world music", N2881)),"world music",ISNUMBER(SEARCH("journalism/audio", N2881)),"audio",ISNUMBER(SEARCH("photography/nature", N2881)),"nature",ISNUMBER(SEARCH("photography/people", N2881)),"people",ISNUMBER(SEARCH("photography/photobooks", N2881)),"photobooks",ISNUMBER(SEARCH("photography/places", N2881)),"places",ISNUMBER(SEARCH("publishing/art books", N2881)),"art books",ISNUMBER(SEARCH("publishing/children's books", N2881)),"children's books",ISNUMBER(SEARCH("publishing/fiction", N2881)),"fiction",ISNUMBER(SEARCH("publishing/nonfiction", N2881)),"nonfiction",ISNUMBER(SEARCH("publishing/radio &amp; podcasts", N2881)),"radio &amp; podcasts",ISNUMBER(SEARCH("publishing/translations", N2881)),"translations",ISNUMBER(SEARCH("technology/gadgets", N2881)),"gadgets",ISNUMBER(SEARCH("technology/hardware", N2881)),"hardware",ISNUMBER(SEARCH("technology/makerspaces", N2881)),"makerspaces",ISNUMBER(SEARCH("technology/space exploration", N2881)),"space exploration",ISNUMBER(SEARCH("technology/wearables", N2881)),"wearables",ISNUMBER(SEARCH("technology/web", N2881)),"web",ISNUMBER(SEARCH("theater/musical", N2881)),"musical",ISNUMBER(SEARCH("theater/plays", N2881)),"plays",ISNUMBER(SEARCH("theater/spaces", N2881)),"spaces")</f>
        <v>plays</v>
      </c>
      <c r="S2881" s="6">
        <f t="shared" si="223"/>
        <v>42359.725243055553</v>
      </c>
      <c r="T2881" s="6">
        <f t="shared" si="224"/>
        <v>42389.725243055553</v>
      </c>
    </row>
    <row r="2882" spans="1:20" ht="48" hidden="1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tr">
        <f t="shared" si="222"/>
        <v>theater</v>
      </c>
      <c r="R2882" t="str" cm="1">
        <f t="array" ref="R2882">_xlfn.IFS(ISNUMBER(SEARCH("film &amp; video/television", N2882)),"television",ISNUMBER(SEARCH("film &amp; video/animation", N2882)),"animation",ISNUMBER(SEARCH("film &amp; video/documentary", N2882)),"documentary",ISNUMBER(SEARCH("film &amp; video/drama", N2882)),"drama",ISNUMBER(SEARCH("film &amp; video/science fiction", N2882)),"science fiction",ISNUMBER(SEARCH("film &amp; video/shorts", N2882)),"shorts",ISNUMBER(SEARCH("food/food trucks", N2882)),"food trucks",ISNUMBER(SEARCH("food/restaurants", N2882)),"restaurants",ISNUMBER(SEARCH("food/small batch", N2882)),"small batch",ISNUMBER(SEARCH("games/mobile games", N2882)),"mobile games",ISNUMBER(SEARCH("games/tabletop games", N2882)),"tabletop games",ISNUMBER(SEARCH("games/video games", N2882)),"video games",ISNUMBER(SEARCH("music/classical music", N2882)),"classical music",ISNUMBER(SEARCH("music/electronic music", N2882)),"electronic music",ISNUMBER(SEARCH("music/faith", N2882)),"faith",ISNUMBER(SEARCH("music/indie rock", N2882)),"indie rock",ISNUMBER(SEARCH("music/jazz", N2882)),"jazz",ISNUMBER(SEARCH("music/metal", N2882)),"metal",ISNUMBER(SEARCH("music/pop", N2882)),"pop",ISNUMBER(SEARCH("music/rock", N2882)),"rock",ISNUMBER(SEARCH("music/world music", N2882)),"world music",ISNUMBER(SEARCH("journalism/audio", N2882)),"audio",ISNUMBER(SEARCH("photography/nature", N2882)),"nature",ISNUMBER(SEARCH("photography/people", N2882)),"people",ISNUMBER(SEARCH("photography/photobooks", N2882)),"photobooks",ISNUMBER(SEARCH("photography/places", N2882)),"places",ISNUMBER(SEARCH("publishing/art books", N2882)),"art books",ISNUMBER(SEARCH("publishing/children's books", N2882)),"children's books",ISNUMBER(SEARCH("publishing/fiction", N2882)),"fiction",ISNUMBER(SEARCH("publishing/nonfiction", N2882)),"nonfiction",ISNUMBER(SEARCH("publishing/radio &amp; podcasts", N2882)),"radio &amp; podcasts",ISNUMBER(SEARCH("publishing/translations", N2882)),"translations",ISNUMBER(SEARCH("technology/gadgets", N2882)),"gadgets",ISNUMBER(SEARCH("technology/hardware", N2882)),"hardware",ISNUMBER(SEARCH("technology/makerspaces", N2882)),"makerspaces",ISNUMBER(SEARCH("technology/space exploration", N2882)),"space exploration",ISNUMBER(SEARCH("technology/wearables", N2882)),"wearables",ISNUMBER(SEARCH("technology/web", N2882)),"web",ISNUMBER(SEARCH("theater/musical", N2882)),"musical",ISNUMBER(SEARCH("theater/plays", N2882)),"plays",ISNUMBER(SEARCH("theater/spaces", N2882)),"spaces")</f>
        <v>plays</v>
      </c>
      <c r="S2882" s="6">
        <f t="shared" si="223"/>
        <v>42192.905694444446</v>
      </c>
      <c r="T2882" s="6">
        <f t="shared" si="224"/>
        <v>42236.711805555555</v>
      </c>
    </row>
    <row r="2883" spans="1:20" ht="48" hidden="1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(E2883/D2883)*100</f>
        <v>0</v>
      </c>
      <c r="P2883">
        <v>0</v>
      </c>
      <c r="Q2883" t="str">
        <f t="shared" ref="Q2883:Q2946" si="226">_xlfn.IFS(ISNUMBER(SEARCH("film &amp; video", N2883)),"film &amp; video",ISNUMBER(SEARCH("food", N2883)),"food",ISNUMBER(SEARCH("games", N2883)),"games",ISNUMBER(SEARCH("journalism", N2883)),"journalism",ISNUMBER(SEARCH("music", N2883)),"music",ISNUMBER(SEARCH("photography", N2883)),"photography",ISNUMBER(SEARCH("publishing", N2883)),"publishing",ISNUMBER(SEARCH("technology", N2883)),"technology",ISNUMBER(SEARCH("theater", N2883)),"theater")</f>
        <v>theater</v>
      </c>
      <c r="R2883" t="str" cm="1">
        <f t="array" ref="R2883">_xlfn.IFS(ISNUMBER(SEARCH("film &amp; video/television", N2883)),"television",ISNUMBER(SEARCH("film &amp; video/animation", N2883)),"animation",ISNUMBER(SEARCH("film &amp; video/documentary", N2883)),"documentary",ISNUMBER(SEARCH("film &amp; video/drama", N2883)),"drama",ISNUMBER(SEARCH("film &amp; video/science fiction", N2883)),"science fiction",ISNUMBER(SEARCH("film &amp; video/shorts", N2883)),"shorts",ISNUMBER(SEARCH("food/food trucks", N2883)),"food trucks",ISNUMBER(SEARCH("food/restaurants", N2883)),"restaurants",ISNUMBER(SEARCH("food/small batch", N2883)),"small batch",ISNUMBER(SEARCH("games/mobile games", N2883)),"mobile games",ISNUMBER(SEARCH("games/tabletop games", N2883)),"tabletop games",ISNUMBER(SEARCH("games/video games", N2883)),"video games",ISNUMBER(SEARCH("music/classical music", N2883)),"classical music",ISNUMBER(SEARCH("music/electronic music", N2883)),"electronic music",ISNUMBER(SEARCH("music/faith", N2883)),"faith",ISNUMBER(SEARCH("music/indie rock", N2883)),"indie rock",ISNUMBER(SEARCH("music/jazz", N2883)),"jazz",ISNUMBER(SEARCH("music/metal", N2883)),"metal",ISNUMBER(SEARCH("music/pop", N2883)),"pop",ISNUMBER(SEARCH("music/rock", N2883)),"rock",ISNUMBER(SEARCH("music/world music", N2883)),"world music",ISNUMBER(SEARCH("journalism/audio", N2883)),"audio",ISNUMBER(SEARCH("photography/nature", N2883)),"nature",ISNUMBER(SEARCH("photography/people", N2883)),"people",ISNUMBER(SEARCH("photography/photobooks", N2883)),"photobooks",ISNUMBER(SEARCH("photography/places", N2883)),"places",ISNUMBER(SEARCH("publishing/art books", N2883)),"art books",ISNUMBER(SEARCH("publishing/children's books", N2883)),"children's books",ISNUMBER(SEARCH("publishing/fiction", N2883)),"fiction",ISNUMBER(SEARCH("publishing/nonfiction", N2883)),"nonfiction",ISNUMBER(SEARCH("publishing/radio &amp; podcasts", N2883)),"radio &amp; podcasts",ISNUMBER(SEARCH("publishing/translations", N2883)),"translations",ISNUMBER(SEARCH("technology/gadgets", N2883)),"gadgets",ISNUMBER(SEARCH("technology/hardware", N2883)),"hardware",ISNUMBER(SEARCH("technology/makerspaces", N2883)),"makerspaces",ISNUMBER(SEARCH("technology/space exploration", N2883)),"space exploration",ISNUMBER(SEARCH("technology/wearables", N2883)),"wearables",ISNUMBER(SEARCH("technology/web", N2883)),"web",ISNUMBER(SEARCH("theater/musical", N2883)),"musical",ISNUMBER(SEARCH("theater/plays", N2883)),"plays",ISNUMBER(SEARCH("theater/spaces", N2883)),"spaces")</f>
        <v>plays</v>
      </c>
      <c r="S2883" s="6">
        <f t="shared" ref="S2883:S2946" si="227">(((J2883/60)/60)/24)+DATE(1970,1,1)</f>
        <v>41916.597638888888</v>
      </c>
      <c r="T2883" s="6">
        <f t="shared" ref="T2883:T2946" si="228">(((I2883/60)/60)/24)+DATE(1970,1,1)</f>
        <v>41976.639305555553</v>
      </c>
    </row>
    <row r="2884" spans="1:20" ht="48" hidden="1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ref="P2884:P2946" si="229">(E2884/L2884)</f>
        <v>63</v>
      </c>
      <c r="Q2884" t="str">
        <f t="shared" si="226"/>
        <v>theater</v>
      </c>
      <c r="R2884" t="str" cm="1">
        <f t="array" ref="R2884">_xlfn.IFS(ISNUMBER(SEARCH("film &amp; video/television", N2884)),"television",ISNUMBER(SEARCH("film &amp; video/animation", N2884)),"animation",ISNUMBER(SEARCH("film &amp; video/documentary", N2884)),"documentary",ISNUMBER(SEARCH("film &amp; video/drama", N2884)),"drama",ISNUMBER(SEARCH("film &amp; video/science fiction", N2884)),"science fiction",ISNUMBER(SEARCH("film &amp; video/shorts", N2884)),"shorts",ISNUMBER(SEARCH("food/food trucks", N2884)),"food trucks",ISNUMBER(SEARCH("food/restaurants", N2884)),"restaurants",ISNUMBER(SEARCH("food/small batch", N2884)),"small batch",ISNUMBER(SEARCH("games/mobile games", N2884)),"mobile games",ISNUMBER(SEARCH("games/tabletop games", N2884)),"tabletop games",ISNUMBER(SEARCH("games/video games", N2884)),"video games",ISNUMBER(SEARCH("music/classical music", N2884)),"classical music",ISNUMBER(SEARCH("music/electronic music", N2884)),"electronic music",ISNUMBER(SEARCH("music/faith", N2884)),"faith",ISNUMBER(SEARCH("music/indie rock", N2884)),"indie rock",ISNUMBER(SEARCH("music/jazz", N2884)),"jazz",ISNUMBER(SEARCH("music/metal", N2884)),"metal",ISNUMBER(SEARCH("music/pop", N2884)),"pop",ISNUMBER(SEARCH("music/rock", N2884)),"rock",ISNUMBER(SEARCH("music/world music", N2884)),"world music",ISNUMBER(SEARCH("journalism/audio", N2884)),"audio",ISNUMBER(SEARCH("photography/nature", N2884)),"nature",ISNUMBER(SEARCH("photography/people", N2884)),"people",ISNUMBER(SEARCH("photography/photobooks", N2884)),"photobooks",ISNUMBER(SEARCH("photography/places", N2884)),"places",ISNUMBER(SEARCH("publishing/art books", N2884)),"art books",ISNUMBER(SEARCH("publishing/children's books", N2884)),"children's books",ISNUMBER(SEARCH("publishing/fiction", N2884)),"fiction",ISNUMBER(SEARCH("publishing/nonfiction", N2884)),"nonfiction",ISNUMBER(SEARCH("publishing/radio &amp; podcasts", N2884)),"radio &amp; podcasts",ISNUMBER(SEARCH("publishing/translations", N2884)),"translations",ISNUMBER(SEARCH("technology/gadgets", N2884)),"gadgets",ISNUMBER(SEARCH("technology/hardware", N2884)),"hardware",ISNUMBER(SEARCH("technology/makerspaces", N2884)),"makerspaces",ISNUMBER(SEARCH("technology/space exploration", N2884)),"space exploration",ISNUMBER(SEARCH("technology/wearables", N2884)),"wearables",ISNUMBER(SEARCH("technology/web", N2884)),"web",ISNUMBER(SEARCH("theater/musical", N2884)),"musical",ISNUMBER(SEARCH("theater/plays", N2884)),"plays",ISNUMBER(SEARCH("theater/spaces", N2884)),"spaces")</f>
        <v>plays</v>
      </c>
      <c r="S2884" s="6">
        <f t="shared" si="227"/>
        <v>42461.596273148149</v>
      </c>
      <c r="T2884" s="6">
        <f t="shared" si="228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9"/>
        <v>381.6</v>
      </c>
      <c r="Q2885" t="str">
        <f t="shared" si="226"/>
        <v>theater</v>
      </c>
      <c r="R2885" t="str" cm="1">
        <f t="array" ref="R2885">_xlfn.IFS(ISNUMBER(SEARCH("film &amp; video/television", N2885)),"television",ISNUMBER(SEARCH("film &amp; video/animation", N2885)),"animation",ISNUMBER(SEARCH("film &amp; video/documentary", N2885)),"documentary",ISNUMBER(SEARCH("film &amp; video/drama", N2885)),"drama",ISNUMBER(SEARCH("film &amp; video/science fiction", N2885)),"science fiction",ISNUMBER(SEARCH("film &amp; video/shorts", N2885)),"shorts",ISNUMBER(SEARCH("food/food trucks", N2885)),"food trucks",ISNUMBER(SEARCH("food/restaurants", N2885)),"restaurants",ISNUMBER(SEARCH("food/small batch", N2885)),"small batch",ISNUMBER(SEARCH("games/mobile games", N2885)),"mobile games",ISNUMBER(SEARCH("games/tabletop games", N2885)),"tabletop games",ISNUMBER(SEARCH("games/video games", N2885)),"video games",ISNUMBER(SEARCH("music/classical music", N2885)),"classical music",ISNUMBER(SEARCH("music/electronic music", N2885)),"electronic music",ISNUMBER(SEARCH("music/faith", N2885)),"faith",ISNUMBER(SEARCH("music/indie rock", N2885)),"indie rock",ISNUMBER(SEARCH("music/jazz", N2885)),"jazz",ISNUMBER(SEARCH("music/metal", N2885)),"metal",ISNUMBER(SEARCH("music/pop", N2885)),"pop",ISNUMBER(SEARCH("music/rock", N2885)),"rock",ISNUMBER(SEARCH("music/world music", N2885)),"world music",ISNUMBER(SEARCH("journalism/audio", N2885)),"audio",ISNUMBER(SEARCH("photography/nature", N2885)),"nature",ISNUMBER(SEARCH("photography/people", N2885)),"people",ISNUMBER(SEARCH("photography/photobooks", N2885)),"photobooks",ISNUMBER(SEARCH("photography/places", N2885)),"places",ISNUMBER(SEARCH("publishing/art books", N2885)),"art books",ISNUMBER(SEARCH("publishing/children's books", N2885)),"children's books",ISNUMBER(SEARCH("publishing/fiction", N2885)),"fiction",ISNUMBER(SEARCH("publishing/nonfiction", N2885)),"nonfiction",ISNUMBER(SEARCH("publishing/radio &amp; podcasts", N2885)),"radio &amp; podcasts",ISNUMBER(SEARCH("publishing/translations", N2885)),"translations",ISNUMBER(SEARCH("technology/gadgets", N2885)),"gadgets",ISNUMBER(SEARCH("technology/hardware", N2885)),"hardware",ISNUMBER(SEARCH("technology/makerspaces", N2885)),"makerspaces",ISNUMBER(SEARCH("technology/space exploration", N2885)),"space exploration",ISNUMBER(SEARCH("technology/wearables", N2885)),"wearables",ISNUMBER(SEARCH("technology/web", N2885)),"web",ISNUMBER(SEARCH("theater/musical", N2885)),"musical",ISNUMBER(SEARCH("theater/plays", N2885)),"plays",ISNUMBER(SEARCH("theater/spaces", N2885)),"spaces")</f>
        <v>plays</v>
      </c>
      <c r="S2885" s="6">
        <f t="shared" si="227"/>
        <v>42370.90320601852</v>
      </c>
      <c r="T2885" s="6">
        <f t="shared" si="228"/>
        <v>42406.207638888889</v>
      </c>
    </row>
    <row r="2886" spans="1:20" ht="32" hidden="1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9"/>
        <v>46.25</v>
      </c>
      <c r="Q2886" t="str">
        <f t="shared" si="226"/>
        <v>theater</v>
      </c>
      <c r="R2886" t="str" cm="1">
        <f t="array" ref="R2886">_xlfn.IFS(ISNUMBER(SEARCH("film &amp; video/television", N2886)),"television",ISNUMBER(SEARCH("film &amp; video/animation", N2886)),"animation",ISNUMBER(SEARCH("film &amp; video/documentary", N2886)),"documentary",ISNUMBER(SEARCH("film &amp; video/drama", N2886)),"drama",ISNUMBER(SEARCH("film &amp; video/science fiction", N2886)),"science fiction",ISNUMBER(SEARCH("film &amp; video/shorts", N2886)),"shorts",ISNUMBER(SEARCH("food/food trucks", N2886)),"food trucks",ISNUMBER(SEARCH("food/restaurants", N2886)),"restaurants",ISNUMBER(SEARCH("food/small batch", N2886)),"small batch",ISNUMBER(SEARCH("games/mobile games", N2886)),"mobile games",ISNUMBER(SEARCH("games/tabletop games", N2886)),"tabletop games",ISNUMBER(SEARCH("games/video games", N2886)),"video games",ISNUMBER(SEARCH("music/classical music", N2886)),"classical music",ISNUMBER(SEARCH("music/electronic music", N2886)),"electronic music",ISNUMBER(SEARCH("music/faith", N2886)),"faith",ISNUMBER(SEARCH("music/indie rock", N2886)),"indie rock",ISNUMBER(SEARCH("music/jazz", N2886)),"jazz",ISNUMBER(SEARCH("music/metal", N2886)),"metal",ISNUMBER(SEARCH("music/pop", N2886)),"pop",ISNUMBER(SEARCH("music/rock", N2886)),"rock",ISNUMBER(SEARCH("music/world music", N2886)),"world music",ISNUMBER(SEARCH("journalism/audio", N2886)),"audio",ISNUMBER(SEARCH("photography/nature", N2886)),"nature",ISNUMBER(SEARCH("photography/people", N2886)),"people",ISNUMBER(SEARCH("photography/photobooks", N2886)),"photobooks",ISNUMBER(SEARCH("photography/places", N2886)),"places",ISNUMBER(SEARCH("publishing/art books", N2886)),"art books",ISNUMBER(SEARCH("publishing/children's books", N2886)),"children's books",ISNUMBER(SEARCH("publishing/fiction", N2886)),"fiction",ISNUMBER(SEARCH("publishing/nonfiction", N2886)),"nonfiction",ISNUMBER(SEARCH("publishing/radio &amp; podcasts", N2886)),"radio &amp; podcasts",ISNUMBER(SEARCH("publishing/translations", N2886)),"translations",ISNUMBER(SEARCH("technology/gadgets", N2886)),"gadgets",ISNUMBER(SEARCH("technology/hardware", N2886)),"hardware",ISNUMBER(SEARCH("technology/makerspaces", N2886)),"makerspaces",ISNUMBER(SEARCH("technology/space exploration", N2886)),"space exploration",ISNUMBER(SEARCH("technology/wearables", N2886)),"wearables",ISNUMBER(SEARCH("technology/web", N2886)),"web",ISNUMBER(SEARCH("theater/musical", N2886)),"musical",ISNUMBER(SEARCH("theater/plays", N2886)),"plays",ISNUMBER(SEARCH("theater/spaces", N2886)),"spaces")</f>
        <v>plays</v>
      </c>
      <c r="S2886" s="6">
        <f t="shared" si="227"/>
        <v>41948.727256944447</v>
      </c>
      <c r="T2886" s="6">
        <f t="shared" si="228"/>
        <v>41978.727256944447</v>
      </c>
    </row>
    <row r="2887" spans="1:20" ht="32" hidden="1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9"/>
        <v>26</v>
      </c>
      <c r="Q2887" t="str">
        <f t="shared" si="226"/>
        <v>theater</v>
      </c>
      <c r="R2887" t="str" cm="1">
        <f t="array" ref="R2887">_xlfn.IFS(ISNUMBER(SEARCH("film &amp; video/television", N2887)),"television",ISNUMBER(SEARCH("film &amp; video/animation", N2887)),"animation",ISNUMBER(SEARCH("film &amp; video/documentary", N2887)),"documentary",ISNUMBER(SEARCH("film &amp; video/drama", N2887)),"drama",ISNUMBER(SEARCH("film &amp; video/science fiction", N2887)),"science fiction",ISNUMBER(SEARCH("film &amp; video/shorts", N2887)),"shorts",ISNUMBER(SEARCH("food/food trucks", N2887)),"food trucks",ISNUMBER(SEARCH("food/restaurants", N2887)),"restaurants",ISNUMBER(SEARCH("food/small batch", N2887)),"small batch",ISNUMBER(SEARCH("games/mobile games", N2887)),"mobile games",ISNUMBER(SEARCH("games/tabletop games", N2887)),"tabletop games",ISNUMBER(SEARCH("games/video games", N2887)),"video games",ISNUMBER(SEARCH("music/classical music", N2887)),"classical music",ISNUMBER(SEARCH("music/electronic music", N2887)),"electronic music",ISNUMBER(SEARCH("music/faith", N2887)),"faith",ISNUMBER(SEARCH("music/indie rock", N2887)),"indie rock",ISNUMBER(SEARCH("music/jazz", N2887)),"jazz",ISNUMBER(SEARCH("music/metal", N2887)),"metal",ISNUMBER(SEARCH("music/pop", N2887)),"pop",ISNUMBER(SEARCH("music/rock", N2887)),"rock",ISNUMBER(SEARCH("music/world music", N2887)),"world music",ISNUMBER(SEARCH("journalism/audio", N2887)),"audio",ISNUMBER(SEARCH("photography/nature", N2887)),"nature",ISNUMBER(SEARCH("photography/people", N2887)),"people",ISNUMBER(SEARCH("photography/photobooks", N2887)),"photobooks",ISNUMBER(SEARCH("photography/places", N2887)),"places",ISNUMBER(SEARCH("publishing/art books", N2887)),"art books",ISNUMBER(SEARCH("publishing/children's books", N2887)),"children's books",ISNUMBER(SEARCH("publishing/fiction", N2887)),"fiction",ISNUMBER(SEARCH("publishing/nonfiction", N2887)),"nonfiction",ISNUMBER(SEARCH("publishing/radio &amp; podcasts", N2887)),"radio &amp; podcasts",ISNUMBER(SEARCH("publishing/translations", N2887)),"translations",ISNUMBER(SEARCH("technology/gadgets", N2887)),"gadgets",ISNUMBER(SEARCH("technology/hardware", N2887)),"hardware",ISNUMBER(SEARCH("technology/makerspaces", N2887)),"makerspaces",ISNUMBER(SEARCH("technology/space exploration", N2887)),"space exploration",ISNUMBER(SEARCH("technology/wearables", N2887)),"wearables",ISNUMBER(SEARCH("technology/web", N2887)),"web",ISNUMBER(SEARCH("theater/musical", N2887)),"musical",ISNUMBER(SEARCH("theater/plays", N2887)),"plays",ISNUMBER(SEARCH("theater/spaces", N2887)),"spaces")</f>
        <v>plays</v>
      </c>
      <c r="S2887" s="6">
        <f t="shared" si="227"/>
        <v>42047.07640046296</v>
      </c>
      <c r="T2887" s="6">
        <f t="shared" si="228"/>
        <v>42077.034733796296</v>
      </c>
    </row>
    <row r="2888" spans="1:20" ht="48" hidden="1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9"/>
        <v>10</v>
      </c>
      <c r="Q2888" t="str">
        <f t="shared" si="226"/>
        <v>theater</v>
      </c>
      <c r="R2888" t="str" cm="1">
        <f t="array" ref="R2888">_xlfn.IFS(ISNUMBER(SEARCH("film &amp; video/television", N2888)),"television",ISNUMBER(SEARCH("film &amp; video/animation", N2888)),"animation",ISNUMBER(SEARCH("film &amp; video/documentary", N2888)),"documentary",ISNUMBER(SEARCH("film &amp; video/drama", N2888)),"drama",ISNUMBER(SEARCH("film &amp; video/science fiction", N2888)),"science fiction",ISNUMBER(SEARCH("film &amp; video/shorts", N2888)),"shorts",ISNUMBER(SEARCH("food/food trucks", N2888)),"food trucks",ISNUMBER(SEARCH("food/restaurants", N2888)),"restaurants",ISNUMBER(SEARCH("food/small batch", N2888)),"small batch",ISNUMBER(SEARCH("games/mobile games", N2888)),"mobile games",ISNUMBER(SEARCH("games/tabletop games", N2888)),"tabletop games",ISNUMBER(SEARCH("games/video games", N2888)),"video games",ISNUMBER(SEARCH("music/classical music", N2888)),"classical music",ISNUMBER(SEARCH("music/electronic music", N2888)),"electronic music",ISNUMBER(SEARCH("music/faith", N2888)),"faith",ISNUMBER(SEARCH("music/indie rock", N2888)),"indie rock",ISNUMBER(SEARCH("music/jazz", N2888)),"jazz",ISNUMBER(SEARCH("music/metal", N2888)),"metal",ISNUMBER(SEARCH("music/pop", N2888)),"pop",ISNUMBER(SEARCH("music/rock", N2888)),"rock",ISNUMBER(SEARCH("music/world music", N2888)),"world music",ISNUMBER(SEARCH("journalism/audio", N2888)),"audio",ISNUMBER(SEARCH("photography/nature", N2888)),"nature",ISNUMBER(SEARCH("photography/people", N2888)),"people",ISNUMBER(SEARCH("photography/photobooks", N2888)),"photobooks",ISNUMBER(SEARCH("photography/places", N2888)),"places",ISNUMBER(SEARCH("publishing/art books", N2888)),"art books",ISNUMBER(SEARCH("publishing/children's books", N2888)),"children's books",ISNUMBER(SEARCH("publishing/fiction", N2888)),"fiction",ISNUMBER(SEARCH("publishing/nonfiction", N2888)),"nonfiction",ISNUMBER(SEARCH("publishing/radio &amp; podcasts", N2888)),"radio &amp; podcasts",ISNUMBER(SEARCH("publishing/translations", N2888)),"translations",ISNUMBER(SEARCH("technology/gadgets", N2888)),"gadgets",ISNUMBER(SEARCH("technology/hardware", N2888)),"hardware",ISNUMBER(SEARCH("technology/makerspaces", N2888)),"makerspaces",ISNUMBER(SEARCH("technology/space exploration", N2888)),"space exploration",ISNUMBER(SEARCH("technology/wearables", N2888)),"wearables",ISNUMBER(SEARCH("technology/web", N2888)),"web",ISNUMBER(SEARCH("theater/musical", N2888)),"musical",ISNUMBER(SEARCH("theater/plays", N2888)),"plays",ISNUMBER(SEARCH("theater/spaces", N2888)),"spaces")</f>
        <v>plays</v>
      </c>
      <c r="S2888" s="6">
        <f t="shared" si="227"/>
        <v>42261.632916666669</v>
      </c>
      <c r="T2888" s="6">
        <f t="shared" si="228"/>
        <v>42266.165972222225</v>
      </c>
    </row>
    <row r="2889" spans="1:20" ht="48" hidden="1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9"/>
        <v>5</v>
      </c>
      <c r="Q2889" t="str">
        <f t="shared" si="226"/>
        <v>theater</v>
      </c>
      <c r="R2889" t="str" cm="1">
        <f t="array" ref="R2889">_xlfn.IFS(ISNUMBER(SEARCH("film &amp; video/television", N2889)),"television",ISNUMBER(SEARCH("film &amp; video/animation", N2889)),"animation",ISNUMBER(SEARCH("film &amp; video/documentary", N2889)),"documentary",ISNUMBER(SEARCH("film &amp; video/drama", N2889)),"drama",ISNUMBER(SEARCH("film &amp; video/science fiction", N2889)),"science fiction",ISNUMBER(SEARCH("film &amp; video/shorts", N2889)),"shorts",ISNUMBER(SEARCH("food/food trucks", N2889)),"food trucks",ISNUMBER(SEARCH("food/restaurants", N2889)),"restaurants",ISNUMBER(SEARCH("food/small batch", N2889)),"small batch",ISNUMBER(SEARCH("games/mobile games", N2889)),"mobile games",ISNUMBER(SEARCH("games/tabletop games", N2889)),"tabletop games",ISNUMBER(SEARCH("games/video games", N2889)),"video games",ISNUMBER(SEARCH("music/classical music", N2889)),"classical music",ISNUMBER(SEARCH("music/electronic music", N2889)),"electronic music",ISNUMBER(SEARCH("music/faith", N2889)),"faith",ISNUMBER(SEARCH("music/indie rock", N2889)),"indie rock",ISNUMBER(SEARCH("music/jazz", N2889)),"jazz",ISNUMBER(SEARCH("music/metal", N2889)),"metal",ISNUMBER(SEARCH("music/pop", N2889)),"pop",ISNUMBER(SEARCH("music/rock", N2889)),"rock",ISNUMBER(SEARCH("music/world music", N2889)),"world music",ISNUMBER(SEARCH("journalism/audio", N2889)),"audio",ISNUMBER(SEARCH("photography/nature", N2889)),"nature",ISNUMBER(SEARCH("photography/people", N2889)),"people",ISNUMBER(SEARCH("photography/photobooks", N2889)),"photobooks",ISNUMBER(SEARCH("photography/places", N2889)),"places",ISNUMBER(SEARCH("publishing/art books", N2889)),"art books",ISNUMBER(SEARCH("publishing/children's books", N2889)),"children's books",ISNUMBER(SEARCH("publishing/fiction", N2889)),"fiction",ISNUMBER(SEARCH("publishing/nonfiction", N2889)),"nonfiction",ISNUMBER(SEARCH("publishing/radio &amp; podcasts", N2889)),"radio &amp; podcasts",ISNUMBER(SEARCH("publishing/translations", N2889)),"translations",ISNUMBER(SEARCH("technology/gadgets", N2889)),"gadgets",ISNUMBER(SEARCH("technology/hardware", N2889)),"hardware",ISNUMBER(SEARCH("technology/makerspaces", N2889)),"makerspaces",ISNUMBER(SEARCH("technology/space exploration", N2889)),"space exploration",ISNUMBER(SEARCH("technology/wearables", N2889)),"wearables",ISNUMBER(SEARCH("technology/web", N2889)),"web",ISNUMBER(SEARCH("theater/musical", N2889)),"musical",ISNUMBER(SEARCH("theater/plays", N2889)),"plays",ISNUMBER(SEARCH("theater/spaces", N2889)),"spaces")</f>
        <v>plays</v>
      </c>
      <c r="S2889" s="6">
        <f t="shared" si="227"/>
        <v>41985.427361111113</v>
      </c>
      <c r="T2889" s="6">
        <f t="shared" si="228"/>
        <v>42015.427361111113</v>
      </c>
    </row>
    <row r="2890" spans="1:20" ht="48" hidden="1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v>0</v>
      </c>
      <c r="Q2890" t="str">
        <f t="shared" si="226"/>
        <v>theater</v>
      </c>
      <c r="R2890" t="str" cm="1">
        <f t="array" ref="R2890">_xlfn.IFS(ISNUMBER(SEARCH("film &amp; video/television", N2890)),"television",ISNUMBER(SEARCH("film &amp; video/animation", N2890)),"animation",ISNUMBER(SEARCH("film &amp; video/documentary", N2890)),"documentary",ISNUMBER(SEARCH("film &amp; video/drama", N2890)),"drama",ISNUMBER(SEARCH("film &amp; video/science fiction", N2890)),"science fiction",ISNUMBER(SEARCH("film &amp; video/shorts", N2890)),"shorts",ISNUMBER(SEARCH("food/food trucks", N2890)),"food trucks",ISNUMBER(SEARCH("food/restaurants", N2890)),"restaurants",ISNUMBER(SEARCH("food/small batch", N2890)),"small batch",ISNUMBER(SEARCH("games/mobile games", N2890)),"mobile games",ISNUMBER(SEARCH("games/tabletop games", N2890)),"tabletop games",ISNUMBER(SEARCH("games/video games", N2890)),"video games",ISNUMBER(SEARCH("music/classical music", N2890)),"classical music",ISNUMBER(SEARCH("music/electronic music", N2890)),"electronic music",ISNUMBER(SEARCH("music/faith", N2890)),"faith",ISNUMBER(SEARCH("music/indie rock", N2890)),"indie rock",ISNUMBER(SEARCH("music/jazz", N2890)),"jazz",ISNUMBER(SEARCH("music/metal", N2890)),"metal",ISNUMBER(SEARCH("music/pop", N2890)),"pop",ISNUMBER(SEARCH("music/rock", N2890)),"rock",ISNUMBER(SEARCH("music/world music", N2890)),"world music",ISNUMBER(SEARCH("journalism/audio", N2890)),"audio",ISNUMBER(SEARCH("photography/nature", N2890)),"nature",ISNUMBER(SEARCH("photography/people", N2890)),"people",ISNUMBER(SEARCH("photography/photobooks", N2890)),"photobooks",ISNUMBER(SEARCH("photography/places", N2890)),"places",ISNUMBER(SEARCH("publishing/art books", N2890)),"art books",ISNUMBER(SEARCH("publishing/children's books", N2890)),"children's books",ISNUMBER(SEARCH("publishing/fiction", N2890)),"fiction",ISNUMBER(SEARCH("publishing/nonfiction", N2890)),"nonfiction",ISNUMBER(SEARCH("publishing/radio &amp; podcasts", N2890)),"radio &amp; podcasts",ISNUMBER(SEARCH("publishing/translations", N2890)),"translations",ISNUMBER(SEARCH("technology/gadgets", N2890)),"gadgets",ISNUMBER(SEARCH("technology/hardware", N2890)),"hardware",ISNUMBER(SEARCH("technology/makerspaces", N2890)),"makerspaces",ISNUMBER(SEARCH("technology/space exploration", N2890)),"space exploration",ISNUMBER(SEARCH("technology/wearables", N2890)),"wearables",ISNUMBER(SEARCH("technology/web", N2890)),"web",ISNUMBER(SEARCH("theater/musical", N2890)),"musical",ISNUMBER(SEARCH("theater/plays", N2890)),"plays",ISNUMBER(SEARCH("theater/spaces", N2890)),"spaces")</f>
        <v>plays</v>
      </c>
      <c r="S2890" s="6">
        <f t="shared" si="227"/>
        <v>41922.535185185188</v>
      </c>
      <c r="T2890" s="6">
        <f t="shared" si="228"/>
        <v>41930.207638888889</v>
      </c>
    </row>
    <row r="2891" spans="1:20" ht="48" hidden="1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9"/>
        <v>81.571428571428569</v>
      </c>
      <c r="Q2891" t="str">
        <f t="shared" si="226"/>
        <v>theater</v>
      </c>
      <c r="R2891" t="str" cm="1">
        <f t="array" ref="R2891">_xlfn.IFS(ISNUMBER(SEARCH("film &amp; video/television", N2891)),"television",ISNUMBER(SEARCH("film &amp; video/animation", N2891)),"animation",ISNUMBER(SEARCH("film &amp; video/documentary", N2891)),"documentary",ISNUMBER(SEARCH("film &amp; video/drama", N2891)),"drama",ISNUMBER(SEARCH("film &amp; video/science fiction", N2891)),"science fiction",ISNUMBER(SEARCH("film &amp; video/shorts", N2891)),"shorts",ISNUMBER(SEARCH("food/food trucks", N2891)),"food trucks",ISNUMBER(SEARCH("food/restaurants", N2891)),"restaurants",ISNUMBER(SEARCH("food/small batch", N2891)),"small batch",ISNUMBER(SEARCH("games/mobile games", N2891)),"mobile games",ISNUMBER(SEARCH("games/tabletop games", N2891)),"tabletop games",ISNUMBER(SEARCH("games/video games", N2891)),"video games",ISNUMBER(SEARCH("music/classical music", N2891)),"classical music",ISNUMBER(SEARCH("music/electronic music", N2891)),"electronic music",ISNUMBER(SEARCH("music/faith", N2891)),"faith",ISNUMBER(SEARCH("music/indie rock", N2891)),"indie rock",ISNUMBER(SEARCH("music/jazz", N2891)),"jazz",ISNUMBER(SEARCH("music/metal", N2891)),"metal",ISNUMBER(SEARCH("music/pop", N2891)),"pop",ISNUMBER(SEARCH("music/rock", N2891)),"rock",ISNUMBER(SEARCH("music/world music", N2891)),"world music",ISNUMBER(SEARCH("journalism/audio", N2891)),"audio",ISNUMBER(SEARCH("photography/nature", N2891)),"nature",ISNUMBER(SEARCH("photography/people", N2891)),"people",ISNUMBER(SEARCH("photography/photobooks", N2891)),"photobooks",ISNUMBER(SEARCH("photography/places", N2891)),"places",ISNUMBER(SEARCH("publishing/art books", N2891)),"art books",ISNUMBER(SEARCH("publishing/children's books", N2891)),"children's books",ISNUMBER(SEARCH("publishing/fiction", N2891)),"fiction",ISNUMBER(SEARCH("publishing/nonfiction", N2891)),"nonfiction",ISNUMBER(SEARCH("publishing/radio &amp; podcasts", N2891)),"radio &amp; podcasts",ISNUMBER(SEARCH("publishing/translations", N2891)),"translations",ISNUMBER(SEARCH("technology/gadgets", N2891)),"gadgets",ISNUMBER(SEARCH("technology/hardware", N2891)),"hardware",ISNUMBER(SEARCH("technology/makerspaces", N2891)),"makerspaces",ISNUMBER(SEARCH("technology/space exploration", N2891)),"space exploration",ISNUMBER(SEARCH("technology/wearables", N2891)),"wearables",ISNUMBER(SEARCH("technology/web", N2891)),"web",ISNUMBER(SEARCH("theater/musical", N2891)),"musical",ISNUMBER(SEARCH("theater/plays", N2891)),"plays",ISNUMBER(SEARCH("theater/spaces", N2891)),"spaces")</f>
        <v>plays</v>
      </c>
      <c r="S2891" s="6">
        <f t="shared" si="227"/>
        <v>41850.863252314812</v>
      </c>
      <c r="T2891" s="6">
        <f t="shared" si="228"/>
        <v>41880.863252314812</v>
      </c>
    </row>
    <row r="2892" spans="1:20" ht="48" hidden="1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9"/>
        <v>7</v>
      </c>
      <c r="Q2892" t="str">
        <f t="shared" si="226"/>
        <v>theater</v>
      </c>
      <c r="R2892" t="str" cm="1">
        <f t="array" ref="R2892">_xlfn.IFS(ISNUMBER(SEARCH("film &amp; video/television", N2892)),"television",ISNUMBER(SEARCH("film &amp; video/animation", N2892)),"animation",ISNUMBER(SEARCH("film &amp; video/documentary", N2892)),"documentary",ISNUMBER(SEARCH("film &amp; video/drama", N2892)),"drama",ISNUMBER(SEARCH("film &amp; video/science fiction", N2892)),"science fiction",ISNUMBER(SEARCH("film &amp; video/shorts", N2892)),"shorts",ISNUMBER(SEARCH("food/food trucks", N2892)),"food trucks",ISNUMBER(SEARCH("food/restaurants", N2892)),"restaurants",ISNUMBER(SEARCH("food/small batch", N2892)),"small batch",ISNUMBER(SEARCH("games/mobile games", N2892)),"mobile games",ISNUMBER(SEARCH("games/tabletop games", N2892)),"tabletop games",ISNUMBER(SEARCH("games/video games", N2892)),"video games",ISNUMBER(SEARCH("music/classical music", N2892)),"classical music",ISNUMBER(SEARCH("music/electronic music", N2892)),"electronic music",ISNUMBER(SEARCH("music/faith", N2892)),"faith",ISNUMBER(SEARCH("music/indie rock", N2892)),"indie rock",ISNUMBER(SEARCH("music/jazz", N2892)),"jazz",ISNUMBER(SEARCH("music/metal", N2892)),"metal",ISNUMBER(SEARCH("music/pop", N2892)),"pop",ISNUMBER(SEARCH("music/rock", N2892)),"rock",ISNUMBER(SEARCH("music/world music", N2892)),"world music",ISNUMBER(SEARCH("journalism/audio", N2892)),"audio",ISNUMBER(SEARCH("photography/nature", N2892)),"nature",ISNUMBER(SEARCH("photography/people", N2892)),"people",ISNUMBER(SEARCH("photography/photobooks", N2892)),"photobooks",ISNUMBER(SEARCH("photography/places", N2892)),"places",ISNUMBER(SEARCH("publishing/art books", N2892)),"art books",ISNUMBER(SEARCH("publishing/children's books", N2892)),"children's books",ISNUMBER(SEARCH("publishing/fiction", N2892)),"fiction",ISNUMBER(SEARCH("publishing/nonfiction", N2892)),"nonfiction",ISNUMBER(SEARCH("publishing/radio &amp; podcasts", N2892)),"radio &amp; podcasts",ISNUMBER(SEARCH("publishing/translations", N2892)),"translations",ISNUMBER(SEARCH("technology/gadgets", N2892)),"gadgets",ISNUMBER(SEARCH("technology/hardware", N2892)),"hardware",ISNUMBER(SEARCH("technology/makerspaces", N2892)),"makerspaces",ISNUMBER(SEARCH("technology/space exploration", N2892)),"space exploration",ISNUMBER(SEARCH("technology/wearables", N2892)),"wearables",ISNUMBER(SEARCH("technology/web", N2892)),"web",ISNUMBER(SEARCH("theater/musical", N2892)),"musical",ISNUMBER(SEARCH("theater/plays", N2892)),"plays",ISNUMBER(SEARCH("theater/spaces", N2892)),"spaces")</f>
        <v>plays</v>
      </c>
      <c r="S2892" s="6">
        <f t="shared" si="227"/>
        <v>41831.742962962962</v>
      </c>
      <c r="T2892" s="6">
        <f t="shared" si="228"/>
        <v>41860.125</v>
      </c>
    </row>
    <row r="2893" spans="1:20" ht="48" hidden="1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9"/>
        <v>27.3</v>
      </c>
      <c r="Q2893" t="str">
        <f t="shared" si="226"/>
        <v>theater</v>
      </c>
      <c r="R2893" t="str" cm="1">
        <f t="array" ref="R2893">_xlfn.IFS(ISNUMBER(SEARCH("film &amp; video/television", N2893)),"television",ISNUMBER(SEARCH("film &amp; video/animation", N2893)),"animation",ISNUMBER(SEARCH("film &amp; video/documentary", N2893)),"documentary",ISNUMBER(SEARCH("film &amp; video/drama", N2893)),"drama",ISNUMBER(SEARCH("film &amp; video/science fiction", N2893)),"science fiction",ISNUMBER(SEARCH("film &amp; video/shorts", N2893)),"shorts",ISNUMBER(SEARCH("food/food trucks", N2893)),"food trucks",ISNUMBER(SEARCH("food/restaurants", N2893)),"restaurants",ISNUMBER(SEARCH("food/small batch", N2893)),"small batch",ISNUMBER(SEARCH("games/mobile games", N2893)),"mobile games",ISNUMBER(SEARCH("games/tabletop games", N2893)),"tabletop games",ISNUMBER(SEARCH("games/video games", N2893)),"video games",ISNUMBER(SEARCH("music/classical music", N2893)),"classical music",ISNUMBER(SEARCH("music/electronic music", N2893)),"electronic music",ISNUMBER(SEARCH("music/faith", N2893)),"faith",ISNUMBER(SEARCH("music/indie rock", N2893)),"indie rock",ISNUMBER(SEARCH("music/jazz", N2893)),"jazz",ISNUMBER(SEARCH("music/metal", N2893)),"metal",ISNUMBER(SEARCH("music/pop", N2893)),"pop",ISNUMBER(SEARCH("music/rock", N2893)),"rock",ISNUMBER(SEARCH("music/world music", N2893)),"world music",ISNUMBER(SEARCH("journalism/audio", N2893)),"audio",ISNUMBER(SEARCH("photography/nature", N2893)),"nature",ISNUMBER(SEARCH("photography/people", N2893)),"people",ISNUMBER(SEARCH("photography/photobooks", N2893)),"photobooks",ISNUMBER(SEARCH("photography/places", N2893)),"places",ISNUMBER(SEARCH("publishing/art books", N2893)),"art books",ISNUMBER(SEARCH("publishing/children's books", N2893)),"children's books",ISNUMBER(SEARCH("publishing/fiction", N2893)),"fiction",ISNUMBER(SEARCH("publishing/nonfiction", N2893)),"nonfiction",ISNUMBER(SEARCH("publishing/radio &amp; podcasts", N2893)),"radio &amp; podcasts",ISNUMBER(SEARCH("publishing/translations", N2893)),"translations",ISNUMBER(SEARCH("technology/gadgets", N2893)),"gadgets",ISNUMBER(SEARCH("technology/hardware", N2893)),"hardware",ISNUMBER(SEARCH("technology/makerspaces", N2893)),"makerspaces",ISNUMBER(SEARCH("technology/space exploration", N2893)),"space exploration",ISNUMBER(SEARCH("technology/wearables", N2893)),"wearables",ISNUMBER(SEARCH("technology/web", N2893)),"web",ISNUMBER(SEARCH("theater/musical", N2893)),"musical",ISNUMBER(SEARCH("theater/plays", N2893)),"plays",ISNUMBER(SEARCH("theater/spaces", N2893)),"spaces")</f>
        <v>plays</v>
      </c>
      <c r="S2893" s="6">
        <f t="shared" si="227"/>
        <v>42415.883425925931</v>
      </c>
      <c r="T2893" s="6">
        <f t="shared" si="228"/>
        <v>42475.84175925926</v>
      </c>
    </row>
    <row r="2894" spans="1:20" ht="48" hidden="1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9"/>
        <v>29.411764705882351</v>
      </c>
      <c r="Q2894" t="str">
        <f t="shared" si="226"/>
        <v>theater</v>
      </c>
      <c r="R2894" t="str" cm="1">
        <f t="array" ref="R2894">_xlfn.IFS(ISNUMBER(SEARCH("film &amp; video/television", N2894)),"television",ISNUMBER(SEARCH("film &amp; video/animation", N2894)),"animation",ISNUMBER(SEARCH("film &amp; video/documentary", N2894)),"documentary",ISNUMBER(SEARCH("film &amp; video/drama", N2894)),"drama",ISNUMBER(SEARCH("film &amp; video/science fiction", N2894)),"science fiction",ISNUMBER(SEARCH("film &amp; video/shorts", N2894)),"shorts",ISNUMBER(SEARCH("food/food trucks", N2894)),"food trucks",ISNUMBER(SEARCH("food/restaurants", N2894)),"restaurants",ISNUMBER(SEARCH("food/small batch", N2894)),"small batch",ISNUMBER(SEARCH("games/mobile games", N2894)),"mobile games",ISNUMBER(SEARCH("games/tabletop games", N2894)),"tabletop games",ISNUMBER(SEARCH("games/video games", N2894)),"video games",ISNUMBER(SEARCH("music/classical music", N2894)),"classical music",ISNUMBER(SEARCH("music/electronic music", N2894)),"electronic music",ISNUMBER(SEARCH("music/faith", N2894)),"faith",ISNUMBER(SEARCH("music/indie rock", N2894)),"indie rock",ISNUMBER(SEARCH("music/jazz", N2894)),"jazz",ISNUMBER(SEARCH("music/metal", N2894)),"metal",ISNUMBER(SEARCH("music/pop", N2894)),"pop",ISNUMBER(SEARCH("music/rock", N2894)),"rock",ISNUMBER(SEARCH("music/world music", N2894)),"world music",ISNUMBER(SEARCH("journalism/audio", N2894)),"audio",ISNUMBER(SEARCH("photography/nature", N2894)),"nature",ISNUMBER(SEARCH("photography/people", N2894)),"people",ISNUMBER(SEARCH("photography/photobooks", N2894)),"photobooks",ISNUMBER(SEARCH("photography/places", N2894)),"places",ISNUMBER(SEARCH("publishing/art books", N2894)),"art books",ISNUMBER(SEARCH("publishing/children's books", N2894)),"children's books",ISNUMBER(SEARCH("publishing/fiction", N2894)),"fiction",ISNUMBER(SEARCH("publishing/nonfiction", N2894)),"nonfiction",ISNUMBER(SEARCH("publishing/radio &amp; podcasts", N2894)),"radio &amp; podcasts",ISNUMBER(SEARCH("publishing/translations", N2894)),"translations",ISNUMBER(SEARCH("technology/gadgets", N2894)),"gadgets",ISNUMBER(SEARCH("technology/hardware", N2894)),"hardware",ISNUMBER(SEARCH("technology/makerspaces", N2894)),"makerspaces",ISNUMBER(SEARCH("technology/space exploration", N2894)),"space exploration",ISNUMBER(SEARCH("technology/wearables", N2894)),"wearables",ISNUMBER(SEARCH("technology/web", N2894)),"web",ISNUMBER(SEARCH("theater/musical", N2894)),"musical",ISNUMBER(SEARCH("theater/plays", N2894)),"plays",ISNUMBER(SEARCH("theater/spaces", N2894)),"spaces")</f>
        <v>plays</v>
      </c>
      <c r="S2894" s="6">
        <f t="shared" si="227"/>
        <v>41869.714166666665</v>
      </c>
      <c r="T2894" s="6">
        <f t="shared" si="228"/>
        <v>41876.875</v>
      </c>
    </row>
    <row r="2895" spans="1:20" ht="16" hidden="1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9"/>
        <v>12.5</v>
      </c>
      <c r="Q2895" t="str">
        <f t="shared" si="226"/>
        <v>theater</v>
      </c>
      <c r="R2895" t="str" cm="1">
        <f t="array" ref="R2895">_xlfn.IFS(ISNUMBER(SEARCH("film &amp; video/television", N2895)),"television",ISNUMBER(SEARCH("film &amp; video/animation", N2895)),"animation",ISNUMBER(SEARCH("film &amp; video/documentary", N2895)),"documentary",ISNUMBER(SEARCH("film &amp; video/drama", N2895)),"drama",ISNUMBER(SEARCH("film &amp; video/science fiction", N2895)),"science fiction",ISNUMBER(SEARCH("film &amp; video/shorts", N2895)),"shorts",ISNUMBER(SEARCH("food/food trucks", N2895)),"food trucks",ISNUMBER(SEARCH("food/restaurants", N2895)),"restaurants",ISNUMBER(SEARCH("food/small batch", N2895)),"small batch",ISNUMBER(SEARCH("games/mobile games", N2895)),"mobile games",ISNUMBER(SEARCH("games/tabletop games", N2895)),"tabletop games",ISNUMBER(SEARCH("games/video games", N2895)),"video games",ISNUMBER(SEARCH("music/classical music", N2895)),"classical music",ISNUMBER(SEARCH("music/electronic music", N2895)),"electronic music",ISNUMBER(SEARCH("music/faith", N2895)),"faith",ISNUMBER(SEARCH("music/indie rock", N2895)),"indie rock",ISNUMBER(SEARCH("music/jazz", N2895)),"jazz",ISNUMBER(SEARCH("music/metal", N2895)),"metal",ISNUMBER(SEARCH("music/pop", N2895)),"pop",ISNUMBER(SEARCH("music/rock", N2895)),"rock",ISNUMBER(SEARCH("music/world music", N2895)),"world music",ISNUMBER(SEARCH("journalism/audio", N2895)),"audio",ISNUMBER(SEARCH("photography/nature", N2895)),"nature",ISNUMBER(SEARCH("photography/people", N2895)),"people",ISNUMBER(SEARCH("photography/photobooks", N2895)),"photobooks",ISNUMBER(SEARCH("photography/places", N2895)),"places",ISNUMBER(SEARCH("publishing/art books", N2895)),"art books",ISNUMBER(SEARCH("publishing/children's books", N2895)),"children's books",ISNUMBER(SEARCH("publishing/fiction", N2895)),"fiction",ISNUMBER(SEARCH("publishing/nonfiction", N2895)),"nonfiction",ISNUMBER(SEARCH("publishing/radio &amp; podcasts", N2895)),"radio &amp; podcasts",ISNUMBER(SEARCH("publishing/translations", N2895)),"translations",ISNUMBER(SEARCH("technology/gadgets", N2895)),"gadgets",ISNUMBER(SEARCH("technology/hardware", N2895)),"hardware",ISNUMBER(SEARCH("technology/makerspaces", N2895)),"makerspaces",ISNUMBER(SEARCH("technology/space exploration", N2895)),"space exploration",ISNUMBER(SEARCH("technology/wearables", N2895)),"wearables",ISNUMBER(SEARCH("technology/web", N2895)),"web",ISNUMBER(SEARCH("theater/musical", N2895)),"musical",ISNUMBER(SEARCH("theater/plays", N2895)),"plays",ISNUMBER(SEARCH("theater/spaces", N2895)),"spaces")</f>
        <v>plays</v>
      </c>
      <c r="S2895" s="6">
        <f t="shared" si="227"/>
        <v>41953.773090277777</v>
      </c>
      <c r="T2895" s="6">
        <f t="shared" si="228"/>
        <v>42013.083333333328</v>
      </c>
    </row>
    <row r="2896" spans="1:20" ht="16" hidden="1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v>0</v>
      </c>
      <c r="Q2896" t="str">
        <f t="shared" si="226"/>
        <v>theater</v>
      </c>
      <c r="R2896" t="str" cm="1">
        <f t="array" ref="R2896">_xlfn.IFS(ISNUMBER(SEARCH("film &amp; video/television", N2896)),"television",ISNUMBER(SEARCH("film &amp; video/animation", N2896)),"animation",ISNUMBER(SEARCH("film &amp; video/documentary", N2896)),"documentary",ISNUMBER(SEARCH("film &amp; video/drama", N2896)),"drama",ISNUMBER(SEARCH("film &amp; video/science fiction", N2896)),"science fiction",ISNUMBER(SEARCH("film &amp; video/shorts", N2896)),"shorts",ISNUMBER(SEARCH("food/food trucks", N2896)),"food trucks",ISNUMBER(SEARCH("food/restaurants", N2896)),"restaurants",ISNUMBER(SEARCH("food/small batch", N2896)),"small batch",ISNUMBER(SEARCH("games/mobile games", N2896)),"mobile games",ISNUMBER(SEARCH("games/tabletop games", N2896)),"tabletop games",ISNUMBER(SEARCH("games/video games", N2896)),"video games",ISNUMBER(SEARCH("music/classical music", N2896)),"classical music",ISNUMBER(SEARCH("music/electronic music", N2896)),"electronic music",ISNUMBER(SEARCH("music/faith", N2896)),"faith",ISNUMBER(SEARCH("music/indie rock", N2896)),"indie rock",ISNUMBER(SEARCH("music/jazz", N2896)),"jazz",ISNUMBER(SEARCH("music/metal", N2896)),"metal",ISNUMBER(SEARCH("music/pop", N2896)),"pop",ISNUMBER(SEARCH("music/rock", N2896)),"rock",ISNUMBER(SEARCH("music/world music", N2896)),"world music",ISNUMBER(SEARCH("journalism/audio", N2896)),"audio",ISNUMBER(SEARCH("photography/nature", N2896)),"nature",ISNUMBER(SEARCH("photography/people", N2896)),"people",ISNUMBER(SEARCH("photography/photobooks", N2896)),"photobooks",ISNUMBER(SEARCH("photography/places", N2896)),"places",ISNUMBER(SEARCH("publishing/art books", N2896)),"art books",ISNUMBER(SEARCH("publishing/children's books", N2896)),"children's books",ISNUMBER(SEARCH("publishing/fiction", N2896)),"fiction",ISNUMBER(SEARCH("publishing/nonfiction", N2896)),"nonfiction",ISNUMBER(SEARCH("publishing/radio &amp; podcasts", N2896)),"radio &amp; podcasts",ISNUMBER(SEARCH("publishing/translations", N2896)),"translations",ISNUMBER(SEARCH("technology/gadgets", N2896)),"gadgets",ISNUMBER(SEARCH("technology/hardware", N2896)),"hardware",ISNUMBER(SEARCH("technology/makerspaces", N2896)),"makerspaces",ISNUMBER(SEARCH("technology/space exploration", N2896)),"space exploration",ISNUMBER(SEARCH("technology/wearables", N2896)),"wearables",ISNUMBER(SEARCH("technology/web", N2896)),"web",ISNUMBER(SEARCH("theater/musical", N2896)),"musical",ISNUMBER(SEARCH("theater/plays", N2896)),"plays",ISNUMBER(SEARCH("theater/spaces", N2896)),"spaces")</f>
        <v>plays</v>
      </c>
      <c r="S2896" s="6">
        <f t="shared" si="227"/>
        <v>42037.986284722225</v>
      </c>
      <c r="T2896" s="6">
        <f t="shared" si="228"/>
        <v>42097.944618055553</v>
      </c>
    </row>
    <row r="2897" spans="1:20" ht="48" hidden="1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9"/>
        <v>5.75</v>
      </c>
      <c r="Q2897" t="str">
        <f t="shared" si="226"/>
        <v>theater</v>
      </c>
      <c r="R2897" t="str" cm="1">
        <f t="array" ref="R2897">_xlfn.IFS(ISNUMBER(SEARCH("film &amp; video/television", N2897)),"television",ISNUMBER(SEARCH("film &amp; video/animation", N2897)),"animation",ISNUMBER(SEARCH("film &amp; video/documentary", N2897)),"documentary",ISNUMBER(SEARCH("film &amp; video/drama", N2897)),"drama",ISNUMBER(SEARCH("film &amp; video/science fiction", N2897)),"science fiction",ISNUMBER(SEARCH("film &amp; video/shorts", N2897)),"shorts",ISNUMBER(SEARCH("food/food trucks", N2897)),"food trucks",ISNUMBER(SEARCH("food/restaurants", N2897)),"restaurants",ISNUMBER(SEARCH("food/small batch", N2897)),"small batch",ISNUMBER(SEARCH("games/mobile games", N2897)),"mobile games",ISNUMBER(SEARCH("games/tabletop games", N2897)),"tabletop games",ISNUMBER(SEARCH("games/video games", N2897)),"video games",ISNUMBER(SEARCH("music/classical music", N2897)),"classical music",ISNUMBER(SEARCH("music/electronic music", N2897)),"electronic music",ISNUMBER(SEARCH("music/faith", N2897)),"faith",ISNUMBER(SEARCH("music/indie rock", N2897)),"indie rock",ISNUMBER(SEARCH("music/jazz", N2897)),"jazz",ISNUMBER(SEARCH("music/metal", N2897)),"metal",ISNUMBER(SEARCH("music/pop", N2897)),"pop",ISNUMBER(SEARCH("music/rock", N2897)),"rock",ISNUMBER(SEARCH("music/world music", N2897)),"world music",ISNUMBER(SEARCH("journalism/audio", N2897)),"audio",ISNUMBER(SEARCH("photography/nature", N2897)),"nature",ISNUMBER(SEARCH("photography/people", N2897)),"people",ISNUMBER(SEARCH("photography/photobooks", N2897)),"photobooks",ISNUMBER(SEARCH("photography/places", N2897)),"places",ISNUMBER(SEARCH("publishing/art books", N2897)),"art books",ISNUMBER(SEARCH("publishing/children's books", N2897)),"children's books",ISNUMBER(SEARCH("publishing/fiction", N2897)),"fiction",ISNUMBER(SEARCH("publishing/nonfiction", N2897)),"nonfiction",ISNUMBER(SEARCH("publishing/radio &amp; podcasts", N2897)),"radio &amp; podcasts",ISNUMBER(SEARCH("publishing/translations", N2897)),"translations",ISNUMBER(SEARCH("technology/gadgets", N2897)),"gadgets",ISNUMBER(SEARCH("technology/hardware", N2897)),"hardware",ISNUMBER(SEARCH("technology/makerspaces", N2897)),"makerspaces",ISNUMBER(SEARCH("technology/space exploration", N2897)),"space exploration",ISNUMBER(SEARCH("technology/wearables", N2897)),"wearables",ISNUMBER(SEARCH("technology/web", N2897)),"web",ISNUMBER(SEARCH("theater/musical", N2897)),"musical",ISNUMBER(SEARCH("theater/plays", N2897)),"plays",ISNUMBER(SEARCH("theater/spaces", N2897)),"spaces")</f>
        <v>plays</v>
      </c>
      <c r="S2897" s="6">
        <f t="shared" si="227"/>
        <v>41811.555462962962</v>
      </c>
      <c r="T2897" s="6">
        <f t="shared" si="228"/>
        <v>41812.875</v>
      </c>
    </row>
    <row r="2898" spans="1:20" ht="48" hidden="1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9"/>
        <v>52.083333333333336</v>
      </c>
      <c r="Q2898" t="str">
        <f t="shared" si="226"/>
        <v>theater</v>
      </c>
      <c r="R2898" t="str" cm="1">
        <f t="array" ref="R2898">_xlfn.IFS(ISNUMBER(SEARCH("film &amp; video/television", N2898)),"television",ISNUMBER(SEARCH("film &amp; video/animation", N2898)),"animation",ISNUMBER(SEARCH("film &amp; video/documentary", N2898)),"documentary",ISNUMBER(SEARCH("film &amp; video/drama", N2898)),"drama",ISNUMBER(SEARCH("film &amp; video/science fiction", N2898)),"science fiction",ISNUMBER(SEARCH("film &amp; video/shorts", N2898)),"shorts",ISNUMBER(SEARCH("food/food trucks", N2898)),"food trucks",ISNUMBER(SEARCH("food/restaurants", N2898)),"restaurants",ISNUMBER(SEARCH("food/small batch", N2898)),"small batch",ISNUMBER(SEARCH("games/mobile games", N2898)),"mobile games",ISNUMBER(SEARCH("games/tabletop games", N2898)),"tabletop games",ISNUMBER(SEARCH("games/video games", N2898)),"video games",ISNUMBER(SEARCH("music/classical music", N2898)),"classical music",ISNUMBER(SEARCH("music/electronic music", N2898)),"electronic music",ISNUMBER(SEARCH("music/faith", N2898)),"faith",ISNUMBER(SEARCH("music/indie rock", N2898)),"indie rock",ISNUMBER(SEARCH("music/jazz", N2898)),"jazz",ISNUMBER(SEARCH("music/metal", N2898)),"metal",ISNUMBER(SEARCH("music/pop", N2898)),"pop",ISNUMBER(SEARCH("music/rock", N2898)),"rock",ISNUMBER(SEARCH("music/world music", N2898)),"world music",ISNUMBER(SEARCH("journalism/audio", N2898)),"audio",ISNUMBER(SEARCH("photography/nature", N2898)),"nature",ISNUMBER(SEARCH("photography/people", N2898)),"people",ISNUMBER(SEARCH("photography/photobooks", N2898)),"photobooks",ISNUMBER(SEARCH("photography/places", N2898)),"places",ISNUMBER(SEARCH("publishing/art books", N2898)),"art books",ISNUMBER(SEARCH("publishing/children's books", N2898)),"children's books",ISNUMBER(SEARCH("publishing/fiction", N2898)),"fiction",ISNUMBER(SEARCH("publishing/nonfiction", N2898)),"nonfiction",ISNUMBER(SEARCH("publishing/radio &amp; podcasts", N2898)),"radio &amp; podcasts",ISNUMBER(SEARCH("publishing/translations", N2898)),"translations",ISNUMBER(SEARCH("technology/gadgets", N2898)),"gadgets",ISNUMBER(SEARCH("technology/hardware", N2898)),"hardware",ISNUMBER(SEARCH("technology/makerspaces", N2898)),"makerspaces",ISNUMBER(SEARCH("technology/space exploration", N2898)),"space exploration",ISNUMBER(SEARCH("technology/wearables", N2898)),"wearables",ISNUMBER(SEARCH("technology/web", N2898)),"web",ISNUMBER(SEARCH("theater/musical", N2898)),"musical",ISNUMBER(SEARCH("theater/plays", N2898)),"plays",ISNUMBER(SEARCH("theater/spaces", N2898)),"spaces")</f>
        <v>plays</v>
      </c>
      <c r="S2898" s="6">
        <f t="shared" si="227"/>
        <v>42701.908807870372</v>
      </c>
      <c r="T2898" s="6">
        <f t="shared" si="228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9"/>
        <v>183.33333333333334</v>
      </c>
      <c r="Q2899" t="str">
        <f t="shared" si="226"/>
        <v>theater</v>
      </c>
      <c r="R2899" t="str" cm="1">
        <f t="array" ref="R2899">_xlfn.IFS(ISNUMBER(SEARCH("film &amp; video/television", N2899)),"television",ISNUMBER(SEARCH("film &amp; video/animation", N2899)),"animation",ISNUMBER(SEARCH("film &amp; video/documentary", N2899)),"documentary",ISNUMBER(SEARCH("film &amp; video/drama", N2899)),"drama",ISNUMBER(SEARCH("film &amp; video/science fiction", N2899)),"science fiction",ISNUMBER(SEARCH("film &amp; video/shorts", N2899)),"shorts",ISNUMBER(SEARCH("food/food trucks", N2899)),"food trucks",ISNUMBER(SEARCH("food/restaurants", N2899)),"restaurants",ISNUMBER(SEARCH("food/small batch", N2899)),"small batch",ISNUMBER(SEARCH("games/mobile games", N2899)),"mobile games",ISNUMBER(SEARCH("games/tabletop games", N2899)),"tabletop games",ISNUMBER(SEARCH("games/video games", N2899)),"video games",ISNUMBER(SEARCH("music/classical music", N2899)),"classical music",ISNUMBER(SEARCH("music/electronic music", N2899)),"electronic music",ISNUMBER(SEARCH("music/faith", N2899)),"faith",ISNUMBER(SEARCH("music/indie rock", N2899)),"indie rock",ISNUMBER(SEARCH("music/jazz", N2899)),"jazz",ISNUMBER(SEARCH("music/metal", N2899)),"metal",ISNUMBER(SEARCH("music/pop", N2899)),"pop",ISNUMBER(SEARCH("music/rock", N2899)),"rock",ISNUMBER(SEARCH("music/world music", N2899)),"world music",ISNUMBER(SEARCH("journalism/audio", N2899)),"audio",ISNUMBER(SEARCH("photography/nature", N2899)),"nature",ISNUMBER(SEARCH("photography/people", N2899)),"people",ISNUMBER(SEARCH("photography/photobooks", N2899)),"photobooks",ISNUMBER(SEARCH("photography/places", N2899)),"places",ISNUMBER(SEARCH("publishing/art books", N2899)),"art books",ISNUMBER(SEARCH("publishing/children's books", N2899)),"children's books",ISNUMBER(SEARCH("publishing/fiction", N2899)),"fiction",ISNUMBER(SEARCH("publishing/nonfiction", N2899)),"nonfiction",ISNUMBER(SEARCH("publishing/radio &amp; podcasts", N2899)),"radio &amp; podcasts",ISNUMBER(SEARCH("publishing/translations", N2899)),"translations",ISNUMBER(SEARCH("technology/gadgets", N2899)),"gadgets",ISNUMBER(SEARCH("technology/hardware", N2899)),"hardware",ISNUMBER(SEARCH("technology/makerspaces", N2899)),"makerspaces",ISNUMBER(SEARCH("technology/space exploration", N2899)),"space exploration",ISNUMBER(SEARCH("technology/wearables", N2899)),"wearables",ISNUMBER(SEARCH("technology/web", N2899)),"web",ISNUMBER(SEARCH("theater/musical", N2899)),"musical",ISNUMBER(SEARCH("theater/plays", N2899)),"plays",ISNUMBER(SEARCH("theater/spaces", N2899)),"spaces")</f>
        <v>plays</v>
      </c>
      <c r="S2899" s="6">
        <f t="shared" si="227"/>
        <v>42258.646504629629</v>
      </c>
      <c r="T2899" s="6">
        <f t="shared" si="228"/>
        <v>42288.645196759258</v>
      </c>
    </row>
    <row r="2900" spans="1:20" ht="48" hidden="1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9"/>
        <v>26.333333333333332</v>
      </c>
      <c r="Q2900" t="str">
        <f t="shared" si="226"/>
        <v>theater</v>
      </c>
      <c r="R2900" t="str" cm="1">
        <f t="array" ref="R2900">_xlfn.IFS(ISNUMBER(SEARCH("film &amp; video/television", N2900)),"television",ISNUMBER(SEARCH("film &amp; video/animation", N2900)),"animation",ISNUMBER(SEARCH("film &amp; video/documentary", N2900)),"documentary",ISNUMBER(SEARCH("film &amp; video/drama", N2900)),"drama",ISNUMBER(SEARCH("film &amp; video/science fiction", N2900)),"science fiction",ISNUMBER(SEARCH("film &amp; video/shorts", N2900)),"shorts",ISNUMBER(SEARCH("food/food trucks", N2900)),"food trucks",ISNUMBER(SEARCH("food/restaurants", N2900)),"restaurants",ISNUMBER(SEARCH("food/small batch", N2900)),"small batch",ISNUMBER(SEARCH("games/mobile games", N2900)),"mobile games",ISNUMBER(SEARCH("games/tabletop games", N2900)),"tabletop games",ISNUMBER(SEARCH("games/video games", N2900)),"video games",ISNUMBER(SEARCH("music/classical music", N2900)),"classical music",ISNUMBER(SEARCH("music/electronic music", N2900)),"electronic music",ISNUMBER(SEARCH("music/faith", N2900)),"faith",ISNUMBER(SEARCH("music/indie rock", N2900)),"indie rock",ISNUMBER(SEARCH("music/jazz", N2900)),"jazz",ISNUMBER(SEARCH("music/metal", N2900)),"metal",ISNUMBER(SEARCH("music/pop", N2900)),"pop",ISNUMBER(SEARCH("music/rock", N2900)),"rock",ISNUMBER(SEARCH("music/world music", N2900)),"world music",ISNUMBER(SEARCH("journalism/audio", N2900)),"audio",ISNUMBER(SEARCH("photography/nature", N2900)),"nature",ISNUMBER(SEARCH("photography/people", N2900)),"people",ISNUMBER(SEARCH("photography/photobooks", N2900)),"photobooks",ISNUMBER(SEARCH("photography/places", N2900)),"places",ISNUMBER(SEARCH("publishing/art books", N2900)),"art books",ISNUMBER(SEARCH("publishing/children's books", N2900)),"children's books",ISNUMBER(SEARCH("publishing/fiction", N2900)),"fiction",ISNUMBER(SEARCH("publishing/nonfiction", N2900)),"nonfiction",ISNUMBER(SEARCH("publishing/radio &amp; podcasts", N2900)),"radio &amp; podcasts",ISNUMBER(SEARCH("publishing/translations", N2900)),"translations",ISNUMBER(SEARCH("technology/gadgets", N2900)),"gadgets",ISNUMBER(SEARCH("technology/hardware", N2900)),"hardware",ISNUMBER(SEARCH("technology/makerspaces", N2900)),"makerspaces",ISNUMBER(SEARCH("technology/space exploration", N2900)),"space exploration",ISNUMBER(SEARCH("technology/wearables", N2900)),"wearables",ISNUMBER(SEARCH("technology/web", N2900)),"web",ISNUMBER(SEARCH("theater/musical", N2900)),"musical",ISNUMBER(SEARCH("theater/plays", N2900)),"plays",ISNUMBER(SEARCH("theater/spaces", N2900)),"spaces")</f>
        <v>plays</v>
      </c>
      <c r="S2900" s="6">
        <f t="shared" si="227"/>
        <v>42278.664965277778</v>
      </c>
      <c r="T2900" s="6">
        <f t="shared" si="228"/>
        <v>42308.664965277778</v>
      </c>
    </row>
    <row r="2901" spans="1:20" ht="48" hidden="1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v>0</v>
      </c>
      <c r="Q2901" t="str">
        <f t="shared" si="226"/>
        <v>theater</v>
      </c>
      <c r="R2901" t="str" cm="1">
        <f t="array" ref="R2901">_xlfn.IFS(ISNUMBER(SEARCH("film &amp; video/television", N2901)),"television",ISNUMBER(SEARCH("film &amp; video/animation", N2901)),"animation",ISNUMBER(SEARCH("film &amp; video/documentary", N2901)),"documentary",ISNUMBER(SEARCH("film &amp; video/drama", N2901)),"drama",ISNUMBER(SEARCH("film &amp; video/science fiction", N2901)),"science fiction",ISNUMBER(SEARCH("film &amp; video/shorts", N2901)),"shorts",ISNUMBER(SEARCH("food/food trucks", N2901)),"food trucks",ISNUMBER(SEARCH("food/restaurants", N2901)),"restaurants",ISNUMBER(SEARCH("food/small batch", N2901)),"small batch",ISNUMBER(SEARCH("games/mobile games", N2901)),"mobile games",ISNUMBER(SEARCH("games/tabletop games", N2901)),"tabletop games",ISNUMBER(SEARCH("games/video games", N2901)),"video games",ISNUMBER(SEARCH("music/classical music", N2901)),"classical music",ISNUMBER(SEARCH("music/electronic music", N2901)),"electronic music",ISNUMBER(SEARCH("music/faith", N2901)),"faith",ISNUMBER(SEARCH("music/indie rock", N2901)),"indie rock",ISNUMBER(SEARCH("music/jazz", N2901)),"jazz",ISNUMBER(SEARCH("music/metal", N2901)),"metal",ISNUMBER(SEARCH("music/pop", N2901)),"pop",ISNUMBER(SEARCH("music/rock", N2901)),"rock",ISNUMBER(SEARCH("music/world music", N2901)),"world music",ISNUMBER(SEARCH("journalism/audio", N2901)),"audio",ISNUMBER(SEARCH("photography/nature", N2901)),"nature",ISNUMBER(SEARCH("photography/people", N2901)),"people",ISNUMBER(SEARCH("photography/photobooks", N2901)),"photobooks",ISNUMBER(SEARCH("photography/places", N2901)),"places",ISNUMBER(SEARCH("publishing/art books", N2901)),"art books",ISNUMBER(SEARCH("publishing/children's books", N2901)),"children's books",ISNUMBER(SEARCH("publishing/fiction", N2901)),"fiction",ISNUMBER(SEARCH("publishing/nonfiction", N2901)),"nonfiction",ISNUMBER(SEARCH("publishing/radio &amp; podcasts", N2901)),"radio &amp; podcasts",ISNUMBER(SEARCH("publishing/translations", N2901)),"translations",ISNUMBER(SEARCH("technology/gadgets", N2901)),"gadgets",ISNUMBER(SEARCH("technology/hardware", N2901)),"hardware",ISNUMBER(SEARCH("technology/makerspaces", N2901)),"makerspaces",ISNUMBER(SEARCH("technology/space exploration", N2901)),"space exploration",ISNUMBER(SEARCH("technology/wearables", N2901)),"wearables",ISNUMBER(SEARCH("technology/web", N2901)),"web",ISNUMBER(SEARCH("theater/musical", N2901)),"musical",ISNUMBER(SEARCH("theater/plays", N2901)),"plays",ISNUMBER(SEARCH("theater/spaces", N2901)),"spaces")</f>
        <v>plays</v>
      </c>
      <c r="S2901" s="6">
        <f t="shared" si="227"/>
        <v>42515.078217592592</v>
      </c>
      <c r="T2901" s="6">
        <f t="shared" si="228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9"/>
        <v>486.42857142857144</v>
      </c>
      <c r="Q2902" t="str">
        <f t="shared" si="226"/>
        <v>theater</v>
      </c>
      <c r="R2902" t="str" cm="1">
        <f t="array" ref="R2902">_xlfn.IFS(ISNUMBER(SEARCH("film &amp; video/television", N2902)),"television",ISNUMBER(SEARCH("film &amp; video/animation", N2902)),"animation",ISNUMBER(SEARCH("film &amp; video/documentary", N2902)),"documentary",ISNUMBER(SEARCH("film &amp; video/drama", N2902)),"drama",ISNUMBER(SEARCH("film &amp; video/science fiction", N2902)),"science fiction",ISNUMBER(SEARCH("film &amp; video/shorts", N2902)),"shorts",ISNUMBER(SEARCH("food/food trucks", N2902)),"food trucks",ISNUMBER(SEARCH("food/restaurants", N2902)),"restaurants",ISNUMBER(SEARCH("food/small batch", N2902)),"small batch",ISNUMBER(SEARCH("games/mobile games", N2902)),"mobile games",ISNUMBER(SEARCH("games/tabletop games", N2902)),"tabletop games",ISNUMBER(SEARCH("games/video games", N2902)),"video games",ISNUMBER(SEARCH("music/classical music", N2902)),"classical music",ISNUMBER(SEARCH("music/electronic music", N2902)),"electronic music",ISNUMBER(SEARCH("music/faith", N2902)),"faith",ISNUMBER(SEARCH("music/indie rock", N2902)),"indie rock",ISNUMBER(SEARCH("music/jazz", N2902)),"jazz",ISNUMBER(SEARCH("music/metal", N2902)),"metal",ISNUMBER(SEARCH("music/pop", N2902)),"pop",ISNUMBER(SEARCH("music/rock", N2902)),"rock",ISNUMBER(SEARCH("music/world music", N2902)),"world music",ISNUMBER(SEARCH("journalism/audio", N2902)),"audio",ISNUMBER(SEARCH("photography/nature", N2902)),"nature",ISNUMBER(SEARCH("photography/people", N2902)),"people",ISNUMBER(SEARCH("photography/photobooks", N2902)),"photobooks",ISNUMBER(SEARCH("photography/places", N2902)),"places",ISNUMBER(SEARCH("publishing/art books", N2902)),"art books",ISNUMBER(SEARCH("publishing/children's books", N2902)),"children's books",ISNUMBER(SEARCH("publishing/fiction", N2902)),"fiction",ISNUMBER(SEARCH("publishing/nonfiction", N2902)),"nonfiction",ISNUMBER(SEARCH("publishing/radio &amp; podcasts", N2902)),"radio &amp; podcasts",ISNUMBER(SEARCH("publishing/translations", N2902)),"translations",ISNUMBER(SEARCH("technology/gadgets", N2902)),"gadgets",ISNUMBER(SEARCH("technology/hardware", N2902)),"hardware",ISNUMBER(SEARCH("technology/makerspaces", N2902)),"makerspaces",ISNUMBER(SEARCH("technology/space exploration", N2902)),"space exploration",ISNUMBER(SEARCH("technology/wearables", N2902)),"wearables",ISNUMBER(SEARCH("technology/web", N2902)),"web",ISNUMBER(SEARCH("theater/musical", N2902)),"musical",ISNUMBER(SEARCH("theater/plays", N2902)),"plays",ISNUMBER(SEARCH("theater/spaces", N2902)),"spaces")</f>
        <v>plays</v>
      </c>
      <c r="S2902" s="6">
        <f t="shared" si="227"/>
        <v>41830.234166666669</v>
      </c>
      <c r="T2902" s="6">
        <f t="shared" si="228"/>
        <v>41860.234166666669</v>
      </c>
    </row>
    <row r="2903" spans="1:20" ht="48" hidden="1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9"/>
        <v>3</v>
      </c>
      <c r="Q2903" t="str">
        <f t="shared" si="226"/>
        <v>theater</v>
      </c>
      <c r="R2903" t="str" cm="1">
        <f t="array" ref="R2903">_xlfn.IFS(ISNUMBER(SEARCH("film &amp; video/television", N2903)),"television",ISNUMBER(SEARCH("film &amp; video/animation", N2903)),"animation",ISNUMBER(SEARCH("film &amp; video/documentary", N2903)),"documentary",ISNUMBER(SEARCH("film &amp; video/drama", N2903)),"drama",ISNUMBER(SEARCH("film &amp; video/science fiction", N2903)),"science fiction",ISNUMBER(SEARCH("film &amp; video/shorts", N2903)),"shorts",ISNUMBER(SEARCH("food/food trucks", N2903)),"food trucks",ISNUMBER(SEARCH("food/restaurants", N2903)),"restaurants",ISNUMBER(SEARCH("food/small batch", N2903)),"small batch",ISNUMBER(SEARCH("games/mobile games", N2903)),"mobile games",ISNUMBER(SEARCH("games/tabletop games", N2903)),"tabletop games",ISNUMBER(SEARCH("games/video games", N2903)),"video games",ISNUMBER(SEARCH("music/classical music", N2903)),"classical music",ISNUMBER(SEARCH("music/electronic music", N2903)),"electronic music",ISNUMBER(SEARCH("music/faith", N2903)),"faith",ISNUMBER(SEARCH("music/indie rock", N2903)),"indie rock",ISNUMBER(SEARCH("music/jazz", N2903)),"jazz",ISNUMBER(SEARCH("music/metal", N2903)),"metal",ISNUMBER(SEARCH("music/pop", N2903)),"pop",ISNUMBER(SEARCH("music/rock", N2903)),"rock",ISNUMBER(SEARCH("music/world music", N2903)),"world music",ISNUMBER(SEARCH("journalism/audio", N2903)),"audio",ISNUMBER(SEARCH("photography/nature", N2903)),"nature",ISNUMBER(SEARCH("photography/people", N2903)),"people",ISNUMBER(SEARCH("photography/photobooks", N2903)),"photobooks",ISNUMBER(SEARCH("photography/places", N2903)),"places",ISNUMBER(SEARCH("publishing/art books", N2903)),"art books",ISNUMBER(SEARCH("publishing/children's books", N2903)),"children's books",ISNUMBER(SEARCH("publishing/fiction", N2903)),"fiction",ISNUMBER(SEARCH("publishing/nonfiction", N2903)),"nonfiction",ISNUMBER(SEARCH("publishing/radio &amp; podcasts", N2903)),"radio &amp; podcasts",ISNUMBER(SEARCH("publishing/translations", N2903)),"translations",ISNUMBER(SEARCH("technology/gadgets", N2903)),"gadgets",ISNUMBER(SEARCH("technology/hardware", N2903)),"hardware",ISNUMBER(SEARCH("technology/makerspaces", N2903)),"makerspaces",ISNUMBER(SEARCH("technology/space exploration", N2903)),"space exploration",ISNUMBER(SEARCH("technology/wearables", N2903)),"wearables",ISNUMBER(SEARCH("technology/web", N2903)),"web",ISNUMBER(SEARCH("theater/musical", N2903)),"musical",ISNUMBER(SEARCH("theater/plays", N2903)),"plays",ISNUMBER(SEARCH("theater/spaces", N2903)),"spaces")</f>
        <v>plays</v>
      </c>
      <c r="S2903" s="6">
        <f t="shared" si="227"/>
        <v>41982.904386574075</v>
      </c>
      <c r="T2903" s="6">
        <f t="shared" si="228"/>
        <v>42042.904386574075</v>
      </c>
    </row>
    <row r="2904" spans="1:20" ht="32" hidden="1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9"/>
        <v>25</v>
      </c>
      <c r="Q2904" t="str">
        <f t="shared" si="226"/>
        <v>theater</v>
      </c>
      <c r="R2904" t="str" cm="1">
        <f t="array" ref="R2904">_xlfn.IFS(ISNUMBER(SEARCH("film &amp; video/television", N2904)),"television",ISNUMBER(SEARCH("film &amp; video/animation", N2904)),"animation",ISNUMBER(SEARCH("film &amp; video/documentary", N2904)),"documentary",ISNUMBER(SEARCH("film &amp; video/drama", N2904)),"drama",ISNUMBER(SEARCH("film &amp; video/science fiction", N2904)),"science fiction",ISNUMBER(SEARCH("film &amp; video/shorts", N2904)),"shorts",ISNUMBER(SEARCH("food/food trucks", N2904)),"food trucks",ISNUMBER(SEARCH("food/restaurants", N2904)),"restaurants",ISNUMBER(SEARCH("food/small batch", N2904)),"small batch",ISNUMBER(SEARCH("games/mobile games", N2904)),"mobile games",ISNUMBER(SEARCH("games/tabletop games", N2904)),"tabletop games",ISNUMBER(SEARCH("games/video games", N2904)),"video games",ISNUMBER(SEARCH("music/classical music", N2904)),"classical music",ISNUMBER(SEARCH("music/electronic music", N2904)),"electronic music",ISNUMBER(SEARCH("music/faith", N2904)),"faith",ISNUMBER(SEARCH("music/indie rock", N2904)),"indie rock",ISNUMBER(SEARCH("music/jazz", N2904)),"jazz",ISNUMBER(SEARCH("music/metal", N2904)),"metal",ISNUMBER(SEARCH("music/pop", N2904)),"pop",ISNUMBER(SEARCH("music/rock", N2904)),"rock",ISNUMBER(SEARCH("music/world music", N2904)),"world music",ISNUMBER(SEARCH("journalism/audio", N2904)),"audio",ISNUMBER(SEARCH("photography/nature", N2904)),"nature",ISNUMBER(SEARCH("photography/people", N2904)),"people",ISNUMBER(SEARCH("photography/photobooks", N2904)),"photobooks",ISNUMBER(SEARCH("photography/places", N2904)),"places",ISNUMBER(SEARCH("publishing/art books", N2904)),"art books",ISNUMBER(SEARCH("publishing/children's books", N2904)),"children's books",ISNUMBER(SEARCH("publishing/fiction", N2904)),"fiction",ISNUMBER(SEARCH("publishing/nonfiction", N2904)),"nonfiction",ISNUMBER(SEARCH("publishing/radio &amp; podcasts", N2904)),"radio &amp; podcasts",ISNUMBER(SEARCH("publishing/translations", N2904)),"translations",ISNUMBER(SEARCH("technology/gadgets", N2904)),"gadgets",ISNUMBER(SEARCH("technology/hardware", N2904)),"hardware",ISNUMBER(SEARCH("technology/makerspaces", N2904)),"makerspaces",ISNUMBER(SEARCH("technology/space exploration", N2904)),"space exploration",ISNUMBER(SEARCH("technology/wearables", N2904)),"wearables",ISNUMBER(SEARCH("technology/web", N2904)),"web",ISNUMBER(SEARCH("theater/musical", N2904)),"musical",ISNUMBER(SEARCH("theater/plays", N2904)),"plays",ISNUMBER(SEARCH("theater/spaces", N2904)),"spaces")</f>
        <v>plays</v>
      </c>
      <c r="S2904" s="6">
        <f t="shared" si="227"/>
        <v>42210.439768518518</v>
      </c>
      <c r="T2904" s="6">
        <f t="shared" si="228"/>
        <v>42240.439768518518</v>
      </c>
    </row>
    <row r="2905" spans="1:20" ht="48" hidden="1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9"/>
        <v>9.75</v>
      </c>
      <c r="Q2905" t="str">
        <f t="shared" si="226"/>
        <v>theater</v>
      </c>
      <c r="R2905" t="str" cm="1">
        <f t="array" ref="R2905">_xlfn.IFS(ISNUMBER(SEARCH("film &amp; video/television", N2905)),"television",ISNUMBER(SEARCH("film &amp; video/animation", N2905)),"animation",ISNUMBER(SEARCH("film &amp; video/documentary", N2905)),"documentary",ISNUMBER(SEARCH("film &amp; video/drama", N2905)),"drama",ISNUMBER(SEARCH("film &amp; video/science fiction", N2905)),"science fiction",ISNUMBER(SEARCH("film &amp; video/shorts", N2905)),"shorts",ISNUMBER(SEARCH("food/food trucks", N2905)),"food trucks",ISNUMBER(SEARCH("food/restaurants", N2905)),"restaurants",ISNUMBER(SEARCH("food/small batch", N2905)),"small batch",ISNUMBER(SEARCH("games/mobile games", N2905)),"mobile games",ISNUMBER(SEARCH("games/tabletop games", N2905)),"tabletop games",ISNUMBER(SEARCH("games/video games", N2905)),"video games",ISNUMBER(SEARCH("music/classical music", N2905)),"classical music",ISNUMBER(SEARCH("music/electronic music", N2905)),"electronic music",ISNUMBER(SEARCH("music/faith", N2905)),"faith",ISNUMBER(SEARCH("music/indie rock", N2905)),"indie rock",ISNUMBER(SEARCH("music/jazz", N2905)),"jazz",ISNUMBER(SEARCH("music/metal", N2905)),"metal",ISNUMBER(SEARCH("music/pop", N2905)),"pop",ISNUMBER(SEARCH("music/rock", N2905)),"rock",ISNUMBER(SEARCH("music/world music", N2905)),"world music",ISNUMBER(SEARCH("journalism/audio", N2905)),"audio",ISNUMBER(SEARCH("photography/nature", N2905)),"nature",ISNUMBER(SEARCH("photography/people", N2905)),"people",ISNUMBER(SEARCH("photography/photobooks", N2905)),"photobooks",ISNUMBER(SEARCH("photography/places", N2905)),"places",ISNUMBER(SEARCH("publishing/art books", N2905)),"art books",ISNUMBER(SEARCH("publishing/children's books", N2905)),"children's books",ISNUMBER(SEARCH("publishing/fiction", N2905)),"fiction",ISNUMBER(SEARCH("publishing/nonfiction", N2905)),"nonfiction",ISNUMBER(SEARCH("publishing/radio &amp; podcasts", N2905)),"radio &amp; podcasts",ISNUMBER(SEARCH("publishing/translations", N2905)),"translations",ISNUMBER(SEARCH("technology/gadgets", N2905)),"gadgets",ISNUMBER(SEARCH("technology/hardware", N2905)),"hardware",ISNUMBER(SEARCH("technology/makerspaces", N2905)),"makerspaces",ISNUMBER(SEARCH("technology/space exploration", N2905)),"space exploration",ISNUMBER(SEARCH("technology/wearables", N2905)),"wearables",ISNUMBER(SEARCH("technology/web", N2905)),"web",ISNUMBER(SEARCH("theater/musical", N2905)),"musical",ISNUMBER(SEARCH("theater/plays", N2905)),"plays",ISNUMBER(SEARCH("theater/spaces", N2905)),"spaces")</f>
        <v>plays</v>
      </c>
      <c r="S2905" s="6">
        <f t="shared" si="227"/>
        <v>42196.166874999995</v>
      </c>
      <c r="T2905" s="6">
        <f t="shared" si="228"/>
        <v>42256.166874999995</v>
      </c>
    </row>
    <row r="2906" spans="1:20" ht="48" hidden="1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9"/>
        <v>18.75</v>
      </c>
      <c r="Q2906" t="str">
        <f t="shared" si="226"/>
        <v>theater</v>
      </c>
      <c r="R2906" t="str" cm="1">
        <f t="array" ref="R2906">_xlfn.IFS(ISNUMBER(SEARCH("film &amp; video/television", N2906)),"television",ISNUMBER(SEARCH("film &amp; video/animation", N2906)),"animation",ISNUMBER(SEARCH("film &amp; video/documentary", N2906)),"documentary",ISNUMBER(SEARCH("film &amp; video/drama", N2906)),"drama",ISNUMBER(SEARCH("film &amp; video/science fiction", N2906)),"science fiction",ISNUMBER(SEARCH("film &amp; video/shorts", N2906)),"shorts",ISNUMBER(SEARCH("food/food trucks", N2906)),"food trucks",ISNUMBER(SEARCH("food/restaurants", N2906)),"restaurants",ISNUMBER(SEARCH("food/small batch", N2906)),"small batch",ISNUMBER(SEARCH("games/mobile games", N2906)),"mobile games",ISNUMBER(SEARCH("games/tabletop games", N2906)),"tabletop games",ISNUMBER(SEARCH("games/video games", N2906)),"video games",ISNUMBER(SEARCH("music/classical music", N2906)),"classical music",ISNUMBER(SEARCH("music/electronic music", N2906)),"electronic music",ISNUMBER(SEARCH("music/faith", N2906)),"faith",ISNUMBER(SEARCH("music/indie rock", N2906)),"indie rock",ISNUMBER(SEARCH("music/jazz", N2906)),"jazz",ISNUMBER(SEARCH("music/metal", N2906)),"metal",ISNUMBER(SEARCH("music/pop", N2906)),"pop",ISNUMBER(SEARCH("music/rock", N2906)),"rock",ISNUMBER(SEARCH("music/world music", N2906)),"world music",ISNUMBER(SEARCH("journalism/audio", N2906)),"audio",ISNUMBER(SEARCH("photography/nature", N2906)),"nature",ISNUMBER(SEARCH("photography/people", N2906)),"people",ISNUMBER(SEARCH("photography/photobooks", N2906)),"photobooks",ISNUMBER(SEARCH("photography/places", N2906)),"places",ISNUMBER(SEARCH("publishing/art books", N2906)),"art books",ISNUMBER(SEARCH("publishing/children's books", N2906)),"children's books",ISNUMBER(SEARCH("publishing/fiction", N2906)),"fiction",ISNUMBER(SEARCH("publishing/nonfiction", N2906)),"nonfiction",ISNUMBER(SEARCH("publishing/radio &amp; podcasts", N2906)),"radio &amp; podcasts",ISNUMBER(SEARCH("publishing/translations", N2906)),"translations",ISNUMBER(SEARCH("technology/gadgets", N2906)),"gadgets",ISNUMBER(SEARCH("technology/hardware", N2906)),"hardware",ISNUMBER(SEARCH("technology/makerspaces", N2906)),"makerspaces",ISNUMBER(SEARCH("technology/space exploration", N2906)),"space exploration",ISNUMBER(SEARCH("technology/wearables", N2906)),"wearables",ISNUMBER(SEARCH("technology/web", N2906)),"web",ISNUMBER(SEARCH("theater/musical", N2906)),"musical",ISNUMBER(SEARCH("theater/plays", N2906)),"plays",ISNUMBER(SEARCH("theater/spaces", N2906)),"spaces")</f>
        <v>plays</v>
      </c>
      <c r="S2906" s="6">
        <f t="shared" si="227"/>
        <v>41940.967951388891</v>
      </c>
      <c r="T2906" s="6">
        <f t="shared" si="228"/>
        <v>41952.5</v>
      </c>
    </row>
    <row r="2907" spans="1:20" ht="48" hidden="1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9"/>
        <v>36.588235294117645</v>
      </c>
      <c r="Q2907" t="str">
        <f t="shared" si="226"/>
        <v>theater</v>
      </c>
      <c r="R2907" t="str" cm="1">
        <f t="array" ref="R2907">_xlfn.IFS(ISNUMBER(SEARCH("film &amp; video/television", N2907)),"television",ISNUMBER(SEARCH("film &amp; video/animation", N2907)),"animation",ISNUMBER(SEARCH("film &amp; video/documentary", N2907)),"documentary",ISNUMBER(SEARCH("film &amp; video/drama", N2907)),"drama",ISNUMBER(SEARCH("film &amp; video/science fiction", N2907)),"science fiction",ISNUMBER(SEARCH("film &amp; video/shorts", N2907)),"shorts",ISNUMBER(SEARCH("food/food trucks", N2907)),"food trucks",ISNUMBER(SEARCH("food/restaurants", N2907)),"restaurants",ISNUMBER(SEARCH("food/small batch", N2907)),"small batch",ISNUMBER(SEARCH("games/mobile games", N2907)),"mobile games",ISNUMBER(SEARCH("games/tabletop games", N2907)),"tabletop games",ISNUMBER(SEARCH("games/video games", N2907)),"video games",ISNUMBER(SEARCH("music/classical music", N2907)),"classical music",ISNUMBER(SEARCH("music/electronic music", N2907)),"electronic music",ISNUMBER(SEARCH("music/faith", N2907)),"faith",ISNUMBER(SEARCH("music/indie rock", N2907)),"indie rock",ISNUMBER(SEARCH("music/jazz", N2907)),"jazz",ISNUMBER(SEARCH("music/metal", N2907)),"metal",ISNUMBER(SEARCH("music/pop", N2907)),"pop",ISNUMBER(SEARCH("music/rock", N2907)),"rock",ISNUMBER(SEARCH("music/world music", N2907)),"world music",ISNUMBER(SEARCH("journalism/audio", N2907)),"audio",ISNUMBER(SEARCH("photography/nature", N2907)),"nature",ISNUMBER(SEARCH("photography/people", N2907)),"people",ISNUMBER(SEARCH("photography/photobooks", N2907)),"photobooks",ISNUMBER(SEARCH("photography/places", N2907)),"places",ISNUMBER(SEARCH("publishing/art books", N2907)),"art books",ISNUMBER(SEARCH("publishing/children's books", N2907)),"children's books",ISNUMBER(SEARCH("publishing/fiction", N2907)),"fiction",ISNUMBER(SEARCH("publishing/nonfiction", N2907)),"nonfiction",ISNUMBER(SEARCH("publishing/radio &amp; podcasts", N2907)),"radio &amp; podcasts",ISNUMBER(SEARCH("publishing/translations", N2907)),"translations",ISNUMBER(SEARCH("technology/gadgets", N2907)),"gadgets",ISNUMBER(SEARCH("technology/hardware", N2907)),"hardware",ISNUMBER(SEARCH("technology/makerspaces", N2907)),"makerspaces",ISNUMBER(SEARCH("technology/space exploration", N2907)),"space exploration",ISNUMBER(SEARCH("technology/wearables", N2907)),"wearables",ISNUMBER(SEARCH("technology/web", N2907)),"web",ISNUMBER(SEARCH("theater/musical", N2907)),"musical",ISNUMBER(SEARCH("theater/plays", N2907)),"plays",ISNUMBER(SEARCH("theater/spaces", N2907)),"spaces")</f>
        <v>plays</v>
      </c>
      <c r="S2907" s="6">
        <f t="shared" si="227"/>
        <v>42606.056863425925</v>
      </c>
      <c r="T2907" s="6">
        <f t="shared" si="228"/>
        <v>42620.056863425925</v>
      </c>
    </row>
    <row r="2908" spans="1:20" ht="48" hidden="1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9"/>
        <v>80.714285714285708</v>
      </c>
      <c r="Q2908" t="str">
        <f t="shared" si="226"/>
        <v>theater</v>
      </c>
      <c r="R2908" t="str" cm="1">
        <f t="array" ref="R2908">_xlfn.IFS(ISNUMBER(SEARCH("film &amp; video/television", N2908)),"television",ISNUMBER(SEARCH("film &amp; video/animation", N2908)),"animation",ISNUMBER(SEARCH("film &amp; video/documentary", N2908)),"documentary",ISNUMBER(SEARCH("film &amp; video/drama", N2908)),"drama",ISNUMBER(SEARCH("film &amp; video/science fiction", N2908)),"science fiction",ISNUMBER(SEARCH("film &amp; video/shorts", N2908)),"shorts",ISNUMBER(SEARCH("food/food trucks", N2908)),"food trucks",ISNUMBER(SEARCH("food/restaurants", N2908)),"restaurants",ISNUMBER(SEARCH("food/small batch", N2908)),"small batch",ISNUMBER(SEARCH("games/mobile games", N2908)),"mobile games",ISNUMBER(SEARCH("games/tabletop games", N2908)),"tabletop games",ISNUMBER(SEARCH("games/video games", N2908)),"video games",ISNUMBER(SEARCH("music/classical music", N2908)),"classical music",ISNUMBER(SEARCH("music/electronic music", N2908)),"electronic music",ISNUMBER(SEARCH("music/faith", N2908)),"faith",ISNUMBER(SEARCH("music/indie rock", N2908)),"indie rock",ISNUMBER(SEARCH("music/jazz", N2908)),"jazz",ISNUMBER(SEARCH("music/metal", N2908)),"metal",ISNUMBER(SEARCH("music/pop", N2908)),"pop",ISNUMBER(SEARCH("music/rock", N2908)),"rock",ISNUMBER(SEARCH("music/world music", N2908)),"world music",ISNUMBER(SEARCH("journalism/audio", N2908)),"audio",ISNUMBER(SEARCH("photography/nature", N2908)),"nature",ISNUMBER(SEARCH("photography/people", N2908)),"people",ISNUMBER(SEARCH("photography/photobooks", N2908)),"photobooks",ISNUMBER(SEARCH("photography/places", N2908)),"places",ISNUMBER(SEARCH("publishing/art books", N2908)),"art books",ISNUMBER(SEARCH("publishing/children's books", N2908)),"children's books",ISNUMBER(SEARCH("publishing/fiction", N2908)),"fiction",ISNUMBER(SEARCH("publishing/nonfiction", N2908)),"nonfiction",ISNUMBER(SEARCH("publishing/radio &amp; podcasts", N2908)),"radio &amp; podcasts",ISNUMBER(SEARCH("publishing/translations", N2908)),"translations",ISNUMBER(SEARCH("technology/gadgets", N2908)),"gadgets",ISNUMBER(SEARCH("technology/hardware", N2908)),"hardware",ISNUMBER(SEARCH("technology/makerspaces", N2908)),"makerspaces",ISNUMBER(SEARCH("technology/space exploration", N2908)),"space exploration",ISNUMBER(SEARCH("technology/wearables", N2908)),"wearables",ISNUMBER(SEARCH("technology/web", N2908)),"web",ISNUMBER(SEARCH("theater/musical", N2908)),"musical",ISNUMBER(SEARCH("theater/plays", N2908)),"plays",ISNUMBER(SEARCH("theater/spaces", N2908)),"spaces")</f>
        <v>plays</v>
      </c>
      <c r="S2908" s="6">
        <f t="shared" si="227"/>
        <v>42199.648912037039</v>
      </c>
      <c r="T2908" s="6">
        <f t="shared" si="228"/>
        <v>42217.041666666672</v>
      </c>
    </row>
    <row r="2909" spans="1:20" ht="48" hidden="1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9"/>
        <v>1</v>
      </c>
      <c r="Q2909" t="str">
        <f t="shared" si="226"/>
        <v>theater</v>
      </c>
      <c r="R2909" t="str" cm="1">
        <f t="array" ref="R2909">_xlfn.IFS(ISNUMBER(SEARCH("film &amp; video/television", N2909)),"television",ISNUMBER(SEARCH("film &amp; video/animation", N2909)),"animation",ISNUMBER(SEARCH("film &amp; video/documentary", N2909)),"documentary",ISNUMBER(SEARCH("film &amp; video/drama", N2909)),"drama",ISNUMBER(SEARCH("film &amp; video/science fiction", N2909)),"science fiction",ISNUMBER(SEARCH("film &amp; video/shorts", N2909)),"shorts",ISNUMBER(SEARCH("food/food trucks", N2909)),"food trucks",ISNUMBER(SEARCH("food/restaurants", N2909)),"restaurants",ISNUMBER(SEARCH("food/small batch", N2909)),"small batch",ISNUMBER(SEARCH("games/mobile games", N2909)),"mobile games",ISNUMBER(SEARCH("games/tabletop games", N2909)),"tabletop games",ISNUMBER(SEARCH("games/video games", N2909)),"video games",ISNUMBER(SEARCH("music/classical music", N2909)),"classical music",ISNUMBER(SEARCH("music/electronic music", N2909)),"electronic music",ISNUMBER(SEARCH("music/faith", N2909)),"faith",ISNUMBER(SEARCH("music/indie rock", N2909)),"indie rock",ISNUMBER(SEARCH("music/jazz", N2909)),"jazz",ISNUMBER(SEARCH("music/metal", N2909)),"metal",ISNUMBER(SEARCH("music/pop", N2909)),"pop",ISNUMBER(SEARCH("music/rock", N2909)),"rock",ISNUMBER(SEARCH("music/world music", N2909)),"world music",ISNUMBER(SEARCH("journalism/audio", N2909)),"audio",ISNUMBER(SEARCH("photography/nature", N2909)),"nature",ISNUMBER(SEARCH("photography/people", N2909)),"people",ISNUMBER(SEARCH("photography/photobooks", N2909)),"photobooks",ISNUMBER(SEARCH("photography/places", N2909)),"places",ISNUMBER(SEARCH("publishing/art books", N2909)),"art books",ISNUMBER(SEARCH("publishing/children's books", N2909)),"children's books",ISNUMBER(SEARCH("publishing/fiction", N2909)),"fiction",ISNUMBER(SEARCH("publishing/nonfiction", N2909)),"nonfiction",ISNUMBER(SEARCH("publishing/radio &amp; podcasts", N2909)),"radio &amp; podcasts",ISNUMBER(SEARCH("publishing/translations", N2909)),"translations",ISNUMBER(SEARCH("technology/gadgets", N2909)),"gadgets",ISNUMBER(SEARCH("technology/hardware", N2909)),"hardware",ISNUMBER(SEARCH("technology/makerspaces", N2909)),"makerspaces",ISNUMBER(SEARCH("technology/space exploration", N2909)),"space exploration",ISNUMBER(SEARCH("technology/wearables", N2909)),"wearables",ISNUMBER(SEARCH("technology/web", N2909)),"web",ISNUMBER(SEARCH("theater/musical", N2909)),"musical",ISNUMBER(SEARCH("theater/plays", N2909)),"plays",ISNUMBER(SEARCH("theater/spaces", N2909)),"spaces")</f>
        <v>plays</v>
      </c>
      <c r="S2909" s="6">
        <f t="shared" si="227"/>
        <v>42444.877743055549</v>
      </c>
      <c r="T2909" s="6">
        <f t="shared" si="228"/>
        <v>42504.877743055549</v>
      </c>
    </row>
    <row r="2910" spans="1:20" ht="64" hidden="1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9"/>
        <v>52.8</v>
      </c>
      <c r="Q2910" t="str">
        <f t="shared" si="226"/>
        <v>theater</v>
      </c>
      <c r="R2910" t="str" cm="1">
        <f t="array" ref="R2910">_xlfn.IFS(ISNUMBER(SEARCH("film &amp; video/television", N2910)),"television",ISNUMBER(SEARCH("film &amp; video/animation", N2910)),"animation",ISNUMBER(SEARCH("film &amp; video/documentary", N2910)),"documentary",ISNUMBER(SEARCH("film &amp; video/drama", N2910)),"drama",ISNUMBER(SEARCH("film &amp; video/science fiction", N2910)),"science fiction",ISNUMBER(SEARCH("film &amp; video/shorts", N2910)),"shorts",ISNUMBER(SEARCH("food/food trucks", N2910)),"food trucks",ISNUMBER(SEARCH("food/restaurants", N2910)),"restaurants",ISNUMBER(SEARCH("food/small batch", N2910)),"small batch",ISNUMBER(SEARCH("games/mobile games", N2910)),"mobile games",ISNUMBER(SEARCH("games/tabletop games", N2910)),"tabletop games",ISNUMBER(SEARCH("games/video games", N2910)),"video games",ISNUMBER(SEARCH("music/classical music", N2910)),"classical music",ISNUMBER(SEARCH("music/electronic music", N2910)),"electronic music",ISNUMBER(SEARCH("music/faith", N2910)),"faith",ISNUMBER(SEARCH("music/indie rock", N2910)),"indie rock",ISNUMBER(SEARCH("music/jazz", N2910)),"jazz",ISNUMBER(SEARCH("music/metal", N2910)),"metal",ISNUMBER(SEARCH("music/pop", N2910)),"pop",ISNUMBER(SEARCH("music/rock", N2910)),"rock",ISNUMBER(SEARCH("music/world music", N2910)),"world music",ISNUMBER(SEARCH("journalism/audio", N2910)),"audio",ISNUMBER(SEARCH("photography/nature", N2910)),"nature",ISNUMBER(SEARCH("photography/people", N2910)),"people",ISNUMBER(SEARCH("photography/photobooks", N2910)),"photobooks",ISNUMBER(SEARCH("photography/places", N2910)),"places",ISNUMBER(SEARCH("publishing/art books", N2910)),"art books",ISNUMBER(SEARCH("publishing/children's books", N2910)),"children's books",ISNUMBER(SEARCH("publishing/fiction", N2910)),"fiction",ISNUMBER(SEARCH("publishing/nonfiction", N2910)),"nonfiction",ISNUMBER(SEARCH("publishing/radio &amp; podcasts", N2910)),"radio &amp; podcasts",ISNUMBER(SEARCH("publishing/translations", N2910)),"translations",ISNUMBER(SEARCH("technology/gadgets", N2910)),"gadgets",ISNUMBER(SEARCH("technology/hardware", N2910)),"hardware",ISNUMBER(SEARCH("technology/makerspaces", N2910)),"makerspaces",ISNUMBER(SEARCH("technology/space exploration", N2910)),"space exploration",ISNUMBER(SEARCH("technology/wearables", N2910)),"wearables",ISNUMBER(SEARCH("technology/web", N2910)),"web",ISNUMBER(SEARCH("theater/musical", N2910)),"musical",ISNUMBER(SEARCH("theater/plays", N2910)),"plays",ISNUMBER(SEARCH("theater/spaces", N2910)),"spaces")</f>
        <v>plays</v>
      </c>
      <c r="S2910" s="6">
        <f t="shared" si="227"/>
        <v>42499.731701388882</v>
      </c>
      <c r="T2910" s="6">
        <f t="shared" si="228"/>
        <v>42529.731701388882</v>
      </c>
    </row>
    <row r="2911" spans="1:20" ht="48" hidden="1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9"/>
        <v>20</v>
      </c>
      <c r="Q2911" t="str">
        <f t="shared" si="226"/>
        <v>theater</v>
      </c>
      <c r="R2911" t="str" cm="1">
        <f t="array" ref="R2911">_xlfn.IFS(ISNUMBER(SEARCH("film &amp; video/television", N2911)),"television",ISNUMBER(SEARCH("film &amp; video/animation", N2911)),"animation",ISNUMBER(SEARCH("film &amp; video/documentary", N2911)),"documentary",ISNUMBER(SEARCH("film &amp; video/drama", N2911)),"drama",ISNUMBER(SEARCH("film &amp; video/science fiction", N2911)),"science fiction",ISNUMBER(SEARCH("film &amp; video/shorts", N2911)),"shorts",ISNUMBER(SEARCH("food/food trucks", N2911)),"food trucks",ISNUMBER(SEARCH("food/restaurants", N2911)),"restaurants",ISNUMBER(SEARCH("food/small batch", N2911)),"small batch",ISNUMBER(SEARCH("games/mobile games", N2911)),"mobile games",ISNUMBER(SEARCH("games/tabletop games", N2911)),"tabletop games",ISNUMBER(SEARCH("games/video games", N2911)),"video games",ISNUMBER(SEARCH("music/classical music", N2911)),"classical music",ISNUMBER(SEARCH("music/electronic music", N2911)),"electronic music",ISNUMBER(SEARCH("music/faith", N2911)),"faith",ISNUMBER(SEARCH("music/indie rock", N2911)),"indie rock",ISNUMBER(SEARCH("music/jazz", N2911)),"jazz",ISNUMBER(SEARCH("music/metal", N2911)),"metal",ISNUMBER(SEARCH("music/pop", N2911)),"pop",ISNUMBER(SEARCH("music/rock", N2911)),"rock",ISNUMBER(SEARCH("music/world music", N2911)),"world music",ISNUMBER(SEARCH("journalism/audio", N2911)),"audio",ISNUMBER(SEARCH("photography/nature", N2911)),"nature",ISNUMBER(SEARCH("photography/people", N2911)),"people",ISNUMBER(SEARCH("photography/photobooks", N2911)),"photobooks",ISNUMBER(SEARCH("photography/places", N2911)),"places",ISNUMBER(SEARCH("publishing/art books", N2911)),"art books",ISNUMBER(SEARCH("publishing/children's books", N2911)),"children's books",ISNUMBER(SEARCH("publishing/fiction", N2911)),"fiction",ISNUMBER(SEARCH("publishing/nonfiction", N2911)),"nonfiction",ISNUMBER(SEARCH("publishing/radio &amp; podcasts", N2911)),"radio &amp; podcasts",ISNUMBER(SEARCH("publishing/translations", N2911)),"translations",ISNUMBER(SEARCH("technology/gadgets", N2911)),"gadgets",ISNUMBER(SEARCH("technology/hardware", N2911)),"hardware",ISNUMBER(SEARCH("technology/makerspaces", N2911)),"makerspaces",ISNUMBER(SEARCH("technology/space exploration", N2911)),"space exploration",ISNUMBER(SEARCH("technology/wearables", N2911)),"wearables",ISNUMBER(SEARCH("technology/web", N2911)),"web",ISNUMBER(SEARCH("theater/musical", N2911)),"musical",ISNUMBER(SEARCH("theater/plays", N2911)),"plays",ISNUMBER(SEARCH("theater/spaces", N2911)),"spaces")</f>
        <v>plays</v>
      </c>
      <c r="S2911" s="6">
        <f t="shared" si="227"/>
        <v>41929.266215277778</v>
      </c>
      <c r="T2911" s="6">
        <f t="shared" si="228"/>
        <v>41968.823611111111</v>
      </c>
    </row>
    <row r="2912" spans="1:20" ht="48" hidden="1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9"/>
        <v>1</v>
      </c>
      <c r="Q2912" t="str">
        <f t="shared" si="226"/>
        <v>theater</v>
      </c>
      <c r="R2912" t="str" cm="1">
        <f t="array" ref="R2912">_xlfn.IFS(ISNUMBER(SEARCH("film &amp; video/television", N2912)),"television",ISNUMBER(SEARCH("film &amp; video/animation", N2912)),"animation",ISNUMBER(SEARCH("film &amp; video/documentary", N2912)),"documentary",ISNUMBER(SEARCH("film &amp; video/drama", N2912)),"drama",ISNUMBER(SEARCH("film &amp; video/science fiction", N2912)),"science fiction",ISNUMBER(SEARCH("film &amp; video/shorts", N2912)),"shorts",ISNUMBER(SEARCH("food/food trucks", N2912)),"food trucks",ISNUMBER(SEARCH("food/restaurants", N2912)),"restaurants",ISNUMBER(SEARCH("food/small batch", N2912)),"small batch",ISNUMBER(SEARCH("games/mobile games", N2912)),"mobile games",ISNUMBER(SEARCH("games/tabletop games", N2912)),"tabletop games",ISNUMBER(SEARCH("games/video games", N2912)),"video games",ISNUMBER(SEARCH("music/classical music", N2912)),"classical music",ISNUMBER(SEARCH("music/electronic music", N2912)),"electronic music",ISNUMBER(SEARCH("music/faith", N2912)),"faith",ISNUMBER(SEARCH("music/indie rock", N2912)),"indie rock",ISNUMBER(SEARCH("music/jazz", N2912)),"jazz",ISNUMBER(SEARCH("music/metal", N2912)),"metal",ISNUMBER(SEARCH("music/pop", N2912)),"pop",ISNUMBER(SEARCH("music/rock", N2912)),"rock",ISNUMBER(SEARCH("music/world music", N2912)),"world music",ISNUMBER(SEARCH("journalism/audio", N2912)),"audio",ISNUMBER(SEARCH("photography/nature", N2912)),"nature",ISNUMBER(SEARCH("photography/people", N2912)),"people",ISNUMBER(SEARCH("photography/photobooks", N2912)),"photobooks",ISNUMBER(SEARCH("photography/places", N2912)),"places",ISNUMBER(SEARCH("publishing/art books", N2912)),"art books",ISNUMBER(SEARCH("publishing/children's books", N2912)),"children's books",ISNUMBER(SEARCH("publishing/fiction", N2912)),"fiction",ISNUMBER(SEARCH("publishing/nonfiction", N2912)),"nonfiction",ISNUMBER(SEARCH("publishing/radio &amp; podcasts", N2912)),"radio &amp; podcasts",ISNUMBER(SEARCH("publishing/translations", N2912)),"translations",ISNUMBER(SEARCH("technology/gadgets", N2912)),"gadgets",ISNUMBER(SEARCH("technology/hardware", N2912)),"hardware",ISNUMBER(SEARCH("technology/makerspaces", N2912)),"makerspaces",ISNUMBER(SEARCH("technology/space exploration", N2912)),"space exploration",ISNUMBER(SEARCH("technology/wearables", N2912)),"wearables",ISNUMBER(SEARCH("technology/web", N2912)),"web",ISNUMBER(SEARCH("theater/musical", N2912)),"musical",ISNUMBER(SEARCH("theater/plays", N2912)),"plays",ISNUMBER(SEARCH("theater/spaces", N2912)),"spaces")</f>
        <v>plays</v>
      </c>
      <c r="S2912" s="6">
        <f t="shared" si="227"/>
        <v>42107.841284722221</v>
      </c>
      <c r="T2912" s="6">
        <f t="shared" si="228"/>
        <v>42167.841284722221</v>
      </c>
    </row>
    <row r="2913" spans="1:20" ht="48" hidden="1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9"/>
        <v>46.928571428571431</v>
      </c>
      <c r="Q2913" t="str">
        <f t="shared" si="226"/>
        <v>theater</v>
      </c>
      <c r="R2913" t="str" cm="1">
        <f t="array" ref="R2913">_xlfn.IFS(ISNUMBER(SEARCH("film &amp; video/television", N2913)),"television",ISNUMBER(SEARCH("film &amp; video/animation", N2913)),"animation",ISNUMBER(SEARCH("film &amp; video/documentary", N2913)),"documentary",ISNUMBER(SEARCH("film &amp; video/drama", N2913)),"drama",ISNUMBER(SEARCH("film &amp; video/science fiction", N2913)),"science fiction",ISNUMBER(SEARCH("film &amp; video/shorts", N2913)),"shorts",ISNUMBER(SEARCH("food/food trucks", N2913)),"food trucks",ISNUMBER(SEARCH("food/restaurants", N2913)),"restaurants",ISNUMBER(SEARCH("food/small batch", N2913)),"small batch",ISNUMBER(SEARCH("games/mobile games", N2913)),"mobile games",ISNUMBER(SEARCH("games/tabletop games", N2913)),"tabletop games",ISNUMBER(SEARCH("games/video games", N2913)),"video games",ISNUMBER(SEARCH("music/classical music", N2913)),"classical music",ISNUMBER(SEARCH("music/electronic music", N2913)),"electronic music",ISNUMBER(SEARCH("music/faith", N2913)),"faith",ISNUMBER(SEARCH("music/indie rock", N2913)),"indie rock",ISNUMBER(SEARCH("music/jazz", N2913)),"jazz",ISNUMBER(SEARCH("music/metal", N2913)),"metal",ISNUMBER(SEARCH("music/pop", N2913)),"pop",ISNUMBER(SEARCH("music/rock", N2913)),"rock",ISNUMBER(SEARCH("music/world music", N2913)),"world music",ISNUMBER(SEARCH("journalism/audio", N2913)),"audio",ISNUMBER(SEARCH("photography/nature", N2913)),"nature",ISNUMBER(SEARCH("photography/people", N2913)),"people",ISNUMBER(SEARCH("photography/photobooks", N2913)),"photobooks",ISNUMBER(SEARCH("photography/places", N2913)),"places",ISNUMBER(SEARCH("publishing/art books", N2913)),"art books",ISNUMBER(SEARCH("publishing/children's books", N2913)),"children's books",ISNUMBER(SEARCH("publishing/fiction", N2913)),"fiction",ISNUMBER(SEARCH("publishing/nonfiction", N2913)),"nonfiction",ISNUMBER(SEARCH("publishing/radio &amp; podcasts", N2913)),"radio &amp; podcasts",ISNUMBER(SEARCH("publishing/translations", N2913)),"translations",ISNUMBER(SEARCH("technology/gadgets", N2913)),"gadgets",ISNUMBER(SEARCH("technology/hardware", N2913)),"hardware",ISNUMBER(SEARCH("technology/makerspaces", N2913)),"makerspaces",ISNUMBER(SEARCH("technology/space exploration", N2913)),"space exploration",ISNUMBER(SEARCH("technology/wearables", N2913)),"wearables",ISNUMBER(SEARCH("technology/web", N2913)),"web",ISNUMBER(SEARCH("theater/musical", N2913)),"musical",ISNUMBER(SEARCH("theater/plays", N2913)),"plays",ISNUMBER(SEARCH("theater/spaces", N2913)),"spaces")</f>
        <v>plays</v>
      </c>
      <c r="S2913" s="6">
        <f t="shared" si="227"/>
        <v>42142.768819444449</v>
      </c>
      <c r="T2913" s="6">
        <f t="shared" si="228"/>
        <v>42182.768819444449</v>
      </c>
    </row>
    <row r="2914" spans="1:20" ht="48" hidden="1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9"/>
        <v>78.07692307692308</v>
      </c>
      <c r="Q2914" t="str">
        <f t="shared" si="226"/>
        <v>theater</v>
      </c>
      <c r="R2914" t="str" cm="1">
        <f t="array" ref="R2914">_xlfn.IFS(ISNUMBER(SEARCH("film &amp; video/television", N2914)),"television",ISNUMBER(SEARCH("film &amp; video/animation", N2914)),"animation",ISNUMBER(SEARCH("film &amp; video/documentary", N2914)),"documentary",ISNUMBER(SEARCH("film &amp; video/drama", N2914)),"drama",ISNUMBER(SEARCH("film &amp; video/science fiction", N2914)),"science fiction",ISNUMBER(SEARCH("film &amp; video/shorts", N2914)),"shorts",ISNUMBER(SEARCH("food/food trucks", N2914)),"food trucks",ISNUMBER(SEARCH("food/restaurants", N2914)),"restaurants",ISNUMBER(SEARCH("food/small batch", N2914)),"small batch",ISNUMBER(SEARCH("games/mobile games", N2914)),"mobile games",ISNUMBER(SEARCH("games/tabletop games", N2914)),"tabletop games",ISNUMBER(SEARCH("games/video games", N2914)),"video games",ISNUMBER(SEARCH("music/classical music", N2914)),"classical music",ISNUMBER(SEARCH("music/electronic music", N2914)),"electronic music",ISNUMBER(SEARCH("music/faith", N2914)),"faith",ISNUMBER(SEARCH("music/indie rock", N2914)),"indie rock",ISNUMBER(SEARCH("music/jazz", N2914)),"jazz",ISNUMBER(SEARCH("music/metal", N2914)),"metal",ISNUMBER(SEARCH("music/pop", N2914)),"pop",ISNUMBER(SEARCH("music/rock", N2914)),"rock",ISNUMBER(SEARCH("music/world music", N2914)),"world music",ISNUMBER(SEARCH("journalism/audio", N2914)),"audio",ISNUMBER(SEARCH("photography/nature", N2914)),"nature",ISNUMBER(SEARCH("photography/people", N2914)),"people",ISNUMBER(SEARCH("photography/photobooks", N2914)),"photobooks",ISNUMBER(SEARCH("photography/places", N2914)),"places",ISNUMBER(SEARCH("publishing/art books", N2914)),"art books",ISNUMBER(SEARCH("publishing/children's books", N2914)),"children's books",ISNUMBER(SEARCH("publishing/fiction", N2914)),"fiction",ISNUMBER(SEARCH("publishing/nonfiction", N2914)),"nonfiction",ISNUMBER(SEARCH("publishing/radio &amp; podcasts", N2914)),"radio &amp; podcasts",ISNUMBER(SEARCH("publishing/translations", N2914)),"translations",ISNUMBER(SEARCH("technology/gadgets", N2914)),"gadgets",ISNUMBER(SEARCH("technology/hardware", N2914)),"hardware",ISNUMBER(SEARCH("technology/makerspaces", N2914)),"makerspaces",ISNUMBER(SEARCH("technology/space exploration", N2914)),"space exploration",ISNUMBER(SEARCH("technology/wearables", N2914)),"wearables",ISNUMBER(SEARCH("technology/web", N2914)),"web",ISNUMBER(SEARCH("theater/musical", N2914)),"musical",ISNUMBER(SEARCH("theater/plays", N2914)),"plays",ISNUMBER(SEARCH("theater/spaces", N2914)),"spaces")</f>
        <v>plays</v>
      </c>
      <c r="S2914" s="6">
        <f t="shared" si="227"/>
        <v>42354.131643518514</v>
      </c>
      <c r="T2914" s="6">
        <f t="shared" si="228"/>
        <v>42384.131643518514</v>
      </c>
    </row>
    <row r="2915" spans="1:20" ht="48" hidden="1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9"/>
        <v>1</v>
      </c>
      <c r="Q2915" t="str">
        <f t="shared" si="226"/>
        <v>theater</v>
      </c>
      <c r="R2915" t="str" cm="1">
        <f t="array" ref="R2915">_xlfn.IFS(ISNUMBER(SEARCH("film &amp; video/television", N2915)),"television",ISNUMBER(SEARCH("film &amp; video/animation", N2915)),"animation",ISNUMBER(SEARCH("film &amp; video/documentary", N2915)),"documentary",ISNUMBER(SEARCH("film &amp; video/drama", N2915)),"drama",ISNUMBER(SEARCH("film &amp; video/science fiction", N2915)),"science fiction",ISNUMBER(SEARCH("film &amp; video/shorts", N2915)),"shorts",ISNUMBER(SEARCH("food/food trucks", N2915)),"food trucks",ISNUMBER(SEARCH("food/restaurants", N2915)),"restaurants",ISNUMBER(SEARCH("food/small batch", N2915)),"small batch",ISNUMBER(SEARCH("games/mobile games", N2915)),"mobile games",ISNUMBER(SEARCH("games/tabletop games", N2915)),"tabletop games",ISNUMBER(SEARCH("games/video games", N2915)),"video games",ISNUMBER(SEARCH("music/classical music", N2915)),"classical music",ISNUMBER(SEARCH("music/electronic music", N2915)),"electronic music",ISNUMBER(SEARCH("music/faith", N2915)),"faith",ISNUMBER(SEARCH("music/indie rock", N2915)),"indie rock",ISNUMBER(SEARCH("music/jazz", N2915)),"jazz",ISNUMBER(SEARCH("music/metal", N2915)),"metal",ISNUMBER(SEARCH("music/pop", N2915)),"pop",ISNUMBER(SEARCH("music/rock", N2915)),"rock",ISNUMBER(SEARCH("music/world music", N2915)),"world music",ISNUMBER(SEARCH("journalism/audio", N2915)),"audio",ISNUMBER(SEARCH("photography/nature", N2915)),"nature",ISNUMBER(SEARCH("photography/people", N2915)),"people",ISNUMBER(SEARCH("photography/photobooks", N2915)),"photobooks",ISNUMBER(SEARCH("photography/places", N2915)),"places",ISNUMBER(SEARCH("publishing/art books", N2915)),"art books",ISNUMBER(SEARCH("publishing/children's books", N2915)),"children's books",ISNUMBER(SEARCH("publishing/fiction", N2915)),"fiction",ISNUMBER(SEARCH("publishing/nonfiction", N2915)),"nonfiction",ISNUMBER(SEARCH("publishing/radio &amp; podcasts", N2915)),"radio &amp; podcasts",ISNUMBER(SEARCH("publishing/translations", N2915)),"translations",ISNUMBER(SEARCH("technology/gadgets", N2915)),"gadgets",ISNUMBER(SEARCH("technology/hardware", N2915)),"hardware",ISNUMBER(SEARCH("technology/makerspaces", N2915)),"makerspaces",ISNUMBER(SEARCH("technology/space exploration", N2915)),"space exploration",ISNUMBER(SEARCH("technology/wearables", N2915)),"wearables",ISNUMBER(SEARCH("technology/web", N2915)),"web",ISNUMBER(SEARCH("theater/musical", N2915)),"musical",ISNUMBER(SEARCH("theater/plays", N2915)),"plays",ISNUMBER(SEARCH("theater/spaces", N2915)),"spaces")</f>
        <v>plays</v>
      </c>
      <c r="S2915" s="6">
        <f t="shared" si="227"/>
        <v>41828.922905092593</v>
      </c>
      <c r="T2915" s="6">
        <f t="shared" si="228"/>
        <v>41888.922905092593</v>
      </c>
    </row>
    <row r="2916" spans="1:20" ht="32" hidden="1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9"/>
        <v>1</v>
      </c>
      <c r="Q2916" t="str">
        <f t="shared" si="226"/>
        <v>theater</v>
      </c>
      <c r="R2916" t="str" cm="1">
        <f t="array" ref="R2916">_xlfn.IFS(ISNUMBER(SEARCH("film &amp; video/television", N2916)),"television",ISNUMBER(SEARCH("film &amp; video/animation", N2916)),"animation",ISNUMBER(SEARCH("film &amp; video/documentary", N2916)),"documentary",ISNUMBER(SEARCH("film &amp; video/drama", N2916)),"drama",ISNUMBER(SEARCH("film &amp; video/science fiction", N2916)),"science fiction",ISNUMBER(SEARCH("film &amp; video/shorts", N2916)),"shorts",ISNUMBER(SEARCH("food/food trucks", N2916)),"food trucks",ISNUMBER(SEARCH("food/restaurants", N2916)),"restaurants",ISNUMBER(SEARCH("food/small batch", N2916)),"small batch",ISNUMBER(SEARCH("games/mobile games", N2916)),"mobile games",ISNUMBER(SEARCH("games/tabletop games", N2916)),"tabletop games",ISNUMBER(SEARCH("games/video games", N2916)),"video games",ISNUMBER(SEARCH("music/classical music", N2916)),"classical music",ISNUMBER(SEARCH("music/electronic music", N2916)),"electronic music",ISNUMBER(SEARCH("music/faith", N2916)),"faith",ISNUMBER(SEARCH("music/indie rock", N2916)),"indie rock",ISNUMBER(SEARCH("music/jazz", N2916)),"jazz",ISNUMBER(SEARCH("music/metal", N2916)),"metal",ISNUMBER(SEARCH("music/pop", N2916)),"pop",ISNUMBER(SEARCH("music/rock", N2916)),"rock",ISNUMBER(SEARCH("music/world music", N2916)),"world music",ISNUMBER(SEARCH("journalism/audio", N2916)),"audio",ISNUMBER(SEARCH("photography/nature", N2916)),"nature",ISNUMBER(SEARCH("photography/people", N2916)),"people",ISNUMBER(SEARCH("photography/photobooks", N2916)),"photobooks",ISNUMBER(SEARCH("photography/places", N2916)),"places",ISNUMBER(SEARCH("publishing/art books", N2916)),"art books",ISNUMBER(SEARCH("publishing/children's books", N2916)),"children's books",ISNUMBER(SEARCH("publishing/fiction", N2916)),"fiction",ISNUMBER(SEARCH("publishing/nonfiction", N2916)),"nonfiction",ISNUMBER(SEARCH("publishing/radio &amp; podcasts", N2916)),"radio &amp; podcasts",ISNUMBER(SEARCH("publishing/translations", N2916)),"translations",ISNUMBER(SEARCH("technology/gadgets", N2916)),"gadgets",ISNUMBER(SEARCH("technology/hardware", N2916)),"hardware",ISNUMBER(SEARCH("technology/makerspaces", N2916)),"makerspaces",ISNUMBER(SEARCH("technology/space exploration", N2916)),"space exploration",ISNUMBER(SEARCH("technology/wearables", N2916)),"wearables",ISNUMBER(SEARCH("technology/web", N2916)),"web",ISNUMBER(SEARCH("theater/musical", N2916)),"musical",ISNUMBER(SEARCH("theater/plays", N2916)),"plays",ISNUMBER(SEARCH("theater/spaces", N2916)),"spaces")</f>
        <v>plays</v>
      </c>
      <c r="S2916" s="6">
        <f t="shared" si="227"/>
        <v>42017.907337962963</v>
      </c>
      <c r="T2916" s="6">
        <f t="shared" si="228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9"/>
        <v>203.66666666666666</v>
      </c>
      <c r="Q2917" t="str">
        <f t="shared" si="226"/>
        <v>theater</v>
      </c>
      <c r="R2917" t="str" cm="1">
        <f t="array" ref="R2917">_xlfn.IFS(ISNUMBER(SEARCH("film &amp; video/television", N2917)),"television",ISNUMBER(SEARCH("film &amp; video/animation", N2917)),"animation",ISNUMBER(SEARCH("film &amp; video/documentary", N2917)),"documentary",ISNUMBER(SEARCH("film &amp; video/drama", N2917)),"drama",ISNUMBER(SEARCH("film &amp; video/science fiction", N2917)),"science fiction",ISNUMBER(SEARCH("film &amp; video/shorts", N2917)),"shorts",ISNUMBER(SEARCH("food/food trucks", N2917)),"food trucks",ISNUMBER(SEARCH("food/restaurants", N2917)),"restaurants",ISNUMBER(SEARCH("food/small batch", N2917)),"small batch",ISNUMBER(SEARCH("games/mobile games", N2917)),"mobile games",ISNUMBER(SEARCH("games/tabletop games", N2917)),"tabletop games",ISNUMBER(SEARCH("games/video games", N2917)),"video games",ISNUMBER(SEARCH("music/classical music", N2917)),"classical music",ISNUMBER(SEARCH("music/electronic music", N2917)),"electronic music",ISNUMBER(SEARCH("music/faith", N2917)),"faith",ISNUMBER(SEARCH("music/indie rock", N2917)),"indie rock",ISNUMBER(SEARCH("music/jazz", N2917)),"jazz",ISNUMBER(SEARCH("music/metal", N2917)),"metal",ISNUMBER(SEARCH("music/pop", N2917)),"pop",ISNUMBER(SEARCH("music/rock", N2917)),"rock",ISNUMBER(SEARCH("music/world music", N2917)),"world music",ISNUMBER(SEARCH("journalism/audio", N2917)),"audio",ISNUMBER(SEARCH("photography/nature", N2917)),"nature",ISNUMBER(SEARCH("photography/people", N2917)),"people",ISNUMBER(SEARCH("photography/photobooks", N2917)),"photobooks",ISNUMBER(SEARCH("photography/places", N2917)),"places",ISNUMBER(SEARCH("publishing/art books", N2917)),"art books",ISNUMBER(SEARCH("publishing/children's books", N2917)),"children's books",ISNUMBER(SEARCH("publishing/fiction", N2917)),"fiction",ISNUMBER(SEARCH("publishing/nonfiction", N2917)),"nonfiction",ISNUMBER(SEARCH("publishing/radio &amp; podcasts", N2917)),"radio &amp; podcasts",ISNUMBER(SEARCH("publishing/translations", N2917)),"translations",ISNUMBER(SEARCH("technology/gadgets", N2917)),"gadgets",ISNUMBER(SEARCH("technology/hardware", N2917)),"hardware",ISNUMBER(SEARCH("technology/makerspaces", N2917)),"makerspaces",ISNUMBER(SEARCH("technology/space exploration", N2917)),"space exploration",ISNUMBER(SEARCH("technology/wearables", N2917)),"wearables",ISNUMBER(SEARCH("technology/web", N2917)),"web",ISNUMBER(SEARCH("theater/musical", N2917)),"musical",ISNUMBER(SEARCH("theater/plays", N2917)),"plays",ISNUMBER(SEARCH("theater/spaces", N2917)),"spaces")</f>
        <v>plays</v>
      </c>
      <c r="S2917" s="6">
        <f t="shared" si="227"/>
        <v>42415.398032407407</v>
      </c>
      <c r="T2917" s="6">
        <f t="shared" si="228"/>
        <v>42445.356365740736</v>
      </c>
    </row>
    <row r="2918" spans="1:20" ht="32" hidden="1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9"/>
        <v>20.714285714285715</v>
      </c>
      <c r="Q2918" t="str">
        <f t="shared" si="226"/>
        <v>theater</v>
      </c>
      <c r="R2918" t="str" cm="1">
        <f t="array" ref="R2918">_xlfn.IFS(ISNUMBER(SEARCH("film &amp; video/television", N2918)),"television",ISNUMBER(SEARCH("film &amp; video/animation", N2918)),"animation",ISNUMBER(SEARCH("film &amp; video/documentary", N2918)),"documentary",ISNUMBER(SEARCH("film &amp; video/drama", N2918)),"drama",ISNUMBER(SEARCH("film &amp; video/science fiction", N2918)),"science fiction",ISNUMBER(SEARCH("film &amp; video/shorts", N2918)),"shorts",ISNUMBER(SEARCH("food/food trucks", N2918)),"food trucks",ISNUMBER(SEARCH("food/restaurants", N2918)),"restaurants",ISNUMBER(SEARCH("food/small batch", N2918)),"small batch",ISNUMBER(SEARCH("games/mobile games", N2918)),"mobile games",ISNUMBER(SEARCH("games/tabletop games", N2918)),"tabletop games",ISNUMBER(SEARCH("games/video games", N2918)),"video games",ISNUMBER(SEARCH("music/classical music", N2918)),"classical music",ISNUMBER(SEARCH("music/electronic music", N2918)),"electronic music",ISNUMBER(SEARCH("music/faith", N2918)),"faith",ISNUMBER(SEARCH("music/indie rock", N2918)),"indie rock",ISNUMBER(SEARCH("music/jazz", N2918)),"jazz",ISNUMBER(SEARCH("music/metal", N2918)),"metal",ISNUMBER(SEARCH("music/pop", N2918)),"pop",ISNUMBER(SEARCH("music/rock", N2918)),"rock",ISNUMBER(SEARCH("music/world music", N2918)),"world music",ISNUMBER(SEARCH("journalism/audio", N2918)),"audio",ISNUMBER(SEARCH("photography/nature", N2918)),"nature",ISNUMBER(SEARCH("photography/people", N2918)),"people",ISNUMBER(SEARCH("photography/photobooks", N2918)),"photobooks",ISNUMBER(SEARCH("photography/places", N2918)),"places",ISNUMBER(SEARCH("publishing/art books", N2918)),"art books",ISNUMBER(SEARCH("publishing/children's books", N2918)),"children's books",ISNUMBER(SEARCH("publishing/fiction", N2918)),"fiction",ISNUMBER(SEARCH("publishing/nonfiction", N2918)),"nonfiction",ISNUMBER(SEARCH("publishing/radio &amp; podcasts", N2918)),"radio &amp; podcasts",ISNUMBER(SEARCH("publishing/translations", N2918)),"translations",ISNUMBER(SEARCH("technology/gadgets", N2918)),"gadgets",ISNUMBER(SEARCH("technology/hardware", N2918)),"hardware",ISNUMBER(SEARCH("technology/makerspaces", N2918)),"makerspaces",ISNUMBER(SEARCH("technology/space exploration", N2918)),"space exploration",ISNUMBER(SEARCH("technology/wearables", N2918)),"wearables",ISNUMBER(SEARCH("technology/web", N2918)),"web",ISNUMBER(SEARCH("theater/musical", N2918)),"musical",ISNUMBER(SEARCH("theater/plays", N2918)),"plays",ISNUMBER(SEARCH("theater/spaces", N2918)),"spaces")</f>
        <v>plays</v>
      </c>
      <c r="S2918" s="6">
        <f t="shared" si="227"/>
        <v>41755.476724537039</v>
      </c>
      <c r="T2918" s="6">
        <f t="shared" si="228"/>
        <v>41778.476724537039</v>
      </c>
    </row>
    <row r="2919" spans="1:20" ht="48" hidden="1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9"/>
        <v>48.555555555555557</v>
      </c>
      <c r="Q2919" t="str">
        <f t="shared" si="226"/>
        <v>theater</v>
      </c>
      <c r="R2919" t="str" cm="1">
        <f t="array" ref="R2919">_xlfn.IFS(ISNUMBER(SEARCH("film &amp; video/television", N2919)),"television",ISNUMBER(SEARCH("film &amp; video/animation", N2919)),"animation",ISNUMBER(SEARCH("film &amp; video/documentary", N2919)),"documentary",ISNUMBER(SEARCH("film &amp; video/drama", N2919)),"drama",ISNUMBER(SEARCH("film &amp; video/science fiction", N2919)),"science fiction",ISNUMBER(SEARCH("film &amp; video/shorts", N2919)),"shorts",ISNUMBER(SEARCH("food/food trucks", N2919)),"food trucks",ISNUMBER(SEARCH("food/restaurants", N2919)),"restaurants",ISNUMBER(SEARCH("food/small batch", N2919)),"small batch",ISNUMBER(SEARCH("games/mobile games", N2919)),"mobile games",ISNUMBER(SEARCH("games/tabletop games", N2919)),"tabletop games",ISNUMBER(SEARCH("games/video games", N2919)),"video games",ISNUMBER(SEARCH("music/classical music", N2919)),"classical music",ISNUMBER(SEARCH("music/electronic music", N2919)),"electronic music",ISNUMBER(SEARCH("music/faith", N2919)),"faith",ISNUMBER(SEARCH("music/indie rock", N2919)),"indie rock",ISNUMBER(SEARCH("music/jazz", N2919)),"jazz",ISNUMBER(SEARCH("music/metal", N2919)),"metal",ISNUMBER(SEARCH("music/pop", N2919)),"pop",ISNUMBER(SEARCH("music/rock", N2919)),"rock",ISNUMBER(SEARCH("music/world music", N2919)),"world music",ISNUMBER(SEARCH("journalism/audio", N2919)),"audio",ISNUMBER(SEARCH("photography/nature", N2919)),"nature",ISNUMBER(SEARCH("photography/people", N2919)),"people",ISNUMBER(SEARCH("photography/photobooks", N2919)),"photobooks",ISNUMBER(SEARCH("photography/places", N2919)),"places",ISNUMBER(SEARCH("publishing/art books", N2919)),"art books",ISNUMBER(SEARCH("publishing/children's books", N2919)),"children's books",ISNUMBER(SEARCH("publishing/fiction", N2919)),"fiction",ISNUMBER(SEARCH("publishing/nonfiction", N2919)),"nonfiction",ISNUMBER(SEARCH("publishing/radio &amp; podcasts", N2919)),"radio &amp; podcasts",ISNUMBER(SEARCH("publishing/translations", N2919)),"translations",ISNUMBER(SEARCH("technology/gadgets", N2919)),"gadgets",ISNUMBER(SEARCH("technology/hardware", N2919)),"hardware",ISNUMBER(SEARCH("technology/makerspaces", N2919)),"makerspaces",ISNUMBER(SEARCH("technology/space exploration", N2919)),"space exploration",ISNUMBER(SEARCH("technology/wearables", N2919)),"wearables",ISNUMBER(SEARCH("technology/web", N2919)),"web",ISNUMBER(SEARCH("theater/musical", N2919)),"musical",ISNUMBER(SEARCH("theater/plays", N2919)),"plays",ISNUMBER(SEARCH("theater/spaces", N2919)),"spaces")</f>
        <v>plays</v>
      </c>
      <c r="S2919" s="6">
        <f t="shared" si="227"/>
        <v>42245.234340277777</v>
      </c>
      <c r="T2919" s="6">
        <f t="shared" si="228"/>
        <v>42263.234340277777</v>
      </c>
    </row>
    <row r="2920" spans="1:20" ht="48" hidden="1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9"/>
        <v>68.099999999999994</v>
      </c>
      <c r="Q2920" t="str">
        <f t="shared" si="226"/>
        <v>theater</v>
      </c>
      <c r="R2920" t="str" cm="1">
        <f t="array" ref="R2920">_xlfn.IFS(ISNUMBER(SEARCH("film &amp; video/television", N2920)),"television",ISNUMBER(SEARCH("film &amp; video/animation", N2920)),"animation",ISNUMBER(SEARCH("film &amp; video/documentary", N2920)),"documentary",ISNUMBER(SEARCH("film &amp; video/drama", N2920)),"drama",ISNUMBER(SEARCH("film &amp; video/science fiction", N2920)),"science fiction",ISNUMBER(SEARCH("film &amp; video/shorts", N2920)),"shorts",ISNUMBER(SEARCH("food/food trucks", N2920)),"food trucks",ISNUMBER(SEARCH("food/restaurants", N2920)),"restaurants",ISNUMBER(SEARCH("food/small batch", N2920)),"small batch",ISNUMBER(SEARCH("games/mobile games", N2920)),"mobile games",ISNUMBER(SEARCH("games/tabletop games", N2920)),"tabletop games",ISNUMBER(SEARCH("games/video games", N2920)),"video games",ISNUMBER(SEARCH("music/classical music", N2920)),"classical music",ISNUMBER(SEARCH("music/electronic music", N2920)),"electronic music",ISNUMBER(SEARCH("music/faith", N2920)),"faith",ISNUMBER(SEARCH("music/indie rock", N2920)),"indie rock",ISNUMBER(SEARCH("music/jazz", N2920)),"jazz",ISNUMBER(SEARCH("music/metal", N2920)),"metal",ISNUMBER(SEARCH("music/pop", N2920)),"pop",ISNUMBER(SEARCH("music/rock", N2920)),"rock",ISNUMBER(SEARCH("music/world music", N2920)),"world music",ISNUMBER(SEARCH("journalism/audio", N2920)),"audio",ISNUMBER(SEARCH("photography/nature", N2920)),"nature",ISNUMBER(SEARCH("photography/people", N2920)),"people",ISNUMBER(SEARCH("photography/photobooks", N2920)),"photobooks",ISNUMBER(SEARCH("photography/places", N2920)),"places",ISNUMBER(SEARCH("publishing/art books", N2920)),"art books",ISNUMBER(SEARCH("publishing/children's books", N2920)),"children's books",ISNUMBER(SEARCH("publishing/fiction", N2920)),"fiction",ISNUMBER(SEARCH("publishing/nonfiction", N2920)),"nonfiction",ISNUMBER(SEARCH("publishing/radio &amp; podcasts", N2920)),"radio &amp; podcasts",ISNUMBER(SEARCH("publishing/translations", N2920)),"translations",ISNUMBER(SEARCH("technology/gadgets", N2920)),"gadgets",ISNUMBER(SEARCH("technology/hardware", N2920)),"hardware",ISNUMBER(SEARCH("technology/makerspaces", N2920)),"makerspaces",ISNUMBER(SEARCH("technology/space exploration", N2920)),"space exploration",ISNUMBER(SEARCH("technology/wearables", N2920)),"wearables",ISNUMBER(SEARCH("technology/web", N2920)),"web",ISNUMBER(SEARCH("theater/musical", N2920)),"musical",ISNUMBER(SEARCH("theater/plays", N2920)),"plays",ISNUMBER(SEARCH("theater/spaces", N2920)),"spaces")</f>
        <v>plays</v>
      </c>
      <c r="S2920" s="6">
        <f t="shared" si="227"/>
        <v>42278.629710648151</v>
      </c>
      <c r="T2920" s="6">
        <f t="shared" si="228"/>
        <v>42306.629710648151</v>
      </c>
    </row>
    <row r="2921" spans="1:20" ht="48" hidden="1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9"/>
        <v>8.5</v>
      </c>
      <c r="Q2921" t="str">
        <f t="shared" si="226"/>
        <v>theater</v>
      </c>
      <c r="R2921" t="str" cm="1">
        <f t="array" ref="R2921">_xlfn.IFS(ISNUMBER(SEARCH("film &amp; video/television", N2921)),"television",ISNUMBER(SEARCH("film &amp; video/animation", N2921)),"animation",ISNUMBER(SEARCH("film &amp; video/documentary", N2921)),"documentary",ISNUMBER(SEARCH("film &amp; video/drama", N2921)),"drama",ISNUMBER(SEARCH("film &amp; video/science fiction", N2921)),"science fiction",ISNUMBER(SEARCH("film &amp; video/shorts", N2921)),"shorts",ISNUMBER(SEARCH("food/food trucks", N2921)),"food trucks",ISNUMBER(SEARCH("food/restaurants", N2921)),"restaurants",ISNUMBER(SEARCH("food/small batch", N2921)),"small batch",ISNUMBER(SEARCH("games/mobile games", N2921)),"mobile games",ISNUMBER(SEARCH("games/tabletop games", N2921)),"tabletop games",ISNUMBER(SEARCH("games/video games", N2921)),"video games",ISNUMBER(SEARCH("music/classical music", N2921)),"classical music",ISNUMBER(SEARCH("music/electronic music", N2921)),"electronic music",ISNUMBER(SEARCH("music/faith", N2921)),"faith",ISNUMBER(SEARCH("music/indie rock", N2921)),"indie rock",ISNUMBER(SEARCH("music/jazz", N2921)),"jazz",ISNUMBER(SEARCH("music/metal", N2921)),"metal",ISNUMBER(SEARCH("music/pop", N2921)),"pop",ISNUMBER(SEARCH("music/rock", N2921)),"rock",ISNUMBER(SEARCH("music/world music", N2921)),"world music",ISNUMBER(SEARCH("journalism/audio", N2921)),"audio",ISNUMBER(SEARCH("photography/nature", N2921)),"nature",ISNUMBER(SEARCH("photography/people", N2921)),"people",ISNUMBER(SEARCH("photography/photobooks", N2921)),"photobooks",ISNUMBER(SEARCH("photography/places", N2921)),"places",ISNUMBER(SEARCH("publishing/art books", N2921)),"art books",ISNUMBER(SEARCH("publishing/children's books", N2921)),"children's books",ISNUMBER(SEARCH("publishing/fiction", N2921)),"fiction",ISNUMBER(SEARCH("publishing/nonfiction", N2921)),"nonfiction",ISNUMBER(SEARCH("publishing/radio &amp; podcasts", N2921)),"radio &amp; podcasts",ISNUMBER(SEARCH("publishing/translations", N2921)),"translations",ISNUMBER(SEARCH("technology/gadgets", N2921)),"gadgets",ISNUMBER(SEARCH("technology/hardware", N2921)),"hardware",ISNUMBER(SEARCH("technology/makerspaces", N2921)),"makerspaces",ISNUMBER(SEARCH("technology/space exploration", N2921)),"space exploration",ISNUMBER(SEARCH("technology/wearables", N2921)),"wearables",ISNUMBER(SEARCH("technology/web", N2921)),"web",ISNUMBER(SEARCH("theater/musical", N2921)),"musical",ISNUMBER(SEARCH("theater/plays", N2921)),"plays",ISNUMBER(SEARCH("theater/spaces", N2921)),"spaces")</f>
        <v>plays</v>
      </c>
      <c r="S2921" s="6">
        <f t="shared" si="227"/>
        <v>41826.61954861111</v>
      </c>
      <c r="T2921" s="6">
        <f t="shared" si="228"/>
        <v>41856.61954861111</v>
      </c>
    </row>
    <row r="2922" spans="1:20" ht="48" hidden="1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9"/>
        <v>51.615384615384613</v>
      </c>
      <c r="Q2922" t="str">
        <f t="shared" si="226"/>
        <v>theater</v>
      </c>
      <c r="R2922" t="str" cm="1">
        <f t="array" ref="R2922">_xlfn.IFS(ISNUMBER(SEARCH("film &amp; video/television", N2922)),"television",ISNUMBER(SEARCH("film &amp; video/animation", N2922)),"animation",ISNUMBER(SEARCH("film &amp; video/documentary", N2922)),"documentary",ISNUMBER(SEARCH("film &amp; video/drama", N2922)),"drama",ISNUMBER(SEARCH("film &amp; video/science fiction", N2922)),"science fiction",ISNUMBER(SEARCH("film &amp; video/shorts", N2922)),"shorts",ISNUMBER(SEARCH("food/food trucks", N2922)),"food trucks",ISNUMBER(SEARCH("food/restaurants", N2922)),"restaurants",ISNUMBER(SEARCH("food/small batch", N2922)),"small batch",ISNUMBER(SEARCH("games/mobile games", N2922)),"mobile games",ISNUMBER(SEARCH("games/tabletop games", N2922)),"tabletop games",ISNUMBER(SEARCH("games/video games", N2922)),"video games",ISNUMBER(SEARCH("music/classical music", N2922)),"classical music",ISNUMBER(SEARCH("music/electronic music", N2922)),"electronic music",ISNUMBER(SEARCH("music/faith", N2922)),"faith",ISNUMBER(SEARCH("music/indie rock", N2922)),"indie rock",ISNUMBER(SEARCH("music/jazz", N2922)),"jazz",ISNUMBER(SEARCH("music/metal", N2922)),"metal",ISNUMBER(SEARCH("music/pop", N2922)),"pop",ISNUMBER(SEARCH("music/rock", N2922)),"rock",ISNUMBER(SEARCH("music/world music", N2922)),"world music",ISNUMBER(SEARCH("journalism/audio", N2922)),"audio",ISNUMBER(SEARCH("photography/nature", N2922)),"nature",ISNUMBER(SEARCH("photography/people", N2922)),"people",ISNUMBER(SEARCH("photography/photobooks", N2922)),"photobooks",ISNUMBER(SEARCH("photography/places", N2922)),"places",ISNUMBER(SEARCH("publishing/art books", N2922)),"art books",ISNUMBER(SEARCH("publishing/children's books", N2922)),"children's books",ISNUMBER(SEARCH("publishing/fiction", N2922)),"fiction",ISNUMBER(SEARCH("publishing/nonfiction", N2922)),"nonfiction",ISNUMBER(SEARCH("publishing/radio &amp; podcasts", N2922)),"radio &amp; podcasts",ISNUMBER(SEARCH("publishing/translations", N2922)),"translations",ISNUMBER(SEARCH("technology/gadgets", N2922)),"gadgets",ISNUMBER(SEARCH("technology/hardware", N2922)),"hardware",ISNUMBER(SEARCH("technology/makerspaces", N2922)),"makerspaces",ISNUMBER(SEARCH("technology/space exploration", N2922)),"space exploration",ISNUMBER(SEARCH("technology/wearables", N2922)),"wearables",ISNUMBER(SEARCH("technology/web", N2922)),"web",ISNUMBER(SEARCH("theater/musical", N2922)),"musical",ISNUMBER(SEARCH("theater/plays", N2922)),"plays",ISNUMBER(SEARCH("theater/spaces", N2922)),"spaces")</f>
        <v>plays</v>
      </c>
      <c r="S2922" s="6">
        <f t="shared" si="227"/>
        <v>42058.792476851857</v>
      </c>
      <c r="T2922" s="6">
        <f t="shared" si="228"/>
        <v>42088.750810185185</v>
      </c>
    </row>
    <row r="2923" spans="1:20" ht="32" hidden="1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9"/>
        <v>43</v>
      </c>
      <c r="Q2923" t="str">
        <f t="shared" si="226"/>
        <v>music</v>
      </c>
      <c r="R2923" t="str" cm="1">
        <f t="array" ref="R2923">_xlfn.IFS(ISNUMBER(SEARCH("film &amp; video/television", N2923)),"television",ISNUMBER(SEARCH("film &amp; video/animation", N2923)),"animation",ISNUMBER(SEARCH("film &amp; video/documentary", N2923)),"documentary",ISNUMBER(SEARCH("film &amp; video/drama", N2923)),"drama",ISNUMBER(SEARCH("film &amp; video/science fiction", N2923)),"science fiction",ISNUMBER(SEARCH("film &amp; video/shorts", N2923)),"shorts",ISNUMBER(SEARCH("food/food trucks", N2923)),"food trucks",ISNUMBER(SEARCH("food/restaurants", N2923)),"restaurants",ISNUMBER(SEARCH("food/small batch", N2923)),"small batch",ISNUMBER(SEARCH("games/mobile games", N2923)),"mobile games",ISNUMBER(SEARCH("games/tabletop games", N2923)),"tabletop games",ISNUMBER(SEARCH("games/video games", N2923)),"video games",ISNUMBER(SEARCH("music/classical music", N2923)),"classical music",ISNUMBER(SEARCH("music/electronic music", N2923)),"electronic music",ISNUMBER(SEARCH("music/faith", N2923)),"faith",ISNUMBER(SEARCH("music/indie rock", N2923)),"indie rock",ISNUMBER(SEARCH("music/jazz", N2923)),"jazz",ISNUMBER(SEARCH("music/metal", N2923)),"metal",ISNUMBER(SEARCH("music/pop", N2923)),"pop",ISNUMBER(SEARCH("music/rock", N2923)),"rock",ISNUMBER(SEARCH("music/world music", N2923)),"world music",ISNUMBER(SEARCH("journalism/audio", N2923)),"audio",ISNUMBER(SEARCH("photography/nature", N2923)),"nature",ISNUMBER(SEARCH("photography/people", N2923)),"people",ISNUMBER(SEARCH("photography/photobooks", N2923)),"photobooks",ISNUMBER(SEARCH("photography/places", N2923)),"places",ISNUMBER(SEARCH("publishing/art books", N2923)),"art books",ISNUMBER(SEARCH("publishing/children's books", N2923)),"children's books",ISNUMBER(SEARCH("publishing/fiction", N2923)),"fiction",ISNUMBER(SEARCH("publishing/nonfiction", N2923)),"nonfiction",ISNUMBER(SEARCH("publishing/radio &amp; podcasts", N2923)),"radio &amp; podcasts",ISNUMBER(SEARCH("publishing/translations", N2923)),"translations",ISNUMBER(SEARCH("technology/gadgets", N2923)),"gadgets",ISNUMBER(SEARCH("technology/hardware", N2923)),"hardware",ISNUMBER(SEARCH("technology/makerspaces", N2923)),"makerspaces",ISNUMBER(SEARCH("technology/space exploration", N2923)),"space exploration",ISNUMBER(SEARCH("technology/wearables", N2923)),"wearables",ISNUMBER(SEARCH("technology/web", N2923)),"web",ISNUMBER(SEARCH("theater/musical", N2923)),"musical",ISNUMBER(SEARCH("theater/plays", N2923)),"plays",ISNUMBER(SEARCH("theater/spaces", N2923)),"spaces")</f>
        <v>musical</v>
      </c>
      <c r="S2923" s="6">
        <f t="shared" si="227"/>
        <v>41877.886620370373</v>
      </c>
      <c r="T2923" s="6">
        <f t="shared" si="228"/>
        <v>41907.886620370373</v>
      </c>
    </row>
    <row r="2924" spans="1:20" ht="48" hidden="1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9"/>
        <v>83.333333333333329</v>
      </c>
      <c r="Q2924" t="str">
        <f t="shared" si="226"/>
        <v>music</v>
      </c>
      <c r="R2924" t="str" cm="1">
        <f t="array" ref="R2924">_xlfn.IFS(ISNUMBER(SEARCH("film &amp; video/television", N2924)),"television",ISNUMBER(SEARCH("film &amp; video/animation", N2924)),"animation",ISNUMBER(SEARCH("film &amp; video/documentary", N2924)),"documentary",ISNUMBER(SEARCH("film &amp; video/drama", N2924)),"drama",ISNUMBER(SEARCH("film &amp; video/science fiction", N2924)),"science fiction",ISNUMBER(SEARCH("film &amp; video/shorts", N2924)),"shorts",ISNUMBER(SEARCH("food/food trucks", N2924)),"food trucks",ISNUMBER(SEARCH("food/restaurants", N2924)),"restaurants",ISNUMBER(SEARCH("food/small batch", N2924)),"small batch",ISNUMBER(SEARCH("games/mobile games", N2924)),"mobile games",ISNUMBER(SEARCH("games/tabletop games", N2924)),"tabletop games",ISNUMBER(SEARCH("games/video games", N2924)),"video games",ISNUMBER(SEARCH("music/classical music", N2924)),"classical music",ISNUMBER(SEARCH("music/electronic music", N2924)),"electronic music",ISNUMBER(SEARCH("music/faith", N2924)),"faith",ISNUMBER(SEARCH("music/indie rock", N2924)),"indie rock",ISNUMBER(SEARCH("music/jazz", N2924)),"jazz",ISNUMBER(SEARCH("music/metal", N2924)),"metal",ISNUMBER(SEARCH("music/pop", N2924)),"pop",ISNUMBER(SEARCH("music/rock", N2924)),"rock",ISNUMBER(SEARCH("music/world music", N2924)),"world music",ISNUMBER(SEARCH("journalism/audio", N2924)),"audio",ISNUMBER(SEARCH("photography/nature", N2924)),"nature",ISNUMBER(SEARCH("photography/people", N2924)),"people",ISNUMBER(SEARCH("photography/photobooks", N2924)),"photobooks",ISNUMBER(SEARCH("photography/places", N2924)),"places",ISNUMBER(SEARCH("publishing/art books", N2924)),"art books",ISNUMBER(SEARCH("publishing/children's books", N2924)),"children's books",ISNUMBER(SEARCH("publishing/fiction", N2924)),"fiction",ISNUMBER(SEARCH("publishing/nonfiction", N2924)),"nonfiction",ISNUMBER(SEARCH("publishing/radio &amp; podcasts", N2924)),"radio &amp; podcasts",ISNUMBER(SEARCH("publishing/translations", N2924)),"translations",ISNUMBER(SEARCH("technology/gadgets", N2924)),"gadgets",ISNUMBER(SEARCH("technology/hardware", N2924)),"hardware",ISNUMBER(SEARCH("technology/makerspaces", N2924)),"makerspaces",ISNUMBER(SEARCH("technology/space exploration", N2924)),"space exploration",ISNUMBER(SEARCH("technology/wearables", N2924)),"wearables",ISNUMBER(SEARCH("technology/web", N2924)),"web",ISNUMBER(SEARCH("theater/musical", N2924)),"musical",ISNUMBER(SEARCH("theater/plays", N2924)),"plays",ISNUMBER(SEARCH("theater/spaces", N2924)),"spaces")</f>
        <v>musical</v>
      </c>
      <c r="S2924" s="6">
        <f t="shared" si="227"/>
        <v>42097.874155092592</v>
      </c>
      <c r="T2924" s="6">
        <f t="shared" si="228"/>
        <v>42142.874155092592</v>
      </c>
    </row>
    <row r="2925" spans="1:20" ht="48" hidden="1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9"/>
        <v>30</v>
      </c>
      <c r="Q2925" t="str">
        <f t="shared" si="226"/>
        <v>music</v>
      </c>
      <c r="R2925" t="str" cm="1">
        <f t="array" ref="R2925">_xlfn.IFS(ISNUMBER(SEARCH("film &amp; video/television", N2925)),"television",ISNUMBER(SEARCH("film &amp; video/animation", N2925)),"animation",ISNUMBER(SEARCH("film &amp; video/documentary", N2925)),"documentary",ISNUMBER(SEARCH("film &amp; video/drama", N2925)),"drama",ISNUMBER(SEARCH("film &amp; video/science fiction", N2925)),"science fiction",ISNUMBER(SEARCH("film &amp; video/shorts", N2925)),"shorts",ISNUMBER(SEARCH("food/food trucks", N2925)),"food trucks",ISNUMBER(SEARCH("food/restaurants", N2925)),"restaurants",ISNUMBER(SEARCH("food/small batch", N2925)),"small batch",ISNUMBER(SEARCH("games/mobile games", N2925)),"mobile games",ISNUMBER(SEARCH("games/tabletop games", N2925)),"tabletop games",ISNUMBER(SEARCH("games/video games", N2925)),"video games",ISNUMBER(SEARCH("music/classical music", N2925)),"classical music",ISNUMBER(SEARCH("music/electronic music", N2925)),"electronic music",ISNUMBER(SEARCH("music/faith", N2925)),"faith",ISNUMBER(SEARCH("music/indie rock", N2925)),"indie rock",ISNUMBER(SEARCH("music/jazz", N2925)),"jazz",ISNUMBER(SEARCH("music/metal", N2925)),"metal",ISNUMBER(SEARCH("music/pop", N2925)),"pop",ISNUMBER(SEARCH("music/rock", N2925)),"rock",ISNUMBER(SEARCH("music/world music", N2925)),"world music",ISNUMBER(SEARCH("journalism/audio", N2925)),"audio",ISNUMBER(SEARCH("photography/nature", N2925)),"nature",ISNUMBER(SEARCH("photography/people", N2925)),"people",ISNUMBER(SEARCH("photography/photobooks", N2925)),"photobooks",ISNUMBER(SEARCH("photography/places", N2925)),"places",ISNUMBER(SEARCH("publishing/art books", N2925)),"art books",ISNUMBER(SEARCH("publishing/children's books", N2925)),"children's books",ISNUMBER(SEARCH("publishing/fiction", N2925)),"fiction",ISNUMBER(SEARCH("publishing/nonfiction", N2925)),"nonfiction",ISNUMBER(SEARCH("publishing/radio &amp; podcasts", N2925)),"radio &amp; podcasts",ISNUMBER(SEARCH("publishing/translations", N2925)),"translations",ISNUMBER(SEARCH("technology/gadgets", N2925)),"gadgets",ISNUMBER(SEARCH("technology/hardware", N2925)),"hardware",ISNUMBER(SEARCH("technology/makerspaces", N2925)),"makerspaces",ISNUMBER(SEARCH("technology/space exploration", N2925)),"space exploration",ISNUMBER(SEARCH("technology/wearables", N2925)),"wearables",ISNUMBER(SEARCH("technology/web", N2925)),"web",ISNUMBER(SEARCH("theater/musical", N2925)),"musical",ISNUMBER(SEARCH("theater/plays", N2925)),"plays",ISNUMBER(SEARCH("theater/spaces", N2925)),"spaces")</f>
        <v>musical</v>
      </c>
      <c r="S2925" s="6">
        <f t="shared" si="227"/>
        <v>42013.15253472222</v>
      </c>
      <c r="T2925" s="6">
        <f t="shared" si="228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9"/>
        <v>175.51020408163265</v>
      </c>
      <c r="Q2926" t="str">
        <f t="shared" si="226"/>
        <v>music</v>
      </c>
      <c r="R2926" t="str" cm="1">
        <f t="array" ref="R2926">_xlfn.IFS(ISNUMBER(SEARCH("film &amp; video/television", N2926)),"television",ISNUMBER(SEARCH("film &amp; video/animation", N2926)),"animation",ISNUMBER(SEARCH("film &amp; video/documentary", N2926)),"documentary",ISNUMBER(SEARCH("film &amp; video/drama", N2926)),"drama",ISNUMBER(SEARCH("film &amp; video/science fiction", N2926)),"science fiction",ISNUMBER(SEARCH("film &amp; video/shorts", N2926)),"shorts",ISNUMBER(SEARCH("food/food trucks", N2926)),"food trucks",ISNUMBER(SEARCH("food/restaurants", N2926)),"restaurants",ISNUMBER(SEARCH("food/small batch", N2926)),"small batch",ISNUMBER(SEARCH("games/mobile games", N2926)),"mobile games",ISNUMBER(SEARCH("games/tabletop games", N2926)),"tabletop games",ISNUMBER(SEARCH("games/video games", N2926)),"video games",ISNUMBER(SEARCH("music/classical music", N2926)),"classical music",ISNUMBER(SEARCH("music/electronic music", N2926)),"electronic music",ISNUMBER(SEARCH("music/faith", N2926)),"faith",ISNUMBER(SEARCH("music/indie rock", N2926)),"indie rock",ISNUMBER(SEARCH("music/jazz", N2926)),"jazz",ISNUMBER(SEARCH("music/metal", N2926)),"metal",ISNUMBER(SEARCH("music/pop", N2926)),"pop",ISNUMBER(SEARCH("music/rock", N2926)),"rock",ISNUMBER(SEARCH("music/world music", N2926)),"world music",ISNUMBER(SEARCH("journalism/audio", N2926)),"audio",ISNUMBER(SEARCH("photography/nature", N2926)),"nature",ISNUMBER(SEARCH("photography/people", N2926)),"people",ISNUMBER(SEARCH("photography/photobooks", N2926)),"photobooks",ISNUMBER(SEARCH("photography/places", N2926)),"places",ISNUMBER(SEARCH("publishing/art books", N2926)),"art books",ISNUMBER(SEARCH("publishing/children's books", N2926)),"children's books",ISNUMBER(SEARCH("publishing/fiction", N2926)),"fiction",ISNUMBER(SEARCH("publishing/nonfiction", N2926)),"nonfiction",ISNUMBER(SEARCH("publishing/radio &amp; podcasts", N2926)),"radio &amp; podcasts",ISNUMBER(SEARCH("publishing/translations", N2926)),"translations",ISNUMBER(SEARCH("technology/gadgets", N2926)),"gadgets",ISNUMBER(SEARCH("technology/hardware", N2926)),"hardware",ISNUMBER(SEARCH("technology/makerspaces", N2926)),"makerspaces",ISNUMBER(SEARCH("technology/space exploration", N2926)),"space exploration",ISNUMBER(SEARCH("technology/wearables", N2926)),"wearables",ISNUMBER(SEARCH("technology/web", N2926)),"web",ISNUMBER(SEARCH("theater/musical", N2926)),"musical",ISNUMBER(SEARCH("theater/plays", N2926)),"plays",ISNUMBER(SEARCH("theater/spaces", N2926)),"spaces")</f>
        <v>musical</v>
      </c>
      <c r="S2926" s="6">
        <f t="shared" si="227"/>
        <v>42103.556828703702</v>
      </c>
      <c r="T2926" s="6">
        <f t="shared" si="228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9"/>
        <v>231.66175879396985</v>
      </c>
      <c r="Q2927" t="str">
        <f t="shared" si="226"/>
        <v>music</v>
      </c>
      <c r="R2927" t="str" cm="1">
        <f t="array" ref="R2927">_xlfn.IFS(ISNUMBER(SEARCH("film &amp; video/television", N2927)),"television",ISNUMBER(SEARCH("film &amp; video/animation", N2927)),"animation",ISNUMBER(SEARCH("film &amp; video/documentary", N2927)),"documentary",ISNUMBER(SEARCH("film &amp; video/drama", N2927)),"drama",ISNUMBER(SEARCH("film &amp; video/science fiction", N2927)),"science fiction",ISNUMBER(SEARCH("film &amp; video/shorts", N2927)),"shorts",ISNUMBER(SEARCH("food/food trucks", N2927)),"food trucks",ISNUMBER(SEARCH("food/restaurants", N2927)),"restaurants",ISNUMBER(SEARCH("food/small batch", N2927)),"small batch",ISNUMBER(SEARCH("games/mobile games", N2927)),"mobile games",ISNUMBER(SEARCH("games/tabletop games", N2927)),"tabletop games",ISNUMBER(SEARCH("games/video games", N2927)),"video games",ISNUMBER(SEARCH("music/classical music", N2927)),"classical music",ISNUMBER(SEARCH("music/electronic music", N2927)),"electronic music",ISNUMBER(SEARCH("music/faith", N2927)),"faith",ISNUMBER(SEARCH("music/indie rock", N2927)),"indie rock",ISNUMBER(SEARCH("music/jazz", N2927)),"jazz",ISNUMBER(SEARCH("music/metal", N2927)),"metal",ISNUMBER(SEARCH("music/pop", N2927)),"pop",ISNUMBER(SEARCH("music/rock", N2927)),"rock",ISNUMBER(SEARCH("music/world music", N2927)),"world music",ISNUMBER(SEARCH("journalism/audio", N2927)),"audio",ISNUMBER(SEARCH("photography/nature", N2927)),"nature",ISNUMBER(SEARCH("photography/people", N2927)),"people",ISNUMBER(SEARCH("photography/photobooks", N2927)),"photobooks",ISNUMBER(SEARCH("photography/places", N2927)),"places",ISNUMBER(SEARCH("publishing/art books", N2927)),"art books",ISNUMBER(SEARCH("publishing/children's books", N2927)),"children's books",ISNUMBER(SEARCH("publishing/fiction", N2927)),"fiction",ISNUMBER(SEARCH("publishing/nonfiction", N2927)),"nonfiction",ISNUMBER(SEARCH("publishing/radio &amp; podcasts", N2927)),"radio &amp; podcasts",ISNUMBER(SEARCH("publishing/translations", N2927)),"translations",ISNUMBER(SEARCH("technology/gadgets", N2927)),"gadgets",ISNUMBER(SEARCH("technology/hardware", N2927)),"hardware",ISNUMBER(SEARCH("technology/makerspaces", N2927)),"makerspaces",ISNUMBER(SEARCH("technology/space exploration", N2927)),"space exploration",ISNUMBER(SEARCH("technology/wearables", N2927)),"wearables",ISNUMBER(SEARCH("technology/web", N2927)),"web",ISNUMBER(SEARCH("theater/musical", N2927)),"musical",ISNUMBER(SEARCH("theater/plays", N2927)),"plays",ISNUMBER(SEARCH("theater/spaces", N2927)),"spaces")</f>
        <v>musical</v>
      </c>
      <c r="S2927" s="6">
        <f t="shared" si="227"/>
        <v>41863.584120370368</v>
      </c>
      <c r="T2927" s="6">
        <f t="shared" si="228"/>
        <v>41893.584120370368</v>
      </c>
    </row>
    <row r="2928" spans="1:20" ht="48" hidden="1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9"/>
        <v>75</v>
      </c>
      <c r="Q2928" t="str">
        <f t="shared" si="226"/>
        <v>music</v>
      </c>
      <c r="R2928" t="str" cm="1">
        <f t="array" ref="R2928">_xlfn.IFS(ISNUMBER(SEARCH("film &amp; video/television", N2928)),"television",ISNUMBER(SEARCH("film &amp; video/animation", N2928)),"animation",ISNUMBER(SEARCH("film &amp; video/documentary", N2928)),"documentary",ISNUMBER(SEARCH("film &amp; video/drama", N2928)),"drama",ISNUMBER(SEARCH("film &amp; video/science fiction", N2928)),"science fiction",ISNUMBER(SEARCH("film &amp; video/shorts", N2928)),"shorts",ISNUMBER(SEARCH("food/food trucks", N2928)),"food trucks",ISNUMBER(SEARCH("food/restaurants", N2928)),"restaurants",ISNUMBER(SEARCH("food/small batch", N2928)),"small batch",ISNUMBER(SEARCH("games/mobile games", N2928)),"mobile games",ISNUMBER(SEARCH("games/tabletop games", N2928)),"tabletop games",ISNUMBER(SEARCH("games/video games", N2928)),"video games",ISNUMBER(SEARCH("music/classical music", N2928)),"classical music",ISNUMBER(SEARCH("music/electronic music", N2928)),"electronic music",ISNUMBER(SEARCH("music/faith", N2928)),"faith",ISNUMBER(SEARCH("music/indie rock", N2928)),"indie rock",ISNUMBER(SEARCH("music/jazz", N2928)),"jazz",ISNUMBER(SEARCH("music/metal", N2928)),"metal",ISNUMBER(SEARCH("music/pop", N2928)),"pop",ISNUMBER(SEARCH("music/rock", N2928)),"rock",ISNUMBER(SEARCH("music/world music", N2928)),"world music",ISNUMBER(SEARCH("journalism/audio", N2928)),"audio",ISNUMBER(SEARCH("photography/nature", N2928)),"nature",ISNUMBER(SEARCH("photography/people", N2928)),"people",ISNUMBER(SEARCH("photography/photobooks", N2928)),"photobooks",ISNUMBER(SEARCH("photography/places", N2928)),"places",ISNUMBER(SEARCH("publishing/art books", N2928)),"art books",ISNUMBER(SEARCH("publishing/children's books", N2928)),"children's books",ISNUMBER(SEARCH("publishing/fiction", N2928)),"fiction",ISNUMBER(SEARCH("publishing/nonfiction", N2928)),"nonfiction",ISNUMBER(SEARCH("publishing/radio &amp; podcasts", N2928)),"radio &amp; podcasts",ISNUMBER(SEARCH("publishing/translations", N2928)),"translations",ISNUMBER(SEARCH("technology/gadgets", N2928)),"gadgets",ISNUMBER(SEARCH("technology/hardware", N2928)),"hardware",ISNUMBER(SEARCH("technology/makerspaces", N2928)),"makerspaces",ISNUMBER(SEARCH("technology/space exploration", N2928)),"space exploration",ISNUMBER(SEARCH("technology/wearables", N2928)),"wearables",ISNUMBER(SEARCH("technology/web", N2928)),"web",ISNUMBER(SEARCH("theater/musical", N2928)),"musical",ISNUMBER(SEARCH("theater/plays", N2928)),"plays",ISNUMBER(SEARCH("theater/spaces", N2928)),"spaces")</f>
        <v>musical</v>
      </c>
      <c r="S2928" s="6">
        <f t="shared" si="227"/>
        <v>42044.765960648147</v>
      </c>
      <c r="T2928" s="6">
        <f t="shared" si="228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9"/>
        <v>112.14285714285714</v>
      </c>
      <c r="Q2929" t="str">
        <f t="shared" si="226"/>
        <v>music</v>
      </c>
      <c r="R2929" t="str" cm="1">
        <f t="array" ref="R2929">_xlfn.IFS(ISNUMBER(SEARCH("film &amp; video/television", N2929)),"television",ISNUMBER(SEARCH("film &amp; video/animation", N2929)),"animation",ISNUMBER(SEARCH("film &amp; video/documentary", N2929)),"documentary",ISNUMBER(SEARCH("film &amp; video/drama", N2929)),"drama",ISNUMBER(SEARCH("film &amp; video/science fiction", N2929)),"science fiction",ISNUMBER(SEARCH("film &amp; video/shorts", N2929)),"shorts",ISNUMBER(SEARCH("food/food trucks", N2929)),"food trucks",ISNUMBER(SEARCH("food/restaurants", N2929)),"restaurants",ISNUMBER(SEARCH("food/small batch", N2929)),"small batch",ISNUMBER(SEARCH("games/mobile games", N2929)),"mobile games",ISNUMBER(SEARCH("games/tabletop games", N2929)),"tabletop games",ISNUMBER(SEARCH("games/video games", N2929)),"video games",ISNUMBER(SEARCH("music/classical music", N2929)),"classical music",ISNUMBER(SEARCH("music/electronic music", N2929)),"electronic music",ISNUMBER(SEARCH("music/faith", N2929)),"faith",ISNUMBER(SEARCH("music/indie rock", N2929)),"indie rock",ISNUMBER(SEARCH("music/jazz", N2929)),"jazz",ISNUMBER(SEARCH("music/metal", N2929)),"metal",ISNUMBER(SEARCH("music/pop", N2929)),"pop",ISNUMBER(SEARCH("music/rock", N2929)),"rock",ISNUMBER(SEARCH("music/world music", N2929)),"world music",ISNUMBER(SEARCH("journalism/audio", N2929)),"audio",ISNUMBER(SEARCH("photography/nature", N2929)),"nature",ISNUMBER(SEARCH("photography/people", N2929)),"people",ISNUMBER(SEARCH("photography/photobooks", N2929)),"photobooks",ISNUMBER(SEARCH("photography/places", N2929)),"places",ISNUMBER(SEARCH("publishing/art books", N2929)),"art books",ISNUMBER(SEARCH("publishing/children's books", N2929)),"children's books",ISNUMBER(SEARCH("publishing/fiction", N2929)),"fiction",ISNUMBER(SEARCH("publishing/nonfiction", N2929)),"nonfiction",ISNUMBER(SEARCH("publishing/radio &amp; podcasts", N2929)),"radio &amp; podcasts",ISNUMBER(SEARCH("publishing/translations", N2929)),"translations",ISNUMBER(SEARCH("technology/gadgets", N2929)),"gadgets",ISNUMBER(SEARCH("technology/hardware", N2929)),"hardware",ISNUMBER(SEARCH("technology/makerspaces", N2929)),"makerspaces",ISNUMBER(SEARCH("technology/space exploration", N2929)),"space exploration",ISNUMBER(SEARCH("technology/wearables", N2929)),"wearables",ISNUMBER(SEARCH("technology/web", N2929)),"web",ISNUMBER(SEARCH("theater/musical", N2929)),"musical",ISNUMBER(SEARCH("theater/plays", N2929)),"plays",ISNUMBER(SEARCH("theater/spaces", N2929)),"spaces")</f>
        <v>musical</v>
      </c>
      <c r="S2929" s="6">
        <f t="shared" si="227"/>
        <v>41806.669317129628</v>
      </c>
      <c r="T2929" s="6">
        <f t="shared" si="228"/>
        <v>41835.208333333336</v>
      </c>
    </row>
    <row r="2930" spans="1:20" ht="32" hidden="1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9"/>
        <v>41.666666666666664</v>
      </c>
      <c r="Q2930" t="str">
        <f t="shared" si="226"/>
        <v>music</v>
      </c>
      <c r="R2930" t="str" cm="1">
        <f t="array" ref="R2930">_xlfn.IFS(ISNUMBER(SEARCH("film &amp; video/television", N2930)),"television",ISNUMBER(SEARCH("film &amp; video/animation", N2930)),"animation",ISNUMBER(SEARCH("film &amp; video/documentary", N2930)),"documentary",ISNUMBER(SEARCH("film &amp; video/drama", N2930)),"drama",ISNUMBER(SEARCH("film &amp; video/science fiction", N2930)),"science fiction",ISNUMBER(SEARCH("film &amp; video/shorts", N2930)),"shorts",ISNUMBER(SEARCH("food/food trucks", N2930)),"food trucks",ISNUMBER(SEARCH("food/restaurants", N2930)),"restaurants",ISNUMBER(SEARCH("food/small batch", N2930)),"small batch",ISNUMBER(SEARCH("games/mobile games", N2930)),"mobile games",ISNUMBER(SEARCH("games/tabletop games", N2930)),"tabletop games",ISNUMBER(SEARCH("games/video games", N2930)),"video games",ISNUMBER(SEARCH("music/classical music", N2930)),"classical music",ISNUMBER(SEARCH("music/electronic music", N2930)),"electronic music",ISNUMBER(SEARCH("music/faith", N2930)),"faith",ISNUMBER(SEARCH("music/indie rock", N2930)),"indie rock",ISNUMBER(SEARCH("music/jazz", N2930)),"jazz",ISNUMBER(SEARCH("music/metal", N2930)),"metal",ISNUMBER(SEARCH("music/pop", N2930)),"pop",ISNUMBER(SEARCH("music/rock", N2930)),"rock",ISNUMBER(SEARCH("music/world music", N2930)),"world music",ISNUMBER(SEARCH("journalism/audio", N2930)),"audio",ISNUMBER(SEARCH("photography/nature", N2930)),"nature",ISNUMBER(SEARCH("photography/people", N2930)),"people",ISNUMBER(SEARCH("photography/photobooks", N2930)),"photobooks",ISNUMBER(SEARCH("photography/places", N2930)),"places",ISNUMBER(SEARCH("publishing/art books", N2930)),"art books",ISNUMBER(SEARCH("publishing/children's books", N2930)),"children's books",ISNUMBER(SEARCH("publishing/fiction", N2930)),"fiction",ISNUMBER(SEARCH("publishing/nonfiction", N2930)),"nonfiction",ISNUMBER(SEARCH("publishing/radio &amp; podcasts", N2930)),"radio &amp; podcasts",ISNUMBER(SEARCH("publishing/translations", N2930)),"translations",ISNUMBER(SEARCH("technology/gadgets", N2930)),"gadgets",ISNUMBER(SEARCH("technology/hardware", N2930)),"hardware",ISNUMBER(SEARCH("technology/makerspaces", N2930)),"makerspaces",ISNUMBER(SEARCH("technology/space exploration", N2930)),"space exploration",ISNUMBER(SEARCH("technology/wearables", N2930)),"wearables",ISNUMBER(SEARCH("technology/web", N2930)),"web",ISNUMBER(SEARCH("theater/musical", N2930)),"musical",ISNUMBER(SEARCH("theater/plays", N2930)),"plays",ISNUMBER(SEARCH("theater/spaces", N2930)),"spaces")</f>
        <v>musical</v>
      </c>
      <c r="S2930" s="6">
        <f t="shared" si="227"/>
        <v>42403.998217592598</v>
      </c>
      <c r="T2930" s="6">
        <f t="shared" si="228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9"/>
        <v>255.17343750000001</v>
      </c>
      <c r="Q2931" t="str">
        <f t="shared" si="226"/>
        <v>music</v>
      </c>
      <c r="R2931" t="str" cm="1">
        <f t="array" ref="R2931">_xlfn.IFS(ISNUMBER(SEARCH("film &amp; video/television", N2931)),"television",ISNUMBER(SEARCH("film &amp; video/animation", N2931)),"animation",ISNUMBER(SEARCH("film &amp; video/documentary", N2931)),"documentary",ISNUMBER(SEARCH("film &amp; video/drama", N2931)),"drama",ISNUMBER(SEARCH("film &amp; video/science fiction", N2931)),"science fiction",ISNUMBER(SEARCH("film &amp; video/shorts", N2931)),"shorts",ISNUMBER(SEARCH("food/food trucks", N2931)),"food trucks",ISNUMBER(SEARCH("food/restaurants", N2931)),"restaurants",ISNUMBER(SEARCH("food/small batch", N2931)),"small batch",ISNUMBER(SEARCH("games/mobile games", N2931)),"mobile games",ISNUMBER(SEARCH("games/tabletop games", N2931)),"tabletop games",ISNUMBER(SEARCH("games/video games", N2931)),"video games",ISNUMBER(SEARCH("music/classical music", N2931)),"classical music",ISNUMBER(SEARCH("music/electronic music", N2931)),"electronic music",ISNUMBER(SEARCH("music/faith", N2931)),"faith",ISNUMBER(SEARCH("music/indie rock", N2931)),"indie rock",ISNUMBER(SEARCH("music/jazz", N2931)),"jazz",ISNUMBER(SEARCH("music/metal", N2931)),"metal",ISNUMBER(SEARCH("music/pop", N2931)),"pop",ISNUMBER(SEARCH("music/rock", N2931)),"rock",ISNUMBER(SEARCH("music/world music", N2931)),"world music",ISNUMBER(SEARCH("journalism/audio", N2931)),"audio",ISNUMBER(SEARCH("photography/nature", N2931)),"nature",ISNUMBER(SEARCH("photography/people", N2931)),"people",ISNUMBER(SEARCH("photography/photobooks", N2931)),"photobooks",ISNUMBER(SEARCH("photography/places", N2931)),"places",ISNUMBER(SEARCH("publishing/art books", N2931)),"art books",ISNUMBER(SEARCH("publishing/children's books", N2931)),"children's books",ISNUMBER(SEARCH("publishing/fiction", N2931)),"fiction",ISNUMBER(SEARCH("publishing/nonfiction", N2931)),"nonfiction",ISNUMBER(SEARCH("publishing/radio &amp; podcasts", N2931)),"radio &amp; podcasts",ISNUMBER(SEARCH("publishing/translations", N2931)),"translations",ISNUMBER(SEARCH("technology/gadgets", N2931)),"gadgets",ISNUMBER(SEARCH("technology/hardware", N2931)),"hardware",ISNUMBER(SEARCH("technology/makerspaces", N2931)),"makerspaces",ISNUMBER(SEARCH("technology/space exploration", N2931)),"space exploration",ISNUMBER(SEARCH("technology/wearables", N2931)),"wearables",ISNUMBER(SEARCH("technology/web", N2931)),"web",ISNUMBER(SEARCH("theater/musical", N2931)),"musical",ISNUMBER(SEARCH("theater/plays", N2931)),"plays",ISNUMBER(SEARCH("theater/spaces", N2931)),"spaces")</f>
        <v>musical</v>
      </c>
      <c r="S2931" s="6">
        <f t="shared" si="227"/>
        <v>41754.564328703702</v>
      </c>
      <c r="T2931" s="6">
        <f t="shared" si="228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9"/>
        <v>162.7741935483871</v>
      </c>
      <c r="Q2932" t="str">
        <f t="shared" si="226"/>
        <v>music</v>
      </c>
      <c r="R2932" t="str" cm="1">
        <f t="array" ref="R2932">_xlfn.IFS(ISNUMBER(SEARCH("film &amp; video/television", N2932)),"television",ISNUMBER(SEARCH("film &amp; video/animation", N2932)),"animation",ISNUMBER(SEARCH("film &amp; video/documentary", N2932)),"documentary",ISNUMBER(SEARCH("film &amp; video/drama", N2932)),"drama",ISNUMBER(SEARCH("film &amp; video/science fiction", N2932)),"science fiction",ISNUMBER(SEARCH("film &amp; video/shorts", N2932)),"shorts",ISNUMBER(SEARCH("food/food trucks", N2932)),"food trucks",ISNUMBER(SEARCH("food/restaurants", N2932)),"restaurants",ISNUMBER(SEARCH("food/small batch", N2932)),"small batch",ISNUMBER(SEARCH("games/mobile games", N2932)),"mobile games",ISNUMBER(SEARCH("games/tabletop games", N2932)),"tabletop games",ISNUMBER(SEARCH("games/video games", N2932)),"video games",ISNUMBER(SEARCH("music/classical music", N2932)),"classical music",ISNUMBER(SEARCH("music/electronic music", N2932)),"electronic music",ISNUMBER(SEARCH("music/faith", N2932)),"faith",ISNUMBER(SEARCH("music/indie rock", N2932)),"indie rock",ISNUMBER(SEARCH("music/jazz", N2932)),"jazz",ISNUMBER(SEARCH("music/metal", N2932)),"metal",ISNUMBER(SEARCH("music/pop", N2932)),"pop",ISNUMBER(SEARCH("music/rock", N2932)),"rock",ISNUMBER(SEARCH("music/world music", N2932)),"world music",ISNUMBER(SEARCH("journalism/audio", N2932)),"audio",ISNUMBER(SEARCH("photography/nature", N2932)),"nature",ISNUMBER(SEARCH("photography/people", N2932)),"people",ISNUMBER(SEARCH("photography/photobooks", N2932)),"photobooks",ISNUMBER(SEARCH("photography/places", N2932)),"places",ISNUMBER(SEARCH("publishing/art books", N2932)),"art books",ISNUMBER(SEARCH("publishing/children's books", N2932)),"children's books",ISNUMBER(SEARCH("publishing/fiction", N2932)),"fiction",ISNUMBER(SEARCH("publishing/nonfiction", N2932)),"nonfiction",ISNUMBER(SEARCH("publishing/radio &amp; podcasts", N2932)),"radio &amp; podcasts",ISNUMBER(SEARCH("publishing/translations", N2932)),"translations",ISNUMBER(SEARCH("technology/gadgets", N2932)),"gadgets",ISNUMBER(SEARCH("technology/hardware", N2932)),"hardware",ISNUMBER(SEARCH("technology/makerspaces", N2932)),"makerspaces",ISNUMBER(SEARCH("technology/space exploration", N2932)),"space exploration",ISNUMBER(SEARCH("technology/wearables", N2932)),"wearables",ISNUMBER(SEARCH("technology/web", N2932)),"web",ISNUMBER(SEARCH("theater/musical", N2932)),"musical",ISNUMBER(SEARCH("theater/plays", N2932)),"plays",ISNUMBER(SEARCH("theater/spaces", N2932)),"spaces")</f>
        <v>musical</v>
      </c>
      <c r="S2932" s="6">
        <f t="shared" si="227"/>
        <v>42101.584074074075</v>
      </c>
      <c r="T2932" s="6">
        <f t="shared" si="228"/>
        <v>42131.584074074075</v>
      </c>
    </row>
    <row r="2933" spans="1:20" ht="48" hidden="1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9"/>
        <v>88.333333333333329</v>
      </c>
      <c r="Q2933" t="str">
        <f t="shared" si="226"/>
        <v>music</v>
      </c>
      <c r="R2933" t="str" cm="1">
        <f t="array" ref="R2933">_xlfn.IFS(ISNUMBER(SEARCH("film &amp; video/television", N2933)),"television",ISNUMBER(SEARCH("film &amp; video/animation", N2933)),"animation",ISNUMBER(SEARCH("film &amp; video/documentary", N2933)),"documentary",ISNUMBER(SEARCH("film &amp; video/drama", N2933)),"drama",ISNUMBER(SEARCH("film &amp; video/science fiction", N2933)),"science fiction",ISNUMBER(SEARCH("film &amp; video/shorts", N2933)),"shorts",ISNUMBER(SEARCH("food/food trucks", N2933)),"food trucks",ISNUMBER(SEARCH("food/restaurants", N2933)),"restaurants",ISNUMBER(SEARCH("food/small batch", N2933)),"small batch",ISNUMBER(SEARCH("games/mobile games", N2933)),"mobile games",ISNUMBER(SEARCH("games/tabletop games", N2933)),"tabletop games",ISNUMBER(SEARCH("games/video games", N2933)),"video games",ISNUMBER(SEARCH("music/classical music", N2933)),"classical music",ISNUMBER(SEARCH("music/electronic music", N2933)),"electronic music",ISNUMBER(SEARCH("music/faith", N2933)),"faith",ISNUMBER(SEARCH("music/indie rock", N2933)),"indie rock",ISNUMBER(SEARCH("music/jazz", N2933)),"jazz",ISNUMBER(SEARCH("music/metal", N2933)),"metal",ISNUMBER(SEARCH("music/pop", N2933)),"pop",ISNUMBER(SEARCH("music/rock", N2933)),"rock",ISNUMBER(SEARCH("music/world music", N2933)),"world music",ISNUMBER(SEARCH("journalism/audio", N2933)),"audio",ISNUMBER(SEARCH("photography/nature", N2933)),"nature",ISNUMBER(SEARCH("photography/people", N2933)),"people",ISNUMBER(SEARCH("photography/photobooks", N2933)),"photobooks",ISNUMBER(SEARCH("photography/places", N2933)),"places",ISNUMBER(SEARCH("publishing/art books", N2933)),"art books",ISNUMBER(SEARCH("publishing/children's books", N2933)),"children's books",ISNUMBER(SEARCH("publishing/fiction", N2933)),"fiction",ISNUMBER(SEARCH("publishing/nonfiction", N2933)),"nonfiction",ISNUMBER(SEARCH("publishing/radio &amp; podcasts", N2933)),"radio &amp; podcasts",ISNUMBER(SEARCH("publishing/translations", N2933)),"translations",ISNUMBER(SEARCH("technology/gadgets", N2933)),"gadgets",ISNUMBER(SEARCH("technology/hardware", N2933)),"hardware",ISNUMBER(SEARCH("technology/makerspaces", N2933)),"makerspaces",ISNUMBER(SEARCH("technology/space exploration", N2933)),"space exploration",ISNUMBER(SEARCH("technology/wearables", N2933)),"wearables",ISNUMBER(SEARCH("technology/web", N2933)),"web",ISNUMBER(SEARCH("theater/musical", N2933)),"musical",ISNUMBER(SEARCH("theater/plays", N2933)),"plays",ISNUMBER(SEARCH("theater/spaces", N2933)),"spaces")</f>
        <v>musical</v>
      </c>
      <c r="S2933" s="6">
        <f t="shared" si="227"/>
        <v>41872.291238425925</v>
      </c>
      <c r="T2933" s="6">
        <f t="shared" si="228"/>
        <v>41897.255555555559</v>
      </c>
    </row>
    <row r="2934" spans="1:20" ht="48" hidden="1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9"/>
        <v>85.736842105263165</v>
      </c>
      <c r="Q2934" t="str">
        <f t="shared" si="226"/>
        <v>music</v>
      </c>
      <c r="R2934" t="str" cm="1">
        <f t="array" ref="R2934">_xlfn.IFS(ISNUMBER(SEARCH("film &amp; video/television", N2934)),"television",ISNUMBER(SEARCH("film &amp; video/animation", N2934)),"animation",ISNUMBER(SEARCH("film &amp; video/documentary", N2934)),"documentary",ISNUMBER(SEARCH("film &amp; video/drama", N2934)),"drama",ISNUMBER(SEARCH("film &amp; video/science fiction", N2934)),"science fiction",ISNUMBER(SEARCH("film &amp; video/shorts", N2934)),"shorts",ISNUMBER(SEARCH("food/food trucks", N2934)),"food trucks",ISNUMBER(SEARCH("food/restaurants", N2934)),"restaurants",ISNUMBER(SEARCH("food/small batch", N2934)),"small batch",ISNUMBER(SEARCH("games/mobile games", N2934)),"mobile games",ISNUMBER(SEARCH("games/tabletop games", N2934)),"tabletop games",ISNUMBER(SEARCH("games/video games", N2934)),"video games",ISNUMBER(SEARCH("music/classical music", N2934)),"classical music",ISNUMBER(SEARCH("music/electronic music", N2934)),"electronic music",ISNUMBER(SEARCH("music/faith", N2934)),"faith",ISNUMBER(SEARCH("music/indie rock", N2934)),"indie rock",ISNUMBER(SEARCH("music/jazz", N2934)),"jazz",ISNUMBER(SEARCH("music/metal", N2934)),"metal",ISNUMBER(SEARCH("music/pop", N2934)),"pop",ISNUMBER(SEARCH("music/rock", N2934)),"rock",ISNUMBER(SEARCH("music/world music", N2934)),"world music",ISNUMBER(SEARCH("journalism/audio", N2934)),"audio",ISNUMBER(SEARCH("photography/nature", N2934)),"nature",ISNUMBER(SEARCH("photography/people", N2934)),"people",ISNUMBER(SEARCH("photography/photobooks", N2934)),"photobooks",ISNUMBER(SEARCH("photography/places", N2934)),"places",ISNUMBER(SEARCH("publishing/art books", N2934)),"art books",ISNUMBER(SEARCH("publishing/children's books", N2934)),"children's books",ISNUMBER(SEARCH("publishing/fiction", N2934)),"fiction",ISNUMBER(SEARCH("publishing/nonfiction", N2934)),"nonfiction",ISNUMBER(SEARCH("publishing/radio &amp; podcasts", N2934)),"radio &amp; podcasts",ISNUMBER(SEARCH("publishing/translations", N2934)),"translations",ISNUMBER(SEARCH("technology/gadgets", N2934)),"gadgets",ISNUMBER(SEARCH("technology/hardware", N2934)),"hardware",ISNUMBER(SEARCH("technology/makerspaces", N2934)),"makerspaces",ISNUMBER(SEARCH("technology/space exploration", N2934)),"space exploration",ISNUMBER(SEARCH("technology/wearables", N2934)),"wearables",ISNUMBER(SEARCH("technology/web", N2934)),"web",ISNUMBER(SEARCH("theater/musical", N2934)),"musical",ISNUMBER(SEARCH("theater/plays", N2934)),"plays",ISNUMBER(SEARCH("theater/spaces", N2934)),"spaces")</f>
        <v>musical</v>
      </c>
      <c r="S2934" s="6">
        <f t="shared" si="227"/>
        <v>42025.164780092593</v>
      </c>
      <c r="T2934" s="6">
        <f t="shared" si="228"/>
        <v>42056.458333333328</v>
      </c>
    </row>
    <row r="2935" spans="1:20" ht="48" hidden="1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9"/>
        <v>47.574074074074076</v>
      </c>
      <c r="Q2935" t="str">
        <f t="shared" si="226"/>
        <v>music</v>
      </c>
      <c r="R2935" t="str" cm="1">
        <f t="array" ref="R2935">_xlfn.IFS(ISNUMBER(SEARCH("film &amp; video/television", N2935)),"television",ISNUMBER(SEARCH("film &amp; video/animation", N2935)),"animation",ISNUMBER(SEARCH("film &amp; video/documentary", N2935)),"documentary",ISNUMBER(SEARCH("film &amp; video/drama", N2935)),"drama",ISNUMBER(SEARCH("film &amp; video/science fiction", N2935)),"science fiction",ISNUMBER(SEARCH("film &amp; video/shorts", N2935)),"shorts",ISNUMBER(SEARCH("food/food trucks", N2935)),"food trucks",ISNUMBER(SEARCH("food/restaurants", N2935)),"restaurants",ISNUMBER(SEARCH("food/small batch", N2935)),"small batch",ISNUMBER(SEARCH("games/mobile games", N2935)),"mobile games",ISNUMBER(SEARCH("games/tabletop games", N2935)),"tabletop games",ISNUMBER(SEARCH("games/video games", N2935)),"video games",ISNUMBER(SEARCH("music/classical music", N2935)),"classical music",ISNUMBER(SEARCH("music/electronic music", N2935)),"electronic music",ISNUMBER(SEARCH("music/faith", N2935)),"faith",ISNUMBER(SEARCH("music/indie rock", N2935)),"indie rock",ISNUMBER(SEARCH("music/jazz", N2935)),"jazz",ISNUMBER(SEARCH("music/metal", N2935)),"metal",ISNUMBER(SEARCH("music/pop", N2935)),"pop",ISNUMBER(SEARCH("music/rock", N2935)),"rock",ISNUMBER(SEARCH("music/world music", N2935)),"world music",ISNUMBER(SEARCH("journalism/audio", N2935)),"audio",ISNUMBER(SEARCH("photography/nature", N2935)),"nature",ISNUMBER(SEARCH("photography/people", N2935)),"people",ISNUMBER(SEARCH("photography/photobooks", N2935)),"photobooks",ISNUMBER(SEARCH("photography/places", N2935)),"places",ISNUMBER(SEARCH("publishing/art books", N2935)),"art books",ISNUMBER(SEARCH("publishing/children's books", N2935)),"children's books",ISNUMBER(SEARCH("publishing/fiction", N2935)),"fiction",ISNUMBER(SEARCH("publishing/nonfiction", N2935)),"nonfiction",ISNUMBER(SEARCH("publishing/radio &amp; podcasts", N2935)),"radio &amp; podcasts",ISNUMBER(SEARCH("publishing/translations", N2935)),"translations",ISNUMBER(SEARCH("technology/gadgets", N2935)),"gadgets",ISNUMBER(SEARCH("technology/hardware", N2935)),"hardware",ISNUMBER(SEARCH("technology/makerspaces", N2935)),"makerspaces",ISNUMBER(SEARCH("technology/space exploration", N2935)),"space exploration",ISNUMBER(SEARCH("technology/wearables", N2935)),"wearables",ISNUMBER(SEARCH("technology/web", N2935)),"web",ISNUMBER(SEARCH("theater/musical", N2935)),"musical",ISNUMBER(SEARCH("theater/plays", N2935)),"plays",ISNUMBER(SEARCH("theater/spaces", N2935)),"spaces")</f>
        <v>musical</v>
      </c>
      <c r="S2935" s="6">
        <f t="shared" si="227"/>
        <v>42495.956631944442</v>
      </c>
      <c r="T2935" s="6">
        <f t="shared" si="228"/>
        <v>42525.956631944442</v>
      </c>
    </row>
    <row r="2936" spans="1:20" ht="48" hidden="1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9"/>
        <v>72.972972972972968</v>
      </c>
      <c r="Q2936" t="str">
        <f t="shared" si="226"/>
        <v>music</v>
      </c>
      <c r="R2936" t="str" cm="1">
        <f t="array" ref="R2936">_xlfn.IFS(ISNUMBER(SEARCH("film &amp; video/television", N2936)),"television",ISNUMBER(SEARCH("film &amp; video/animation", N2936)),"animation",ISNUMBER(SEARCH("film &amp; video/documentary", N2936)),"documentary",ISNUMBER(SEARCH("film &amp; video/drama", N2936)),"drama",ISNUMBER(SEARCH("film &amp; video/science fiction", N2936)),"science fiction",ISNUMBER(SEARCH("film &amp; video/shorts", N2936)),"shorts",ISNUMBER(SEARCH("food/food trucks", N2936)),"food trucks",ISNUMBER(SEARCH("food/restaurants", N2936)),"restaurants",ISNUMBER(SEARCH("food/small batch", N2936)),"small batch",ISNUMBER(SEARCH("games/mobile games", N2936)),"mobile games",ISNUMBER(SEARCH("games/tabletop games", N2936)),"tabletop games",ISNUMBER(SEARCH("games/video games", N2936)),"video games",ISNUMBER(SEARCH("music/classical music", N2936)),"classical music",ISNUMBER(SEARCH("music/electronic music", N2936)),"electronic music",ISNUMBER(SEARCH("music/faith", N2936)),"faith",ISNUMBER(SEARCH("music/indie rock", N2936)),"indie rock",ISNUMBER(SEARCH("music/jazz", N2936)),"jazz",ISNUMBER(SEARCH("music/metal", N2936)),"metal",ISNUMBER(SEARCH("music/pop", N2936)),"pop",ISNUMBER(SEARCH("music/rock", N2936)),"rock",ISNUMBER(SEARCH("music/world music", N2936)),"world music",ISNUMBER(SEARCH("journalism/audio", N2936)),"audio",ISNUMBER(SEARCH("photography/nature", N2936)),"nature",ISNUMBER(SEARCH("photography/people", N2936)),"people",ISNUMBER(SEARCH("photography/photobooks", N2936)),"photobooks",ISNUMBER(SEARCH("photography/places", N2936)),"places",ISNUMBER(SEARCH("publishing/art books", N2936)),"art books",ISNUMBER(SEARCH("publishing/children's books", N2936)),"children's books",ISNUMBER(SEARCH("publishing/fiction", N2936)),"fiction",ISNUMBER(SEARCH("publishing/nonfiction", N2936)),"nonfiction",ISNUMBER(SEARCH("publishing/radio &amp; podcasts", N2936)),"radio &amp; podcasts",ISNUMBER(SEARCH("publishing/translations", N2936)),"translations",ISNUMBER(SEARCH("technology/gadgets", N2936)),"gadgets",ISNUMBER(SEARCH("technology/hardware", N2936)),"hardware",ISNUMBER(SEARCH("technology/makerspaces", N2936)),"makerspaces",ISNUMBER(SEARCH("technology/space exploration", N2936)),"space exploration",ISNUMBER(SEARCH("technology/wearables", N2936)),"wearables",ISNUMBER(SEARCH("technology/web", N2936)),"web",ISNUMBER(SEARCH("theater/musical", N2936)),"musical",ISNUMBER(SEARCH("theater/plays", N2936)),"plays",ISNUMBER(SEARCH("theater/spaces", N2936)),"spaces")</f>
        <v>musical</v>
      </c>
      <c r="S2936" s="6">
        <f t="shared" si="227"/>
        <v>41775.636157407411</v>
      </c>
      <c r="T2936" s="6">
        <f t="shared" si="228"/>
        <v>41805.636157407411</v>
      </c>
    </row>
    <row r="2937" spans="1:20" ht="48" hidden="1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9"/>
        <v>90.538461538461533</v>
      </c>
      <c r="Q2937" t="str">
        <f t="shared" si="226"/>
        <v>music</v>
      </c>
      <c r="R2937" t="str" cm="1">
        <f t="array" ref="R2937">_xlfn.IFS(ISNUMBER(SEARCH("film &amp; video/television", N2937)),"television",ISNUMBER(SEARCH("film &amp; video/animation", N2937)),"animation",ISNUMBER(SEARCH("film &amp; video/documentary", N2937)),"documentary",ISNUMBER(SEARCH("film &amp; video/drama", N2937)),"drama",ISNUMBER(SEARCH("film &amp; video/science fiction", N2937)),"science fiction",ISNUMBER(SEARCH("film &amp; video/shorts", N2937)),"shorts",ISNUMBER(SEARCH("food/food trucks", N2937)),"food trucks",ISNUMBER(SEARCH("food/restaurants", N2937)),"restaurants",ISNUMBER(SEARCH("food/small batch", N2937)),"small batch",ISNUMBER(SEARCH("games/mobile games", N2937)),"mobile games",ISNUMBER(SEARCH("games/tabletop games", N2937)),"tabletop games",ISNUMBER(SEARCH("games/video games", N2937)),"video games",ISNUMBER(SEARCH("music/classical music", N2937)),"classical music",ISNUMBER(SEARCH("music/electronic music", N2937)),"electronic music",ISNUMBER(SEARCH("music/faith", N2937)),"faith",ISNUMBER(SEARCH("music/indie rock", N2937)),"indie rock",ISNUMBER(SEARCH("music/jazz", N2937)),"jazz",ISNUMBER(SEARCH("music/metal", N2937)),"metal",ISNUMBER(SEARCH("music/pop", N2937)),"pop",ISNUMBER(SEARCH("music/rock", N2937)),"rock",ISNUMBER(SEARCH("music/world music", N2937)),"world music",ISNUMBER(SEARCH("journalism/audio", N2937)),"audio",ISNUMBER(SEARCH("photography/nature", N2937)),"nature",ISNUMBER(SEARCH("photography/people", N2937)),"people",ISNUMBER(SEARCH("photography/photobooks", N2937)),"photobooks",ISNUMBER(SEARCH("photography/places", N2937)),"places",ISNUMBER(SEARCH("publishing/art books", N2937)),"art books",ISNUMBER(SEARCH("publishing/children's books", N2937)),"children's books",ISNUMBER(SEARCH("publishing/fiction", N2937)),"fiction",ISNUMBER(SEARCH("publishing/nonfiction", N2937)),"nonfiction",ISNUMBER(SEARCH("publishing/radio &amp; podcasts", N2937)),"radio &amp; podcasts",ISNUMBER(SEARCH("publishing/translations", N2937)),"translations",ISNUMBER(SEARCH("technology/gadgets", N2937)),"gadgets",ISNUMBER(SEARCH("technology/hardware", N2937)),"hardware",ISNUMBER(SEARCH("technology/makerspaces", N2937)),"makerspaces",ISNUMBER(SEARCH("technology/space exploration", N2937)),"space exploration",ISNUMBER(SEARCH("technology/wearables", N2937)),"wearables",ISNUMBER(SEARCH("technology/web", N2937)),"web",ISNUMBER(SEARCH("theater/musical", N2937)),"musical",ISNUMBER(SEARCH("theater/plays", N2937)),"plays",ISNUMBER(SEARCH("theater/spaces", N2937)),"spaces")</f>
        <v>musical</v>
      </c>
      <c r="S2937" s="6">
        <f t="shared" si="227"/>
        <v>42553.583425925928</v>
      </c>
      <c r="T2937" s="6">
        <f t="shared" si="228"/>
        <v>42611.708333333328</v>
      </c>
    </row>
    <row r="2938" spans="1:20" ht="48" hidden="1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9"/>
        <v>37.647058823529413</v>
      </c>
      <c r="Q2938" t="str">
        <f t="shared" si="226"/>
        <v>music</v>
      </c>
      <c r="R2938" t="str" cm="1">
        <f t="array" ref="R2938">_xlfn.IFS(ISNUMBER(SEARCH("film &amp; video/television", N2938)),"television",ISNUMBER(SEARCH("film &amp; video/animation", N2938)),"animation",ISNUMBER(SEARCH("film &amp; video/documentary", N2938)),"documentary",ISNUMBER(SEARCH("film &amp; video/drama", N2938)),"drama",ISNUMBER(SEARCH("film &amp; video/science fiction", N2938)),"science fiction",ISNUMBER(SEARCH("film &amp; video/shorts", N2938)),"shorts",ISNUMBER(SEARCH("food/food trucks", N2938)),"food trucks",ISNUMBER(SEARCH("food/restaurants", N2938)),"restaurants",ISNUMBER(SEARCH("food/small batch", N2938)),"small batch",ISNUMBER(SEARCH("games/mobile games", N2938)),"mobile games",ISNUMBER(SEARCH("games/tabletop games", N2938)),"tabletop games",ISNUMBER(SEARCH("games/video games", N2938)),"video games",ISNUMBER(SEARCH("music/classical music", N2938)),"classical music",ISNUMBER(SEARCH("music/electronic music", N2938)),"electronic music",ISNUMBER(SEARCH("music/faith", N2938)),"faith",ISNUMBER(SEARCH("music/indie rock", N2938)),"indie rock",ISNUMBER(SEARCH("music/jazz", N2938)),"jazz",ISNUMBER(SEARCH("music/metal", N2938)),"metal",ISNUMBER(SEARCH("music/pop", N2938)),"pop",ISNUMBER(SEARCH("music/rock", N2938)),"rock",ISNUMBER(SEARCH("music/world music", N2938)),"world music",ISNUMBER(SEARCH("journalism/audio", N2938)),"audio",ISNUMBER(SEARCH("photography/nature", N2938)),"nature",ISNUMBER(SEARCH("photography/people", N2938)),"people",ISNUMBER(SEARCH("photography/photobooks", N2938)),"photobooks",ISNUMBER(SEARCH("photography/places", N2938)),"places",ISNUMBER(SEARCH("publishing/art books", N2938)),"art books",ISNUMBER(SEARCH("publishing/children's books", N2938)),"children's books",ISNUMBER(SEARCH("publishing/fiction", N2938)),"fiction",ISNUMBER(SEARCH("publishing/nonfiction", N2938)),"nonfiction",ISNUMBER(SEARCH("publishing/radio &amp; podcasts", N2938)),"radio &amp; podcasts",ISNUMBER(SEARCH("publishing/translations", N2938)),"translations",ISNUMBER(SEARCH("technology/gadgets", N2938)),"gadgets",ISNUMBER(SEARCH("technology/hardware", N2938)),"hardware",ISNUMBER(SEARCH("technology/makerspaces", N2938)),"makerspaces",ISNUMBER(SEARCH("technology/space exploration", N2938)),"space exploration",ISNUMBER(SEARCH("technology/wearables", N2938)),"wearables",ISNUMBER(SEARCH("technology/web", N2938)),"web",ISNUMBER(SEARCH("theater/musical", N2938)),"musical",ISNUMBER(SEARCH("theater/plays", N2938)),"plays",ISNUMBER(SEARCH("theater/spaces", N2938)),"spaces")</f>
        <v>musical</v>
      </c>
      <c r="S2938" s="6">
        <f t="shared" si="227"/>
        <v>41912.650729166664</v>
      </c>
      <c r="T2938" s="6">
        <f t="shared" si="228"/>
        <v>41925.207638888889</v>
      </c>
    </row>
    <row r="2939" spans="1:20" ht="32" hidden="1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9"/>
        <v>36.363636363636367</v>
      </c>
      <c r="Q2939" t="str">
        <f t="shared" si="226"/>
        <v>music</v>
      </c>
      <c r="R2939" t="str" cm="1">
        <f t="array" ref="R2939">_xlfn.IFS(ISNUMBER(SEARCH("film &amp; video/television", N2939)),"television",ISNUMBER(SEARCH("film &amp; video/animation", N2939)),"animation",ISNUMBER(SEARCH("film &amp; video/documentary", N2939)),"documentary",ISNUMBER(SEARCH("film &amp; video/drama", N2939)),"drama",ISNUMBER(SEARCH("film &amp; video/science fiction", N2939)),"science fiction",ISNUMBER(SEARCH("film &amp; video/shorts", N2939)),"shorts",ISNUMBER(SEARCH("food/food trucks", N2939)),"food trucks",ISNUMBER(SEARCH("food/restaurants", N2939)),"restaurants",ISNUMBER(SEARCH("food/small batch", N2939)),"small batch",ISNUMBER(SEARCH("games/mobile games", N2939)),"mobile games",ISNUMBER(SEARCH("games/tabletop games", N2939)),"tabletop games",ISNUMBER(SEARCH("games/video games", N2939)),"video games",ISNUMBER(SEARCH("music/classical music", N2939)),"classical music",ISNUMBER(SEARCH("music/electronic music", N2939)),"electronic music",ISNUMBER(SEARCH("music/faith", N2939)),"faith",ISNUMBER(SEARCH("music/indie rock", N2939)),"indie rock",ISNUMBER(SEARCH("music/jazz", N2939)),"jazz",ISNUMBER(SEARCH("music/metal", N2939)),"metal",ISNUMBER(SEARCH("music/pop", N2939)),"pop",ISNUMBER(SEARCH("music/rock", N2939)),"rock",ISNUMBER(SEARCH("music/world music", N2939)),"world music",ISNUMBER(SEARCH("journalism/audio", N2939)),"audio",ISNUMBER(SEARCH("photography/nature", N2939)),"nature",ISNUMBER(SEARCH("photography/people", N2939)),"people",ISNUMBER(SEARCH("photography/photobooks", N2939)),"photobooks",ISNUMBER(SEARCH("photography/places", N2939)),"places",ISNUMBER(SEARCH("publishing/art books", N2939)),"art books",ISNUMBER(SEARCH("publishing/children's books", N2939)),"children's books",ISNUMBER(SEARCH("publishing/fiction", N2939)),"fiction",ISNUMBER(SEARCH("publishing/nonfiction", N2939)),"nonfiction",ISNUMBER(SEARCH("publishing/radio &amp; podcasts", N2939)),"radio &amp; podcasts",ISNUMBER(SEARCH("publishing/translations", N2939)),"translations",ISNUMBER(SEARCH("technology/gadgets", N2939)),"gadgets",ISNUMBER(SEARCH("technology/hardware", N2939)),"hardware",ISNUMBER(SEARCH("technology/makerspaces", N2939)),"makerspaces",ISNUMBER(SEARCH("technology/space exploration", N2939)),"space exploration",ISNUMBER(SEARCH("technology/wearables", N2939)),"wearables",ISNUMBER(SEARCH("technology/web", N2939)),"web",ISNUMBER(SEARCH("theater/musical", N2939)),"musical",ISNUMBER(SEARCH("theater/plays", N2939)),"plays",ISNUMBER(SEARCH("theater/spaces", N2939)),"spaces")</f>
        <v>musical</v>
      </c>
      <c r="S2939" s="6">
        <f t="shared" si="227"/>
        <v>41803.457326388889</v>
      </c>
      <c r="T2939" s="6">
        <f t="shared" si="228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9"/>
        <v>126.71875</v>
      </c>
      <c r="Q2940" t="str">
        <f t="shared" si="226"/>
        <v>music</v>
      </c>
      <c r="R2940" t="str" cm="1">
        <f t="array" ref="R2940">_xlfn.IFS(ISNUMBER(SEARCH("film &amp; video/television", N2940)),"television",ISNUMBER(SEARCH("film &amp; video/animation", N2940)),"animation",ISNUMBER(SEARCH("film &amp; video/documentary", N2940)),"documentary",ISNUMBER(SEARCH("film &amp; video/drama", N2940)),"drama",ISNUMBER(SEARCH("film &amp; video/science fiction", N2940)),"science fiction",ISNUMBER(SEARCH("film &amp; video/shorts", N2940)),"shorts",ISNUMBER(SEARCH("food/food trucks", N2940)),"food trucks",ISNUMBER(SEARCH("food/restaurants", N2940)),"restaurants",ISNUMBER(SEARCH("food/small batch", N2940)),"small batch",ISNUMBER(SEARCH("games/mobile games", N2940)),"mobile games",ISNUMBER(SEARCH("games/tabletop games", N2940)),"tabletop games",ISNUMBER(SEARCH("games/video games", N2940)),"video games",ISNUMBER(SEARCH("music/classical music", N2940)),"classical music",ISNUMBER(SEARCH("music/electronic music", N2940)),"electronic music",ISNUMBER(SEARCH("music/faith", N2940)),"faith",ISNUMBER(SEARCH("music/indie rock", N2940)),"indie rock",ISNUMBER(SEARCH("music/jazz", N2940)),"jazz",ISNUMBER(SEARCH("music/metal", N2940)),"metal",ISNUMBER(SEARCH("music/pop", N2940)),"pop",ISNUMBER(SEARCH("music/rock", N2940)),"rock",ISNUMBER(SEARCH("music/world music", N2940)),"world music",ISNUMBER(SEARCH("journalism/audio", N2940)),"audio",ISNUMBER(SEARCH("photography/nature", N2940)),"nature",ISNUMBER(SEARCH("photography/people", N2940)),"people",ISNUMBER(SEARCH("photography/photobooks", N2940)),"photobooks",ISNUMBER(SEARCH("photography/places", N2940)),"places",ISNUMBER(SEARCH("publishing/art books", N2940)),"art books",ISNUMBER(SEARCH("publishing/children's books", N2940)),"children's books",ISNUMBER(SEARCH("publishing/fiction", N2940)),"fiction",ISNUMBER(SEARCH("publishing/nonfiction", N2940)),"nonfiction",ISNUMBER(SEARCH("publishing/radio &amp; podcasts", N2940)),"radio &amp; podcasts",ISNUMBER(SEARCH("publishing/translations", N2940)),"translations",ISNUMBER(SEARCH("technology/gadgets", N2940)),"gadgets",ISNUMBER(SEARCH("technology/hardware", N2940)),"hardware",ISNUMBER(SEARCH("technology/makerspaces", N2940)),"makerspaces",ISNUMBER(SEARCH("technology/space exploration", N2940)),"space exploration",ISNUMBER(SEARCH("technology/wearables", N2940)),"wearables",ISNUMBER(SEARCH("technology/web", N2940)),"web",ISNUMBER(SEARCH("theater/musical", N2940)),"musical",ISNUMBER(SEARCH("theater/plays", N2940)),"plays",ISNUMBER(SEARCH("theater/spaces", N2940)),"spaces")</f>
        <v>musical</v>
      </c>
      <c r="S2940" s="6">
        <f t="shared" si="227"/>
        <v>42004.703865740739</v>
      </c>
      <c r="T2940" s="6">
        <f t="shared" si="228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9"/>
        <v>329.2</v>
      </c>
      <c r="Q2941" t="str">
        <f t="shared" si="226"/>
        <v>music</v>
      </c>
      <c r="R2941" t="str" cm="1">
        <f t="array" ref="R2941">_xlfn.IFS(ISNUMBER(SEARCH("film &amp; video/television", N2941)),"television",ISNUMBER(SEARCH("film &amp; video/animation", N2941)),"animation",ISNUMBER(SEARCH("film &amp; video/documentary", N2941)),"documentary",ISNUMBER(SEARCH("film &amp; video/drama", N2941)),"drama",ISNUMBER(SEARCH("film &amp; video/science fiction", N2941)),"science fiction",ISNUMBER(SEARCH("film &amp; video/shorts", N2941)),"shorts",ISNUMBER(SEARCH("food/food trucks", N2941)),"food trucks",ISNUMBER(SEARCH("food/restaurants", N2941)),"restaurants",ISNUMBER(SEARCH("food/small batch", N2941)),"small batch",ISNUMBER(SEARCH("games/mobile games", N2941)),"mobile games",ISNUMBER(SEARCH("games/tabletop games", N2941)),"tabletop games",ISNUMBER(SEARCH("games/video games", N2941)),"video games",ISNUMBER(SEARCH("music/classical music", N2941)),"classical music",ISNUMBER(SEARCH("music/electronic music", N2941)),"electronic music",ISNUMBER(SEARCH("music/faith", N2941)),"faith",ISNUMBER(SEARCH("music/indie rock", N2941)),"indie rock",ISNUMBER(SEARCH("music/jazz", N2941)),"jazz",ISNUMBER(SEARCH("music/metal", N2941)),"metal",ISNUMBER(SEARCH("music/pop", N2941)),"pop",ISNUMBER(SEARCH("music/rock", N2941)),"rock",ISNUMBER(SEARCH("music/world music", N2941)),"world music",ISNUMBER(SEARCH("journalism/audio", N2941)),"audio",ISNUMBER(SEARCH("photography/nature", N2941)),"nature",ISNUMBER(SEARCH("photography/people", N2941)),"people",ISNUMBER(SEARCH("photography/photobooks", N2941)),"photobooks",ISNUMBER(SEARCH("photography/places", N2941)),"places",ISNUMBER(SEARCH("publishing/art books", N2941)),"art books",ISNUMBER(SEARCH("publishing/children's books", N2941)),"children's books",ISNUMBER(SEARCH("publishing/fiction", N2941)),"fiction",ISNUMBER(SEARCH("publishing/nonfiction", N2941)),"nonfiction",ISNUMBER(SEARCH("publishing/radio &amp; podcasts", N2941)),"radio &amp; podcasts",ISNUMBER(SEARCH("publishing/translations", N2941)),"translations",ISNUMBER(SEARCH("technology/gadgets", N2941)),"gadgets",ISNUMBER(SEARCH("technology/hardware", N2941)),"hardware",ISNUMBER(SEARCH("technology/makerspaces", N2941)),"makerspaces",ISNUMBER(SEARCH("technology/space exploration", N2941)),"space exploration",ISNUMBER(SEARCH("technology/wearables", N2941)),"wearables",ISNUMBER(SEARCH("technology/web", N2941)),"web",ISNUMBER(SEARCH("theater/musical", N2941)),"musical",ISNUMBER(SEARCH("theater/plays", N2941)),"plays",ISNUMBER(SEARCH("theater/spaces", N2941)),"spaces")</f>
        <v>musical</v>
      </c>
      <c r="S2941" s="6">
        <f t="shared" si="227"/>
        <v>41845.809166666666</v>
      </c>
      <c r="T2941" s="6">
        <f t="shared" si="228"/>
        <v>41879.041666666664</v>
      </c>
    </row>
    <row r="2942" spans="1:20" ht="48" hidden="1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9"/>
        <v>81.242424242424249</v>
      </c>
      <c r="Q2942" t="str">
        <f t="shared" si="226"/>
        <v>music</v>
      </c>
      <c r="R2942" t="str" cm="1">
        <f t="array" ref="R2942">_xlfn.IFS(ISNUMBER(SEARCH("film &amp; video/television", N2942)),"television",ISNUMBER(SEARCH("film &amp; video/animation", N2942)),"animation",ISNUMBER(SEARCH("film &amp; video/documentary", N2942)),"documentary",ISNUMBER(SEARCH("film &amp; video/drama", N2942)),"drama",ISNUMBER(SEARCH("film &amp; video/science fiction", N2942)),"science fiction",ISNUMBER(SEARCH("film &amp; video/shorts", N2942)),"shorts",ISNUMBER(SEARCH("food/food trucks", N2942)),"food trucks",ISNUMBER(SEARCH("food/restaurants", N2942)),"restaurants",ISNUMBER(SEARCH("food/small batch", N2942)),"small batch",ISNUMBER(SEARCH("games/mobile games", N2942)),"mobile games",ISNUMBER(SEARCH("games/tabletop games", N2942)),"tabletop games",ISNUMBER(SEARCH("games/video games", N2942)),"video games",ISNUMBER(SEARCH("music/classical music", N2942)),"classical music",ISNUMBER(SEARCH("music/electronic music", N2942)),"electronic music",ISNUMBER(SEARCH("music/faith", N2942)),"faith",ISNUMBER(SEARCH("music/indie rock", N2942)),"indie rock",ISNUMBER(SEARCH("music/jazz", N2942)),"jazz",ISNUMBER(SEARCH("music/metal", N2942)),"metal",ISNUMBER(SEARCH("music/pop", N2942)),"pop",ISNUMBER(SEARCH("music/rock", N2942)),"rock",ISNUMBER(SEARCH("music/world music", N2942)),"world music",ISNUMBER(SEARCH("journalism/audio", N2942)),"audio",ISNUMBER(SEARCH("photography/nature", N2942)),"nature",ISNUMBER(SEARCH("photography/people", N2942)),"people",ISNUMBER(SEARCH("photography/photobooks", N2942)),"photobooks",ISNUMBER(SEARCH("photography/places", N2942)),"places",ISNUMBER(SEARCH("publishing/art books", N2942)),"art books",ISNUMBER(SEARCH("publishing/children's books", N2942)),"children's books",ISNUMBER(SEARCH("publishing/fiction", N2942)),"fiction",ISNUMBER(SEARCH("publishing/nonfiction", N2942)),"nonfiction",ISNUMBER(SEARCH("publishing/radio &amp; podcasts", N2942)),"radio &amp; podcasts",ISNUMBER(SEARCH("publishing/translations", N2942)),"translations",ISNUMBER(SEARCH("technology/gadgets", N2942)),"gadgets",ISNUMBER(SEARCH("technology/hardware", N2942)),"hardware",ISNUMBER(SEARCH("technology/makerspaces", N2942)),"makerspaces",ISNUMBER(SEARCH("technology/space exploration", N2942)),"space exploration",ISNUMBER(SEARCH("technology/wearables", N2942)),"wearables",ISNUMBER(SEARCH("technology/web", N2942)),"web",ISNUMBER(SEARCH("theater/musical", N2942)),"musical",ISNUMBER(SEARCH("theater/plays", N2942)),"plays",ISNUMBER(SEARCH("theater/spaces", N2942)),"spaces")</f>
        <v>musical</v>
      </c>
      <c r="S2942" s="6">
        <f t="shared" si="227"/>
        <v>41982.773356481484</v>
      </c>
      <c r="T2942" s="6">
        <f t="shared" si="228"/>
        <v>42022.773356481484</v>
      </c>
    </row>
    <row r="2943" spans="1:20" ht="48" hidden="1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9"/>
        <v>1</v>
      </c>
      <c r="Q2943" t="str">
        <f t="shared" si="226"/>
        <v>theater</v>
      </c>
      <c r="R2943" t="str" cm="1">
        <f t="array" ref="R2943">_xlfn.IFS(ISNUMBER(SEARCH("film &amp; video/television", N2943)),"television",ISNUMBER(SEARCH("film &amp; video/animation", N2943)),"animation",ISNUMBER(SEARCH("film &amp; video/documentary", N2943)),"documentary",ISNUMBER(SEARCH("film &amp; video/drama", N2943)),"drama",ISNUMBER(SEARCH("film &amp; video/science fiction", N2943)),"science fiction",ISNUMBER(SEARCH("film &amp; video/shorts", N2943)),"shorts",ISNUMBER(SEARCH("food/food trucks", N2943)),"food trucks",ISNUMBER(SEARCH("food/restaurants", N2943)),"restaurants",ISNUMBER(SEARCH("food/small batch", N2943)),"small batch",ISNUMBER(SEARCH("games/mobile games", N2943)),"mobile games",ISNUMBER(SEARCH("games/tabletop games", N2943)),"tabletop games",ISNUMBER(SEARCH("games/video games", N2943)),"video games",ISNUMBER(SEARCH("music/classical music", N2943)),"classical music",ISNUMBER(SEARCH("music/electronic music", N2943)),"electronic music",ISNUMBER(SEARCH("music/faith", N2943)),"faith",ISNUMBER(SEARCH("music/indie rock", N2943)),"indie rock",ISNUMBER(SEARCH("music/jazz", N2943)),"jazz",ISNUMBER(SEARCH("music/metal", N2943)),"metal",ISNUMBER(SEARCH("music/pop", N2943)),"pop",ISNUMBER(SEARCH("music/rock", N2943)),"rock",ISNUMBER(SEARCH("music/world music", N2943)),"world music",ISNUMBER(SEARCH("journalism/audio", N2943)),"audio",ISNUMBER(SEARCH("photography/nature", N2943)),"nature",ISNUMBER(SEARCH("photography/people", N2943)),"people",ISNUMBER(SEARCH("photography/photobooks", N2943)),"photobooks",ISNUMBER(SEARCH("photography/places", N2943)),"places",ISNUMBER(SEARCH("publishing/art books", N2943)),"art books",ISNUMBER(SEARCH("publishing/children's books", N2943)),"children's books",ISNUMBER(SEARCH("publishing/fiction", N2943)),"fiction",ISNUMBER(SEARCH("publishing/nonfiction", N2943)),"nonfiction",ISNUMBER(SEARCH("publishing/radio &amp; podcasts", N2943)),"radio &amp; podcasts",ISNUMBER(SEARCH("publishing/translations", N2943)),"translations",ISNUMBER(SEARCH("technology/gadgets", N2943)),"gadgets",ISNUMBER(SEARCH("technology/hardware", N2943)),"hardware",ISNUMBER(SEARCH("technology/makerspaces", N2943)),"makerspaces",ISNUMBER(SEARCH("technology/space exploration", N2943)),"space exploration",ISNUMBER(SEARCH("technology/wearables", N2943)),"wearables",ISNUMBER(SEARCH("technology/web", N2943)),"web",ISNUMBER(SEARCH("theater/musical", N2943)),"musical",ISNUMBER(SEARCH("theater/plays", N2943)),"plays",ISNUMBER(SEARCH("theater/spaces", N2943)),"spaces")</f>
        <v>spaces</v>
      </c>
      <c r="S2943" s="6">
        <f t="shared" si="227"/>
        <v>42034.960127314815</v>
      </c>
      <c r="T2943" s="6">
        <f t="shared" si="228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9"/>
        <v>202.22772277227722</v>
      </c>
      <c r="Q2944" t="str">
        <f t="shared" si="226"/>
        <v>theater</v>
      </c>
      <c r="R2944" t="str" cm="1">
        <f t="array" ref="R2944">_xlfn.IFS(ISNUMBER(SEARCH("film &amp; video/television", N2944)),"television",ISNUMBER(SEARCH("film &amp; video/animation", N2944)),"animation",ISNUMBER(SEARCH("film &amp; video/documentary", N2944)),"documentary",ISNUMBER(SEARCH("film &amp; video/drama", N2944)),"drama",ISNUMBER(SEARCH("film &amp; video/science fiction", N2944)),"science fiction",ISNUMBER(SEARCH("film &amp; video/shorts", N2944)),"shorts",ISNUMBER(SEARCH("food/food trucks", N2944)),"food trucks",ISNUMBER(SEARCH("food/restaurants", N2944)),"restaurants",ISNUMBER(SEARCH("food/small batch", N2944)),"small batch",ISNUMBER(SEARCH("games/mobile games", N2944)),"mobile games",ISNUMBER(SEARCH("games/tabletop games", N2944)),"tabletop games",ISNUMBER(SEARCH("games/video games", N2944)),"video games",ISNUMBER(SEARCH("music/classical music", N2944)),"classical music",ISNUMBER(SEARCH("music/electronic music", N2944)),"electronic music",ISNUMBER(SEARCH("music/faith", N2944)),"faith",ISNUMBER(SEARCH("music/indie rock", N2944)),"indie rock",ISNUMBER(SEARCH("music/jazz", N2944)),"jazz",ISNUMBER(SEARCH("music/metal", N2944)),"metal",ISNUMBER(SEARCH("music/pop", N2944)),"pop",ISNUMBER(SEARCH("music/rock", N2944)),"rock",ISNUMBER(SEARCH("music/world music", N2944)),"world music",ISNUMBER(SEARCH("journalism/audio", N2944)),"audio",ISNUMBER(SEARCH("photography/nature", N2944)),"nature",ISNUMBER(SEARCH("photography/people", N2944)),"people",ISNUMBER(SEARCH("photography/photobooks", N2944)),"photobooks",ISNUMBER(SEARCH("photography/places", N2944)),"places",ISNUMBER(SEARCH("publishing/art books", N2944)),"art books",ISNUMBER(SEARCH("publishing/children's books", N2944)),"children's books",ISNUMBER(SEARCH("publishing/fiction", N2944)),"fiction",ISNUMBER(SEARCH("publishing/nonfiction", N2944)),"nonfiction",ISNUMBER(SEARCH("publishing/radio &amp; podcasts", N2944)),"radio &amp; podcasts",ISNUMBER(SEARCH("publishing/translations", N2944)),"translations",ISNUMBER(SEARCH("technology/gadgets", N2944)),"gadgets",ISNUMBER(SEARCH("technology/hardware", N2944)),"hardware",ISNUMBER(SEARCH("technology/makerspaces", N2944)),"makerspaces",ISNUMBER(SEARCH("technology/space exploration", N2944)),"space exploration",ISNUMBER(SEARCH("technology/wearables", N2944)),"wearables",ISNUMBER(SEARCH("technology/web", N2944)),"web",ISNUMBER(SEARCH("theater/musical", N2944)),"musical",ISNUMBER(SEARCH("theater/plays", N2944)),"plays",ISNUMBER(SEARCH("theater/spaces", N2944)),"spaces")</f>
        <v>spaces</v>
      </c>
      <c r="S2944" s="6">
        <f t="shared" si="227"/>
        <v>42334.803923611107</v>
      </c>
      <c r="T2944" s="6">
        <f t="shared" si="228"/>
        <v>42354.845833333333</v>
      </c>
    </row>
    <row r="2945" spans="1:20" ht="48" hidden="1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v>0</v>
      </c>
      <c r="Q2945" t="str">
        <f t="shared" si="226"/>
        <v>theater</v>
      </c>
      <c r="R2945" t="str" cm="1">
        <f t="array" ref="R2945">_xlfn.IFS(ISNUMBER(SEARCH("film &amp; video/television", N2945)),"television",ISNUMBER(SEARCH("film &amp; video/animation", N2945)),"animation",ISNUMBER(SEARCH("film &amp; video/documentary", N2945)),"documentary",ISNUMBER(SEARCH("film &amp; video/drama", N2945)),"drama",ISNUMBER(SEARCH("film &amp; video/science fiction", N2945)),"science fiction",ISNUMBER(SEARCH("film &amp; video/shorts", N2945)),"shorts",ISNUMBER(SEARCH("food/food trucks", N2945)),"food trucks",ISNUMBER(SEARCH("food/restaurants", N2945)),"restaurants",ISNUMBER(SEARCH("food/small batch", N2945)),"small batch",ISNUMBER(SEARCH("games/mobile games", N2945)),"mobile games",ISNUMBER(SEARCH("games/tabletop games", N2945)),"tabletop games",ISNUMBER(SEARCH("games/video games", N2945)),"video games",ISNUMBER(SEARCH("music/classical music", N2945)),"classical music",ISNUMBER(SEARCH("music/electronic music", N2945)),"electronic music",ISNUMBER(SEARCH("music/faith", N2945)),"faith",ISNUMBER(SEARCH("music/indie rock", N2945)),"indie rock",ISNUMBER(SEARCH("music/jazz", N2945)),"jazz",ISNUMBER(SEARCH("music/metal", N2945)),"metal",ISNUMBER(SEARCH("music/pop", N2945)),"pop",ISNUMBER(SEARCH("music/rock", N2945)),"rock",ISNUMBER(SEARCH("music/world music", N2945)),"world music",ISNUMBER(SEARCH("journalism/audio", N2945)),"audio",ISNUMBER(SEARCH("photography/nature", N2945)),"nature",ISNUMBER(SEARCH("photography/people", N2945)),"people",ISNUMBER(SEARCH("photography/photobooks", N2945)),"photobooks",ISNUMBER(SEARCH("photography/places", N2945)),"places",ISNUMBER(SEARCH("publishing/art books", N2945)),"art books",ISNUMBER(SEARCH("publishing/children's books", N2945)),"children's books",ISNUMBER(SEARCH("publishing/fiction", N2945)),"fiction",ISNUMBER(SEARCH("publishing/nonfiction", N2945)),"nonfiction",ISNUMBER(SEARCH("publishing/radio &amp; podcasts", N2945)),"radio &amp; podcasts",ISNUMBER(SEARCH("publishing/translations", N2945)),"translations",ISNUMBER(SEARCH("technology/gadgets", N2945)),"gadgets",ISNUMBER(SEARCH("technology/hardware", N2945)),"hardware",ISNUMBER(SEARCH("technology/makerspaces", N2945)),"makerspaces",ISNUMBER(SEARCH("technology/space exploration", N2945)),"space exploration",ISNUMBER(SEARCH("technology/wearables", N2945)),"wearables",ISNUMBER(SEARCH("technology/web", N2945)),"web",ISNUMBER(SEARCH("theater/musical", N2945)),"musical",ISNUMBER(SEARCH("theater/plays", N2945)),"plays",ISNUMBER(SEARCH("theater/spaces", N2945)),"spaces")</f>
        <v>spaces</v>
      </c>
      <c r="S2945" s="6">
        <f t="shared" si="227"/>
        <v>42077.129398148143</v>
      </c>
      <c r="T2945" s="6">
        <f t="shared" si="228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9"/>
        <v>100</v>
      </c>
      <c r="Q2946" t="str">
        <f t="shared" si="226"/>
        <v>theater</v>
      </c>
      <c r="R2946" t="str" cm="1">
        <f t="array" ref="R2946">_xlfn.IFS(ISNUMBER(SEARCH("film &amp; video/television", N2946)),"television",ISNUMBER(SEARCH("film &amp; video/animation", N2946)),"animation",ISNUMBER(SEARCH("film &amp; video/documentary", N2946)),"documentary",ISNUMBER(SEARCH("film &amp; video/drama", N2946)),"drama",ISNUMBER(SEARCH("film &amp; video/science fiction", N2946)),"science fiction",ISNUMBER(SEARCH("film &amp; video/shorts", N2946)),"shorts",ISNUMBER(SEARCH("food/food trucks", N2946)),"food trucks",ISNUMBER(SEARCH("food/restaurants", N2946)),"restaurants",ISNUMBER(SEARCH("food/small batch", N2946)),"small batch",ISNUMBER(SEARCH("games/mobile games", N2946)),"mobile games",ISNUMBER(SEARCH("games/tabletop games", N2946)),"tabletop games",ISNUMBER(SEARCH("games/video games", N2946)),"video games",ISNUMBER(SEARCH("music/classical music", N2946)),"classical music",ISNUMBER(SEARCH("music/electronic music", N2946)),"electronic music",ISNUMBER(SEARCH("music/faith", N2946)),"faith",ISNUMBER(SEARCH("music/indie rock", N2946)),"indie rock",ISNUMBER(SEARCH("music/jazz", N2946)),"jazz",ISNUMBER(SEARCH("music/metal", N2946)),"metal",ISNUMBER(SEARCH("music/pop", N2946)),"pop",ISNUMBER(SEARCH("music/rock", N2946)),"rock",ISNUMBER(SEARCH("music/world music", N2946)),"world music",ISNUMBER(SEARCH("journalism/audio", N2946)),"audio",ISNUMBER(SEARCH("photography/nature", N2946)),"nature",ISNUMBER(SEARCH("photography/people", N2946)),"people",ISNUMBER(SEARCH("photography/photobooks", N2946)),"photobooks",ISNUMBER(SEARCH("photography/places", N2946)),"places",ISNUMBER(SEARCH("publishing/art books", N2946)),"art books",ISNUMBER(SEARCH("publishing/children's books", N2946)),"children's books",ISNUMBER(SEARCH("publishing/fiction", N2946)),"fiction",ISNUMBER(SEARCH("publishing/nonfiction", N2946)),"nonfiction",ISNUMBER(SEARCH("publishing/radio &amp; podcasts", N2946)),"radio &amp; podcasts",ISNUMBER(SEARCH("publishing/translations", N2946)),"translations",ISNUMBER(SEARCH("technology/gadgets", N2946)),"gadgets",ISNUMBER(SEARCH("technology/hardware", N2946)),"hardware",ISNUMBER(SEARCH("technology/makerspaces", N2946)),"makerspaces",ISNUMBER(SEARCH("technology/space exploration", N2946)),"space exploration",ISNUMBER(SEARCH("technology/wearables", N2946)),"wearables",ISNUMBER(SEARCH("technology/web", N2946)),"web",ISNUMBER(SEARCH("theater/musical", N2946)),"musical",ISNUMBER(SEARCH("theater/plays", N2946)),"plays",ISNUMBER(SEARCH("theater/spaces", N2946)),"spaces")</f>
        <v>spaces</v>
      </c>
      <c r="S2946" s="6">
        <f t="shared" si="227"/>
        <v>42132.9143287037</v>
      </c>
      <c r="T2946" s="6">
        <f t="shared" si="228"/>
        <v>42162.9143287037</v>
      </c>
    </row>
    <row r="2947" spans="1:20" ht="48" hidden="1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(E2947/D2947)*100</f>
        <v>0</v>
      </c>
      <c r="P2947">
        <v>0</v>
      </c>
      <c r="Q2947" t="str">
        <f t="shared" ref="Q2947:Q3010" si="231">_xlfn.IFS(ISNUMBER(SEARCH("film &amp; video", N2947)),"film &amp; video",ISNUMBER(SEARCH("food", N2947)),"food",ISNUMBER(SEARCH("games", N2947)),"games",ISNUMBER(SEARCH("journalism", N2947)),"journalism",ISNUMBER(SEARCH("music", N2947)),"music",ISNUMBER(SEARCH("photography", N2947)),"photography",ISNUMBER(SEARCH("publishing", N2947)),"publishing",ISNUMBER(SEARCH("technology", N2947)),"technology",ISNUMBER(SEARCH("theater", N2947)),"theater")</f>
        <v>theater</v>
      </c>
      <c r="R2947" t="str" cm="1">
        <f t="array" ref="R2947">_xlfn.IFS(ISNUMBER(SEARCH("film &amp; video/television", N2947)),"television",ISNUMBER(SEARCH("film &amp; video/animation", N2947)),"animation",ISNUMBER(SEARCH("film &amp; video/documentary", N2947)),"documentary",ISNUMBER(SEARCH("film &amp; video/drama", N2947)),"drama",ISNUMBER(SEARCH("film &amp; video/science fiction", N2947)),"science fiction",ISNUMBER(SEARCH("film &amp; video/shorts", N2947)),"shorts",ISNUMBER(SEARCH("food/food trucks", N2947)),"food trucks",ISNUMBER(SEARCH("food/restaurants", N2947)),"restaurants",ISNUMBER(SEARCH("food/small batch", N2947)),"small batch",ISNUMBER(SEARCH("games/mobile games", N2947)),"mobile games",ISNUMBER(SEARCH("games/tabletop games", N2947)),"tabletop games",ISNUMBER(SEARCH("games/video games", N2947)),"video games",ISNUMBER(SEARCH("music/classical music", N2947)),"classical music",ISNUMBER(SEARCH("music/electronic music", N2947)),"electronic music",ISNUMBER(SEARCH("music/faith", N2947)),"faith",ISNUMBER(SEARCH("music/indie rock", N2947)),"indie rock",ISNUMBER(SEARCH("music/jazz", N2947)),"jazz",ISNUMBER(SEARCH("music/metal", N2947)),"metal",ISNUMBER(SEARCH("music/pop", N2947)),"pop",ISNUMBER(SEARCH("music/rock", N2947)),"rock",ISNUMBER(SEARCH("music/world music", N2947)),"world music",ISNUMBER(SEARCH("journalism/audio", N2947)),"audio",ISNUMBER(SEARCH("photography/nature", N2947)),"nature",ISNUMBER(SEARCH("photography/people", N2947)),"people",ISNUMBER(SEARCH("photography/photobooks", N2947)),"photobooks",ISNUMBER(SEARCH("photography/places", N2947)),"places",ISNUMBER(SEARCH("publishing/art books", N2947)),"art books",ISNUMBER(SEARCH("publishing/children's books", N2947)),"children's books",ISNUMBER(SEARCH("publishing/fiction", N2947)),"fiction",ISNUMBER(SEARCH("publishing/nonfiction", N2947)),"nonfiction",ISNUMBER(SEARCH("publishing/radio &amp; podcasts", N2947)),"radio &amp; podcasts",ISNUMBER(SEARCH("publishing/translations", N2947)),"translations",ISNUMBER(SEARCH("technology/gadgets", N2947)),"gadgets",ISNUMBER(SEARCH("technology/hardware", N2947)),"hardware",ISNUMBER(SEARCH("technology/makerspaces", N2947)),"makerspaces",ISNUMBER(SEARCH("technology/space exploration", N2947)),"space exploration",ISNUMBER(SEARCH("technology/wearables", N2947)),"wearables",ISNUMBER(SEARCH("technology/web", N2947)),"web",ISNUMBER(SEARCH("theater/musical", N2947)),"musical",ISNUMBER(SEARCH("theater/plays", N2947)),"plays",ISNUMBER(SEARCH("theater/spaces", N2947)),"spaces")</f>
        <v>spaces</v>
      </c>
      <c r="S2947" s="6">
        <f t="shared" ref="S2947:S3010" si="232">(((J2947/60)/60)/24)+DATE(1970,1,1)</f>
        <v>42118.139583333337</v>
      </c>
      <c r="T2947" s="6">
        <f t="shared" ref="T2947:T3010" si="233">(((I2947/60)/60)/24)+DATE(1970,1,1)</f>
        <v>42148.139583333337</v>
      </c>
    </row>
    <row r="2948" spans="1:20" ht="48" hidden="1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ref="P2948:P3010" si="234">(E2948/L2948)</f>
        <v>1</v>
      </c>
      <c r="Q2948" t="str">
        <f t="shared" si="231"/>
        <v>theater</v>
      </c>
      <c r="R2948" t="str" cm="1">
        <f t="array" ref="R2948">_xlfn.IFS(ISNUMBER(SEARCH("film &amp; video/television", N2948)),"television",ISNUMBER(SEARCH("film &amp; video/animation", N2948)),"animation",ISNUMBER(SEARCH("film &amp; video/documentary", N2948)),"documentary",ISNUMBER(SEARCH("film &amp; video/drama", N2948)),"drama",ISNUMBER(SEARCH("film &amp; video/science fiction", N2948)),"science fiction",ISNUMBER(SEARCH("film &amp; video/shorts", N2948)),"shorts",ISNUMBER(SEARCH("food/food trucks", N2948)),"food trucks",ISNUMBER(SEARCH("food/restaurants", N2948)),"restaurants",ISNUMBER(SEARCH("food/small batch", N2948)),"small batch",ISNUMBER(SEARCH("games/mobile games", N2948)),"mobile games",ISNUMBER(SEARCH("games/tabletop games", N2948)),"tabletop games",ISNUMBER(SEARCH("games/video games", N2948)),"video games",ISNUMBER(SEARCH("music/classical music", N2948)),"classical music",ISNUMBER(SEARCH("music/electronic music", N2948)),"electronic music",ISNUMBER(SEARCH("music/faith", N2948)),"faith",ISNUMBER(SEARCH("music/indie rock", N2948)),"indie rock",ISNUMBER(SEARCH("music/jazz", N2948)),"jazz",ISNUMBER(SEARCH("music/metal", N2948)),"metal",ISNUMBER(SEARCH("music/pop", N2948)),"pop",ISNUMBER(SEARCH("music/rock", N2948)),"rock",ISNUMBER(SEARCH("music/world music", N2948)),"world music",ISNUMBER(SEARCH("journalism/audio", N2948)),"audio",ISNUMBER(SEARCH("photography/nature", N2948)),"nature",ISNUMBER(SEARCH("photography/people", N2948)),"people",ISNUMBER(SEARCH("photography/photobooks", N2948)),"photobooks",ISNUMBER(SEARCH("photography/places", N2948)),"places",ISNUMBER(SEARCH("publishing/art books", N2948)),"art books",ISNUMBER(SEARCH("publishing/children's books", N2948)),"children's books",ISNUMBER(SEARCH("publishing/fiction", N2948)),"fiction",ISNUMBER(SEARCH("publishing/nonfiction", N2948)),"nonfiction",ISNUMBER(SEARCH("publishing/radio &amp; podcasts", N2948)),"radio &amp; podcasts",ISNUMBER(SEARCH("publishing/translations", N2948)),"translations",ISNUMBER(SEARCH("technology/gadgets", N2948)),"gadgets",ISNUMBER(SEARCH("technology/hardware", N2948)),"hardware",ISNUMBER(SEARCH("technology/makerspaces", N2948)),"makerspaces",ISNUMBER(SEARCH("technology/space exploration", N2948)),"space exploration",ISNUMBER(SEARCH("technology/wearables", N2948)),"wearables",ISNUMBER(SEARCH("technology/web", N2948)),"web",ISNUMBER(SEARCH("theater/musical", N2948)),"musical",ISNUMBER(SEARCH("theater/plays", N2948)),"plays",ISNUMBER(SEARCH("theater/spaces", N2948)),"spaces")</f>
        <v>spaces</v>
      </c>
      <c r="S2948" s="6">
        <f t="shared" si="232"/>
        <v>42567.531157407408</v>
      </c>
      <c r="T2948" s="6">
        <f t="shared" si="233"/>
        <v>42597.531157407408</v>
      </c>
    </row>
    <row r="2949" spans="1:20" ht="48" hidden="1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4"/>
        <v>82.461538461538467</v>
      </c>
      <c r="Q2949" t="str">
        <f t="shared" si="231"/>
        <v>theater</v>
      </c>
      <c r="R2949" t="str" cm="1">
        <f t="array" ref="R2949">_xlfn.IFS(ISNUMBER(SEARCH("film &amp; video/television", N2949)),"television",ISNUMBER(SEARCH("film &amp; video/animation", N2949)),"animation",ISNUMBER(SEARCH("film &amp; video/documentary", N2949)),"documentary",ISNUMBER(SEARCH("film &amp; video/drama", N2949)),"drama",ISNUMBER(SEARCH("film &amp; video/science fiction", N2949)),"science fiction",ISNUMBER(SEARCH("film &amp; video/shorts", N2949)),"shorts",ISNUMBER(SEARCH("food/food trucks", N2949)),"food trucks",ISNUMBER(SEARCH("food/restaurants", N2949)),"restaurants",ISNUMBER(SEARCH("food/small batch", N2949)),"small batch",ISNUMBER(SEARCH("games/mobile games", N2949)),"mobile games",ISNUMBER(SEARCH("games/tabletop games", N2949)),"tabletop games",ISNUMBER(SEARCH("games/video games", N2949)),"video games",ISNUMBER(SEARCH("music/classical music", N2949)),"classical music",ISNUMBER(SEARCH("music/electronic music", N2949)),"electronic music",ISNUMBER(SEARCH("music/faith", N2949)),"faith",ISNUMBER(SEARCH("music/indie rock", N2949)),"indie rock",ISNUMBER(SEARCH("music/jazz", N2949)),"jazz",ISNUMBER(SEARCH("music/metal", N2949)),"metal",ISNUMBER(SEARCH("music/pop", N2949)),"pop",ISNUMBER(SEARCH("music/rock", N2949)),"rock",ISNUMBER(SEARCH("music/world music", N2949)),"world music",ISNUMBER(SEARCH("journalism/audio", N2949)),"audio",ISNUMBER(SEARCH("photography/nature", N2949)),"nature",ISNUMBER(SEARCH("photography/people", N2949)),"people",ISNUMBER(SEARCH("photography/photobooks", N2949)),"photobooks",ISNUMBER(SEARCH("photography/places", N2949)),"places",ISNUMBER(SEARCH("publishing/art books", N2949)),"art books",ISNUMBER(SEARCH("publishing/children's books", N2949)),"children's books",ISNUMBER(SEARCH("publishing/fiction", N2949)),"fiction",ISNUMBER(SEARCH("publishing/nonfiction", N2949)),"nonfiction",ISNUMBER(SEARCH("publishing/radio &amp; podcasts", N2949)),"radio &amp; podcasts",ISNUMBER(SEARCH("publishing/translations", N2949)),"translations",ISNUMBER(SEARCH("technology/gadgets", N2949)),"gadgets",ISNUMBER(SEARCH("technology/hardware", N2949)),"hardware",ISNUMBER(SEARCH("technology/makerspaces", N2949)),"makerspaces",ISNUMBER(SEARCH("technology/space exploration", N2949)),"space exploration",ISNUMBER(SEARCH("technology/wearables", N2949)),"wearables",ISNUMBER(SEARCH("technology/web", N2949)),"web",ISNUMBER(SEARCH("theater/musical", N2949)),"musical",ISNUMBER(SEARCH("theater/plays", N2949)),"plays",ISNUMBER(SEARCH("theater/spaces", N2949)),"spaces")</f>
        <v>spaces</v>
      </c>
      <c r="S2949" s="6">
        <f t="shared" si="232"/>
        <v>42649.562118055561</v>
      </c>
      <c r="T2949" s="6">
        <f t="shared" si="233"/>
        <v>42698.715972222228</v>
      </c>
    </row>
    <row r="2950" spans="1:20" ht="48" hidden="1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4"/>
        <v>2.6666666666666665</v>
      </c>
      <c r="Q2950" t="str">
        <f t="shared" si="231"/>
        <v>theater</v>
      </c>
      <c r="R2950" t="str" cm="1">
        <f t="array" ref="R2950">_xlfn.IFS(ISNUMBER(SEARCH("film &amp; video/television", N2950)),"television",ISNUMBER(SEARCH("film &amp; video/animation", N2950)),"animation",ISNUMBER(SEARCH("film &amp; video/documentary", N2950)),"documentary",ISNUMBER(SEARCH("film &amp; video/drama", N2950)),"drama",ISNUMBER(SEARCH("film &amp; video/science fiction", N2950)),"science fiction",ISNUMBER(SEARCH("film &amp; video/shorts", N2950)),"shorts",ISNUMBER(SEARCH("food/food trucks", N2950)),"food trucks",ISNUMBER(SEARCH("food/restaurants", N2950)),"restaurants",ISNUMBER(SEARCH("food/small batch", N2950)),"small batch",ISNUMBER(SEARCH("games/mobile games", N2950)),"mobile games",ISNUMBER(SEARCH("games/tabletop games", N2950)),"tabletop games",ISNUMBER(SEARCH("games/video games", N2950)),"video games",ISNUMBER(SEARCH("music/classical music", N2950)),"classical music",ISNUMBER(SEARCH("music/electronic music", N2950)),"electronic music",ISNUMBER(SEARCH("music/faith", N2950)),"faith",ISNUMBER(SEARCH("music/indie rock", N2950)),"indie rock",ISNUMBER(SEARCH("music/jazz", N2950)),"jazz",ISNUMBER(SEARCH("music/metal", N2950)),"metal",ISNUMBER(SEARCH("music/pop", N2950)),"pop",ISNUMBER(SEARCH("music/rock", N2950)),"rock",ISNUMBER(SEARCH("music/world music", N2950)),"world music",ISNUMBER(SEARCH("journalism/audio", N2950)),"audio",ISNUMBER(SEARCH("photography/nature", N2950)),"nature",ISNUMBER(SEARCH("photography/people", N2950)),"people",ISNUMBER(SEARCH("photography/photobooks", N2950)),"photobooks",ISNUMBER(SEARCH("photography/places", N2950)),"places",ISNUMBER(SEARCH("publishing/art books", N2950)),"art books",ISNUMBER(SEARCH("publishing/children's books", N2950)),"children's books",ISNUMBER(SEARCH("publishing/fiction", N2950)),"fiction",ISNUMBER(SEARCH("publishing/nonfiction", N2950)),"nonfiction",ISNUMBER(SEARCH("publishing/radio &amp; podcasts", N2950)),"radio &amp; podcasts",ISNUMBER(SEARCH("publishing/translations", N2950)),"translations",ISNUMBER(SEARCH("technology/gadgets", N2950)),"gadgets",ISNUMBER(SEARCH("technology/hardware", N2950)),"hardware",ISNUMBER(SEARCH("technology/makerspaces", N2950)),"makerspaces",ISNUMBER(SEARCH("technology/space exploration", N2950)),"space exploration",ISNUMBER(SEARCH("technology/wearables", N2950)),"wearables",ISNUMBER(SEARCH("technology/web", N2950)),"web",ISNUMBER(SEARCH("theater/musical", N2950)),"musical",ISNUMBER(SEARCH("theater/plays", N2950)),"plays",ISNUMBER(SEARCH("theater/spaces", N2950)),"spaces")</f>
        <v>spaces</v>
      </c>
      <c r="S2950" s="6">
        <f t="shared" si="232"/>
        <v>42097.649224537032</v>
      </c>
      <c r="T2950" s="6">
        <f t="shared" si="233"/>
        <v>42157.649224537032</v>
      </c>
    </row>
    <row r="2951" spans="1:20" ht="48" hidden="1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4"/>
        <v>12.5</v>
      </c>
      <c r="Q2951" t="str">
        <f t="shared" si="231"/>
        <v>theater</v>
      </c>
      <c r="R2951" t="str" cm="1">
        <f t="array" ref="R2951">_xlfn.IFS(ISNUMBER(SEARCH("film &amp; video/television", N2951)),"television",ISNUMBER(SEARCH("film &amp; video/animation", N2951)),"animation",ISNUMBER(SEARCH("film &amp; video/documentary", N2951)),"documentary",ISNUMBER(SEARCH("film &amp; video/drama", N2951)),"drama",ISNUMBER(SEARCH("film &amp; video/science fiction", N2951)),"science fiction",ISNUMBER(SEARCH("film &amp; video/shorts", N2951)),"shorts",ISNUMBER(SEARCH("food/food trucks", N2951)),"food trucks",ISNUMBER(SEARCH("food/restaurants", N2951)),"restaurants",ISNUMBER(SEARCH("food/small batch", N2951)),"small batch",ISNUMBER(SEARCH("games/mobile games", N2951)),"mobile games",ISNUMBER(SEARCH("games/tabletop games", N2951)),"tabletop games",ISNUMBER(SEARCH("games/video games", N2951)),"video games",ISNUMBER(SEARCH("music/classical music", N2951)),"classical music",ISNUMBER(SEARCH("music/electronic music", N2951)),"electronic music",ISNUMBER(SEARCH("music/faith", N2951)),"faith",ISNUMBER(SEARCH("music/indie rock", N2951)),"indie rock",ISNUMBER(SEARCH("music/jazz", N2951)),"jazz",ISNUMBER(SEARCH("music/metal", N2951)),"metal",ISNUMBER(SEARCH("music/pop", N2951)),"pop",ISNUMBER(SEARCH("music/rock", N2951)),"rock",ISNUMBER(SEARCH("music/world music", N2951)),"world music",ISNUMBER(SEARCH("journalism/audio", N2951)),"audio",ISNUMBER(SEARCH("photography/nature", N2951)),"nature",ISNUMBER(SEARCH("photography/people", N2951)),"people",ISNUMBER(SEARCH("photography/photobooks", N2951)),"photobooks",ISNUMBER(SEARCH("photography/places", N2951)),"places",ISNUMBER(SEARCH("publishing/art books", N2951)),"art books",ISNUMBER(SEARCH("publishing/children's books", N2951)),"children's books",ISNUMBER(SEARCH("publishing/fiction", N2951)),"fiction",ISNUMBER(SEARCH("publishing/nonfiction", N2951)),"nonfiction",ISNUMBER(SEARCH("publishing/radio &amp; podcasts", N2951)),"radio &amp; podcasts",ISNUMBER(SEARCH("publishing/translations", N2951)),"translations",ISNUMBER(SEARCH("technology/gadgets", N2951)),"gadgets",ISNUMBER(SEARCH("technology/hardware", N2951)),"hardware",ISNUMBER(SEARCH("technology/makerspaces", N2951)),"makerspaces",ISNUMBER(SEARCH("technology/space exploration", N2951)),"space exploration",ISNUMBER(SEARCH("technology/wearables", N2951)),"wearables",ISNUMBER(SEARCH("technology/web", N2951)),"web",ISNUMBER(SEARCH("theater/musical", N2951)),"musical",ISNUMBER(SEARCH("theater/plays", N2951)),"plays",ISNUMBER(SEARCH("theater/spaces", N2951)),"spaces")</f>
        <v>spaces</v>
      </c>
      <c r="S2951" s="6">
        <f t="shared" si="232"/>
        <v>42297.823113425926</v>
      </c>
      <c r="T2951" s="6">
        <f t="shared" si="233"/>
        <v>42327.864780092597</v>
      </c>
    </row>
    <row r="2952" spans="1:20" ht="48" hidden="1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v>0</v>
      </c>
      <c r="Q2952" t="str">
        <f t="shared" si="231"/>
        <v>theater</v>
      </c>
      <c r="R2952" t="str" cm="1">
        <f t="array" ref="R2952">_xlfn.IFS(ISNUMBER(SEARCH("film &amp; video/television", N2952)),"television",ISNUMBER(SEARCH("film &amp; video/animation", N2952)),"animation",ISNUMBER(SEARCH("film &amp; video/documentary", N2952)),"documentary",ISNUMBER(SEARCH("film &amp; video/drama", N2952)),"drama",ISNUMBER(SEARCH("film &amp; video/science fiction", N2952)),"science fiction",ISNUMBER(SEARCH("film &amp; video/shorts", N2952)),"shorts",ISNUMBER(SEARCH("food/food trucks", N2952)),"food trucks",ISNUMBER(SEARCH("food/restaurants", N2952)),"restaurants",ISNUMBER(SEARCH("food/small batch", N2952)),"small batch",ISNUMBER(SEARCH("games/mobile games", N2952)),"mobile games",ISNUMBER(SEARCH("games/tabletop games", N2952)),"tabletop games",ISNUMBER(SEARCH("games/video games", N2952)),"video games",ISNUMBER(SEARCH("music/classical music", N2952)),"classical music",ISNUMBER(SEARCH("music/electronic music", N2952)),"electronic music",ISNUMBER(SEARCH("music/faith", N2952)),"faith",ISNUMBER(SEARCH("music/indie rock", N2952)),"indie rock",ISNUMBER(SEARCH("music/jazz", N2952)),"jazz",ISNUMBER(SEARCH("music/metal", N2952)),"metal",ISNUMBER(SEARCH("music/pop", N2952)),"pop",ISNUMBER(SEARCH("music/rock", N2952)),"rock",ISNUMBER(SEARCH("music/world music", N2952)),"world music",ISNUMBER(SEARCH("journalism/audio", N2952)),"audio",ISNUMBER(SEARCH("photography/nature", N2952)),"nature",ISNUMBER(SEARCH("photography/people", N2952)),"people",ISNUMBER(SEARCH("photography/photobooks", N2952)),"photobooks",ISNUMBER(SEARCH("photography/places", N2952)),"places",ISNUMBER(SEARCH("publishing/art books", N2952)),"art books",ISNUMBER(SEARCH("publishing/children's books", N2952)),"children's books",ISNUMBER(SEARCH("publishing/fiction", N2952)),"fiction",ISNUMBER(SEARCH("publishing/nonfiction", N2952)),"nonfiction",ISNUMBER(SEARCH("publishing/radio &amp; podcasts", N2952)),"radio &amp; podcasts",ISNUMBER(SEARCH("publishing/translations", N2952)),"translations",ISNUMBER(SEARCH("technology/gadgets", N2952)),"gadgets",ISNUMBER(SEARCH("technology/hardware", N2952)),"hardware",ISNUMBER(SEARCH("technology/makerspaces", N2952)),"makerspaces",ISNUMBER(SEARCH("technology/space exploration", N2952)),"space exploration",ISNUMBER(SEARCH("technology/wearables", N2952)),"wearables",ISNUMBER(SEARCH("technology/web", N2952)),"web",ISNUMBER(SEARCH("theater/musical", N2952)),"musical",ISNUMBER(SEARCH("theater/plays", N2952)),"plays",ISNUMBER(SEARCH("theater/spaces", N2952)),"spaces")</f>
        <v>spaces</v>
      </c>
      <c r="S2952" s="6">
        <f t="shared" si="232"/>
        <v>42362.36518518519</v>
      </c>
      <c r="T2952" s="6">
        <f t="shared" si="233"/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4"/>
        <v>18.896551724137932</v>
      </c>
      <c r="Q2953" t="str">
        <f t="shared" si="231"/>
        <v>theater</v>
      </c>
      <c r="R2953" t="str" cm="1">
        <f t="array" ref="R2953">_xlfn.IFS(ISNUMBER(SEARCH("film &amp; video/television", N2953)),"television",ISNUMBER(SEARCH("film &amp; video/animation", N2953)),"animation",ISNUMBER(SEARCH("film &amp; video/documentary", N2953)),"documentary",ISNUMBER(SEARCH("film &amp; video/drama", N2953)),"drama",ISNUMBER(SEARCH("film &amp; video/science fiction", N2953)),"science fiction",ISNUMBER(SEARCH("film &amp; video/shorts", N2953)),"shorts",ISNUMBER(SEARCH("food/food trucks", N2953)),"food trucks",ISNUMBER(SEARCH("food/restaurants", N2953)),"restaurants",ISNUMBER(SEARCH("food/small batch", N2953)),"small batch",ISNUMBER(SEARCH("games/mobile games", N2953)),"mobile games",ISNUMBER(SEARCH("games/tabletop games", N2953)),"tabletop games",ISNUMBER(SEARCH("games/video games", N2953)),"video games",ISNUMBER(SEARCH("music/classical music", N2953)),"classical music",ISNUMBER(SEARCH("music/electronic music", N2953)),"electronic music",ISNUMBER(SEARCH("music/faith", N2953)),"faith",ISNUMBER(SEARCH("music/indie rock", N2953)),"indie rock",ISNUMBER(SEARCH("music/jazz", N2953)),"jazz",ISNUMBER(SEARCH("music/metal", N2953)),"metal",ISNUMBER(SEARCH("music/pop", N2953)),"pop",ISNUMBER(SEARCH("music/rock", N2953)),"rock",ISNUMBER(SEARCH("music/world music", N2953)),"world music",ISNUMBER(SEARCH("journalism/audio", N2953)),"audio",ISNUMBER(SEARCH("photography/nature", N2953)),"nature",ISNUMBER(SEARCH("photography/people", N2953)),"people",ISNUMBER(SEARCH("photography/photobooks", N2953)),"photobooks",ISNUMBER(SEARCH("photography/places", N2953)),"places",ISNUMBER(SEARCH("publishing/art books", N2953)),"art books",ISNUMBER(SEARCH("publishing/children's books", N2953)),"children's books",ISNUMBER(SEARCH("publishing/fiction", N2953)),"fiction",ISNUMBER(SEARCH("publishing/nonfiction", N2953)),"nonfiction",ISNUMBER(SEARCH("publishing/radio &amp; podcasts", N2953)),"radio &amp; podcasts",ISNUMBER(SEARCH("publishing/translations", N2953)),"translations",ISNUMBER(SEARCH("technology/gadgets", N2953)),"gadgets",ISNUMBER(SEARCH("technology/hardware", N2953)),"hardware",ISNUMBER(SEARCH("technology/makerspaces", N2953)),"makerspaces",ISNUMBER(SEARCH("technology/space exploration", N2953)),"space exploration",ISNUMBER(SEARCH("technology/wearables", N2953)),"wearables",ISNUMBER(SEARCH("technology/web", N2953)),"web",ISNUMBER(SEARCH("theater/musical", N2953)),"musical",ISNUMBER(SEARCH("theater/plays", N2953)),"plays",ISNUMBER(SEARCH("theater/spaces", N2953)),"spaces")</f>
        <v>spaces</v>
      </c>
      <c r="S2953" s="6">
        <f t="shared" si="232"/>
        <v>41872.802928240737</v>
      </c>
      <c r="T2953" s="6">
        <f t="shared" si="233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4"/>
        <v>200.625</v>
      </c>
      <c r="Q2954" t="str">
        <f t="shared" si="231"/>
        <v>theater</v>
      </c>
      <c r="R2954" t="str" cm="1">
        <f t="array" ref="R2954">_xlfn.IFS(ISNUMBER(SEARCH("film &amp; video/television", N2954)),"television",ISNUMBER(SEARCH("film &amp; video/animation", N2954)),"animation",ISNUMBER(SEARCH("film &amp; video/documentary", N2954)),"documentary",ISNUMBER(SEARCH("film &amp; video/drama", N2954)),"drama",ISNUMBER(SEARCH("film &amp; video/science fiction", N2954)),"science fiction",ISNUMBER(SEARCH("film &amp; video/shorts", N2954)),"shorts",ISNUMBER(SEARCH("food/food trucks", N2954)),"food trucks",ISNUMBER(SEARCH("food/restaurants", N2954)),"restaurants",ISNUMBER(SEARCH("food/small batch", N2954)),"small batch",ISNUMBER(SEARCH("games/mobile games", N2954)),"mobile games",ISNUMBER(SEARCH("games/tabletop games", N2954)),"tabletop games",ISNUMBER(SEARCH("games/video games", N2954)),"video games",ISNUMBER(SEARCH("music/classical music", N2954)),"classical music",ISNUMBER(SEARCH("music/electronic music", N2954)),"electronic music",ISNUMBER(SEARCH("music/faith", N2954)),"faith",ISNUMBER(SEARCH("music/indie rock", N2954)),"indie rock",ISNUMBER(SEARCH("music/jazz", N2954)),"jazz",ISNUMBER(SEARCH("music/metal", N2954)),"metal",ISNUMBER(SEARCH("music/pop", N2954)),"pop",ISNUMBER(SEARCH("music/rock", N2954)),"rock",ISNUMBER(SEARCH("music/world music", N2954)),"world music",ISNUMBER(SEARCH("journalism/audio", N2954)),"audio",ISNUMBER(SEARCH("photography/nature", N2954)),"nature",ISNUMBER(SEARCH("photography/people", N2954)),"people",ISNUMBER(SEARCH("photography/photobooks", N2954)),"photobooks",ISNUMBER(SEARCH("photography/places", N2954)),"places",ISNUMBER(SEARCH("publishing/art books", N2954)),"art books",ISNUMBER(SEARCH("publishing/children's books", N2954)),"children's books",ISNUMBER(SEARCH("publishing/fiction", N2954)),"fiction",ISNUMBER(SEARCH("publishing/nonfiction", N2954)),"nonfiction",ISNUMBER(SEARCH("publishing/radio &amp; podcasts", N2954)),"radio &amp; podcasts",ISNUMBER(SEARCH("publishing/translations", N2954)),"translations",ISNUMBER(SEARCH("technology/gadgets", N2954)),"gadgets",ISNUMBER(SEARCH("technology/hardware", N2954)),"hardware",ISNUMBER(SEARCH("technology/makerspaces", N2954)),"makerspaces",ISNUMBER(SEARCH("technology/space exploration", N2954)),"space exploration",ISNUMBER(SEARCH("technology/wearables", N2954)),"wearables",ISNUMBER(SEARCH("technology/web", N2954)),"web",ISNUMBER(SEARCH("theater/musical", N2954)),"musical",ISNUMBER(SEARCH("theater/plays", N2954)),"plays",ISNUMBER(SEARCH("theater/spaces", N2954)),"spaces")</f>
        <v>spaces</v>
      </c>
      <c r="S2954" s="6">
        <f t="shared" si="232"/>
        <v>42628.690266203703</v>
      </c>
      <c r="T2954" s="6">
        <f t="shared" si="233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4"/>
        <v>201.66666666666666</v>
      </c>
      <c r="Q2955" t="str">
        <f t="shared" si="231"/>
        <v>theater</v>
      </c>
      <c r="R2955" t="str" cm="1">
        <f t="array" ref="R2955">_xlfn.IFS(ISNUMBER(SEARCH("film &amp; video/television", N2955)),"television",ISNUMBER(SEARCH("film &amp; video/animation", N2955)),"animation",ISNUMBER(SEARCH("film &amp; video/documentary", N2955)),"documentary",ISNUMBER(SEARCH("film &amp; video/drama", N2955)),"drama",ISNUMBER(SEARCH("film &amp; video/science fiction", N2955)),"science fiction",ISNUMBER(SEARCH("film &amp; video/shorts", N2955)),"shorts",ISNUMBER(SEARCH("food/food trucks", N2955)),"food trucks",ISNUMBER(SEARCH("food/restaurants", N2955)),"restaurants",ISNUMBER(SEARCH("food/small batch", N2955)),"small batch",ISNUMBER(SEARCH("games/mobile games", N2955)),"mobile games",ISNUMBER(SEARCH("games/tabletop games", N2955)),"tabletop games",ISNUMBER(SEARCH("games/video games", N2955)),"video games",ISNUMBER(SEARCH("music/classical music", N2955)),"classical music",ISNUMBER(SEARCH("music/electronic music", N2955)),"electronic music",ISNUMBER(SEARCH("music/faith", N2955)),"faith",ISNUMBER(SEARCH("music/indie rock", N2955)),"indie rock",ISNUMBER(SEARCH("music/jazz", N2955)),"jazz",ISNUMBER(SEARCH("music/metal", N2955)),"metal",ISNUMBER(SEARCH("music/pop", N2955)),"pop",ISNUMBER(SEARCH("music/rock", N2955)),"rock",ISNUMBER(SEARCH("music/world music", N2955)),"world music",ISNUMBER(SEARCH("journalism/audio", N2955)),"audio",ISNUMBER(SEARCH("photography/nature", N2955)),"nature",ISNUMBER(SEARCH("photography/people", N2955)),"people",ISNUMBER(SEARCH("photography/photobooks", N2955)),"photobooks",ISNUMBER(SEARCH("photography/places", N2955)),"places",ISNUMBER(SEARCH("publishing/art books", N2955)),"art books",ISNUMBER(SEARCH("publishing/children's books", N2955)),"children's books",ISNUMBER(SEARCH("publishing/fiction", N2955)),"fiction",ISNUMBER(SEARCH("publishing/nonfiction", N2955)),"nonfiction",ISNUMBER(SEARCH("publishing/radio &amp; podcasts", N2955)),"radio &amp; podcasts",ISNUMBER(SEARCH("publishing/translations", N2955)),"translations",ISNUMBER(SEARCH("technology/gadgets", N2955)),"gadgets",ISNUMBER(SEARCH("technology/hardware", N2955)),"hardware",ISNUMBER(SEARCH("technology/makerspaces", N2955)),"makerspaces",ISNUMBER(SEARCH("technology/space exploration", N2955)),"space exploration",ISNUMBER(SEARCH("technology/wearables", N2955)),"wearables",ISNUMBER(SEARCH("technology/web", N2955)),"web",ISNUMBER(SEARCH("theater/musical", N2955)),"musical",ISNUMBER(SEARCH("theater/plays", N2955)),"plays",ISNUMBER(SEARCH("theater/spaces", N2955)),"spaces")</f>
        <v>spaces</v>
      </c>
      <c r="S2955" s="6">
        <f t="shared" si="232"/>
        <v>42255.791909722218</v>
      </c>
      <c r="T2955" s="6">
        <f t="shared" si="233"/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v>0</v>
      </c>
      <c r="Q2956" t="str">
        <f t="shared" si="231"/>
        <v>theater</v>
      </c>
      <c r="R2956" t="str" cm="1">
        <f t="array" ref="R2956">_xlfn.IFS(ISNUMBER(SEARCH("film &amp; video/television", N2956)),"television",ISNUMBER(SEARCH("film &amp; video/animation", N2956)),"animation",ISNUMBER(SEARCH("film &amp; video/documentary", N2956)),"documentary",ISNUMBER(SEARCH("film &amp; video/drama", N2956)),"drama",ISNUMBER(SEARCH("film &amp; video/science fiction", N2956)),"science fiction",ISNUMBER(SEARCH("film &amp; video/shorts", N2956)),"shorts",ISNUMBER(SEARCH("food/food trucks", N2956)),"food trucks",ISNUMBER(SEARCH("food/restaurants", N2956)),"restaurants",ISNUMBER(SEARCH("food/small batch", N2956)),"small batch",ISNUMBER(SEARCH("games/mobile games", N2956)),"mobile games",ISNUMBER(SEARCH("games/tabletop games", N2956)),"tabletop games",ISNUMBER(SEARCH("games/video games", N2956)),"video games",ISNUMBER(SEARCH("music/classical music", N2956)),"classical music",ISNUMBER(SEARCH("music/electronic music", N2956)),"electronic music",ISNUMBER(SEARCH("music/faith", N2956)),"faith",ISNUMBER(SEARCH("music/indie rock", N2956)),"indie rock",ISNUMBER(SEARCH("music/jazz", N2956)),"jazz",ISNUMBER(SEARCH("music/metal", N2956)),"metal",ISNUMBER(SEARCH("music/pop", N2956)),"pop",ISNUMBER(SEARCH("music/rock", N2956)),"rock",ISNUMBER(SEARCH("music/world music", N2956)),"world music",ISNUMBER(SEARCH("journalism/audio", N2956)),"audio",ISNUMBER(SEARCH("photography/nature", N2956)),"nature",ISNUMBER(SEARCH("photography/people", N2956)),"people",ISNUMBER(SEARCH("photography/photobooks", N2956)),"photobooks",ISNUMBER(SEARCH("photography/places", N2956)),"places",ISNUMBER(SEARCH("publishing/art books", N2956)),"art books",ISNUMBER(SEARCH("publishing/children's books", N2956)),"children's books",ISNUMBER(SEARCH("publishing/fiction", N2956)),"fiction",ISNUMBER(SEARCH("publishing/nonfiction", N2956)),"nonfiction",ISNUMBER(SEARCH("publishing/radio &amp; podcasts", N2956)),"radio &amp; podcasts",ISNUMBER(SEARCH("publishing/translations", N2956)),"translations",ISNUMBER(SEARCH("technology/gadgets", N2956)),"gadgets",ISNUMBER(SEARCH("technology/hardware", N2956)),"hardware",ISNUMBER(SEARCH("technology/makerspaces", N2956)),"makerspaces",ISNUMBER(SEARCH("technology/space exploration", N2956)),"space exploration",ISNUMBER(SEARCH("technology/wearables", N2956)),"wearables",ISNUMBER(SEARCH("technology/web", N2956)),"web",ISNUMBER(SEARCH("theater/musical", N2956)),"musical",ISNUMBER(SEARCH("theater/plays", N2956)),"plays",ISNUMBER(SEARCH("theater/spaces", N2956)),"spaces")</f>
        <v>spaces</v>
      </c>
      <c r="S2956" s="6">
        <f t="shared" si="232"/>
        <v>42790.583368055552</v>
      </c>
      <c r="T2956" s="6">
        <f t="shared" si="233"/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4"/>
        <v>65</v>
      </c>
      <c r="Q2957" t="str">
        <f t="shared" si="231"/>
        <v>theater</v>
      </c>
      <c r="R2957" t="str" cm="1">
        <f t="array" ref="R2957">_xlfn.IFS(ISNUMBER(SEARCH("film &amp; video/television", N2957)),"television",ISNUMBER(SEARCH("film &amp; video/animation", N2957)),"animation",ISNUMBER(SEARCH("film &amp; video/documentary", N2957)),"documentary",ISNUMBER(SEARCH("film &amp; video/drama", N2957)),"drama",ISNUMBER(SEARCH("film &amp; video/science fiction", N2957)),"science fiction",ISNUMBER(SEARCH("film &amp; video/shorts", N2957)),"shorts",ISNUMBER(SEARCH("food/food trucks", N2957)),"food trucks",ISNUMBER(SEARCH("food/restaurants", N2957)),"restaurants",ISNUMBER(SEARCH("food/small batch", N2957)),"small batch",ISNUMBER(SEARCH("games/mobile games", N2957)),"mobile games",ISNUMBER(SEARCH("games/tabletop games", N2957)),"tabletop games",ISNUMBER(SEARCH("games/video games", N2957)),"video games",ISNUMBER(SEARCH("music/classical music", N2957)),"classical music",ISNUMBER(SEARCH("music/electronic music", N2957)),"electronic music",ISNUMBER(SEARCH("music/faith", N2957)),"faith",ISNUMBER(SEARCH("music/indie rock", N2957)),"indie rock",ISNUMBER(SEARCH("music/jazz", N2957)),"jazz",ISNUMBER(SEARCH("music/metal", N2957)),"metal",ISNUMBER(SEARCH("music/pop", N2957)),"pop",ISNUMBER(SEARCH("music/rock", N2957)),"rock",ISNUMBER(SEARCH("music/world music", N2957)),"world music",ISNUMBER(SEARCH("journalism/audio", N2957)),"audio",ISNUMBER(SEARCH("photography/nature", N2957)),"nature",ISNUMBER(SEARCH("photography/people", N2957)),"people",ISNUMBER(SEARCH("photography/photobooks", N2957)),"photobooks",ISNUMBER(SEARCH("photography/places", N2957)),"places",ISNUMBER(SEARCH("publishing/art books", N2957)),"art books",ISNUMBER(SEARCH("publishing/children's books", N2957)),"children's books",ISNUMBER(SEARCH("publishing/fiction", N2957)),"fiction",ISNUMBER(SEARCH("publishing/nonfiction", N2957)),"nonfiction",ISNUMBER(SEARCH("publishing/radio &amp; podcasts", N2957)),"radio &amp; podcasts",ISNUMBER(SEARCH("publishing/translations", N2957)),"translations",ISNUMBER(SEARCH("technology/gadgets", N2957)),"gadgets",ISNUMBER(SEARCH("technology/hardware", N2957)),"hardware",ISNUMBER(SEARCH("technology/makerspaces", N2957)),"makerspaces",ISNUMBER(SEARCH("technology/space exploration", N2957)),"space exploration",ISNUMBER(SEARCH("technology/wearables", N2957)),"wearables",ISNUMBER(SEARCH("technology/web", N2957)),"web",ISNUMBER(SEARCH("theater/musical", N2957)),"musical",ISNUMBER(SEARCH("theater/plays", N2957)),"plays",ISNUMBER(SEARCH("theater/spaces", N2957)),"spaces")</f>
        <v>spaces</v>
      </c>
      <c r="S2957" s="6">
        <f t="shared" si="232"/>
        <v>42141.741307870368</v>
      </c>
      <c r="T2957" s="6">
        <f t="shared" si="233"/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4"/>
        <v>66.099999999999994</v>
      </c>
      <c r="Q2958" t="str">
        <f t="shared" si="231"/>
        <v>theater</v>
      </c>
      <c r="R2958" t="str" cm="1">
        <f t="array" ref="R2958">_xlfn.IFS(ISNUMBER(SEARCH("film &amp; video/television", N2958)),"television",ISNUMBER(SEARCH("film &amp; video/animation", N2958)),"animation",ISNUMBER(SEARCH("film &amp; video/documentary", N2958)),"documentary",ISNUMBER(SEARCH("film &amp; video/drama", N2958)),"drama",ISNUMBER(SEARCH("film &amp; video/science fiction", N2958)),"science fiction",ISNUMBER(SEARCH("film &amp; video/shorts", N2958)),"shorts",ISNUMBER(SEARCH("food/food trucks", N2958)),"food trucks",ISNUMBER(SEARCH("food/restaurants", N2958)),"restaurants",ISNUMBER(SEARCH("food/small batch", N2958)),"small batch",ISNUMBER(SEARCH("games/mobile games", N2958)),"mobile games",ISNUMBER(SEARCH("games/tabletop games", N2958)),"tabletop games",ISNUMBER(SEARCH("games/video games", N2958)),"video games",ISNUMBER(SEARCH("music/classical music", N2958)),"classical music",ISNUMBER(SEARCH("music/electronic music", N2958)),"electronic music",ISNUMBER(SEARCH("music/faith", N2958)),"faith",ISNUMBER(SEARCH("music/indie rock", N2958)),"indie rock",ISNUMBER(SEARCH("music/jazz", N2958)),"jazz",ISNUMBER(SEARCH("music/metal", N2958)),"metal",ISNUMBER(SEARCH("music/pop", N2958)),"pop",ISNUMBER(SEARCH("music/rock", N2958)),"rock",ISNUMBER(SEARCH("music/world music", N2958)),"world music",ISNUMBER(SEARCH("journalism/audio", N2958)),"audio",ISNUMBER(SEARCH("photography/nature", N2958)),"nature",ISNUMBER(SEARCH("photography/people", N2958)),"people",ISNUMBER(SEARCH("photography/photobooks", N2958)),"photobooks",ISNUMBER(SEARCH("photography/places", N2958)),"places",ISNUMBER(SEARCH("publishing/art books", N2958)),"art books",ISNUMBER(SEARCH("publishing/children's books", N2958)),"children's books",ISNUMBER(SEARCH("publishing/fiction", N2958)),"fiction",ISNUMBER(SEARCH("publishing/nonfiction", N2958)),"nonfiction",ISNUMBER(SEARCH("publishing/radio &amp; podcasts", N2958)),"radio &amp; podcasts",ISNUMBER(SEARCH("publishing/translations", N2958)),"translations",ISNUMBER(SEARCH("technology/gadgets", N2958)),"gadgets",ISNUMBER(SEARCH("technology/hardware", N2958)),"hardware",ISNUMBER(SEARCH("technology/makerspaces", N2958)),"makerspaces",ISNUMBER(SEARCH("technology/space exploration", N2958)),"space exploration",ISNUMBER(SEARCH("technology/wearables", N2958)),"wearables",ISNUMBER(SEARCH("technology/web", N2958)),"web",ISNUMBER(SEARCH("theater/musical", N2958)),"musical",ISNUMBER(SEARCH("theater/plays", N2958)),"plays",ISNUMBER(SEARCH("theater/spaces", N2958)),"spaces")</f>
        <v>spaces</v>
      </c>
      <c r="S2958" s="6">
        <f t="shared" si="232"/>
        <v>42464.958912037036</v>
      </c>
      <c r="T2958" s="6">
        <f t="shared" si="233"/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4"/>
        <v>93.333333333333329</v>
      </c>
      <c r="Q2959" t="str">
        <f t="shared" si="231"/>
        <v>theater</v>
      </c>
      <c r="R2959" t="str" cm="1">
        <f t="array" ref="R2959">_xlfn.IFS(ISNUMBER(SEARCH("film &amp; video/television", N2959)),"television",ISNUMBER(SEARCH("film &amp; video/animation", N2959)),"animation",ISNUMBER(SEARCH("film &amp; video/documentary", N2959)),"documentary",ISNUMBER(SEARCH("film &amp; video/drama", N2959)),"drama",ISNUMBER(SEARCH("film &amp; video/science fiction", N2959)),"science fiction",ISNUMBER(SEARCH("film &amp; video/shorts", N2959)),"shorts",ISNUMBER(SEARCH("food/food trucks", N2959)),"food trucks",ISNUMBER(SEARCH("food/restaurants", N2959)),"restaurants",ISNUMBER(SEARCH("food/small batch", N2959)),"small batch",ISNUMBER(SEARCH("games/mobile games", N2959)),"mobile games",ISNUMBER(SEARCH("games/tabletop games", N2959)),"tabletop games",ISNUMBER(SEARCH("games/video games", N2959)),"video games",ISNUMBER(SEARCH("music/classical music", N2959)),"classical music",ISNUMBER(SEARCH("music/electronic music", N2959)),"electronic music",ISNUMBER(SEARCH("music/faith", N2959)),"faith",ISNUMBER(SEARCH("music/indie rock", N2959)),"indie rock",ISNUMBER(SEARCH("music/jazz", N2959)),"jazz",ISNUMBER(SEARCH("music/metal", N2959)),"metal",ISNUMBER(SEARCH("music/pop", N2959)),"pop",ISNUMBER(SEARCH("music/rock", N2959)),"rock",ISNUMBER(SEARCH("music/world music", N2959)),"world music",ISNUMBER(SEARCH("journalism/audio", N2959)),"audio",ISNUMBER(SEARCH("photography/nature", N2959)),"nature",ISNUMBER(SEARCH("photography/people", N2959)),"people",ISNUMBER(SEARCH("photography/photobooks", N2959)),"photobooks",ISNUMBER(SEARCH("photography/places", N2959)),"places",ISNUMBER(SEARCH("publishing/art books", N2959)),"art books",ISNUMBER(SEARCH("publishing/children's books", N2959)),"children's books",ISNUMBER(SEARCH("publishing/fiction", N2959)),"fiction",ISNUMBER(SEARCH("publishing/nonfiction", N2959)),"nonfiction",ISNUMBER(SEARCH("publishing/radio &amp; podcasts", N2959)),"radio &amp; podcasts",ISNUMBER(SEARCH("publishing/translations", N2959)),"translations",ISNUMBER(SEARCH("technology/gadgets", N2959)),"gadgets",ISNUMBER(SEARCH("technology/hardware", N2959)),"hardware",ISNUMBER(SEARCH("technology/makerspaces", N2959)),"makerspaces",ISNUMBER(SEARCH("technology/space exploration", N2959)),"space exploration",ISNUMBER(SEARCH("technology/wearables", N2959)),"wearables",ISNUMBER(SEARCH("technology/web", N2959)),"web",ISNUMBER(SEARCH("theater/musical", N2959)),"musical",ISNUMBER(SEARCH("theater/plays", N2959)),"plays",ISNUMBER(SEARCH("theater/spaces", N2959)),"spaces")</f>
        <v>spaces</v>
      </c>
      <c r="S2959" s="6">
        <f t="shared" si="232"/>
        <v>42031.011249999996</v>
      </c>
      <c r="T2959" s="6">
        <f t="shared" si="233"/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v>0</v>
      </c>
      <c r="Q2960" t="str">
        <f t="shared" si="231"/>
        <v>theater</v>
      </c>
      <c r="R2960" t="str" cm="1">
        <f t="array" ref="R2960">_xlfn.IFS(ISNUMBER(SEARCH("film &amp; video/television", N2960)),"television",ISNUMBER(SEARCH("film &amp; video/animation", N2960)),"animation",ISNUMBER(SEARCH("film &amp; video/documentary", N2960)),"documentary",ISNUMBER(SEARCH("film &amp; video/drama", N2960)),"drama",ISNUMBER(SEARCH("film &amp; video/science fiction", N2960)),"science fiction",ISNUMBER(SEARCH("film &amp; video/shorts", N2960)),"shorts",ISNUMBER(SEARCH("food/food trucks", N2960)),"food trucks",ISNUMBER(SEARCH("food/restaurants", N2960)),"restaurants",ISNUMBER(SEARCH("food/small batch", N2960)),"small batch",ISNUMBER(SEARCH("games/mobile games", N2960)),"mobile games",ISNUMBER(SEARCH("games/tabletop games", N2960)),"tabletop games",ISNUMBER(SEARCH("games/video games", N2960)),"video games",ISNUMBER(SEARCH("music/classical music", N2960)),"classical music",ISNUMBER(SEARCH("music/electronic music", N2960)),"electronic music",ISNUMBER(SEARCH("music/faith", N2960)),"faith",ISNUMBER(SEARCH("music/indie rock", N2960)),"indie rock",ISNUMBER(SEARCH("music/jazz", N2960)),"jazz",ISNUMBER(SEARCH("music/metal", N2960)),"metal",ISNUMBER(SEARCH("music/pop", N2960)),"pop",ISNUMBER(SEARCH("music/rock", N2960)),"rock",ISNUMBER(SEARCH("music/world music", N2960)),"world music",ISNUMBER(SEARCH("journalism/audio", N2960)),"audio",ISNUMBER(SEARCH("photography/nature", N2960)),"nature",ISNUMBER(SEARCH("photography/people", N2960)),"people",ISNUMBER(SEARCH("photography/photobooks", N2960)),"photobooks",ISNUMBER(SEARCH("photography/places", N2960)),"places",ISNUMBER(SEARCH("publishing/art books", N2960)),"art books",ISNUMBER(SEARCH("publishing/children's books", N2960)),"children's books",ISNUMBER(SEARCH("publishing/fiction", N2960)),"fiction",ISNUMBER(SEARCH("publishing/nonfiction", N2960)),"nonfiction",ISNUMBER(SEARCH("publishing/radio &amp; podcasts", N2960)),"radio &amp; podcasts",ISNUMBER(SEARCH("publishing/translations", N2960)),"translations",ISNUMBER(SEARCH("technology/gadgets", N2960)),"gadgets",ISNUMBER(SEARCH("technology/hardware", N2960)),"hardware",ISNUMBER(SEARCH("technology/makerspaces", N2960)),"makerspaces",ISNUMBER(SEARCH("technology/space exploration", N2960)),"space exploration",ISNUMBER(SEARCH("technology/wearables", N2960)),"wearables",ISNUMBER(SEARCH("technology/web", N2960)),"web",ISNUMBER(SEARCH("theater/musical", N2960)),"musical",ISNUMBER(SEARCH("theater/plays", N2960)),"plays",ISNUMBER(SEARCH("theater/spaces", N2960)),"spaces")</f>
        <v>spaces</v>
      </c>
      <c r="S2960" s="6">
        <f t="shared" si="232"/>
        <v>42438.779131944444</v>
      </c>
      <c r="T2960" s="6">
        <f t="shared" si="233"/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v>0</v>
      </c>
      <c r="Q2961" t="str">
        <f t="shared" si="231"/>
        <v>theater</v>
      </c>
      <c r="R2961" t="str" cm="1">
        <f t="array" ref="R2961">_xlfn.IFS(ISNUMBER(SEARCH("film &amp; video/television", N2961)),"television",ISNUMBER(SEARCH("film &amp; video/animation", N2961)),"animation",ISNUMBER(SEARCH("film &amp; video/documentary", N2961)),"documentary",ISNUMBER(SEARCH("film &amp; video/drama", N2961)),"drama",ISNUMBER(SEARCH("film &amp; video/science fiction", N2961)),"science fiction",ISNUMBER(SEARCH("film &amp; video/shorts", N2961)),"shorts",ISNUMBER(SEARCH("food/food trucks", N2961)),"food trucks",ISNUMBER(SEARCH("food/restaurants", N2961)),"restaurants",ISNUMBER(SEARCH("food/small batch", N2961)),"small batch",ISNUMBER(SEARCH("games/mobile games", N2961)),"mobile games",ISNUMBER(SEARCH("games/tabletop games", N2961)),"tabletop games",ISNUMBER(SEARCH("games/video games", N2961)),"video games",ISNUMBER(SEARCH("music/classical music", N2961)),"classical music",ISNUMBER(SEARCH("music/electronic music", N2961)),"electronic music",ISNUMBER(SEARCH("music/faith", N2961)),"faith",ISNUMBER(SEARCH("music/indie rock", N2961)),"indie rock",ISNUMBER(SEARCH("music/jazz", N2961)),"jazz",ISNUMBER(SEARCH("music/metal", N2961)),"metal",ISNUMBER(SEARCH("music/pop", N2961)),"pop",ISNUMBER(SEARCH("music/rock", N2961)),"rock",ISNUMBER(SEARCH("music/world music", N2961)),"world music",ISNUMBER(SEARCH("journalism/audio", N2961)),"audio",ISNUMBER(SEARCH("photography/nature", N2961)),"nature",ISNUMBER(SEARCH("photography/people", N2961)),"people",ISNUMBER(SEARCH("photography/photobooks", N2961)),"photobooks",ISNUMBER(SEARCH("photography/places", N2961)),"places",ISNUMBER(SEARCH("publishing/art books", N2961)),"art books",ISNUMBER(SEARCH("publishing/children's books", N2961)),"children's books",ISNUMBER(SEARCH("publishing/fiction", N2961)),"fiction",ISNUMBER(SEARCH("publishing/nonfiction", N2961)),"nonfiction",ISNUMBER(SEARCH("publishing/radio &amp; podcasts", N2961)),"radio &amp; podcasts",ISNUMBER(SEARCH("publishing/translations", N2961)),"translations",ISNUMBER(SEARCH("technology/gadgets", N2961)),"gadgets",ISNUMBER(SEARCH("technology/hardware", N2961)),"hardware",ISNUMBER(SEARCH("technology/makerspaces", N2961)),"makerspaces",ISNUMBER(SEARCH("technology/space exploration", N2961)),"space exploration",ISNUMBER(SEARCH("technology/wearables", N2961)),"wearables",ISNUMBER(SEARCH("technology/web", N2961)),"web",ISNUMBER(SEARCH("theater/musical", N2961)),"musical",ISNUMBER(SEARCH("theater/plays", N2961)),"plays",ISNUMBER(SEARCH("theater/spaces", N2961)),"spaces")</f>
        <v>spaces</v>
      </c>
      <c r="S2961" s="6">
        <f t="shared" si="232"/>
        <v>42498.008391203708</v>
      </c>
      <c r="T2961" s="6">
        <f t="shared" si="233"/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v>0</v>
      </c>
      <c r="Q2962" t="str">
        <f t="shared" si="231"/>
        <v>theater</v>
      </c>
      <c r="R2962" t="str" cm="1">
        <f t="array" ref="R2962">_xlfn.IFS(ISNUMBER(SEARCH("film &amp; video/television", N2962)),"television",ISNUMBER(SEARCH("film &amp; video/animation", N2962)),"animation",ISNUMBER(SEARCH("film &amp; video/documentary", N2962)),"documentary",ISNUMBER(SEARCH("film &amp; video/drama", N2962)),"drama",ISNUMBER(SEARCH("film &amp; video/science fiction", N2962)),"science fiction",ISNUMBER(SEARCH("film &amp; video/shorts", N2962)),"shorts",ISNUMBER(SEARCH("food/food trucks", N2962)),"food trucks",ISNUMBER(SEARCH("food/restaurants", N2962)),"restaurants",ISNUMBER(SEARCH("food/small batch", N2962)),"small batch",ISNUMBER(SEARCH("games/mobile games", N2962)),"mobile games",ISNUMBER(SEARCH("games/tabletop games", N2962)),"tabletop games",ISNUMBER(SEARCH("games/video games", N2962)),"video games",ISNUMBER(SEARCH("music/classical music", N2962)),"classical music",ISNUMBER(SEARCH("music/electronic music", N2962)),"electronic music",ISNUMBER(SEARCH("music/faith", N2962)),"faith",ISNUMBER(SEARCH("music/indie rock", N2962)),"indie rock",ISNUMBER(SEARCH("music/jazz", N2962)),"jazz",ISNUMBER(SEARCH("music/metal", N2962)),"metal",ISNUMBER(SEARCH("music/pop", N2962)),"pop",ISNUMBER(SEARCH("music/rock", N2962)),"rock",ISNUMBER(SEARCH("music/world music", N2962)),"world music",ISNUMBER(SEARCH("journalism/audio", N2962)),"audio",ISNUMBER(SEARCH("photography/nature", N2962)),"nature",ISNUMBER(SEARCH("photography/people", N2962)),"people",ISNUMBER(SEARCH("photography/photobooks", N2962)),"photobooks",ISNUMBER(SEARCH("photography/places", N2962)),"places",ISNUMBER(SEARCH("publishing/art books", N2962)),"art books",ISNUMBER(SEARCH("publishing/children's books", N2962)),"children's books",ISNUMBER(SEARCH("publishing/fiction", N2962)),"fiction",ISNUMBER(SEARCH("publishing/nonfiction", N2962)),"nonfiction",ISNUMBER(SEARCH("publishing/radio &amp; podcasts", N2962)),"radio &amp; podcasts",ISNUMBER(SEARCH("publishing/translations", N2962)),"translations",ISNUMBER(SEARCH("technology/gadgets", N2962)),"gadgets",ISNUMBER(SEARCH("technology/hardware", N2962)),"hardware",ISNUMBER(SEARCH("technology/makerspaces", N2962)),"makerspaces",ISNUMBER(SEARCH("technology/space exploration", N2962)),"space exploration",ISNUMBER(SEARCH("technology/wearables", N2962)),"wearables",ISNUMBER(SEARCH("technology/web", N2962)),"web",ISNUMBER(SEARCH("theater/musical", N2962)),"musical",ISNUMBER(SEARCH("theater/plays", N2962)),"plays",ISNUMBER(SEARCH("theater/spaces", N2962)),"spaces")</f>
        <v>spaces</v>
      </c>
      <c r="S2962" s="6">
        <f t="shared" si="232"/>
        <v>41863.757210648146</v>
      </c>
      <c r="T2962" s="6">
        <f t="shared" si="233"/>
        <v>41893.757210648146</v>
      </c>
    </row>
    <row r="2963" spans="1:20" ht="48" hidden="1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4"/>
        <v>50.75</v>
      </c>
      <c r="Q2963" t="str">
        <f t="shared" si="231"/>
        <v>theater</v>
      </c>
      <c r="R2963" t="str" cm="1">
        <f t="array" ref="R2963">_xlfn.IFS(ISNUMBER(SEARCH("film &amp; video/television", N2963)),"television",ISNUMBER(SEARCH("film &amp; video/animation", N2963)),"animation",ISNUMBER(SEARCH("film &amp; video/documentary", N2963)),"documentary",ISNUMBER(SEARCH("film &amp; video/drama", N2963)),"drama",ISNUMBER(SEARCH("film &amp; video/science fiction", N2963)),"science fiction",ISNUMBER(SEARCH("film &amp; video/shorts", N2963)),"shorts",ISNUMBER(SEARCH("food/food trucks", N2963)),"food trucks",ISNUMBER(SEARCH("food/restaurants", N2963)),"restaurants",ISNUMBER(SEARCH("food/small batch", N2963)),"small batch",ISNUMBER(SEARCH("games/mobile games", N2963)),"mobile games",ISNUMBER(SEARCH("games/tabletop games", N2963)),"tabletop games",ISNUMBER(SEARCH("games/video games", N2963)),"video games",ISNUMBER(SEARCH("music/classical music", N2963)),"classical music",ISNUMBER(SEARCH("music/electronic music", N2963)),"electronic music",ISNUMBER(SEARCH("music/faith", N2963)),"faith",ISNUMBER(SEARCH("music/indie rock", N2963)),"indie rock",ISNUMBER(SEARCH("music/jazz", N2963)),"jazz",ISNUMBER(SEARCH("music/metal", N2963)),"metal",ISNUMBER(SEARCH("music/pop", N2963)),"pop",ISNUMBER(SEARCH("music/rock", N2963)),"rock",ISNUMBER(SEARCH("music/world music", N2963)),"world music",ISNUMBER(SEARCH("journalism/audio", N2963)),"audio",ISNUMBER(SEARCH("photography/nature", N2963)),"nature",ISNUMBER(SEARCH("photography/people", N2963)),"people",ISNUMBER(SEARCH("photography/photobooks", N2963)),"photobooks",ISNUMBER(SEARCH("photography/places", N2963)),"places",ISNUMBER(SEARCH("publishing/art books", N2963)),"art books",ISNUMBER(SEARCH("publishing/children's books", N2963)),"children's books",ISNUMBER(SEARCH("publishing/fiction", N2963)),"fiction",ISNUMBER(SEARCH("publishing/nonfiction", N2963)),"nonfiction",ISNUMBER(SEARCH("publishing/radio &amp; podcasts", N2963)),"radio &amp; podcasts",ISNUMBER(SEARCH("publishing/translations", N2963)),"translations",ISNUMBER(SEARCH("technology/gadgets", N2963)),"gadgets",ISNUMBER(SEARCH("technology/hardware", N2963)),"hardware",ISNUMBER(SEARCH("technology/makerspaces", N2963)),"makerspaces",ISNUMBER(SEARCH("technology/space exploration", N2963)),"space exploration",ISNUMBER(SEARCH("technology/wearables", N2963)),"wearables",ISNUMBER(SEARCH("technology/web", N2963)),"web",ISNUMBER(SEARCH("theater/musical", N2963)),"musical",ISNUMBER(SEARCH("theater/plays", N2963)),"plays",ISNUMBER(SEARCH("theater/spaces", N2963)),"spaces")</f>
        <v>plays</v>
      </c>
      <c r="S2963" s="6">
        <f t="shared" si="232"/>
        <v>42061.212488425925</v>
      </c>
      <c r="T2963" s="6">
        <f t="shared" si="233"/>
        <v>42089.166666666672</v>
      </c>
    </row>
    <row r="2964" spans="1:20" ht="48" hidden="1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4"/>
        <v>60.9</v>
      </c>
      <c r="Q2964" t="str">
        <f t="shared" si="231"/>
        <v>theater</v>
      </c>
      <c r="R2964" t="str" cm="1">
        <f t="array" ref="R2964">_xlfn.IFS(ISNUMBER(SEARCH("film &amp; video/television", N2964)),"television",ISNUMBER(SEARCH("film &amp; video/animation", N2964)),"animation",ISNUMBER(SEARCH("film &amp; video/documentary", N2964)),"documentary",ISNUMBER(SEARCH("film &amp; video/drama", N2964)),"drama",ISNUMBER(SEARCH("film &amp; video/science fiction", N2964)),"science fiction",ISNUMBER(SEARCH("film &amp; video/shorts", N2964)),"shorts",ISNUMBER(SEARCH("food/food trucks", N2964)),"food trucks",ISNUMBER(SEARCH("food/restaurants", N2964)),"restaurants",ISNUMBER(SEARCH("food/small batch", N2964)),"small batch",ISNUMBER(SEARCH("games/mobile games", N2964)),"mobile games",ISNUMBER(SEARCH("games/tabletop games", N2964)),"tabletop games",ISNUMBER(SEARCH("games/video games", N2964)),"video games",ISNUMBER(SEARCH("music/classical music", N2964)),"classical music",ISNUMBER(SEARCH("music/electronic music", N2964)),"electronic music",ISNUMBER(SEARCH("music/faith", N2964)),"faith",ISNUMBER(SEARCH("music/indie rock", N2964)),"indie rock",ISNUMBER(SEARCH("music/jazz", N2964)),"jazz",ISNUMBER(SEARCH("music/metal", N2964)),"metal",ISNUMBER(SEARCH("music/pop", N2964)),"pop",ISNUMBER(SEARCH("music/rock", N2964)),"rock",ISNUMBER(SEARCH("music/world music", N2964)),"world music",ISNUMBER(SEARCH("journalism/audio", N2964)),"audio",ISNUMBER(SEARCH("photography/nature", N2964)),"nature",ISNUMBER(SEARCH("photography/people", N2964)),"people",ISNUMBER(SEARCH("photography/photobooks", N2964)),"photobooks",ISNUMBER(SEARCH("photography/places", N2964)),"places",ISNUMBER(SEARCH("publishing/art books", N2964)),"art books",ISNUMBER(SEARCH("publishing/children's books", N2964)),"children's books",ISNUMBER(SEARCH("publishing/fiction", N2964)),"fiction",ISNUMBER(SEARCH("publishing/nonfiction", N2964)),"nonfiction",ISNUMBER(SEARCH("publishing/radio &amp; podcasts", N2964)),"radio &amp; podcasts",ISNUMBER(SEARCH("publishing/translations", N2964)),"translations",ISNUMBER(SEARCH("technology/gadgets", N2964)),"gadgets",ISNUMBER(SEARCH("technology/hardware", N2964)),"hardware",ISNUMBER(SEARCH("technology/makerspaces", N2964)),"makerspaces",ISNUMBER(SEARCH("technology/space exploration", N2964)),"space exploration",ISNUMBER(SEARCH("technology/wearables", N2964)),"wearables",ISNUMBER(SEARCH("technology/web", N2964)),"web",ISNUMBER(SEARCH("theater/musical", N2964)),"musical",ISNUMBER(SEARCH("theater/plays", N2964)),"plays",ISNUMBER(SEARCH("theater/spaces", N2964)),"spaces")</f>
        <v>plays</v>
      </c>
      <c r="S2964" s="6">
        <f t="shared" si="232"/>
        <v>42036.24428240741</v>
      </c>
      <c r="T2964" s="6">
        <f t="shared" si="233"/>
        <v>42064.290972222225</v>
      </c>
    </row>
    <row r="2965" spans="1:20" ht="48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4"/>
        <v>109.03061224489795</v>
      </c>
      <c r="Q2965" t="str">
        <f t="shared" si="231"/>
        <v>theater</v>
      </c>
      <c r="R2965" t="str" cm="1">
        <f t="array" ref="R2965">_xlfn.IFS(ISNUMBER(SEARCH("film &amp; video/television", N2965)),"television",ISNUMBER(SEARCH("film &amp; video/animation", N2965)),"animation",ISNUMBER(SEARCH("film &amp; video/documentary", N2965)),"documentary",ISNUMBER(SEARCH("film &amp; video/drama", N2965)),"drama",ISNUMBER(SEARCH("film &amp; video/science fiction", N2965)),"science fiction",ISNUMBER(SEARCH("film &amp; video/shorts", N2965)),"shorts",ISNUMBER(SEARCH("food/food trucks", N2965)),"food trucks",ISNUMBER(SEARCH("food/restaurants", N2965)),"restaurants",ISNUMBER(SEARCH("food/small batch", N2965)),"small batch",ISNUMBER(SEARCH("games/mobile games", N2965)),"mobile games",ISNUMBER(SEARCH("games/tabletop games", N2965)),"tabletop games",ISNUMBER(SEARCH("games/video games", N2965)),"video games",ISNUMBER(SEARCH("music/classical music", N2965)),"classical music",ISNUMBER(SEARCH("music/electronic music", N2965)),"electronic music",ISNUMBER(SEARCH("music/faith", N2965)),"faith",ISNUMBER(SEARCH("music/indie rock", N2965)),"indie rock",ISNUMBER(SEARCH("music/jazz", N2965)),"jazz",ISNUMBER(SEARCH("music/metal", N2965)),"metal",ISNUMBER(SEARCH("music/pop", N2965)),"pop",ISNUMBER(SEARCH("music/rock", N2965)),"rock",ISNUMBER(SEARCH("music/world music", N2965)),"world music",ISNUMBER(SEARCH("journalism/audio", N2965)),"audio",ISNUMBER(SEARCH("photography/nature", N2965)),"nature",ISNUMBER(SEARCH("photography/people", N2965)),"people",ISNUMBER(SEARCH("photography/photobooks", N2965)),"photobooks",ISNUMBER(SEARCH("photography/places", N2965)),"places",ISNUMBER(SEARCH("publishing/art books", N2965)),"art books",ISNUMBER(SEARCH("publishing/children's books", N2965)),"children's books",ISNUMBER(SEARCH("publishing/fiction", N2965)),"fiction",ISNUMBER(SEARCH("publishing/nonfiction", N2965)),"nonfiction",ISNUMBER(SEARCH("publishing/radio &amp; podcasts", N2965)),"radio &amp; podcasts",ISNUMBER(SEARCH("publishing/translations", N2965)),"translations",ISNUMBER(SEARCH("technology/gadgets", N2965)),"gadgets",ISNUMBER(SEARCH("technology/hardware", N2965)),"hardware",ISNUMBER(SEARCH("technology/makerspaces", N2965)),"makerspaces",ISNUMBER(SEARCH("technology/space exploration", N2965)),"space exploration",ISNUMBER(SEARCH("technology/wearables", N2965)),"wearables",ISNUMBER(SEARCH("technology/web", N2965)),"web",ISNUMBER(SEARCH("theater/musical", N2965)),"musical",ISNUMBER(SEARCH("theater/plays", N2965)),"plays",ISNUMBER(SEARCH("theater/spaces", N2965)),"spaces")</f>
        <v>plays</v>
      </c>
      <c r="S2965" s="6">
        <f t="shared" si="232"/>
        <v>42157.470185185186</v>
      </c>
      <c r="T2965" s="6">
        <f t="shared" si="233"/>
        <v>42187.470185185186</v>
      </c>
    </row>
    <row r="2966" spans="1:20" ht="48" hidden="1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4"/>
        <v>25.692295918367346</v>
      </c>
      <c r="Q2966" t="str">
        <f t="shared" si="231"/>
        <v>theater</v>
      </c>
      <c r="R2966" t="str" cm="1">
        <f t="array" ref="R2966">_xlfn.IFS(ISNUMBER(SEARCH("film &amp; video/television", N2966)),"television",ISNUMBER(SEARCH("film &amp; video/animation", N2966)),"animation",ISNUMBER(SEARCH("film &amp; video/documentary", N2966)),"documentary",ISNUMBER(SEARCH("film &amp; video/drama", N2966)),"drama",ISNUMBER(SEARCH("film &amp; video/science fiction", N2966)),"science fiction",ISNUMBER(SEARCH("film &amp; video/shorts", N2966)),"shorts",ISNUMBER(SEARCH("food/food trucks", N2966)),"food trucks",ISNUMBER(SEARCH("food/restaurants", N2966)),"restaurants",ISNUMBER(SEARCH("food/small batch", N2966)),"small batch",ISNUMBER(SEARCH("games/mobile games", N2966)),"mobile games",ISNUMBER(SEARCH("games/tabletop games", N2966)),"tabletop games",ISNUMBER(SEARCH("games/video games", N2966)),"video games",ISNUMBER(SEARCH("music/classical music", N2966)),"classical music",ISNUMBER(SEARCH("music/electronic music", N2966)),"electronic music",ISNUMBER(SEARCH("music/faith", N2966)),"faith",ISNUMBER(SEARCH("music/indie rock", N2966)),"indie rock",ISNUMBER(SEARCH("music/jazz", N2966)),"jazz",ISNUMBER(SEARCH("music/metal", N2966)),"metal",ISNUMBER(SEARCH("music/pop", N2966)),"pop",ISNUMBER(SEARCH("music/rock", N2966)),"rock",ISNUMBER(SEARCH("music/world music", N2966)),"world music",ISNUMBER(SEARCH("journalism/audio", N2966)),"audio",ISNUMBER(SEARCH("photography/nature", N2966)),"nature",ISNUMBER(SEARCH("photography/people", N2966)),"people",ISNUMBER(SEARCH("photography/photobooks", N2966)),"photobooks",ISNUMBER(SEARCH("photography/places", N2966)),"places",ISNUMBER(SEARCH("publishing/art books", N2966)),"art books",ISNUMBER(SEARCH("publishing/children's books", N2966)),"children's books",ISNUMBER(SEARCH("publishing/fiction", N2966)),"fiction",ISNUMBER(SEARCH("publishing/nonfiction", N2966)),"nonfiction",ISNUMBER(SEARCH("publishing/radio &amp; podcasts", N2966)),"radio &amp; podcasts",ISNUMBER(SEARCH("publishing/translations", N2966)),"translations",ISNUMBER(SEARCH("technology/gadgets", N2966)),"gadgets",ISNUMBER(SEARCH("technology/hardware", N2966)),"hardware",ISNUMBER(SEARCH("technology/makerspaces", N2966)),"makerspaces",ISNUMBER(SEARCH("technology/space exploration", N2966)),"space exploration",ISNUMBER(SEARCH("technology/wearables", N2966)),"wearables",ISNUMBER(SEARCH("technology/web", N2966)),"web",ISNUMBER(SEARCH("theater/musical", N2966)),"musical",ISNUMBER(SEARCH("theater/plays", N2966)),"plays",ISNUMBER(SEARCH("theater/spaces", N2966)),"spaces")</f>
        <v>plays</v>
      </c>
      <c r="S2966" s="6">
        <f t="shared" si="232"/>
        <v>41827.909942129627</v>
      </c>
      <c r="T2966" s="6">
        <f t="shared" si="233"/>
        <v>41857.897222222222</v>
      </c>
    </row>
    <row r="2967" spans="1:20" ht="48" hidden="1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4"/>
        <v>41.92307692307692</v>
      </c>
      <c r="Q2967" t="str">
        <f t="shared" si="231"/>
        <v>theater</v>
      </c>
      <c r="R2967" t="str" cm="1">
        <f t="array" ref="R2967">_xlfn.IFS(ISNUMBER(SEARCH("film &amp; video/television", N2967)),"television",ISNUMBER(SEARCH("film &amp; video/animation", N2967)),"animation",ISNUMBER(SEARCH("film &amp; video/documentary", N2967)),"documentary",ISNUMBER(SEARCH("film &amp; video/drama", N2967)),"drama",ISNUMBER(SEARCH("film &amp; video/science fiction", N2967)),"science fiction",ISNUMBER(SEARCH("film &amp; video/shorts", N2967)),"shorts",ISNUMBER(SEARCH("food/food trucks", N2967)),"food trucks",ISNUMBER(SEARCH("food/restaurants", N2967)),"restaurants",ISNUMBER(SEARCH("food/small batch", N2967)),"small batch",ISNUMBER(SEARCH("games/mobile games", N2967)),"mobile games",ISNUMBER(SEARCH("games/tabletop games", N2967)),"tabletop games",ISNUMBER(SEARCH("games/video games", N2967)),"video games",ISNUMBER(SEARCH("music/classical music", N2967)),"classical music",ISNUMBER(SEARCH("music/electronic music", N2967)),"electronic music",ISNUMBER(SEARCH("music/faith", N2967)),"faith",ISNUMBER(SEARCH("music/indie rock", N2967)),"indie rock",ISNUMBER(SEARCH("music/jazz", N2967)),"jazz",ISNUMBER(SEARCH("music/metal", N2967)),"metal",ISNUMBER(SEARCH("music/pop", N2967)),"pop",ISNUMBER(SEARCH("music/rock", N2967)),"rock",ISNUMBER(SEARCH("music/world music", N2967)),"world music",ISNUMBER(SEARCH("journalism/audio", N2967)),"audio",ISNUMBER(SEARCH("photography/nature", N2967)),"nature",ISNUMBER(SEARCH("photography/people", N2967)),"people",ISNUMBER(SEARCH("photography/photobooks", N2967)),"photobooks",ISNUMBER(SEARCH("photography/places", N2967)),"places",ISNUMBER(SEARCH("publishing/art books", N2967)),"art books",ISNUMBER(SEARCH("publishing/children's books", N2967)),"children's books",ISNUMBER(SEARCH("publishing/fiction", N2967)),"fiction",ISNUMBER(SEARCH("publishing/nonfiction", N2967)),"nonfiction",ISNUMBER(SEARCH("publishing/radio &amp; podcasts", N2967)),"radio &amp; podcasts",ISNUMBER(SEARCH("publishing/translations", N2967)),"translations",ISNUMBER(SEARCH("technology/gadgets", N2967)),"gadgets",ISNUMBER(SEARCH("technology/hardware", N2967)),"hardware",ISNUMBER(SEARCH("technology/makerspaces", N2967)),"makerspaces",ISNUMBER(SEARCH("technology/space exploration", N2967)),"space exploration",ISNUMBER(SEARCH("technology/wearables", N2967)),"wearables",ISNUMBER(SEARCH("technology/web", N2967)),"web",ISNUMBER(SEARCH("theater/musical", N2967)),"musical",ISNUMBER(SEARCH("theater/plays", N2967)),"plays",ISNUMBER(SEARCH("theater/spaces", N2967)),"spaces")</f>
        <v>plays</v>
      </c>
      <c r="S2967" s="6">
        <f t="shared" si="232"/>
        <v>42162.729548611111</v>
      </c>
      <c r="T2967" s="6">
        <f t="shared" si="233"/>
        <v>42192.729548611111</v>
      </c>
    </row>
    <row r="2968" spans="1:20" ht="48" hidden="1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4"/>
        <v>88.7734375</v>
      </c>
      <c r="Q2968" t="str">
        <f t="shared" si="231"/>
        <v>theater</v>
      </c>
      <c r="R2968" t="str" cm="1">
        <f t="array" ref="R2968">_xlfn.IFS(ISNUMBER(SEARCH("film &amp; video/television", N2968)),"television",ISNUMBER(SEARCH("film &amp; video/animation", N2968)),"animation",ISNUMBER(SEARCH("film &amp; video/documentary", N2968)),"documentary",ISNUMBER(SEARCH("film &amp; video/drama", N2968)),"drama",ISNUMBER(SEARCH("film &amp; video/science fiction", N2968)),"science fiction",ISNUMBER(SEARCH("film &amp; video/shorts", N2968)),"shorts",ISNUMBER(SEARCH("food/food trucks", N2968)),"food trucks",ISNUMBER(SEARCH("food/restaurants", N2968)),"restaurants",ISNUMBER(SEARCH("food/small batch", N2968)),"small batch",ISNUMBER(SEARCH("games/mobile games", N2968)),"mobile games",ISNUMBER(SEARCH("games/tabletop games", N2968)),"tabletop games",ISNUMBER(SEARCH("games/video games", N2968)),"video games",ISNUMBER(SEARCH("music/classical music", N2968)),"classical music",ISNUMBER(SEARCH("music/electronic music", N2968)),"electronic music",ISNUMBER(SEARCH("music/faith", N2968)),"faith",ISNUMBER(SEARCH("music/indie rock", N2968)),"indie rock",ISNUMBER(SEARCH("music/jazz", N2968)),"jazz",ISNUMBER(SEARCH("music/metal", N2968)),"metal",ISNUMBER(SEARCH("music/pop", N2968)),"pop",ISNUMBER(SEARCH("music/rock", N2968)),"rock",ISNUMBER(SEARCH("music/world music", N2968)),"world music",ISNUMBER(SEARCH("journalism/audio", N2968)),"audio",ISNUMBER(SEARCH("photography/nature", N2968)),"nature",ISNUMBER(SEARCH("photography/people", N2968)),"people",ISNUMBER(SEARCH("photography/photobooks", N2968)),"photobooks",ISNUMBER(SEARCH("photography/places", N2968)),"places",ISNUMBER(SEARCH("publishing/art books", N2968)),"art books",ISNUMBER(SEARCH("publishing/children's books", N2968)),"children's books",ISNUMBER(SEARCH("publishing/fiction", N2968)),"fiction",ISNUMBER(SEARCH("publishing/nonfiction", N2968)),"nonfiction",ISNUMBER(SEARCH("publishing/radio &amp; podcasts", N2968)),"radio &amp; podcasts",ISNUMBER(SEARCH("publishing/translations", N2968)),"translations",ISNUMBER(SEARCH("technology/gadgets", N2968)),"gadgets",ISNUMBER(SEARCH("technology/hardware", N2968)),"hardware",ISNUMBER(SEARCH("technology/makerspaces", N2968)),"makerspaces",ISNUMBER(SEARCH("technology/space exploration", N2968)),"space exploration",ISNUMBER(SEARCH("technology/wearables", N2968)),"wearables",ISNUMBER(SEARCH("technology/web", N2968)),"web",ISNUMBER(SEARCH("theater/musical", N2968)),"musical",ISNUMBER(SEARCH("theater/plays", N2968)),"plays",ISNUMBER(SEARCH("theater/spaces", N2968)),"spaces")</f>
        <v>plays</v>
      </c>
      <c r="S2968" s="6">
        <f t="shared" si="232"/>
        <v>42233.738564814819</v>
      </c>
      <c r="T2968" s="6">
        <f t="shared" si="233"/>
        <v>42263.738564814819</v>
      </c>
    </row>
    <row r="2969" spans="1:20" ht="32" hidden="1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4"/>
        <v>80.225352112676063</v>
      </c>
      <c r="Q2969" t="str">
        <f t="shared" si="231"/>
        <v>theater</v>
      </c>
      <c r="R2969" t="str" cm="1">
        <f t="array" ref="R2969">_xlfn.IFS(ISNUMBER(SEARCH("film &amp; video/television", N2969)),"television",ISNUMBER(SEARCH("film &amp; video/animation", N2969)),"animation",ISNUMBER(SEARCH("film &amp; video/documentary", N2969)),"documentary",ISNUMBER(SEARCH("film &amp; video/drama", N2969)),"drama",ISNUMBER(SEARCH("film &amp; video/science fiction", N2969)),"science fiction",ISNUMBER(SEARCH("film &amp; video/shorts", N2969)),"shorts",ISNUMBER(SEARCH("food/food trucks", N2969)),"food trucks",ISNUMBER(SEARCH("food/restaurants", N2969)),"restaurants",ISNUMBER(SEARCH("food/small batch", N2969)),"small batch",ISNUMBER(SEARCH("games/mobile games", N2969)),"mobile games",ISNUMBER(SEARCH("games/tabletop games", N2969)),"tabletop games",ISNUMBER(SEARCH("games/video games", N2969)),"video games",ISNUMBER(SEARCH("music/classical music", N2969)),"classical music",ISNUMBER(SEARCH("music/electronic music", N2969)),"electronic music",ISNUMBER(SEARCH("music/faith", N2969)),"faith",ISNUMBER(SEARCH("music/indie rock", N2969)),"indie rock",ISNUMBER(SEARCH("music/jazz", N2969)),"jazz",ISNUMBER(SEARCH("music/metal", N2969)),"metal",ISNUMBER(SEARCH("music/pop", N2969)),"pop",ISNUMBER(SEARCH("music/rock", N2969)),"rock",ISNUMBER(SEARCH("music/world music", N2969)),"world music",ISNUMBER(SEARCH("journalism/audio", N2969)),"audio",ISNUMBER(SEARCH("photography/nature", N2969)),"nature",ISNUMBER(SEARCH("photography/people", N2969)),"people",ISNUMBER(SEARCH("photography/photobooks", N2969)),"photobooks",ISNUMBER(SEARCH("photography/places", N2969)),"places",ISNUMBER(SEARCH("publishing/art books", N2969)),"art books",ISNUMBER(SEARCH("publishing/children's books", N2969)),"children's books",ISNUMBER(SEARCH("publishing/fiction", N2969)),"fiction",ISNUMBER(SEARCH("publishing/nonfiction", N2969)),"nonfiction",ISNUMBER(SEARCH("publishing/radio &amp; podcasts", N2969)),"radio &amp; podcasts",ISNUMBER(SEARCH("publishing/translations", N2969)),"translations",ISNUMBER(SEARCH("technology/gadgets", N2969)),"gadgets",ISNUMBER(SEARCH("technology/hardware", N2969)),"hardware",ISNUMBER(SEARCH("technology/makerspaces", N2969)),"makerspaces",ISNUMBER(SEARCH("technology/space exploration", N2969)),"space exploration",ISNUMBER(SEARCH("technology/wearables", N2969)),"wearables",ISNUMBER(SEARCH("technology/web", N2969)),"web",ISNUMBER(SEARCH("theater/musical", N2969)),"musical",ISNUMBER(SEARCH("theater/plays", N2969)),"plays",ISNUMBER(SEARCH("theater/spaces", N2969)),"spaces")</f>
        <v>plays</v>
      </c>
      <c r="S2969" s="6">
        <f t="shared" si="232"/>
        <v>42042.197824074072</v>
      </c>
      <c r="T2969" s="6">
        <f t="shared" si="233"/>
        <v>42072.156157407408</v>
      </c>
    </row>
    <row r="2970" spans="1:20" ht="32" hidden="1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4"/>
        <v>78.936170212765958</v>
      </c>
      <c r="Q2970" t="str">
        <f t="shared" si="231"/>
        <v>theater</v>
      </c>
      <c r="R2970" t="str" cm="1">
        <f t="array" ref="R2970">_xlfn.IFS(ISNUMBER(SEARCH("film &amp; video/television", N2970)),"television",ISNUMBER(SEARCH("film &amp; video/animation", N2970)),"animation",ISNUMBER(SEARCH("film &amp; video/documentary", N2970)),"documentary",ISNUMBER(SEARCH("film &amp; video/drama", N2970)),"drama",ISNUMBER(SEARCH("film &amp; video/science fiction", N2970)),"science fiction",ISNUMBER(SEARCH("film &amp; video/shorts", N2970)),"shorts",ISNUMBER(SEARCH("food/food trucks", N2970)),"food trucks",ISNUMBER(SEARCH("food/restaurants", N2970)),"restaurants",ISNUMBER(SEARCH("food/small batch", N2970)),"small batch",ISNUMBER(SEARCH("games/mobile games", N2970)),"mobile games",ISNUMBER(SEARCH("games/tabletop games", N2970)),"tabletop games",ISNUMBER(SEARCH("games/video games", N2970)),"video games",ISNUMBER(SEARCH("music/classical music", N2970)),"classical music",ISNUMBER(SEARCH("music/electronic music", N2970)),"electronic music",ISNUMBER(SEARCH("music/faith", N2970)),"faith",ISNUMBER(SEARCH("music/indie rock", N2970)),"indie rock",ISNUMBER(SEARCH("music/jazz", N2970)),"jazz",ISNUMBER(SEARCH("music/metal", N2970)),"metal",ISNUMBER(SEARCH("music/pop", N2970)),"pop",ISNUMBER(SEARCH("music/rock", N2970)),"rock",ISNUMBER(SEARCH("music/world music", N2970)),"world music",ISNUMBER(SEARCH("journalism/audio", N2970)),"audio",ISNUMBER(SEARCH("photography/nature", N2970)),"nature",ISNUMBER(SEARCH("photography/people", N2970)),"people",ISNUMBER(SEARCH("photography/photobooks", N2970)),"photobooks",ISNUMBER(SEARCH("photography/places", N2970)),"places",ISNUMBER(SEARCH("publishing/art books", N2970)),"art books",ISNUMBER(SEARCH("publishing/children's books", N2970)),"children's books",ISNUMBER(SEARCH("publishing/fiction", N2970)),"fiction",ISNUMBER(SEARCH("publishing/nonfiction", N2970)),"nonfiction",ISNUMBER(SEARCH("publishing/radio &amp; podcasts", N2970)),"radio &amp; podcasts",ISNUMBER(SEARCH("publishing/translations", N2970)),"translations",ISNUMBER(SEARCH("technology/gadgets", N2970)),"gadgets",ISNUMBER(SEARCH("technology/hardware", N2970)),"hardware",ISNUMBER(SEARCH("technology/makerspaces", N2970)),"makerspaces",ISNUMBER(SEARCH("technology/space exploration", N2970)),"space exploration",ISNUMBER(SEARCH("technology/wearables", N2970)),"wearables",ISNUMBER(SEARCH("technology/web", N2970)),"web",ISNUMBER(SEARCH("theater/musical", N2970)),"musical",ISNUMBER(SEARCH("theater/plays", N2970)),"plays",ISNUMBER(SEARCH("theater/spaces", N2970)),"spaces")</f>
        <v>plays</v>
      </c>
      <c r="S2970" s="6">
        <f t="shared" si="232"/>
        <v>42585.523842592593</v>
      </c>
      <c r="T2970" s="6">
        <f t="shared" si="233"/>
        <v>42599.165972222225</v>
      </c>
    </row>
    <row r="2971" spans="1:20" ht="48" hidden="1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4"/>
        <v>95.588235294117652</v>
      </c>
      <c r="Q2971" t="str">
        <f t="shared" si="231"/>
        <v>theater</v>
      </c>
      <c r="R2971" t="str" cm="1">
        <f t="array" ref="R2971">_xlfn.IFS(ISNUMBER(SEARCH("film &amp; video/television", N2971)),"television",ISNUMBER(SEARCH("film &amp; video/animation", N2971)),"animation",ISNUMBER(SEARCH("film &amp; video/documentary", N2971)),"documentary",ISNUMBER(SEARCH("film &amp; video/drama", N2971)),"drama",ISNUMBER(SEARCH("film &amp; video/science fiction", N2971)),"science fiction",ISNUMBER(SEARCH("film &amp; video/shorts", N2971)),"shorts",ISNUMBER(SEARCH("food/food trucks", N2971)),"food trucks",ISNUMBER(SEARCH("food/restaurants", N2971)),"restaurants",ISNUMBER(SEARCH("food/small batch", N2971)),"small batch",ISNUMBER(SEARCH("games/mobile games", N2971)),"mobile games",ISNUMBER(SEARCH("games/tabletop games", N2971)),"tabletop games",ISNUMBER(SEARCH("games/video games", N2971)),"video games",ISNUMBER(SEARCH("music/classical music", N2971)),"classical music",ISNUMBER(SEARCH("music/electronic music", N2971)),"electronic music",ISNUMBER(SEARCH("music/faith", N2971)),"faith",ISNUMBER(SEARCH("music/indie rock", N2971)),"indie rock",ISNUMBER(SEARCH("music/jazz", N2971)),"jazz",ISNUMBER(SEARCH("music/metal", N2971)),"metal",ISNUMBER(SEARCH("music/pop", N2971)),"pop",ISNUMBER(SEARCH("music/rock", N2971)),"rock",ISNUMBER(SEARCH("music/world music", N2971)),"world music",ISNUMBER(SEARCH("journalism/audio", N2971)),"audio",ISNUMBER(SEARCH("photography/nature", N2971)),"nature",ISNUMBER(SEARCH("photography/people", N2971)),"people",ISNUMBER(SEARCH("photography/photobooks", N2971)),"photobooks",ISNUMBER(SEARCH("photography/places", N2971)),"places",ISNUMBER(SEARCH("publishing/art books", N2971)),"art books",ISNUMBER(SEARCH("publishing/children's books", N2971)),"children's books",ISNUMBER(SEARCH("publishing/fiction", N2971)),"fiction",ISNUMBER(SEARCH("publishing/nonfiction", N2971)),"nonfiction",ISNUMBER(SEARCH("publishing/radio &amp; podcasts", N2971)),"radio &amp; podcasts",ISNUMBER(SEARCH("publishing/translations", N2971)),"translations",ISNUMBER(SEARCH("technology/gadgets", N2971)),"gadgets",ISNUMBER(SEARCH("technology/hardware", N2971)),"hardware",ISNUMBER(SEARCH("technology/makerspaces", N2971)),"makerspaces",ISNUMBER(SEARCH("technology/space exploration", N2971)),"space exploration",ISNUMBER(SEARCH("technology/wearables", N2971)),"wearables",ISNUMBER(SEARCH("technology/web", N2971)),"web",ISNUMBER(SEARCH("theater/musical", N2971)),"musical",ISNUMBER(SEARCH("theater/plays", N2971)),"plays",ISNUMBER(SEARCH("theater/spaces", N2971)),"spaces")</f>
        <v>plays</v>
      </c>
      <c r="S2971" s="6">
        <f t="shared" si="232"/>
        <v>42097.786493055552</v>
      </c>
      <c r="T2971" s="6">
        <f t="shared" si="233"/>
        <v>42127.952083333337</v>
      </c>
    </row>
    <row r="2972" spans="1:20" ht="48" hidden="1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4"/>
        <v>69.890109890109883</v>
      </c>
      <c r="Q2972" t="str">
        <f t="shared" si="231"/>
        <v>theater</v>
      </c>
      <c r="R2972" t="str" cm="1">
        <f t="array" ref="R2972">_xlfn.IFS(ISNUMBER(SEARCH("film &amp; video/television", N2972)),"television",ISNUMBER(SEARCH("film &amp; video/animation", N2972)),"animation",ISNUMBER(SEARCH("film &amp; video/documentary", N2972)),"documentary",ISNUMBER(SEARCH("film &amp; video/drama", N2972)),"drama",ISNUMBER(SEARCH("film &amp; video/science fiction", N2972)),"science fiction",ISNUMBER(SEARCH("film &amp; video/shorts", N2972)),"shorts",ISNUMBER(SEARCH("food/food trucks", N2972)),"food trucks",ISNUMBER(SEARCH("food/restaurants", N2972)),"restaurants",ISNUMBER(SEARCH("food/small batch", N2972)),"small batch",ISNUMBER(SEARCH("games/mobile games", N2972)),"mobile games",ISNUMBER(SEARCH("games/tabletop games", N2972)),"tabletop games",ISNUMBER(SEARCH("games/video games", N2972)),"video games",ISNUMBER(SEARCH("music/classical music", N2972)),"classical music",ISNUMBER(SEARCH("music/electronic music", N2972)),"electronic music",ISNUMBER(SEARCH("music/faith", N2972)),"faith",ISNUMBER(SEARCH("music/indie rock", N2972)),"indie rock",ISNUMBER(SEARCH("music/jazz", N2972)),"jazz",ISNUMBER(SEARCH("music/metal", N2972)),"metal",ISNUMBER(SEARCH("music/pop", N2972)),"pop",ISNUMBER(SEARCH("music/rock", N2972)),"rock",ISNUMBER(SEARCH("music/world music", N2972)),"world music",ISNUMBER(SEARCH("journalism/audio", N2972)),"audio",ISNUMBER(SEARCH("photography/nature", N2972)),"nature",ISNUMBER(SEARCH("photography/people", N2972)),"people",ISNUMBER(SEARCH("photography/photobooks", N2972)),"photobooks",ISNUMBER(SEARCH("photography/places", N2972)),"places",ISNUMBER(SEARCH("publishing/art books", N2972)),"art books",ISNUMBER(SEARCH("publishing/children's books", N2972)),"children's books",ISNUMBER(SEARCH("publishing/fiction", N2972)),"fiction",ISNUMBER(SEARCH("publishing/nonfiction", N2972)),"nonfiction",ISNUMBER(SEARCH("publishing/radio &amp; podcasts", N2972)),"radio &amp; podcasts",ISNUMBER(SEARCH("publishing/translations", N2972)),"translations",ISNUMBER(SEARCH("technology/gadgets", N2972)),"gadgets",ISNUMBER(SEARCH("technology/hardware", N2972)),"hardware",ISNUMBER(SEARCH("technology/makerspaces", N2972)),"makerspaces",ISNUMBER(SEARCH("technology/space exploration", N2972)),"space exploration",ISNUMBER(SEARCH("technology/wearables", N2972)),"wearables",ISNUMBER(SEARCH("technology/web", N2972)),"web",ISNUMBER(SEARCH("theater/musical", N2972)),"musical",ISNUMBER(SEARCH("theater/plays", N2972)),"plays",ISNUMBER(SEARCH("theater/spaces", N2972)),"spaces")</f>
        <v>plays</v>
      </c>
      <c r="S2972" s="6">
        <f t="shared" si="232"/>
        <v>41808.669571759259</v>
      </c>
      <c r="T2972" s="6">
        <f t="shared" si="233"/>
        <v>41838.669571759259</v>
      </c>
    </row>
    <row r="2973" spans="1:20" ht="48" hidden="1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4"/>
        <v>74.534883720930239</v>
      </c>
      <c r="Q2973" t="str">
        <f t="shared" si="231"/>
        <v>theater</v>
      </c>
      <c r="R2973" t="str" cm="1">
        <f t="array" ref="R2973">_xlfn.IFS(ISNUMBER(SEARCH("film &amp; video/television", N2973)),"television",ISNUMBER(SEARCH("film &amp; video/animation", N2973)),"animation",ISNUMBER(SEARCH("film &amp; video/documentary", N2973)),"documentary",ISNUMBER(SEARCH("film &amp; video/drama", N2973)),"drama",ISNUMBER(SEARCH("film &amp; video/science fiction", N2973)),"science fiction",ISNUMBER(SEARCH("film &amp; video/shorts", N2973)),"shorts",ISNUMBER(SEARCH("food/food trucks", N2973)),"food trucks",ISNUMBER(SEARCH("food/restaurants", N2973)),"restaurants",ISNUMBER(SEARCH("food/small batch", N2973)),"small batch",ISNUMBER(SEARCH("games/mobile games", N2973)),"mobile games",ISNUMBER(SEARCH("games/tabletop games", N2973)),"tabletop games",ISNUMBER(SEARCH("games/video games", N2973)),"video games",ISNUMBER(SEARCH("music/classical music", N2973)),"classical music",ISNUMBER(SEARCH("music/electronic music", N2973)),"electronic music",ISNUMBER(SEARCH("music/faith", N2973)),"faith",ISNUMBER(SEARCH("music/indie rock", N2973)),"indie rock",ISNUMBER(SEARCH("music/jazz", N2973)),"jazz",ISNUMBER(SEARCH("music/metal", N2973)),"metal",ISNUMBER(SEARCH("music/pop", N2973)),"pop",ISNUMBER(SEARCH("music/rock", N2973)),"rock",ISNUMBER(SEARCH("music/world music", N2973)),"world music",ISNUMBER(SEARCH("journalism/audio", N2973)),"audio",ISNUMBER(SEARCH("photography/nature", N2973)),"nature",ISNUMBER(SEARCH("photography/people", N2973)),"people",ISNUMBER(SEARCH("photography/photobooks", N2973)),"photobooks",ISNUMBER(SEARCH("photography/places", N2973)),"places",ISNUMBER(SEARCH("publishing/art books", N2973)),"art books",ISNUMBER(SEARCH("publishing/children's books", N2973)),"children's books",ISNUMBER(SEARCH("publishing/fiction", N2973)),"fiction",ISNUMBER(SEARCH("publishing/nonfiction", N2973)),"nonfiction",ISNUMBER(SEARCH("publishing/radio &amp; podcasts", N2973)),"radio &amp; podcasts",ISNUMBER(SEARCH("publishing/translations", N2973)),"translations",ISNUMBER(SEARCH("technology/gadgets", N2973)),"gadgets",ISNUMBER(SEARCH("technology/hardware", N2973)),"hardware",ISNUMBER(SEARCH("technology/makerspaces", N2973)),"makerspaces",ISNUMBER(SEARCH("technology/space exploration", N2973)),"space exploration",ISNUMBER(SEARCH("technology/wearables", N2973)),"wearables",ISNUMBER(SEARCH("technology/web", N2973)),"web",ISNUMBER(SEARCH("theater/musical", N2973)),"musical",ISNUMBER(SEARCH("theater/plays", N2973)),"plays",ISNUMBER(SEARCH("theater/spaces", N2973)),"spaces")</f>
        <v>plays</v>
      </c>
      <c r="S2973" s="6">
        <f t="shared" si="232"/>
        <v>41852.658310185187</v>
      </c>
      <c r="T2973" s="6">
        <f t="shared" si="233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4"/>
        <v>123.94117647058823</v>
      </c>
      <c r="Q2974" t="str">
        <f t="shared" si="231"/>
        <v>theater</v>
      </c>
      <c r="R2974" t="str" cm="1">
        <f t="array" ref="R2974">_xlfn.IFS(ISNUMBER(SEARCH("film &amp; video/television", N2974)),"television",ISNUMBER(SEARCH("film &amp; video/animation", N2974)),"animation",ISNUMBER(SEARCH("film &amp; video/documentary", N2974)),"documentary",ISNUMBER(SEARCH("film &amp; video/drama", N2974)),"drama",ISNUMBER(SEARCH("film &amp; video/science fiction", N2974)),"science fiction",ISNUMBER(SEARCH("film &amp; video/shorts", N2974)),"shorts",ISNUMBER(SEARCH("food/food trucks", N2974)),"food trucks",ISNUMBER(SEARCH("food/restaurants", N2974)),"restaurants",ISNUMBER(SEARCH("food/small batch", N2974)),"small batch",ISNUMBER(SEARCH("games/mobile games", N2974)),"mobile games",ISNUMBER(SEARCH("games/tabletop games", N2974)),"tabletop games",ISNUMBER(SEARCH("games/video games", N2974)),"video games",ISNUMBER(SEARCH("music/classical music", N2974)),"classical music",ISNUMBER(SEARCH("music/electronic music", N2974)),"electronic music",ISNUMBER(SEARCH("music/faith", N2974)),"faith",ISNUMBER(SEARCH("music/indie rock", N2974)),"indie rock",ISNUMBER(SEARCH("music/jazz", N2974)),"jazz",ISNUMBER(SEARCH("music/metal", N2974)),"metal",ISNUMBER(SEARCH("music/pop", N2974)),"pop",ISNUMBER(SEARCH("music/rock", N2974)),"rock",ISNUMBER(SEARCH("music/world music", N2974)),"world music",ISNUMBER(SEARCH("journalism/audio", N2974)),"audio",ISNUMBER(SEARCH("photography/nature", N2974)),"nature",ISNUMBER(SEARCH("photography/people", N2974)),"people",ISNUMBER(SEARCH("photography/photobooks", N2974)),"photobooks",ISNUMBER(SEARCH("photography/places", N2974)),"places",ISNUMBER(SEARCH("publishing/art books", N2974)),"art books",ISNUMBER(SEARCH("publishing/children's books", N2974)),"children's books",ISNUMBER(SEARCH("publishing/fiction", N2974)),"fiction",ISNUMBER(SEARCH("publishing/nonfiction", N2974)),"nonfiction",ISNUMBER(SEARCH("publishing/radio &amp; podcasts", N2974)),"radio &amp; podcasts",ISNUMBER(SEARCH("publishing/translations", N2974)),"translations",ISNUMBER(SEARCH("technology/gadgets", N2974)),"gadgets",ISNUMBER(SEARCH("technology/hardware", N2974)),"hardware",ISNUMBER(SEARCH("technology/makerspaces", N2974)),"makerspaces",ISNUMBER(SEARCH("technology/space exploration", N2974)),"space exploration",ISNUMBER(SEARCH("technology/wearables", N2974)),"wearables",ISNUMBER(SEARCH("technology/web", N2974)),"web",ISNUMBER(SEARCH("theater/musical", N2974)),"musical",ISNUMBER(SEARCH("theater/plays", N2974)),"plays",ISNUMBER(SEARCH("theater/spaces", N2974)),"spaces")</f>
        <v>plays</v>
      </c>
      <c r="S2974" s="6">
        <f t="shared" si="232"/>
        <v>42694.110185185185</v>
      </c>
      <c r="T2974" s="6">
        <f t="shared" si="233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4"/>
        <v>264.84848484848487</v>
      </c>
      <c r="Q2975" t="str">
        <f t="shared" si="231"/>
        <v>theater</v>
      </c>
      <c r="R2975" t="str" cm="1">
        <f t="array" ref="R2975">_xlfn.IFS(ISNUMBER(SEARCH("film &amp; video/television", N2975)),"television",ISNUMBER(SEARCH("film &amp; video/animation", N2975)),"animation",ISNUMBER(SEARCH("film &amp; video/documentary", N2975)),"documentary",ISNUMBER(SEARCH("film &amp; video/drama", N2975)),"drama",ISNUMBER(SEARCH("film &amp; video/science fiction", N2975)),"science fiction",ISNUMBER(SEARCH("film &amp; video/shorts", N2975)),"shorts",ISNUMBER(SEARCH("food/food trucks", N2975)),"food trucks",ISNUMBER(SEARCH("food/restaurants", N2975)),"restaurants",ISNUMBER(SEARCH("food/small batch", N2975)),"small batch",ISNUMBER(SEARCH("games/mobile games", N2975)),"mobile games",ISNUMBER(SEARCH("games/tabletop games", N2975)),"tabletop games",ISNUMBER(SEARCH("games/video games", N2975)),"video games",ISNUMBER(SEARCH("music/classical music", N2975)),"classical music",ISNUMBER(SEARCH("music/electronic music", N2975)),"electronic music",ISNUMBER(SEARCH("music/faith", N2975)),"faith",ISNUMBER(SEARCH("music/indie rock", N2975)),"indie rock",ISNUMBER(SEARCH("music/jazz", N2975)),"jazz",ISNUMBER(SEARCH("music/metal", N2975)),"metal",ISNUMBER(SEARCH("music/pop", N2975)),"pop",ISNUMBER(SEARCH("music/rock", N2975)),"rock",ISNUMBER(SEARCH("music/world music", N2975)),"world music",ISNUMBER(SEARCH("journalism/audio", N2975)),"audio",ISNUMBER(SEARCH("photography/nature", N2975)),"nature",ISNUMBER(SEARCH("photography/people", N2975)),"people",ISNUMBER(SEARCH("photography/photobooks", N2975)),"photobooks",ISNUMBER(SEARCH("photography/places", N2975)),"places",ISNUMBER(SEARCH("publishing/art books", N2975)),"art books",ISNUMBER(SEARCH("publishing/children's books", N2975)),"children's books",ISNUMBER(SEARCH("publishing/fiction", N2975)),"fiction",ISNUMBER(SEARCH("publishing/nonfiction", N2975)),"nonfiction",ISNUMBER(SEARCH("publishing/radio &amp; podcasts", N2975)),"radio &amp; podcasts",ISNUMBER(SEARCH("publishing/translations", N2975)),"translations",ISNUMBER(SEARCH("technology/gadgets", N2975)),"gadgets",ISNUMBER(SEARCH("technology/hardware", N2975)),"hardware",ISNUMBER(SEARCH("technology/makerspaces", N2975)),"makerspaces",ISNUMBER(SEARCH("technology/space exploration", N2975)),"space exploration",ISNUMBER(SEARCH("technology/wearables", N2975)),"wearables",ISNUMBER(SEARCH("technology/web", N2975)),"web",ISNUMBER(SEARCH("theater/musical", N2975)),"musical",ISNUMBER(SEARCH("theater/plays", N2975)),"plays",ISNUMBER(SEARCH("theater/spaces", N2975)),"spaces")</f>
        <v>plays</v>
      </c>
      <c r="S2975" s="6">
        <f t="shared" si="232"/>
        <v>42341.818379629629</v>
      </c>
      <c r="T2975" s="6">
        <f t="shared" si="233"/>
        <v>42370.166666666672</v>
      </c>
    </row>
    <row r="2976" spans="1:20" ht="48" hidden="1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4"/>
        <v>58.620689655172413</v>
      </c>
      <c r="Q2976" t="str">
        <f t="shared" si="231"/>
        <v>theater</v>
      </c>
      <c r="R2976" t="str" cm="1">
        <f t="array" ref="R2976">_xlfn.IFS(ISNUMBER(SEARCH("film &amp; video/television", N2976)),"television",ISNUMBER(SEARCH("film &amp; video/animation", N2976)),"animation",ISNUMBER(SEARCH("film &amp; video/documentary", N2976)),"documentary",ISNUMBER(SEARCH("film &amp; video/drama", N2976)),"drama",ISNUMBER(SEARCH("film &amp; video/science fiction", N2976)),"science fiction",ISNUMBER(SEARCH("film &amp; video/shorts", N2976)),"shorts",ISNUMBER(SEARCH("food/food trucks", N2976)),"food trucks",ISNUMBER(SEARCH("food/restaurants", N2976)),"restaurants",ISNUMBER(SEARCH("food/small batch", N2976)),"small batch",ISNUMBER(SEARCH("games/mobile games", N2976)),"mobile games",ISNUMBER(SEARCH("games/tabletop games", N2976)),"tabletop games",ISNUMBER(SEARCH("games/video games", N2976)),"video games",ISNUMBER(SEARCH("music/classical music", N2976)),"classical music",ISNUMBER(SEARCH("music/electronic music", N2976)),"electronic music",ISNUMBER(SEARCH("music/faith", N2976)),"faith",ISNUMBER(SEARCH("music/indie rock", N2976)),"indie rock",ISNUMBER(SEARCH("music/jazz", N2976)),"jazz",ISNUMBER(SEARCH("music/metal", N2976)),"metal",ISNUMBER(SEARCH("music/pop", N2976)),"pop",ISNUMBER(SEARCH("music/rock", N2976)),"rock",ISNUMBER(SEARCH("music/world music", N2976)),"world music",ISNUMBER(SEARCH("journalism/audio", N2976)),"audio",ISNUMBER(SEARCH("photography/nature", N2976)),"nature",ISNUMBER(SEARCH("photography/people", N2976)),"people",ISNUMBER(SEARCH("photography/photobooks", N2976)),"photobooks",ISNUMBER(SEARCH("photography/places", N2976)),"places",ISNUMBER(SEARCH("publishing/art books", N2976)),"art books",ISNUMBER(SEARCH("publishing/children's books", N2976)),"children's books",ISNUMBER(SEARCH("publishing/fiction", N2976)),"fiction",ISNUMBER(SEARCH("publishing/nonfiction", N2976)),"nonfiction",ISNUMBER(SEARCH("publishing/radio &amp; podcasts", N2976)),"radio &amp; podcasts",ISNUMBER(SEARCH("publishing/translations", N2976)),"translations",ISNUMBER(SEARCH("technology/gadgets", N2976)),"gadgets",ISNUMBER(SEARCH("technology/hardware", N2976)),"hardware",ISNUMBER(SEARCH("technology/makerspaces", N2976)),"makerspaces",ISNUMBER(SEARCH("technology/space exploration", N2976)),"space exploration",ISNUMBER(SEARCH("technology/wearables", N2976)),"wearables",ISNUMBER(SEARCH("technology/web", N2976)),"web",ISNUMBER(SEARCH("theater/musical", N2976)),"musical",ISNUMBER(SEARCH("theater/plays", N2976)),"plays",ISNUMBER(SEARCH("theater/spaces", N2976)),"spaces")</f>
        <v>plays</v>
      </c>
      <c r="S2976" s="6">
        <f t="shared" si="232"/>
        <v>41880.061006944445</v>
      </c>
      <c r="T2976" s="6">
        <f t="shared" si="233"/>
        <v>41908.065972222219</v>
      </c>
    </row>
    <row r="2977" spans="1:20" ht="48" hidden="1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4"/>
        <v>70.884955752212392</v>
      </c>
      <c r="Q2977" t="str">
        <f t="shared" si="231"/>
        <v>theater</v>
      </c>
      <c r="R2977" t="str" cm="1">
        <f t="array" ref="R2977">_xlfn.IFS(ISNUMBER(SEARCH("film &amp; video/television", N2977)),"television",ISNUMBER(SEARCH("film &amp; video/animation", N2977)),"animation",ISNUMBER(SEARCH("film &amp; video/documentary", N2977)),"documentary",ISNUMBER(SEARCH("film &amp; video/drama", N2977)),"drama",ISNUMBER(SEARCH("film &amp; video/science fiction", N2977)),"science fiction",ISNUMBER(SEARCH("film &amp; video/shorts", N2977)),"shorts",ISNUMBER(SEARCH("food/food trucks", N2977)),"food trucks",ISNUMBER(SEARCH("food/restaurants", N2977)),"restaurants",ISNUMBER(SEARCH("food/small batch", N2977)),"small batch",ISNUMBER(SEARCH("games/mobile games", N2977)),"mobile games",ISNUMBER(SEARCH("games/tabletop games", N2977)),"tabletop games",ISNUMBER(SEARCH("games/video games", N2977)),"video games",ISNUMBER(SEARCH("music/classical music", N2977)),"classical music",ISNUMBER(SEARCH("music/electronic music", N2977)),"electronic music",ISNUMBER(SEARCH("music/faith", N2977)),"faith",ISNUMBER(SEARCH("music/indie rock", N2977)),"indie rock",ISNUMBER(SEARCH("music/jazz", N2977)),"jazz",ISNUMBER(SEARCH("music/metal", N2977)),"metal",ISNUMBER(SEARCH("music/pop", N2977)),"pop",ISNUMBER(SEARCH("music/rock", N2977)),"rock",ISNUMBER(SEARCH("music/world music", N2977)),"world music",ISNUMBER(SEARCH("journalism/audio", N2977)),"audio",ISNUMBER(SEARCH("photography/nature", N2977)),"nature",ISNUMBER(SEARCH("photography/people", N2977)),"people",ISNUMBER(SEARCH("photography/photobooks", N2977)),"photobooks",ISNUMBER(SEARCH("photography/places", N2977)),"places",ISNUMBER(SEARCH("publishing/art books", N2977)),"art books",ISNUMBER(SEARCH("publishing/children's books", N2977)),"children's books",ISNUMBER(SEARCH("publishing/fiction", N2977)),"fiction",ISNUMBER(SEARCH("publishing/nonfiction", N2977)),"nonfiction",ISNUMBER(SEARCH("publishing/radio &amp; podcasts", N2977)),"radio &amp; podcasts",ISNUMBER(SEARCH("publishing/translations", N2977)),"translations",ISNUMBER(SEARCH("technology/gadgets", N2977)),"gadgets",ISNUMBER(SEARCH("technology/hardware", N2977)),"hardware",ISNUMBER(SEARCH("technology/makerspaces", N2977)),"makerspaces",ISNUMBER(SEARCH("technology/space exploration", N2977)),"space exploration",ISNUMBER(SEARCH("technology/wearables", N2977)),"wearables",ISNUMBER(SEARCH("technology/web", N2977)),"web",ISNUMBER(SEARCH("theater/musical", N2977)),"musical",ISNUMBER(SEARCH("theater/plays", N2977)),"plays",ISNUMBER(SEARCH("theater/spaces", N2977)),"spaces")</f>
        <v>plays</v>
      </c>
      <c r="S2977" s="6">
        <f t="shared" si="232"/>
        <v>41941.683865740742</v>
      </c>
      <c r="T2977" s="6">
        <f t="shared" si="233"/>
        <v>41970.125</v>
      </c>
    </row>
    <row r="2978" spans="1:20" ht="48" hidden="1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4"/>
        <v>8.5714285714285712</v>
      </c>
      <c r="Q2978" t="str">
        <f t="shared" si="231"/>
        <v>theater</v>
      </c>
      <c r="R2978" t="str" cm="1">
        <f t="array" ref="R2978">_xlfn.IFS(ISNUMBER(SEARCH("film &amp; video/television", N2978)),"television",ISNUMBER(SEARCH("film &amp; video/animation", N2978)),"animation",ISNUMBER(SEARCH("film &amp; video/documentary", N2978)),"documentary",ISNUMBER(SEARCH("film &amp; video/drama", N2978)),"drama",ISNUMBER(SEARCH("film &amp; video/science fiction", N2978)),"science fiction",ISNUMBER(SEARCH("film &amp; video/shorts", N2978)),"shorts",ISNUMBER(SEARCH("food/food trucks", N2978)),"food trucks",ISNUMBER(SEARCH("food/restaurants", N2978)),"restaurants",ISNUMBER(SEARCH("food/small batch", N2978)),"small batch",ISNUMBER(SEARCH("games/mobile games", N2978)),"mobile games",ISNUMBER(SEARCH("games/tabletop games", N2978)),"tabletop games",ISNUMBER(SEARCH("games/video games", N2978)),"video games",ISNUMBER(SEARCH("music/classical music", N2978)),"classical music",ISNUMBER(SEARCH("music/electronic music", N2978)),"electronic music",ISNUMBER(SEARCH("music/faith", N2978)),"faith",ISNUMBER(SEARCH("music/indie rock", N2978)),"indie rock",ISNUMBER(SEARCH("music/jazz", N2978)),"jazz",ISNUMBER(SEARCH("music/metal", N2978)),"metal",ISNUMBER(SEARCH("music/pop", N2978)),"pop",ISNUMBER(SEARCH("music/rock", N2978)),"rock",ISNUMBER(SEARCH("music/world music", N2978)),"world music",ISNUMBER(SEARCH("journalism/audio", N2978)),"audio",ISNUMBER(SEARCH("photography/nature", N2978)),"nature",ISNUMBER(SEARCH("photography/people", N2978)),"people",ISNUMBER(SEARCH("photography/photobooks", N2978)),"photobooks",ISNUMBER(SEARCH("photography/places", N2978)),"places",ISNUMBER(SEARCH("publishing/art books", N2978)),"art books",ISNUMBER(SEARCH("publishing/children's books", N2978)),"children's books",ISNUMBER(SEARCH("publishing/fiction", N2978)),"fiction",ISNUMBER(SEARCH("publishing/nonfiction", N2978)),"nonfiction",ISNUMBER(SEARCH("publishing/radio &amp; podcasts", N2978)),"radio &amp; podcasts",ISNUMBER(SEARCH("publishing/translations", N2978)),"translations",ISNUMBER(SEARCH("technology/gadgets", N2978)),"gadgets",ISNUMBER(SEARCH("technology/hardware", N2978)),"hardware",ISNUMBER(SEARCH("technology/makerspaces", N2978)),"makerspaces",ISNUMBER(SEARCH("technology/space exploration", N2978)),"space exploration",ISNUMBER(SEARCH("technology/wearables", N2978)),"wearables",ISNUMBER(SEARCH("technology/web", N2978)),"web",ISNUMBER(SEARCH("theater/musical", N2978)),"musical",ISNUMBER(SEARCH("theater/plays", N2978)),"plays",ISNUMBER(SEARCH("theater/spaces", N2978)),"spaces")</f>
        <v>plays</v>
      </c>
      <c r="S2978" s="6">
        <f t="shared" si="232"/>
        <v>42425.730671296296</v>
      </c>
      <c r="T2978" s="6">
        <f t="shared" si="233"/>
        <v>42442.5</v>
      </c>
    </row>
    <row r="2979" spans="1:20" ht="48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4"/>
        <v>113.56666666666666</v>
      </c>
      <c r="Q2979" t="str">
        <f t="shared" si="231"/>
        <v>theater</v>
      </c>
      <c r="R2979" t="str" cm="1">
        <f t="array" ref="R2979">_xlfn.IFS(ISNUMBER(SEARCH("film &amp; video/television", N2979)),"television",ISNUMBER(SEARCH("film &amp; video/animation", N2979)),"animation",ISNUMBER(SEARCH("film &amp; video/documentary", N2979)),"documentary",ISNUMBER(SEARCH("film &amp; video/drama", N2979)),"drama",ISNUMBER(SEARCH("film &amp; video/science fiction", N2979)),"science fiction",ISNUMBER(SEARCH("film &amp; video/shorts", N2979)),"shorts",ISNUMBER(SEARCH("food/food trucks", N2979)),"food trucks",ISNUMBER(SEARCH("food/restaurants", N2979)),"restaurants",ISNUMBER(SEARCH("food/small batch", N2979)),"small batch",ISNUMBER(SEARCH("games/mobile games", N2979)),"mobile games",ISNUMBER(SEARCH("games/tabletop games", N2979)),"tabletop games",ISNUMBER(SEARCH("games/video games", N2979)),"video games",ISNUMBER(SEARCH("music/classical music", N2979)),"classical music",ISNUMBER(SEARCH("music/electronic music", N2979)),"electronic music",ISNUMBER(SEARCH("music/faith", N2979)),"faith",ISNUMBER(SEARCH("music/indie rock", N2979)),"indie rock",ISNUMBER(SEARCH("music/jazz", N2979)),"jazz",ISNUMBER(SEARCH("music/metal", N2979)),"metal",ISNUMBER(SEARCH("music/pop", N2979)),"pop",ISNUMBER(SEARCH("music/rock", N2979)),"rock",ISNUMBER(SEARCH("music/world music", N2979)),"world music",ISNUMBER(SEARCH("journalism/audio", N2979)),"audio",ISNUMBER(SEARCH("photography/nature", N2979)),"nature",ISNUMBER(SEARCH("photography/people", N2979)),"people",ISNUMBER(SEARCH("photography/photobooks", N2979)),"photobooks",ISNUMBER(SEARCH("photography/places", N2979)),"places",ISNUMBER(SEARCH("publishing/art books", N2979)),"art books",ISNUMBER(SEARCH("publishing/children's books", N2979)),"children's books",ISNUMBER(SEARCH("publishing/fiction", N2979)),"fiction",ISNUMBER(SEARCH("publishing/nonfiction", N2979)),"nonfiction",ISNUMBER(SEARCH("publishing/radio &amp; podcasts", N2979)),"radio &amp; podcasts",ISNUMBER(SEARCH("publishing/translations", N2979)),"translations",ISNUMBER(SEARCH("technology/gadgets", N2979)),"gadgets",ISNUMBER(SEARCH("technology/hardware", N2979)),"hardware",ISNUMBER(SEARCH("technology/makerspaces", N2979)),"makerspaces",ISNUMBER(SEARCH("technology/space exploration", N2979)),"space exploration",ISNUMBER(SEARCH("technology/wearables", N2979)),"wearables",ISNUMBER(SEARCH("technology/web", N2979)),"web",ISNUMBER(SEARCH("theater/musical", N2979)),"musical",ISNUMBER(SEARCH("theater/plays", N2979)),"plays",ISNUMBER(SEARCH("theater/spaces", N2979)),"spaces")</f>
        <v>plays</v>
      </c>
      <c r="S2979" s="6">
        <f t="shared" si="232"/>
        <v>42026.88118055556</v>
      </c>
      <c r="T2979" s="6">
        <f t="shared" si="233"/>
        <v>42086.093055555553</v>
      </c>
    </row>
    <row r="2980" spans="1:20" ht="48" hidden="1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4"/>
        <v>60.6875</v>
      </c>
      <c r="Q2980" t="str">
        <f t="shared" si="231"/>
        <v>theater</v>
      </c>
      <c r="R2980" t="str" cm="1">
        <f t="array" ref="R2980">_xlfn.IFS(ISNUMBER(SEARCH("film &amp; video/television", N2980)),"television",ISNUMBER(SEARCH("film &amp; video/animation", N2980)),"animation",ISNUMBER(SEARCH("film &amp; video/documentary", N2980)),"documentary",ISNUMBER(SEARCH("film &amp; video/drama", N2980)),"drama",ISNUMBER(SEARCH("film &amp; video/science fiction", N2980)),"science fiction",ISNUMBER(SEARCH("film &amp; video/shorts", N2980)),"shorts",ISNUMBER(SEARCH("food/food trucks", N2980)),"food trucks",ISNUMBER(SEARCH("food/restaurants", N2980)),"restaurants",ISNUMBER(SEARCH("food/small batch", N2980)),"small batch",ISNUMBER(SEARCH("games/mobile games", N2980)),"mobile games",ISNUMBER(SEARCH("games/tabletop games", N2980)),"tabletop games",ISNUMBER(SEARCH("games/video games", N2980)),"video games",ISNUMBER(SEARCH("music/classical music", N2980)),"classical music",ISNUMBER(SEARCH("music/electronic music", N2980)),"electronic music",ISNUMBER(SEARCH("music/faith", N2980)),"faith",ISNUMBER(SEARCH("music/indie rock", N2980)),"indie rock",ISNUMBER(SEARCH("music/jazz", N2980)),"jazz",ISNUMBER(SEARCH("music/metal", N2980)),"metal",ISNUMBER(SEARCH("music/pop", N2980)),"pop",ISNUMBER(SEARCH("music/rock", N2980)),"rock",ISNUMBER(SEARCH("music/world music", N2980)),"world music",ISNUMBER(SEARCH("journalism/audio", N2980)),"audio",ISNUMBER(SEARCH("photography/nature", N2980)),"nature",ISNUMBER(SEARCH("photography/people", N2980)),"people",ISNUMBER(SEARCH("photography/photobooks", N2980)),"photobooks",ISNUMBER(SEARCH("photography/places", N2980)),"places",ISNUMBER(SEARCH("publishing/art books", N2980)),"art books",ISNUMBER(SEARCH("publishing/children's books", N2980)),"children's books",ISNUMBER(SEARCH("publishing/fiction", N2980)),"fiction",ISNUMBER(SEARCH("publishing/nonfiction", N2980)),"nonfiction",ISNUMBER(SEARCH("publishing/radio &amp; podcasts", N2980)),"radio &amp; podcasts",ISNUMBER(SEARCH("publishing/translations", N2980)),"translations",ISNUMBER(SEARCH("technology/gadgets", N2980)),"gadgets",ISNUMBER(SEARCH("technology/hardware", N2980)),"hardware",ISNUMBER(SEARCH("technology/makerspaces", N2980)),"makerspaces",ISNUMBER(SEARCH("technology/space exploration", N2980)),"space exploration",ISNUMBER(SEARCH("technology/wearables", N2980)),"wearables",ISNUMBER(SEARCH("technology/web", N2980)),"web",ISNUMBER(SEARCH("theater/musical", N2980)),"musical",ISNUMBER(SEARCH("theater/plays", N2980)),"plays",ISNUMBER(SEARCH("theater/spaces", N2980)),"spaces")</f>
        <v>plays</v>
      </c>
      <c r="S2980" s="6">
        <f t="shared" si="232"/>
        <v>41922.640590277777</v>
      </c>
      <c r="T2980" s="6">
        <f t="shared" si="233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4"/>
        <v>110.21739130434783</v>
      </c>
      <c r="Q2981" t="str">
        <f t="shared" si="231"/>
        <v>theater</v>
      </c>
      <c r="R2981" t="str" cm="1">
        <f t="array" ref="R2981">_xlfn.IFS(ISNUMBER(SEARCH("film &amp; video/television", N2981)),"television",ISNUMBER(SEARCH("film &amp; video/animation", N2981)),"animation",ISNUMBER(SEARCH("film &amp; video/documentary", N2981)),"documentary",ISNUMBER(SEARCH("film &amp; video/drama", N2981)),"drama",ISNUMBER(SEARCH("film &amp; video/science fiction", N2981)),"science fiction",ISNUMBER(SEARCH("film &amp; video/shorts", N2981)),"shorts",ISNUMBER(SEARCH("food/food trucks", N2981)),"food trucks",ISNUMBER(SEARCH("food/restaurants", N2981)),"restaurants",ISNUMBER(SEARCH("food/small batch", N2981)),"small batch",ISNUMBER(SEARCH("games/mobile games", N2981)),"mobile games",ISNUMBER(SEARCH("games/tabletop games", N2981)),"tabletop games",ISNUMBER(SEARCH("games/video games", N2981)),"video games",ISNUMBER(SEARCH("music/classical music", N2981)),"classical music",ISNUMBER(SEARCH("music/electronic music", N2981)),"electronic music",ISNUMBER(SEARCH("music/faith", N2981)),"faith",ISNUMBER(SEARCH("music/indie rock", N2981)),"indie rock",ISNUMBER(SEARCH("music/jazz", N2981)),"jazz",ISNUMBER(SEARCH("music/metal", N2981)),"metal",ISNUMBER(SEARCH("music/pop", N2981)),"pop",ISNUMBER(SEARCH("music/rock", N2981)),"rock",ISNUMBER(SEARCH("music/world music", N2981)),"world music",ISNUMBER(SEARCH("journalism/audio", N2981)),"audio",ISNUMBER(SEARCH("photography/nature", N2981)),"nature",ISNUMBER(SEARCH("photography/people", N2981)),"people",ISNUMBER(SEARCH("photography/photobooks", N2981)),"photobooks",ISNUMBER(SEARCH("photography/places", N2981)),"places",ISNUMBER(SEARCH("publishing/art books", N2981)),"art books",ISNUMBER(SEARCH("publishing/children's books", N2981)),"children's books",ISNUMBER(SEARCH("publishing/fiction", N2981)),"fiction",ISNUMBER(SEARCH("publishing/nonfiction", N2981)),"nonfiction",ISNUMBER(SEARCH("publishing/radio &amp; podcasts", N2981)),"radio &amp; podcasts",ISNUMBER(SEARCH("publishing/translations", N2981)),"translations",ISNUMBER(SEARCH("technology/gadgets", N2981)),"gadgets",ISNUMBER(SEARCH("technology/hardware", N2981)),"hardware",ISNUMBER(SEARCH("technology/makerspaces", N2981)),"makerspaces",ISNUMBER(SEARCH("technology/space exploration", N2981)),"space exploration",ISNUMBER(SEARCH("technology/wearables", N2981)),"wearables",ISNUMBER(SEARCH("technology/web", N2981)),"web",ISNUMBER(SEARCH("theater/musical", N2981)),"musical",ISNUMBER(SEARCH("theater/plays", N2981)),"plays",ISNUMBER(SEARCH("theater/spaces", N2981)),"spaces")</f>
        <v>plays</v>
      </c>
      <c r="S2981" s="6">
        <f t="shared" si="232"/>
        <v>41993.824340277773</v>
      </c>
      <c r="T2981" s="6">
        <f t="shared" si="233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4"/>
        <v>136.45833333333334</v>
      </c>
      <c r="Q2982" t="str">
        <f t="shared" si="231"/>
        <v>theater</v>
      </c>
      <c r="R2982" t="str" cm="1">
        <f t="array" ref="R2982">_xlfn.IFS(ISNUMBER(SEARCH("film &amp; video/television", N2982)),"television",ISNUMBER(SEARCH("film &amp; video/animation", N2982)),"animation",ISNUMBER(SEARCH("film &amp; video/documentary", N2982)),"documentary",ISNUMBER(SEARCH("film &amp; video/drama", N2982)),"drama",ISNUMBER(SEARCH("film &amp; video/science fiction", N2982)),"science fiction",ISNUMBER(SEARCH("film &amp; video/shorts", N2982)),"shorts",ISNUMBER(SEARCH("food/food trucks", N2982)),"food trucks",ISNUMBER(SEARCH("food/restaurants", N2982)),"restaurants",ISNUMBER(SEARCH("food/small batch", N2982)),"small batch",ISNUMBER(SEARCH("games/mobile games", N2982)),"mobile games",ISNUMBER(SEARCH("games/tabletop games", N2982)),"tabletop games",ISNUMBER(SEARCH("games/video games", N2982)),"video games",ISNUMBER(SEARCH("music/classical music", N2982)),"classical music",ISNUMBER(SEARCH("music/electronic music", N2982)),"electronic music",ISNUMBER(SEARCH("music/faith", N2982)),"faith",ISNUMBER(SEARCH("music/indie rock", N2982)),"indie rock",ISNUMBER(SEARCH("music/jazz", N2982)),"jazz",ISNUMBER(SEARCH("music/metal", N2982)),"metal",ISNUMBER(SEARCH("music/pop", N2982)),"pop",ISNUMBER(SEARCH("music/rock", N2982)),"rock",ISNUMBER(SEARCH("music/world music", N2982)),"world music",ISNUMBER(SEARCH("journalism/audio", N2982)),"audio",ISNUMBER(SEARCH("photography/nature", N2982)),"nature",ISNUMBER(SEARCH("photography/people", N2982)),"people",ISNUMBER(SEARCH("photography/photobooks", N2982)),"photobooks",ISNUMBER(SEARCH("photography/places", N2982)),"places",ISNUMBER(SEARCH("publishing/art books", N2982)),"art books",ISNUMBER(SEARCH("publishing/children's books", N2982)),"children's books",ISNUMBER(SEARCH("publishing/fiction", N2982)),"fiction",ISNUMBER(SEARCH("publishing/nonfiction", N2982)),"nonfiction",ISNUMBER(SEARCH("publishing/radio &amp; podcasts", N2982)),"radio &amp; podcasts",ISNUMBER(SEARCH("publishing/translations", N2982)),"translations",ISNUMBER(SEARCH("technology/gadgets", N2982)),"gadgets",ISNUMBER(SEARCH("technology/hardware", N2982)),"hardware",ISNUMBER(SEARCH("technology/makerspaces", N2982)),"makerspaces",ISNUMBER(SEARCH("technology/space exploration", N2982)),"space exploration",ISNUMBER(SEARCH("technology/wearables", N2982)),"wearables",ISNUMBER(SEARCH("technology/web", N2982)),"web",ISNUMBER(SEARCH("theater/musical", N2982)),"musical",ISNUMBER(SEARCH("theater/plays", N2982)),"plays",ISNUMBER(SEARCH("theater/spaces", N2982)),"spaces")</f>
        <v>plays</v>
      </c>
      <c r="S2982" s="6">
        <f t="shared" si="232"/>
        <v>42219.915856481486</v>
      </c>
      <c r="T2982" s="6">
        <f t="shared" si="233"/>
        <v>42240.083333333328</v>
      </c>
    </row>
    <row r="2983" spans="1:20" ht="48" hidden="1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4"/>
        <v>53.164948453608247</v>
      </c>
      <c r="Q2983" t="str">
        <f t="shared" si="231"/>
        <v>theater</v>
      </c>
      <c r="R2983" t="str" cm="1">
        <f t="array" ref="R2983">_xlfn.IFS(ISNUMBER(SEARCH("film &amp; video/television", N2983)),"television",ISNUMBER(SEARCH("film &amp; video/animation", N2983)),"animation",ISNUMBER(SEARCH("film &amp; video/documentary", N2983)),"documentary",ISNUMBER(SEARCH("film &amp; video/drama", N2983)),"drama",ISNUMBER(SEARCH("film &amp; video/science fiction", N2983)),"science fiction",ISNUMBER(SEARCH("film &amp; video/shorts", N2983)),"shorts",ISNUMBER(SEARCH("food/food trucks", N2983)),"food trucks",ISNUMBER(SEARCH("food/restaurants", N2983)),"restaurants",ISNUMBER(SEARCH("food/small batch", N2983)),"small batch",ISNUMBER(SEARCH("games/mobile games", N2983)),"mobile games",ISNUMBER(SEARCH("games/tabletop games", N2983)),"tabletop games",ISNUMBER(SEARCH("games/video games", N2983)),"video games",ISNUMBER(SEARCH("music/classical music", N2983)),"classical music",ISNUMBER(SEARCH("music/electronic music", N2983)),"electronic music",ISNUMBER(SEARCH("music/faith", N2983)),"faith",ISNUMBER(SEARCH("music/indie rock", N2983)),"indie rock",ISNUMBER(SEARCH("music/jazz", N2983)),"jazz",ISNUMBER(SEARCH("music/metal", N2983)),"metal",ISNUMBER(SEARCH("music/pop", N2983)),"pop",ISNUMBER(SEARCH("music/rock", N2983)),"rock",ISNUMBER(SEARCH("music/world music", N2983)),"world music",ISNUMBER(SEARCH("journalism/audio", N2983)),"audio",ISNUMBER(SEARCH("photography/nature", N2983)),"nature",ISNUMBER(SEARCH("photography/people", N2983)),"people",ISNUMBER(SEARCH("photography/photobooks", N2983)),"photobooks",ISNUMBER(SEARCH("photography/places", N2983)),"places",ISNUMBER(SEARCH("publishing/art books", N2983)),"art books",ISNUMBER(SEARCH("publishing/children's books", N2983)),"children's books",ISNUMBER(SEARCH("publishing/fiction", N2983)),"fiction",ISNUMBER(SEARCH("publishing/nonfiction", N2983)),"nonfiction",ISNUMBER(SEARCH("publishing/radio &amp; podcasts", N2983)),"radio &amp; podcasts",ISNUMBER(SEARCH("publishing/translations", N2983)),"translations",ISNUMBER(SEARCH("technology/gadgets", N2983)),"gadgets",ISNUMBER(SEARCH("technology/hardware", N2983)),"hardware",ISNUMBER(SEARCH("technology/makerspaces", N2983)),"makerspaces",ISNUMBER(SEARCH("technology/space exploration", N2983)),"space exploration",ISNUMBER(SEARCH("technology/wearables", N2983)),"wearables",ISNUMBER(SEARCH("technology/web", N2983)),"web",ISNUMBER(SEARCH("theater/musical", N2983)),"musical",ISNUMBER(SEARCH("theater/plays", N2983)),"plays",ISNUMBER(SEARCH("theater/spaces", N2983)),"spaces")</f>
        <v>spaces</v>
      </c>
      <c r="S2983" s="6">
        <f t="shared" si="232"/>
        <v>42225.559675925921</v>
      </c>
      <c r="T2983" s="6">
        <f t="shared" si="233"/>
        <v>42270.559675925921</v>
      </c>
    </row>
    <row r="2984" spans="1:20" ht="32" hidden="1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4"/>
        <v>86.491525423728817</v>
      </c>
      <c r="Q2984" t="str">
        <f t="shared" si="231"/>
        <v>theater</v>
      </c>
      <c r="R2984" t="str" cm="1">
        <f t="array" ref="R2984">_xlfn.IFS(ISNUMBER(SEARCH("film &amp; video/television", N2984)),"television",ISNUMBER(SEARCH("film &amp; video/animation", N2984)),"animation",ISNUMBER(SEARCH("film &amp; video/documentary", N2984)),"documentary",ISNUMBER(SEARCH("film &amp; video/drama", N2984)),"drama",ISNUMBER(SEARCH("film &amp; video/science fiction", N2984)),"science fiction",ISNUMBER(SEARCH("film &amp; video/shorts", N2984)),"shorts",ISNUMBER(SEARCH("food/food trucks", N2984)),"food trucks",ISNUMBER(SEARCH("food/restaurants", N2984)),"restaurants",ISNUMBER(SEARCH("food/small batch", N2984)),"small batch",ISNUMBER(SEARCH("games/mobile games", N2984)),"mobile games",ISNUMBER(SEARCH("games/tabletop games", N2984)),"tabletop games",ISNUMBER(SEARCH("games/video games", N2984)),"video games",ISNUMBER(SEARCH("music/classical music", N2984)),"classical music",ISNUMBER(SEARCH("music/electronic music", N2984)),"electronic music",ISNUMBER(SEARCH("music/faith", N2984)),"faith",ISNUMBER(SEARCH("music/indie rock", N2984)),"indie rock",ISNUMBER(SEARCH("music/jazz", N2984)),"jazz",ISNUMBER(SEARCH("music/metal", N2984)),"metal",ISNUMBER(SEARCH("music/pop", N2984)),"pop",ISNUMBER(SEARCH("music/rock", N2984)),"rock",ISNUMBER(SEARCH("music/world music", N2984)),"world music",ISNUMBER(SEARCH("journalism/audio", N2984)),"audio",ISNUMBER(SEARCH("photography/nature", N2984)),"nature",ISNUMBER(SEARCH("photography/people", N2984)),"people",ISNUMBER(SEARCH("photography/photobooks", N2984)),"photobooks",ISNUMBER(SEARCH("photography/places", N2984)),"places",ISNUMBER(SEARCH("publishing/art books", N2984)),"art books",ISNUMBER(SEARCH("publishing/children's books", N2984)),"children's books",ISNUMBER(SEARCH("publishing/fiction", N2984)),"fiction",ISNUMBER(SEARCH("publishing/nonfiction", N2984)),"nonfiction",ISNUMBER(SEARCH("publishing/radio &amp; podcasts", N2984)),"radio &amp; podcasts",ISNUMBER(SEARCH("publishing/translations", N2984)),"translations",ISNUMBER(SEARCH("technology/gadgets", N2984)),"gadgets",ISNUMBER(SEARCH("technology/hardware", N2984)),"hardware",ISNUMBER(SEARCH("technology/makerspaces", N2984)),"makerspaces",ISNUMBER(SEARCH("technology/space exploration", N2984)),"space exploration",ISNUMBER(SEARCH("technology/wearables", N2984)),"wearables",ISNUMBER(SEARCH("technology/web", N2984)),"web",ISNUMBER(SEARCH("theater/musical", N2984)),"musical",ISNUMBER(SEARCH("theater/plays", N2984)),"plays",ISNUMBER(SEARCH("theater/spaces", N2984)),"spaces")</f>
        <v>spaces</v>
      </c>
      <c r="S2984" s="6">
        <f t="shared" si="232"/>
        <v>42381.686840277776</v>
      </c>
      <c r="T2984" s="6">
        <f t="shared" si="233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4"/>
        <v>155.23827397260274</v>
      </c>
      <c r="Q2985" t="str">
        <f t="shared" si="231"/>
        <v>theater</v>
      </c>
      <c r="R2985" t="str" cm="1">
        <f t="array" ref="R2985">_xlfn.IFS(ISNUMBER(SEARCH("film &amp; video/television", N2985)),"television",ISNUMBER(SEARCH("film &amp; video/animation", N2985)),"animation",ISNUMBER(SEARCH("film &amp; video/documentary", N2985)),"documentary",ISNUMBER(SEARCH("film &amp; video/drama", N2985)),"drama",ISNUMBER(SEARCH("film &amp; video/science fiction", N2985)),"science fiction",ISNUMBER(SEARCH("film &amp; video/shorts", N2985)),"shorts",ISNUMBER(SEARCH("food/food trucks", N2985)),"food trucks",ISNUMBER(SEARCH("food/restaurants", N2985)),"restaurants",ISNUMBER(SEARCH("food/small batch", N2985)),"small batch",ISNUMBER(SEARCH("games/mobile games", N2985)),"mobile games",ISNUMBER(SEARCH("games/tabletop games", N2985)),"tabletop games",ISNUMBER(SEARCH("games/video games", N2985)),"video games",ISNUMBER(SEARCH("music/classical music", N2985)),"classical music",ISNUMBER(SEARCH("music/electronic music", N2985)),"electronic music",ISNUMBER(SEARCH("music/faith", N2985)),"faith",ISNUMBER(SEARCH("music/indie rock", N2985)),"indie rock",ISNUMBER(SEARCH("music/jazz", N2985)),"jazz",ISNUMBER(SEARCH("music/metal", N2985)),"metal",ISNUMBER(SEARCH("music/pop", N2985)),"pop",ISNUMBER(SEARCH("music/rock", N2985)),"rock",ISNUMBER(SEARCH("music/world music", N2985)),"world music",ISNUMBER(SEARCH("journalism/audio", N2985)),"audio",ISNUMBER(SEARCH("photography/nature", N2985)),"nature",ISNUMBER(SEARCH("photography/people", N2985)),"people",ISNUMBER(SEARCH("photography/photobooks", N2985)),"photobooks",ISNUMBER(SEARCH("photography/places", N2985)),"places",ISNUMBER(SEARCH("publishing/art books", N2985)),"art books",ISNUMBER(SEARCH("publishing/children's books", N2985)),"children's books",ISNUMBER(SEARCH("publishing/fiction", N2985)),"fiction",ISNUMBER(SEARCH("publishing/nonfiction", N2985)),"nonfiction",ISNUMBER(SEARCH("publishing/radio &amp; podcasts", N2985)),"radio &amp; podcasts",ISNUMBER(SEARCH("publishing/translations", N2985)),"translations",ISNUMBER(SEARCH("technology/gadgets", N2985)),"gadgets",ISNUMBER(SEARCH("technology/hardware", N2985)),"hardware",ISNUMBER(SEARCH("technology/makerspaces", N2985)),"makerspaces",ISNUMBER(SEARCH("technology/space exploration", N2985)),"space exploration",ISNUMBER(SEARCH("technology/wearables", N2985)),"wearables",ISNUMBER(SEARCH("technology/web", N2985)),"web",ISNUMBER(SEARCH("theater/musical", N2985)),"musical",ISNUMBER(SEARCH("theater/plays", N2985)),"plays",ISNUMBER(SEARCH("theater/spaces", N2985)),"spaces")</f>
        <v>spaces</v>
      </c>
      <c r="S2985" s="6">
        <f t="shared" si="232"/>
        <v>41894.632361111115</v>
      </c>
      <c r="T2985" s="6">
        <f t="shared" si="233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4"/>
        <v>115.08256880733946</v>
      </c>
      <c r="Q2986" t="str">
        <f t="shared" si="231"/>
        <v>theater</v>
      </c>
      <c r="R2986" t="str" cm="1">
        <f t="array" ref="R2986">_xlfn.IFS(ISNUMBER(SEARCH("film &amp; video/television", N2986)),"television",ISNUMBER(SEARCH("film &amp; video/animation", N2986)),"animation",ISNUMBER(SEARCH("film &amp; video/documentary", N2986)),"documentary",ISNUMBER(SEARCH("film &amp; video/drama", N2986)),"drama",ISNUMBER(SEARCH("film &amp; video/science fiction", N2986)),"science fiction",ISNUMBER(SEARCH("film &amp; video/shorts", N2986)),"shorts",ISNUMBER(SEARCH("food/food trucks", N2986)),"food trucks",ISNUMBER(SEARCH("food/restaurants", N2986)),"restaurants",ISNUMBER(SEARCH("food/small batch", N2986)),"small batch",ISNUMBER(SEARCH("games/mobile games", N2986)),"mobile games",ISNUMBER(SEARCH("games/tabletop games", N2986)),"tabletop games",ISNUMBER(SEARCH("games/video games", N2986)),"video games",ISNUMBER(SEARCH("music/classical music", N2986)),"classical music",ISNUMBER(SEARCH("music/electronic music", N2986)),"electronic music",ISNUMBER(SEARCH("music/faith", N2986)),"faith",ISNUMBER(SEARCH("music/indie rock", N2986)),"indie rock",ISNUMBER(SEARCH("music/jazz", N2986)),"jazz",ISNUMBER(SEARCH("music/metal", N2986)),"metal",ISNUMBER(SEARCH("music/pop", N2986)),"pop",ISNUMBER(SEARCH("music/rock", N2986)),"rock",ISNUMBER(SEARCH("music/world music", N2986)),"world music",ISNUMBER(SEARCH("journalism/audio", N2986)),"audio",ISNUMBER(SEARCH("photography/nature", N2986)),"nature",ISNUMBER(SEARCH("photography/people", N2986)),"people",ISNUMBER(SEARCH("photography/photobooks", N2986)),"photobooks",ISNUMBER(SEARCH("photography/places", N2986)),"places",ISNUMBER(SEARCH("publishing/art books", N2986)),"art books",ISNUMBER(SEARCH("publishing/children's books", N2986)),"children's books",ISNUMBER(SEARCH("publishing/fiction", N2986)),"fiction",ISNUMBER(SEARCH("publishing/nonfiction", N2986)),"nonfiction",ISNUMBER(SEARCH("publishing/radio &amp; podcasts", N2986)),"radio &amp; podcasts",ISNUMBER(SEARCH("publishing/translations", N2986)),"translations",ISNUMBER(SEARCH("technology/gadgets", N2986)),"gadgets",ISNUMBER(SEARCH("technology/hardware", N2986)),"hardware",ISNUMBER(SEARCH("technology/makerspaces", N2986)),"makerspaces",ISNUMBER(SEARCH("technology/space exploration", N2986)),"space exploration",ISNUMBER(SEARCH("technology/wearables", N2986)),"wearables",ISNUMBER(SEARCH("technology/web", N2986)),"web",ISNUMBER(SEARCH("theater/musical", N2986)),"musical",ISNUMBER(SEARCH("theater/plays", N2986)),"plays",ISNUMBER(SEARCH("theater/spaces", N2986)),"spaces")</f>
        <v>spaces</v>
      </c>
      <c r="S2986" s="6">
        <f t="shared" si="232"/>
        <v>42576.278715277775</v>
      </c>
      <c r="T2986" s="6">
        <f t="shared" si="233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4"/>
        <v>109.5945945945946</v>
      </c>
      <c r="Q2987" t="str">
        <f t="shared" si="231"/>
        <v>theater</v>
      </c>
      <c r="R2987" t="str" cm="1">
        <f t="array" ref="R2987">_xlfn.IFS(ISNUMBER(SEARCH("film &amp; video/television", N2987)),"television",ISNUMBER(SEARCH("film &amp; video/animation", N2987)),"animation",ISNUMBER(SEARCH("film &amp; video/documentary", N2987)),"documentary",ISNUMBER(SEARCH("film &amp; video/drama", N2987)),"drama",ISNUMBER(SEARCH("film &amp; video/science fiction", N2987)),"science fiction",ISNUMBER(SEARCH("film &amp; video/shorts", N2987)),"shorts",ISNUMBER(SEARCH("food/food trucks", N2987)),"food trucks",ISNUMBER(SEARCH("food/restaurants", N2987)),"restaurants",ISNUMBER(SEARCH("food/small batch", N2987)),"small batch",ISNUMBER(SEARCH("games/mobile games", N2987)),"mobile games",ISNUMBER(SEARCH("games/tabletop games", N2987)),"tabletop games",ISNUMBER(SEARCH("games/video games", N2987)),"video games",ISNUMBER(SEARCH("music/classical music", N2987)),"classical music",ISNUMBER(SEARCH("music/electronic music", N2987)),"electronic music",ISNUMBER(SEARCH("music/faith", N2987)),"faith",ISNUMBER(SEARCH("music/indie rock", N2987)),"indie rock",ISNUMBER(SEARCH("music/jazz", N2987)),"jazz",ISNUMBER(SEARCH("music/metal", N2987)),"metal",ISNUMBER(SEARCH("music/pop", N2987)),"pop",ISNUMBER(SEARCH("music/rock", N2987)),"rock",ISNUMBER(SEARCH("music/world music", N2987)),"world music",ISNUMBER(SEARCH("journalism/audio", N2987)),"audio",ISNUMBER(SEARCH("photography/nature", N2987)),"nature",ISNUMBER(SEARCH("photography/people", N2987)),"people",ISNUMBER(SEARCH("photography/photobooks", N2987)),"photobooks",ISNUMBER(SEARCH("photography/places", N2987)),"places",ISNUMBER(SEARCH("publishing/art books", N2987)),"art books",ISNUMBER(SEARCH("publishing/children's books", N2987)),"children's books",ISNUMBER(SEARCH("publishing/fiction", N2987)),"fiction",ISNUMBER(SEARCH("publishing/nonfiction", N2987)),"nonfiction",ISNUMBER(SEARCH("publishing/radio &amp; podcasts", N2987)),"radio &amp; podcasts",ISNUMBER(SEARCH("publishing/translations", N2987)),"translations",ISNUMBER(SEARCH("technology/gadgets", N2987)),"gadgets",ISNUMBER(SEARCH("technology/hardware", N2987)),"hardware",ISNUMBER(SEARCH("technology/makerspaces", N2987)),"makerspaces",ISNUMBER(SEARCH("technology/space exploration", N2987)),"space exploration",ISNUMBER(SEARCH("technology/wearables", N2987)),"wearables",ISNUMBER(SEARCH("technology/web", N2987)),"web",ISNUMBER(SEARCH("theater/musical", N2987)),"musical",ISNUMBER(SEARCH("theater/plays", N2987)),"plays",ISNUMBER(SEARCH("theater/spaces", N2987)),"spaces")</f>
        <v>spaces</v>
      </c>
      <c r="S2987" s="6">
        <f t="shared" si="232"/>
        <v>42654.973703703698</v>
      </c>
      <c r="T2987" s="6">
        <f t="shared" si="233"/>
        <v>42674.166666666672</v>
      </c>
    </row>
    <row r="2988" spans="1:20" ht="48" hidden="1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4"/>
        <v>45.214285714285715</v>
      </c>
      <c r="Q2988" t="str">
        <f t="shared" si="231"/>
        <v>theater</v>
      </c>
      <c r="R2988" t="str" cm="1">
        <f t="array" ref="R2988">_xlfn.IFS(ISNUMBER(SEARCH("film &amp; video/television", N2988)),"television",ISNUMBER(SEARCH("film &amp; video/animation", N2988)),"animation",ISNUMBER(SEARCH("film &amp; video/documentary", N2988)),"documentary",ISNUMBER(SEARCH("film &amp; video/drama", N2988)),"drama",ISNUMBER(SEARCH("film &amp; video/science fiction", N2988)),"science fiction",ISNUMBER(SEARCH("film &amp; video/shorts", N2988)),"shorts",ISNUMBER(SEARCH("food/food trucks", N2988)),"food trucks",ISNUMBER(SEARCH("food/restaurants", N2988)),"restaurants",ISNUMBER(SEARCH("food/small batch", N2988)),"small batch",ISNUMBER(SEARCH("games/mobile games", N2988)),"mobile games",ISNUMBER(SEARCH("games/tabletop games", N2988)),"tabletop games",ISNUMBER(SEARCH("games/video games", N2988)),"video games",ISNUMBER(SEARCH("music/classical music", N2988)),"classical music",ISNUMBER(SEARCH("music/electronic music", N2988)),"electronic music",ISNUMBER(SEARCH("music/faith", N2988)),"faith",ISNUMBER(SEARCH("music/indie rock", N2988)),"indie rock",ISNUMBER(SEARCH("music/jazz", N2988)),"jazz",ISNUMBER(SEARCH("music/metal", N2988)),"metal",ISNUMBER(SEARCH("music/pop", N2988)),"pop",ISNUMBER(SEARCH("music/rock", N2988)),"rock",ISNUMBER(SEARCH("music/world music", N2988)),"world music",ISNUMBER(SEARCH("journalism/audio", N2988)),"audio",ISNUMBER(SEARCH("photography/nature", N2988)),"nature",ISNUMBER(SEARCH("photography/people", N2988)),"people",ISNUMBER(SEARCH("photography/photobooks", N2988)),"photobooks",ISNUMBER(SEARCH("photography/places", N2988)),"places",ISNUMBER(SEARCH("publishing/art books", N2988)),"art books",ISNUMBER(SEARCH("publishing/children's books", N2988)),"children's books",ISNUMBER(SEARCH("publishing/fiction", N2988)),"fiction",ISNUMBER(SEARCH("publishing/nonfiction", N2988)),"nonfiction",ISNUMBER(SEARCH("publishing/radio &amp; podcasts", N2988)),"radio &amp; podcasts",ISNUMBER(SEARCH("publishing/translations", N2988)),"translations",ISNUMBER(SEARCH("technology/gadgets", N2988)),"gadgets",ISNUMBER(SEARCH("technology/hardware", N2988)),"hardware",ISNUMBER(SEARCH("technology/makerspaces", N2988)),"makerspaces",ISNUMBER(SEARCH("technology/space exploration", N2988)),"space exploration",ISNUMBER(SEARCH("technology/wearables", N2988)),"wearables",ISNUMBER(SEARCH("technology/web", N2988)),"web",ISNUMBER(SEARCH("theater/musical", N2988)),"musical",ISNUMBER(SEARCH("theater/plays", N2988)),"plays",ISNUMBER(SEARCH("theater/spaces", N2988)),"spaces")</f>
        <v>spaces</v>
      </c>
      <c r="S2988" s="6">
        <f t="shared" si="232"/>
        <v>42431.500069444446</v>
      </c>
      <c r="T2988" s="6">
        <f t="shared" si="233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4"/>
        <v>104.15169811320754</v>
      </c>
      <c r="Q2989" t="str">
        <f t="shared" si="231"/>
        <v>theater</v>
      </c>
      <c r="R2989" t="str" cm="1">
        <f t="array" ref="R2989">_xlfn.IFS(ISNUMBER(SEARCH("film &amp; video/television", N2989)),"television",ISNUMBER(SEARCH("film &amp; video/animation", N2989)),"animation",ISNUMBER(SEARCH("film &amp; video/documentary", N2989)),"documentary",ISNUMBER(SEARCH("film &amp; video/drama", N2989)),"drama",ISNUMBER(SEARCH("film &amp; video/science fiction", N2989)),"science fiction",ISNUMBER(SEARCH("film &amp; video/shorts", N2989)),"shorts",ISNUMBER(SEARCH("food/food trucks", N2989)),"food trucks",ISNUMBER(SEARCH("food/restaurants", N2989)),"restaurants",ISNUMBER(SEARCH("food/small batch", N2989)),"small batch",ISNUMBER(SEARCH("games/mobile games", N2989)),"mobile games",ISNUMBER(SEARCH("games/tabletop games", N2989)),"tabletop games",ISNUMBER(SEARCH("games/video games", N2989)),"video games",ISNUMBER(SEARCH("music/classical music", N2989)),"classical music",ISNUMBER(SEARCH("music/electronic music", N2989)),"electronic music",ISNUMBER(SEARCH("music/faith", N2989)),"faith",ISNUMBER(SEARCH("music/indie rock", N2989)),"indie rock",ISNUMBER(SEARCH("music/jazz", N2989)),"jazz",ISNUMBER(SEARCH("music/metal", N2989)),"metal",ISNUMBER(SEARCH("music/pop", N2989)),"pop",ISNUMBER(SEARCH("music/rock", N2989)),"rock",ISNUMBER(SEARCH("music/world music", N2989)),"world music",ISNUMBER(SEARCH("journalism/audio", N2989)),"audio",ISNUMBER(SEARCH("photography/nature", N2989)),"nature",ISNUMBER(SEARCH("photography/people", N2989)),"people",ISNUMBER(SEARCH("photography/photobooks", N2989)),"photobooks",ISNUMBER(SEARCH("photography/places", N2989)),"places",ISNUMBER(SEARCH("publishing/art books", N2989)),"art books",ISNUMBER(SEARCH("publishing/children's books", N2989)),"children's books",ISNUMBER(SEARCH("publishing/fiction", N2989)),"fiction",ISNUMBER(SEARCH("publishing/nonfiction", N2989)),"nonfiction",ISNUMBER(SEARCH("publishing/radio &amp; podcasts", N2989)),"radio &amp; podcasts",ISNUMBER(SEARCH("publishing/translations", N2989)),"translations",ISNUMBER(SEARCH("technology/gadgets", N2989)),"gadgets",ISNUMBER(SEARCH("technology/hardware", N2989)),"hardware",ISNUMBER(SEARCH("technology/makerspaces", N2989)),"makerspaces",ISNUMBER(SEARCH("technology/space exploration", N2989)),"space exploration",ISNUMBER(SEARCH("technology/wearables", N2989)),"wearables",ISNUMBER(SEARCH("technology/web", N2989)),"web",ISNUMBER(SEARCH("theater/musical", N2989)),"musical",ISNUMBER(SEARCH("theater/plays", N2989)),"plays",ISNUMBER(SEARCH("theater/spaces", N2989)),"spaces")</f>
        <v>spaces</v>
      </c>
      <c r="S2989" s="6">
        <f t="shared" si="232"/>
        <v>42627.307303240741</v>
      </c>
      <c r="T2989" s="6">
        <f t="shared" si="233"/>
        <v>42656</v>
      </c>
    </row>
    <row r="2990" spans="1:20" ht="48" hidden="1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4"/>
        <v>35.714285714285715</v>
      </c>
      <c r="Q2990" t="str">
        <f t="shared" si="231"/>
        <v>theater</v>
      </c>
      <c r="R2990" t="str" cm="1">
        <f t="array" ref="R2990">_xlfn.IFS(ISNUMBER(SEARCH("film &amp; video/television", N2990)),"television",ISNUMBER(SEARCH("film &amp; video/animation", N2990)),"animation",ISNUMBER(SEARCH("film &amp; video/documentary", N2990)),"documentary",ISNUMBER(SEARCH("film &amp; video/drama", N2990)),"drama",ISNUMBER(SEARCH("film &amp; video/science fiction", N2990)),"science fiction",ISNUMBER(SEARCH("film &amp; video/shorts", N2990)),"shorts",ISNUMBER(SEARCH("food/food trucks", N2990)),"food trucks",ISNUMBER(SEARCH("food/restaurants", N2990)),"restaurants",ISNUMBER(SEARCH("food/small batch", N2990)),"small batch",ISNUMBER(SEARCH("games/mobile games", N2990)),"mobile games",ISNUMBER(SEARCH("games/tabletop games", N2990)),"tabletop games",ISNUMBER(SEARCH("games/video games", N2990)),"video games",ISNUMBER(SEARCH("music/classical music", N2990)),"classical music",ISNUMBER(SEARCH("music/electronic music", N2990)),"electronic music",ISNUMBER(SEARCH("music/faith", N2990)),"faith",ISNUMBER(SEARCH("music/indie rock", N2990)),"indie rock",ISNUMBER(SEARCH("music/jazz", N2990)),"jazz",ISNUMBER(SEARCH("music/metal", N2990)),"metal",ISNUMBER(SEARCH("music/pop", N2990)),"pop",ISNUMBER(SEARCH("music/rock", N2990)),"rock",ISNUMBER(SEARCH("music/world music", N2990)),"world music",ISNUMBER(SEARCH("journalism/audio", N2990)),"audio",ISNUMBER(SEARCH("photography/nature", N2990)),"nature",ISNUMBER(SEARCH("photography/people", N2990)),"people",ISNUMBER(SEARCH("photography/photobooks", N2990)),"photobooks",ISNUMBER(SEARCH("photography/places", N2990)),"places",ISNUMBER(SEARCH("publishing/art books", N2990)),"art books",ISNUMBER(SEARCH("publishing/children's books", N2990)),"children's books",ISNUMBER(SEARCH("publishing/fiction", N2990)),"fiction",ISNUMBER(SEARCH("publishing/nonfiction", N2990)),"nonfiction",ISNUMBER(SEARCH("publishing/radio &amp; podcasts", N2990)),"radio &amp; podcasts",ISNUMBER(SEARCH("publishing/translations", N2990)),"translations",ISNUMBER(SEARCH("technology/gadgets", N2990)),"gadgets",ISNUMBER(SEARCH("technology/hardware", N2990)),"hardware",ISNUMBER(SEARCH("technology/makerspaces", N2990)),"makerspaces",ISNUMBER(SEARCH("technology/space exploration", N2990)),"space exploration",ISNUMBER(SEARCH("technology/wearables", N2990)),"wearables",ISNUMBER(SEARCH("technology/web", N2990)),"web",ISNUMBER(SEARCH("theater/musical", N2990)),"musical",ISNUMBER(SEARCH("theater/plays", N2990)),"plays",ISNUMBER(SEARCH("theater/spaces", N2990)),"spaces")</f>
        <v>spaces</v>
      </c>
      <c r="S2990" s="6">
        <f t="shared" si="232"/>
        <v>42511.362048611118</v>
      </c>
      <c r="T2990" s="6">
        <f t="shared" si="233"/>
        <v>42541.362048611118</v>
      </c>
    </row>
    <row r="2991" spans="1:20" ht="16" hidden="1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4"/>
        <v>96.997252747252745</v>
      </c>
      <c r="Q2991" t="str">
        <f t="shared" si="231"/>
        <v>theater</v>
      </c>
      <c r="R2991" t="str" cm="1">
        <f t="array" ref="R2991">_xlfn.IFS(ISNUMBER(SEARCH("film &amp; video/television", N2991)),"television",ISNUMBER(SEARCH("film &amp; video/animation", N2991)),"animation",ISNUMBER(SEARCH("film &amp; video/documentary", N2991)),"documentary",ISNUMBER(SEARCH("film &amp; video/drama", N2991)),"drama",ISNUMBER(SEARCH("film &amp; video/science fiction", N2991)),"science fiction",ISNUMBER(SEARCH("film &amp; video/shorts", N2991)),"shorts",ISNUMBER(SEARCH("food/food trucks", N2991)),"food trucks",ISNUMBER(SEARCH("food/restaurants", N2991)),"restaurants",ISNUMBER(SEARCH("food/small batch", N2991)),"small batch",ISNUMBER(SEARCH("games/mobile games", N2991)),"mobile games",ISNUMBER(SEARCH("games/tabletop games", N2991)),"tabletop games",ISNUMBER(SEARCH("games/video games", N2991)),"video games",ISNUMBER(SEARCH("music/classical music", N2991)),"classical music",ISNUMBER(SEARCH("music/electronic music", N2991)),"electronic music",ISNUMBER(SEARCH("music/faith", N2991)),"faith",ISNUMBER(SEARCH("music/indie rock", N2991)),"indie rock",ISNUMBER(SEARCH("music/jazz", N2991)),"jazz",ISNUMBER(SEARCH("music/metal", N2991)),"metal",ISNUMBER(SEARCH("music/pop", N2991)),"pop",ISNUMBER(SEARCH("music/rock", N2991)),"rock",ISNUMBER(SEARCH("music/world music", N2991)),"world music",ISNUMBER(SEARCH("journalism/audio", N2991)),"audio",ISNUMBER(SEARCH("photography/nature", N2991)),"nature",ISNUMBER(SEARCH("photography/people", N2991)),"people",ISNUMBER(SEARCH("photography/photobooks", N2991)),"photobooks",ISNUMBER(SEARCH("photography/places", N2991)),"places",ISNUMBER(SEARCH("publishing/art books", N2991)),"art books",ISNUMBER(SEARCH("publishing/children's books", N2991)),"children's books",ISNUMBER(SEARCH("publishing/fiction", N2991)),"fiction",ISNUMBER(SEARCH("publishing/nonfiction", N2991)),"nonfiction",ISNUMBER(SEARCH("publishing/radio &amp; podcasts", N2991)),"radio &amp; podcasts",ISNUMBER(SEARCH("publishing/translations", N2991)),"translations",ISNUMBER(SEARCH("technology/gadgets", N2991)),"gadgets",ISNUMBER(SEARCH("technology/hardware", N2991)),"hardware",ISNUMBER(SEARCH("technology/makerspaces", N2991)),"makerspaces",ISNUMBER(SEARCH("technology/space exploration", N2991)),"space exploration",ISNUMBER(SEARCH("technology/wearables", N2991)),"wearables",ISNUMBER(SEARCH("technology/web", N2991)),"web",ISNUMBER(SEARCH("theater/musical", N2991)),"musical",ISNUMBER(SEARCH("theater/plays", N2991)),"plays",ISNUMBER(SEARCH("theater/spaces", N2991)),"spaces")</f>
        <v>spaces</v>
      </c>
      <c r="S2991" s="6">
        <f t="shared" si="232"/>
        <v>42337.02039351852</v>
      </c>
      <c r="T2991" s="6">
        <f t="shared" si="233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4"/>
        <v>370.37037037037038</v>
      </c>
      <c r="Q2992" t="str">
        <f t="shared" si="231"/>
        <v>theater</v>
      </c>
      <c r="R2992" t="str" cm="1">
        <f t="array" ref="R2992">_xlfn.IFS(ISNUMBER(SEARCH("film &amp; video/television", N2992)),"television",ISNUMBER(SEARCH("film &amp; video/animation", N2992)),"animation",ISNUMBER(SEARCH("film &amp; video/documentary", N2992)),"documentary",ISNUMBER(SEARCH("film &amp; video/drama", N2992)),"drama",ISNUMBER(SEARCH("film &amp; video/science fiction", N2992)),"science fiction",ISNUMBER(SEARCH("film &amp; video/shorts", N2992)),"shorts",ISNUMBER(SEARCH("food/food trucks", N2992)),"food trucks",ISNUMBER(SEARCH("food/restaurants", N2992)),"restaurants",ISNUMBER(SEARCH("food/small batch", N2992)),"small batch",ISNUMBER(SEARCH("games/mobile games", N2992)),"mobile games",ISNUMBER(SEARCH("games/tabletop games", N2992)),"tabletop games",ISNUMBER(SEARCH("games/video games", N2992)),"video games",ISNUMBER(SEARCH("music/classical music", N2992)),"classical music",ISNUMBER(SEARCH("music/electronic music", N2992)),"electronic music",ISNUMBER(SEARCH("music/faith", N2992)),"faith",ISNUMBER(SEARCH("music/indie rock", N2992)),"indie rock",ISNUMBER(SEARCH("music/jazz", N2992)),"jazz",ISNUMBER(SEARCH("music/metal", N2992)),"metal",ISNUMBER(SEARCH("music/pop", N2992)),"pop",ISNUMBER(SEARCH("music/rock", N2992)),"rock",ISNUMBER(SEARCH("music/world music", N2992)),"world music",ISNUMBER(SEARCH("journalism/audio", N2992)),"audio",ISNUMBER(SEARCH("photography/nature", N2992)),"nature",ISNUMBER(SEARCH("photography/people", N2992)),"people",ISNUMBER(SEARCH("photography/photobooks", N2992)),"photobooks",ISNUMBER(SEARCH("photography/places", N2992)),"places",ISNUMBER(SEARCH("publishing/art books", N2992)),"art books",ISNUMBER(SEARCH("publishing/children's books", N2992)),"children's books",ISNUMBER(SEARCH("publishing/fiction", N2992)),"fiction",ISNUMBER(SEARCH("publishing/nonfiction", N2992)),"nonfiction",ISNUMBER(SEARCH("publishing/radio &amp; podcasts", N2992)),"radio &amp; podcasts",ISNUMBER(SEARCH("publishing/translations", N2992)),"translations",ISNUMBER(SEARCH("technology/gadgets", N2992)),"gadgets",ISNUMBER(SEARCH("technology/hardware", N2992)),"hardware",ISNUMBER(SEARCH("technology/makerspaces", N2992)),"makerspaces",ISNUMBER(SEARCH("technology/space exploration", N2992)),"space exploration",ISNUMBER(SEARCH("technology/wearables", N2992)),"wearables",ISNUMBER(SEARCH("technology/web", N2992)),"web",ISNUMBER(SEARCH("theater/musical", N2992)),"musical",ISNUMBER(SEARCH("theater/plays", N2992)),"plays",ISNUMBER(SEARCH("theater/spaces", N2992)),"spaces")</f>
        <v>spaces</v>
      </c>
      <c r="S2992" s="6">
        <f t="shared" si="232"/>
        <v>42341.57430555555</v>
      </c>
      <c r="T2992" s="6">
        <f t="shared" si="233"/>
        <v>42376.57430555555</v>
      </c>
    </row>
    <row r="2993" spans="1:20" ht="48" hidden="1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4"/>
        <v>94.408602150537632</v>
      </c>
      <c r="Q2993" t="str">
        <f t="shared" si="231"/>
        <v>theater</v>
      </c>
      <c r="R2993" t="str" cm="1">
        <f t="array" ref="R2993">_xlfn.IFS(ISNUMBER(SEARCH("film &amp; video/television", N2993)),"television",ISNUMBER(SEARCH("film &amp; video/animation", N2993)),"animation",ISNUMBER(SEARCH("film &amp; video/documentary", N2993)),"documentary",ISNUMBER(SEARCH("film &amp; video/drama", N2993)),"drama",ISNUMBER(SEARCH("film &amp; video/science fiction", N2993)),"science fiction",ISNUMBER(SEARCH("film &amp; video/shorts", N2993)),"shorts",ISNUMBER(SEARCH("food/food trucks", N2993)),"food trucks",ISNUMBER(SEARCH("food/restaurants", N2993)),"restaurants",ISNUMBER(SEARCH("food/small batch", N2993)),"small batch",ISNUMBER(SEARCH("games/mobile games", N2993)),"mobile games",ISNUMBER(SEARCH("games/tabletop games", N2993)),"tabletop games",ISNUMBER(SEARCH("games/video games", N2993)),"video games",ISNUMBER(SEARCH("music/classical music", N2993)),"classical music",ISNUMBER(SEARCH("music/electronic music", N2993)),"electronic music",ISNUMBER(SEARCH("music/faith", N2993)),"faith",ISNUMBER(SEARCH("music/indie rock", N2993)),"indie rock",ISNUMBER(SEARCH("music/jazz", N2993)),"jazz",ISNUMBER(SEARCH("music/metal", N2993)),"metal",ISNUMBER(SEARCH("music/pop", N2993)),"pop",ISNUMBER(SEARCH("music/rock", N2993)),"rock",ISNUMBER(SEARCH("music/world music", N2993)),"world music",ISNUMBER(SEARCH("journalism/audio", N2993)),"audio",ISNUMBER(SEARCH("photography/nature", N2993)),"nature",ISNUMBER(SEARCH("photography/people", N2993)),"people",ISNUMBER(SEARCH("photography/photobooks", N2993)),"photobooks",ISNUMBER(SEARCH("photography/places", N2993)),"places",ISNUMBER(SEARCH("publishing/art books", N2993)),"art books",ISNUMBER(SEARCH("publishing/children's books", N2993)),"children's books",ISNUMBER(SEARCH("publishing/fiction", N2993)),"fiction",ISNUMBER(SEARCH("publishing/nonfiction", N2993)),"nonfiction",ISNUMBER(SEARCH("publishing/radio &amp; podcasts", N2993)),"radio &amp; podcasts",ISNUMBER(SEARCH("publishing/translations", N2993)),"translations",ISNUMBER(SEARCH("technology/gadgets", N2993)),"gadgets",ISNUMBER(SEARCH("technology/hardware", N2993)),"hardware",ISNUMBER(SEARCH("technology/makerspaces", N2993)),"makerspaces",ISNUMBER(SEARCH("technology/space exploration", N2993)),"space exploration",ISNUMBER(SEARCH("technology/wearables", N2993)),"wearables",ISNUMBER(SEARCH("technology/web", N2993)),"web",ISNUMBER(SEARCH("theater/musical", N2993)),"musical",ISNUMBER(SEARCH("theater/plays", N2993)),"plays",ISNUMBER(SEARCH("theater/spaces", N2993)),"spaces")</f>
        <v>spaces</v>
      </c>
      <c r="S2993" s="6">
        <f t="shared" si="232"/>
        <v>42740.837152777778</v>
      </c>
      <c r="T2993" s="6">
        <f t="shared" si="233"/>
        <v>42762.837152777778</v>
      </c>
    </row>
    <row r="2994" spans="1:20" ht="48" hidden="1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4"/>
        <v>48.984375</v>
      </c>
      <c r="Q2994" t="str">
        <f t="shared" si="231"/>
        <v>theater</v>
      </c>
      <c r="R2994" t="str" cm="1">
        <f t="array" ref="R2994">_xlfn.IFS(ISNUMBER(SEARCH("film &amp; video/television", N2994)),"television",ISNUMBER(SEARCH("film &amp; video/animation", N2994)),"animation",ISNUMBER(SEARCH("film &amp; video/documentary", N2994)),"documentary",ISNUMBER(SEARCH("film &amp; video/drama", N2994)),"drama",ISNUMBER(SEARCH("film &amp; video/science fiction", N2994)),"science fiction",ISNUMBER(SEARCH("film &amp; video/shorts", N2994)),"shorts",ISNUMBER(SEARCH("food/food trucks", N2994)),"food trucks",ISNUMBER(SEARCH("food/restaurants", N2994)),"restaurants",ISNUMBER(SEARCH("food/small batch", N2994)),"small batch",ISNUMBER(SEARCH("games/mobile games", N2994)),"mobile games",ISNUMBER(SEARCH("games/tabletop games", N2994)),"tabletop games",ISNUMBER(SEARCH("games/video games", N2994)),"video games",ISNUMBER(SEARCH("music/classical music", N2994)),"classical music",ISNUMBER(SEARCH("music/electronic music", N2994)),"electronic music",ISNUMBER(SEARCH("music/faith", N2994)),"faith",ISNUMBER(SEARCH("music/indie rock", N2994)),"indie rock",ISNUMBER(SEARCH("music/jazz", N2994)),"jazz",ISNUMBER(SEARCH("music/metal", N2994)),"metal",ISNUMBER(SEARCH("music/pop", N2994)),"pop",ISNUMBER(SEARCH("music/rock", N2994)),"rock",ISNUMBER(SEARCH("music/world music", N2994)),"world music",ISNUMBER(SEARCH("journalism/audio", N2994)),"audio",ISNUMBER(SEARCH("photography/nature", N2994)),"nature",ISNUMBER(SEARCH("photography/people", N2994)),"people",ISNUMBER(SEARCH("photography/photobooks", N2994)),"photobooks",ISNUMBER(SEARCH("photography/places", N2994)),"places",ISNUMBER(SEARCH("publishing/art books", N2994)),"art books",ISNUMBER(SEARCH("publishing/children's books", N2994)),"children's books",ISNUMBER(SEARCH("publishing/fiction", N2994)),"fiction",ISNUMBER(SEARCH("publishing/nonfiction", N2994)),"nonfiction",ISNUMBER(SEARCH("publishing/radio &amp; podcasts", N2994)),"radio &amp; podcasts",ISNUMBER(SEARCH("publishing/translations", N2994)),"translations",ISNUMBER(SEARCH("technology/gadgets", N2994)),"gadgets",ISNUMBER(SEARCH("technology/hardware", N2994)),"hardware",ISNUMBER(SEARCH("technology/makerspaces", N2994)),"makerspaces",ISNUMBER(SEARCH("technology/space exploration", N2994)),"space exploration",ISNUMBER(SEARCH("technology/wearables", N2994)),"wearables",ISNUMBER(SEARCH("technology/web", N2994)),"web",ISNUMBER(SEARCH("theater/musical", N2994)),"musical",ISNUMBER(SEARCH("theater/plays", N2994)),"plays",ISNUMBER(SEARCH("theater/spaces", N2994)),"spaces")</f>
        <v>spaces</v>
      </c>
      <c r="S2994" s="6">
        <f t="shared" si="232"/>
        <v>42622.767476851848</v>
      </c>
      <c r="T2994" s="6">
        <f t="shared" si="233"/>
        <v>42652.767476851848</v>
      </c>
    </row>
    <row r="2995" spans="1:20" ht="16" hidden="1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4"/>
        <v>45.590909090909093</v>
      </c>
      <c r="Q2995" t="str">
        <f t="shared" si="231"/>
        <v>theater</v>
      </c>
      <c r="R2995" t="str" cm="1">
        <f t="array" ref="R2995">_xlfn.IFS(ISNUMBER(SEARCH("film &amp; video/television", N2995)),"television",ISNUMBER(SEARCH("film &amp; video/animation", N2995)),"animation",ISNUMBER(SEARCH("film &amp; video/documentary", N2995)),"documentary",ISNUMBER(SEARCH("film &amp; video/drama", N2995)),"drama",ISNUMBER(SEARCH("film &amp; video/science fiction", N2995)),"science fiction",ISNUMBER(SEARCH("film &amp; video/shorts", N2995)),"shorts",ISNUMBER(SEARCH("food/food trucks", N2995)),"food trucks",ISNUMBER(SEARCH("food/restaurants", N2995)),"restaurants",ISNUMBER(SEARCH("food/small batch", N2995)),"small batch",ISNUMBER(SEARCH("games/mobile games", N2995)),"mobile games",ISNUMBER(SEARCH("games/tabletop games", N2995)),"tabletop games",ISNUMBER(SEARCH("games/video games", N2995)),"video games",ISNUMBER(SEARCH("music/classical music", N2995)),"classical music",ISNUMBER(SEARCH("music/electronic music", N2995)),"electronic music",ISNUMBER(SEARCH("music/faith", N2995)),"faith",ISNUMBER(SEARCH("music/indie rock", N2995)),"indie rock",ISNUMBER(SEARCH("music/jazz", N2995)),"jazz",ISNUMBER(SEARCH("music/metal", N2995)),"metal",ISNUMBER(SEARCH("music/pop", N2995)),"pop",ISNUMBER(SEARCH("music/rock", N2995)),"rock",ISNUMBER(SEARCH("music/world music", N2995)),"world music",ISNUMBER(SEARCH("journalism/audio", N2995)),"audio",ISNUMBER(SEARCH("photography/nature", N2995)),"nature",ISNUMBER(SEARCH("photography/people", N2995)),"people",ISNUMBER(SEARCH("photography/photobooks", N2995)),"photobooks",ISNUMBER(SEARCH("photography/places", N2995)),"places",ISNUMBER(SEARCH("publishing/art books", N2995)),"art books",ISNUMBER(SEARCH("publishing/children's books", N2995)),"children's books",ISNUMBER(SEARCH("publishing/fiction", N2995)),"fiction",ISNUMBER(SEARCH("publishing/nonfiction", N2995)),"nonfiction",ISNUMBER(SEARCH("publishing/radio &amp; podcasts", N2995)),"radio &amp; podcasts",ISNUMBER(SEARCH("publishing/translations", N2995)),"translations",ISNUMBER(SEARCH("technology/gadgets", N2995)),"gadgets",ISNUMBER(SEARCH("technology/hardware", N2995)),"hardware",ISNUMBER(SEARCH("technology/makerspaces", N2995)),"makerspaces",ISNUMBER(SEARCH("technology/space exploration", N2995)),"space exploration",ISNUMBER(SEARCH("technology/wearables", N2995)),"wearables",ISNUMBER(SEARCH("technology/web", N2995)),"web",ISNUMBER(SEARCH("theater/musical", N2995)),"musical",ISNUMBER(SEARCH("theater/plays", N2995)),"plays",ISNUMBER(SEARCH("theater/spaces", N2995)),"spaces")</f>
        <v>spaces</v>
      </c>
      <c r="S2995" s="6">
        <f t="shared" si="232"/>
        <v>42390.838738425926</v>
      </c>
      <c r="T2995" s="6">
        <f t="shared" si="233"/>
        <v>42420.838738425926</v>
      </c>
    </row>
    <row r="2996" spans="1:20" ht="48" hidden="1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4"/>
        <v>23.275254237288134</v>
      </c>
      <c r="Q2996" t="str">
        <f t="shared" si="231"/>
        <v>theater</v>
      </c>
      <c r="R2996" t="str" cm="1">
        <f t="array" ref="R2996">_xlfn.IFS(ISNUMBER(SEARCH("film &amp; video/television", N2996)),"television",ISNUMBER(SEARCH("film &amp; video/animation", N2996)),"animation",ISNUMBER(SEARCH("film &amp; video/documentary", N2996)),"documentary",ISNUMBER(SEARCH("film &amp; video/drama", N2996)),"drama",ISNUMBER(SEARCH("film &amp; video/science fiction", N2996)),"science fiction",ISNUMBER(SEARCH("film &amp; video/shorts", N2996)),"shorts",ISNUMBER(SEARCH("food/food trucks", N2996)),"food trucks",ISNUMBER(SEARCH("food/restaurants", N2996)),"restaurants",ISNUMBER(SEARCH("food/small batch", N2996)),"small batch",ISNUMBER(SEARCH("games/mobile games", N2996)),"mobile games",ISNUMBER(SEARCH("games/tabletop games", N2996)),"tabletop games",ISNUMBER(SEARCH("games/video games", N2996)),"video games",ISNUMBER(SEARCH("music/classical music", N2996)),"classical music",ISNUMBER(SEARCH("music/electronic music", N2996)),"electronic music",ISNUMBER(SEARCH("music/faith", N2996)),"faith",ISNUMBER(SEARCH("music/indie rock", N2996)),"indie rock",ISNUMBER(SEARCH("music/jazz", N2996)),"jazz",ISNUMBER(SEARCH("music/metal", N2996)),"metal",ISNUMBER(SEARCH("music/pop", N2996)),"pop",ISNUMBER(SEARCH("music/rock", N2996)),"rock",ISNUMBER(SEARCH("music/world music", N2996)),"world music",ISNUMBER(SEARCH("journalism/audio", N2996)),"audio",ISNUMBER(SEARCH("photography/nature", N2996)),"nature",ISNUMBER(SEARCH("photography/people", N2996)),"people",ISNUMBER(SEARCH("photography/photobooks", N2996)),"photobooks",ISNUMBER(SEARCH("photography/places", N2996)),"places",ISNUMBER(SEARCH("publishing/art books", N2996)),"art books",ISNUMBER(SEARCH("publishing/children's books", N2996)),"children's books",ISNUMBER(SEARCH("publishing/fiction", N2996)),"fiction",ISNUMBER(SEARCH("publishing/nonfiction", N2996)),"nonfiction",ISNUMBER(SEARCH("publishing/radio &amp; podcasts", N2996)),"radio &amp; podcasts",ISNUMBER(SEARCH("publishing/translations", N2996)),"translations",ISNUMBER(SEARCH("technology/gadgets", N2996)),"gadgets",ISNUMBER(SEARCH("technology/hardware", N2996)),"hardware",ISNUMBER(SEARCH("technology/makerspaces", N2996)),"makerspaces",ISNUMBER(SEARCH("technology/space exploration", N2996)),"space exploration",ISNUMBER(SEARCH("technology/wearables", N2996)),"wearables",ISNUMBER(SEARCH("technology/web", N2996)),"web",ISNUMBER(SEARCH("theater/musical", N2996)),"musical",ISNUMBER(SEARCH("theater/plays", N2996)),"plays",ISNUMBER(SEARCH("theater/spaces", N2996)),"spaces")</f>
        <v>spaces</v>
      </c>
      <c r="S2996" s="6">
        <f t="shared" si="232"/>
        <v>41885.478842592594</v>
      </c>
      <c r="T2996" s="6">
        <f t="shared" si="233"/>
        <v>41915.478842592594</v>
      </c>
    </row>
    <row r="2997" spans="1:20" ht="48" hidden="1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4"/>
        <v>63.2289156626506</v>
      </c>
      <c r="Q2997" t="str">
        <f t="shared" si="231"/>
        <v>theater</v>
      </c>
      <c r="R2997" t="str" cm="1">
        <f t="array" ref="R2997">_xlfn.IFS(ISNUMBER(SEARCH("film &amp; video/television", N2997)),"television",ISNUMBER(SEARCH("film &amp; video/animation", N2997)),"animation",ISNUMBER(SEARCH("film &amp; video/documentary", N2997)),"documentary",ISNUMBER(SEARCH("film &amp; video/drama", N2997)),"drama",ISNUMBER(SEARCH("film &amp; video/science fiction", N2997)),"science fiction",ISNUMBER(SEARCH("film &amp; video/shorts", N2997)),"shorts",ISNUMBER(SEARCH("food/food trucks", N2997)),"food trucks",ISNUMBER(SEARCH("food/restaurants", N2997)),"restaurants",ISNUMBER(SEARCH("food/small batch", N2997)),"small batch",ISNUMBER(SEARCH("games/mobile games", N2997)),"mobile games",ISNUMBER(SEARCH("games/tabletop games", N2997)),"tabletop games",ISNUMBER(SEARCH("games/video games", N2997)),"video games",ISNUMBER(SEARCH("music/classical music", N2997)),"classical music",ISNUMBER(SEARCH("music/electronic music", N2997)),"electronic music",ISNUMBER(SEARCH("music/faith", N2997)),"faith",ISNUMBER(SEARCH("music/indie rock", N2997)),"indie rock",ISNUMBER(SEARCH("music/jazz", N2997)),"jazz",ISNUMBER(SEARCH("music/metal", N2997)),"metal",ISNUMBER(SEARCH("music/pop", N2997)),"pop",ISNUMBER(SEARCH("music/rock", N2997)),"rock",ISNUMBER(SEARCH("music/world music", N2997)),"world music",ISNUMBER(SEARCH("journalism/audio", N2997)),"audio",ISNUMBER(SEARCH("photography/nature", N2997)),"nature",ISNUMBER(SEARCH("photography/people", N2997)),"people",ISNUMBER(SEARCH("photography/photobooks", N2997)),"photobooks",ISNUMBER(SEARCH("photography/places", N2997)),"places",ISNUMBER(SEARCH("publishing/art books", N2997)),"art books",ISNUMBER(SEARCH("publishing/children's books", N2997)),"children's books",ISNUMBER(SEARCH("publishing/fiction", N2997)),"fiction",ISNUMBER(SEARCH("publishing/nonfiction", N2997)),"nonfiction",ISNUMBER(SEARCH("publishing/radio &amp; podcasts", N2997)),"radio &amp; podcasts",ISNUMBER(SEARCH("publishing/translations", N2997)),"translations",ISNUMBER(SEARCH("technology/gadgets", N2997)),"gadgets",ISNUMBER(SEARCH("technology/hardware", N2997)),"hardware",ISNUMBER(SEARCH("technology/makerspaces", N2997)),"makerspaces",ISNUMBER(SEARCH("technology/space exploration", N2997)),"space exploration",ISNUMBER(SEARCH("technology/wearables", N2997)),"wearables",ISNUMBER(SEARCH("technology/web", N2997)),"web",ISNUMBER(SEARCH("theater/musical", N2997)),"musical",ISNUMBER(SEARCH("theater/plays", N2997)),"plays",ISNUMBER(SEARCH("theater/spaces", N2997)),"spaces")</f>
        <v>spaces</v>
      </c>
      <c r="S2997" s="6">
        <f t="shared" si="232"/>
        <v>42724.665173611109</v>
      </c>
      <c r="T2997" s="6">
        <f t="shared" si="233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4"/>
        <v>153.5204081632653</v>
      </c>
      <c r="Q2998" t="str">
        <f t="shared" si="231"/>
        <v>theater</v>
      </c>
      <c r="R2998" t="str" cm="1">
        <f t="array" ref="R2998">_xlfn.IFS(ISNUMBER(SEARCH("film &amp; video/television", N2998)),"television",ISNUMBER(SEARCH("film &amp; video/animation", N2998)),"animation",ISNUMBER(SEARCH("film &amp; video/documentary", N2998)),"documentary",ISNUMBER(SEARCH("film &amp; video/drama", N2998)),"drama",ISNUMBER(SEARCH("film &amp; video/science fiction", N2998)),"science fiction",ISNUMBER(SEARCH("film &amp; video/shorts", N2998)),"shorts",ISNUMBER(SEARCH("food/food trucks", N2998)),"food trucks",ISNUMBER(SEARCH("food/restaurants", N2998)),"restaurants",ISNUMBER(SEARCH("food/small batch", N2998)),"small batch",ISNUMBER(SEARCH("games/mobile games", N2998)),"mobile games",ISNUMBER(SEARCH("games/tabletop games", N2998)),"tabletop games",ISNUMBER(SEARCH("games/video games", N2998)),"video games",ISNUMBER(SEARCH("music/classical music", N2998)),"classical music",ISNUMBER(SEARCH("music/electronic music", N2998)),"electronic music",ISNUMBER(SEARCH("music/faith", N2998)),"faith",ISNUMBER(SEARCH("music/indie rock", N2998)),"indie rock",ISNUMBER(SEARCH("music/jazz", N2998)),"jazz",ISNUMBER(SEARCH("music/metal", N2998)),"metal",ISNUMBER(SEARCH("music/pop", N2998)),"pop",ISNUMBER(SEARCH("music/rock", N2998)),"rock",ISNUMBER(SEARCH("music/world music", N2998)),"world music",ISNUMBER(SEARCH("journalism/audio", N2998)),"audio",ISNUMBER(SEARCH("photography/nature", N2998)),"nature",ISNUMBER(SEARCH("photography/people", N2998)),"people",ISNUMBER(SEARCH("photography/photobooks", N2998)),"photobooks",ISNUMBER(SEARCH("photography/places", N2998)),"places",ISNUMBER(SEARCH("publishing/art books", N2998)),"art books",ISNUMBER(SEARCH("publishing/children's books", N2998)),"children's books",ISNUMBER(SEARCH("publishing/fiction", N2998)),"fiction",ISNUMBER(SEARCH("publishing/nonfiction", N2998)),"nonfiction",ISNUMBER(SEARCH("publishing/radio &amp; podcasts", N2998)),"radio &amp; podcasts",ISNUMBER(SEARCH("publishing/translations", N2998)),"translations",ISNUMBER(SEARCH("technology/gadgets", N2998)),"gadgets",ISNUMBER(SEARCH("technology/hardware", N2998)),"hardware",ISNUMBER(SEARCH("technology/makerspaces", N2998)),"makerspaces",ISNUMBER(SEARCH("technology/space exploration", N2998)),"space exploration",ISNUMBER(SEARCH("technology/wearables", N2998)),"wearables",ISNUMBER(SEARCH("technology/web", N2998)),"web",ISNUMBER(SEARCH("theater/musical", N2998)),"musical",ISNUMBER(SEARCH("theater/plays", N2998)),"plays",ISNUMBER(SEARCH("theater/spaces", N2998)),"spaces")</f>
        <v>spaces</v>
      </c>
      <c r="S2998" s="6">
        <f t="shared" si="232"/>
        <v>42090.912500000006</v>
      </c>
      <c r="T2998" s="6">
        <f t="shared" si="233"/>
        <v>42150.912500000006</v>
      </c>
    </row>
    <row r="2999" spans="1:20" ht="48" hidden="1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4"/>
        <v>90.2</v>
      </c>
      <c r="Q2999" t="str">
        <f t="shared" si="231"/>
        <v>theater</v>
      </c>
      <c r="R2999" t="str" cm="1">
        <f t="array" ref="R2999">_xlfn.IFS(ISNUMBER(SEARCH("film &amp; video/television", N2999)),"television",ISNUMBER(SEARCH("film &amp; video/animation", N2999)),"animation",ISNUMBER(SEARCH("film &amp; video/documentary", N2999)),"documentary",ISNUMBER(SEARCH("film &amp; video/drama", N2999)),"drama",ISNUMBER(SEARCH("film &amp; video/science fiction", N2999)),"science fiction",ISNUMBER(SEARCH("film &amp; video/shorts", N2999)),"shorts",ISNUMBER(SEARCH("food/food trucks", N2999)),"food trucks",ISNUMBER(SEARCH("food/restaurants", N2999)),"restaurants",ISNUMBER(SEARCH("food/small batch", N2999)),"small batch",ISNUMBER(SEARCH("games/mobile games", N2999)),"mobile games",ISNUMBER(SEARCH("games/tabletop games", N2999)),"tabletop games",ISNUMBER(SEARCH("games/video games", N2999)),"video games",ISNUMBER(SEARCH("music/classical music", N2999)),"classical music",ISNUMBER(SEARCH("music/electronic music", N2999)),"electronic music",ISNUMBER(SEARCH("music/faith", N2999)),"faith",ISNUMBER(SEARCH("music/indie rock", N2999)),"indie rock",ISNUMBER(SEARCH("music/jazz", N2999)),"jazz",ISNUMBER(SEARCH("music/metal", N2999)),"metal",ISNUMBER(SEARCH("music/pop", N2999)),"pop",ISNUMBER(SEARCH("music/rock", N2999)),"rock",ISNUMBER(SEARCH("music/world music", N2999)),"world music",ISNUMBER(SEARCH("journalism/audio", N2999)),"audio",ISNUMBER(SEARCH("photography/nature", N2999)),"nature",ISNUMBER(SEARCH("photography/people", N2999)),"people",ISNUMBER(SEARCH("photography/photobooks", N2999)),"photobooks",ISNUMBER(SEARCH("photography/places", N2999)),"places",ISNUMBER(SEARCH("publishing/art books", N2999)),"art books",ISNUMBER(SEARCH("publishing/children's books", N2999)),"children's books",ISNUMBER(SEARCH("publishing/fiction", N2999)),"fiction",ISNUMBER(SEARCH("publishing/nonfiction", N2999)),"nonfiction",ISNUMBER(SEARCH("publishing/radio &amp; podcasts", N2999)),"radio &amp; podcasts",ISNUMBER(SEARCH("publishing/translations", N2999)),"translations",ISNUMBER(SEARCH("technology/gadgets", N2999)),"gadgets",ISNUMBER(SEARCH("technology/hardware", N2999)),"hardware",ISNUMBER(SEARCH("technology/makerspaces", N2999)),"makerspaces",ISNUMBER(SEARCH("technology/space exploration", N2999)),"space exploration",ISNUMBER(SEARCH("technology/wearables", N2999)),"wearables",ISNUMBER(SEARCH("technology/web", N2999)),"web",ISNUMBER(SEARCH("theater/musical", N2999)),"musical",ISNUMBER(SEARCH("theater/plays", N2999)),"plays",ISNUMBER(SEARCH("theater/spaces", N2999)),"spaces")</f>
        <v>spaces</v>
      </c>
      <c r="S2999" s="6">
        <f t="shared" si="232"/>
        <v>42775.733715277776</v>
      </c>
      <c r="T2999" s="6">
        <f t="shared" si="233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4"/>
        <v>118.97113163972287</v>
      </c>
      <c r="Q3000" t="str">
        <f t="shared" si="231"/>
        <v>theater</v>
      </c>
      <c r="R3000" t="str" cm="1">
        <f t="array" ref="R3000">_xlfn.IFS(ISNUMBER(SEARCH("film &amp; video/television", N3000)),"television",ISNUMBER(SEARCH("film &amp; video/animation", N3000)),"animation",ISNUMBER(SEARCH("film &amp; video/documentary", N3000)),"documentary",ISNUMBER(SEARCH("film &amp; video/drama", N3000)),"drama",ISNUMBER(SEARCH("film &amp; video/science fiction", N3000)),"science fiction",ISNUMBER(SEARCH("film &amp; video/shorts", N3000)),"shorts",ISNUMBER(SEARCH("food/food trucks", N3000)),"food trucks",ISNUMBER(SEARCH("food/restaurants", N3000)),"restaurants",ISNUMBER(SEARCH("food/small batch", N3000)),"small batch",ISNUMBER(SEARCH("games/mobile games", N3000)),"mobile games",ISNUMBER(SEARCH("games/tabletop games", N3000)),"tabletop games",ISNUMBER(SEARCH("games/video games", N3000)),"video games",ISNUMBER(SEARCH("music/classical music", N3000)),"classical music",ISNUMBER(SEARCH("music/electronic music", N3000)),"electronic music",ISNUMBER(SEARCH("music/faith", N3000)),"faith",ISNUMBER(SEARCH("music/indie rock", N3000)),"indie rock",ISNUMBER(SEARCH("music/jazz", N3000)),"jazz",ISNUMBER(SEARCH("music/metal", N3000)),"metal",ISNUMBER(SEARCH("music/pop", N3000)),"pop",ISNUMBER(SEARCH("music/rock", N3000)),"rock",ISNUMBER(SEARCH("music/world music", N3000)),"world music",ISNUMBER(SEARCH("journalism/audio", N3000)),"audio",ISNUMBER(SEARCH("photography/nature", N3000)),"nature",ISNUMBER(SEARCH("photography/people", N3000)),"people",ISNUMBER(SEARCH("photography/photobooks", N3000)),"photobooks",ISNUMBER(SEARCH("photography/places", N3000)),"places",ISNUMBER(SEARCH("publishing/art books", N3000)),"art books",ISNUMBER(SEARCH("publishing/children's books", N3000)),"children's books",ISNUMBER(SEARCH("publishing/fiction", N3000)),"fiction",ISNUMBER(SEARCH("publishing/nonfiction", N3000)),"nonfiction",ISNUMBER(SEARCH("publishing/radio &amp; podcasts", N3000)),"radio &amp; podcasts",ISNUMBER(SEARCH("publishing/translations", N3000)),"translations",ISNUMBER(SEARCH("technology/gadgets", N3000)),"gadgets",ISNUMBER(SEARCH("technology/hardware", N3000)),"hardware",ISNUMBER(SEARCH("technology/makerspaces", N3000)),"makerspaces",ISNUMBER(SEARCH("technology/space exploration", N3000)),"space exploration",ISNUMBER(SEARCH("technology/wearables", N3000)),"wearables",ISNUMBER(SEARCH("technology/web", N3000)),"web",ISNUMBER(SEARCH("theater/musical", N3000)),"musical",ISNUMBER(SEARCH("theater/plays", N3000)),"plays",ISNUMBER(SEARCH("theater/spaces", N3000)),"spaces")</f>
        <v>spaces</v>
      </c>
      <c r="S3000" s="6">
        <f t="shared" si="232"/>
        <v>41778.193622685183</v>
      </c>
      <c r="T3000" s="6">
        <f t="shared" si="233"/>
        <v>41806.184027777781</v>
      </c>
    </row>
    <row r="3001" spans="1:20" ht="48" hidden="1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4"/>
        <v>80.25</v>
      </c>
      <c r="Q3001" t="str">
        <f t="shared" si="231"/>
        <v>theater</v>
      </c>
      <c r="R3001" t="str" cm="1">
        <f t="array" ref="R3001">_xlfn.IFS(ISNUMBER(SEARCH("film &amp; video/television", N3001)),"television",ISNUMBER(SEARCH("film &amp; video/animation", N3001)),"animation",ISNUMBER(SEARCH("film &amp; video/documentary", N3001)),"documentary",ISNUMBER(SEARCH("film &amp; video/drama", N3001)),"drama",ISNUMBER(SEARCH("film &amp; video/science fiction", N3001)),"science fiction",ISNUMBER(SEARCH("film &amp; video/shorts", N3001)),"shorts",ISNUMBER(SEARCH("food/food trucks", N3001)),"food trucks",ISNUMBER(SEARCH("food/restaurants", N3001)),"restaurants",ISNUMBER(SEARCH("food/small batch", N3001)),"small batch",ISNUMBER(SEARCH("games/mobile games", N3001)),"mobile games",ISNUMBER(SEARCH("games/tabletop games", N3001)),"tabletop games",ISNUMBER(SEARCH("games/video games", N3001)),"video games",ISNUMBER(SEARCH("music/classical music", N3001)),"classical music",ISNUMBER(SEARCH("music/electronic music", N3001)),"electronic music",ISNUMBER(SEARCH("music/faith", N3001)),"faith",ISNUMBER(SEARCH("music/indie rock", N3001)),"indie rock",ISNUMBER(SEARCH("music/jazz", N3001)),"jazz",ISNUMBER(SEARCH("music/metal", N3001)),"metal",ISNUMBER(SEARCH("music/pop", N3001)),"pop",ISNUMBER(SEARCH("music/rock", N3001)),"rock",ISNUMBER(SEARCH("music/world music", N3001)),"world music",ISNUMBER(SEARCH("journalism/audio", N3001)),"audio",ISNUMBER(SEARCH("photography/nature", N3001)),"nature",ISNUMBER(SEARCH("photography/people", N3001)),"people",ISNUMBER(SEARCH("photography/photobooks", N3001)),"photobooks",ISNUMBER(SEARCH("photography/places", N3001)),"places",ISNUMBER(SEARCH("publishing/art books", N3001)),"art books",ISNUMBER(SEARCH("publishing/children's books", N3001)),"children's books",ISNUMBER(SEARCH("publishing/fiction", N3001)),"fiction",ISNUMBER(SEARCH("publishing/nonfiction", N3001)),"nonfiction",ISNUMBER(SEARCH("publishing/radio &amp; podcasts", N3001)),"radio &amp; podcasts",ISNUMBER(SEARCH("publishing/translations", N3001)),"translations",ISNUMBER(SEARCH("technology/gadgets", N3001)),"gadgets",ISNUMBER(SEARCH("technology/hardware", N3001)),"hardware",ISNUMBER(SEARCH("technology/makerspaces", N3001)),"makerspaces",ISNUMBER(SEARCH("technology/space exploration", N3001)),"space exploration",ISNUMBER(SEARCH("technology/wearables", N3001)),"wearables",ISNUMBER(SEARCH("technology/web", N3001)),"web",ISNUMBER(SEARCH("theater/musical", N3001)),"musical",ISNUMBER(SEARCH("theater/plays", N3001)),"plays",ISNUMBER(SEARCH("theater/spaces", N3001)),"spaces")</f>
        <v>spaces</v>
      </c>
      <c r="S3001" s="6">
        <f t="shared" si="232"/>
        <v>42780.740277777775</v>
      </c>
      <c r="T3001" s="6">
        <f t="shared" si="233"/>
        <v>42795.083333333328</v>
      </c>
    </row>
    <row r="3002" spans="1:20" ht="48" hidden="1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4"/>
        <v>62.5</v>
      </c>
      <c r="Q3002" t="str">
        <f t="shared" si="231"/>
        <v>theater</v>
      </c>
      <c r="R3002" t="str" cm="1">
        <f t="array" ref="R3002">_xlfn.IFS(ISNUMBER(SEARCH("film &amp; video/television", N3002)),"television",ISNUMBER(SEARCH("film &amp; video/animation", N3002)),"animation",ISNUMBER(SEARCH("film &amp; video/documentary", N3002)),"documentary",ISNUMBER(SEARCH("film &amp; video/drama", N3002)),"drama",ISNUMBER(SEARCH("film &amp; video/science fiction", N3002)),"science fiction",ISNUMBER(SEARCH("film &amp; video/shorts", N3002)),"shorts",ISNUMBER(SEARCH("food/food trucks", N3002)),"food trucks",ISNUMBER(SEARCH("food/restaurants", N3002)),"restaurants",ISNUMBER(SEARCH("food/small batch", N3002)),"small batch",ISNUMBER(SEARCH("games/mobile games", N3002)),"mobile games",ISNUMBER(SEARCH("games/tabletop games", N3002)),"tabletop games",ISNUMBER(SEARCH("games/video games", N3002)),"video games",ISNUMBER(SEARCH("music/classical music", N3002)),"classical music",ISNUMBER(SEARCH("music/electronic music", N3002)),"electronic music",ISNUMBER(SEARCH("music/faith", N3002)),"faith",ISNUMBER(SEARCH("music/indie rock", N3002)),"indie rock",ISNUMBER(SEARCH("music/jazz", N3002)),"jazz",ISNUMBER(SEARCH("music/metal", N3002)),"metal",ISNUMBER(SEARCH("music/pop", N3002)),"pop",ISNUMBER(SEARCH("music/rock", N3002)),"rock",ISNUMBER(SEARCH("music/world music", N3002)),"world music",ISNUMBER(SEARCH("journalism/audio", N3002)),"audio",ISNUMBER(SEARCH("photography/nature", N3002)),"nature",ISNUMBER(SEARCH("photography/people", N3002)),"people",ISNUMBER(SEARCH("photography/photobooks", N3002)),"photobooks",ISNUMBER(SEARCH("photography/places", N3002)),"places",ISNUMBER(SEARCH("publishing/art books", N3002)),"art books",ISNUMBER(SEARCH("publishing/children's books", N3002)),"children's books",ISNUMBER(SEARCH("publishing/fiction", N3002)),"fiction",ISNUMBER(SEARCH("publishing/nonfiction", N3002)),"nonfiction",ISNUMBER(SEARCH("publishing/radio &amp; podcasts", N3002)),"radio &amp; podcasts",ISNUMBER(SEARCH("publishing/translations", N3002)),"translations",ISNUMBER(SEARCH("technology/gadgets", N3002)),"gadgets",ISNUMBER(SEARCH("technology/hardware", N3002)),"hardware",ISNUMBER(SEARCH("technology/makerspaces", N3002)),"makerspaces",ISNUMBER(SEARCH("technology/space exploration", N3002)),"space exploration",ISNUMBER(SEARCH("technology/wearables", N3002)),"wearables",ISNUMBER(SEARCH("technology/web", N3002)),"web",ISNUMBER(SEARCH("theater/musical", N3002)),"musical",ISNUMBER(SEARCH("theater/plays", N3002)),"plays",ISNUMBER(SEARCH("theater/spaces", N3002)),"spaces")</f>
        <v>spaces</v>
      </c>
      <c r="S3002" s="6">
        <f t="shared" si="232"/>
        <v>42752.827199074076</v>
      </c>
      <c r="T3002" s="6">
        <f t="shared" si="233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4"/>
        <v>131.37719999999999</v>
      </c>
      <c r="Q3003" t="str">
        <f t="shared" si="231"/>
        <v>theater</v>
      </c>
      <c r="R3003" t="str" cm="1">
        <f t="array" ref="R3003">_xlfn.IFS(ISNUMBER(SEARCH("film &amp; video/television", N3003)),"television",ISNUMBER(SEARCH("film &amp; video/animation", N3003)),"animation",ISNUMBER(SEARCH("film &amp; video/documentary", N3003)),"documentary",ISNUMBER(SEARCH("film &amp; video/drama", N3003)),"drama",ISNUMBER(SEARCH("film &amp; video/science fiction", N3003)),"science fiction",ISNUMBER(SEARCH("film &amp; video/shorts", N3003)),"shorts",ISNUMBER(SEARCH("food/food trucks", N3003)),"food trucks",ISNUMBER(SEARCH("food/restaurants", N3003)),"restaurants",ISNUMBER(SEARCH("food/small batch", N3003)),"small batch",ISNUMBER(SEARCH("games/mobile games", N3003)),"mobile games",ISNUMBER(SEARCH("games/tabletop games", N3003)),"tabletop games",ISNUMBER(SEARCH("games/video games", N3003)),"video games",ISNUMBER(SEARCH("music/classical music", N3003)),"classical music",ISNUMBER(SEARCH("music/electronic music", N3003)),"electronic music",ISNUMBER(SEARCH("music/faith", N3003)),"faith",ISNUMBER(SEARCH("music/indie rock", N3003)),"indie rock",ISNUMBER(SEARCH("music/jazz", N3003)),"jazz",ISNUMBER(SEARCH("music/metal", N3003)),"metal",ISNUMBER(SEARCH("music/pop", N3003)),"pop",ISNUMBER(SEARCH("music/rock", N3003)),"rock",ISNUMBER(SEARCH("music/world music", N3003)),"world music",ISNUMBER(SEARCH("journalism/audio", N3003)),"audio",ISNUMBER(SEARCH("photography/nature", N3003)),"nature",ISNUMBER(SEARCH("photography/people", N3003)),"people",ISNUMBER(SEARCH("photography/photobooks", N3003)),"photobooks",ISNUMBER(SEARCH("photography/places", N3003)),"places",ISNUMBER(SEARCH("publishing/art books", N3003)),"art books",ISNUMBER(SEARCH("publishing/children's books", N3003)),"children's books",ISNUMBER(SEARCH("publishing/fiction", N3003)),"fiction",ISNUMBER(SEARCH("publishing/nonfiction", N3003)),"nonfiction",ISNUMBER(SEARCH("publishing/radio &amp; podcasts", N3003)),"radio &amp; podcasts",ISNUMBER(SEARCH("publishing/translations", N3003)),"translations",ISNUMBER(SEARCH("technology/gadgets", N3003)),"gadgets",ISNUMBER(SEARCH("technology/hardware", N3003)),"hardware",ISNUMBER(SEARCH("technology/makerspaces", N3003)),"makerspaces",ISNUMBER(SEARCH("technology/space exploration", N3003)),"space exploration",ISNUMBER(SEARCH("technology/wearables", N3003)),"wearables",ISNUMBER(SEARCH("technology/web", N3003)),"web",ISNUMBER(SEARCH("theater/musical", N3003)),"musical",ISNUMBER(SEARCH("theater/plays", N3003)),"plays",ISNUMBER(SEARCH("theater/spaces", N3003)),"spaces")</f>
        <v>spaces</v>
      </c>
      <c r="S3003" s="6">
        <f t="shared" si="232"/>
        <v>42534.895625000005</v>
      </c>
      <c r="T3003" s="6">
        <f t="shared" si="233"/>
        <v>42564.895625000005</v>
      </c>
    </row>
    <row r="3004" spans="1:20" ht="32" hidden="1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4"/>
        <v>73.032980769230775</v>
      </c>
      <c r="Q3004" t="str">
        <f t="shared" si="231"/>
        <v>theater</v>
      </c>
      <c r="R3004" t="str" cm="1">
        <f t="array" ref="R3004">_xlfn.IFS(ISNUMBER(SEARCH("film &amp; video/television", N3004)),"television",ISNUMBER(SEARCH("film &amp; video/animation", N3004)),"animation",ISNUMBER(SEARCH("film &amp; video/documentary", N3004)),"documentary",ISNUMBER(SEARCH("film &amp; video/drama", N3004)),"drama",ISNUMBER(SEARCH("film &amp; video/science fiction", N3004)),"science fiction",ISNUMBER(SEARCH("film &amp; video/shorts", N3004)),"shorts",ISNUMBER(SEARCH("food/food trucks", N3004)),"food trucks",ISNUMBER(SEARCH("food/restaurants", N3004)),"restaurants",ISNUMBER(SEARCH("food/small batch", N3004)),"small batch",ISNUMBER(SEARCH("games/mobile games", N3004)),"mobile games",ISNUMBER(SEARCH("games/tabletop games", N3004)),"tabletop games",ISNUMBER(SEARCH("games/video games", N3004)),"video games",ISNUMBER(SEARCH("music/classical music", N3004)),"classical music",ISNUMBER(SEARCH("music/electronic music", N3004)),"electronic music",ISNUMBER(SEARCH("music/faith", N3004)),"faith",ISNUMBER(SEARCH("music/indie rock", N3004)),"indie rock",ISNUMBER(SEARCH("music/jazz", N3004)),"jazz",ISNUMBER(SEARCH("music/metal", N3004)),"metal",ISNUMBER(SEARCH("music/pop", N3004)),"pop",ISNUMBER(SEARCH("music/rock", N3004)),"rock",ISNUMBER(SEARCH("music/world music", N3004)),"world music",ISNUMBER(SEARCH("journalism/audio", N3004)),"audio",ISNUMBER(SEARCH("photography/nature", N3004)),"nature",ISNUMBER(SEARCH("photography/people", N3004)),"people",ISNUMBER(SEARCH("photography/photobooks", N3004)),"photobooks",ISNUMBER(SEARCH("photography/places", N3004)),"places",ISNUMBER(SEARCH("publishing/art books", N3004)),"art books",ISNUMBER(SEARCH("publishing/children's books", N3004)),"children's books",ISNUMBER(SEARCH("publishing/fiction", N3004)),"fiction",ISNUMBER(SEARCH("publishing/nonfiction", N3004)),"nonfiction",ISNUMBER(SEARCH("publishing/radio &amp; podcasts", N3004)),"radio &amp; podcasts",ISNUMBER(SEARCH("publishing/translations", N3004)),"translations",ISNUMBER(SEARCH("technology/gadgets", N3004)),"gadgets",ISNUMBER(SEARCH("technology/hardware", N3004)),"hardware",ISNUMBER(SEARCH("technology/makerspaces", N3004)),"makerspaces",ISNUMBER(SEARCH("technology/space exploration", N3004)),"space exploration",ISNUMBER(SEARCH("technology/wearables", N3004)),"wearables",ISNUMBER(SEARCH("technology/web", N3004)),"web",ISNUMBER(SEARCH("theater/musical", N3004)),"musical",ISNUMBER(SEARCH("theater/plays", N3004)),"plays",ISNUMBER(SEARCH("theater/spaces", N3004)),"spaces")</f>
        <v>spaces</v>
      </c>
      <c r="S3004" s="6">
        <f t="shared" si="232"/>
        <v>41239.83625</v>
      </c>
      <c r="T3004" s="6">
        <f t="shared" si="233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4"/>
        <v>178.52941176470588</v>
      </c>
      <c r="Q3005" t="str">
        <f t="shared" si="231"/>
        <v>theater</v>
      </c>
      <c r="R3005" t="str" cm="1">
        <f t="array" ref="R3005">_xlfn.IFS(ISNUMBER(SEARCH("film &amp; video/television", N3005)),"television",ISNUMBER(SEARCH("film &amp; video/animation", N3005)),"animation",ISNUMBER(SEARCH("film &amp; video/documentary", N3005)),"documentary",ISNUMBER(SEARCH("film &amp; video/drama", N3005)),"drama",ISNUMBER(SEARCH("film &amp; video/science fiction", N3005)),"science fiction",ISNUMBER(SEARCH("film &amp; video/shorts", N3005)),"shorts",ISNUMBER(SEARCH("food/food trucks", N3005)),"food trucks",ISNUMBER(SEARCH("food/restaurants", N3005)),"restaurants",ISNUMBER(SEARCH("food/small batch", N3005)),"small batch",ISNUMBER(SEARCH("games/mobile games", N3005)),"mobile games",ISNUMBER(SEARCH("games/tabletop games", N3005)),"tabletop games",ISNUMBER(SEARCH("games/video games", N3005)),"video games",ISNUMBER(SEARCH("music/classical music", N3005)),"classical music",ISNUMBER(SEARCH("music/electronic music", N3005)),"electronic music",ISNUMBER(SEARCH("music/faith", N3005)),"faith",ISNUMBER(SEARCH("music/indie rock", N3005)),"indie rock",ISNUMBER(SEARCH("music/jazz", N3005)),"jazz",ISNUMBER(SEARCH("music/metal", N3005)),"metal",ISNUMBER(SEARCH("music/pop", N3005)),"pop",ISNUMBER(SEARCH("music/rock", N3005)),"rock",ISNUMBER(SEARCH("music/world music", N3005)),"world music",ISNUMBER(SEARCH("journalism/audio", N3005)),"audio",ISNUMBER(SEARCH("photography/nature", N3005)),"nature",ISNUMBER(SEARCH("photography/people", N3005)),"people",ISNUMBER(SEARCH("photography/photobooks", N3005)),"photobooks",ISNUMBER(SEARCH("photography/places", N3005)),"places",ISNUMBER(SEARCH("publishing/art books", N3005)),"art books",ISNUMBER(SEARCH("publishing/children's books", N3005)),"children's books",ISNUMBER(SEARCH("publishing/fiction", N3005)),"fiction",ISNUMBER(SEARCH("publishing/nonfiction", N3005)),"nonfiction",ISNUMBER(SEARCH("publishing/radio &amp; podcasts", N3005)),"radio &amp; podcasts",ISNUMBER(SEARCH("publishing/translations", N3005)),"translations",ISNUMBER(SEARCH("technology/gadgets", N3005)),"gadgets",ISNUMBER(SEARCH("technology/hardware", N3005)),"hardware",ISNUMBER(SEARCH("technology/makerspaces", N3005)),"makerspaces",ISNUMBER(SEARCH("technology/space exploration", N3005)),"space exploration",ISNUMBER(SEARCH("technology/wearables", N3005)),"wearables",ISNUMBER(SEARCH("technology/web", N3005)),"web",ISNUMBER(SEARCH("theater/musical", N3005)),"musical",ISNUMBER(SEARCH("theater/plays", N3005)),"plays",ISNUMBER(SEARCH("theater/spaces", N3005)),"spaces")</f>
        <v>spaces</v>
      </c>
      <c r="S3005" s="6">
        <f t="shared" si="232"/>
        <v>42398.849259259259</v>
      </c>
      <c r="T3005" s="6">
        <f t="shared" si="233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4"/>
        <v>162.90974729241879</v>
      </c>
      <c r="Q3006" t="str">
        <f t="shared" si="231"/>
        <v>theater</v>
      </c>
      <c r="R3006" t="str" cm="1">
        <f t="array" ref="R3006">_xlfn.IFS(ISNUMBER(SEARCH("film &amp; video/television", N3006)),"television",ISNUMBER(SEARCH("film &amp; video/animation", N3006)),"animation",ISNUMBER(SEARCH("film &amp; video/documentary", N3006)),"documentary",ISNUMBER(SEARCH("film &amp; video/drama", N3006)),"drama",ISNUMBER(SEARCH("film &amp; video/science fiction", N3006)),"science fiction",ISNUMBER(SEARCH("film &amp; video/shorts", N3006)),"shorts",ISNUMBER(SEARCH("food/food trucks", N3006)),"food trucks",ISNUMBER(SEARCH("food/restaurants", N3006)),"restaurants",ISNUMBER(SEARCH("food/small batch", N3006)),"small batch",ISNUMBER(SEARCH("games/mobile games", N3006)),"mobile games",ISNUMBER(SEARCH("games/tabletop games", N3006)),"tabletop games",ISNUMBER(SEARCH("games/video games", N3006)),"video games",ISNUMBER(SEARCH("music/classical music", N3006)),"classical music",ISNUMBER(SEARCH("music/electronic music", N3006)),"electronic music",ISNUMBER(SEARCH("music/faith", N3006)),"faith",ISNUMBER(SEARCH("music/indie rock", N3006)),"indie rock",ISNUMBER(SEARCH("music/jazz", N3006)),"jazz",ISNUMBER(SEARCH("music/metal", N3006)),"metal",ISNUMBER(SEARCH("music/pop", N3006)),"pop",ISNUMBER(SEARCH("music/rock", N3006)),"rock",ISNUMBER(SEARCH("music/world music", N3006)),"world music",ISNUMBER(SEARCH("journalism/audio", N3006)),"audio",ISNUMBER(SEARCH("photography/nature", N3006)),"nature",ISNUMBER(SEARCH("photography/people", N3006)),"people",ISNUMBER(SEARCH("photography/photobooks", N3006)),"photobooks",ISNUMBER(SEARCH("photography/places", N3006)),"places",ISNUMBER(SEARCH("publishing/art books", N3006)),"art books",ISNUMBER(SEARCH("publishing/children's books", N3006)),"children's books",ISNUMBER(SEARCH("publishing/fiction", N3006)),"fiction",ISNUMBER(SEARCH("publishing/nonfiction", N3006)),"nonfiction",ISNUMBER(SEARCH("publishing/radio &amp; podcasts", N3006)),"radio &amp; podcasts",ISNUMBER(SEARCH("publishing/translations", N3006)),"translations",ISNUMBER(SEARCH("technology/gadgets", N3006)),"gadgets",ISNUMBER(SEARCH("technology/hardware", N3006)),"hardware",ISNUMBER(SEARCH("technology/makerspaces", N3006)),"makerspaces",ISNUMBER(SEARCH("technology/space exploration", N3006)),"space exploration",ISNUMBER(SEARCH("technology/wearables", N3006)),"wearables",ISNUMBER(SEARCH("technology/web", N3006)),"web",ISNUMBER(SEARCH("theater/musical", N3006)),"musical",ISNUMBER(SEARCH("theater/plays", N3006)),"plays",ISNUMBER(SEARCH("theater/spaces", N3006)),"spaces")</f>
        <v>spaces</v>
      </c>
      <c r="S3006" s="6">
        <f t="shared" si="232"/>
        <v>41928.881064814814</v>
      </c>
      <c r="T3006" s="6">
        <f t="shared" si="233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4"/>
        <v>108.24237288135593</v>
      </c>
      <c r="Q3007" t="str">
        <f t="shared" si="231"/>
        <v>theater</v>
      </c>
      <c r="R3007" t="str" cm="1">
        <f t="array" ref="R3007">_xlfn.IFS(ISNUMBER(SEARCH("film &amp; video/television", N3007)),"television",ISNUMBER(SEARCH("film &amp; video/animation", N3007)),"animation",ISNUMBER(SEARCH("film &amp; video/documentary", N3007)),"documentary",ISNUMBER(SEARCH("film &amp; video/drama", N3007)),"drama",ISNUMBER(SEARCH("film &amp; video/science fiction", N3007)),"science fiction",ISNUMBER(SEARCH("film &amp; video/shorts", N3007)),"shorts",ISNUMBER(SEARCH("food/food trucks", N3007)),"food trucks",ISNUMBER(SEARCH("food/restaurants", N3007)),"restaurants",ISNUMBER(SEARCH("food/small batch", N3007)),"small batch",ISNUMBER(SEARCH("games/mobile games", N3007)),"mobile games",ISNUMBER(SEARCH("games/tabletop games", N3007)),"tabletop games",ISNUMBER(SEARCH("games/video games", N3007)),"video games",ISNUMBER(SEARCH("music/classical music", N3007)),"classical music",ISNUMBER(SEARCH("music/electronic music", N3007)),"electronic music",ISNUMBER(SEARCH("music/faith", N3007)),"faith",ISNUMBER(SEARCH("music/indie rock", N3007)),"indie rock",ISNUMBER(SEARCH("music/jazz", N3007)),"jazz",ISNUMBER(SEARCH("music/metal", N3007)),"metal",ISNUMBER(SEARCH("music/pop", N3007)),"pop",ISNUMBER(SEARCH("music/rock", N3007)),"rock",ISNUMBER(SEARCH("music/world music", N3007)),"world music",ISNUMBER(SEARCH("journalism/audio", N3007)),"audio",ISNUMBER(SEARCH("photography/nature", N3007)),"nature",ISNUMBER(SEARCH("photography/people", N3007)),"people",ISNUMBER(SEARCH("photography/photobooks", N3007)),"photobooks",ISNUMBER(SEARCH("photography/places", N3007)),"places",ISNUMBER(SEARCH("publishing/art books", N3007)),"art books",ISNUMBER(SEARCH("publishing/children's books", N3007)),"children's books",ISNUMBER(SEARCH("publishing/fiction", N3007)),"fiction",ISNUMBER(SEARCH("publishing/nonfiction", N3007)),"nonfiction",ISNUMBER(SEARCH("publishing/radio &amp; podcasts", N3007)),"radio &amp; podcasts",ISNUMBER(SEARCH("publishing/translations", N3007)),"translations",ISNUMBER(SEARCH("technology/gadgets", N3007)),"gadgets",ISNUMBER(SEARCH("technology/hardware", N3007)),"hardware",ISNUMBER(SEARCH("technology/makerspaces", N3007)),"makerspaces",ISNUMBER(SEARCH("technology/space exploration", N3007)),"space exploration",ISNUMBER(SEARCH("technology/wearables", N3007)),"wearables",ISNUMBER(SEARCH("technology/web", N3007)),"web",ISNUMBER(SEARCH("theater/musical", N3007)),"musical",ISNUMBER(SEARCH("theater/plays", N3007)),"plays",ISNUMBER(SEARCH("theater/spaces", N3007)),"spaces")</f>
        <v>spaces</v>
      </c>
      <c r="S3007" s="6">
        <f t="shared" si="232"/>
        <v>41888.674826388888</v>
      </c>
      <c r="T3007" s="6">
        <f t="shared" si="233"/>
        <v>41918.674826388888</v>
      </c>
    </row>
    <row r="3008" spans="1:20" ht="32" hidden="1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4"/>
        <v>88.865979381443296</v>
      </c>
      <c r="Q3008" t="str">
        <f t="shared" si="231"/>
        <v>theater</v>
      </c>
      <c r="R3008" t="str" cm="1">
        <f t="array" ref="R3008">_xlfn.IFS(ISNUMBER(SEARCH("film &amp; video/television", N3008)),"television",ISNUMBER(SEARCH("film &amp; video/animation", N3008)),"animation",ISNUMBER(SEARCH("film &amp; video/documentary", N3008)),"documentary",ISNUMBER(SEARCH("film &amp; video/drama", N3008)),"drama",ISNUMBER(SEARCH("film &amp; video/science fiction", N3008)),"science fiction",ISNUMBER(SEARCH("film &amp; video/shorts", N3008)),"shorts",ISNUMBER(SEARCH("food/food trucks", N3008)),"food trucks",ISNUMBER(SEARCH("food/restaurants", N3008)),"restaurants",ISNUMBER(SEARCH("food/small batch", N3008)),"small batch",ISNUMBER(SEARCH("games/mobile games", N3008)),"mobile games",ISNUMBER(SEARCH("games/tabletop games", N3008)),"tabletop games",ISNUMBER(SEARCH("games/video games", N3008)),"video games",ISNUMBER(SEARCH("music/classical music", N3008)),"classical music",ISNUMBER(SEARCH("music/electronic music", N3008)),"electronic music",ISNUMBER(SEARCH("music/faith", N3008)),"faith",ISNUMBER(SEARCH("music/indie rock", N3008)),"indie rock",ISNUMBER(SEARCH("music/jazz", N3008)),"jazz",ISNUMBER(SEARCH("music/metal", N3008)),"metal",ISNUMBER(SEARCH("music/pop", N3008)),"pop",ISNUMBER(SEARCH("music/rock", N3008)),"rock",ISNUMBER(SEARCH("music/world music", N3008)),"world music",ISNUMBER(SEARCH("journalism/audio", N3008)),"audio",ISNUMBER(SEARCH("photography/nature", N3008)),"nature",ISNUMBER(SEARCH("photography/people", N3008)),"people",ISNUMBER(SEARCH("photography/photobooks", N3008)),"photobooks",ISNUMBER(SEARCH("photography/places", N3008)),"places",ISNUMBER(SEARCH("publishing/art books", N3008)),"art books",ISNUMBER(SEARCH("publishing/children's books", N3008)),"children's books",ISNUMBER(SEARCH("publishing/fiction", N3008)),"fiction",ISNUMBER(SEARCH("publishing/nonfiction", N3008)),"nonfiction",ISNUMBER(SEARCH("publishing/radio &amp; podcasts", N3008)),"radio &amp; podcasts",ISNUMBER(SEARCH("publishing/translations", N3008)),"translations",ISNUMBER(SEARCH("technology/gadgets", N3008)),"gadgets",ISNUMBER(SEARCH("technology/hardware", N3008)),"hardware",ISNUMBER(SEARCH("technology/makerspaces", N3008)),"makerspaces",ISNUMBER(SEARCH("technology/space exploration", N3008)),"space exploration",ISNUMBER(SEARCH("technology/wearables", N3008)),"wearables",ISNUMBER(SEARCH("technology/web", N3008)),"web",ISNUMBER(SEARCH("theater/musical", N3008)),"musical",ISNUMBER(SEARCH("theater/plays", N3008)),"plays",ISNUMBER(SEARCH("theater/spaces", N3008)),"spaces")</f>
        <v>spaces</v>
      </c>
      <c r="S3008" s="6">
        <f t="shared" si="232"/>
        <v>41957.756840277783</v>
      </c>
      <c r="T3008" s="6">
        <f t="shared" si="233"/>
        <v>41987.756840277783</v>
      </c>
    </row>
    <row r="3009" spans="1:20" ht="32" hidden="1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4"/>
        <v>54</v>
      </c>
      <c r="Q3009" t="str">
        <f t="shared" si="231"/>
        <v>theater</v>
      </c>
      <c r="R3009" t="str" cm="1">
        <f t="array" ref="R3009">_xlfn.IFS(ISNUMBER(SEARCH("film &amp; video/television", N3009)),"television",ISNUMBER(SEARCH("film &amp; video/animation", N3009)),"animation",ISNUMBER(SEARCH("film &amp; video/documentary", N3009)),"documentary",ISNUMBER(SEARCH("film &amp; video/drama", N3009)),"drama",ISNUMBER(SEARCH("film &amp; video/science fiction", N3009)),"science fiction",ISNUMBER(SEARCH("film &amp; video/shorts", N3009)),"shorts",ISNUMBER(SEARCH("food/food trucks", N3009)),"food trucks",ISNUMBER(SEARCH("food/restaurants", N3009)),"restaurants",ISNUMBER(SEARCH("food/small batch", N3009)),"small batch",ISNUMBER(SEARCH("games/mobile games", N3009)),"mobile games",ISNUMBER(SEARCH("games/tabletop games", N3009)),"tabletop games",ISNUMBER(SEARCH("games/video games", N3009)),"video games",ISNUMBER(SEARCH("music/classical music", N3009)),"classical music",ISNUMBER(SEARCH("music/electronic music", N3009)),"electronic music",ISNUMBER(SEARCH("music/faith", N3009)),"faith",ISNUMBER(SEARCH("music/indie rock", N3009)),"indie rock",ISNUMBER(SEARCH("music/jazz", N3009)),"jazz",ISNUMBER(SEARCH("music/metal", N3009)),"metal",ISNUMBER(SEARCH("music/pop", N3009)),"pop",ISNUMBER(SEARCH("music/rock", N3009)),"rock",ISNUMBER(SEARCH("music/world music", N3009)),"world music",ISNUMBER(SEARCH("journalism/audio", N3009)),"audio",ISNUMBER(SEARCH("photography/nature", N3009)),"nature",ISNUMBER(SEARCH("photography/people", N3009)),"people",ISNUMBER(SEARCH("photography/photobooks", N3009)),"photobooks",ISNUMBER(SEARCH("photography/places", N3009)),"places",ISNUMBER(SEARCH("publishing/art books", N3009)),"art books",ISNUMBER(SEARCH("publishing/children's books", N3009)),"children's books",ISNUMBER(SEARCH("publishing/fiction", N3009)),"fiction",ISNUMBER(SEARCH("publishing/nonfiction", N3009)),"nonfiction",ISNUMBER(SEARCH("publishing/radio &amp; podcasts", N3009)),"radio &amp; podcasts",ISNUMBER(SEARCH("publishing/translations", N3009)),"translations",ISNUMBER(SEARCH("technology/gadgets", N3009)),"gadgets",ISNUMBER(SEARCH("technology/hardware", N3009)),"hardware",ISNUMBER(SEARCH("technology/makerspaces", N3009)),"makerspaces",ISNUMBER(SEARCH("technology/space exploration", N3009)),"space exploration",ISNUMBER(SEARCH("technology/wearables", N3009)),"wearables",ISNUMBER(SEARCH("technology/web", N3009)),"web",ISNUMBER(SEARCH("theater/musical", N3009)),"musical",ISNUMBER(SEARCH("theater/plays", N3009)),"plays",ISNUMBER(SEARCH("theater/spaces", N3009)),"spaces")</f>
        <v>spaces</v>
      </c>
      <c r="S3009" s="6">
        <f t="shared" si="232"/>
        <v>42098.216238425928</v>
      </c>
      <c r="T3009" s="6">
        <f t="shared" si="233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4"/>
        <v>116.73076923076923</v>
      </c>
      <c r="Q3010" t="str">
        <f t="shared" si="231"/>
        <v>theater</v>
      </c>
      <c r="R3010" t="str" cm="1">
        <f t="array" ref="R3010">_xlfn.IFS(ISNUMBER(SEARCH("film &amp; video/television", N3010)),"television",ISNUMBER(SEARCH("film &amp; video/animation", N3010)),"animation",ISNUMBER(SEARCH("film &amp; video/documentary", N3010)),"documentary",ISNUMBER(SEARCH("film &amp; video/drama", N3010)),"drama",ISNUMBER(SEARCH("film &amp; video/science fiction", N3010)),"science fiction",ISNUMBER(SEARCH("film &amp; video/shorts", N3010)),"shorts",ISNUMBER(SEARCH("food/food trucks", N3010)),"food trucks",ISNUMBER(SEARCH("food/restaurants", N3010)),"restaurants",ISNUMBER(SEARCH("food/small batch", N3010)),"small batch",ISNUMBER(SEARCH("games/mobile games", N3010)),"mobile games",ISNUMBER(SEARCH("games/tabletop games", N3010)),"tabletop games",ISNUMBER(SEARCH("games/video games", N3010)),"video games",ISNUMBER(SEARCH("music/classical music", N3010)),"classical music",ISNUMBER(SEARCH("music/electronic music", N3010)),"electronic music",ISNUMBER(SEARCH("music/faith", N3010)),"faith",ISNUMBER(SEARCH("music/indie rock", N3010)),"indie rock",ISNUMBER(SEARCH("music/jazz", N3010)),"jazz",ISNUMBER(SEARCH("music/metal", N3010)),"metal",ISNUMBER(SEARCH("music/pop", N3010)),"pop",ISNUMBER(SEARCH("music/rock", N3010)),"rock",ISNUMBER(SEARCH("music/world music", N3010)),"world music",ISNUMBER(SEARCH("journalism/audio", N3010)),"audio",ISNUMBER(SEARCH("photography/nature", N3010)),"nature",ISNUMBER(SEARCH("photography/people", N3010)),"people",ISNUMBER(SEARCH("photography/photobooks", N3010)),"photobooks",ISNUMBER(SEARCH("photography/places", N3010)),"places",ISNUMBER(SEARCH("publishing/art books", N3010)),"art books",ISNUMBER(SEARCH("publishing/children's books", N3010)),"children's books",ISNUMBER(SEARCH("publishing/fiction", N3010)),"fiction",ISNUMBER(SEARCH("publishing/nonfiction", N3010)),"nonfiction",ISNUMBER(SEARCH("publishing/radio &amp; podcasts", N3010)),"radio &amp; podcasts",ISNUMBER(SEARCH("publishing/translations", N3010)),"translations",ISNUMBER(SEARCH("technology/gadgets", N3010)),"gadgets",ISNUMBER(SEARCH("technology/hardware", N3010)),"hardware",ISNUMBER(SEARCH("technology/makerspaces", N3010)),"makerspaces",ISNUMBER(SEARCH("technology/space exploration", N3010)),"space exploration",ISNUMBER(SEARCH("technology/wearables", N3010)),"wearables",ISNUMBER(SEARCH("technology/web", N3010)),"web",ISNUMBER(SEARCH("theater/musical", N3010)),"musical",ISNUMBER(SEARCH("theater/plays", N3010)),"plays",ISNUMBER(SEARCH("theater/spaces", N3010)),"spaces")</f>
        <v>spaces</v>
      </c>
      <c r="S3010" s="6">
        <f t="shared" si="232"/>
        <v>42360.212025462963</v>
      </c>
      <c r="T3010" s="6">
        <f t="shared" si="233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(E3011/D3011)*100</f>
        <v>119.756</v>
      </c>
      <c r="P3011">
        <f t="shared" ref="P3011:P3074" si="236">(E3011/L3011)</f>
        <v>233.8984375</v>
      </c>
      <c r="Q3011" t="str">
        <f t="shared" ref="Q3011:Q3074" si="237">_xlfn.IFS(ISNUMBER(SEARCH("film &amp; video", N3011)),"film &amp; video",ISNUMBER(SEARCH("food", N3011)),"food",ISNUMBER(SEARCH("games", N3011)),"games",ISNUMBER(SEARCH("journalism", N3011)),"journalism",ISNUMBER(SEARCH("music", N3011)),"music",ISNUMBER(SEARCH("photography", N3011)),"photography",ISNUMBER(SEARCH("publishing", N3011)),"publishing",ISNUMBER(SEARCH("technology", N3011)),"technology",ISNUMBER(SEARCH("theater", N3011)),"theater")</f>
        <v>theater</v>
      </c>
      <c r="R3011" t="str" cm="1">
        <f t="array" ref="R3011">_xlfn.IFS(ISNUMBER(SEARCH("film &amp; video/television", N3011)),"television",ISNUMBER(SEARCH("film &amp; video/animation", N3011)),"animation",ISNUMBER(SEARCH("film &amp; video/documentary", N3011)),"documentary",ISNUMBER(SEARCH("film &amp; video/drama", N3011)),"drama",ISNUMBER(SEARCH("film &amp; video/science fiction", N3011)),"science fiction",ISNUMBER(SEARCH("film &amp; video/shorts", N3011)),"shorts",ISNUMBER(SEARCH("food/food trucks", N3011)),"food trucks",ISNUMBER(SEARCH("food/restaurants", N3011)),"restaurants",ISNUMBER(SEARCH("food/small batch", N3011)),"small batch",ISNUMBER(SEARCH("games/mobile games", N3011)),"mobile games",ISNUMBER(SEARCH("games/tabletop games", N3011)),"tabletop games",ISNUMBER(SEARCH("games/video games", N3011)),"video games",ISNUMBER(SEARCH("music/classical music", N3011)),"classical music",ISNUMBER(SEARCH("music/electronic music", N3011)),"electronic music",ISNUMBER(SEARCH("music/faith", N3011)),"faith",ISNUMBER(SEARCH("music/indie rock", N3011)),"indie rock",ISNUMBER(SEARCH("music/jazz", N3011)),"jazz",ISNUMBER(SEARCH("music/metal", N3011)),"metal",ISNUMBER(SEARCH("music/pop", N3011)),"pop",ISNUMBER(SEARCH("music/rock", N3011)),"rock",ISNUMBER(SEARCH("music/world music", N3011)),"world music",ISNUMBER(SEARCH("journalism/audio", N3011)),"audio",ISNUMBER(SEARCH("photography/nature", N3011)),"nature",ISNUMBER(SEARCH("photography/people", N3011)),"people",ISNUMBER(SEARCH("photography/photobooks", N3011)),"photobooks",ISNUMBER(SEARCH("photography/places", N3011)),"places",ISNUMBER(SEARCH("publishing/art books", N3011)),"art books",ISNUMBER(SEARCH("publishing/children's books", N3011)),"children's books",ISNUMBER(SEARCH("publishing/fiction", N3011)),"fiction",ISNUMBER(SEARCH("publishing/nonfiction", N3011)),"nonfiction",ISNUMBER(SEARCH("publishing/radio &amp; podcasts", N3011)),"radio &amp; podcasts",ISNUMBER(SEARCH("publishing/translations", N3011)),"translations",ISNUMBER(SEARCH("technology/gadgets", N3011)),"gadgets",ISNUMBER(SEARCH("technology/hardware", N3011)),"hardware",ISNUMBER(SEARCH("technology/makerspaces", N3011)),"makerspaces",ISNUMBER(SEARCH("technology/space exploration", N3011)),"space exploration",ISNUMBER(SEARCH("technology/wearables", N3011)),"wearables",ISNUMBER(SEARCH("technology/web", N3011)),"web",ISNUMBER(SEARCH("theater/musical", N3011)),"musical",ISNUMBER(SEARCH("theater/plays", N3011)),"plays",ISNUMBER(SEARCH("theater/spaces", N3011)),"spaces")</f>
        <v>spaces</v>
      </c>
      <c r="S3011" s="6">
        <f t="shared" ref="S3011:S3074" si="238">(((J3011/60)/60)/24)+DATE(1970,1,1)</f>
        <v>41939.569907407407</v>
      </c>
      <c r="T3011" s="6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tr" cm="1">
        <f t="array" ref="R3012">_xlfn.IFS(ISNUMBER(SEARCH("film &amp; video/television", N3012)),"television",ISNUMBER(SEARCH("film &amp; video/animation", N3012)),"animation",ISNUMBER(SEARCH("film &amp; video/documentary", N3012)),"documentary",ISNUMBER(SEARCH("film &amp; video/drama", N3012)),"drama",ISNUMBER(SEARCH("film &amp; video/science fiction", N3012)),"science fiction",ISNUMBER(SEARCH("film &amp; video/shorts", N3012)),"shorts",ISNUMBER(SEARCH("food/food trucks", N3012)),"food trucks",ISNUMBER(SEARCH("food/restaurants", N3012)),"restaurants",ISNUMBER(SEARCH("food/small batch", N3012)),"small batch",ISNUMBER(SEARCH("games/mobile games", N3012)),"mobile games",ISNUMBER(SEARCH("games/tabletop games", N3012)),"tabletop games",ISNUMBER(SEARCH("games/video games", N3012)),"video games",ISNUMBER(SEARCH("music/classical music", N3012)),"classical music",ISNUMBER(SEARCH("music/electronic music", N3012)),"electronic music",ISNUMBER(SEARCH("music/faith", N3012)),"faith",ISNUMBER(SEARCH("music/indie rock", N3012)),"indie rock",ISNUMBER(SEARCH("music/jazz", N3012)),"jazz",ISNUMBER(SEARCH("music/metal", N3012)),"metal",ISNUMBER(SEARCH("music/pop", N3012)),"pop",ISNUMBER(SEARCH("music/rock", N3012)),"rock",ISNUMBER(SEARCH("music/world music", N3012)),"world music",ISNUMBER(SEARCH("journalism/audio", N3012)),"audio",ISNUMBER(SEARCH("photography/nature", N3012)),"nature",ISNUMBER(SEARCH("photography/people", N3012)),"people",ISNUMBER(SEARCH("photography/photobooks", N3012)),"photobooks",ISNUMBER(SEARCH("photography/places", N3012)),"places",ISNUMBER(SEARCH("publishing/art books", N3012)),"art books",ISNUMBER(SEARCH("publishing/children's books", N3012)),"children's books",ISNUMBER(SEARCH("publishing/fiction", N3012)),"fiction",ISNUMBER(SEARCH("publishing/nonfiction", N3012)),"nonfiction",ISNUMBER(SEARCH("publishing/radio &amp; podcasts", N3012)),"radio &amp; podcasts",ISNUMBER(SEARCH("publishing/translations", N3012)),"translations",ISNUMBER(SEARCH("technology/gadgets", N3012)),"gadgets",ISNUMBER(SEARCH("technology/hardware", N3012)),"hardware",ISNUMBER(SEARCH("technology/makerspaces", N3012)),"makerspaces",ISNUMBER(SEARCH("technology/space exploration", N3012)),"space exploration",ISNUMBER(SEARCH("technology/wearables", N3012)),"wearables",ISNUMBER(SEARCH("technology/web", N3012)),"web",ISNUMBER(SEARCH("theater/musical", N3012)),"musical",ISNUMBER(SEARCH("theater/plays", N3012)),"plays",ISNUMBER(SEARCH("theater/spaces", N3012)),"spaces")</f>
        <v>spaces</v>
      </c>
      <c r="S3012" s="6">
        <f t="shared" si="238"/>
        <v>41996.832395833335</v>
      </c>
      <c r="T3012" s="6">
        <f t="shared" si="239"/>
        <v>42056.832395833335</v>
      </c>
    </row>
    <row r="3013" spans="1:20" ht="48" hidden="1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tr">
        <f t="shared" si="237"/>
        <v>theater</v>
      </c>
      <c r="R3013" t="str" cm="1">
        <f t="array" ref="R3013">_xlfn.IFS(ISNUMBER(SEARCH("film &amp; video/television", N3013)),"television",ISNUMBER(SEARCH("film &amp; video/animation", N3013)),"animation",ISNUMBER(SEARCH("film &amp; video/documentary", N3013)),"documentary",ISNUMBER(SEARCH("film &amp; video/drama", N3013)),"drama",ISNUMBER(SEARCH("film &amp; video/science fiction", N3013)),"science fiction",ISNUMBER(SEARCH("film &amp; video/shorts", N3013)),"shorts",ISNUMBER(SEARCH("food/food trucks", N3013)),"food trucks",ISNUMBER(SEARCH("food/restaurants", N3013)),"restaurants",ISNUMBER(SEARCH("food/small batch", N3013)),"small batch",ISNUMBER(SEARCH("games/mobile games", N3013)),"mobile games",ISNUMBER(SEARCH("games/tabletop games", N3013)),"tabletop games",ISNUMBER(SEARCH("games/video games", N3013)),"video games",ISNUMBER(SEARCH("music/classical music", N3013)),"classical music",ISNUMBER(SEARCH("music/electronic music", N3013)),"electronic music",ISNUMBER(SEARCH("music/faith", N3013)),"faith",ISNUMBER(SEARCH("music/indie rock", N3013)),"indie rock",ISNUMBER(SEARCH("music/jazz", N3013)),"jazz",ISNUMBER(SEARCH("music/metal", N3013)),"metal",ISNUMBER(SEARCH("music/pop", N3013)),"pop",ISNUMBER(SEARCH("music/rock", N3013)),"rock",ISNUMBER(SEARCH("music/world music", N3013)),"world music",ISNUMBER(SEARCH("journalism/audio", N3013)),"audio",ISNUMBER(SEARCH("photography/nature", N3013)),"nature",ISNUMBER(SEARCH("photography/people", N3013)),"people",ISNUMBER(SEARCH("photography/photobooks", N3013)),"photobooks",ISNUMBER(SEARCH("photography/places", N3013)),"places",ISNUMBER(SEARCH("publishing/art books", N3013)),"art books",ISNUMBER(SEARCH("publishing/children's books", N3013)),"children's books",ISNUMBER(SEARCH("publishing/fiction", N3013)),"fiction",ISNUMBER(SEARCH("publishing/nonfiction", N3013)),"nonfiction",ISNUMBER(SEARCH("publishing/radio &amp; podcasts", N3013)),"radio &amp; podcasts",ISNUMBER(SEARCH("publishing/translations", N3013)),"translations",ISNUMBER(SEARCH("technology/gadgets", N3013)),"gadgets",ISNUMBER(SEARCH("technology/hardware", N3013)),"hardware",ISNUMBER(SEARCH("technology/makerspaces", N3013)),"makerspaces",ISNUMBER(SEARCH("technology/space exploration", N3013)),"space exploration",ISNUMBER(SEARCH("technology/wearables", N3013)),"wearables",ISNUMBER(SEARCH("technology/web", N3013)),"web",ISNUMBER(SEARCH("theater/musical", N3013)),"musical",ISNUMBER(SEARCH("theater/plays", N3013)),"plays",ISNUMBER(SEARCH("theater/spaces", N3013)),"spaces")</f>
        <v>spaces</v>
      </c>
      <c r="S3013" s="6">
        <f t="shared" si="238"/>
        <v>42334.468935185185</v>
      </c>
      <c r="T3013" s="6">
        <f t="shared" si="239"/>
        <v>42361.957638888889</v>
      </c>
    </row>
    <row r="3014" spans="1:20" ht="48" hidden="1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tr">
        <f t="shared" si="237"/>
        <v>theater</v>
      </c>
      <c r="R3014" t="str" cm="1">
        <f t="array" ref="R3014">_xlfn.IFS(ISNUMBER(SEARCH("film &amp; video/television", N3014)),"television",ISNUMBER(SEARCH("film &amp; video/animation", N3014)),"animation",ISNUMBER(SEARCH("film &amp; video/documentary", N3014)),"documentary",ISNUMBER(SEARCH("film &amp; video/drama", N3014)),"drama",ISNUMBER(SEARCH("film &amp; video/science fiction", N3014)),"science fiction",ISNUMBER(SEARCH("film &amp; video/shorts", N3014)),"shorts",ISNUMBER(SEARCH("food/food trucks", N3014)),"food trucks",ISNUMBER(SEARCH("food/restaurants", N3014)),"restaurants",ISNUMBER(SEARCH("food/small batch", N3014)),"small batch",ISNUMBER(SEARCH("games/mobile games", N3014)),"mobile games",ISNUMBER(SEARCH("games/tabletop games", N3014)),"tabletop games",ISNUMBER(SEARCH("games/video games", N3014)),"video games",ISNUMBER(SEARCH("music/classical music", N3014)),"classical music",ISNUMBER(SEARCH("music/electronic music", N3014)),"electronic music",ISNUMBER(SEARCH("music/faith", N3014)),"faith",ISNUMBER(SEARCH("music/indie rock", N3014)),"indie rock",ISNUMBER(SEARCH("music/jazz", N3014)),"jazz",ISNUMBER(SEARCH("music/metal", N3014)),"metal",ISNUMBER(SEARCH("music/pop", N3014)),"pop",ISNUMBER(SEARCH("music/rock", N3014)),"rock",ISNUMBER(SEARCH("music/world music", N3014)),"world music",ISNUMBER(SEARCH("journalism/audio", N3014)),"audio",ISNUMBER(SEARCH("photography/nature", N3014)),"nature",ISNUMBER(SEARCH("photography/people", N3014)),"people",ISNUMBER(SEARCH("photography/photobooks", N3014)),"photobooks",ISNUMBER(SEARCH("photography/places", N3014)),"places",ISNUMBER(SEARCH("publishing/art books", N3014)),"art books",ISNUMBER(SEARCH("publishing/children's books", N3014)),"children's books",ISNUMBER(SEARCH("publishing/fiction", N3014)),"fiction",ISNUMBER(SEARCH("publishing/nonfiction", N3014)),"nonfiction",ISNUMBER(SEARCH("publishing/radio &amp; podcasts", N3014)),"radio &amp; podcasts",ISNUMBER(SEARCH("publishing/translations", N3014)),"translations",ISNUMBER(SEARCH("technology/gadgets", N3014)),"gadgets",ISNUMBER(SEARCH("technology/hardware", N3014)),"hardware",ISNUMBER(SEARCH("technology/makerspaces", N3014)),"makerspaces",ISNUMBER(SEARCH("technology/space exploration", N3014)),"space exploration",ISNUMBER(SEARCH("technology/wearables", N3014)),"wearables",ISNUMBER(SEARCH("technology/web", N3014)),"web",ISNUMBER(SEARCH("theater/musical", N3014)),"musical",ISNUMBER(SEARCH("theater/plays", N3014)),"plays",ISNUMBER(SEARCH("theater/spaces", N3014)),"spaces")</f>
        <v>spaces</v>
      </c>
      <c r="S3014" s="6">
        <f t="shared" si="238"/>
        <v>42024.702893518523</v>
      </c>
      <c r="T3014" s="6">
        <f t="shared" si="239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tr">
        <f t="shared" si="237"/>
        <v>theater</v>
      </c>
      <c r="R3015" t="str" cm="1">
        <f t="array" ref="R3015">_xlfn.IFS(ISNUMBER(SEARCH("film &amp; video/television", N3015)),"television",ISNUMBER(SEARCH("film &amp; video/animation", N3015)),"animation",ISNUMBER(SEARCH("film &amp; video/documentary", N3015)),"documentary",ISNUMBER(SEARCH("film &amp; video/drama", N3015)),"drama",ISNUMBER(SEARCH("film &amp; video/science fiction", N3015)),"science fiction",ISNUMBER(SEARCH("film &amp; video/shorts", N3015)),"shorts",ISNUMBER(SEARCH("food/food trucks", N3015)),"food trucks",ISNUMBER(SEARCH("food/restaurants", N3015)),"restaurants",ISNUMBER(SEARCH("food/small batch", N3015)),"small batch",ISNUMBER(SEARCH("games/mobile games", N3015)),"mobile games",ISNUMBER(SEARCH("games/tabletop games", N3015)),"tabletop games",ISNUMBER(SEARCH("games/video games", N3015)),"video games",ISNUMBER(SEARCH("music/classical music", N3015)),"classical music",ISNUMBER(SEARCH("music/electronic music", N3015)),"electronic music",ISNUMBER(SEARCH("music/faith", N3015)),"faith",ISNUMBER(SEARCH("music/indie rock", N3015)),"indie rock",ISNUMBER(SEARCH("music/jazz", N3015)),"jazz",ISNUMBER(SEARCH("music/metal", N3015)),"metal",ISNUMBER(SEARCH("music/pop", N3015)),"pop",ISNUMBER(SEARCH("music/rock", N3015)),"rock",ISNUMBER(SEARCH("music/world music", N3015)),"world music",ISNUMBER(SEARCH("journalism/audio", N3015)),"audio",ISNUMBER(SEARCH("photography/nature", N3015)),"nature",ISNUMBER(SEARCH("photography/people", N3015)),"people",ISNUMBER(SEARCH("photography/photobooks", N3015)),"photobooks",ISNUMBER(SEARCH("photography/places", N3015)),"places",ISNUMBER(SEARCH("publishing/art books", N3015)),"art books",ISNUMBER(SEARCH("publishing/children's books", N3015)),"children's books",ISNUMBER(SEARCH("publishing/fiction", N3015)),"fiction",ISNUMBER(SEARCH("publishing/nonfiction", N3015)),"nonfiction",ISNUMBER(SEARCH("publishing/radio &amp; podcasts", N3015)),"radio &amp; podcasts",ISNUMBER(SEARCH("publishing/translations", N3015)),"translations",ISNUMBER(SEARCH("technology/gadgets", N3015)),"gadgets",ISNUMBER(SEARCH("technology/hardware", N3015)),"hardware",ISNUMBER(SEARCH("technology/makerspaces", N3015)),"makerspaces",ISNUMBER(SEARCH("technology/space exploration", N3015)),"space exploration",ISNUMBER(SEARCH("technology/wearables", N3015)),"wearables",ISNUMBER(SEARCH("technology/web", N3015)),"web",ISNUMBER(SEARCH("theater/musical", N3015)),"musical",ISNUMBER(SEARCH("theater/plays", N3015)),"plays",ISNUMBER(SEARCH("theater/spaces", N3015)),"spaces")</f>
        <v>spaces</v>
      </c>
      <c r="S3015" s="6">
        <f t="shared" si="238"/>
        <v>42146.836215277777</v>
      </c>
      <c r="T3015" s="6">
        <f t="shared" si="239"/>
        <v>42176.836215277777</v>
      </c>
    </row>
    <row r="3016" spans="1:20" ht="48" hidden="1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tr">
        <f t="shared" si="237"/>
        <v>theater</v>
      </c>
      <c r="R3016" t="str" cm="1">
        <f t="array" ref="R3016">_xlfn.IFS(ISNUMBER(SEARCH("film &amp; video/television", N3016)),"television",ISNUMBER(SEARCH("film &amp; video/animation", N3016)),"animation",ISNUMBER(SEARCH("film &amp; video/documentary", N3016)),"documentary",ISNUMBER(SEARCH("film &amp; video/drama", N3016)),"drama",ISNUMBER(SEARCH("film &amp; video/science fiction", N3016)),"science fiction",ISNUMBER(SEARCH("film &amp; video/shorts", N3016)),"shorts",ISNUMBER(SEARCH("food/food trucks", N3016)),"food trucks",ISNUMBER(SEARCH("food/restaurants", N3016)),"restaurants",ISNUMBER(SEARCH("food/small batch", N3016)),"small batch",ISNUMBER(SEARCH("games/mobile games", N3016)),"mobile games",ISNUMBER(SEARCH("games/tabletop games", N3016)),"tabletop games",ISNUMBER(SEARCH("games/video games", N3016)),"video games",ISNUMBER(SEARCH("music/classical music", N3016)),"classical music",ISNUMBER(SEARCH("music/electronic music", N3016)),"electronic music",ISNUMBER(SEARCH("music/faith", N3016)),"faith",ISNUMBER(SEARCH("music/indie rock", N3016)),"indie rock",ISNUMBER(SEARCH("music/jazz", N3016)),"jazz",ISNUMBER(SEARCH("music/metal", N3016)),"metal",ISNUMBER(SEARCH("music/pop", N3016)),"pop",ISNUMBER(SEARCH("music/rock", N3016)),"rock",ISNUMBER(SEARCH("music/world music", N3016)),"world music",ISNUMBER(SEARCH("journalism/audio", N3016)),"audio",ISNUMBER(SEARCH("photography/nature", N3016)),"nature",ISNUMBER(SEARCH("photography/people", N3016)),"people",ISNUMBER(SEARCH("photography/photobooks", N3016)),"photobooks",ISNUMBER(SEARCH("photography/places", N3016)),"places",ISNUMBER(SEARCH("publishing/art books", N3016)),"art books",ISNUMBER(SEARCH("publishing/children's books", N3016)),"children's books",ISNUMBER(SEARCH("publishing/fiction", N3016)),"fiction",ISNUMBER(SEARCH("publishing/nonfiction", N3016)),"nonfiction",ISNUMBER(SEARCH("publishing/radio &amp; podcasts", N3016)),"radio &amp; podcasts",ISNUMBER(SEARCH("publishing/translations", N3016)),"translations",ISNUMBER(SEARCH("technology/gadgets", N3016)),"gadgets",ISNUMBER(SEARCH("technology/hardware", N3016)),"hardware",ISNUMBER(SEARCH("technology/makerspaces", N3016)),"makerspaces",ISNUMBER(SEARCH("technology/space exploration", N3016)),"space exploration",ISNUMBER(SEARCH("technology/wearables", N3016)),"wearables",ISNUMBER(SEARCH("technology/web", N3016)),"web",ISNUMBER(SEARCH("theater/musical", N3016)),"musical",ISNUMBER(SEARCH("theater/plays", N3016)),"plays",ISNUMBER(SEARCH("theater/spaces", N3016)),"spaces")</f>
        <v>spaces</v>
      </c>
      <c r="S3016" s="6">
        <f t="shared" si="238"/>
        <v>41920.123611111114</v>
      </c>
      <c r="T3016" s="6">
        <f t="shared" si="239"/>
        <v>41948.208333333336</v>
      </c>
    </row>
    <row r="3017" spans="1:20" ht="48" hidden="1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tr">
        <f t="shared" si="237"/>
        <v>theater</v>
      </c>
      <c r="R3017" t="str" cm="1">
        <f t="array" ref="R3017">_xlfn.IFS(ISNUMBER(SEARCH("film &amp; video/television", N3017)),"television",ISNUMBER(SEARCH("film &amp; video/animation", N3017)),"animation",ISNUMBER(SEARCH("film &amp; video/documentary", N3017)),"documentary",ISNUMBER(SEARCH("film &amp; video/drama", N3017)),"drama",ISNUMBER(SEARCH("film &amp; video/science fiction", N3017)),"science fiction",ISNUMBER(SEARCH("film &amp; video/shorts", N3017)),"shorts",ISNUMBER(SEARCH("food/food trucks", N3017)),"food trucks",ISNUMBER(SEARCH("food/restaurants", N3017)),"restaurants",ISNUMBER(SEARCH("food/small batch", N3017)),"small batch",ISNUMBER(SEARCH("games/mobile games", N3017)),"mobile games",ISNUMBER(SEARCH("games/tabletop games", N3017)),"tabletop games",ISNUMBER(SEARCH("games/video games", N3017)),"video games",ISNUMBER(SEARCH("music/classical music", N3017)),"classical music",ISNUMBER(SEARCH("music/electronic music", N3017)),"electronic music",ISNUMBER(SEARCH("music/faith", N3017)),"faith",ISNUMBER(SEARCH("music/indie rock", N3017)),"indie rock",ISNUMBER(SEARCH("music/jazz", N3017)),"jazz",ISNUMBER(SEARCH("music/metal", N3017)),"metal",ISNUMBER(SEARCH("music/pop", N3017)),"pop",ISNUMBER(SEARCH("music/rock", N3017)),"rock",ISNUMBER(SEARCH("music/world music", N3017)),"world music",ISNUMBER(SEARCH("journalism/audio", N3017)),"audio",ISNUMBER(SEARCH("photography/nature", N3017)),"nature",ISNUMBER(SEARCH("photography/people", N3017)),"people",ISNUMBER(SEARCH("photography/photobooks", N3017)),"photobooks",ISNUMBER(SEARCH("photography/places", N3017)),"places",ISNUMBER(SEARCH("publishing/art books", N3017)),"art books",ISNUMBER(SEARCH("publishing/children's books", N3017)),"children's books",ISNUMBER(SEARCH("publishing/fiction", N3017)),"fiction",ISNUMBER(SEARCH("publishing/nonfiction", N3017)),"nonfiction",ISNUMBER(SEARCH("publishing/radio &amp; podcasts", N3017)),"radio &amp; podcasts",ISNUMBER(SEARCH("publishing/translations", N3017)),"translations",ISNUMBER(SEARCH("technology/gadgets", N3017)),"gadgets",ISNUMBER(SEARCH("technology/hardware", N3017)),"hardware",ISNUMBER(SEARCH("technology/makerspaces", N3017)),"makerspaces",ISNUMBER(SEARCH("technology/space exploration", N3017)),"space exploration",ISNUMBER(SEARCH("technology/wearables", N3017)),"wearables",ISNUMBER(SEARCH("technology/web", N3017)),"web",ISNUMBER(SEARCH("theater/musical", N3017)),"musical",ISNUMBER(SEARCH("theater/plays", N3017)),"plays",ISNUMBER(SEARCH("theater/spaces", N3017)),"spaces")</f>
        <v>spaces</v>
      </c>
      <c r="S3017" s="6">
        <f t="shared" si="238"/>
        <v>41785.72729166667</v>
      </c>
      <c r="T3017" s="6">
        <f t="shared" si="239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tr">
        <f t="shared" si="237"/>
        <v>theater</v>
      </c>
      <c r="R3018" t="str" cm="1">
        <f t="array" ref="R3018">_xlfn.IFS(ISNUMBER(SEARCH("film &amp; video/television", N3018)),"television",ISNUMBER(SEARCH("film &amp; video/animation", N3018)),"animation",ISNUMBER(SEARCH("film &amp; video/documentary", N3018)),"documentary",ISNUMBER(SEARCH("film &amp; video/drama", N3018)),"drama",ISNUMBER(SEARCH("film &amp; video/science fiction", N3018)),"science fiction",ISNUMBER(SEARCH("film &amp; video/shorts", N3018)),"shorts",ISNUMBER(SEARCH("food/food trucks", N3018)),"food trucks",ISNUMBER(SEARCH("food/restaurants", N3018)),"restaurants",ISNUMBER(SEARCH("food/small batch", N3018)),"small batch",ISNUMBER(SEARCH("games/mobile games", N3018)),"mobile games",ISNUMBER(SEARCH("games/tabletop games", N3018)),"tabletop games",ISNUMBER(SEARCH("games/video games", N3018)),"video games",ISNUMBER(SEARCH("music/classical music", N3018)),"classical music",ISNUMBER(SEARCH("music/electronic music", N3018)),"electronic music",ISNUMBER(SEARCH("music/faith", N3018)),"faith",ISNUMBER(SEARCH("music/indie rock", N3018)),"indie rock",ISNUMBER(SEARCH("music/jazz", N3018)),"jazz",ISNUMBER(SEARCH("music/metal", N3018)),"metal",ISNUMBER(SEARCH("music/pop", N3018)),"pop",ISNUMBER(SEARCH("music/rock", N3018)),"rock",ISNUMBER(SEARCH("music/world music", N3018)),"world music",ISNUMBER(SEARCH("journalism/audio", N3018)),"audio",ISNUMBER(SEARCH("photography/nature", N3018)),"nature",ISNUMBER(SEARCH("photography/people", N3018)),"people",ISNUMBER(SEARCH("photography/photobooks", N3018)),"photobooks",ISNUMBER(SEARCH("photography/places", N3018)),"places",ISNUMBER(SEARCH("publishing/art books", N3018)),"art books",ISNUMBER(SEARCH("publishing/children's books", N3018)),"children's books",ISNUMBER(SEARCH("publishing/fiction", N3018)),"fiction",ISNUMBER(SEARCH("publishing/nonfiction", N3018)),"nonfiction",ISNUMBER(SEARCH("publishing/radio &amp; podcasts", N3018)),"radio &amp; podcasts",ISNUMBER(SEARCH("publishing/translations", N3018)),"translations",ISNUMBER(SEARCH("technology/gadgets", N3018)),"gadgets",ISNUMBER(SEARCH("technology/hardware", N3018)),"hardware",ISNUMBER(SEARCH("technology/makerspaces", N3018)),"makerspaces",ISNUMBER(SEARCH("technology/space exploration", N3018)),"space exploration",ISNUMBER(SEARCH("technology/wearables", N3018)),"wearables",ISNUMBER(SEARCH("technology/web", N3018)),"web",ISNUMBER(SEARCH("theater/musical", N3018)),"musical",ISNUMBER(SEARCH("theater/plays", N3018)),"plays",ISNUMBER(SEARCH("theater/spaces", N3018)),"spaces")</f>
        <v>spaces</v>
      </c>
      <c r="S3018" s="6">
        <f t="shared" si="238"/>
        <v>41778.548055555555</v>
      </c>
      <c r="T3018" s="6">
        <f t="shared" si="239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tr">
        <f t="shared" si="237"/>
        <v>theater</v>
      </c>
      <c r="R3019" t="str" cm="1">
        <f t="array" ref="R3019">_xlfn.IFS(ISNUMBER(SEARCH("film &amp; video/television", N3019)),"television",ISNUMBER(SEARCH("film &amp; video/animation", N3019)),"animation",ISNUMBER(SEARCH("film &amp; video/documentary", N3019)),"documentary",ISNUMBER(SEARCH("film &amp; video/drama", N3019)),"drama",ISNUMBER(SEARCH("film &amp; video/science fiction", N3019)),"science fiction",ISNUMBER(SEARCH("film &amp; video/shorts", N3019)),"shorts",ISNUMBER(SEARCH("food/food trucks", N3019)),"food trucks",ISNUMBER(SEARCH("food/restaurants", N3019)),"restaurants",ISNUMBER(SEARCH("food/small batch", N3019)),"small batch",ISNUMBER(SEARCH("games/mobile games", N3019)),"mobile games",ISNUMBER(SEARCH("games/tabletop games", N3019)),"tabletop games",ISNUMBER(SEARCH("games/video games", N3019)),"video games",ISNUMBER(SEARCH("music/classical music", N3019)),"classical music",ISNUMBER(SEARCH("music/electronic music", N3019)),"electronic music",ISNUMBER(SEARCH("music/faith", N3019)),"faith",ISNUMBER(SEARCH("music/indie rock", N3019)),"indie rock",ISNUMBER(SEARCH("music/jazz", N3019)),"jazz",ISNUMBER(SEARCH("music/metal", N3019)),"metal",ISNUMBER(SEARCH("music/pop", N3019)),"pop",ISNUMBER(SEARCH("music/rock", N3019)),"rock",ISNUMBER(SEARCH("music/world music", N3019)),"world music",ISNUMBER(SEARCH("journalism/audio", N3019)),"audio",ISNUMBER(SEARCH("photography/nature", N3019)),"nature",ISNUMBER(SEARCH("photography/people", N3019)),"people",ISNUMBER(SEARCH("photography/photobooks", N3019)),"photobooks",ISNUMBER(SEARCH("photography/places", N3019)),"places",ISNUMBER(SEARCH("publishing/art books", N3019)),"art books",ISNUMBER(SEARCH("publishing/children's books", N3019)),"children's books",ISNUMBER(SEARCH("publishing/fiction", N3019)),"fiction",ISNUMBER(SEARCH("publishing/nonfiction", N3019)),"nonfiction",ISNUMBER(SEARCH("publishing/radio &amp; podcasts", N3019)),"radio &amp; podcasts",ISNUMBER(SEARCH("publishing/translations", N3019)),"translations",ISNUMBER(SEARCH("technology/gadgets", N3019)),"gadgets",ISNUMBER(SEARCH("technology/hardware", N3019)),"hardware",ISNUMBER(SEARCH("technology/makerspaces", N3019)),"makerspaces",ISNUMBER(SEARCH("technology/space exploration", N3019)),"space exploration",ISNUMBER(SEARCH("technology/wearables", N3019)),"wearables",ISNUMBER(SEARCH("technology/web", N3019)),"web",ISNUMBER(SEARCH("theater/musical", N3019)),"musical",ISNUMBER(SEARCH("theater/plays", N3019)),"plays",ISNUMBER(SEARCH("theater/spaces", N3019)),"spaces")</f>
        <v>spaces</v>
      </c>
      <c r="S3019" s="6">
        <f t="shared" si="238"/>
        <v>41841.850034722222</v>
      </c>
      <c r="T3019" s="6">
        <f t="shared" si="239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tr">
        <f t="shared" si="237"/>
        <v>theater</v>
      </c>
      <c r="R3020" t="str" cm="1">
        <f t="array" ref="R3020">_xlfn.IFS(ISNUMBER(SEARCH("film &amp; video/television", N3020)),"television",ISNUMBER(SEARCH("film &amp; video/animation", N3020)),"animation",ISNUMBER(SEARCH("film &amp; video/documentary", N3020)),"documentary",ISNUMBER(SEARCH("film &amp; video/drama", N3020)),"drama",ISNUMBER(SEARCH("film &amp; video/science fiction", N3020)),"science fiction",ISNUMBER(SEARCH("film &amp; video/shorts", N3020)),"shorts",ISNUMBER(SEARCH("food/food trucks", N3020)),"food trucks",ISNUMBER(SEARCH("food/restaurants", N3020)),"restaurants",ISNUMBER(SEARCH("food/small batch", N3020)),"small batch",ISNUMBER(SEARCH("games/mobile games", N3020)),"mobile games",ISNUMBER(SEARCH("games/tabletop games", N3020)),"tabletop games",ISNUMBER(SEARCH("games/video games", N3020)),"video games",ISNUMBER(SEARCH("music/classical music", N3020)),"classical music",ISNUMBER(SEARCH("music/electronic music", N3020)),"electronic music",ISNUMBER(SEARCH("music/faith", N3020)),"faith",ISNUMBER(SEARCH("music/indie rock", N3020)),"indie rock",ISNUMBER(SEARCH("music/jazz", N3020)),"jazz",ISNUMBER(SEARCH("music/metal", N3020)),"metal",ISNUMBER(SEARCH("music/pop", N3020)),"pop",ISNUMBER(SEARCH("music/rock", N3020)),"rock",ISNUMBER(SEARCH("music/world music", N3020)),"world music",ISNUMBER(SEARCH("journalism/audio", N3020)),"audio",ISNUMBER(SEARCH("photography/nature", N3020)),"nature",ISNUMBER(SEARCH("photography/people", N3020)),"people",ISNUMBER(SEARCH("photography/photobooks", N3020)),"photobooks",ISNUMBER(SEARCH("photography/places", N3020)),"places",ISNUMBER(SEARCH("publishing/art books", N3020)),"art books",ISNUMBER(SEARCH("publishing/children's books", N3020)),"children's books",ISNUMBER(SEARCH("publishing/fiction", N3020)),"fiction",ISNUMBER(SEARCH("publishing/nonfiction", N3020)),"nonfiction",ISNUMBER(SEARCH("publishing/radio &amp; podcasts", N3020)),"radio &amp; podcasts",ISNUMBER(SEARCH("publishing/translations", N3020)),"translations",ISNUMBER(SEARCH("technology/gadgets", N3020)),"gadgets",ISNUMBER(SEARCH("technology/hardware", N3020)),"hardware",ISNUMBER(SEARCH("technology/makerspaces", N3020)),"makerspaces",ISNUMBER(SEARCH("technology/space exploration", N3020)),"space exploration",ISNUMBER(SEARCH("technology/wearables", N3020)),"wearables",ISNUMBER(SEARCH("technology/web", N3020)),"web",ISNUMBER(SEARCH("theater/musical", N3020)),"musical",ISNUMBER(SEARCH("theater/plays", N3020)),"plays",ISNUMBER(SEARCH("theater/spaces", N3020)),"spaces")</f>
        <v>spaces</v>
      </c>
      <c r="S3020" s="6">
        <f t="shared" si="238"/>
        <v>42163.29833333334</v>
      </c>
      <c r="T3020" s="6">
        <f t="shared" si="239"/>
        <v>42205.916666666672</v>
      </c>
    </row>
    <row r="3021" spans="1:20" ht="48" hidden="1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tr">
        <f t="shared" si="237"/>
        <v>theater</v>
      </c>
      <c r="R3021" t="str" cm="1">
        <f t="array" ref="R3021">_xlfn.IFS(ISNUMBER(SEARCH("film &amp; video/television", N3021)),"television",ISNUMBER(SEARCH("film &amp; video/animation", N3021)),"animation",ISNUMBER(SEARCH("film &amp; video/documentary", N3021)),"documentary",ISNUMBER(SEARCH("film &amp; video/drama", N3021)),"drama",ISNUMBER(SEARCH("film &amp; video/science fiction", N3021)),"science fiction",ISNUMBER(SEARCH("film &amp; video/shorts", N3021)),"shorts",ISNUMBER(SEARCH("food/food trucks", N3021)),"food trucks",ISNUMBER(SEARCH("food/restaurants", N3021)),"restaurants",ISNUMBER(SEARCH("food/small batch", N3021)),"small batch",ISNUMBER(SEARCH("games/mobile games", N3021)),"mobile games",ISNUMBER(SEARCH("games/tabletop games", N3021)),"tabletop games",ISNUMBER(SEARCH("games/video games", N3021)),"video games",ISNUMBER(SEARCH("music/classical music", N3021)),"classical music",ISNUMBER(SEARCH("music/electronic music", N3021)),"electronic music",ISNUMBER(SEARCH("music/faith", N3021)),"faith",ISNUMBER(SEARCH("music/indie rock", N3021)),"indie rock",ISNUMBER(SEARCH("music/jazz", N3021)),"jazz",ISNUMBER(SEARCH("music/metal", N3021)),"metal",ISNUMBER(SEARCH("music/pop", N3021)),"pop",ISNUMBER(SEARCH("music/rock", N3021)),"rock",ISNUMBER(SEARCH("music/world music", N3021)),"world music",ISNUMBER(SEARCH("journalism/audio", N3021)),"audio",ISNUMBER(SEARCH("photography/nature", N3021)),"nature",ISNUMBER(SEARCH("photography/people", N3021)),"people",ISNUMBER(SEARCH("photography/photobooks", N3021)),"photobooks",ISNUMBER(SEARCH("photography/places", N3021)),"places",ISNUMBER(SEARCH("publishing/art books", N3021)),"art books",ISNUMBER(SEARCH("publishing/children's books", N3021)),"children's books",ISNUMBER(SEARCH("publishing/fiction", N3021)),"fiction",ISNUMBER(SEARCH("publishing/nonfiction", N3021)),"nonfiction",ISNUMBER(SEARCH("publishing/radio &amp; podcasts", N3021)),"radio &amp; podcasts",ISNUMBER(SEARCH("publishing/translations", N3021)),"translations",ISNUMBER(SEARCH("technology/gadgets", N3021)),"gadgets",ISNUMBER(SEARCH("technology/hardware", N3021)),"hardware",ISNUMBER(SEARCH("technology/makerspaces", N3021)),"makerspaces",ISNUMBER(SEARCH("technology/space exploration", N3021)),"space exploration",ISNUMBER(SEARCH("technology/wearables", N3021)),"wearables",ISNUMBER(SEARCH("technology/web", N3021)),"web",ISNUMBER(SEARCH("theater/musical", N3021)),"musical",ISNUMBER(SEARCH("theater/plays", N3021)),"plays",ISNUMBER(SEARCH("theater/spaces", N3021)),"spaces")</f>
        <v>spaces</v>
      </c>
      <c r="S3021" s="6">
        <f t="shared" si="238"/>
        <v>41758.833564814813</v>
      </c>
      <c r="T3021" s="6">
        <f t="shared" si="239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tr">
        <f t="shared" si="237"/>
        <v>theater</v>
      </c>
      <c r="R3022" t="str" cm="1">
        <f t="array" ref="R3022">_xlfn.IFS(ISNUMBER(SEARCH("film &amp; video/television", N3022)),"television",ISNUMBER(SEARCH("film &amp; video/animation", N3022)),"animation",ISNUMBER(SEARCH("film &amp; video/documentary", N3022)),"documentary",ISNUMBER(SEARCH("film &amp; video/drama", N3022)),"drama",ISNUMBER(SEARCH("film &amp; video/science fiction", N3022)),"science fiction",ISNUMBER(SEARCH("film &amp; video/shorts", N3022)),"shorts",ISNUMBER(SEARCH("food/food trucks", N3022)),"food trucks",ISNUMBER(SEARCH("food/restaurants", N3022)),"restaurants",ISNUMBER(SEARCH("food/small batch", N3022)),"small batch",ISNUMBER(SEARCH("games/mobile games", N3022)),"mobile games",ISNUMBER(SEARCH("games/tabletop games", N3022)),"tabletop games",ISNUMBER(SEARCH("games/video games", N3022)),"video games",ISNUMBER(SEARCH("music/classical music", N3022)),"classical music",ISNUMBER(SEARCH("music/electronic music", N3022)),"electronic music",ISNUMBER(SEARCH("music/faith", N3022)),"faith",ISNUMBER(SEARCH("music/indie rock", N3022)),"indie rock",ISNUMBER(SEARCH("music/jazz", N3022)),"jazz",ISNUMBER(SEARCH("music/metal", N3022)),"metal",ISNUMBER(SEARCH("music/pop", N3022)),"pop",ISNUMBER(SEARCH("music/rock", N3022)),"rock",ISNUMBER(SEARCH("music/world music", N3022)),"world music",ISNUMBER(SEARCH("journalism/audio", N3022)),"audio",ISNUMBER(SEARCH("photography/nature", N3022)),"nature",ISNUMBER(SEARCH("photography/people", N3022)),"people",ISNUMBER(SEARCH("photography/photobooks", N3022)),"photobooks",ISNUMBER(SEARCH("photography/places", N3022)),"places",ISNUMBER(SEARCH("publishing/art books", N3022)),"art books",ISNUMBER(SEARCH("publishing/children's books", N3022)),"children's books",ISNUMBER(SEARCH("publishing/fiction", N3022)),"fiction",ISNUMBER(SEARCH("publishing/nonfiction", N3022)),"nonfiction",ISNUMBER(SEARCH("publishing/radio &amp; podcasts", N3022)),"radio &amp; podcasts",ISNUMBER(SEARCH("publishing/translations", N3022)),"translations",ISNUMBER(SEARCH("technology/gadgets", N3022)),"gadgets",ISNUMBER(SEARCH("technology/hardware", N3022)),"hardware",ISNUMBER(SEARCH("technology/makerspaces", N3022)),"makerspaces",ISNUMBER(SEARCH("technology/space exploration", N3022)),"space exploration",ISNUMBER(SEARCH("technology/wearables", N3022)),"wearables",ISNUMBER(SEARCH("technology/web", N3022)),"web",ISNUMBER(SEARCH("theater/musical", N3022)),"musical",ISNUMBER(SEARCH("theater/plays", N3022)),"plays",ISNUMBER(SEARCH("theater/spaces", N3022)),"spaces")</f>
        <v>spaces</v>
      </c>
      <c r="S3022" s="6">
        <f t="shared" si="238"/>
        <v>42170.846446759257</v>
      </c>
      <c r="T3022" s="6">
        <f t="shared" si="239"/>
        <v>42230.846446759257</v>
      </c>
    </row>
    <row r="3023" spans="1:20" ht="48" hidden="1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tr">
        <f t="shared" si="237"/>
        <v>theater</v>
      </c>
      <c r="R3023" t="str" cm="1">
        <f t="array" ref="R3023">_xlfn.IFS(ISNUMBER(SEARCH("film &amp; video/television", N3023)),"television",ISNUMBER(SEARCH("film &amp; video/animation", N3023)),"animation",ISNUMBER(SEARCH("film &amp; video/documentary", N3023)),"documentary",ISNUMBER(SEARCH("film &amp; video/drama", N3023)),"drama",ISNUMBER(SEARCH("film &amp; video/science fiction", N3023)),"science fiction",ISNUMBER(SEARCH("film &amp; video/shorts", N3023)),"shorts",ISNUMBER(SEARCH("food/food trucks", N3023)),"food trucks",ISNUMBER(SEARCH("food/restaurants", N3023)),"restaurants",ISNUMBER(SEARCH("food/small batch", N3023)),"small batch",ISNUMBER(SEARCH("games/mobile games", N3023)),"mobile games",ISNUMBER(SEARCH("games/tabletop games", N3023)),"tabletop games",ISNUMBER(SEARCH("games/video games", N3023)),"video games",ISNUMBER(SEARCH("music/classical music", N3023)),"classical music",ISNUMBER(SEARCH("music/electronic music", N3023)),"electronic music",ISNUMBER(SEARCH("music/faith", N3023)),"faith",ISNUMBER(SEARCH("music/indie rock", N3023)),"indie rock",ISNUMBER(SEARCH("music/jazz", N3023)),"jazz",ISNUMBER(SEARCH("music/metal", N3023)),"metal",ISNUMBER(SEARCH("music/pop", N3023)),"pop",ISNUMBER(SEARCH("music/rock", N3023)),"rock",ISNUMBER(SEARCH("music/world music", N3023)),"world music",ISNUMBER(SEARCH("journalism/audio", N3023)),"audio",ISNUMBER(SEARCH("photography/nature", N3023)),"nature",ISNUMBER(SEARCH("photography/people", N3023)),"people",ISNUMBER(SEARCH("photography/photobooks", N3023)),"photobooks",ISNUMBER(SEARCH("photography/places", N3023)),"places",ISNUMBER(SEARCH("publishing/art books", N3023)),"art books",ISNUMBER(SEARCH("publishing/children's books", N3023)),"children's books",ISNUMBER(SEARCH("publishing/fiction", N3023)),"fiction",ISNUMBER(SEARCH("publishing/nonfiction", N3023)),"nonfiction",ISNUMBER(SEARCH("publishing/radio &amp; podcasts", N3023)),"radio &amp; podcasts",ISNUMBER(SEARCH("publishing/translations", N3023)),"translations",ISNUMBER(SEARCH("technology/gadgets", N3023)),"gadgets",ISNUMBER(SEARCH("technology/hardware", N3023)),"hardware",ISNUMBER(SEARCH("technology/makerspaces", N3023)),"makerspaces",ISNUMBER(SEARCH("technology/space exploration", N3023)),"space exploration",ISNUMBER(SEARCH("technology/wearables", N3023)),"wearables",ISNUMBER(SEARCH("technology/web", N3023)),"web",ISNUMBER(SEARCH("theater/musical", N3023)),"musical",ISNUMBER(SEARCH("theater/plays", N3023)),"plays",ISNUMBER(SEARCH("theater/spaces", N3023)),"spaces")</f>
        <v>spaces</v>
      </c>
      <c r="S3023" s="6">
        <f t="shared" si="238"/>
        <v>42660.618854166663</v>
      </c>
      <c r="T3023" s="6">
        <f t="shared" si="239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tr">
        <f t="shared" si="237"/>
        <v>theater</v>
      </c>
      <c r="R3024" t="str" cm="1">
        <f t="array" ref="R3024">_xlfn.IFS(ISNUMBER(SEARCH("film &amp; video/television", N3024)),"television",ISNUMBER(SEARCH("film &amp; video/animation", N3024)),"animation",ISNUMBER(SEARCH("film &amp; video/documentary", N3024)),"documentary",ISNUMBER(SEARCH("film &amp; video/drama", N3024)),"drama",ISNUMBER(SEARCH("film &amp; video/science fiction", N3024)),"science fiction",ISNUMBER(SEARCH("film &amp; video/shorts", N3024)),"shorts",ISNUMBER(SEARCH("food/food trucks", N3024)),"food trucks",ISNUMBER(SEARCH("food/restaurants", N3024)),"restaurants",ISNUMBER(SEARCH("food/small batch", N3024)),"small batch",ISNUMBER(SEARCH("games/mobile games", N3024)),"mobile games",ISNUMBER(SEARCH("games/tabletop games", N3024)),"tabletop games",ISNUMBER(SEARCH("games/video games", N3024)),"video games",ISNUMBER(SEARCH("music/classical music", N3024)),"classical music",ISNUMBER(SEARCH("music/electronic music", N3024)),"electronic music",ISNUMBER(SEARCH("music/faith", N3024)),"faith",ISNUMBER(SEARCH("music/indie rock", N3024)),"indie rock",ISNUMBER(SEARCH("music/jazz", N3024)),"jazz",ISNUMBER(SEARCH("music/metal", N3024)),"metal",ISNUMBER(SEARCH("music/pop", N3024)),"pop",ISNUMBER(SEARCH("music/rock", N3024)),"rock",ISNUMBER(SEARCH("music/world music", N3024)),"world music",ISNUMBER(SEARCH("journalism/audio", N3024)),"audio",ISNUMBER(SEARCH("photography/nature", N3024)),"nature",ISNUMBER(SEARCH("photography/people", N3024)),"people",ISNUMBER(SEARCH("photography/photobooks", N3024)),"photobooks",ISNUMBER(SEARCH("photography/places", N3024)),"places",ISNUMBER(SEARCH("publishing/art books", N3024)),"art books",ISNUMBER(SEARCH("publishing/children's books", N3024)),"children's books",ISNUMBER(SEARCH("publishing/fiction", N3024)),"fiction",ISNUMBER(SEARCH("publishing/nonfiction", N3024)),"nonfiction",ISNUMBER(SEARCH("publishing/radio &amp; podcasts", N3024)),"radio &amp; podcasts",ISNUMBER(SEARCH("publishing/translations", N3024)),"translations",ISNUMBER(SEARCH("technology/gadgets", N3024)),"gadgets",ISNUMBER(SEARCH("technology/hardware", N3024)),"hardware",ISNUMBER(SEARCH("technology/makerspaces", N3024)),"makerspaces",ISNUMBER(SEARCH("technology/space exploration", N3024)),"space exploration",ISNUMBER(SEARCH("technology/wearables", N3024)),"wearables",ISNUMBER(SEARCH("technology/web", N3024)),"web",ISNUMBER(SEARCH("theater/musical", N3024)),"musical",ISNUMBER(SEARCH("theater/plays", N3024)),"plays",ISNUMBER(SEARCH("theater/spaces", N3024)),"spaces")</f>
        <v>spaces</v>
      </c>
      <c r="S3024" s="6">
        <f t="shared" si="238"/>
        <v>42564.95380787037</v>
      </c>
      <c r="T3024" s="6">
        <f t="shared" si="239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tr">
        <f t="shared" si="237"/>
        <v>theater</v>
      </c>
      <c r="R3025" t="str" cm="1">
        <f t="array" ref="R3025">_xlfn.IFS(ISNUMBER(SEARCH("film &amp; video/television", N3025)),"television",ISNUMBER(SEARCH("film &amp; video/animation", N3025)),"animation",ISNUMBER(SEARCH("film &amp; video/documentary", N3025)),"documentary",ISNUMBER(SEARCH("film &amp; video/drama", N3025)),"drama",ISNUMBER(SEARCH("film &amp; video/science fiction", N3025)),"science fiction",ISNUMBER(SEARCH("film &amp; video/shorts", N3025)),"shorts",ISNUMBER(SEARCH("food/food trucks", N3025)),"food trucks",ISNUMBER(SEARCH("food/restaurants", N3025)),"restaurants",ISNUMBER(SEARCH("food/small batch", N3025)),"small batch",ISNUMBER(SEARCH("games/mobile games", N3025)),"mobile games",ISNUMBER(SEARCH("games/tabletop games", N3025)),"tabletop games",ISNUMBER(SEARCH("games/video games", N3025)),"video games",ISNUMBER(SEARCH("music/classical music", N3025)),"classical music",ISNUMBER(SEARCH("music/electronic music", N3025)),"electronic music",ISNUMBER(SEARCH("music/faith", N3025)),"faith",ISNUMBER(SEARCH("music/indie rock", N3025)),"indie rock",ISNUMBER(SEARCH("music/jazz", N3025)),"jazz",ISNUMBER(SEARCH("music/metal", N3025)),"metal",ISNUMBER(SEARCH("music/pop", N3025)),"pop",ISNUMBER(SEARCH("music/rock", N3025)),"rock",ISNUMBER(SEARCH("music/world music", N3025)),"world music",ISNUMBER(SEARCH("journalism/audio", N3025)),"audio",ISNUMBER(SEARCH("photography/nature", N3025)),"nature",ISNUMBER(SEARCH("photography/people", N3025)),"people",ISNUMBER(SEARCH("photography/photobooks", N3025)),"photobooks",ISNUMBER(SEARCH("photography/places", N3025)),"places",ISNUMBER(SEARCH("publishing/art books", N3025)),"art books",ISNUMBER(SEARCH("publishing/children's books", N3025)),"children's books",ISNUMBER(SEARCH("publishing/fiction", N3025)),"fiction",ISNUMBER(SEARCH("publishing/nonfiction", N3025)),"nonfiction",ISNUMBER(SEARCH("publishing/radio &amp; podcasts", N3025)),"radio &amp; podcasts",ISNUMBER(SEARCH("publishing/translations", N3025)),"translations",ISNUMBER(SEARCH("technology/gadgets", N3025)),"gadgets",ISNUMBER(SEARCH("technology/hardware", N3025)),"hardware",ISNUMBER(SEARCH("technology/makerspaces", N3025)),"makerspaces",ISNUMBER(SEARCH("technology/space exploration", N3025)),"space exploration",ISNUMBER(SEARCH("technology/wearables", N3025)),"wearables",ISNUMBER(SEARCH("technology/web", N3025)),"web",ISNUMBER(SEARCH("theater/musical", N3025)),"musical",ISNUMBER(SEARCH("theater/plays", N3025)),"plays",ISNUMBER(SEARCH("theater/spaces", N3025)),"spaces")</f>
        <v>spaces</v>
      </c>
      <c r="S3025" s="6">
        <f t="shared" si="238"/>
        <v>42121.675763888896</v>
      </c>
      <c r="T3025" s="6">
        <f t="shared" si="239"/>
        <v>42166.675763888896</v>
      </c>
    </row>
    <row r="3026" spans="1:20" ht="48" hidden="1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tr">
        <f t="shared" si="237"/>
        <v>theater</v>
      </c>
      <c r="R3026" t="str" cm="1">
        <f t="array" ref="R3026">_xlfn.IFS(ISNUMBER(SEARCH("film &amp; video/television", N3026)),"television",ISNUMBER(SEARCH("film &amp; video/animation", N3026)),"animation",ISNUMBER(SEARCH("film &amp; video/documentary", N3026)),"documentary",ISNUMBER(SEARCH("film &amp; video/drama", N3026)),"drama",ISNUMBER(SEARCH("film &amp; video/science fiction", N3026)),"science fiction",ISNUMBER(SEARCH("film &amp; video/shorts", N3026)),"shorts",ISNUMBER(SEARCH("food/food trucks", N3026)),"food trucks",ISNUMBER(SEARCH("food/restaurants", N3026)),"restaurants",ISNUMBER(SEARCH("food/small batch", N3026)),"small batch",ISNUMBER(SEARCH("games/mobile games", N3026)),"mobile games",ISNUMBER(SEARCH("games/tabletop games", N3026)),"tabletop games",ISNUMBER(SEARCH("games/video games", N3026)),"video games",ISNUMBER(SEARCH("music/classical music", N3026)),"classical music",ISNUMBER(SEARCH("music/electronic music", N3026)),"electronic music",ISNUMBER(SEARCH("music/faith", N3026)),"faith",ISNUMBER(SEARCH("music/indie rock", N3026)),"indie rock",ISNUMBER(SEARCH("music/jazz", N3026)),"jazz",ISNUMBER(SEARCH("music/metal", N3026)),"metal",ISNUMBER(SEARCH("music/pop", N3026)),"pop",ISNUMBER(SEARCH("music/rock", N3026)),"rock",ISNUMBER(SEARCH("music/world music", N3026)),"world music",ISNUMBER(SEARCH("journalism/audio", N3026)),"audio",ISNUMBER(SEARCH("photography/nature", N3026)),"nature",ISNUMBER(SEARCH("photography/people", N3026)),"people",ISNUMBER(SEARCH("photography/photobooks", N3026)),"photobooks",ISNUMBER(SEARCH("photography/places", N3026)),"places",ISNUMBER(SEARCH("publishing/art books", N3026)),"art books",ISNUMBER(SEARCH("publishing/children's books", N3026)),"children's books",ISNUMBER(SEARCH("publishing/fiction", N3026)),"fiction",ISNUMBER(SEARCH("publishing/nonfiction", N3026)),"nonfiction",ISNUMBER(SEARCH("publishing/radio &amp; podcasts", N3026)),"radio &amp; podcasts",ISNUMBER(SEARCH("publishing/translations", N3026)),"translations",ISNUMBER(SEARCH("technology/gadgets", N3026)),"gadgets",ISNUMBER(SEARCH("technology/hardware", N3026)),"hardware",ISNUMBER(SEARCH("technology/makerspaces", N3026)),"makerspaces",ISNUMBER(SEARCH("technology/space exploration", N3026)),"space exploration",ISNUMBER(SEARCH("technology/wearables", N3026)),"wearables",ISNUMBER(SEARCH("technology/web", N3026)),"web",ISNUMBER(SEARCH("theater/musical", N3026)),"musical",ISNUMBER(SEARCH("theater/plays", N3026)),"plays",ISNUMBER(SEARCH("theater/spaces", N3026)),"spaces")</f>
        <v>spaces</v>
      </c>
      <c r="S3026" s="6">
        <f t="shared" si="238"/>
        <v>41158.993923611109</v>
      </c>
      <c r="T3026" s="6">
        <f t="shared" si="239"/>
        <v>41188.993923611109</v>
      </c>
    </row>
    <row r="3027" spans="1:20" ht="48" hidden="1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tr">
        <f t="shared" si="237"/>
        <v>theater</v>
      </c>
      <c r="R3027" t="str" cm="1">
        <f t="array" ref="R3027">_xlfn.IFS(ISNUMBER(SEARCH("film &amp; video/television", N3027)),"television",ISNUMBER(SEARCH("film &amp; video/animation", N3027)),"animation",ISNUMBER(SEARCH("film &amp; video/documentary", N3027)),"documentary",ISNUMBER(SEARCH("film &amp; video/drama", N3027)),"drama",ISNUMBER(SEARCH("film &amp; video/science fiction", N3027)),"science fiction",ISNUMBER(SEARCH("film &amp; video/shorts", N3027)),"shorts",ISNUMBER(SEARCH("food/food trucks", N3027)),"food trucks",ISNUMBER(SEARCH("food/restaurants", N3027)),"restaurants",ISNUMBER(SEARCH("food/small batch", N3027)),"small batch",ISNUMBER(SEARCH("games/mobile games", N3027)),"mobile games",ISNUMBER(SEARCH("games/tabletop games", N3027)),"tabletop games",ISNUMBER(SEARCH("games/video games", N3027)),"video games",ISNUMBER(SEARCH("music/classical music", N3027)),"classical music",ISNUMBER(SEARCH("music/electronic music", N3027)),"electronic music",ISNUMBER(SEARCH("music/faith", N3027)),"faith",ISNUMBER(SEARCH("music/indie rock", N3027)),"indie rock",ISNUMBER(SEARCH("music/jazz", N3027)),"jazz",ISNUMBER(SEARCH("music/metal", N3027)),"metal",ISNUMBER(SEARCH("music/pop", N3027)),"pop",ISNUMBER(SEARCH("music/rock", N3027)),"rock",ISNUMBER(SEARCH("music/world music", N3027)),"world music",ISNUMBER(SEARCH("journalism/audio", N3027)),"audio",ISNUMBER(SEARCH("photography/nature", N3027)),"nature",ISNUMBER(SEARCH("photography/people", N3027)),"people",ISNUMBER(SEARCH("photography/photobooks", N3027)),"photobooks",ISNUMBER(SEARCH("photography/places", N3027)),"places",ISNUMBER(SEARCH("publishing/art books", N3027)),"art books",ISNUMBER(SEARCH("publishing/children's books", N3027)),"children's books",ISNUMBER(SEARCH("publishing/fiction", N3027)),"fiction",ISNUMBER(SEARCH("publishing/nonfiction", N3027)),"nonfiction",ISNUMBER(SEARCH("publishing/radio &amp; podcasts", N3027)),"radio &amp; podcasts",ISNUMBER(SEARCH("publishing/translations", N3027)),"translations",ISNUMBER(SEARCH("technology/gadgets", N3027)),"gadgets",ISNUMBER(SEARCH("technology/hardware", N3027)),"hardware",ISNUMBER(SEARCH("technology/makerspaces", N3027)),"makerspaces",ISNUMBER(SEARCH("technology/space exploration", N3027)),"space exploration",ISNUMBER(SEARCH("technology/wearables", N3027)),"wearables",ISNUMBER(SEARCH("technology/web", N3027)),"web",ISNUMBER(SEARCH("theater/musical", N3027)),"musical",ISNUMBER(SEARCH("theater/plays", N3027)),"plays",ISNUMBER(SEARCH("theater/spaces", N3027)),"spaces")</f>
        <v>spaces</v>
      </c>
      <c r="S3027" s="6">
        <f t="shared" si="238"/>
        <v>41761.509409722225</v>
      </c>
      <c r="T3027" s="6">
        <f t="shared" si="239"/>
        <v>41789.666666666664</v>
      </c>
    </row>
    <row r="3028" spans="1:20" ht="48" hidden="1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tr">
        <f t="shared" si="237"/>
        <v>theater</v>
      </c>
      <c r="R3028" t="str" cm="1">
        <f t="array" ref="R3028">_xlfn.IFS(ISNUMBER(SEARCH("film &amp; video/television", N3028)),"television",ISNUMBER(SEARCH("film &amp; video/animation", N3028)),"animation",ISNUMBER(SEARCH("film &amp; video/documentary", N3028)),"documentary",ISNUMBER(SEARCH("film &amp; video/drama", N3028)),"drama",ISNUMBER(SEARCH("film &amp; video/science fiction", N3028)),"science fiction",ISNUMBER(SEARCH("film &amp; video/shorts", N3028)),"shorts",ISNUMBER(SEARCH("food/food trucks", N3028)),"food trucks",ISNUMBER(SEARCH("food/restaurants", N3028)),"restaurants",ISNUMBER(SEARCH("food/small batch", N3028)),"small batch",ISNUMBER(SEARCH("games/mobile games", N3028)),"mobile games",ISNUMBER(SEARCH("games/tabletop games", N3028)),"tabletop games",ISNUMBER(SEARCH("games/video games", N3028)),"video games",ISNUMBER(SEARCH("music/classical music", N3028)),"classical music",ISNUMBER(SEARCH("music/electronic music", N3028)),"electronic music",ISNUMBER(SEARCH("music/faith", N3028)),"faith",ISNUMBER(SEARCH("music/indie rock", N3028)),"indie rock",ISNUMBER(SEARCH("music/jazz", N3028)),"jazz",ISNUMBER(SEARCH("music/metal", N3028)),"metal",ISNUMBER(SEARCH("music/pop", N3028)),"pop",ISNUMBER(SEARCH("music/rock", N3028)),"rock",ISNUMBER(SEARCH("music/world music", N3028)),"world music",ISNUMBER(SEARCH("journalism/audio", N3028)),"audio",ISNUMBER(SEARCH("photography/nature", N3028)),"nature",ISNUMBER(SEARCH("photography/people", N3028)),"people",ISNUMBER(SEARCH("photography/photobooks", N3028)),"photobooks",ISNUMBER(SEARCH("photography/places", N3028)),"places",ISNUMBER(SEARCH("publishing/art books", N3028)),"art books",ISNUMBER(SEARCH("publishing/children's books", N3028)),"children's books",ISNUMBER(SEARCH("publishing/fiction", N3028)),"fiction",ISNUMBER(SEARCH("publishing/nonfiction", N3028)),"nonfiction",ISNUMBER(SEARCH("publishing/radio &amp; podcasts", N3028)),"radio &amp; podcasts",ISNUMBER(SEARCH("publishing/translations", N3028)),"translations",ISNUMBER(SEARCH("technology/gadgets", N3028)),"gadgets",ISNUMBER(SEARCH("technology/hardware", N3028)),"hardware",ISNUMBER(SEARCH("technology/makerspaces", N3028)),"makerspaces",ISNUMBER(SEARCH("technology/space exploration", N3028)),"space exploration",ISNUMBER(SEARCH("technology/wearables", N3028)),"wearables",ISNUMBER(SEARCH("technology/web", N3028)),"web",ISNUMBER(SEARCH("theater/musical", N3028)),"musical",ISNUMBER(SEARCH("theater/plays", N3028)),"plays",ISNUMBER(SEARCH("theater/spaces", N3028)),"spaces")</f>
        <v>spaces</v>
      </c>
      <c r="S3028" s="6">
        <f t="shared" si="238"/>
        <v>42783.459398148145</v>
      </c>
      <c r="T3028" s="6">
        <f t="shared" si="239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tr">
        <f t="shared" si="237"/>
        <v>theater</v>
      </c>
      <c r="R3029" t="str" cm="1">
        <f t="array" ref="R3029">_xlfn.IFS(ISNUMBER(SEARCH("film &amp; video/television", N3029)),"television",ISNUMBER(SEARCH("film &amp; video/animation", N3029)),"animation",ISNUMBER(SEARCH("film &amp; video/documentary", N3029)),"documentary",ISNUMBER(SEARCH("film &amp; video/drama", N3029)),"drama",ISNUMBER(SEARCH("film &amp; video/science fiction", N3029)),"science fiction",ISNUMBER(SEARCH("film &amp; video/shorts", N3029)),"shorts",ISNUMBER(SEARCH("food/food trucks", N3029)),"food trucks",ISNUMBER(SEARCH("food/restaurants", N3029)),"restaurants",ISNUMBER(SEARCH("food/small batch", N3029)),"small batch",ISNUMBER(SEARCH("games/mobile games", N3029)),"mobile games",ISNUMBER(SEARCH("games/tabletop games", N3029)),"tabletop games",ISNUMBER(SEARCH("games/video games", N3029)),"video games",ISNUMBER(SEARCH("music/classical music", N3029)),"classical music",ISNUMBER(SEARCH("music/electronic music", N3029)),"electronic music",ISNUMBER(SEARCH("music/faith", N3029)),"faith",ISNUMBER(SEARCH("music/indie rock", N3029)),"indie rock",ISNUMBER(SEARCH("music/jazz", N3029)),"jazz",ISNUMBER(SEARCH("music/metal", N3029)),"metal",ISNUMBER(SEARCH("music/pop", N3029)),"pop",ISNUMBER(SEARCH("music/rock", N3029)),"rock",ISNUMBER(SEARCH("music/world music", N3029)),"world music",ISNUMBER(SEARCH("journalism/audio", N3029)),"audio",ISNUMBER(SEARCH("photography/nature", N3029)),"nature",ISNUMBER(SEARCH("photography/people", N3029)),"people",ISNUMBER(SEARCH("photography/photobooks", N3029)),"photobooks",ISNUMBER(SEARCH("photography/places", N3029)),"places",ISNUMBER(SEARCH("publishing/art books", N3029)),"art books",ISNUMBER(SEARCH("publishing/children's books", N3029)),"children's books",ISNUMBER(SEARCH("publishing/fiction", N3029)),"fiction",ISNUMBER(SEARCH("publishing/nonfiction", N3029)),"nonfiction",ISNUMBER(SEARCH("publishing/radio &amp; podcasts", N3029)),"radio &amp; podcasts",ISNUMBER(SEARCH("publishing/translations", N3029)),"translations",ISNUMBER(SEARCH("technology/gadgets", N3029)),"gadgets",ISNUMBER(SEARCH("technology/hardware", N3029)),"hardware",ISNUMBER(SEARCH("technology/makerspaces", N3029)),"makerspaces",ISNUMBER(SEARCH("technology/space exploration", N3029)),"space exploration",ISNUMBER(SEARCH("technology/wearables", N3029)),"wearables",ISNUMBER(SEARCH("technology/web", N3029)),"web",ISNUMBER(SEARCH("theater/musical", N3029)),"musical",ISNUMBER(SEARCH("theater/plays", N3029)),"plays",ISNUMBER(SEARCH("theater/spaces", N3029)),"spaces")</f>
        <v>spaces</v>
      </c>
      <c r="S3029" s="6">
        <f t="shared" si="238"/>
        <v>42053.704293981486</v>
      </c>
      <c r="T3029" s="6">
        <f t="shared" si="239"/>
        <v>42083.662627314814</v>
      </c>
    </row>
    <row r="3030" spans="1:20" ht="32" hidden="1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tr">
        <f t="shared" si="237"/>
        <v>theater</v>
      </c>
      <c r="R3030" t="str" cm="1">
        <f t="array" ref="R3030">_xlfn.IFS(ISNUMBER(SEARCH("film &amp; video/television", N3030)),"television",ISNUMBER(SEARCH("film &amp; video/animation", N3030)),"animation",ISNUMBER(SEARCH("film &amp; video/documentary", N3030)),"documentary",ISNUMBER(SEARCH("film &amp; video/drama", N3030)),"drama",ISNUMBER(SEARCH("film &amp; video/science fiction", N3030)),"science fiction",ISNUMBER(SEARCH("film &amp; video/shorts", N3030)),"shorts",ISNUMBER(SEARCH("food/food trucks", N3030)),"food trucks",ISNUMBER(SEARCH("food/restaurants", N3030)),"restaurants",ISNUMBER(SEARCH("food/small batch", N3030)),"small batch",ISNUMBER(SEARCH("games/mobile games", N3030)),"mobile games",ISNUMBER(SEARCH("games/tabletop games", N3030)),"tabletop games",ISNUMBER(SEARCH("games/video games", N3030)),"video games",ISNUMBER(SEARCH("music/classical music", N3030)),"classical music",ISNUMBER(SEARCH("music/electronic music", N3030)),"electronic music",ISNUMBER(SEARCH("music/faith", N3030)),"faith",ISNUMBER(SEARCH("music/indie rock", N3030)),"indie rock",ISNUMBER(SEARCH("music/jazz", N3030)),"jazz",ISNUMBER(SEARCH("music/metal", N3030)),"metal",ISNUMBER(SEARCH("music/pop", N3030)),"pop",ISNUMBER(SEARCH("music/rock", N3030)),"rock",ISNUMBER(SEARCH("music/world music", N3030)),"world music",ISNUMBER(SEARCH("journalism/audio", N3030)),"audio",ISNUMBER(SEARCH("photography/nature", N3030)),"nature",ISNUMBER(SEARCH("photography/people", N3030)),"people",ISNUMBER(SEARCH("photography/photobooks", N3030)),"photobooks",ISNUMBER(SEARCH("photography/places", N3030)),"places",ISNUMBER(SEARCH("publishing/art books", N3030)),"art books",ISNUMBER(SEARCH("publishing/children's books", N3030)),"children's books",ISNUMBER(SEARCH("publishing/fiction", N3030)),"fiction",ISNUMBER(SEARCH("publishing/nonfiction", N3030)),"nonfiction",ISNUMBER(SEARCH("publishing/radio &amp; podcasts", N3030)),"radio &amp; podcasts",ISNUMBER(SEARCH("publishing/translations", N3030)),"translations",ISNUMBER(SEARCH("technology/gadgets", N3030)),"gadgets",ISNUMBER(SEARCH("technology/hardware", N3030)),"hardware",ISNUMBER(SEARCH("technology/makerspaces", N3030)),"makerspaces",ISNUMBER(SEARCH("technology/space exploration", N3030)),"space exploration",ISNUMBER(SEARCH("technology/wearables", N3030)),"wearables",ISNUMBER(SEARCH("technology/web", N3030)),"web",ISNUMBER(SEARCH("theater/musical", N3030)),"musical",ISNUMBER(SEARCH("theater/plays", N3030)),"plays",ISNUMBER(SEARCH("theater/spaces", N3030)),"spaces")</f>
        <v>spaces</v>
      </c>
      <c r="S3030" s="6">
        <f t="shared" si="238"/>
        <v>42567.264178240745</v>
      </c>
      <c r="T3030" s="6">
        <f t="shared" si="239"/>
        <v>42597.264178240745</v>
      </c>
    </row>
    <row r="3031" spans="1:20" ht="48" hidden="1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tr">
        <f t="shared" si="237"/>
        <v>theater</v>
      </c>
      <c r="R3031" t="str" cm="1">
        <f t="array" ref="R3031">_xlfn.IFS(ISNUMBER(SEARCH("film &amp; video/television", N3031)),"television",ISNUMBER(SEARCH("film &amp; video/animation", N3031)),"animation",ISNUMBER(SEARCH("film &amp; video/documentary", N3031)),"documentary",ISNUMBER(SEARCH("film &amp; video/drama", N3031)),"drama",ISNUMBER(SEARCH("film &amp; video/science fiction", N3031)),"science fiction",ISNUMBER(SEARCH("film &amp; video/shorts", N3031)),"shorts",ISNUMBER(SEARCH("food/food trucks", N3031)),"food trucks",ISNUMBER(SEARCH("food/restaurants", N3031)),"restaurants",ISNUMBER(SEARCH("food/small batch", N3031)),"small batch",ISNUMBER(SEARCH("games/mobile games", N3031)),"mobile games",ISNUMBER(SEARCH("games/tabletop games", N3031)),"tabletop games",ISNUMBER(SEARCH("games/video games", N3031)),"video games",ISNUMBER(SEARCH("music/classical music", N3031)),"classical music",ISNUMBER(SEARCH("music/electronic music", N3031)),"electronic music",ISNUMBER(SEARCH("music/faith", N3031)),"faith",ISNUMBER(SEARCH("music/indie rock", N3031)),"indie rock",ISNUMBER(SEARCH("music/jazz", N3031)),"jazz",ISNUMBER(SEARCH("music/metal", N3031)),"metal",ISNUMBER(SEARCH("music/pop", N3031)),"pop",ISNUMBER(SEARCH("music/rock", N3031)),"rock",ISNUMBER(SEARCH("music/world music", N3031)),"world music",ISNUMBER(SEARCH("journalism/audio", N3031)),"audio",ISNUMBER(SEARCH("photography/nature", N3031)),"nature",ISNUMBER(SEARCH("photography/people", N3031)),"people",ISNUMBER(SEARCH("photography/photobooks", N3031)),"photobooks",ISNUMBER(SEARCH("photography/places", N3031)),"places",ISNUMBER(SEARCH("publishing/art books", N3031)),"art books",ISNUMBER(SEARCH("publishing/children's books", N3031)),"children's books",ISNUMBER(SEARCH("publishing/fiction", N3031)),"fiction",ISNUMBER(SEARCH("publishing/nonfiction", N3031)),"nonfiction",ISNUMBER(SEARCH("publishing/radio &amp; podcasts", N3031)),"radio &amp; podcasts",ISNUMBER(SEARCH("publishing/translations", N3031)),"translations",ISNUMBER(SEARCH("technology/gadgets", N3031)),"gadgets",ISNUMBER(SEARCH("technology/hardware", N3031)),"hardware",ISNUMBER(SEARCH("technology/makerspaces", N3031)),"makerspaces",ISNUMBER(SEARCH("technology/space exploration", N3031)),"space exploration",ISNUMBER(SEARCH("technology/wearables", N3031)),"wearables",ISNUMBER(SEARCH("technology/web", N3031)),"web",ISNUMBER(SEARCH("theater/musical", N3031)),"musical",ISNUMBER(SEARCH("theater/plays", N3031)),"plays",ISNUMBER(SEARCH("theater/spaces", N3031)),"spaces")</f>
        <v>spaces</v>
      </c>
      <c r="S3031" s="6">
        <f t="shared" si="238"/>
        <v>41932.708877314813</v>
      </c>
      <c r="T3031" s="6">
        <f t="shared" si="239"/>
        <v>41961.190972222219</v>
      </c>
    </row>
    <row r="3032" spans="1:20" ht="48" hidden="1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tr">
        <f t="shared" si="237"/>
        <v>theater</v>
      </c>
      <c r="R3032" t="str" cm="1">
        <f t="array" ref="R3032">_xlfn.IFS(ISNUMBER(SEARCH("film &amp; video/television", N3032)),"television",ISNUMBER(SEARCH("film &amp; video/animation", N3032)),"animation",ISNUMBER(SEARCH("film &amp; video/documentary", N3032)),"documentary",ISNUMBER(SEARCH("film &amp; video/drama", N3032)),"drama",ISNUMBER(SEARCH("film &amp; video/science fiction", N3032)),"science fiction",ISNUMBER(SEARCH("film &amp; video/shorts", N3032)),"shorts",ISNUMBER(SEARCH("food/food trucks", N3032)),"food trucks",ISNUMBER(SEARCH("food/restaurants", N3032)),"restaurants",ISNUMBER(SEARCH("food/small batch", N3032)),"small batch",ISNUMBER(SEARCH("games/mobile games", N3032)),"mobile games",ISNUMBER(SEARCH("games/tabletop games", N3032)),"tabletop games",ISNUMBER(SEARCH("games/video games", N3032)),"video games",ISNUMBER(SEARCH("music/classical music", N3032)),"classical music",ISNUMBER(SEARCH("music/electronic music", N3032)),"electronic music",ISNUMBER(SEARCH("music/faith", N3032)),"faith",ISNUMBER(SEARCH("music/indie rock", N3032)),"indie rock",ISNUMBER(SEARCH("music/jazz", N3032)),"jazz",ISNUMBER(SEARCH("music/metal", N3032)),"metal",ISNUMBER(SEARCH("music/pop", N3032)),"pop",ISNUMBER(SEARCH("music/rock", N3032)),"rock",ISNUMBER(SEARCH("music/world music", N3032)),"world music",ISNUMBER(SEARCH("journalism/audio", N3032)),"audio",ISNUMBER(SEARCH("photography/nature", N3032)),"nature",ISNUMBER(SEARCH("photography/people", N3032)),"people",ISNUMBER(SEARCH("photography/photobooks", N3032)),"photobooks",ISNUMBER(SEARCH("photography/places", N3032)),"places",ISNUMBER(SEARCH("publishing/art books", N3032)),"art books",ISNUMBER(SEARCH("publishing/children's books", N3032)),"children's books",ISNUMBER(SEARCH("publishing/fiction", N3032)),"fiction",ISNUMBER(SEARCH("publishing/nonfiction", N3032)),"nonfiction",ISNUMBER(SEARCH("publishing/radio &amp; podcasts", N3032)),"radio &amp; podcasts",ISNUMBER(SEARCH("publishing/translations", N3032)),"translations",ISNUMBER(SEARCH("technology/gadgets", N3032)),"gadgets",ISNUMBER(SEARCH("technology/hardware", N3032)),"hardware",ISNUMBER(SEARCH("technology/makerspaces", N3032)),"makerspaces",ISNUMBER(SEARCH("technology/space exploration", N3032)),"space exploration",ISNUMBER(SEARCH("technology/wearables", N3032)),"wearables",ISNUMBER(SEARCH("technology/web", N3032)),"web",ISNUMBER(SEARCH("theater/musical", N3032)),"musical",ISNUMBER(SEARCH("theater/plays", N3032)),"plays",ISNUMBER(SEARCH("theater/spaces", N3032)),"spaces")</f>
        <v>spaces</v>
      </c>
      <c r="S3032" s="6">
        <f t="shared" si="238"/>
        <v>42233.747349537036</v>
      </c>
      <c r="T3032" s="6">
        <f t="shared" si="239"/>
        <v>42263.747349537036</v>
      </c>
    </row>
    <row r="3033" spans="1:20" ht="64" hidden="1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tr">
        <f t="shared" si="237"/>
        <v>theater</v>
      </c>
      <c r="R3033" t="str" cm="1">
        <f t="array" ref="R3033">_xlfn.IFS(ISNUMBER(SEARCH("film &amp; video/television", N3033)),"television",ISNUMBER(SEARCH("film &amp; video/animation", N3033)),"animation",ISNUMBER(SEARCH("film &amp; video/documentary", N3033)),"documentary",ISNUMBER(SEARCH("film &amp; video/drama", N3033)),"drama",ISNUMBER(SEARCH("film &amp; video/science fiction", N3033)),"science fiction",ISNUMBER(SEARCH("film &amp; video/shorts", N3033)),"shorts",ISNUMBER(SEARCH("food/food trucks", N3033)),"food trucks",ISNUMBER(SEARCH("food/restaurants", N3033)),"restaurants",ISNUMBER(SEARCH("food/small batch", N3033)),"small batch",ISNUMBER(SEARCH("games/mobile games", N3033)),"mobile games",ISNUMBER(SEARCH("games/tabletop games", N3033)),"tabletop games",ISNUMBER(SEARCH("games/video games", N3033)),"video games",ISNUMBER(SEARCH("music/classical music", N3033)),"classical music",ISNUMBER(SEARCH("music/electronic music", N3033)),"electronic music",ISNUMBER(SEARCH("music/faith", N3033)),"faith",ISNUMBER(SEARCH("music/indie rock", N3033)),"indie rock",ISNUMBER(SEARCH("music/jazz", N3033)),"jazz",ISNUMBER(SEARCH("music/metal", N3033)),"metal",ISNUMBER(SEARCH("music/pop", N3033)),"pop",ISNUMBER(SEARCH("music/rock", N3033)),"rock",ISNUMBER(SEARCH("music/world music", N3033)),"world music",ISNUMBER(SEARCH("journalism/audio", N3033)),"audio",ISNUMBER(SEARCH("photography/nature", N3033)),"nature",ISNUMBER(SEARCH("photography/people", N3033)),"people",ISNUMBER(SEARCH("photography/photobooks", N3033)),"photobooks",ISNUMBER(SEARCH("photography/places", N3033)),"places",ISNUMBER(SEARCH("publishing/art books", N3033)),"art books",ISNUMBER(SEARCH("publishing/children's books", N3033)),"children's books",ISNUMBER(SEARCH("publishing/fiction", N3033)),"fiction",ISNUMBER(SEARCH("publishing/nonfiction", N3033)),"nonfiction",ISNUMBER(SEARCH("publishing/radio &amp; podcasts", N3033)),"radio &amp; podcasts",ISNUMBER(SEARCH("publishing/translations", N3033)),"translations",ISNUMBER(SEARCH("technology/gadgets", N3033)),"gadgets",ISNUMBER(SEARCH("technology/hardware", N3033)),"hardware",ISNUMBER(SEARCH("technology/makerspaces", N3033)),"makerspaces",ISNUMBER(SEARCH("technology/space exploration", N3033)),"space exploration",ISNUMBER(SEARCH("technology/wearables", N3033)),"wearables",ISNUMBER(SEARCH("technology/web", N3033)),"web",ISNUMBER(SEARCH("theater/musical", N3033)),"musical",ISNUMBER(SEARCH("theater/plays", N3033)),"plays",ISNUMBER(SEARCH("theater/spaces", N3033)),"spaces")</f>
        <v>spaces</v>
      </c>
      <c r="S3033" s="6">
        <f t="shared" si="238"/>
        <v>42597.882488425923</v>
      </c>
      <c r="T3033" s="6">
        <f t="shared" si="239"/>
        <v>42657.882488425923</v>
      </c>
    </row>
    <row r="3034" spans="1:20" ht="48" hidden="1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tr">
        <f t="shared" si="237"/>
        <v>theater</v>
      </c>
      <c r="R3034" t="str" cm="1">
        <f t="array" ref="R3034">_xlfn.IFS(ISNUMBER(SEARCH("film &amp; video/television", N3034)),"television",ISNUMBER(SEARCH("film &amp; video/animation", N3034)),"animation",ISNUMBER(SEARCH("film &amp; video/documentary", N3034)),"documentary",ISNUMBER(SEARCH("film &amp; video/drama", N3034)),"drama",ISNUMBER(SEARCH("film &amp; video/science fiction", N3034)),"science fiction",ISNUMBER(SEARCH("film &amp; video/shorts", N3034)),"shorts",ISNUMBER(SEARCH("food/food trucks", N3034)),"food trucks",ISNUMBER(SEARCH("food/restaurants", N3034)),"restaurants",ISNUMBER(SEARCH("food/small batch", N3034)),"small batch",ISNUMBER(SEARCH("games/mobile games", N3034)),"mobile games",ISNUMBER(SEARCH("games/tabletop games", N3034)),"tabletop games",ISNUMBER(SEARCH("games/video games", N3034)),"video games",ISNUMBER(SEARCH("music/classical music", N3034)),"classical music",ISNUMBER(SEARCH("music/electronic music", N3034)),"electronic music",ISNUMBER(SEARCH("music/faith", N3034)),"faith",ISNUMBER(SEARCH("music/indie rock", N3034)),"indie rock",ISNUMBER(SEARCH("music/jazz", N3034)),"jazz",ISNUMBER(SEARCH("music/metal", N3034)),"metal",ISNUMBER(SEARCH("music/pop", N3034)),"pop",ISNUMBER(SEARCH("music/rock", N3034)),"rock",ISNUMBER(SEARCH("music/world music", N3034)),"world music",ISNUMBER(SEARCH("journalism/audio", N3034)),"audio",ISNUMBER(SEARCH("photography/nature", N3034)),"nature",ISNUMBER(SEARCH("photography/people", N3034)),"people",ISNUMBER(SEARCH("photography/photobooks", N3034)),"photobooks",ISNUMBER(SEARCH("photography/places", N3034)),"places",ISNUMBER(SEARCH("publishing/art books", N3034)),"art books",ISNUMBER(SEARCH("publishing/children's books", N3034)),"children's books",ISNUMBER(SEARCH("publishing/fiction", N3034)),"fiction",ISNUMBER(SEARCH("publishing/nonfiction", N3034)),"nonfiction",ISNUMBER(SEARCH("publishing/radio &amp; podcasts", N3034)),"radio &amp; podcasts",ISNUMBER(SEARCH("publishing/translations", N3034)),"translations",ISNUMBER(SEARCH("technology/gadgets", N3034)),"gadgets",ISNUMBER(SEARCH("technology/hardware", N3034)),"hardware",ISNUMBER(SEARCH("technology/makerspaces", N3034)),"makerspaces",ISNUMBER(SEARCH("technology/space exploration", N3034)),"space exploration",ISNUMBER(SEARCH("technology/wearables", N3034)),"wearables",ISNUMBER(SEARCH("technology/web", N3034)),"web",ISNUMBER(SEARCH("theater/musical", N3034)),"musical",ISNUMBER(SEARCH("theater/plays", N3034)),"plays",ISNUMBER(SEARCH("theater/spaces", N3034)),"spaces")</f>
        <v>spaces</v>
      </c>
      <c r="S3034" s="6">
        <f t="shared" si="238"/>
        <v>42228.044664351852</v>
      </c>
      <c r="T3034" s="6">
        <f t="shared" si="239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tr">
        <f t="shared" si="237"/>
        <v>theater</v>
      </c>
      <c r="R3035" t="str" cm="1">
        <f t="array" ref="R3035">_xlfn.IFS(ISNUMBER(SEARCH("film &amp; video/television", N3035)),"television",ISNUMBER(SEARCH("film &amp; video/animation", N3035)),"animation",ISNUMBER(SEARCH("film &amp; video/documentary", N3035)),"documentary",ISNUMBER(SEARCH("film &amp; video/drama", N3035)),"drama",ISNUMBER(SEARCH("film &amp; video/science fiction", N3035)),"science fiction",ISNUMBER(SEARCH("film &amp; video/shorts", N3035)),"shorts",ISNUMBER(SEARCH("food/food trucks", N3035)),"food trucks",ISNUMBER(SEARCH("food/restaurants", N3035)),"restaurants",ISNUMBER(SEARCH("food/small batch", N3035)),"small batch",ISNUMBER(SEARCH("games/mobile games", N3035)),"mobile games",ISNUMBER(SEARCH("games/tabletop games", N3035)),"tabletop games",ISNUMBER(SEARCH("games/video games", N3035)),"video games",ISNUMBER(SEARCH("music/classical music", N3035)),"classical music",ISNUMBER(SEARCH("music/electronic music", N3035)),"electronic music",ISNUMBER(SEARCH("music/faith", N3035)),"faith",ISNUMBER(SEARCH("music/indie rock", N3035)),"indie rock",ISNUMBER(SEARCH("music/jazz", N3035)),"jazz",ISNUMBER(SEARCH("music/metal", N3035)),"metal",ISNUMBER(SEARCH("music/pop", N3035)),"pop",ISNUMBER(SEARCH("music/rock", N3035)),"rock",ISNUMBER(SEARCH("music/world music", N3035)),"world music",ISNUMBER(SEARCH("journalism/audio", N3035)),"audio",ISNUMBER(SEARCH("photography/nature", N3035)),"nature",ISNUMBER(SEARCH("photography/people", N3035)),"people",ISNUMBER(SEARCH("photography/photobooks", N3035)),"photobooks",ISNUMBER(SEARCH("photography/places", N3035)),"places",ISNUMBER(SEARCH("publishing/art books", N3035)),"art books",ISNUMBER(SEARCH("publishing/children's books", N3035)),"children's books",ISNUMBER(SEARCH("publishing/fiction", N3035)),"fiction",ISNUMBER(SEARCH("publishing/nonfiction", N3035)),"nonfiction",ISNUMBER(SEARCH("publishing/radio &amp; podcasts", N3035)),"radio &amp; podcasts",ISNUMBER(SEARCH("publishing/translations", N3035)),"translations",ISNUMBER(SEARCH("technology/gadgets", N3035)),"gadgets",ISNUMBER(SEARCH("technology/hardware", N3035)),"hardware",ISNUMBER(SEARCH("technology/makerspaces", N3035)),"makerspaces",ISNUMBER(SEARCH("technology/space exploration", N3035)),"space exploration",ISNUMBER(SEARCH("technology/wearables", N3035)),"wearables",ISNUMBER(SEARCH("technology/web", N3035)),"web",ISNUMBER(SEARCH("theater/musical", N3035)),"musical",ISNUMBER(SEARCH("theater/plays", N3035)),"plays",ISNUMBER(SEARCH("theater/spaces", N3035)),"spaces")</f>
        <v>spaces</v>
      </c>
      <c r="S3035" s="6">
        <f t="shared" si="238"/>
        <v>42570.110243055555</v>
      </c>
      <c r="T3035" s="6">
        <f t="shared" si="239"/>
        <v>42600.110243055555</v>
      </c>
    </row>
    <row r="3036" spans="1:20" ht="64" hidden="1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tr">
        <f t="shared" si="237"/>
        <v>theater</v>
      </c>
      <c r="R3036" t="str" cm="1">
        <f t="array" ref="R3036">_xlfn.IFS(ISNUMBER(SEARCH("film &amp; video/television", N3036)),"television",ISNUMBER(SEARCH("film &amp; video/animation", N3036)),"animation",ISNUMBER(SEARCH("film &amp; video/documentary", N3036)),"documentary",ISNUMBER(SEARCH("film &amp; video/drama", N3036)),"drama",ISNUMBER(SEARCH("film &amp; video/science fiction", N3036)),"science fiction",ISNUMBER(SEARCH("film &amp; video/shorts", N3036)),"shorts",ISNUMBER(SEARCH("food/food trucks", N3036)),"food trucks",ISNUMBER(SEARCH("food/restaurants", N3036)),"restaurants",ISNUMBER(SEARCH("food/small batch", N3036)),"small batch",ISNUMBER(SEARCH("games/mobile games", N3036)),"mobile games",ISNUMBER(SEARCH("games/tabletop games", N3036)),"tabletop games",ISNUMBER(SEARCH("games/video games", N3036)),"video games",ISNUMBER(SEARCH("music/classical music", N3036)),"classical music",ISNUMBER(SEARCH("music/electronic music", N3036)),"electronic music",ISNUMBER(SEARCH("music/faith", N3036)),"faith",ISNUMBER(SEARCH("music/indie rock", N3036)),"indie rock",ISNUMBER(SEARCH("music/jazz", N3036)),"jazz",ISNUMBER(SEARCH("music/metal", N3036)),"metal",ISNUMBER(SEARCH("music/pop", N3036)),"pop",ISNUMBER(SEARCH("music/rock", N3036)),"rock",ISNUMBER(SEARCH("music/world music", N3036)),"world music",ISNUMBER(SEARCH("journalism/audio", N3036)),"audio",ISNUMBER(SEARCH("photography/nature", N3036)),"nature",ISNUMBER(SEARCH("photography/people", N3036)),"people",ISNUMBER(SEARCH("photography/photobooks", N3036)),"photobooks",ISNUMBER(SEARCH("photography/places", N3036)),"places",ISNUMBER(SEARCH("publishing/art books", N3036)),"art books",ISNUMBER(SEARCH("publishing/children's books", N3036)),"children's books",ISNUMBER(SEARCH("publishing/fiction", N3036)),"fiction",ISNUMBER(SEARCH("publishing/nonfiction", N3036)),"nonfiction",ISNUMBER(SEARCH("publishing/radio &amp; podcasts", N3036)),"radio &amp; podcasts",ISNUMBER(SEARCH("publishing/translations", N3036)),"translations",ISNUMBER(SEARCH("technology/gadgets", N3036)),"gadgets",ISNUMBER(SEARCH("technology/hardware", N3036)),"hardware",ISNUMBER(SEARCH("technology/makerspaces", N3036)),"makerspaces",ISNUMBER(SEARCH("technology/space exploration", N3036)),"space exploration",ISNUMBER(SEARCH("technology/wearables", N3036)),"wearables",ISNUMBER(SEARCH("technology/web", N3036)),"web",ISNUMBER(SEARCH("theater/musical", N3036)),"musical",ISNUMBER(SEARCH("theater/plays", N3036)),"plays",ISNUMBER(SEARCH("theater/spaces", N3036)),"spaces")</f>
        <v>spaces</v>
      </c>
      <c r="S3036" s="6">
        <f t="shared" si="238"/>
        <v>42644.535358796296</v>
      </c>
      <c r="T3036" s="6">
        <f t="shared" si="239"/>
        <v>42675.165972222225</v>
      </c>
    </row>
    <row r="3037" spans="1:20" ht="32" hidden="1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tr">
        <f t="shared" si="237"/>
        <v>theater</v>
      </c>
      <c r="R3037" t="str" cm="1">
        <f t="array" ref="R3037">_xlfn.IFS(ISNUMBER(SEARCH("film &amp; video/television", N3037)),"television",ISNUMBER(SEARCH("film &amp; video/animation", N3037)),"animation",ISNUMBER(SEARCH("film &amp; video/documentary", N3037)),"documentary",ISNUMBER(SEARCH("film &amp; video/drama", N3037)),"drama",ISNUMBER(SEARCH("film &amp; video/science fiction", N3037)),"science fiction",ISNUMBER(SEARCH("film &amp; video/shorts", N3037)),"shorts",ISNUMBER(SEARCH("food/food trucks", N3037)),"food trucks",ISNUMBER(SEARCH("food/restaurants", N3037)),"restaurants",ISNUMBER(SEARCH("food/small batch", N3037)),"small batch",ISNUMBER(SEARCH("games/mobile games", N3037)),"mobile games",ISNUMBER(SEARCH("games/tabletop games", N3037)),"tabletop games",ISNUMBER(SEARCH("games/video games", N3037)),"video games",ISNUMBER(SEARCH("music/classical music", N3037)),"classical music",ISNUMBER(SEARCH("music/electronic music", N3037)),"electronic music",ISNUMBER(SEARCH("music/faith", N3037)),"faith",ISNUMBER(SEARCH("music/indie rock", N3037)),"indie rock",ISNUMBER(SEARCH("music/jazz", N3037)),"jazz",ISNUMBER(SEARCH("music/metal", N3037)),"metal",ISNUMBER(SEARCH("music/pop", N3037)),"pop",ISNUMBER(SEARCH("music/rock", N3037)),"rock",ISNUMBER(SEARCH("music/world music", N3037)),"world music",ISNUMBER(SEARCH("journalism/audio", N3037)),"audio",ISNUMBER(SEARCH("photography/nature", N3037)),"nature",ISNUMBER(SEARCH("photography/people", N3037)),"people",ISNUMBER(SEARCH("photography/photobooks", N3037)),"photobooks",ISNUMBER(SEARCH("photography/places", N3037)),"places",ISNUMBER(SEARCH("publishing/art books", N3037)),"art books",ISNUMBER(SEARCH("publishing/children's books", N3037)),"children's books",ISNUMBER(SEARCH("publishing/fiction", N3037)),"fiction",ISNUMBER(SEARCH("publishing/nonfiction", N3037)),"nonfiction",ISNUMBER(SEARCH("publishing/radio &amp; podcasts", N3037)),"radio &amp; podcasts",ISNUMBER(SEARCH("publishing/translations", N3037)),"translations",ISNUMBER(SEARCH("technology/gadgets", N3037)),"gadgets",ISNUMBER(SEARCH("technology/hardware", N3037)),"hardware",ISNUMBER(SEARCH("technology/makerspaces", N3037)),"makerspaces",ISNUMBER(SEARCH("technology/space exploration", N3037)),"space exploration",ISNUMBER(SEARCH("technology/wearables", N3037)),"wearables",ISNUMBER(SEARCH("technology/web", N3037)),"web",ISNUMBER(SEARCH("theater/musical", N3037)),"musical",ISNUMBER(SEARCH("theater/plays", N3037)),"plays",ISNUMBER(SEARCH("theater/spaces", N3037)),"spaces")</f>
        <v>spaces</v>
      </c>
      <c r="S3037" s="6">
        <f t="shared" si="238"/>
        <v>41368.560289351852</v>
      </c>
      <c r="T3037" s="6">
        <f t="shared" si="239"/>
        <v>41398.560289351852</v>
      </c>
    </row>
    <row r="3038" spans="1:20" ht="48" hidden="1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tr">
        <f t="shared" si="237"/>
        <v>theater</v>
      </c>
      <c r="R3038" t="str" cm="1">
        <f t="array" ref="R3038">_xlfn.IFS(ISNUMBER(SEARCH("film &amp; video/television", N3038)),"television",ISNUMBER(SEARCH("film &amp; video/animation", N3038)),"animation",ISNUMBER(SEARCH("film &amp; video/documentary", N3038)),"documentary",ISNUMBER(SEARCH("film &amp; video/drama", N3038)),"drama",ISNUMBER(SEARCH("film &amp; video/science fiction", N3038)),"science fiction",ISNUMBER(SEARCH("film &amp; video/shorts", N3038)),"shorts",ISNUMBER(SEARCH("food/food trucks", N3038)),"food trucks",ISNUMBER(SEARCH("food/restaurants", N3038)),"restaurants",ISNUMBER(SEARCH("food/small batch", N3038)),"small batch",ISNUMBER(SEARCH("games/mobile games", N3038)),"mobile games",ISNUMBER(SEARCH("games/tabletop games", N3038)),"tabletop games",ISNUMBER(SEARCH("games/video games", N3038)),"video games",ISNUMBER(SEARCH("music/classical music", N3038)),"classical music",ISNUMBER(SEARCH("music/electronic music", N3038)),"electronic music",ISNUMBER(SEARCH("music/faith", N3038)),"faith",ISNUMBER(SEARCH("music/indie rock", N3038)),"indie rock",ISNUMBER(SEARCH("music/jazz", N3038)),"jazz",ISNUMBER(SEARCH("music/metal", N3038)),"metal",ISNUMBER(SEARCH("music/pop", N3038)),"pop",ISNUMBER(SEARCH("music/rock", N3038)),"rock",ISNUMBER(SEARCH("music/world music", N3038)),"world music",ISNUMBER(SEARCH("journalism/audio", N3038)),"audio",ISNUMBER(SEARCH("photography/nature", N3038)),"nature",ISNUMBER(SEARCH("photography/people", N3038)),"people",ISNUMBER(SEARCH("photography/photobooks", N3038)),"photobooks",ISNUMBER(SEARCH("photography/places", N3038)),"places",ISNUMBER(SEARCH("publishing/art books", N3038)),"art books",ISNUMBER(SEARCH("publishing/children's books", N3038)),"children's books",ISNUMBER(SEARCH("publishing/fiction", N3038)),"fiction",ISNUMBER(SEARCH("publishing/nonfiction", N3038)),"nonfiction",ISNUMBER(SEARCH("publishing/radio &amp; podcasts", N3038)),"radio &amp; podcasts",ISNUMBER(SEARCH("publishing/translations", N3038)),"translations",ISNUMBER(SEARCH("technology/gadgets", N3038)),"gadgets",ISNUMBER(SEARCH("technology/hardware", N3038)),"hardware",ISNUMBER(SEARCH("technology/makerspaces", N3038)),"makerspaces",ISNUMBER(SEARCH("technology/space exploration", N3038)),"space exploration",ISNUMBER(SEARCH("technology/wearables", N3038)),"wearables",ISNUMBER(SEARCH("technology/web", N3038)),"web",ISNUMBER(SEARCH("theater/musical", N3038)),"musical",ISNUMBER(SEARCH("theater/plays", N3038)),"plays",ISNUMBER(SEARCH("theater/spaces", N3038)),"spaces")</f>
        <v>spaces</v>
      </c>
      <c r="S3038" s="6">
        <f t="shared" si="238"/>
        <v>41466.785231481481</v>
      </c>
      <c r="T3038" s="6">
        <f t="shared" si="239"/>
        <v>41502.499305555553</v>
      </c>
    </row>
    <row r="3039" spans="1:20" ht="64" hidden="1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tr">
        <f t="shared" si="237"/>
        <v>theater</v>
      </c>
      <c r="R3039" t="str" cm="1">
        <f t="array" ref="R3039">_xlfn.IFS(ISNUMBER(SEARCH("film &amp; video/television", N3039)),"television",ISNUMBER(SEARCH("film &amp; video/animation", N3039)),"animation",ISNUMBER(SEARCH("film &amp; video/documentary", N3039)),"documentary",ISNUMBER(SEARCH("film &amp; video/drama", N3039)),"drama",ISNUMBER(SEARCH("film &amp; video/science fiction", N3039)),"science fiction",ISNUMBER(SEARCH("film &amp; video/shorts", N3039)),"shorts",ISNUMBER(SEARCH("food/food trucks", N3039)),"food trucks",ISNUMBER(SEARCH("food/restaurants", N3039)),"restaurants",ISNUMBER(SEARCH("food/small batch", N3039)),"small batch",ISNUMBER(SEARCH("games/mobile games", N3039)),"mobile games",ISNUMBER(SEARCH("games/tabletop games", N3039)),"tabletop games",ISNUMBER(SEARCH("games/video games", N3039)),"video games",ISNUMBER(SEARCH("music/classical music", N3039)),"classical music",ISNUMBER(SEARCH("music/electronic music", N3039)),"electronic music",ISNUMBER(SEARCH("music/faith", N3039)),"faith",ISNUMBER(SEARCH("music/indie rock", N3039)),"indie rock",ISNUMBER(SEARCH("music/jazz", N3039)),"jazz",ISNUMBER(SEARCH("music/metal", N3039)),"metal",ISNUMBER(SEARCH("music/pop", N3039)),"pop",ISNUMBER(SEARCH("music/rock", N3039)),"rock",ISNUMBER(SEARCH("music/world music", N3039)),"world music",ISNUMBER(SEARCH("journalism/audio", N3039)),"audio",ISNUMBER(SEARCH("photography/nature", N3039)),"nature",ISNUMBER(SEARCH("photography/people", N3039)),"people",ISNUMBER(SEARCH("photography/photobooks", N3039)),"photobooks",ISNUMBER(SEARCH("photography/places", N3039)),"places",ISNUMBER(SEARCH("publishing/art books", N3039)),"art books",ISNUMBER(SEARCH("publishing/children's books", N3039)),"children's books",ISNUMBER(SEARCH("publishing/fiction", N3039)),"fiction",ISNUMBER(SEARCH("publishing/nonfiction", N3039)),"nonfiction",ISNUMBER(SEARCH("publishing/radio &amp; podcasts", N3039)),"radio &amp; podcasts",ISNUMBER(SEARCH("publishing/translations", N3039)),"translations",ISNUMBER(SEARCH("technology/gadgets", N3039)),"gadgets",ISNUMBER(SEARCH("technology/hardware", N3039)),"hardware",ISNUMBER(SEARCH("technology/makerspaces", N3039)),"makerspaces",ISNUMBER(SEARCH("technology/space exploration", N3039)),"space exploration",ISNUMBER(SEARCH("technology/wearables", N3039)),"wearables",ISNUMBER(SEARCH("technology/web", N3039)),"web",ISNUMBER(SEARCH("theater/musical", N3039)),"musical",ISNUMBER(SEARCH("theater/plays", N3039)),"plays",ISNUMBER(SEARCH("theater/spaces", N3039)),"spaces")</f>
        <v>spaces</v>
      </c>
      <c r="S3039" s="6">
        <f t="shared" si="238"/>
        <v>40378.893206018518</v>
      </c>
      <c r="T3039" s="6">
        <f t="shared" si="239"/>
        <v>40453.207638888889</v>
      </c>
    </row>
    <row r="3040" spans="1:20" ht="48" hidden="1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tr">
        <f t="shared" si="237"/>
        <v>theater</v>
      </c>
      <c r="R3040" t="str" cm="1">
        <f t="array" ref="R3040">_xlfn.IFS(ISNUMBER(SEARCH("film &amp; video/television", N3040)),"television",ISNUMBER(SEARCH("film &amp; video/animation", N3040)),"animation",ISNUMBER(SEARCH("film &amp; video/documentary", N3040)),"documentary",ISNUMBER(SEARCH("film &amp; video/drama", N3040)),"drama",ISNUMBER(SEARCH("film &amp; video/science fiction", N3040)),"science fiction",ISNUMBER(SEARCH("film &amp; video/shorts", N3040)),"shorts",ISNUMBER(SEARCH("food/food trucks", N3040)),"food trucks",ISNUMBER(SEARCH("food/restaurants", N3040)),"restaurants",ISNUMBER(SEARCH("food/small batch", N3040)),"small batch",ISNUMBER(SEARCH("games/mobile games", N3040)),"mobile games",ISNUMBER(SEARCH("games/tabletop games", N3040)),"tabletop games",ISNUMBER(SEARCH("games/video games", N3040)),"video games",ISNUMBER(SEARCH("music/classical music", N3040)),"classical music",ISNUMBER(SEARCH("music/electronic music", N3040)),"electronic music",ISNUMBER(SEARCH("music/faith", N3040)),"faith",ISNUMBER(SEARCH("music/indie rock", N3040)),"indie rock",ISNUMBER(SEARCH("music/jazz", N3040)),"jazz",ISNUMBER(SEARCH("music/metal", N3040)),"metal",ISNUMBER(SEARCH("music/pop", N3040)),"pop",ISNUMBER(SEARCH("music/rock", N3040)),"rock",ISNUMBER(SEARCH("music/world music", N3040)),"world music",ISNUMBER(SEARCH("journalism/audio", N3040)),"audio",ISNUMBER(SEARCH("photography/nature", N3040)),"nature",ISNUMBER(SEARCH("photography/people", N3040)),"people",ISNUMBER(SEARCH("photography/photobooks", N3040)),"photobooks",ISNUMBER(SEARCH("photography/places", N3040)),"places",ISNUMBER(SEARCH("publishing/art books", N3040)),"art books",ISNUMBER(SEARCH("publishing/children's books", N3040)),"children's books",ISNUMBER(SEARCH("publishing/fiction", N3040)),"fiction",ISNUMBER(SEARCH("publishing/nonfiction", N3040)),"nonfiction",ISNUMBER(SEARCH("publishing/radio &amp; podcasts", N3040)),"radio &amp; podcasts",ISNUMBER(SEARCH("publishing/translations", N3040)),"translations",ISNUMBER(SEARCH("technology/gadgets", N3040)),"gadgets",ISNUMBER(SEARCH("technology/hardware", N3040)),"hardware",ISNUMBER(SEARCH("technology/makerspaces", N3040)),"makerspaces",ISNUMBER(SEARCH("technology/space exploration", N3040)),"space exploration",ISNUMBER(SEARCH("technology/wearables", N3040)),"wearables",ISNUMBER(SEARCH("technology/web", N3040)),"web",ISNUMBER(SEARCH("theater/musical", N3040)),"musical",ISNUMBER(SEARCH("theater/plays", N3040)),"plays",ISNUMBER(SEARCH("theater/spaces", N3040)),"spaces")</f>
        <v>spaces</v>
      </c>
      <c r="S3040" s="6">
        <f t="shared" si="238"/>
        <v>42373.252280092594</v>
      </c>
      <c r="T3040" s="6">
        <f t="shared" si="239"/>
        <v>42433.252280092594</v>
      </c>
    </row>
    <row r="3041" spans="1:20" ht="48" hidden="1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tr">
        <f t="shared" si="237"/>
        <v>theater</v>
      </c>
      <c r="R3041" t="str" cm="1">
        <f t="array" ref="R3041">_xlfn.IFS(ISNUMBER(SEARCH("film &amp; video/television", N3041)),"television",ISNUMBER(SEARCH("film &amp; video/animation", N3041)),"animation",ISNUMBER(SEARCH("film &amp; video/documentary", N3041)),"documentary",ISNUMBER(SEARCH("film &amp; video/drama", N3041)),"drama",ISNUMBER(SEARCH("film &amp; video/science fiction", N3041)),"science fiction",ISNUMBER(SEARCH("film &amp; video/shorts", N3041)),"shorts",ISNUMBER(SEARCH("food/food trucks", N3041)),"food trucks",ISNUMBER(SEARCH("food/restaurants", N3041)),"restaurants",ISNUMBER(SEARCH("food/small batch", N3041)),"small batch",ISNUMBER(SEARCH("games/mobile games", N3041)),"mobile games",ISNUMBER(SEARCH("games/tabletop games", N3041)),"tabletop games",ISNUMBER(SEARCH("games/video games", N3041)),"video games",ISNUMBER(SEARCH("music/classical music", N3041)),"classical music",ISNUMBER(SEARCH("music/electronic music", N3041)),"electronic music",ISNUMBER(SEARCH("music/faith", N3041)),"faith",ISNUMBER(SEARCH("music/indie rock", N3041)),"indie rock",ISNUMBER(SEARCH("music/jazz", N3041)),"jazz",ISNUMBER(SEARCH("music/metal", N3041)),"metal",ISNUMBER(SEARCH("music/pop", N3041)),"pop",ISNUMBER(SEARCH("music/rock", N3041)),"rock",ISNUMBER(SEARCH("music/world music", N3041)),"world music",ISNUMBER(SEARCH("journalism/audio", N3041)),"audio",ISNUMBER(SEARCH("photography/nature", N3041)),"nature",ISNUMBER(SEARCH("photography/people", N3041)),"people",ISNUMBER(SEARCH("photography/photobooks", N3041)),"photobooks",ISNUMBER(SEARCH("photography/places", N3041)),"places",ISNUMBER(SEARCH("publishing/art books", N3041)),"art books",ISNUMBER(SEARCH("publishing/children's books", N3041)),"children's books",ISNUMBER(SEARCH("publishing/fiction", N3041)),"fiction",ISNUMBER(SEARCH("publishing/nonfiction", N3041)),"nonfiction",ISNUMBER(SEARCH("publishing/radio &amp; podcasts", N3041)),"radio &amp; podcasts",ISNUMBER(SEARCH("publishing/translations", N3041)),"translations",ISNUMBER(SEARCH("technology/gadgets", N3041)),"gadgets",ISNUMBER(SEARCH("technology/hardware", N3041)),"hardware",ISNUMBER(SEARCH("technology/makerspaces", N3041)),"makerspaces",ISNUMBER(SEARCH("technology/space exploration", N3041)),"space exploration",ISNUMBER(SEARCH("technology/wearables", N3041)),"wearables",ISNUMBER(SEARCH("technology/web", N3041)),"web",ISNUMBER(SEARCH("theater/musical", N3041)),"musical",ISNUMBER(SEARCH("theater/plays", N3041)),"plays",ISNUMBER(SEARCH("theater/spaces", N3041)),"spaces")</f>
        <v>spaces</v>
      </c>
      <c r="S3041" s="6">
        <f t="shared" si="238"/>
        <v>41610.794421296298</v>
      </c>
      <c r="T3041" s="6">
        <f t="shared" si="239"/>
        <v>41637.332638888889</v>
      </c>
    </row>
    <row r="3042" spans="1:20" ht="48" hidden="1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tr">
        <f t="shared" si="237"/>
        <v>theater</v>
      </c>
      <c r="R3042" t="str" cm="1">
        <f t="array" ref="R3042">_xlfn.IFS(ISNUMBER(SEARCH("film &amp; video/television", N3042)),"television",ISNUMBER(SEARCH("film &amp; video/animation", N3042)),"animation",ISNUMBER(SEARCH("film &amp; video/documentary", N3042)),"documentary",ISNUMBER(SEARCH("film &amp; video/drama", N3042)),"drama",ISNUMBER(SEARCH("film &amp; video/science fiction", N3042)),"science fiction",ISNUMBER(SEARCH("film &amp; video/shorts", N3042)),"shorts",ISNUMBER(SEARCH("food/food trucks", N3042)),"food trucks",ISNUMBER(SEARCH("food/restaurants", N3042)),"restaurants",ISNUMBER(SEARCH("food/small batch", N3042)),"small batch",ISNUMBER(SEARCH("games/mobile games", N3042)),"mobile games",ISNUMBER(SEARCH("games/tabletop games", N3042)),"tabletop games",ISNUMBER(SEARCH("games/video games", N3042)),"video games",ISNUMBER(SEARCH("music/classical music", N3042)),"classical music",ISNUMBER(SEARCH("music/electronic music", N3042)),"electronic music",ISNUMBER(SEARCH("music/faith", N3042)),"faith",ISNUMBER(SEARCH("music/indie rock", N3042)),"indie rock",ISNUMBER(SEARCH("music/jazz", N3042)),"jazz",ISNUMBER(SEARCH("music/metal", N3042)),"metal",ISNUMBER(SEARCH("music/pop", N3042)),"pop",ISNUMBER(SEARCH("music/rock", N3042)),"rock",ISNUMBER(SEARCH("music/world music", N3042)),"world music",ISNUMBER(SEARCH("journalism/audio", N3042)),"audio",ISNUMBER(SEARCH("photography/nature", N3042)),"nature",ISNUMBER(SEARCH("photography/people", N3042)),"people",ISNUMBER(SEARCH("photography/photobooks", N3042)),"photobooks",ISNUMBER(SEARCH("photography/places", N3042)),"places",ISNUMBER(SEARCH("publishing/art books", N3042)),"art books",ISNUMBER(SEARCH("publishing/children's books", N3042)),"children's books",ISNUMBER(SEARCH("publishing/fiction", N3042)),"fiction",ISNUMBER(SEARCH("publishing/nonfiction", N3042)),"nonfiction",ISNUMBER(SEARCH("publishing/radio &amp; podcasts", N3042)),"radio &amp; podcasts",ISNUMBER(SEARCH("publishing/translations", N3042)),"translations",ISNUMBER(SEARCH("technology/gadgets", N3042)),"gadgets",ISNUMBER(SEARCH("technology/hardware", N3042)),"hardware",ISNUMBER(SEARCH("technology/makerspaces", N3042)),"makerspaces",ISNUMBER(SEARCH("technology/space exploration", N3042)),"space exploration",ISNUMBER(SEARCH("technology/wearables", N3042)),"wearables",ISNUMBER(SEARCH("technology/web", N3042)),"web",ISNUMBER(SEARCH("theater/musical", N3042)),"musical",ISNUMBER(SEARCH("theater/plays", N3042)),"plays",ISNUMBER(SEARCH("theater/spaces", N3042)),"spaces")</f>
        <v>spaces</v>
      </c>
      <c r="S3042" s="6">
        <f t="shared" si="238"/>
        <v>42177.791909722218</v>
      </c>
      <c r="T3042" s="6">
        <f t="shared" si="239"/>
        <v>42181.958333333328</v>
      </c>
    </row>
    <row r="3043" spans="1:20" ht="32" hidden="1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tr">
        <f t="shared" si="237"/>
        <v>theater</v>
      </c>
      <c r="R3043" t="str" cm="1">
        <f t="array" ref="R3043">_xlfn.IFS(ISNUMBER(SEARCH("film &amp; video/television", N3043)),"television",ISNUMBER(SEARCH("film &amp; video/animation", N3043)),"animation",ISNUMBER(SEARCH("film &amp; video/documentary", N3043)),"documentary",ISNUMBER(SEARCH("film &amp; video/drama", N3043)),"drama",ISNUMBER(SEARCH("film &amp; video/science fiction", N3043)),"science fiction",ISNUMBER(SEARCH("film &amp; video/shorts", N3043)),"shorts",ISNUMBER(SEARCH("food/food trucks", N3043)),"food trucks",ISNUMBER(SEARCH("food/restaurants", N3043)),"restaurants",ISNUMBER(SEARCH("food/small batch", N3043)),"small batch",ISNUMBER(SEARCH("games/mobile games", N3043)),"mobile games",ISNUMBER(SEARCH("games/tabletop games", N3043)),"tabletop games",ISNUMBER(SEARCH("games/video games", N3043)),"video games",ISNUMBER(SEARCH("music/classical music", N3043)),"classical music",ISNUMBER(SEARCH("music/electronic music", N3043)),"electronic music",ISNUMBER(SEARCH("music/faith", N3043)),"faith",ISNUMBER(SEARCH("music/indie rock", N3043)),"indie rock",ISNUMBER(SEARCH("music/jazz", N3043)),"jazz",ISNUMBER(SEARCH("music/metal", N3043)),"metal",ISNUMBER(SEARCH("music/pop", N3043)),"pop",ISNUMBER(SEARCH("music/rock", N3043)),"rock",ISNUMBER(SEARCH("music/world music", N3043)),"world music",ISNUMBER(SEARCH("journalism/audio", N3043)),"audio",ISNUMBER(SEARCH("photography/nature", N3043)),"nature",ISNUMBER(SEARCH("photography/people", N3043)),"people",ISNUMBER(SEARCH("photography/photobooks", N3043)),"photobooks",ISNUMBER(SEARCH("photography/places", N3043)),"places",ISNUMBER(SEARCH("publishing/art books", N3043)),"art books",ISNUMBER(SEARCH("publishing/children's books", N3043)),"children's books",ISNUMBER(SEARCH("publishing/fiction", N3043)),"fiction",ISNUMBER(SEARCH("publishing/nonfiction", N3043)),"nonfiction",ISNUMBER(SEARCH("publishing/radio &amp; podcasts", N3043)),"radio &amp; podcasts",ISNUMBER(SEARCH("publishing/translations", N3043)),"translations",ISNUMBER(SEARCH("technology/gadgets", N3043)),"gadgets",ISNUMBER(SEARCH("technology/hardware", N3043)),"hardware",ISNUMBER(SEARCH("technology/makerspaces", N3043)),"makerspaces",ISNUMBER(SEARCH("technology/space exploration", N3043)),"space exploration",ISNUMBER(SEARCH("technology/wearables", N3043)),"wearables",ISNUMBER(SEARCH("technology/web", N3043)),"web",ISNUMBER(SEARCH("theater/musical", N3043)),"musical",ISNUMBER(SEARCH("theater/plays", N3043)),"plays",ISNUMBER(SEARCH("theater/spaces", N3043)),"spaces")</f>
        <v>spaces</v>
      </c>
      <c r="S3043" s="6">
        <f t="shared" si="238"/>
        <v>42359.868611111116</v>
      </c>
      <c r="T3043" s="6">
        <f t="shared" si="239"/>
        <v>42389.868611111116</v>
      </c>
    </row>
    <row r="3044" spans="1:20" ht="48" hidden="1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tr">
        <f t="shared" si="237"/>
        <v>theater</v>
      </c>
      <c r="R3044" t="str" cm="1">
        <f t="array" ref="R3044">_xlfn.IFS(ISNUMBER(SEARCH("film &amp; video/television", N3044)),"television",ISNUMBER(SEARCH("film &amp; video/animation", N3044)),"animation",ISNUMBER(SEARCH("film &amp; video/documentary", N3044)),"documentary",ISNUMBER(SEARCH("film &amp; video/drama", N3044)),"drama",ISNUMBER(SEARCH("film &amp; video/science fiction", N3044)),"science fiction",ISNUMBER(SEARCH("film &amp; video/shorts", N3044)),"shorts",ISNUMBER(SEARCH("food/food trucks", N3044)),"food trucks",ISNUMBER(SEARCH("food/restaurants", N3044)),"restaurants",ISNUMBER(SEARCH("food/small batch", N3044)),"small batch",ISNUMBER(SEARCH("games/mobile games", N3044)),"mobile games",ISNUMBER(SEARCH("games/tabletop games", N3044)),"tabletop games",ISNUMBER(SEARCH("games/video games", N3044)),"video games",ISNUMBER(SEARCH("music/classical music", N3044)),"classical music",ISNUMBER(SEARCH("music/electronic music", N3044)),"electronic music",ISNUMBER(SEARCH("music/faith", N3044)),"faith",ISNUMBER(SEARCH("music/indie rock", N3044)),"indie rock",ISNUMBER(SEARCH("music/jazz", N3044)),"jazz",ISNUMBER(SEARCH("music/metal", N3044)),"metal",ISNUMBER(SEARCH("music/pop", N3044)),"pop",ISNUMBER(SEARCH("music/rock", N3044)),"rock",ISNUMBER(SEARCH("music/world music", N3044)),"world music",ISNUMBER(SEARCH("journalism/audio", N3044)),"audio",ISNUMBER(SEARCH("photography/nature", N3044)),"nature",ISNUMBER(SEARCH("photography/people", N3044)),"people",ISNUMBER(SEARCH("photography/photobooks", N3044)),"photobooks",ISNUMBER(SEARCH("photography/places", N3044)),"places",ISNUMBER(SEARCH("publishing/art books", N3044)),"art books",ISNUMBER(SEARCH("publishing/children's books", N3044)),"children's books",ISNUMBER(SEARCH("publishing/fiction", N3044)),"fiction",ISNUMBER(SEARCH("publishing/nonfiction", N3044)),"nonfiction",ISNUMBER(SEARCH("publishing/radio &amp; podcasts", N3044)),"radio &amp; podcasts",ISNUMBER(SEARCH("publishing/translations", N3044)),"translations",ISNUMBER(SEARCH("technology/gadgets", N3044)),"gadgets",ISNUMBER(SEARCH("technology/hardware", N3044)),"hardware",ISNUMBER(SEARCH("technology/makerspaces", N3044)),"makerspaces",ISNUMBER(SEARCH("technology/space exploration", N3044)),"space exploration",ISNUMBER(SEARCH("technology/wearables", N3044)),"wearables",ISNUMBER(SEARCH("technology/web", N3044)),"web",ISNUMBER(SEARCH("theater/musical", N3044)),"musical",ISNUMBER(SEARCH("theater/plays", N3044)),"plays",ISNUMBER(SEARCH("theater/spaces", N3044)),"spaces")</f>
        <v>spaces</v>
      </c>
      <c r="S3044" s="6">
        <f t="shared" si="238"/>
        <v>42253.688043981485</v>
      </c>
      <c r="T3044" s="6">
        <f t="shared" si="239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tr">
        <f t="shared" si="237"/>
        <v>theater</v>
      </c>
      <c r="R3045" t="str" cm="1">
        <f t="array" ref="R3045">_xlfn.IFS(ISNUMBER(SEARCH("film &amp; video/television", N3045)),"television",ISNUMBER(SEARCH("film &amp; video/animation", N3045)),"animation",ISNUMBER(SEARCH("film &amp; video/documentary", N3045)),"documentary",ISNUMBER(SEARCH("film &amp; video/drama", N3045)),"drama",ISNUMBER(SEARCH("film &amp; video/science fiction", N3045)),"science fiction",ISNUMBER(SEARCH("film &amp; video/shorts", N3045)),"shorts",ISNUMBER(SEARCH("food/food trucks", N3045)),"food trucks",ISNUMBER(SEARCH("food/restaurants", N3045)),"restaurants",ISNUMBER(SEARCH("food/small batch", N3045)),"small batch",ISNUMBER(SEARCH("games/mobile games", N3045)),"mobile games",ISNUMBER(SEARCH("games/tabletop games", N3045)),"tabletop games",ISNUMBER(SEARCH("games/video games", N3045)),"video games",ISNUMBER(SEARCH("music/classical music", N3045)),"classical music",ISNUMBER(SEARCH("music/electronic music", N3045)),"electronic music",ISNUMBER(SEARCH("music/faith", N3045)),"faith",ISNUMBER(SEARCH("music/indie rock", N3045)),"indie rock",ISNUMBER(SEARCH("music/jazz", N3045)),"jazz",ISNUMBER(SEARCH("music/metal", N3045)),"metal",ISNUMBER(SEARCH("music/pop", N3045)),"pop",ISNUMBER(SEARCH("music/rock", N3045)),"rock",ISNUMBER(SEARCH("music/world music", N3045)),"world music",ISNUMBER(SEARCH("journalism/audio", N3045)),"audio",ISNUMBER(SEARCH("photography/nature", N3045)),"nature",ISNUMBER(SEARCH("photography/people", N3045)),"people",ISNUMBER(SEARCH("photography/photobooks", N3045)),"photobooks",ISNUMBER(SEARCH("photography/places", N3045)),"places",ISNUMBER(SEARCH("publishing/art books", N3045)),"art books",ISNUMBER(SEARCH("publishing/children's books", N3045)),"children's books",ISNUMBER(SEARCH("publishing/fiction", N3045)),"fiction",ISNUMBER(SEARCH("publishing/nonfiction", N3045)),"nonfiction",ISNUMBER(SEARCH("publishing/radio &amp; podcasts", N3045)),"radio &amp; podcasts",ISNUMBER(SEARCH("publishing/translations", N3045)),"translations",ISNUMBER(SEARCH("technology/gadgets", N3045)),"gadgets",ISNUMBER(SEARCH("technology/hardware", N3045)),"hardware",ISNUMBER(SEARCH("technology/makerspaces", N3045)),"makerspaces",ISNUMBER(SEARCH("technology/space exploration", N3045)),"space exploration",ISNUMBER(SEARCH("technology/wearables", N3045)),"wearables",ISNUMBER(SEARCH("technology/web", N3045)),"web",ISNUMBER(SEARCH("theater/musical", N3045)),"musical",ISNUMBER(SEARCH("theater/plays", N3045)),"plays",ISNUMBER(SEARCH("theater/spaces", N3045)),"spaces")</f>
        <v>spaces</v>
      </c>
      <c r="S3045" s="6">
        <f t="shared" si="238"/>
        <v>42083.070590277777</v>
      </c>
      <c r="T3045" s="6">
        <f t="shared" si="239"/>
        <v>42110.118055555555</v>
      </c>
    </row>
    <row r="3046" spans="1:20" ht="48" hidden="1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tr">
        <f t="shared" si="237"/>
        <v>theater</v>
      </c>
      <c r="R3046" t="str" cm="1">
        <f t="array" ref="R3046">_xlfn.IFS(ISNUMBER(SEARCH("film &amp; video/television", N3046)),"television",ISNUMBER(SEARCH("film &amp; video/animation", N3046)),"animation",ISNUMBER(SEARCH("film &amp; video/documentary", N3046)),"documentary",ISNUMBER(SEARCH("film &amp; video/drama", N3046)),"drama",ISNUMBER(SEARCH("film &amp; video/science fiction", N3046)),"science fiction",ISNUMBER(SEARCH("film &amp; video/shorts", N3046)),"shorts",ISNUMBER(SEARCH("food/food trucks", N3046)),"food trucks",ISNUMBER(SEARCH("food/restaurants", N3046)),"restaurants",ISNUMBER(SEARCH("food/small batch", N3046)),"small batch",ISNUMBER(SEARCH("games/mobile games", N3046)),"mobile games",ISNUMBER(SEARCH("games/tabletop games", N3046)),"tabletop games",ISNUMBER(SEARCH("games/video games", N3046)),"video games",ISNUMBER(SEARCH("music/classical music", N3046)),"classical music",ISNUMBER(SEARCH("music/electronic music", N3046)),"electronic music",ISNUMBER(SEARCH("music/faith", N3046)),"faith",ISNUMBER(SEARCH("music/indie rock", N3046)),"indie rock",ISNUMBER(SEARCH("music/jazz", N3046)),"jazz",ISNUMBER(SEARCH("music/metal", N3046)),"metal",ISNUMBER(SEARCH("music/pop", N3046)),"pop",ISNUMBER(SEARCH("music/rock", N3046)),"rock",ISNUMBER(SEARCH("music/world music", N3046)),"world music",ISNUMBER(SEARCH("journalism/audio", N3046)),"audio",ISNUMBER(SEARCH("photography/nature", N3046)),"nature",ISNUMBER(SEARCH("photography/people", N3046)),"people",ISNUMBER(SEARCH("photography/photobooks", N3046)),"photobooks",ISNUMBER(SEARCH("photography/places", N3046)),"places",ISNUMBER(SEARCH("publishing/art books", N3046)),"art books",ISNUMBER(SEARCH("publishing/children's books", N3046)),"children's books",ISNUMBER(SEARCH("publishing/fiction", N3046)),"fiction",ISNUMBER(SEARCH("publishing/nonfiction", N3046)),"nonfiction",ISNUMBER(SEARCH("publishing/radio &amp; podcasts", N3046)),"radio &amp; podcasts",ISNUMBER(SEARCH("publishing/translations", N3046)),"translations",ISNUMBER(SEARCH("technology/gadgets", N3046)),"gadgets",ISNUMBER(SEARCH("technology/hardware", N3046)),"hardware",ISNUMBER(SEARCH("technology/makerspaces", N3046)),"makerspaces",ISNUMBER(SEARCH("technology/space exploration", N3046)),"space exploration",ISNUMBER(SEARCH("technology/wearables", N3046)),"wearables",ISNUMBER(SEARCH("technology/web", N3046)),"web",ISNUMBER(SEARCH("theater/musical", N3046)),"musical",ISNUMBER(SEARCH("theater/plays", N3046)),"plays",ISNUMBER(SEARCH("theater/spaces", N3046)),"spaces")</f>
        <v>spaces</v>
      </c>
      <c r="S3046" s="6">
        <f t="shared" si="238"/>
        <v>42387.7268287037</v>
      </c>
      <c r="T3046" s="6">
        <f t="shared" si="239"/>
        <v>42402.7268287037</v>
      </c>
    </row>
    <row r="3047" spans="1:20" ht="48" hidden="1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tr">
        <f t="shared" si="237"/>
        <v>theater</v>
      </c>
      <c r="R3047" t="str" cm="1">
        <f t="array" ref="R3047">_xlfn.IFS(ISNUMBER(SEARCH("film &amp; video/television", N3047)),"television",ISNUMBER(SEARCH("film &amp; video/animation", N3047)),"animation",ISNUMBER(SEARCH("film &amp; video/documentary", N3047)),"documentary",ISNUMBER(SEARCH("film &amp; video/drama", N3047)),"drama",ISNUMBER(SEARCH("film &amp; video/science fiction", N3047)),"science fiction",ISNUMBER(SEARCH("film &amp; video/shorts", N3047)),"shorts",ISNUMBER(SEARCH("food/food trucks", N3047)),"food trucks",ISNUMBER(SEARCH("food/restaurants", N3047)),"restaurants",ISNUMBER(SEARCH("food/small batch", N3047)),"small batch",ISNUMBER(SEARCH("games/mobile games", N3047)),"mobile games",ISNUMBER(SEARCH("games/tabletop games", N3047)),"tabletop games",ISNUMBER(SEARCH("games/video games", N3047)),"video games",ISNUMBER(SEARCH("music/classical music", N3047)),"classical music",ISNUMBER(SEARCH("music/electronic music", N3047)),"electronic music",ISNUMBER(SEARCH("music/faith", N3047)),"faith",ISNUMBER(SEARCH("music/indie rock", N3047)),"indie rock",ISNUMBER(SEARCH("music/jazz", N3047)),"jazz",ISNUMBER(SEARCH("music/metal", N3047)),"metal",ISNUMBER(SEARCH("music/pop", N3047)),"pop",ISNUMBER(SEARCH("music/rock", N3047)),"rock",ISNUMBER(SEARCH("music/world music", N3047)),"world music",ISNUMBER(SEARCH("journalism/audio", N3047)),"audio",ISNUMBER(SEARCH("photography/nature", N3047)),"nature",ISNUMBER(SEARCH("photography/people", N3047)),"people",ISNUMBER(SEARCH("photography/photobooks", N3047)),"photobooks",ISNUMBER(SEARCH("photography/places", N3047)),"places",ISNUMBER(SEARCH("publishing/art books", N3047)),"art books",ISNUMBER(SEARCH("publishing/children's books", N3047)),"children's books",ISNUMBER(SEARCH("publishing/fiction", N3047)),"fiction",ISNUMBER(SEARCH("publishing/nonfiction", N3047)),"nonfiction",ISNUMBER(SEARCH("publishing/radio &amp; podcasts", N3047)),"radio &amp; podcasts",ISNUMBER(SEARCH("publishing/translations", N3047)),"translations",ISNUMBER(SEARCH("technology/gadgets", N3047)),"gadgets",ISNUMBER(SEARCH("technology/hardware", N3047)),"hardware",ISNUMBER(SEARCH("technology/makerspaces", N3047)),"makerspaces",ISNUMBER(SEARCH("technology/space exploration", N3047)),"space exploration",ISNUMBER(SEARCH("technology/wearables", N3047)),"wearables",ISNUMBER(SEARCH("technology/web", N3047)),"web",ISNUMBER(SEARCH("theater/musical", N3047)),"musical",ISNUMBER(SEARCH("theater/plays", N3047)),"plays",ISNUMBER(SEARCH("theater/spaces", N3047)),"spaces")</f>
        <v>spaces</v>
      </c>
      <c r="S3047" s="6">
        <f t="shared" si="238"/>
        <v>41843.155729166669</v>
      </c>
      <c r="T3047" s="6">
        <f t="shared" si="239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tr">
        <f t="shared" si="237"/>
        <v>theater</v>
      </c>
      <c r="R3048" t="str" cm="1">
        <f t="array" ref="R3048">_xlfn.IFS(ISNUMBER(SEARCH("film &amp; video/television", N3048)),"television",ISNUMBER(SEARCH("film &amp; video/animation", N3048)),"animation",ISNUMBER(SEARCH("film &amp; video/documentary", N3048)),"documentary",ISNUMBER(SEARCH("film &amp; video/drama", N3048)),"drama",ISNUMBER(SEARCH("film &amp; video/science fiction", N3048)),"science fiction",ISNUMBER(SEARCH("film &amp; video/shorts", N3048)),"shorts",ISNUMBER(SEARCH("food/food trucks", N3048)),"food trucks",ISNUMBER(SEARCH("food/restaurants", N3048)),"restaurants",ISNUMBER(SEARCH("food/small batch", N3048)),"small batch",ISNUMBER(SEARCH("games/mobile games", N3048)),"mobile games",ISNUMBER(SEARCH("games/tabletop games", N3048)),"tabletop games",ISNUMBER(SEARCH("games/video games", N3048)),"video games",ISNUMBER(SEARCH("music/classical music", N3048)),"classical music",ISNUMBER(SEARCH("music/electronic music", N3048)),"electronic music",ISNUMBER(SEARCH("music/faith", N3048)),"faith",ISNUMBER(SEARCH("music/indie rock", N3048)),"indie rock",ISNUMBER(SEARCH("music/jazz", N3048)),"jazz",ISNUMBER(SEARCH("music/metal", N3048)),"metal",ISNUMBER(SEARCH("music/pop", N3048)),"pop",ISNUMBER(SEARCH("music/rock", N3048)),"rock",ISNUMBER(SEARCH("music/world music", N3048)),"world music",ISNUMBER(SEARCH("journalism/audio", N3048)),"audio",ISNUMBER(SEARCH("photography/nature", N3048)),"nature",ISNUMBER(SEARCH("photography/people", N3048)),"people",ISNUMBER(SEARCH("photography/photobooks", N3048)),"photobooks",ISNUMBER(SEARCH("photography/places", N3048)),"places",ISNUMBER(SEARCH("publishing/art books", N3048)),"art books",ISNUMBER(SEARCH("publishing/children's books", N3048)),"children's books",ISNUMBER(SEARCH("publishing/fiction", N3048)),"fiction",ISNUMBER(SEARCH("publishing/nonfiction", N3048)),"nonfiction",ISNUMBER(SEARCH("publishing/radio &amp; podcasts", N3048)),"radio &amp; podcasts",ISNUMBER(SEARCH("publishing/translations", N3048)),"translations",ISNUMBER(SEARCH("technology/gadgets", N3048)),"gadgets",ISNUMBER(SEARCH("technology/hardware", N3048)),"hardware",ISNUMBER(SEARCH("technology/makerspaces", N3048)),"makerspaces",ISNUMBER(SEARCH("technology/space exploration", N3048)),"space exploration",ISNUMBER(SEARCH("technology/wearables", N3048)),"wearables",ISNUMBER(SEARCH("technology/web", N3048)),"web",ISNUMBER(SEARCH("theater/musical", N3048)),"musical",ISNUMBER(SEARCH("theater/plays", N3048)),"plays",ISNUMBER(SEARCH("theater/spaces", N3048)),"spaces")</f>
        <v>spaces</v>
      </c>
      <c r="S3048" s="6">
        <f t="shared" si="238"/>
        <v>41862.803078703706</v>
      </c>
      <c r="T3048" s="6">
        <f t="shared" si="239"/>
        <v>41892.202777777777</v>
      </c>
    </row>
    <row r="3049" spans="1:20" ht="48" hidden="1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tr">
        <f t="shared" si="237"/>
        <v>theater</v>
      </c>
      <c r="R3049" t="str" cm="1">
        <f t="array" ref="R3049">_xlfn.IFS(ISNUMBER(SEARCH("film &amp; video/television", N3049)),"television",ISNUMBER(SEARCH("film &amp; video/animation", N3049)),"animation",ISNUMBER(SEARCH("film &amp; video/documentary", N3049)),"documentary",ISNUMBER(SEARCH("film &amp; video/drama", N3049)),"drama",ISNUMBER(SEARCH("film &amp; video/science fiction", N3049)),"science fiction",ISNUMBER(SEARCH("film &amp; video/shorts", N3049)),"shorts",ISNUMBER(SEARCH("food/food trucks", N3049)),"food trucks",ISNUMBER(SEARCH("food/restaurants", N3049)),"restaurants",ISNUMBER(SEARCH("food/small batch", N3049)),"small batch",ISNUMBER(SEARCH("games/mobile games", N3049)),"mobile games",ISNUMBER(SEARCH("games/tabletop games", N3049)),"tabletop games",ISNUMBER(SEARCH("games/video games", N3049)),"video games",ISNUMBER(SEARCH("music/classical music", N3049)),"classical music",ISNUMBER(SEARCH("music/electronic music", N3049)),"electronic music",ISNUMBER(SEARCH("music/faith", N3049)),"faith",ISNUMBER(SEARCH("music/indie rock", N3049)),"indie rock",ISNUMBER(SEARCH("music/jazz", N3049)),"jazz",ISNUMBER(SEARCH("music/metal", N3049)),"metal",ISNUMBER(SEARCH("music/pop", N3049)),"pop",ISNUMBER(SEARCH("music/rock", N3049)),"rock",ISNUMBER(SEARCH("music/world music", N3049)),"world music",ISNUMBER(SEARCH("journalism/audio", N3049)),"audio",ISNUMBER(SEARCH("photography/nature", N3049)),"nature",ISNUMBER(SEARCH("photography/people", N3049)),"people",ISNUMBER(SEARCH("photography/photobooks", N3049)),"photobooks",ISNUMBER(SEARCH("photography/places", N3049)),"places",ISNUMBER(SEARCH("publishing/art books", N3049)),"art books",ISNUMBER(SEARCH("publishing/children's books", N3049)),"children's books",ISNUMBER(SEARCH("publishing/fiction", N3049)),"fiction",ISNUMBER(SEARCH("publishing/nonfiction", N3049)),"nonfiction",ISNUMBER(SEARCH("publishing/radio &amp; podcasts", N3049)),"radio &amp; podcasts",ISNUMBER(SEARCH("publishing/translations", N3049)),"translations",ISNUMBER(SEARCH("technology/gadgets", N3049)),"gadgets",ISNUMBER(SEARCH("technology/hardware", N3049)),"hardware",ISNUMBER(SEARCH("technology/makerspaces", N3049)),"makerspaces",ISNUMBER(SEARCH("technology/space exploration", N3049)),"space exploration",ISNUMBER(SEARCH("technology/wearables", N3049)),"wearables",ISNUMBER(SEARCH("technology/web", N3049)),"web",ISNUMBER(SEARCH("theater/musical", N3049)),"musical",ISNUMBER(SEARCH("theater/plays", N3049)),"plays",ISNUMBER(SEARCH("theater/spaces", N3049)),"spaces")</f>
        <v>spaces</v>
      </c>
      <c r="S3049" s="6">
        <f t="shared" si="238"/>
        <v>42443.989050925928</v>
      </c>
      <c r="T3049" s="6">
        <f t="shared" si="239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tr">
        <f t="shared" si="237"/>
        <v>theater</v>
      </c>
      <c r="R3050" t="str" cm="1">
        <f t="array" ref="R3050">_xlfn.IFS(ISNUMBER(SEARCH("film &amp; video/television", N3050)),"television",ISNUMBER(SEARCH("film &amp; video/animation", N3050)),"animation",ISNUMBER(SEARCH("film &amp; video/documentary", N3050)),"documentary",ISNUMBER(SEARCH("film &amp; video/drama", N3050)),"drama",ISNUMBER(SEARCH("film &amp; video/science fiction", N3050)),"science fiction",ISNUMBER(SEARCH("film &amp; video/shorts", N3050)),"shorts",ISNUMBER(SEARCH("food/food trucks", N3050)),"food trucks",ISNUMBER(SEARCH("food/restaurants", N3050)),"restaurants",ISNUMBER(SEARCH("food/small batch", N3050)),"small batch",ISNUMBER(SEARCH("games/mobile games", N3050)),"mobile games",ISNUMBER(SEARCH("games/tabletop games", N3050)),"tabletop games",ISNUMBER(SEARCH("games/video games", N3050)),"video games",ISNUMBER(SEARCH("music/classical music", N3050)),"classical music",ISNUMBER(SEARCH("music/electronic music", N3050)),"electronic music",ISNUMBER(SEARCH("music/faith", N3050)),"faith",ISNUMBER(SEARCH("music/indie rock", N3050)),"indie rock",ISNUMBER(SEARCH("music/jazz", N3050)),"jazz",ISNUMBER(SEARCH("music/metal", N3050)),"metal",ISNUMBER(SEARCH("music/pop", N3050)),"pop",ISNUMBER(SEARCH("music/rock", N3050)),"rock",ISNUMBER(SEARCH("music/world music", N3050)),"world music",ISNUMBER(SEARCH("journalism/audio", N3050)),"audio",ISNUMBER(SEARCH("photography/nature", N3050)),"nature",ISNUMBER(SEARCH("photography/people", N3050)),"people",ISNUMBER(SEARCH("photography/photobooks", N3050)),"photobooks",ISNUMBER(SEARCH("photography/places", N3050)),"places",ISNUMBER(SEARCH("publishing/art books", N3050)),"art books",ISNUMBER(SEARCH("publishing/children's books", N3050)),"children's books",ISNUMBER(SEARCH("publishing/fiction", N3050)),"fiction",ISNUMBER(SEARCH("publishing/nonfiction", N3050)),"nonfiction",ISNUMBER(SEARCH("publishing/radio &amp; podcasts", N3050)),"radio &amp; podcasts",ISNUMBER(SEARCH("publishing/translations", N3050)),"translations",ISNUMBER(SEARCH("technology/gadgets", N3050)),"gadgets",ISNUMBER(SEARCH("technology/hardware", N3050)),"hardware",ISNUMBER(SEARCH("technology/makerspaces", N3050)),"makerspaces",ISNUMBER(SEARCH("technology/space exploration", N3050)),"space exploration",ISNUMBER(SEARCH("technology/wearables", N3050)),"wearables",ISNUMBER(SEARCH("technology/web", N3050)),"web",ISNUMBER(SEARCH("theater/musical", N3050)),"musical",ISNUMBER(SEARCH("theater/plays", N3050)),"plays",ISNUMBER(SEARCH("theater/spaces", N3050)),"spaces")</f>
        <v>spaces</v>
      </c>
      <c r="S3050" s="6">
        <f t="shared" si="238"/>
        <v>41975.901180555549</v>
      </c>
      <c r="T3050" s="6">
        <f t="shared" si="239"/>
        <v>42004.890277777777</v>
      </c>
    </row>
    <row r="3051" spans="1:20" ht="48" hidden="1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tr">
        <f t="shared" si="237"/>
        <v>theater</v>
      </c>
      <c r="R3051" t="str" cm="1">
        <f t="array" ref="R3051">_xlfn.IFS(ISNUMBER(SEARCH("film &amp; video/television", N3051)),"television",ISNUMBER(SEARCH("film &amp; video/animation", N3051)),"animation",ISNUMBER(SEARCH("film &amp; video/documentary", N3051)),"documentary",ISNUMBER(SEARCH("film &amp; video/drama", N3051)),"drama",ISNUMBER(SEARCH("film &amp; video/science fiction", N3051)),"science fiction",ISNUMBER(SEARCH("film &amp; video/shorts", N3051)),"shorts",ISNUMBER(SEARCH("food/food trucks", N3051)),"food trucks",ISNUMBER(SEARCH("food/restaurants", N3051)),"restaurants",ISNUMBER(SEARCH("food/small batch", N3051)),"small batch",ISNUMBER(SEARCH("games/mobile games", N3051)),"mobile games",ISNUMBER(SEARCH("games/tabletop games", N3051)),"tabletop games",ISNUMBER(SEARCH("games/video games", N3051)),"video games",ISNUMBER(SEARCH("music/classical music", N3051)),"classical music",ISNUMBER(SEARCH("music/electronic music", N3051)),"electronic music",ISNUMBER(SEARCH("music/faith", N3051)),"faith",ISNUMBER(SEARCH("music/indie rock", N3051)),"indie rock",ISNUMBER(SEARCH("music/jazz", N3051)),"jazz",ISNUMBER(SEARCH("music/metal", N3051)),"metal",ISNUMBER(SEARCH("music/pop", N3051)),"pop",ISNUMBER(SEARCH("music/rock", N3051)),"rock",ISNUMBER(SEARCH("music/world music", N3051)),"world music",ISNUMBER(SEARCH("journalism/audio", N3051)),"audio",ISNUMBER(SEARCH("photography/nature", N3051)),"nature",ISNUMBER(SEARCH("photography/people", N3051)),"people",ISNUMBER(SEARCH("photography/photobooks", N3051)),"photobooks",ISNUMBER(SEARCH("photography/places", N3051)),"places",ISNUMBER(SEARCH("publishing/art books", N3051)),"art books",ISNUMBER(SEARCH("publishing/children's books", N3051)),"children's books",ISNUMBER(SEARCH("publishing/fiction", N3051)),"fiction",ISNUMBER(SEARCH("publishing/nonfiction", N3051)),"nonfiction",ISNUMBER(SEARCH("publishing/radio &amp; podcasts", N3051)),"radio &amp; podcasts",ISNUMBER(SEARCH("publishing/translations", N3051)),"translations",ISNUMBER(SEARCH("technology/gadgets", N3051)),"gadgets",ISNUMBER(SEARCH("technology/hardware", N3051)),"hardware",ISNUMBER(SEARCH("technology/makerspaces", N3051)),"makerspaces",ISNUMBER(SEARCH("technology/space exploration", N3051)),"space exploration",ISNUMBER(SEARCH("technology/wearables", N3051)),"wearables",ISNUMBER(SEARCH("technology/web", N3051)),"web",ISNUMBER(SEARCH("theater/musical", N3051)),"musical",ISNUMBER(SEARCH("theater/plays", N3051)),"plays",ISNUMBER(SEARCH("theater/spaces", N3051)),"spaces")</f>
        <v>spaces</v>
      </c>
      <c r="S3051" s="6">
        <f t="shared" si="238"/>
        <v>42139.014525462961</v>
      </c>
      <c r="T3051" s="6">
        <f t="shared" si="239"/>
        <v>42169.014525462961</v>
      </c>
    </row>
    <row r="3052" spans="1:20" ht="32" hidden="1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tr">
        <f t="shared" si="237"/>
        <v>theater</v>
      </c>
      <c r="R3052" t="str" cm="1">
        <f t="array" ref="R3052">_xlfn.IFS(ISNUMBER(SEARCH("film &amp; video/television", N3052)),"television",ISNUMBER(SEARCH("film &amp; video/animation", N3052)),"animation",ISNUMBER(SEARCH("film &amp; video/documentary", N3052)),"documentary",ISNUMBER(SEARCH("film &amp; video/drama", N3052)),"drama",ISNUMBER(SEARCH("film &amp; video/science fiction", N3052)),"science fiction",ISNUMBER(SEARCH("film &amp; video/shorts", N3052)),"shorts",ISNUMBER(SEARCH("food/food trucks", N3052)),"food trucks",ISNUMBER(SEARCH("food/restaurants", N3052)),"restaurants",ISNUMBER(SEARCH("food/small batch", N3052)),"small batch",ISNUMBER(SEARCH("games/mobile games", N3052)),"mobile games",ISNUMBER(SEARCH("games/tabletop games", N3052)),"tabletop games",ISNUMBER(SEARCH("games/video games", N3052)),"video games",ISNUMBER(SEARCH("music/classical music", N3052)),"classical music",ISNUMBER(SEARCH("music/electronic music", N3052)),"electronic music",ISNUMBER(SEARCH("music/faith", N3052)),"faith",ISNUMBER(SEARCH("music/indie rock", N3052)),"indie rock",ISNUMBER(SEARCH("music/jazz", N3052)),"jazz",ISNUMBER(SEARCH("music/metal", N3052)),"metal",ISNUMBER(SEARCH("music/pop", N3052)),"pop",ISNUMBER(SEARCH("music/rock", N3052)),"rock",ISNUMBER(SEARCH("music/world music", N3052)),"world music",ISNUMBER(SEARCH("journalism/audio", N3052)),"audio",ISNUMBER(SEARCH("photography/nature", N3052)),"nature",ISNUMBER(SEARCH("photography/people", N3052)),"people",ISNUMBER(SEARCH("photography/photobooks", N3052)),"photobooks",ISNUMBER(SEARCH("photography/places", N3052)),"places",ISNUMBER(SEARCH("publishing/art books", N3052)),"art books",ISNUMBER(SEARCH("publishing/children's books", N3052)),"children's books",ISNUMBER(SEARCH("publishing/fiction", N3052)),"fiction",ISNUMBER(SEARCH("publishing/nonfiction", N3052)),"nonfiction",ISNUMBER(SEARCH("publishing/radio &amp; podcasts", N3052)),"radio &amp; podcasts",ISNUMBER(SEARCH("publishing/translations", N3052)),"translations",ISNUMBER(SEARCH("technology/gadgets", N3052)),"gadgets",ISNUMBER(SEARCH("technology/hardware", N3052)),"hardware",ISNUMBER(SEARCH("technology/makerspaces", N3052)),"makerspaces",ISNUMBER(SEARCH("technology/space exploration", N3052)),"space exploration",ISNUMBER(SEARCH("technology/wearables", N3052)),"wearables",ISNUMBER(SEARCH("technology/web", N3052)),"web",ISNUMBER(SEARCH("theater/musical", N3052)),"musical",ISNUMBER(SEARCH("theater/plays", N3052)),"plays",ISNUMBER(SEARCH("theater/spaces", N3052)),"spaces")</f>
        <v>spaces</v>
      </c>
      <c r="S3052" s="6">
        <f t="shared" si="238"/>
        <v>42465.16851851852</v>
      </c>
      <c r="T3052" s="6">
        <f t="shared" si="239"/>
        <v>42495.16851851852</v>
      </c>
    </row>
    <row r="3053" spans="1:20" ht="48" hidden="1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tr">
        <f t="shared" si="237"/>
        <v>theater</v>
      </c>
      <c r="R3053" t="str" cm="1">
        <f t="array" ref="R3053">_xlfn.IFS(ISNUMBER(SEARCH("film &amp; video/television", N3053)),"television",ISNUMBER(SEARCH("film &amp; video/animation", N3053)),"animation",ISNUMBER(SEARCH("film &amp; video/documentary", N3053)),"documentary",ISNUMBER(SEARCH("film &amp; video/drama", N3053)),"drama",ISNUMBER(SEARCH("film &amp; video/science fiction", N3053)),"science fiction",ISNUMBER(SEARCH("film &amp; video/shorts", N3053)),"shorts",ISNUMBER(SEARCH("food/food trucks", N3053)),"food trucks",ISNUMBER(SEARCH("food/restaurants", N3053)),"restaurants",ISNUMBER(SEARCH("food/small batch", N3053)),"small batch",ISNUMBER(SEARCH("games/mobile games", N3053)),"mobile games",ISNUMBER(SEARCH("games/tabletop games", N3053)),"tabletop games",ISNUMBER(SEARCH("games/video games", N3053)),"video games",ISNUMBER(SEARCH("music/classical music", N3053)),"classical music",ISNUMBER(SEARCH("music/electronic music", N3053)),"electronic music",ISNUMBER(SEARCH("music/faith", N3053)),"faith",ISNUMBER(SEARCH("music/indie rock", N3053)),"indie rock",ISNUMBER(SEARCH("music/jazz", N3053)),"jazz",ISNUMBER(SEARCH("music/metal", N3053)),"metal",ISNUMBER(SEARCH("music/pop", N3053)),"pop",ISNUMBER(SEARCH("music/rock", N3053)),"rock",ISNUMBER(SEARCH("music/world music", N3053)),"world music",ISNUMBER(SEARCH("journalism/audio", N3053)),"audio",ISNUMBER(SEARCH("photography/nature", N3053)),"nature",ISNUMBER(SEARCH("photography/people", N3053)),"people",ISNUMBER(SEARCH("photography/photobooks", N3053)),"photobooks",ISNUMBER(SEARCH("photography/places", N3053)),"places",ISNUMBER(SEARCH("publishing/art books", N3053)),"art books",ISNUMBER(SEARCH("publishing/children's books", N3053)),"children's books",ISNUMBER(SEARCH("publishing/fiction", N3053)),"fiction",ISNUMBER(SEARCH("publishing/nonfiction", N3053)),"nonfiction",ISNUMBER(SEARCH("publishing/radio &amp; podcasts", N3053)),"radio &amp; podcasts",ISNUMBER(SEARCH("publishing/translations", N3053)),"translations",ISNUMBER(SEARCH("technology/gadgets", N3053)),"gadgets",ISNUMBER(SEARCH("technology/hardware", N3053)),"hardware",ISNUMBER(SEARCH("technology/makerspaces", N3053)),"makerspaces",ISNUMBER(SEARCH("technology/space exploration", N3053)),"space exploration",ISNUMBER(SEARCH("technology/wearables", N3053)),"wearables",ISNUMBER(SEARCH("technology/web", N3053)),"web",ISNUMBER(SEARCH("theater/musical", N3053)),"musical",ISNUMBER(SEARCH("theater/plays", N3053)),"plays",ISNUMBER(SEARCH("theater/spaces", N3053)),"spaces")</f>
        <v>spaces</v>
      </c>
      <c r="S3053" s="6">
        <f t="shared" si="238"/>
        <v>42744.416030092587</v>
      </c>
      <c r="T3053" s="6">
        <f t="shared" si="239"/>
        <v>42774.416030092587</v>
      </c>
    </row>
    <row r="3054" spans="1:20" ht="32" hidden="1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tr">
        <f t="shared" si="237"/>
        <v>theater</v>
      </c>
      <c r="R3054" t="str" cm="1">
        <f t="array" ref="R3054">_xlfn.IFS(ISNUMBER(SEARCH("film &amp; video/television", N3054)),"television",ISNUMBER(SEARCH("film &amp; video/animation", N3054)),"animation",ISNUMBER(SEARCH("film &amp; video/documentary", N3054)),"documentary",ISNUMBER(SEARCH("film &amp; video/drama", N3054)),"drama",ISNUMBER(SEARCH("film &amp; video/science fiction", N3054)),"science fiction",ISNUMBER(SEARCH("film &amp; video/shorts", N3054)),"shorts",ISNUMBER(SEARCH("food/food trucks", N3054)),"food trucks",ISNUMBER(SEARCH("food/restaurants", N3054)),"restaurants",ISNUMBER(SEARCH("food/small batch", N3054)),"small batch",ISNUMBER(SEARCH("games/mobile games", N3054)),"mobile games",ISNUMBER(SEARCH("games/tabletop games", N3054)),"tabletop games",ISNUMBER(SEARCH("games/video games", N3054)),"video games",ISNUMBER(SEARCH("music/classical music", N3054)),"classical music",ISNUMBER(SEARCH("music/electronic music", N3054)),"electronic music",ISNUMBER(SEARCH("music/faith", N3054)),"faith",ISNUMBER(SEARCH("music/indie rock", N3054)),"indie rock",ISNUMBER(SEARCH("music/jazz", N3054)),"jazz",ISNUMBER(SEARCH("music/metal", N3054)),"metal",ISNUMBER(SEARCH("music/pop", N3054)),"pop",ISNUMBER(SEARCH("music/rock", N3054)),"rock",ISNUMBER(SEARCH("music/world music", N3054)),"world music",ISNUMBER(SEARCH("journalism/audio", N3054)),"audio",ISNUMBER(SEARCH("photography/nature", N3054)),"nature",ISNUMBER(SEARCH("photography/people", N3054)),"people",ISNUMBER(SEARCH("photography/photobooks", N3054)),"photobooks",ISNUMBER(SEARCH("photography/places", N3054)),"places",ISNUMBER(SEARCH("publishing/art books", N3054)),"art books",ISNUMBER(SEARCH("publishing/children's books", N3054)),"children's books",ISNUMBER(SEARCH("publishing/fiction", N3054)),"fiction",ISNUMBER(SEARCH("publishing/nonfiction", N3054)),"nonfiction",ISNUMBER(SEARCH("publishing/radio &amp; podcasts", N3054)),"radio &amp; podcasts",ISNUMBER(SEARCH("publishing/translations", N3054)),"translations",ISNUMBER(SEARCH("technology/gadgets", N3054)),"gadgets",ISNUMBER(SEARCH("technology/hardware", N3054)),"hardware",ISNUMBER(SEARCH("technology/makerspaces", N3054)),"makerspaces",ISNUMBER(SEARCH("technology/space exploration", N3054)),"space exploration",ISNUMBER(SEARCH("technology/wearables", N3054)),"wearables",ISNUMBER(SEARCH("technology/web", N3054)),"web",ISNUMBER(SEARCH("theater/musical", N3054)),"musical",ISNUMBER(SEARCH("theater/plays", N3054)),"plays",ISNUMBER(SEARCH("theater/spaces", N3054)),"spaces")</f>
        <v>spaces</v>
      </c>
      <c r="S3054" s="6">
        <f t="shared" si="238"/>
        <v>42122.670069444444</v>
      </c>
      <c r="T3054" s="6">
        <f t="shared" si="239"/>
        <v>42152.665972222225</v>
      </c>
    </row>
    <row r="3055" spans="1:20" ht="48" hidden="1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tr">
        <f t="shared" si="237"/>
        <v>theater</v>
      </c>
      <c r="R3055" t="str" cm="1">
        <f t="array" ref="R3055">_xlfn.IFS(ISNUMBER(SEARCH("film &amp; video/television", N3055)),"television",ISNUMBER(SEARCH("film &amp; video/animation", N3055)),"animation",ISNUMBER(SEARCH("film &amp; video/documentary", N3055)),"documentary",ISNUMBER(SEARCH("film &amp; video/drama", N3055)),"drama",ISNUMBER(SEARCH("film &amp; video/science fiction", N3055)),"science fiction",ISNUMBER(SEARCH("film &amp; video/shorts", N3055)),"shorts",ISNUMBER(SEARCH("food/food trucks", N3055)),"food trucks",ISNUMBER(SEARCH("food/restaurants", N3055)),"restaurants",ISNUMBER(SEARCH("food/small batch", N3055)),"small batch",ISNUMBER(SEARCH("games/mobile games", N3055)),"mobile games",ISNUMBER(SEARCH("games/tabletop games", N3055)),"tabletop games",ISNUMBER(SEARCH("games/video games", N3055)),"video games",ISNUMBER(SEARCH("music/classical music", N3055)),"classical music",ISNUMBER(SEARCH("music/electronic music", N3055)),"electronic music",ISNUMBER(SEARCH("music/faith", N3055)),"faith",ISNUMBER(SEARCH("music/indie rock", N3055)),"indie rock",ISNUMBER(SEARCH("music/jazz", N3055)),"jazz",ISNUMBER(SEARCH("music/metal", N3055)),"metal",ISNUMBER(SEARCH("music/pop", N3055)),"pop",ISNUMBER(SEARCH("music/rock", N3055)),"rock",ISNUMBER(SEARCH("music/world music", N3055)),"world music",ISNUMBER(SEARCH("journalism/audio", N3055)),"audio",ISNUMBER(SEARCH("photography/nature", N3055)),"nature",ISNUMBER(SEARCH("photography/people", N3055)),"people",ISNUMBER(SEARCH("photography/photobooks", N3055)),"photobooks",ISNUMBER(SEARCH("photography/places", N3055)),"places",ISNUMBER(SEARCH("publishing/art books", N3055)),"art books",ISNUMBER(SEARCH("publishing/children's books", N3055)),"children's books",ISNUMBER(SEARCH("publishing/fiction", N3055)),"fiction",ISNUMBER(SEARCH("publishing/nonfiction", N3055)),"nonfiction",ISNUMBER(SEARCH("publishing/radio &amp; podcasts", N3055)),"radio &amp; podcasts",ISNUMBER(SEARCH("publishing/translations", N3055)),"translations",ISNUMBER(SEARCH("technology/gadgets", N3055)),"gadgets",ISNUMBER(SEARCH("technology/hardware", N3055)),"hardware",ISNUMBER(SEARCH("technology/makerspaces", N3055)),"makerspaces",ISNUMBER(SEARCH("technology/space exploration", N3055)),"space exploration",ISNUMBER(SEARCH("technology/wearables", N3055)),"wearables",ISNUMBER(SEARCH("technology/web", N3055)),"web",ISNUMBER(SEARCH("theater/musical", N3055)),"musical",ISNUMBER(SEARCH("theater/plays", N3055)),"plays",ISNUMBER(SEARCH("theater/spaces", N3055)),"spaces")</f>
        <v>spaces</v>
      </c>
      <c r="S3055" s="6">
        <f t="shared" si="238"/>
        <v>41862.761724537035</v>
      </c>
      <c r="T3055" s="6">
        <f t="shared" si="239"/>
        <v>41914.165972222225</v>
      </c>
    </row>
    <row r="3056" spans="1:20" ht="48" hidden="1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v>0</v>
      </c>
      <c r="Q3056" t="str">
        <f t="shared" si="237"/>
        <v>theater</v>
      </c>
      <c r="R3056" t="str" cm="1">
        <f t="array" ref="R3056">_xlfn.IFS(ISNUMBER(SEARCH("film &amp; video/television", N3056)),"television",ISNUMBER(SEARCH("film &amp; video/animation", N3056)),"animation",ISNUMBER(SEARCH("film &amp; video/documentary", N3056)),"documentary",ISNUMBER(SEARCH("film &amp; video/drama", N3056)),"drama",ISNUMBER(SEARCH("film &amp; video/science fiction", N3056)),"science fiction",ISNUMBER(SEARCH("film &amp; video/shorts", N3056)),"shorts",ISNUMBER(SEARCH("food/food trucks", N3056)),"food trucks",ISNUMBER(SEARCH("food/restaurants", N3056)),"restaurants",ISNUMBER(SEARCH("food/small batch", N3056)),"small batch",ISNUMBER(SEARCH("games/mobile games", N3056)),"mobile games",ISNUMBER(SEARCH("games/tabletop games", N3056)),"tabletop games",ISNUMBER(SEARCH("games/video games", N3056)),"video games",ISNUMBER(SEARCH("music/classical music", N3056)),"classical music",ISNUMBER(SEARCH("music/electronic music", N3056)),"electronic music",ISNUMBER(SEARCH("music/faith", N3056)),"faith",ISNUMBER(SEARCH("music/indie rock", N3056)),"indie rock",ISNUMBER(SEARCH("music/jazz", N3056)),"jazz",ISNUMBER(SEARCH("music/metal", N3056)),"metal",ISNUMBER(SEARCH("music/pop", N3056)),"pop",ISNUMBER(SEARCH("music/rock", N3056)),"rock",ISNUMBER(SEARCH("music/world music", N3056)),"world music",ISNUMBER(SEARCH("journalism/audio", N3056)),"audio",ISNUMBER(SEARCH("photography/nature", N3056)),"nature",ISNUMBER(SEARCH("photography/people", N3056)),"people",ISNUMBER(SEARCH("photography/photobooks", N3056)),"photobooks",ISNUMBER(SEARCH("photography/places", N3056)),"places",ISNUMBER(SEARCH("publishing/art books", N3056)),"art books",ISNUMBER(SEARCH("publishing/children's books", N3056)),"children's books",ISNUMBER(SEARCH("publishing/fiction", N3056)),"fiction",ISNUMBER(SEARCH("publishing/nonfiction", N3056)),"nonfiction",ISNUMBER(SEARCH("publishing/radio &amp; podcasts", N3056)),"radio &amp; podcasts",ISNUMBER(SEARCH("publishing/translations", N3056)),"translations",ISNUMBER(SEARCH("technology/gadgets", N3056)),"gadgets",ISNUMBER(SEARCH("technology/hardware", N3056)),"hardware",ISNUMBER(SEARCH("technology/makerspaces", N3056)),"makerspaces",ISNUMBER(SEARCH("technology/space exploration", N3056)),"space exploration",ISNUMBER(SEARCH("technology/wearables", N3056)),"wearables",ISNUMBER(SEARCH("technology/web", N3056)),"web",ISNUMBER(SEARCH("theater/musical", N3056)),"musical",ISNUMBER(SEARCH("theater/plays", N3056)),"plays",ISNUMBER(SEARCH("theater/spaces", N3056)),"spaces")</f>
        <v>spaces</v>
      </c>
      <c r="S3056" s="6">
        <f t="shared" si="238"/>
        <v>42027.832800925928</v>
      </c>
      <c r="T3056" s="6">
        <f t="shared" si="239"/>
        <v>42065.044444444444</v>
      </c>
    </row>
    <row r="3057" spans="1:20" ht="48" hidden="1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tr">
        <f t="shared" si="237"/>
        <v>theater</v>
      </c>
      <c r="R3057" t="str" cm="1">
        <f t="array" ref="R3057">_xlfn.IFS(ISNUMBER(SEARCH("film &amp; video/television", N3057)),"television",ISNUMBER(SEARCH("film &amp; video/animation", N3057)),"animation",ISNUMBER(SEARCH("film &amp; video/documentary", N3057)),"documentary",ISNUMBER(SEARCH("film &amp; video/drama", N3057)),"drama",ISNUMBER(SEARCH("film &amp; video/science fiction", N3057)),"science fiction",ISNUMBER(SEARCH("film &amp; video/shorts", N3057)),"shorts",ISNUMBER(SEARCH("food/food trucks", N3057)),"food trucks",ISNUMBER(SEARCH("food/restaurants", N3057)),"restaurants",ISNUMBER(SEARCH("food/small batch", N3057)),"small batch",ISNUMBER(SEARCH("games/mobile games", N3057)),"mobile games",ISNUMBER(SEARCH("games/tabletop games", N3057)),"tabletop games",ISNUMBER(SEARCH("games/video games", N3057)),"video games",ISNUMBER(SEARCH("music/classical music", N3057)),"classical music",ISNUMBER(SEARCH("music/electronic music", N3057)),"electronic music",ISNUMBER(SEARCH("music/faith", N3057)),"faith",ISNUMBER(SEARCH("music/indie rock", N3057)),"indie rock",ISNUMBER(SEARCH("music/jazz", N3057)),"jazz",ISNUMBER(SEARCH("music/metal", N3057)),"metal",ISNUMBER(SEARCH("music/pop", N3057)),"pop",ISNUMBER(SEARCH("music/rock", N3057)),"rock",ISNUMBER(SEARCH("music/world music", N3057)),"world music",ISNUMBER(SEARCH("journalism/audio", N3057)),"audio",ISNUMBER(SEARCH("photography/nature", N3057)),"nature",ISNUMBER(SEARCH("photography/people", N3057)),"people",ISNUMBER(SEARCH("photography/photobooks", N3057)),"photobooks",ISNUMBER(SEARCH("photography/places", N3057)),"places",ISNUMBER(SEARCH("publishing/art books", N3057)),"art books",ISNUMBER(SEARCH("publishing/children's books", N3057)),"children's books",ISNUMBER(SEARCH("publishing/fiction", N3057)),"fiction",ISNUMBER(SEARCH("publishing/nonfiction", N3057)),"nonfiction",ISNUMBER(SEARCH("publishing/radio &amp; podcasts", N3057)),"radio &amp; podcasts",ISNUMBER(SEARCH("publishing/translations", N3057)),"translations",ISNUMBER(SEARCH("technology/gadgets", N3057)),"gadgets",ISNUMBER(SEARCH("technology/hardware", N3057)),"hardware",ISNUMBER(SEARCH("technology/makerspaces", N3057)),"makerspaces",ISNUMBER(SEARCH("technology/space exploration", N3057)),"space exploration",ISNUMBER(SEARCH("technology/wearables", N3057)),"wearables",ISNUMBER(SEARCH("technology/web", N3057)),"web",ISNUMBER(SEARCH("theater/musical", N3057)),"musical",ISNUMBER(SEARCH("theater/plays", N3057)),"plays",ISNUMBER(SEARCH("theater/spaces", N3057)),"spaces")</f>
        <v>spaces</v>
      </c>
      <c r="S3057" s="6">
        <f t="shared" si="238"/>
        <v>41953.95821759259</v>
      </c>
      <c r="T3057" s="6">
        <f t="shared" si="239"/>
        <v>42013.95821759259</v>
      </c>
    </row>
    <row r="3058" spans="1:20" ht="48" hidden="1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v>0</v>
      </c>
      <c r="Q3058" t="str">
        <f t="shared" si="237"/>
        <v>theater</v>
      </c>
      <c r="R3058" t="str" cm="1">
        <f t="array" ref="R3058">_xlfn.IFS(ISNUMBER(SEARCH("film &amp; video/television", N3058)),"television",ISNUMBER(SEARCH("film &amp; video/animation", N3058)),"animation",ISNUMBER(SEARCH("film &amp; video/documentary", N3058)),"documentary",ISNUMBER(SEARCH("film &amp; video/drama", N3058)),"drama",ISNUMBER(SEARCH("film &amp; video/science fiction", N3058)),"science fiction",ISNUMBER(SEARCH("film &amp; video/shorts", N3058)),"shorts",ISNUMBER(SEARCH("food/food trucks", N3058)),"food trucks",ISNUMBER(SEARCH("food/restaurants", N3058)),"restaurants",ISNUMBER(SEARCH("food/small batch", N3058)),"small batch",ISNUMBER(SEARCH("games/mobile games", N3058)),"mobile games",ISNUMBER(SEARCH("games/tabletop games", N3058)),"tabletop games",ISNUMBER(SEARCH("games/video games", N3058)),"video games",ISNUMBER(SEARCH("music/classical music", N3058)),"classical music",ISNUMBER(SEARCH("music/electronic music", N3058)),"electronic music",ISNUMBER(SEARCH("music/faith", N3058)),"faith",ISNUMBER(SEARCH("music/indie rock", N3058)),"indie rock",ISNUMBER(SEARCH("music/jazz", N3058)),"jazz",ISNUMBER(SEARCH("music/metal", N3058)),"metal",ISNUMBER(SEARCH("music/pop", N3058)),"pop",ISNUMBER(SEARCH("music/rock", N3058)),"rock",ISNUMBER(SEARCH("music/world music", N3058)),"world music",ISNUMBER(SEARCH("journalism/audio", N3058)),"audio",ISNUMBER(SEARCH("photography/nature", N3058)),"nature",ISNUMBER(SEARCH("photography/people", N3058)),"people",ISNUMBER(SEARCH("photography/photobooks", N3058)),"photobooks",ISNUMBER(SEARCH("photography/places", N3058)),"places",ISNUMBER(SEARCH("publishing/art books", N3058)),"art books",ISNUMBER(SEARCH("publishing/children's books", N3058)),"children's books",ISNUMBER(SEARCH("publishing/fiction", N3058)),"fiction",ISNUMBER(SEARCH("publishing/nonfiction", N3058)),"nonfiction",ISNUMBER(SEARCH("publishing/radio &amp; podcasts", N3058)),"radio &amp; podcasts",ISNUMBER(SEARCH("publishing/translations", N3058)),"translations",ISNUMBER(SEARCH("technology/gadgets", N3058)),"gadgets",ISNUMBER(SEARCH("technology/hardware", N3058)),"hardware",ISNUMBER(SEARCH("technology/makerspaces", N3058)),"makerspaces",ISNUMBER(SEARCH("technology/space exploration", N3058)),"space exploration",ISNUMBER(SEARCH("technology/wearables", N3058)),"wearables",ISNUMBER(SEARCH("technology/web", N3058)),"web",ISNUMBER(SEARCH("theater/musical", N3058)),"musical",ISNUMBER(SEARCH("theater/plays", N3058)),"plays",ISNUMBER(SEARCH("theater/spaces", N3058)),"spaces")</f>
        <v>spaces</v>
      </c>
      <c r="S3058" s="6">
        <f t="shared" si="238"/>
        <v>41851.636388888888</v>
      </c>
      <c r="T3058" s="6">
        <f t="shared" si="239"/>
        <v>41911.636388888888</v>
      </c>
    </row>
    <row r="3059" spans="1:20" ht="48" hidden="1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v>0</v>
      </c>
      <c r="Q3059" t="str">
        <f t="shared" si="237"/>
        <v>theater</v>
      </c>
      <c r="R3059" t="str" cm="1">
        <f t="array" ref="R3059">_xlfn.IFS(ISNUMBER(SEARCH("film &amp; video/television", N3059)),"television",ISNUMBER(SEARCH("film &amp; video/animation", N3059)),"animation",ISNUMBER(SEARCH("film &amp; video/documentary", N3059)),"documentary",ISNUMBER(SEARCH("film &amp; video/drama", N3059)),"drama",ISNUMBER(SEARCH("film &amp; video/science fiction", N3059)),"science fiction",ISNUMBER(SEARCH("film &amp; video/shorts", N3059)),"shorts",ISNUMBER(SEARCH("food/food trucks", N3059)),"food trucks",ISNUMBER(SEARCH("food/restaurants", N3059)),"restaurants",ISNUMBER(SEARCH("food/small batch", N3059)),"small batch",ISNUMBER(SEARCH("games/mobile games", N3059)),"mobile games",ISNUMBER(SEARCH("games/tabletop games", N3059)),"tabletop games",ISNUMBER(SEARCH("games/video games", N3059)),"video games",ISNUMBER(SEARCH("music/classical music", N3059)),"classical music",ISNUMBER(SEARCH("music/electronic music", N3059)),"electronic music",ISNUMBER(SEARCH("music/faith", N3059)),"faith",ISNUMBER(SEARCH("music/indie rock", N3059)),"indie rock",ISNUMBER(SEARCH("music/jazz", N3059)),"jazz",ISNUMBER(SEARCH("music/metal", N3059)),"metal",ISNUMBER(SEARCH("music/pop", N3059)),"pop",ISNUMBER(SEARCH("music/rock", N3059)),"rock",ISNUMBER(SEARCH("music/world music", N3059)),"world music",ISNUMBER(SEARCH("journalism/audio", N3059)),"audio",ISNUMBER(SEARCH("photography/nature", N3059)),"nature",ISNUMBER(SEARCH("photography/people", N3059)),"people",ISNUMBER(SEARCH("photography/photobooks", N3059)),"photobooks",ISNUMBER(SEARCH("photography/places", N3059)),"places",ISNUMBER(SEARCH("publishing/art books", N3059)),"art books",ISNUMBER(SEARCH("publishing/children's books", N3059)),"children's books",ISNUMBER(SEARCH("publishing/fiction", N3059)),"fiction",ISNUMBER(SEARCH("publishing/nonfiction", N3059)),"nonfiction",ISNUMBER(SEARCH("publishing/radio &amp; podcasts", N3059)),"radio &amp; podcasts",ISNUMBER(SEARCH("publishing/translations", N3059)),"translations",ISNUMBER(SEARCH("technology/gadgets", N3059)),"gadgets",ISNUMBER(SEARCH("technology/hardware", N3059)),"hardware",ISNUMBER(SEARCH("technology/makerspaces", N3059)),"makerspaces",ISNUMBER(SEARCH("technology/space exploration", N3059)),"space exploration",ISNUMBER(SEARCH("technology/wearables", N3059)),"wearables",ISNUMBER(SEARCH("technology/web", N3059)),"web",ISNUMBER(SEARCH("theater/musical", N3059)),"musical",ISNUMBER(SEARCH("theater/plays", N3059)),"plays",ISNUMBER(SEARCH("theater/spaces", N3059)),"spaces")</f>
        <v>spaces</v>
      </c>
      <c r="S3059" s="6">
        <f t="shared" si="238"/>
        <v>42433.650590277779</v>
      </c>
      <c r="T3059" s="6">
        <f t="shared" si="239"/>
        <v>42463.608923611115</v>
      </c>
    </row>
    <row r="3060" spans="1:20" ht="48" hidden="1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tr">
        <f t="shared" si="237"/>
        <v>theater</v>
      </c>
      <c r="R3060" t="str" cm="1">
        <f t="array" ref="R3060">_xlfn.IFS(ISNUMBER(SEARCH("film &amp; video/television", N3060)),"television",ISNUMBER(SEARCH("film &amp; video/animation", N3060)),"animation",ISNUMBER(SEARCH("film &amp; video/documentary", N3060)),"documentary",ISNUMBER(SEARCH("film &amp; video/drama", N3060)),"drama",ISNUMBER(SEARCH("film &amp; video/science fiction", N3060)),"science fiction",ISNUMBER(SEARCH("film &amp; video/shorts", N3060)),"shorts",ISNUMBER(SEARCH("food/food trucks", N3060)),"food trucks",ISNUMBER(SEARCH("food/restaurants", N3060)),"restaurants",ISNUMBER(SEARCH("food/small batch", N3060)),"small batch",ISNUMBER(SEARCH("games/mobile games", N3060)),"mobile games",ISNUMBER(SEARCH("games/tabletop games", N3060)),"tabletop games",ISNUMBER(SEARCH("games/video games", N3060)),"video games",ISNUMBER(SEARCH("music/classical music", N3060)),"classical music",ISNUMBER(SEARCH("music/electronic music", N3060)),"electronic music",ISNUMBER(SEARCH("music/faith", N3060)),"faith",ISNUMBER(SEARCH("music/indie rock", N3060)),"indie rock",ISNUMBER(SEARCH("music/jazz", N3060)),"jazz",ISNUMBER(SEARCH("music/metal", N3060)),"metal",ISNUMBER(SEARCH("music/pop", N3060)),"pop",ISNUMBER(SEARCH("music/rock", N3060)),"rock",ISNUMBER(SEARCH("music/world music", N3060)),"world music",ISNUMBER(SEARCH("journalism/audio", N3060)),"audio",ISNUMBER(SEARCH("photography/nature", N3060)),"nature",ISNUMBER(SEARCH("photography/people", N3060)),"people",ISNUMBER(SEARCH("photography/photobooks", N3060)),"photobooks",ISNUMBER(SEARCH("photography/places", N3060)),"places",ISNUMBER(SEARCH("publishing/art books", N3060)),"art books",ISNUMBER(SEARCH("publishing/children's books", N3060)),"children's books",ISNUMBER(SEARCH("publishing/fiction", N3060)),"fiction",ISNUMBER(SEARCH("publishing/nonfiction", N3060)),"nonfiction",ISNUMBER(SEARCH("publishing/radio &amp; podcasts", N3060)),"radio &amp; podcasts",ISNUMBER(SEARCH("publishing/translations", N3060)),"translations",ISNUMBER(SEARCH("technology/gadgets", N3060)),"gadgets",ISNUMBER(SEARCH("technology/hardware", N3060)),"hardware",ISNUMBER(SEARCH("technology/makerspaces", N3060)),"makerspaces",ISNUMBER(SEARCH("technology/space exploration", N3060)),"space exploration",ISNUMBER(SEARCH("technology/wearables", N3060)),"wearables",ISNUMBER(SEARCH("technology/web", N3060)),"web",ISNUMBER(SEARCH("theater/musical", N3060)),"musical",ISNUMBER(SEARCH("theater/plays", N3060)),"plays",ISNUMBER(SEARCH("theater/spaces", N3060)),"spaces")</f>
        <v>spaces</v>
      </c>
      <c r="S3060" s="6">
        <f t="shared" si="238"/>
        <v>42460.374305555553</v>
      </c>
      <c r="T3060" s="6">
        <f t="shared" si="239"/>
        <v>42510.374305555553</v>
      </c>
    </row>
    <row r="3061" spans="1:20" ht="48" hidden="1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tr">
        <f t="shared" si="237"/>
        <v>theater</v>
      </c>
      <c r="R3061" t="str" cm="1">
        <f t="array" ref="R3061">_xlfn.IFS(ISNUMBER(SEARCH("film &amp; video/television", N3061)),"television",ISNUMBER(SEARCH("film &amp; video/animation", N3061)),"animation",ISNUMBER(SEARCH("film &amp; video/documentary", N3061)),"documentary",ISNUMBER(SEARCH("film &amp; video/drama", N3061)),"drama",ISNUMBER(SEARCH("film &amp; video/science fiction", N3061)),"science fiction",ISNUMBER(SEARCH("film &amp; video/shorts", N3061)),"shorts",ISNUMBER(SEARCH("food/food trucks", N3061)),"food trucks",ISNUMBER(SEARCH("food/restaurants", N3061)),"restaurants",ISNUMBER(SEARCH("food/small batch", N3061)),"small batch",ISNUMBER(SEARCH("games/mobile games", N3061)),"mobile games",ISNUMBER(SEARCH("games/tabletop games", N3061)),"tabletop games",ISNUMBER(SEARCH("games/video games", N3061)),"video games",ISNUMBER(SEARCH("music/classical music", N3061)),"classical music",ISNUMBER(SEARCH("music/electronic music", N3061)),"electronic music",ISNUMBER(SEARCH("music/faith", N3061)),"faith",ISNUMBER(SEARCH("music/indie rock", N3061)),"indie rock",ISNUMBER(SEARCH("music/jazz", N3061)),"jazz",ISNUMBER(SEARCH("music/metal", N3061)),"metal",ISNUMBER(SEARCH("music/pop", N3061)),"pop",ISNUMBER(SEARCH("music/rock", N3061)),"rock",ISNUMBER(SEARCH("music/world music", N3061)),"world music",ISNUMBER(SEARCH("journalism/audio", N3061)),"audio",ISNUMBER(SEARCH("photography/nature", N3061)),"nature",ISNUMBER(SEARCH("photography/people", N3061)),"people",ISNUMBER(SEARCH("photography/photobooks", N3061)),"photobooks",ISNUMBER(SEARCH("photography/places", N3061)),"places",ISNUMBER(SEARCH("publishing/art books", N3061)),"art books",ISNUMBER(SEARCH("publishing/children's books", N3061)),"children's books",ISNUMBER(SEARCH("publishing/fiction", N3061)),"fiction",ISNUMBER(SEARCH("publishing/nonfiction", N3061)),"nonfiction",ISNUMBER(SEARCH("publishing/radio &amp; podcasts", N3061)),"radio &amp; podcasts",ISNUMBER(SEARCH("publishing/translations", N3061)),"translations",ISNUMBER(SEARCH("technology/gadgets", N3061)),"gadgets",ISNUMBER(SEARCH("technology/hardware", N3061)),"hardware",ISNUMBER(SEARCH("technology/makerspaces", N3061)),"makerspaces",ISNUMBER(SEARCH("technology/space exploration", N3061)),"space exploration",ISNUMBER(SEARCH("technology/wearables", N3061)),"wearables",ISNUMBER(SEARCH("technology/web", N3061)),"web",ISNUMBER(SEARCH("theater/musical", N3061)),"musical",ISNUMBER(SEARCH("theater/plays", N3061)),"plays",ISNUMBER(SEARCH("theater/spaces", N3061)),"spaces")</f>
        <v>spaces</v>
      </c>
      <c r="S3061" s="6">
        <f t="shared" si="238"/>
        <v>41829.935717592591</v>
      </c>
      <c r="T3061" s="6">
        <f t="shared" si="239"/>
        <v>41859.935717592591</v>
      </c>
    </row>
    <row r="3062" spans="1:20" ht="32" hidden="1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tr">
        <f t="shared" si="237"/>
        <v>theater</v>
      </c>
      <c r="R3062" t="str" cm="1">
        <f t="array" ref="R3062">_xlfn.IFS(ISNUMBER(SEARCH("film &amp; video/television", N3062)),"television",ISNUMBER(SEARCH("film &amp; video/animation", N3062)),"animation",ISNUMBER(SEARCH("film &amp; video/documentary", N3062)),"documentary",ISNUMBER(SEARCH("film &amp; video/drama", N3062)),"drama",ISNUMBER(SEARCH("film &amp; video/science fiction", N3062)),"science fiction",ISNUMBER(SEARCH("film &amp; video/shorts", N3062)),"shorts",ISNUMBER(SEARCH("food/food trucks", N3062)),"food trucks",ISNUMBER(SEARCH("food/restaurants", N3062)),"restaurants",ISNUMBER(SEARCH("food/small batch", N3062)),"small batch",ISNUMBER(SEARCH("games/mobile games", N3062)),"mobile games",ISNUMBER(SEARCH("games/tabletop games", N3062)),"tabletop games",ISNUMBER(SEARCH("games/video games", N3062)),"video games",ISNUMBER(SEARCH("music/classical music", N3062)),"classical music",ISNUMBER(SEARCH("music/electronic music", N3062)),"electronic music",ISNUMBER(SEARCH("music/faith", N3062)),"faith",ISNUMBER(SEARCH("music/indie rock", N3062)),"indie rock",ISNUMBER(SEARCH("music/jazz", N3062)),"jazz",ISNUMBER(SEARCH("music/metal", N3062)),"metal",ISNUMBER(SEARCH("music/pop", N3062)),"pop",ISNUMBER(SEARCH("music/rock", N3062)),"rock",ISNUMBER(SEARCH("music/world music", N3062)),"world music",ISNUMBER(SEARCH("journalism/audio", N3062)),"audio",ISNUMBER(SEARCH("photography/nature", N3062)),"nature",ISNUMBER(SEARCH("photography/people", N3062)),"people",ISNUMBER(SEARCH("photography/photobooks", N3062)),"photobooks",ISNUMBER(SEARCH("photography/places", N3062)),"places",ISNUMBER(SEARCH("publishing/art books", N3062)),"art books",ISNUMBER(SEARCH("publishing/children's books", N3062)),"children's books",ISNUMBER(SEARCH("publishing/fiction", N3062)),"fiction",ISNUMBER(SEARCH("publishing/nonfiction", N3062)),"nonfiction",ISNUMBER(SEARCH("publishing/radio &amp; podcasts", N3062)),"radio &amp; podcasts",ISNUMBER(SEARCH("publishing/translations", N3062)),"translations",ISNUMBER(SEARCH("technology/gadgets", N3062)),"gadgets",ISNUMBER(SEARCH("technology/hardware", N3062)),"hardware",ISNUMBER(SEARCH("technology/makerspaces", N3062)),"makerspaces",ISNUMBER(SEARCH("technology/space exploration", N3062)),"space exploration",ISNUMBER(SEARCH("technology/wearables", N3062)),"wearables",ISNUMBER(SEARCH("technology/web", N3062)),"web",ISNUMBER(SEARCH("theater/musical", N3062)),"musical",ISNUMBER(SEARCH("theater/plays", N3062)),"plays",ISNUMBER(SEARCH("theater/spaces", N3062)),"spaces")</f>
        <v>spaces</v>
      </c>
      <c r="S3062" s="6">
        <f t="shared" si="238"/>
        <v>42245.274699074071</v>
      </c>
      <c r="T3062" s="6">
        <f t="shared" si="239"/>
        <v>42275.274699074071</v>
      </c>
    </row>
    <row r="3063" spans="1:20" ht="16" hidden="1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v>0</v>
      </c>
      <c r="Q3063" t="str">
        <f t="shared" si="237"/>
        <v>theater</v>
      </c>
      <c r="R3063" t="str" cm="1">
        <f t="array" ref="R3063">_xlfn.IFS(ISNUMBER(SEARCH("film &amp; video/television", N3063)),"television",ISNUMBER(SEARCH("film &amp; video/animation", N3063)),"animation",ISNUMBER(SEARCH("film &amp; video/documentary", N3063)),"documentary",ISNUMBER(SEARCH("film &amp; video/drama", N3063)),"drama",ISNUMBER(SEARCH("film &amp; video/science fiction", N3063)),"science fiction",ISNUMBER(SEARCH("film &amp; video/shorts", N3063)),"shorts",ISNUMBER(SEARCH("food/food trucks", N3063)),"food trucks",ISNUMBER(SEARCH("food/restaurants", N3063)),"restaurants",ISNUMBER(SEARCH("food/small batch", N3063)),"small batch",ISNUMBER(SEARCH("games/mobile games", N3063)),"mobile games",ISNUMBER(SEARCH("games/tabletop games", N3063)),"tabletop games",ISNUMBER(SEARCH("games/video games", N3063)),"video games",ISNUMBER(SEARCH("music/classical music", N3063)),"classical music",ISNUMBER(SEARCH("music/electronic music", N3063)),"electronic music",ISNUMBER(SEARCH("music/faith", N3063)),"faith",ISNUMBER(SEARCH("music/indie rock", N3063)),"indie rock",ISNUMBER(SEARCH("music/jazz", N3063)),"jazz",ISNUMBER(SEARCH("music/metal", N3063)),"metal",ISNUMBER(SEARCH("music/pop", N3063)),"pop",ISNUMBER(SEARCH("music/rock", N3063)),"rock",ISNUMBER(SEARCH("music/world music", N3063)),"world music",ISNUMBER(SEARCH("journalism/audio", N3063)),"audio",ISNUMBER(SEARCH("photography/nature", N3063)),"nature",ISNUMBER(SEARCH("photography/people", N3063)),"people",ISNUMBER(SEARCH("photography/photobooks", N3063)),"photobooks",ISNUMBER(SEARCH("photography/places", N3063)),"places",ISNUMBER(SEARCH("publishing/art books", N3063)),"art books",ISNUMBER(SEARCH("publishing/children's books", N3063)),"children's books",ISNUMBER(SEARCH("publishing/fiction", N3063)),"fiction",ISNUMBER(SEARCH("publishing/nonfiction", N3063)),"nonfiction",ISNUMBER(SEARCH("publishing/radio &amp; podcasts", N3063)),"radio &amp; podcasts",ISNUMBER(SEARCH("publishing/translations", N3063)),"translations",ISNUMBER(SEARCH("technology/gadgets", N3063)),"gadgets",ISNUMBER(SEARCH("technology/hardware", N3063)),"hardware",ISNUMBER(SEARCH("technology/makerspaces", N3063)),"makerspaces",ISNUMBER(SEARCH("technology/space exploration", N3063)),"space exploration",ISNUMBER(SEARCH("technology/wearables", N3063)),"wearables",ISNUMBER(SEARCH("technology/web", N3063)),"web",ISNUMBER(SEARCH("theater/musical", N3063)),"musical",ISNUMBER(SEARCH("theater/plays", N3063)),"plays",ISNUMBER(SEARCH("theater/spaces", N3063)),"spaces")</f>
        <v>spaces</v>
      </c>
      <c r="S3063" s="6">
        <f t="shared" si="238"/>
        <v>41834.784120370372</v>
      </c>
      <c r="T3063" s="6">
        <f t="shared" si="239"/>
        <v>41864.784120370372</v>
      </c>
    </row>
    <row r="3064" spans="1:20" ht="48" hidden="1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tr">
        <f t="shared" si="237"/>
        <v>theater</v>
      </c>
      <c r="R3064" t="str" cm="1">
        <f t="array" ref="R3064">_xlfn.IFS(ISNUMBER(SEARCH("film &amp; video/television", N3064)),"television",ISNUMBER(SEARCH("film &amp; video/animation", N3064)),"animation",ISNUMBER(SEARCH("film &amp; video/documentary", N3064)),"documentary",ISNUMBER(SEARCH("film &amp; video/drama", N3064)),"drama",ISNUMBER(SEARCH("film &amp; video/science fiction", N3064)),"science fiction",ISNUMBER(SEARCH("film &amp; video/shorts", N3064)),"shorts",ISNUMBER(SEARCH("food/food trucks", N3064)),"food trucks",ISNUMBER(SEARCH("food/restaurants", N3064)),"restaurants",ISNUMBER(SEARCH("food/small batch", N3064)),"small batch",ISNUMBER(SEARCH("games/mobile games", N3064)),"mobile games",ISNUMBER(SEARCH("games/tabletop games", N3064)),"tabletop games",ISNUMBER(SEARCH("games/video games", N3064)),"video games",ISNUMBER(SEARCH("music/classical music", N3064)),"classical music",ISNUMBER(SEARCH("music/electronic music", N3064)),"electronic music",ISNUMBER(SEARCH("music/faith", N3064)),"faith",ISNUMBER(SEARCH("music/indie rock", N3064)),"indie rock",ISNUMBER(SEARCH("music/jazz", N3064)),"jazz",ISNUMBER(SEARCH("music/metal", N3064)),"metal",ISNUMBER(SEARCH("music/pop", N3064)),"pop",ISNUMBER(SEARCH("music/rock", N3064)),"rock",ISNUMBER(SEARCH("music/world music", N3064)),"world music",ISNUMBER(SEARCH("journalism/audio", N3064)),"audio",ISNUMBER(SEARCH("photography/nature", N3064)),"nature",ISNUMBER(SEARCH("photography/people", N3064)),"people",ISNUMBER(SEARCH("photography/photobooks", N3064)),"photobooks",ISNUMBER(SEARCH("photography/places", N3064)),"places",ISNUMBER(SEARCH("publishing/art books", N3064)),"art books",ISNUMBER(SEARCH("publishing/children's books", N3064)),"children's books",ISNUMBER(SEARCH("publishing/fiction", N3064)),"fiction",ISNUMBER(SEARCH("publishing/nonfiction", N3064)),"nonfiction",ISNUMBER(SEARCH("publishing/radio &amp; podcasts", N3064)),"radio &amp; podcasts",ISNUMBER(SEARCH("publishing/translations", N3064)),"translations",ISNUMBER(SEARCH("technology/gadgets", N3064)),"gadgets",ISNUMBER(SEARCH("technology/hardware", N3064)),"hardware",ISNUMBER(SEARCH("technology/makerspaces", N3064)),"makerspaces",ISNUMBER(SEARCH("technology/space exploration", N3064)),"space exploration",ISNUMBER(SEARCH("technology/wearables", N3064)),"wearables",ISNUMBER(SEARCH("technology/web", N3064)),"web",ISNUMBER(SEARCH("theater/musical", N3064)),"musical",ISNUMBER(SEARCH("theater/plays", N3064)),"plays",ISNUMBER(SEARCH("theater/spaces", N3064)),"spaces")</f>
        <v>spaces</v>
      </c>
      <c r="S3064" s="6">
        <f t="shared" si="238"/>
        <v>42248.535787037035</v>
      </c>
      <c r="T3064" s="6">
        <f t="shared" si="239"/>
        <v>42277.75</v>
      </c>
    </row>
    <row r="3065" spans="1:20" ht="32" hidden="1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tr">
        <f t="shared" si="237"/>
        <v>theater</v>
      </c>
      <c r="R3065" t="str" cm="1">
        <f t="array" ref="R3065">_xlfn.IFS(ISNUMBER(SEARCH("film &amp; video/television", N3065)),"television",ISNUMBER(SEARCH("film &amp; video/animation", N3065)),"animation",ISNUMBER(SEARCH("film &amp; video/documentary", N3065)),"documentary",ISNUMBER(SEARCH("film &amp; video/drama", N3065)),"drama",ISNUMBER(SEARCH("film &amp; video/science fiction", N3065)),"science fiction",ISNUMBER(SEARCH("film &amp; video/shorts", N3065)),"shorts",ISNUMBER(SEARCH("food/food trucks", N3065)),"food trucks",ISNUMBER(SEARCH("food/restaurants", N3065)),"restaurants",ISNUMBER(SEARCH("food/small batch", N3065)),"small batch",ISNUMBER(SEARCH("games/mobile games", N3065)),"mobile games",ISNUMBER(SEARCH("games/tabletop games", N3065)),"tabletop games",ISNUMBER(SEARCH("games/video games", N3065)),"video games",ISNUMBER(SEARCH("music/classical music", N3065)),"classical music",ISNUMBER(SEARCH("music/electronic music", N3065)),"electronic music",ISNUMBER(SEARCH("music/faith", N3065)),"faith",ISNUMBER(SEARCH("music/indie rock", N3065)),"indie rock",ISNUMBER(SEARCH("music/jazz", N3065)),"jazz",ISNUMBER(SEARCH("music/metal", N3065)),"metal",ISNUMBER(SEARCH("music/pop", N3065)),"pop",ISNUMBER(SEARCH("music/rock", N3065)),"rock",ISNUMBER(SEARCH("music/world music", N3065)),"world music",ISNUMBER(SEARCH("journalism/audio", N3065)),"audio",ISNUMBER(SEARCH("photography/nature", N3065)),"nature",ISNUMBER(SEARCH("photography/people", N3065)),"people",ISNUMBER(SEARCH("photography/photobooks", N3065)),"photobooks",ISNUMBER(SEARCH("photography/places", N3065)),"places",ISNUMBER(SEARCH("publishing/art books", N3065)),"art books",ISNUMBER(SEARCH("publishing/children's books", N3065)),"children's books",ISNUMBER(SEARCH("publishing/fiction", N3065)),"fiction",ISNUMBER(SEARCH("publishing/nonfiction", N3065)),"nonfiction",ISNUMBER(SEARCH("publishing/radio &amp; podcasts", N3065)),"radio &amp; podcasts",ISNUMBER(SEARCH("publishing/translations", N3065)),"translations",ISNUMBER(SEARCH("technology/gadgets", N3065)),"gadgets",ISNUMBER(SEARCH("technology/hardware", N3065)),"hardware",ISNUMBER(SEARCH("technology/makerspaces", N3065)),"makerspaces",ISNUMBER(SEARCH("technology/space exploration", N3065)),"space exploration",ISNUMBER(SEARCH("technology/wearables", N3065)),"wearables",ISNUMBER(SEARCH("technology/web", N3065)),"web",ISNUMBER(SEARCH("theater/musical", N3065)),"musical",ISNUMBER(SEARCH("theater/plays", N3065)),"plays",ISNUMBER(SEARCH("theater/spaces", N3065)),"spaces")</f>
        <v>spaces</v>
      </c>
      <c r="S3065" s="6">
        <f t="shared" si="238"/>
        <v>42630.922893518517</v>
      </c>
      <c r="T3065" s="6">
        <f t="shared" si="239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tr">
        <f t="shared" si="237"/>
        <v>theater</v>
      </c>
      <c r="R3066" t="str" cm="1">
        <f t="array" ref="R3066">_xlfn.IFS(ISNUMBER(SEARCH("film &amp; video/television", N3066)),"television",ISNUMBER(SEARCH("film &amp; video/animation", N3066)),"animation",ISNUMBER(SEARCH("film &amp; video/documentary", N3066)),"documentary",ISNUMBER(SEARCH("film &amp; video/drama", N3066)),"drama",ISNUMBER(SEARCH("film &amp; video/science fiction", N3066)),"science fiction",ISNUMBER(SEARCH("film &amp; video/shorts", N3066)),"shorts",ISNUMBER(SEARCH("food/food trucks", N3066)),"food trucks",ISNUMBER(SEARCH("food/restaurants", N3066)),"restaurants",ISNUMBER(SEARCH("food/small batch", N3066)),"small batch",ISNUMBER(SEARCH("games/mobile games", N3066)),"mobile games",ISNUMBER(SEARCH("games/tabletop games", N3066)),"tabletop games",ISNUMBER(SEARCH("games/video games", N3066)),"video games",ISNUMBER(SEARCH("music/classical music", N3066)),"classical music",ISNUMBER(SEARCH("music/electronic music", N3066)),"electronic music",ISNUMBER(SEARCH("music/faith", N3066)),"faith",ISNUMBER(SEARCH("music/indie rock", N3066)),"indie rock",ISNUMBER(SEARCH("music/jazz", N3066)),"jazz",ISNUMBER(SEARCH("music/metal", N3066)),"metal",ISNUMBER(SEARCH("music/pop", N3066)),"pop",ISNUMBER(SEARCH("music/rock", N3066)),"rock",ISNUMBER(SEARCH("music/world music", N3066)),"world music",ISNUMBER(SEARCH("journalism/audio", N3066)),"audio",ISNUMBER(SEARCH("photography/nature", N3066)),"nature",ISNUMBER(SEARCH("photography/people", N3066)),"people",ISNUMBER(SEARCH("photography/photobooks", N3066)),"photobooks",ISNUMBER(SEARCH("photography/places", N3066)),"places",ISNUMBER(SEARCH("publishing/art books", N3066)),"art books",ISNUMBER(SEARCH("publishing/children's books", N3066)),"children's books",ISNUMBER(SEARCH("publishing/fiction", N3066)),"fiction",ISNUMBER(SEARCH("publishing/nonfiction", N3066)),"nonfiction",ISNUMBER(SEARCH("publishing/radio &amp; podcasts", N3066)),"radio &amp; podcasts",ISNUMBER(SEARCH("publishing/translations", N3066)),"translations",ISNUMBER(SEARCH("technology/gadgets", N3066)),"gadgets",ISNUMBER(SEARCH("technology/hardware", N3066)),"hardware",ISNUMBER(SEARCH("technology/makerspaces", N3066)),"makerspaces",ISNUMBER(SEARCH("technology/space exploration", N3066)),"space exploration",ISNUMBER(SEARCH("technology/wearables", N3066)),"wearables",ISNUMBER(SEARCH("technology/web", N3066)),"web",ISNUMBER(SEARCH("theater/musical", N3066)),"musical",ISNUMBER(SEARCH("theater/plays", N3066)),"plays",ISNUMBER(SEARCH("theater/spaces", N3066)),"spaces")</f>
        <v>spaces</v>
      </c>
      <c r="S3066" s="6">
        <f t="shared" si="238"/>
        <v>42299.130162037036</v>
      </c>
      <c r="T3066" s="6">
        <f t="shared" si="239"/>
        <v>42330.290972222225</v>
      </c>
    </row>
    <row r="3067" spans="1:20" ht="48" hidden="1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tr">
        <f t="shared" si="237"/>
        <v>theater</v>
      </c>
      <c r="R3067" t="str" cm="1">
        <f t="array" ref="R3067">_xlfn.IFS(ISNUMBER(SEARCH("film &amp; video/television", N3067)),"television",ISNUMBER(SEARCH("film &amp; video/animation", N3067)),"animation",ISNUMBER(SEARCH("film &amp; video/documentary", N3067)),"documentary",ISNUMBER(SEARCH("film &amp; video/drama", N3067)),"drama",ISNUMBER(SEARCH("film &amp; video/science fiction", N3067)),"science fiction",ISNUMBER(SEARCH("film &amp; video/shorts", N3067)),"shorts",ISNUMBER(SEARCH("food/food trucks", N3067)),"food trucks",ISNUMBER(SEARCH("food/restaurants", N3067)),"restaurants",ISNUMBER(SEARCH("food/small batch", N3067)),"small batch",ISNUMBER(SEARCH("games/mobile games", N3067)),"mobile games",ISNUMBER(SEARCH("games/tabletop games", N3067)),"tabletop games",ISNUMBER(SEARCH("games/video games", N3067)),"video games",ISNUMBER(SEARCH("music/classical music", N3067)),"classical music",ISNUMBER(SEARCH("music/electronic music", N3067)),"electronic music",ISNUMBER(SEARCH("music/faith", N3067)),"faith",ISNUMBER(SEARCH("music/indie rock", N3067)),"indie rock",ISNUMBER(SEARCH("music/jazz", N3067)),"jazz",ISNUMBER(SEARCH("music/metal", N3067)),"metal",ISNUMBER(SEARCH("music/pop", N3067)),"pop",ISNUMBER(SEARCH("music/rock", N3067)),"rock",ISNUMBER(SEARCH("music/world music", N3067)),"world music",ISNUMBER(SEARCH("journalism/audio", N3067)),"audio",ISNUMBER(SEARCH("photography/nature", N3067)),"nature",ISNUMBER(SEARCH("photography/people", N3067)),"people",ISNUMBER(SEARCH("photography/photobooks", N3067)),"photobooks",ISNUMBER(SEARCH("photography/places", N3067)),"places",ISNUMBER(SEARCH("publishing/art books", N3067)),"art books",ISNUMBER(SEARCH("publishing/children's books", N3067)),"children's books",ISNUMBER(SEARCH("publishing/fiction", N3067)),"fiction",ISNUMBER(SEARCH("publishing/nonfiction", N3067)),"nonfiction",ISNUMBER(SEARCH("publishing/radio &amp; podcasts", N3067)),"radio &amp; podcasts",ISNUMBER(SEARCH("publishing/translations", N3067)),"translations",ISNUMBER(SEARCH("technology/gadgets", N3067)),"gadgets",ISNUMBER(SEARCH("technology/hardware", N3067)),"hardware",ISNUMBER(SEARCH("technology/makerspaces", N3067)),"makerspaces",ISNUMBER(SEARCH("technology/space exploration", N3067)),"space exploration",ISNUMBER(SEARCH("technology/wearables", N3067)),"wearables",ISNUMBER(SEARCH("technology/web", N3067)),"web",ISNUMBER(SEARCH("theater/musical", N3067)),"musical",ISNUMBER(SEARCH("theater/plays", N3067)),"plays",ISNUMBER(SEARCH("theater/spaces", N3067)),"spaces")</f>
        <v>spaces</v>
      </c>
      <c r="S3067" s="6">
        <f t="shared" si="238"/>
        <v>41825.055231481485</v>
      </c>
      <c r="T3067" s="6">
        <f t="shared" si="239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tr">
        <f t="shared" si="237"/>
        <v>theater</v>
      </c>
      <c r="R3068" t="str" cm="1">
        <f t="array" ref="R3068">_xlfn.IFS(ISNUMBER(SEARCH("film &amp; video/television", N3068)),"television",ISNUMBER(SEARCH("film &amp; video/animation", N3068)),"animation",ISNUMBER(SEARCH("film &amp; video/documentary", N3068)),"documentary",ISNUMBER(SEARCH("film &amp; video/drama", N3068)),"drama",ISNUMBER(SEARCH("film &amp; video/science fiction", N3068)),"science fiction",ISNUMBER(SEARCH("film &amp; video/shorts", N3068)),"shorts",ISNUMBER(SEARCH("food/food trucks", N3068)),"food trucks",ISNUMBER(SEARCH("food/restaurants", N3068)),"restaurants",ISNUMBER(SEARCH("food/small batch", N3068)),"small batch",ISNUMBER(SEARCH("games/mobile games", N3068)),"mobile games",ISNUMBER(SEARCH("games/tabletop games", N3068)),"tabletop games",ISNUMBER(SEARCH("games/video games", N3068)),"video games",ISNUMBER(SEARCH("music/classical music", N3068)),"classical music",ISNUMBER(SEARCH("music/electronic music", N3068)),"electronic music",ISNUMBER(SEARCH("music/faith", N3068)),"faith",ISNUMBER(SEARCH("music/indie rock", N3068)),"indie rock",ISNUMBER(SEARCH("music/jazz", N3068)),"jazz",ISNUMBER(SEARCH("music/metal", N3068)),"metal",ISNUMBER(SEARCH("music/pop", N3068)),"pop",ISNUMBER(SEARCH("music/rock", N3068)),"rock",ISNUMBER(SEARCH("music/world music", N3068)),"world music",ISNUMBER(SEARCH("journalism/audio", N3068)),"audio",ISNUMBER(SEARCH("photography/nature", N3068)),"nature",ISNUMBER(SEARCH("photography/people", N3068)),"people",ISNUMBER(SEARCH("photography/photobooks", N3068)),"photobooks",ISNUMBER(SEARCH("photography/places", N3068)),"places",ISNUMBER(SEARCH("publishing/art books", N3068)),"art books",ISNUMBER(SEARCH("publishing/children's books", N3068)),"children's books",ISNUMBER(SEARCH("publishing/fiction", N3068)),"fiction",ISNUMBER(SEARCH("publishing/nonfiction", N3068)),"nonfiction",ISNUMBER(SEARCH("publishing/radio &amp; podcasts", N3068)),"radio &amp; podcasts",ISNUMBER(SEARCH("publishing/translations", N3068)),"translations",ISNUMBER(SEARCH("technology/gadgets", N3068)),"gadgets",ISNUMBER(SEARCH("technology/hardware", N3068)),"hardware",ISNUMBER(SEARCH("technology/makerspaces", N3068)),"makerspaces",ISNUMBER(SEARCH("technology/space exploration", N3068)),"space exploration",ISNUMBER(SEARCH("technology/wearables", N3068)),"wearables",ISNUMBER(SEARCH("technology/web", N3068)),"web",ISNUMBER(SEARCH("theater/musical", N3068)),"musical",ISNUMBER(SEARCH("theater/plays", N3068)),"plays",ISNUMBER(SEARCH("theater/spaces", N3068)),"spaces")</f>
        <v>spaces</v>
      </c>
      <c r="S3068" s="6">
        <f t="shared" si="238"/>
        <v>42531.228437500002</v>
      </c>
      <c r="T3068" s="6">
        <f t="shared" si="239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tr">
        <f t="shared" si="237"/>
        <v>theater</v>
      </c>
      <c r="R3069" t="str" cm="1">
        <f t="array" ref="R3069">_xlfn.IFS(ISNUMBER(SEARCH("film &amp; video/television", N3069)),"television",ISNUMBER(SEARCH("film &amp; video/animation", N3069)),"animation",ISNUMBER(SEARCH("film &amp; video/documentary", N3069)),"documentary",ISNUMBER(SEARCH("film &amp; video/drama", N3069)),"drama",ISNUMBER(SEARCH("film &amp; video/science fiction", N3069)),"science fiction",ISNUMBER(SEARCH("film &amp; video/shorts", N3069)),"shorts",ISNUMBER(SEARCH("food/food trucks", N3069)),"food trucks",ISNUMBER(SEARCH("food/restaurants", N3069)),"restaurants",ISNUMBER(SEARCH("food/small batch", N3069)),"small batch",ISNUMBER(SEARCH("games/mobile games", N3069)),"mobile games",ISNUMBER(SEARCH("games/tabletop games", N3069)),"tabletop games",ISNUMBER(SEARCH("games/video games", N3069)),"video games",ISNUMBER(SEARCH("music/classical music", N3069)),"classical music",ISNUMBER(SEARCH("music/electronic music", N3069)),"electronic music",ISNUMBER(SEARCH("music/faith", N3069)),"faith",ISNUMBER(SEARCH("music/indie rock", N3069)),"indie rock",ISNUMBER(SEARCH("music/jazz", N3069)),"jazz",ISNUMBER(SEARCH("music/metal", N3069)),"metal",ISNUMBER(SEARCH("music/pop", N3069)),"pop",ISNUMBER(SEARCH("music/rock", N3069)),"rock",ISNUMBER(SEARCH("music/world music", N3069)),"world music",ISNUMBER(SEARCH("journalism/audio", N3069)),"audio",ISNUMBER(SEARCH("photography/nature", N3069)),"nature",ISNUMBER(SEARCH("photography/people", N3069)),"people",ISNUMBER(SEARCH("photography/photobooks", N3069)),"photobooks",ISNUMBER(SEARCH("photography/places", N3069)),"places",ISNUMBER(SEARCH("publishing/art books", N3069)),"art books",ISNUMBER(SEARCH("publishing/children's books", N3069)),"children's books",ISNUMBER(SEARCH("publishing/fiction", N3069)),"fiction",ISNUMBER(SEARCH("publishing/nonfiction", N3069)),"nonfiction",ISNUMBER(SEARCH("publishing/radio &amp; podcasts", N3069)),"radio &amp; podcasts",ISNUMBER(SEARCH("publishing/translations", N3069)),"translations",ISNUMBER(SEARCH("technology/gadgets", N3069)),"gadgets",ISNUMBER(SEARCH("technology/hardware", N3069)),"hardware",ISNUMBER(SEARCH("technology/makerspaces", N3069)),"makerspaces",ISNUMBER(SEARCH("technology/space exploration", N3069)),"space exploration",ISNUMBER(SEARCH("technology/wearables", N3069)),"wearables",ISNUMBER(SEARCH("technology/web", N3069)),"web",ISNUMBER(SEARCH("theater/musical", N3069)),"musical",ISNUMBER(SEARCH("theater/plays", N3069)),"plays",ISNUMBER(SEARCH("theater/spaces", N3069)),"spaces")</f>
        <v>spaces</v>
      </c>
      <c r="S3069" s="6">
        <f t="shared" si="238"/>
        <v>42226.938414351855</v>
      </c>
      <c r="T3069" s="6">
        <f t="shared" si="239"/>
        <v>42256.938414351855</v>
      </c>
    </row>
    <row r="3070" spans="1:20" ht="48" hidden="1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tr">
        <f t="shared" si="237"/>
        <v>theater</v>
      </c>
      <c r="R3070" t="str" cm="1">
        <f t="array" ref="R3070">_xlfn.IFS(ISNUMBER(SEARCH("film &amp; video/television", N3070)),"television",ISNUMBER(SEARCH("film &amp; video/animation", N3070)),"animation",ISNUMBER(SEARCH("film &amp; video/documentary", N3070)),"documentary",ISNUMBER(SEARCH("film &amp; video/drama", N3070)),"drama",ISNUMBER(SEARCH("film &amp; video/science fiction", N3070)),"science fiction",ISNUMBER(SEARCH("film &amp; video/shorts", N3070)),"shorts",ISNUMBER(SEARCH("food/food trucks", N3070)),"food trucks",ISNUMBER(SEARCH("food/restaurants", N3070)),"restaurants",ISNUMBER(SEARCH("food/small batch", N3070)),"small batch",ISNUMBER(SEARCH("games/mobile games", N3070)),"mobile games",ISNUMBER(SEARCH("games/tabletop games", N3070)),"tabletop games",ISNUMBER(SEARCH("games/video games", N3070)),"video games",ISNUMBER(SEARCH("music/classical music", N3070)),"classical music",ISNUMBER(SEARCH("music/electronic music", N3070)),"electronic music",ISNUMBER(SEARCH("music/faith", N3070)),"faith",ISNUMBER(SEARCH("music/indie rock", N3070)),"indie rock",ISNUMBER(SEARCH("music/jazz", N3070)),"jazz",ISNUMBER(SEARCH("music/metal", N3070)),"metal",ISNUMBER(SEARCH("music/pop", N3070)),"pop",ISNUMBER(SEARCH("music/rock", N3070)),"rock",ISNUMBER(SEARCH("music/world music", N3070)),"world music",ISNUMBER(SEARCH("journalism/audio", N3070)),"audio",ISNUMBER(SEARCH("photography/nature", N3070)),"nature",ISNUMBER(SEARCH("photography/people", N3070)),"people",ISNUMBER(SEARCH("photography/photobooks", N3070)),"photobooks",ISNUMBER(SEARCH("photography/places", N3070)),"places",ISNUMBER(SEARCH("publishing/art books", N3070)),"art books",ISNUMBER(SEARCH("publishing/children's books", N3070)),"children's books",ISNUMBER(SEARCH("publishing/fiction", N3070)),"fiction",ISNUMBER(SEARCH("publishing/nonfiction", N3070)),"nonfiction",ISNUMBER(SEARCH("publishing/radio &amp; podcasts", N3070)),"radio &amp; podcasts",ISNUMBER(SEARCH("publishing/translations", N3070)),"translations",ISNUMBER(SEARCH("technology/gadgets", N3070)),"gadgets",ISNUMBER(SEARCH("technology/hardware", N3070)),"hardware",ISNUMBER(SEARCH("technology/makerspaces", N3070)),"makerspaces",ISNUMBER(SEARCH("technology/space exploration", N3070)),"space exploration",ISNUMBER(SEARCH("technology/wearables", N3070)),"wearables",ISNUMBER(SEARCH("technology/web", N3070)),"web",ISNUMBER(SEARCH("theater/musical", N3070)),"musical",ISNUMBER(SEARCH("theater/plays", N3070)),"plays",ISNUMBER(SEARCH("theater/spaces", N3070)),"spaces")</f>
        <v>spaces</v>
      </c>
      <c r="S3070" s="6">
        <f t="shared" si="238"/>
        <v>42263.691574074073</v>
      </c>
      <c r="T3070" s="6">
        <f t="shared" si="239"/>
        <v>42293.691574074073</v>
      </c>
    </row>
    <row r="3071" spans="1:20" ht="48" hidden="1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tr">
        <f t="shared" si="237"/>
        <v>theater</v>
      </c>
      <c r="R3071" t="str" cm="1">
        <f t="array" ref="R3071">_xlfn.IFS(ISNUMBER(SEARCH("film &amp; video/television", N3071)),"television",ISNUMBER(SEARCH("film &amp; video/animation", N3071)),"animation",ISNUMBER(SEARCH("film &amp; video/documentary", N3071)),"documentary",ISNUMBER(SEARCH("film &amp; video/drama", N3071)),"drama",ISNUMBER(SEARCH("film &amp; video/science fiction", N3071)),"science fiction",ISNUMBER(SEARCH("film &amp; video/shorts", N3071)),"shorts",ISNUMBER(SEARCH("food/food trucks", N3071)),"food trucks",ISNUMBER(SEARCH("food/restaurants", N3071)),"restaurants",ISNUMBER(SEARCH("food/small batch", N3071)),"small batch",ISNUMBER(SEARCH("games/mobile games", N3071)),"mobile games",ISNUMBER(SEARCH("games/tabletop games", N3071)),"tabletop games",ISNUMBER(SEARCH("games/video games", N3071)),"video games",ISNUMBER(SEARCH("music/classical music", N3071)),"classical music",ISNUMBER(SEARCH("music/electronic music", N3071)),"electronic music",ISNUMBER(SEARCH("music/faith", N3071)),"faith",ISNUMBER(SEARCH("music/indie rock", N3071)),"indie rock",ISNUMBER(SEARCH("music/jazz", N3071)),"jazz",ISNUMBER(SEARCH("music/metal", N3071)),"metal",ISNUMBER(SEARCH("music/pop", N3071)),"pop",ISNUMBER(SEARCH("music/rock", N3071)),"rock",ISNUMBER(SEARCH("music/world music", N3071)),"world music",ISNUMBER(SEARCH("journalism/audio", N3071)),"audio",ISNUMBER(SEARCH("photography/nature", N3071)),"nature",ISNUMBER(SEARCH("photography/people", N3071)),"people",ISNUMBER(SEARCH("photography/photobooks", N3071)),"photobooks",ISNUMBER(SEARCH("photography/places", N3071)),"places",ISNUMBER(SEARCH("publishing/art books", N3071)),"art books",ISNUMBER(SEARCH("publishing/children's books", N3071)),"children's books",ISNUMBER(SEARCH("publishing/fiction", N3071)),"fiction",ISNUMBER(SEARCH("publishing/nonfiction", N3071)),"nonfiction",ISNUMBER(SEARCH("publishing/radio &amp; podcasts", N3071)),"radio &amp; podcasts",ISNUMBER(SEARCH("publishing/translations", N3071)),"translations",ISNUMBER(SEARCH("technology/gadgets", N3071)),"gadgets",ISNUMBER(SEARCH("technology/hardware", N3071)),"hardware",ISNUMBER(SEARCH("technology/makerspaces", N3071)),"makerspaces",ISNUMBER(SEARCH("technology/space exploration", N3071)),"space exploration",ISNUMBER(SEARCH("technology/wearables", N3071)),"wearables",ISNUMBER(SEARCH("technology/web", N3071)),"web",ISNUMBER(SEARCH("theater/musical", N3071)),"musical",ISNUMBER(SEARCH("theater/plays", N3071)),"plays",ISNUMBER(SEARCH("theater/spaces", N3071)),"spaces")</f>
        <v>spaces</v>
      </c>
      <c r="S3071" s="6">
        <f t="shared" si="238"/>
        <v>41957.833726851852</v>
      </c>
      <c r="T3071" s="6">
        <f t="shared" si="239"/>
        <v>41987.833726851852</v>
      </c>
    </row>
    <row r="3072" spans="1:20" ht="32" hidden="1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tr">
        <f t="shared" si="237"/>
        <v>theater</v>
      </c>
      <c r="R3072" t="str" cm="1">
        <f t="array" ref="R3072">_xlfn.IFS(ISNUMBER(SEARCH("film &amp; video/television", N3072)),"television",ISNUMBER(SEARCH("film &amp; video/animation", N3072)),"animation",ISNUMBER(SEARCH("film &amp; video/documentary", N3072)),"documentary",ISNUMBER(SEARCH("film &amp; video/drama", N3072)),"drama",ISNUMBER(SEARCH("film &amp; video/science fiction", N3072)),"science fiction",ISNUMBER(SEARCH("film &amp; video/shorts", N3072)),"shorts",ISNUMBER(SEARCH("food/food trucks", N3072)),"food trucks",ISNUMBER(SEARCH("food/restaurants", N3072)),"restaurants",ISNUMBER(SEARCH("food/small batch", N3072)),"small batch",ISNUMBER(SEARCH("games/mobile games", N3072)),"mobile games",ISNUMBER(SEARCH("games/tabletop games", N3072)),"tabletop games",ISNUMBER(SEARCH("games/video games", N3072)),"video games",ISNUMBER(SEARCH("music/classical music", N3072)),"classical music",ISNUMBER(SEARCH("music/electronic music", N3072)),"electronic music",ISNUMBER(SEARCH("music/faith", N3072)),"faith",ISNUMBER(SEARCH("music/indie rock", N3072)),"indie rock",ISNUMBER(SEARCH("music/jazz", N3072)),"jazz",ISNUMBER(SEARCH("music/metal", N3072)),"metal",ISNUMBER(SEARCH("music/pop", N3072)),"pop",ISNUMBER(SEARCH("music/rock", N3072)),"rock",ISNUMBER(SEARCH("music/world music", N3072)),"world music",ISNUMBER(SEARCH("journalism/audio", N3072)),"audio",ISNUMBER(SEARCH("photography/nature", N3072)),"nature",ISNUMBER(SEARCH("photography/people", N3072)),"people",ISNUMBER(SEARCH("photography/photobooks", N3072)),"photobooks",ISNUMBER(SEARCH("photography/places", N3072)),"places",ISNUMBER(SEARCH("publishing/art books", N3072)),"art books",ISNUMBER(SEARCH("publishing/children's books", N3072)),"children's books",ISNUMBER(SEARCH("publishing/fiction", N3072)),"fiction",ISNUMBER(SEARCH("publishing/nonfiction", N3072)),"nonfiction",ISNUMBER(SEARCH("publishing/radio &amp; podcasts", N3072)),"radio &amp; podcasts",ISNUMBER(SEARCH("publishing/translations", N3072)),"translations",ISNUMBER(SEARCH("technology/gadgets", N3072)),"gadgets",ISNUMBER(SEARCH("technology/hardware", N3072)),"hardware",ISNUMBER(SEARCH("technology/makerspaces", N3072)),"makerspaces",ISNUMBER(SEARCH("technology/space exploration", N3072)),"space exploration",ISNUMBER(SEARCH("technology/wearables", N3072)),"wearables",ISNUMBER(SEARCH("technology/web", N3072)),"web",ISNUMBER(SEARCH("theater/musical", N3072)),"musical",ISNUMBER(SEARCH("theater/plays", N3072)),"plays",ISNUMBER(SEARCH("theater/spaces", N3072)),"spaces")</f>
        <v>spaces</v>
      </c>
      <c r="S3072" s="6">
        <f t="shared" si="238"/>
        <v>42690.733437499999</v>
      </c>
      <c r="T3072" s="6">
        <f t="shared" si="239"/>
        <v>42711.733437499999</v>
      </c>
    </row>
    <row r="3073" spans="1:20" ht="48" hidden="1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tr">
        <f t="shared" si="237"/>
        <v>theater</v>
      </c>
      <c r="R3073" t="str" cm="1">
        <f t="array" ref="R3073">_xlfn.IFS(ISNUMBER(SEARCH("film &amp; video/television", N3073)),"television",ISNUMBER(SEARCH("film &amp; video/animation", N3073)),"animation",ISNUMBER(SEARCH("film &amp; video/documentary", N3073)),"documentary",ISNUMBER(SEARCH("film &amp; video/drama", N3073)),"drama",ISNUMBER(SEARCH("film &amp; video/science fiction", N3073)),"science fiction",ISNUMBER(SEARCH("film &amp; video/shorts", N3073)),"shorts",ISNUMBER(SEARCH("food/food trucks", N3073)),"food trucks",ISNUMBER(SEARCH("food/restaurants", N3073)),"restaurants",ISNUMBER(SEARCH("food/small batch", N3073)),"small batch",ISNUMBER(SEARCH("games/mobile games", N3073)),"mobile games",ISNUMBER(SEARCH("games/tabletop games", N3073)),"tabletop games",ISNUMBER(SEARCH("games/video games", N3073)),"video games",ISNUMBER(SEARCH("music/classical music", N3073)),"classical music",ISNUMBER(SEARCH("music/electronic music", N3073)),"electronic music",ISNUMBER(SEARCH("music/faith", N3073)),"faith",ISNUMBER(SEARCH("music/indie rock", N3073)),"indie rock",ISNUMBER(SEARCH("music/jazz", N3073)),"jazz",ISNUMBER(SEARCH("music/metal", N3073)),"metal",ISNUMBER(SEARCH("music/pop", N3073)),"pop",ISNUMBER(SEARCH("music/rock", N3073)),"rock",ISNUMBER(SEARCH("music/world music", N3073)),"world music",ISNUMBER(SEARCH("journalism/audio", N3073)),"audio",ISNUMBER(SEARCH("photography/nature", N3073)),"nature",ISNUMBER(SEARCH("photography/people", N3073)),"people",ISNUMBER(SEARCH("photography/photobooks", N3073)),"photobooks",ISNUMBER(SEARCH("photography/places", N3073)),"places",ISNUMBER(SEARCH("publishing/art books", N3073)),"art books",ISNUMBER(SEARCH("publishing/children's books", N3073)),"children's books",ISNUMBER(SEARCH("publishing/fiction", N3073)),"fiction",ISNUMBER(SEARCH("publishing/nonfiction", N3073)),"nonfiction",ISNUMBER(SEARCH("publishing/radio &amp; podcasts", N3073)),"radio &amp; podcasts",ISNUMBER(SEARCH("publishing/translations", N3073)),"translations",ISNUMBER(SEARCH("technology/gadgets", N3073)),"gadgets",ISNUMBER(SEARCH("technology/hardware", N3073)),"hardware",ISNUMBER(SEARCH("technology/makerspaces", N3073)),"makerspaces",ISNUMBER(SEARCH("technology/space exploration", N3073)),"space exploration",ISNUMBER(SEARCH("technology/wearables", N3073)),"wearables",ISNUMBER(SEARCH("technology/web", N3073)),"web",ISNUMBER(SEARCH("theater/musical", N3073)),"musical",ISNUMBER(SEARCH("theater/plays", N3073)),"plays",ISNUMBER(SEARCH("theater/spaces", N3073)),"spaces")</f>
        <v>spaces</v>
      </c>
      <c r="S3073" s="6">
        <f t="shared" si="238"/>
        <v>42097.732418981483</v>
      </c>
      <c r="T3073" s="6">
        <f t="shared" si="239"/>
        <v>42115.249305555553</v>
      </c>
    </row>
    <row r="3074" spans="1:20" ht="48" hidden="1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tr">
        <f t="shared" si="237"/>
        <v>theater</v>
      </c>
      <c r="R3074" t="str" cm="1">
        <f t="array" ref="R3074">_xlfn.IFS(ISNUMBER(SEARCH("film &amp; video/television", N3074)),"television",ISNUMBER(SEARCH("film &amp; video/animation", N3074)),"animation",ISNUMBER(SEARCH("film &amp; video/documentary", N3074)),"documentary",ISNUMBER(SEARCH("film &amp; video/drama", N3074)),"drama",ISNUMBER(SEARCH("film &amp; video/science fiction", N3074)),"science fiction",ISNUMBER(SEARCH("film &amp; video/shorts", N3074)),"shorts",ISNUMBER(SEARCH("food/food trucks", N3074)),"food trucks",ISNUMBER(SEARCH("food/restaurants", N3074)),"restaurants",ISNUMBER(SEARCH("food/small batch", N3074)),"small batch",ISNUMBER(SEARCH("games/mobile games", N3074)),"mobile games",ISNUMBER(SEARCH("games/tabletop games", N3074)),"tabletop games",ISNUMBER(SEARCH("games/video games", N3074)),"video games",ISNUMBER(SEARCH("music/classical music", N3074)),"classical music",ISNUMBER(SEARCH("music/electronic music", N3074)),"electronic music",ISNUMBER(SEARCH("music/faith", N3074)),"faith",ISNUMBER(SEARCH("music/indie rock", N3074)),"indie rock",ISNUMBER(SEARCH("music/jazz", N3074)),"jazz",ISNUMBER(SEARCH("music/metal", N3074)),"metal",ISNUMBER(SEARCH("music/pop", N3074)),"pop",ISNUMBER(SEARCH("music/rock", N3074)),"rock",ISNUMBER(SEARCH("music/world music", N3074)),"world music",ISNUMBER(SEARCH("journalism/audio", N3074)),"audio",ISNUMBER(SEARCH("photography/nature", N3074)),"nature",ISNUMBER(SEARCH("photography/people", N3074)),"people",ISNUMBER(SEARCH("photography/photobooks", N3074)),"photobooks",ISNUMBER(SEARCH("photography/places", N3074)),"places",ISNUMBER(SEARCH("publishing/art books", N3074)),"art books",ISNUMBER(SEARCH("publishing/children's books", N3074)),"children's books",ISNUMBER(SEARCH("publishing/fiction", N3074)),"fiction",ISNUMBER(SEARCH("publishing/nonfiction", N3074)),"nonfiction",ISNUMBER(SEARCH("publishing/radio &amp; podcasts", N3074)),"radio &amp; podcasts",ISNUMBER(SEARCH("publishing/translations", N3074)),"translations",ISNUMBER(SEARCH("technology/gadgets", N3074)),"gadgets",ISNUMBER(SEARCH("technology/hardware", N3074)),"hardware",ISNUMBER(SEARCH("technology/makerspaces", N3074)),"makerspaces",ISNUMBER(SEARCH("technology/space exploration", N3074)),"space exploration",ISNUMBER(SEARCH("technology/wearables", N3074)),"wearables",ISNUMBER(SEARCH("technology/web", N3074)),"web",ISNUMBER(SEARCH("theater/musical", N3074)),"musical",ISNUMBER(SEARCH("theater/plays", N3074)),"plays",ISNUMBER(SEARCH("theater/spaces", N3074)),"spaces")</f>
        <v>spaces</v>
      </c>
      <c r="S3074" s="6">
        <f t="shared" si="238"/>
        <v>42658.690532407403</v>
      </c>
      <c r="T3074" s="6">
        <f t="shared" si="239"/>
        <v>42673.073611111111</v>
      </c>
    </row>
    <row r="3075" spans="1:20" ht="48" hidden="1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(E3075/D3075)*100</f>
        <v>2.3035714285714284E-2</v>
      </c>
      <c r="P3075">
        <f t="shared" ref="P3075:P3138" si="241">(E3075/L3075)</f>
        <v>92.142857142857139</v>
      </c>
      <c r="Q3075" t="str">
        <f t="shared" ref="Q3075:Q3138" si="242">_xlfn.IFS(ISNUMBER(SEARCH("film &amp; video", N3075)),"film &amp; video",ISNUMBER(SEARCH("food", N3075)),"food",ISNUMBER(SEARCH("games", N3075)),"games",ISNUMBER(SEARCH("journalism", N3075)),"journalism",ISNUMBER(SEARCH("music", N3075)),"music",ISNUMBER(SEARCH("photography", N3075)),"photography",ISNUMBER(SEARCH("publishing", N3075)),"publishing",ISNUMBER(SEARCH("technology", N3075)),"technology",ISNUMBER(SEARCH("theater", N3075)),"theater")</f>
        <v>theater</v>
      </c>
      <c r="R3075" t="str" cm="1">
        <f t="array" ref="R3075">_xlfn.IFS(ISNUMBER(SEARCH("film &amp; video/television", N3075)),"television",ISNUMBER(SEARCH("film &amp; video/animation", N3075)),"animation",ISNUMBER(SEARCH("film &amp; video/documentary", N3075)),"documentary",ISNUMBER(SEARCH("film &amp; video/drama", N3075)),"drama",ISNUMBER(SEARCH("film &amp; video/science fiction", N3075)),"science fiction",ISNUMBER(SEARCH("film &amp; video/shorts", N3075)),"shorts",ISNUMBER(SEARCH("food/food trucks", N3075)),"food trucks",ISNUMBER(SEARCH("food/restaurants", N3075)),"restaurants",ISNUMBER(SEARCH("food/small batch", N3075)),"small batch",ISNUMBER(SEARCH("games/mobile games", N3075)),"mobile games",ISNUMBER(SEARCH("games/tabletop games", N3075)),"tabletop games",ISNUMBER(SEARCH("games/video games", N3075)),"video games",ISNUMBER(SEARCH("music/classical music", N3075)),"classical music",ISNUMBER(SEARCH("music/electronic music", N3075)),"electronic music",ISNUMBER(SEARCH("music/faith", N3075)),"faith",ISNUMBER(SEARCH("music/indie rock", N3075)),"indie rock",ISNUMBER(SEARCH("music/jazz", N3075)),"jazz",ISNUMBER(SEARCH("music/metal", N3075)),"metal",ISNUMBER(SEARCH("music/pop", N3075)),"pop",ISNUMBER(SEARCH("music/rock", N3075)),"rock",ISNUMBER(SEARCH("music/world music", N3075)),"world music",ISNUMBER(SEARCH("journalism/audio", N3075)),"audio",ISNUMBER(SEARCH("photography/nature", N3075)),"nature",ISNUMBER(SEARCH("photography/people", N3075)),"people",ISNUMBER(SEARCH("photography/photobooks", N3075)),"photobooks",ISNUMBER(SEARCH("photography/places", N3075)),"places",ISNUMBER(SEARCH("publishing/art books", N3075)),"art books",ISNUMBER(SEARCH("publishing/children's books", N3075)),"children's books",ISNUMBER(SEARCH("publishing/fiction", N3075)),"fiction",ISNUMBER(SEARCH("publishing/nonfiction", N3075)),"nonfiction",ISNUMBER(SEARCH("publishing/radio &amp; podcasts", N3075)),"radio &amp; podcasts",ISNUMBER(SEARCH("publishing/translations", N3075)),"translations",ISNUMBER(SEARCH("technology/gadgets", N3075)),"gadgets",ISNUMBER(SEARCH("technology/hardware", N3075)),"hardware",ISNUMBER(SEARCH("technology/makerspaces", N3075)),"makerspaces",ISNUMBER(SEARCH("technology/space exploration", N3075)),"space exploration",ISNUMBER(SEARCH("technology/wearables", N3075)),"wearables",ISNUMBER(SEARCH("technology/web", N3075)),"web",ISNUMBER(SEARCH("theater/musical", N3075)),"musical",ISNUMBER(SEARCH("theater/plays", N3075)),"plays",ISNUMBER(SEARCH("theater/spaces", N3075)),"spaces")</f>
        <v>spaces</v>
      </c>
      <c r="S3075" s="6">
        <f t="shared" ref="S3075:S3138" si="243">(((J3075/60)/60)/24)+DATE(1970,1,1)</f>
        <v>42111.684027777781</v>
      </c>
      <c r="T3075" s="6">
        <f t="shared" ref="T3075:T3138" si="244">(((I3075/60)/60)/24)+DATE(1970,1,1)</f>
        <v>42169.804861111115</v>
      </c>
    </row>
    <row r="3076" spans="1:20" ht="64" hidden="1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tr">
        <f t="shared" si="242"/>
        <v>theater</v>
      </c>
      <c r="R3076" t="str" cm="1">
        <f t="array" ref="R3076">_xlfn.IFS(ISNUMBER(SEARCH("film &amp; video/television", N3076)),"television",ISNUMBER(SEARCH("film &amp; video/animation", N3076)),"animation",ISNUMBER(SEARCH("film &amp; video/documentary", N3076)),"documentary",ISNUMBER(SEARCH("film &amp; video/drama", N3076)),"drama",ISNUMBER(SEARCH("film &amp; video/science fiction", N3076)),"science fiction",ISNUMBER(SEARCH("film &amp; video/shorts", N3076)),"shorts",ISNUMBER(SEARCH("food/food trucks", N3076)),"food trucks",ISNUMBER(SEARCH("food/restaurants", N3076)),"restaurants",ISNUMBER(SEARCH("food/small batch", N3076)),"small batch",ISNUMBER(SEARCH("games/mobile games", N3076)),"mobile games",ISNUMBER(SEARCH("games/tabletop games", N3076)),"tabletop games",ISNUMBER(SEARCH("games/video games", N3076)),"video games",ISNUMBER(SEARCH("music/classical music", N3076)),"classical music",ISNUMBER(SEARCH("music/electronic music", N3076)),"electronic music",ISNUMBER(SEARCH("music/faith", N3076)),"faith",ISNUMBER(SEARCH("music/indie rock", N3076)),"indie rock",ISNUMBER(SEARCH("music/jazz", N3076)),"jazz",ISNUMBER(SEARCH("music/metal", N3076)),"metal",ISNUMBER(SEARCH("music/pop", N3076)),"pop",ISNUMBER(SEARCH("music/rock", N3076)),"rock",ISNUMBER(SEARCH("music/world music", N3076)),"world music",ISNUMBER(SEARCH("journalism/audio", N3076)),"audio",ISNUMBER(SEARCH("photography/nature", N3076)),"nature",ISNUMBER(SEARCH("photography/people", N3076)),"people",ISNUMBER(SEARCH("photography/photobooks", N3076)),"photobooks",ISNUMBER(SEARCH("photography/places", N3076)),"places",ISNUMBER(SEARCH("publishing/art books", N3076)),"art books",ISNUMBER(SEARCH("publishing/children's books", N3076)),"children's books",ISNUMBER(SEARCH("publishing/fiction", N3076)),"fiction",ISNUMBER(SEARCH("publishing/nonfiction", N3076)),"nonfiction",ISNUMBER(SEARCH("publishing/radio &amp; podcasts", N3076)),"radio &amp; podcasts",ISNUMBER(SEARCH("publishing/translations", N3076)),"translations",ISNUMBER(SEARCH("technology/gadgets", N3076)),"gadgets",ISNUMBER(SEARCH("technology/hardware", N3076)),"hardware",ISNUMBER(SEARCH("technology/makerspaces", N3076)),"makerspaces",ISNUMBER(SEARCH("technology/space exploration", N3076)),"space exploration",ISNUMBER(SEARCH("technology/wearables", N3076)),"wearables",ISNUMBER(SEARCH("technology/web", N3076)),"web",ISNUMBER(SEARCH("theater/musical", N3076)),"musical",ISNUMBER(SEARCH("theater/plays", N3076)),"plays",ISNUMBER(SEARCH("theater/spaces", N3076)),"spaces")</f>
        <v>spaces</v>
      </c>
      <c r="S3076" s="6">
        <f t="shared" si="243"/>
        <v>42409.571284722217</v>
      </c>
      <c r="T3076" s="6">
        <f t="shared" si="244"/>
        <v>42439.571284722217</v>
      </c>
    </row>
    <row r="3077" spans="1:20" ht="48" hidden="1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tr">
        <f t="shared" si="242"/>
        <v>theater</v>
      </c>
      <c r="R3077" t="str" cm="1">
        <f t="array" ref="R3077">_xlfn.IFS(ISNUMBER(SEARCH("film &amp; video/television", N3077)),"television",ISNUMBER(SEARCH("film &amp; video/animation", N3077)),"animation",ISNUMBER(SEARCH("film &amp; video/documentary", N3077)),"documentary",ISNUMBER(SEARCH("film &amp; video/drama", N3077)),"drama",ISNUMBER(SEARCH("film &amp; video/science fiction", N3077)),"science fiction",ISNUMBER(SEARCH("film &amp; video/shorts", N3077)),"shorts",ISNUMBER(SEARCH("food/food trucks", N3077)),"food trucks",ISNUMBER(SEARCH("food/restaurants", N3077)),"restaurants",ISNUMBER(SEARCH("food/small batch", N3077)),"small batch",ISNUMBER(SEARCH("games/mobile games", N3077)),"mobile games",ISNUMBER(SEARCH("games/tabletop games", N3077)),"tabletop games",ISNUMBER(SEARCH("games/video games", N3077)),"video games",ISNUMBER(SEARCH("music/classical music", N3077)),"classical music",ISNUMBER(SEARCH("music/electronic music", N3077)),"electronic music",ISNUMBER(SEARCH("music/faith", N3077)),"faith",ISNUMBER(SEARCH("music/indie rock", N3077)),"indie rock",ISNUMBER(SEARCH("music/jazz", N3077)),"jazz",ISNUMBER(SEARCH("music/metal", N3077)),"metal",ISNUMBER(SEARCH("music/pop", N3077)),"pop",ISNUMBER(SEARCH("music/rock", N3077)),"rock",ISNUMBER(SEARCH("music/world music", N3077)),"world music",ISNUMBER(SEARCH("journalism/audio", N3077)),"audio",ISNUMBER(SEARCH("photography/nature", N3077)),"nature",ISNUMBER(SEARCH("photography/people", N3077)),"people",ISNUMBER(SEARCH("photography/photobooks", N3077)),"photobooks",ISNUMBER(SEARCH("photography/places", N3077)),"places",ISNUMBER(SEARCH("publishing/art books", N3077)),"art books",ISNUMBER(SEARCH("publishing/children's books", N3077)),"children's books",ISNUMBER(SEARCH("publishing/fiction", N3077)),"fiction",ISNUMBER(SEARCH("publishing/nonfiction", N3077)),"nonfiction",ISNUMBER(SEARCH("publishing/radio &amp; podcasts", N3077)),"radio &amp; podcasts",ISNUMBER(SEARCH("publishing/translations", N3077)),"translations",ISNUMBER(SEARCH("technology/gadgets", N3077)),"gadgets",ISNUMBER(SEARCH("technology/hardware", N3077)),"hardware",ISNUMBER(SEARCH("technology/makerspaces", N3077)),"makerspaces",ISNUMBER(SEARCH("technology/space exploration", N3077)),"space exploration",ISNUMBER(SEARCH("technology/wearables", N3077)),"wearables",ISNUMBER(SEARCH("technology/web", N3077)),"web",ISNUMBER(SEARCH("theater/musical", N3077)),"musical",ISNUMBER(SEARCH("theater/plays", N3077)),"plays",ISNUMBER(SEARCH("theater/spaces", N3077)),"spaces")</f>
        <v>spaces</v>
      </c>
      <c r="S3077" s="6">
        <f t="shared" si="243"/>
        <v>42551.102314814809</v>
      </c>
      <c r="T3077" s="6">
        <f t="shared" si="244"/>
        <v>42601.102314814809</v>
      </c>
    </row>
    <row r="3078" spans="1:20" ht="32" hidden="1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tr">
        <f t="shared" si="242"/>
        <v>theater</v>
      </c>
      <c r="R3078" t="str" cm="1">
        <f t="array" ref="R3078">_xlfn.IFS(ISNUMBER(SEARCH("film &amp; video/television", N3078)),"television",ISNUMBER(SEARCH("film &amp; video/animation", N3078)),"animation",ISNUMBER(SEARCH("film &amp; video/documentary", N3078)),"documentary",ISNUMBER(SEARCH("film &amp; video/drama", N3078)),"drama",ISNUMBER(SEARCH("film &amp; video/science fiction", N3078)),"science fiction",ISNUMBER(SEARCH("film &amp; video/shorts", N3078)),"shorts",ISNUMBER(SEARCH("food/food trucks", N3078)),"food trucks",ISNUMBER(SEARCH("food/restaurants", N3078)),"restaurants",ISNUMBER(SEARCH("food/small batch", N3078)),"small batch",ISNUMBER(SEARCH("games/mobile games", N3078)),"mobile games",ISNUMBER(SEARCH("games/tabletop games", N3078)),"tabletop games",ISNUMBER(SEARCH("games/video games", N3078)),"video games",ISNUMBER(SEARCH("music/classical music", N3078)),"classical music",ISNUMBER(SEARCH("music/electronic music", N3078)),"electronic music",ISNUMBER(SEARCH("music/faith", N3078)),"faith",ISNUMBER(SEARCH("music/indie rock", N3078)),"indie rock",ISNUMBER(SEARCH("music/jazz", N3078)),"jazz",ISNUMBER(SEARCH("music/metal", N3078)),"metal",ISNUMBER(SEARCH("music/pop", N3078)),"pop",ISNUMBER(SEARCH("music/rock", N3078)),"rock",ISNUMBER(SEARCH("music/world music", N3078)),"world music",ISNUMBER(SEARCH("journalism/audio", N3078)),"audio",ISNUMBER(SEARCH("photography/nature", N3078)),"nature",ISNUMBER(SEARCH("photography/people", N3078)),"people",ISNUMBER(SEARCH("photography/photobooks", N3078)),"photobooks",ISNUMBER(SEARCH("photography/places", N3078)),"places",ISNUMBER(SEARCH("publishing/art books", N3078)),"art books",ISNUMBER(SEARCH("publishing/children's books", N3078)),"children's books",ISNUMBER(SEARCH("publishing/fiction", N3078)),"fiction",ISNUMBER(SEARCH("publishing/nonfiction", N3078)),"nonfiction",ISNUMBER(SEARCH("publishing/radio &amp; podcasts", N3078)),"radio &amp; podcasts",ISNUMBER(SEARCH("publishing/translations", N3078)),"translations",ISNUMBER(SEARCH("technology/gadgets", N3078)),"gadgets",ISNUMBER(SEARCH("technology/hardware", N3078)),"hardware",ISNUMBER(SEARCH("technology/makerspaces", N3078)),"makerspaces",ISNUMBER(SEARCH("technology/space exploration", N3078)),"space exploration",ISNUMBER(SEARCH("technology/wearables", N3078)),"wearables",ISNUMBER(SEARCH("technology/web", N3078)),"web",ISNUMBER(SEARCH("theater/musical", N3078)),"musical",ISNUMBER(SEARCH("theater/plays", N3078)),"plays",ISNUMBER(SEARCH("theater/spaces", N3078)),"spaces")</f>
        <v>spaces</v>
      </c>
      <c r="S3078" s="6">
        <f t="shared" si="243"/>
        <v>42226.651886574073</v>
      </c>
      <c r="T3078" s="6">
        <f t="shared" si="244"/>
        <v>42286.651886574073</v>
      </c>
    </row>
    <row r="3079" spans="1:20" ht="48" hidden="1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tr">
        <f t="shared" si="242"/>
        <v>theater</v>
      </c>
      <c r="R3079" t="str" cm="1">
        <f t="array" ref="R3079">_xlfn.IFS(ISNUMBER(SEARCH("film &amp; video/television", N3079)),"television",ISNUMBER(SEARCH("film &amp; video/animation", N3079)),"animation",ISNUMBER(SEARCH("film &amp; video/documentary", N3079)),"documentary",ISNUMBER(SEARCH("film &amp; video/drama", N3079)),"drama",ISNUMBER(SEARCH("film &amp; video/science fiction", N3079)),"science fiction",ISNUMBER(SEARCH("film &amp; video/shorts", N3079)),"shorts",ISNUMBER(SEARCH("food/food trucks", N3079)),"food trucks",ISNUMBER(SEARCH("food/restaurants", N3079)),"restaurants",ISNUMBER(SEARCH("food/small batch", N3079)),"small batch",ISNUMBER(SEARCH("games/mobile games", N3079)),"mobile games",ISNUMBER(SEARCH("games/tabletop games", N3079)),"tabletop games",ISNUMBER(SEARCH("games/video games", N3079)),"video games",ISNUMBER(SEARCH("music/classical music", N3079)),"classical music",ISNUMBER(SEARCH("music/electronic music", N3079)),"electronic music",ISNUMBER(SEARCH("music/faith", N3079)),"faith",ISNUMBER(SEARCH("music/indie rock", N3079)),"indie rock",ISNUMBER(SEARCH("music/jazz", N3079)),"jazz",ISNUMBER(SEARCH("music/metal", N3079)),"metal",ISNUMBER(SEARCH("music/pop", N3079)),"pop",ISNUMBER(SEARCH("music/rock", N3079)),"rock",ISNUMBER(SEARCH("music/world music", N3079)),"world music",ISNUMBER(SEARCH("journalism/audio", N3079)),"audio",ISNUMBER(SEARCH("photography/nature", N3079)),"nature",ISNUMBER(SEARCH("photography/people", N3079)),"people",ISNUMBER(SEARCH("photography/photobooks", N3079)),"photobooks",ISNUMBER(SEARCH("photography/places", N3079)),"places",ISNUMBER(SEARCH("publishing/art books", N3079)),"art books",ISNUMBER(SEARCH("publishing/children's books", N3079)),"children's books",ISNUMBER(SEARCH("publishing/fiction", N3079)),"fiction",ISNUMBER(SEARCH("publishing/nonfiction", N3079)),"nonfiction",ISNUMBER(SEARCH("publishing/radio &amp; podcasts", N3079)),"radio &amp; podcasts",ISNUMBER(SEARCH("publishing/translations", N3079)),"translations",ISNUMBER(SEARCH("technology/gadgets", N3079)),"gadgets",ISNUMBER(SEARCH("technology/hardware", N3079)),"hardware",ISNUMBER(SEARCH("technology/makerspaces", N3079)),"makerspaces",ISNUMBER(SEARCH("technology/space exploration", N3079)),"space exploration",ISNUMBER(SEARCH("technology/wearables", N3079)),"wearables",ISNUMBER(SEARCH("technology/web", N3079)),"web",ISNUMBER(SEARCH("theater/musical", N3079)),"musical",ISNUMBER(SEARCH("theater/plays", N3079)),"plays",ISNUMBER(SEARCH("theater/spaces", N3079)),"spaces")</f>
        <v>spaces</v>
      </c>
      <c r="S3079" s="6">
        <f t="shared" si="243"/>
        <v>42766.956921296296</v>
      </c>
      <c r="T3079" s="6">
        <f t="shared" si="244"/>
        <v>42796.956921296296</v>
      </c>
    </row>
    <row r="3080" spans="1:20" ht="48" hidden="1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tr">
        <f t="shared" si="242"/>
        <v>theater</v>
      </c>
      <c r="R3080" t="str" cm="1">
        <f t="array" ref="R3080">_xlfn.IFS(ISNUMBER(SEARCH("film &amp; video/television", N3080)),"television",ISNUMBER(SEARCH("film &amp; video/animation", N3080)),"animation",ISNUMBER(SEARCH("film &amp; video/documentary", N3080)),"documentary",ISNUMBER(SEARCH("film &amp; video/drama", N3080)),"drama",ISNUMBER(SEARCH("film &amp; video/science fiction", N3080)),"science fiction",ISNUMBER(SEARCH("film &amp; video/shorts", N3080)),"shorts",ISNUMBER(SEARCH("food/food trucks", N3080)),"food trucks",ISNUMBER(SEARCH("food/restaurants", N3080)),"restaurants",ISNUMBER(SEARCH("food/small batch", N3080)),"small batch",ISNUMBER(SEARCH("games/mobile games", N3080)),"mobile games",ISNUMBER(SEARCH("games/tabletop games", N3080)),"tabletop games",ISNUMBER(SEARCH("games/video games", N3080)),"video games",ISNUMBER(SEARCH("music/classical music", N3080)),"classical music",ISNUMBER(SEARCH("music/electronic music", N3080)),"electronic music",ISNUMBER(SEARCH("music/faith", N3080)),"faith",ISNUMBER(SEARCH("music/indie rock", N3080)),"indie rock",ISNUMBER(SEARCH("music/jazz", N3080)),"jazz",ISNUMBER(SEARCH("music/metal", N3080)),"metal",ISNUMBER(SEARCH("music/pop", N3080)),"pop",ISNUMBER(SEARCH("music/rock", N3080)),"rock",ISNUMBER(SEARCH("music/world music", N3080)),"world music",ISNUMBER(SEARCH("journalism/audio", N3080)),"audio",ISNUMBER(SEARCH("photography/nature", N3080)),"nature",ISNUMBER(SEARCH("photography/people", N3080)),"people",ISNUMBER(SEARCH("photography/photobooks", N3080)),"photobooks",ISNUMBER(SEARCH("photography/places", N3080)),"places",ISNUMBER(SEARCH("publishing/art books", N3080)),"art books",ISNUMBER(SEARCH("publishing/children's books", N3080)),"children's books",ISNUMBER(SEARCH("publishing/fiction", N3080)),"fiction",ISNUMBER(SEARCH("publishing/nonfiction", N3080)),"nonfiction",ISNUMBER(SEARCH("publishing/radio &amp; podcasts", N3080)),"radio &amp; podcasts",ISNUMBER(SEARCH("publishing/translations", N3080)),"translations",ISNUMBER(SEARCH("technology/gadgets", N3080)),"gadgets",ISNUMBER(SEARCH("technology/hardware", N3080)),"hardware",ISNUMBER(SEARCH("technology/makerspaces", N3080)),"makerspaces",ISNUMBER(SEARCH("technology/space exploration", N3080)),"space exploration",ISNUMBER(SEARCH("technology/wearables", N3080)),"wearables",ISNUMBER(SEARCH("technology/web", N3080)),"web",ISNUMBER(SEARCH("theater/musical", N3080)),"musical",ISNUMBER(SEARCH("theater/plays", N3080)),"plays",ISNUMBER(SEARCH("theater/spaces", N3080)),"spaces")</f>
        <v>spaces</v>
      </c>
      <c r="S3080" s="6">
        <f t="shared" si="243"/>
        <v>42031.138831018514</v>
      </c>
      <c r="T3080" s="6">
        <f t="shared" si="244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tr">
        <f t="shared" si="242"/>
        <v>theater</v>
      </c>
      <c r="R3081" t="str" cm="1">
        <f t="array" ref="R3081">_xlfn.IFS(ISNUMBER(SEARCH("film &amp; video/television", N3081)),"television",ISNUMBER(SEARCH("film &amp; video/animation", N3081)),"animation",ISNUMBER(SEARCH("film &amp; video/documentary", N3081)),"documentary",ISNUMBER(SEARCH("film &amp; video/drama", N3081)),"drama",ISNUMBER(SEARCH("film &amp; video/science fiction", N3081)),"science fiction",ISNUMBER(SEARCH("film &amp; video/shorts", N3081)),"shorts",ISNUMBER(SEARCH("food/food trucks", N3081)),"food trucks",ISNUMBER(SEARCH("food/restaurants", N3081)),"restaurants",ISNUMBER(SEARCH("food/small batch", N3081)),"small batch",ISNUMBER(SEARCH("games/mobile games", N3081)),"mobile games",ISNUMBER(SEARCH("games/tabletop games", N3081)),"tabletop games",ISNUMBER(SEARCH("games/video games", N3081)),"video games",ISNUMBER(SEARCH("music/classical music", N3081)),"classical music",ISNUMBER(SEARCH("music/electronic music", N3081)),"electronic music",ISNUMBER(SEARCH("music/faith", N3081)),"faith",ISNUMBER(SEARCH("music/indie rock", N3081)),"indie rock",ISNUMBER(SEARCH("music/jazz", N3081)),"jazz",ISNUMBER(SEARCH("music/metal", N3081)),"metal",ISNUMBER(SEARCH("music/pop", N3081)),"pop",ISNUMBER(SEARCH("music/rock", N3081)),"rock",ISNUMBER(SEARCH("music/world music", N3081)),"world music",ISNUMBER(SEARCH("journalism/audio", N3081)),"audio",ISNUMBER(SEARCH("photography/nature", N3081)),"nature",ISNUMBER(SEARCH("photography/people", N3081)),"people",ISNUMBER(SEARCH("photography/photobooks", N3081)),"photobooks",ISNUMBER(SEARCH("photography/places", N3081)),"places",ISNUMBER(SEARCH("publishing/art books", N3081)),"art books",ISNUMBER(SEARCH("publishing/children's books", N3081)),"children's books",ISNUMBER(SEARCH("publishing/fiction", N3081)),"fiction",ISNUMBER(SEARCH("publishing/nonfiction", N3081)),"nonfiction",ISNUMBER(SEARCH("publishing/radio &amp; podcasts", N3081)),"radio &amp; podcasts",ISNUMBER(SEARCH("publishing/translations", N3081)),"translations",ISNUMBER(SEARCH("technology/gadgets", N3081)),"gadgets",ISNUMBER(SEARCH("technology/hardware", N3081)),"hardware",ISNUMBER(SEARCH("technology/makerspaces", N3081)),"makerspaces",ISNUMBER(SEARCH("technology/space exploration", N3081)),"space exploration",ISNUMBER(SEARCH("technology/wearables", N3081)),"wearables",ISNUMBER(SEARCH("technology/web", N3081)),"web",ISNUMBER(SEARCH("theater/musical", N3081)),"musical",ISNUMBER(SEARCH("theater/plays", N3081)),"plays",ISNUMBER(SEARCH("theater/spaces", N3081)),"spaces")</f>
        <v>spaces</v>
      </c>
      <c r="S3081" s="6">
        <f t="shared" si="243"/>
        <v>42055.713368055556</v>
      </c>
      <c r="T3081" s="6">
        <f t="shared" si="244"/>
        <v>42085.671701388885</v>
      </c>
    </row>
    <row r="3082" spans="1:20" ht="48" hidden="1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tr">
        <f t="shared" si="242"/>
        <v>theater</v>
      </c>
      <c r="R3082" t="str" cm="1">
        <f t="array" ref="R3082">_xlfn.IFS(ISNUMBER(SEARCH("film &amp; video/television", N3082)),"television",ISNUMBER(SEARCH("film &amp; video/animation", N3082)),"animation",ISNUMBER(SEARCH("film &amp; video/documentary", N3082)),"documentary",ISNUMBER(SEARCH("film &amp; video/drama", N3082)),"drama",ISNUMBER(SEARCH("film &amp; video/science fiction", N3082)),"science fiction",ISNUMBER(SEARCH("film &amp; video/shorts", N3082)),"shorts",ISNUMBER(SEARCH("food/food trucks", N3082)),"food trucks",ISNUMBER(SEARCH("food/restaurants", N3082)),"restaurants",ISNUMBER(SEARCH("food/small batch", N3082)),"small batch",ISNUMBER(SEARCH("games/mobile games", N3082)),"mobile games",ISNUMBER(SEARCH("games/tabletop games", N3082)),"tabletop games",ISNUMBER(SEARCH("games/video games", N3082)),"video games",ISNUMBER(SEARCH("music/classical music", N3082)),"classical music",ISNUMBER(SEARCH("music/electronic music", N3082)),"electronic music",ISNUMBER(SEARCH("music/faith", N3082)),"faith",ISNUMBER(SEARCH("music/indie rock", N3082)),"indie rock",ISNUMBER(SEARCH("music/jazz", N3082)),"jazz",ISNUMBER(SEARCH("music/metal", N3082)),"metal",ISNUMBER(SEARCH("music/pop", N3082)),"pop",ISNUMBER(SEARCH("music/rock", N3082)),"rock",ISNUMBER(SEARCH("music/world music", N3082)),"world music",ISNUMBER(SEARCH("journalism/audio", N3082)),"audio",ISNUMBER(SEARCH("photography/nature", N3082)),"nature",ISNUMBER(SEARCH("photography/people", N3082)),"people",ISNUMBER(SEARCH("photography/photobooks", N3082)),"photobooks",ISNUMBER(SEARCH("photography/places", N3082)),"places",ISNUMBER(SEARCH("publishing/art books", N3082)),"art books",ISNUMBER(SEARCH("publishing/children's books", N3082)),"children's books",ISNUMBER(SEARCH("publishing/fiction", N3082)),"fiction",ISNUMBER(SEARCH("publishing/nonfiction", N3082)),"nonfiction",ISNUMBER(SEARCH("publishing/radio &amp; podcasts", N3082)),"radio &amp; podcasts",ISNUMBER(SEARCH("publishing/translations", N3082)),"translations",ISNUMBER(SEARCH("technology/gadgets", N3082)),"gadgets",ISNUMBER(SEARCH("technology/hardware", N3082)),"hardware",ISNUMBER(SEARCH("technology/makerspaces", N3082)),"makerspaces",ISNUMBER(SEARCH("technology/space exploration", N3082)),"space exploration",ISNUMBER(SEARCH("technology/wearables", N3082)),"wearables",ISNUMBER(SEARCH("technology/web", N3082)),"web",ISNUMBER(SEARCH("theater/musical", N3082)),"musical",ISNUMBER(SEARCH("theater/plays", N3082)),"plays",ISNUMBER(SEARCH("theater/spaces", N3082)),"spaces")</f>
        <v>spaces</v>
      </c>
      <c r="S3082" s="6">
        <f t="shared" si="243"/>
        <v>41940.028287037036</v>
      </c>
      <c r="T3082" s="6">
        <f t="shared" si="244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tr">
        <f t="shared" si="242"/>
        <v>theater</v>
      </c>
      <c r="R3083" t="str" cm="1">
        <f t="array" ref="R3083">_xlfn.IFS(ISNUMBER(SEARCH("film &amp; video/television", N3083)),"television",ISNUMBER(SEARCH("film &amp; video/animation", N3083)),"animation",ISNUMBER(SEARCH("film &amp; video/documentary", N3083)),"documentary",ISNUMBER(SEARCH("film &amp; video/drama", N3083)),"drama",ISNUMBER(SEARCH("film &amp; video/science fiction", N3083)),"science fiction",ISNUMBER(SEARCH("film &amp; video/shorts", N3083)),"shorts",ISNUMBER(SEARCH("food/food trucks", N3083)),"food trucks",ISNUMBER(SEARCH("food/restaurants", N3083)),"restaurants",ISNUMBER(SEARCH("food/small batch", N3083)),"small batch",ISNUMBER(SEARCH("games/mobile games", N3083)),"mobile games",ISNUMBER(SEARCH("games/tabletop games", N3083)),"tabletop games",ISNUMBER(SEARCH("games/video games", N3083)),"video games",ISNUMBER(SEARCH("music/classical music", N3083)),"classical music",ISNUMBER(SEARCH("music/electronic music", N3083)),"electronic music",ISNUMBER(SEARCH("music/faith", N3083)),"faith",ISNUMBER(SEARCH("music/indie rock", N3083)),"indie rock",ISNUMBER(SEARCH("music/jazz", N3083)),"jazz",ISNUMBER(SEARCH("music/metal", N3083)),"metal",ISNUMBER(SEARCH("music/pop", N3083)),"pop",ISNUMBER(SEARCH("music/rock", N3083)),"rock",ISNUMBER(SEARCH("music/world music", N3083)),"world music",ISNUMBER(SEARCH("journalism/audio", N3083)),"audio",ISNUMBER(SEARCH("photography/nature", N3083)),"nature",ISNUMBER(SEARCH("photography/people", N3083)),"people",ISNUMBER(SEARCH("photography/photobooks", N3083)),"photobooks",ISNUMBER(SEARCH("photography/places", N3083)),"places",ISNUMBER(SEARCH("publishing/art books", N3083)),"art books",ISNUMBER(SEARCH("publishing/children's books", N3083)),"children's books",ISNUMBER(SEARCH("publishing/fiction", N3083)),"fiction",ISNUMBER(SEARCH("publishing/nonfiction", N3083)),"nonfiction",ISNUMBER(SEARCH("publishing/radio &amp; podcasts", N3083)),"radio &amp; podcasts",ISNUMBER(SEARCH("publishing/translations", N3083)),"translations",ISNUMBER(SEARCH("technology/gadgets", N3083)),"gadgets",ISNUMBER(SEARCH("technology/hardware", N3083)),"hardware",ISNUMBER(SEARCH("technology/makerspaces", N3083)),"makerspaces",ISNUMBER(SEARCH("technology/space exploration", N3083)),"space exploration",ISNUMBER(SEARCH("technology/wearables", N3083)),"wearables",ISNUMBER(SEARCH("technology/web", N3083)),"web",ISNUMBER(SEARCH("theater/musical", N3083)),"musical",ISNUMBER(SEARCH("theater/plays", N3083)),"plays",ISNUMBER(SEARCH("theater/spaces", N3083)),"spaces")</f>
        <v>spaces</v>
      </c>
      <c r="S3083" s="6">
        <f t="shared" si="243"/>
        <v>42237.181608796294</v>
      </c>
      <c r="T3083" s="6">
        <f t="shared" si="244"/>
        <v>42267.181608796294</v>
      </c>
    </row>
    <row r="3084" spans="1:20" ht="48" hidden="1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v>0</v>
      </c>
      <c r="Q3084" t="str">
        <f t="shared" si="242"/>
        <v>theater</v>
      </c>
      <c r="R3084" t="str" cm="1">
        <f t="array" ref="R3084">_xlfn.IFS(ISNUMBER(SEARCH("film &amp; video/television", N3084)),"television",ISNUMBER(SEARCH("film &amp; video/animation", N3084)),"animation",ISNUMBER(SEARCH("film &amp; video/documentary", N3084)),"documentary",ISNUMBER(SEARCH("film &amp; video/drama", N3084)),"drama",ISNUMBER(SEARCH("film &amp; video/science fiction", N3084)),"science fiction",ISNUMBER(SEARCH("film &amp; video/shorts", N3084)),"shorts",ISNUMBER(SEARCH("food/food trucks", N3084)),"food trucks",ISNUMBER(SEARCH("food/restaurants", N3084)),"restaurants",ISNUMBER(SEARCH("food/small batch", N3084)),"small batch",ISNUMBER(SEARCH("games/mobile games", N3084)),"mobile games",ISNUMBER(SEARCH("games/tabletop games", N3084)),"tabletop games",ISNUMBER(SEARCH("games/video games", N3084)),"video games",ISNUMBER(SEARCH("music/classical music", N3084)),"classical music",ISNUMBER(SEARCH("music/electronic music", N3084)),"electronic music",ISNUMBER(SEARCH("music/faith", N3084)),"faith",ISNUMBER(SEARCH("music/indie rock", N3084)),"indie rock",ISNUMBER(SEARCH("music/jazz", N3084)),"jazz",ISNUMBER(SEARCH("music/metal", N3084)),"metal",ISNUMBER(SEARCH("music/pop", N3084)),"pop",ISNUMBER(SEARCH("music/rock", N3084)),"rock",ISNUMBER(SEARCH("music/world music", N3084)),"world music",ISNUMBER(SEARCH("journalism/audio", N3084)),"audio",ISNUMBER(SEARCH("photography/nature", N3084)),"nature",ISNUMBER(SEARCH("photography/people", N3084)),"people",ISNUMBER(SEARCH("photography/photobooks", N3084)),"photobooks",ISNUMBER(SEARCH("photography/places", N3084)),"places",ISNUMBER(SEARCH("publishing/art books", N3084)),"art books",ISNUMBER(SEARCH("publishing/children's books", N3084)),"children's books",ISNUMBER(SEARCH("publishing/fiction", N3084)),"fiction",ISNUMBER(SEARCH("publishing/nonfiction", N3084)),"nonfiction",ISNUMBER(SEARCH("publishing/radio &amp; podcasts", N3084)),"radio &amp; podcasts",ISNUMBER(SEARCH("publishing/translations", N3084)),"translations",ISNUMBER(SEARCH("technology/gadgets", N3084)),"gadgets",ISNUMBER(SEARCH("technology/hardware", N3084)),"hardware",ISNUMBER(SEARCH("technology/makerspaces", N3084)),"makerspaces",ISNUMBER(SEARCH("technology/space exploration", N3084)),"space exploration",ISNUMBER(SEARCH("technology/wearables", N3084)),"wearables",ISNUMBER(SEARCH("technology/web", N3084)),"web",ISNUMBER(SEARCH("theater/musical", N3084)),"musical",ISNUMBER(SEARCH("theater/plays", N3084)),"plays",ISNUMBER(SEARCH("theater/spaces", N3084)),"spaces")</f>
        <v>spaces</v>
      </c>
      <c r="S3084" s="6">
        <f t="shared" si="243"/>
        <v>42293.922986111109</v>
      </c>
      <c r="T3084" s="6">
        <f t="shared" si="244"/>
        <v>42323.96465277778</v>
      </c>
    </row>
    <row r="3085" spans="1:20" ht="64" hidden="1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tr">
        <f t="shared" si="242"/>
        <v>theater</v>
      </c>
      <c r="R3085" t="str" cm="1">
        <f t="array" ref="R3085">_xlfn.IFS(ISNUMBER(SEARCH("film &amp; video/television", N3085)),"television",ISNUMBER(SEARCH("film &amp; video/animation", N3085)),"animation",ISNUMBER(SEARCH("film &amp; video/documentary", N3085)),"documentary",ISNUMBER(SEARCH("film &amp; video/drama", N3085)),"drama",ISNUMBER(SEARCH("film &amp; video/science fiction", N3085)),"science fiction",ISNUMBER(SEARCH("film &amp; video/shorts", N3085)),"shorts",ISNUMBER(SEARCH("food/food trucks", N3085)),"food trucks",ISNUMBER(SEARCH("food/restaurants", N3085)),"restaurants",ISNUMBER(SEARCH("food/small batch", N3085)),"small batch",ISNUMBER(SEARCH("games/mobile games", N3085)),"mobile games",ISNUMBER(SEARCH("games/tabletop games", N3085)),"tabletop games",ISNUMBER(SEARCH("games/video games", N3085)),"video games",ISNUMBER(SEARCH("music/classical music", N3085)),"classical music",ISNUMBER(SEARCH("music/electronic music", N3085)),"electronic music",ISNUMBER(SEARCH("music/faith", N3085)),"faith",ISNUMBER(SEARCH("music/indie rock", N3085)),"indie rock",ISNUMBER(SEARCH("music/jazz", N3085)),"jazz",ISNUMBER(SEARCH("music/metal", N3085)),"metal",ISNUMBER(SEARCH("music/pop", N3085)),"pop",ISNUMBER(SEARCH("music/rock", N3085)),"rock",ISNUMBER(SEARCH("music/world music", N3085)),"world music",ISNUMBER(SEARCH("journalism/audio", N3085)),"audio",ISNUMBER(SEARCH("photography/nature", N3085)),"nature",ISNUMBER(SEARCH("photography/people", N3085)),"people",ISNUMBER(SEARCH("photography/photobooks", N3085)),"photobooks",ISNUMBER(SEARCH("photography/places", N3085)),"places",ISNUMBER(SEARCH("publishing/art books", N3085)),"art books",ISNUMBER(SEARCH("publishing/children's books", N3085)),"children's books",ISNUMBER(SEARCH("publishing/fiction", N3085)),"fiction",ISNUMBER(SEARCH("publishing/nonfiction", N3085)),"nonfiction",ISNUMBER(SEARCH("publishing/radio &amp; podcasts", N3085)),"radio &amp; podcasts",ISNUMBER(SEARCH("publishing/translations", N3085)),"translations",ISNUMBER(SEARCH("technology/gadgets", N3085)),"gadgets",ISNUMBER(SEARCH("technology/hardware", N3085)),"hardware",ISNUMBER(SEARCH("technology/makerspaces", N3085)),"makerspaces",ISNUMBER(SEARCH("technology/space exploration", N3085)),"space exploration",ISNUMBER(SEARCH("technology/wearables", N3085)),"wearables",ISNUMBER(SEARCH("technology/web", N3085)),"web",ISNUMBER(SEARCH("theater/musical", N3085)),"musical",ISNUMBER(SEARCH("theater/plays", N3085)),"plays",ISNUMBER(SEARCH("theater/spaces", N3085)),"spaces")</f>
        <v>spaces</v>
      </c>
      <c r="S3085" s="6">
        <f t="shared" si="243"/>
        <v>41853.563402777778</v>
      </c>
      <c r="T3085" s="6">
        <f t="shared" si="244"/>
        <v>41883.208333333336</v>
      </c>
    </row>
    <row r="3086" spans="1:20" ht="48" hidden="1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tr">
        <f t="shared" si="242"/>
        <v>theater</v>
      </c>
      <c r="R3086" t="str" cm="1">
        <f t="array" ref="R3086">_xlfn.IFS(ISNUMBER(SEARCH("film &amp; video/television", N3086)),"television",ISNUMBER(SEARCH("film &amp; video/animation", N3086)),"animation",ISNUMBER(SEARCH("film &amp; video/documentary", N3086)),"documentary",ISNUMBER(SEARCH("film &amp; video/drama", N3086)),"drama",ISNUMBER(SEARCH("film &amp; video/science fiction", N3086)),"science fiction",ISNUMBER(SEARCH("film &amp; video/shorts", N3086)),"shorts",ISNUMBER(SEARCH("food/food trucks", N3086)),"food trucks",ISNUMBER(SEARCH("food/restaurants", N3086)),"restaurants",ISNUMBER(SEARCH("food/small batch", N3086)),"small batch",ISNUMBER(SEARCH("games/mobile games", N3086)),"mobile games",ISNUMBER(SEARCH("games/tabletop games", N3086)),"tabletop games",ISNUMBER(SEARCH("games/video games", N3086)),"video games",ISNUMBER(SEARCH("music/classical music", N3086)),"classical music",ISNUMBER(SEARCH("music/electronic music", N3086)),"electronic music",ISNUMBER(SEARCH("music/faith", N3086)),"faith",ISNUMBER(SEARCH("music/indie rock", N3086)),"indie rock",ISNUMBER(SEARCH("music/jazz", N3086)),"jazz",ISNUMBER(SEARCH("music/metal", N3086)),"metal",ISNUMBER(SEARCH("music/pop", N3086)),"pop",ISNUMBER(SEARCH("music/rock", N3086)),"rock",ISNUMBER(SEARCH("music/world music", N3086)),"world music",ISNUMBER(SEARCH("journalism/audio", N3086)),"audio",ISNUMBER(SEARCH("photography/nature", N3086)),"nature",ISNUMBER(SEARCH("photography/people", N3086)),"people",ISNUMBER(SEARCH("photography/photobooks", N3086)),"photobooks",ISNUMBER(SEARCH("photography/places", N3086)),"places",ISNUMBER(SEARCH("publishing/art books", N3086)),"art books",ISNUMBER(SEARCH("publishing/children's books", N3086)),"children's books",ISNUMBER(SEARCH("publishing/fiction", N3086)),"fiction",ISNUMBER(SEARCH("publishing/nonfiction", N3086)),"nonfiction",ISNUMBER(SEARCH("publishing/radio &amp; podcasts", N3086)),"radio &amp; podcasts",ISNUMBER(SEARCH("publishing/translations", N3086)),"translations",ISNUMBER(SEARCH("technology/gadgets", N3086)),"gadgets",ISNUMBER(SEARCH("technology/hardware", N3086)),"hardware",ISNUMBER(SEARCH("technology/makerspaces", N3086)),"makerspaces",ISNUMBER(SEARCH("technology/space exploration", N3086)),"space exploration",ISNUMBER(SEARCH("technology/wearables", N3086)),"wearables",ISNUMBER(SEARCH("technology/web", N3086)),"web",ISNUMBER(SEARCH("theater/musical", N3086)),"musical",ISNUMBER(SEARCH("theater/plays", N3086)),"plays",ISNUMBER(SEARCH("theater/spaces", N3086)),"spaces")</f>
        <v>spaces</v>
      </c>
      <c r="S3086" s="6">
        <f t="shared" si="243"/>
        <v>42100.723738425921</v>
      </c>
      <c r="T3086" s="6">
        <f t="shared" si="244"/>
        <v>42129.783333333333</v>
      </c>
    </row>
    <row r="3087" spans="1:20" ht="48" hidden="1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tr">
        <f t="shared" si="242"/>
        <v>theater</v>
      </c>
      <c r="R3087" t="str" cm="1">
        <f t="array" ref="R3087">_xlfn.IFS(ISNUMBER(SEARCH("film &amp; video/television", N3087)),"television",ISNUMBER(SEARCH("film &amp; video/animation", N3087)),"animation",ISNUMBER(SEARCH("film &amp; video/documentary", N3087)),"documentary",ISNUMBER(SEARCH("film &amp; video/drama", N3087)),"drama",ISNUMBER(SEARCH("film &amp; video/science fiction", N3087)),"science fiction",ISNUMBER(SEARCH("film &amp; video/shorts", N3087)),"shorts",ISNUMBER(SEARCH("food/food trucks", N3087)),"food trucks",ISNUMBER(SEARCH("food/restaurants", N3087)),"restaurants",ISNUMBER(SEARCH("food/small batch", N3087)),"small batch",ISNUMBER(SEARCH("games/mobile games", N3087)),"mobile games",ISNUMBER(SEARCH("games/tabletop games", N3087)),"tabletop games",ISNUMBER(SEARCH("games/video games", N3087)),"video games",ISNUMBER(SEARCH("music/classical music", N3087)),"classical music",ISNUMBER(SEARCH("music/electronic music", N3087)),"electronic music",ISNUMBER(SEARCH("music/faith", N3087)),"faith",ISNUMBER(SEARCH("music/indie rock", N3087)),"indie rock",ISNUMBER(SEARCH("music/jazz", N3087)),"jazz",ISNUMBER(SEARCH("music/metal", N3087)),"metal",ISNUMBER(SEARCH("music/pop", N3087)),"pop",ISNUMBER(SEARCH("music/rock", N3087)),"rock",ISNUMBER(SEARCH("music/world music", N3087)),"world music",ISNUMBER(SEARCH("journalism/audio", N3087)),"audio",ISNUMBER(SEARCH("photography/nature", N3087)),"nature",ISNUMBER(SEARCH("photography/people", N3087)),"people",ISNUMBER(SEARCH("photography/photobooks", N3087)),"photobooks",ISNUMBER(SEARCH("photography/places", N3087)),"places",ISNUMBER(SEARCH("publishing/art books", N3087)),"art books",ISNUMBER(SEARCH("publishing/children's books", N3087)),"children's books",ISNUMBER(SEARCH("publishing/fiction", N3087)),"fiction",ISNUMBER(SEARCH("publishing/nonfiction", N3087)),"nonfiction",ISNUMBER(SEARCH("publishing/radio &amp; podcasts", N3087)),"radio &amp; podcasts",ISNUMBER(SEARCH("publishing/translations", N3087)),"translations",ISNUMBER(SEARCH("technology/gadgets", N3087)),"gadgets",ISNUMBER(SEARCH("technology/hardware", N3087)),"hardware",ISNUMBER(SEARCH("technology/makerspaces", N3087)),"makerspaces",ISNUMBER(SEARCH("technology/space exploration", N3087)),"space exploration",ISNUMBER(SEARCH("technology/wearables", N3087)),"wearables",ISNUMBER(SEARCH("technology/web", N3087)),"web",ISNUMBER(SEARCH("theater/musical", N3087)),"musical",ISNUMBER(SEARCH("theater/plays", N3087)),"plays",ISNUMBER(SEARCH("theater/spaces", N3087)),"spaces")</f>
        <v>spaces</v>
      </c>
      <c r="S3087" s="6">
        <f t="shared" si="243"/>
        <v>42246.883784722217</v>
      </c>
      <c r="T3087" s="6">
        <f t="shared" si="244"/>
        <v>42276.883784722217</v>
      </c>
    </row>
    <row r="3088" spans="1:20" ht="48" hidden="1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tr">
        <f t="shared" si="242"/>
        <v>theater</v>
      </c>
      <c r="R3088" t="str" cm="1">
        <f t="array" ref="R3088">_xlfn.IFS(ISNUMBER(SEARCH("film &amp; video/television", N3088)),"television",ISNUMBER(SEARCH("film &amp; video/animation", N3088)),"animation",ISNUMBER(SEARCH("film &amp; video/documentary", N3088)),"documentary",ISNUMBER(SEARCH("film &amp; video/drama", N3088)),"drama",ISNUMBER(SEARCH("film &amp; video/science fiction", N3088)),"science fiction",ISNUMBER(SEARCH("film &amp; video/shorts", N3088)),"shorts",ISNUMBER(SEARCH("food/food trucks", N3088)),"food trucks",ISNUMBER(SEARCH("food/restaurants", N3088)),"restaurants",ISNUMBER(SEARCH("food/small batch", N3088)),"small batch",ISNUMBER(SEARCH("games/mobile games", N3088)),"mobile games",ISNUMBER(SEARCH("games/tabletop games", N3088)),"tabletop games",ISNUMBER(SEARCH("games/video games", N3088)),"video games",ISNUMBER(SEARCH("music/classical music", N3088)),"classical music",ISNUMBER(SEARCH("music/electronic music", N3088)),"electronic music",ISNUMBER(SEARCH("music/faith", N3088)),"faith",ISNUMBER(SEARCH("music/indie rock", N3088)),"indie rock",ISNUMBER(SEARCH("music/jazz", N3088)),"jazz",ISNUMBER(SEARCH("music/metal", N3088)),"metal",ISNUMBER(SEARCH("music/pop", N3088)),"pop",ISNUMBER(SEARCH("music/rock", N3088)),"rock",ISNUMBER(SEARCH("music/world music", N3088)),"world music",ISNUMBER(SEARCH("journalism/audio", N3088)),"audio",ISNUMBER(SEARCH("photography/nature", N3088)),"nature",ISNUMBER(SEARCH("photography/people", N3088)),"people",ISNUMBER(SEARCH("photography/photobooks", N3088)),"photobooks",ISNUMBER(SEARCH("photography/places", N3088)),"places",ISNUMBER(SEARCH("publishing/art books", N3088)),"art books",ISNUMBER(SEARCH("publishing/children's books", N3088)),"children's books",ISNUMBER(SEARCH("publishing/fiction", N3088)),"fiction",ISNUMBER(SEARCH("publishing/nonfiction", N3088)),"nonfiction",ISNUMBER(SEARCH("publishing/radio &amp; podcasts", N3088)),"radio &amp; podcasts",ISNUMBER(SEARCH("publishing/translations", N3088)),"translations",ISNUMBER(SEARCH("technology/gadgets", N3088)),"gadgets",ISNUMBER(SEARCH("technology/hardware", N3088)),"hardware",ISNUMBER(SEARCH("technology/makerspaces", N3088)),"makerspaces",ISNUMBER(SEARCH("technology/space exploration", N3088)),"space exploration",ISNUMBER(SEARCH("technology/wearables", N3088)),"wearables",ISNUMBER(SEARCH("technology/web", N3088)),"web",ISNUMBER(SEARCH("theater/musical", N3088)),"musical",ISNUMBER(SEARCH("theater/plays", N3088)),"plays",ISNUMBER(SEARCH("theater/spaces", N3088)),"spaces")</f>
        <v>spaces</v>
      </c>
      <c r="S3088" s="6">
        <f t="shared" si="243"/>
        <v>42173.67082175926</v>
      </c>
      <c r="T3088" s="6">
        <f t="shared" si="244"/>
        <v>42233.67082175926</v>
      </c>
    </row>
    <row r="3089" spans="1:20" ht="48" hidden="1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tr">
        <f t="shared" si="242"/>
        <v>theater</v>
      </c>
      <c r="R3089" t="str" cm="1">
        <f t="array" ref="R3089">_xlfn.IFS(ISNUMBER(SEARCH("film &amp; video/television", N3089)),"television",ISNUMBER(SEARCH("film &amp; video/animation", N3089)),"animation",ISNUMBER(SEARCH("film &amp; video/documentary", N3089)),"documentary",ISNUMBER(SEARCH("film &amp; video/drama", N3089)),"drama",ISNUMBER(SEARCH("film &amp; video/science fiction", N3089)),"science fiction",ISNUMBER(SEARCH("film &amp; video/shorts", N3089)),"shorts",ISNUMBER(SEARCH("food/food trucks", N3089)),"food trucks",ISNUMBER(SEARCH("food/restaurants", N3089)),"restaurants",ISNUMBER(SEARCH("food/small batch", N3089)),"small batch",ISNUMBER(SEARCH("games/mobile games", N3089)),"mobile games",ISNUMBER(SEARCH("games/tabletop games", N3089)),"tabletop games",ISNUMBER(SEARCH("games/video games", N3089)),"video games",ISNUMBER(SEARCH("music/classical music", N3089)),"classical music",ISNUMBER(SEARCH("music/electronic music", N3089)),"electronic music",ISNUMBER(SEARCH("music/faith", N3089)),"faith",ISNUMBER(SEARCH("music/indie rock", N3089)),"indie rock",ISNUMBER(SEARCH("music/jazz", N3089)),"jazz",ISNUMBER(SEARCH("music/metal", N3089)),"metal",ISNUMBER(SEARCH("music/pop", N3089)),"pop",ISNUMBER(SEARCH("music/rock", N3089)),"rock",ISNUMBER(SEARCH("music/world music", N3089)),"world music",ISNUMBER(SEARCH("journalism/audio", N3089)),"audio",ISNUMBER(SEARCH("photography/nature", N3089)),"nature",ISNUMBER(SEARCH("photography/people", N3089)),"people",ISNUMBER(SEARCH("photography/photobooks", N3089)),"photobooks",ISNUMBER(SEARCH("photography/places", N3089)),"places",ISNUMBER(SEARCH("publishing/art books", N3089)),"art books",ISNUMBER(SEARCH("publishing/children's books", N3089)),"children's books",ISNUMBER(SEARCH("publishing/fiction", N3089)),"fiction",ISNUMBER(SEARCH("publishing/nonfiction", N3089)),"nonfiction",ISNUMBER(SEARCH("publishing/radio &amp; podcasts", N3089)),"radio &amp; podcasts",ISNUMBER(SEARCH("publishing/translations", N3089)),"translations",ISNUMBER(SEARCH("technology/gadgets", N3089)),"gadgets",ISNUMBER(SEARCH("technology/hardware", N3089)),"hardware",ISNUMBER(SEARCH("technology/makerspaces", N3089)),"makerspaces",ISNUMBER(SEARCH("technology/space exploration", N3089)),"space exploration",ISNUMBER(SEARCH("technology/wearables", N3089)),"wearables",ISNUMBER(SEARCH("technology/web", N3089)),"web",ISNUMBER(SEARCH("theater/musical", N3089)),"musical",ISNUMBER(SEARCH("theater/plays", N3089)),"plays",ISNUMBER(SEARCH("theater/spaces", N3089)),"spaces")</f>
        <v>spaces</v>
      </c>
      <c r="S3089" s="6">
        <f t="shared" si="243"/>
        <v>42665.150347222225</v>
      </c>
      <c r="T3089" s="6">
        <f t="shared" si="244"/>
        <v>42725.192013888889</v>
      </c>
    </row>
    <row r="3090" spans="1:20" ht="32" hidden="1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tr">
        <f t="shared" si="242"/>
        <v>theater</v>
      </c>
      <c r="R3090" t="str" cm="1">
        <f t="array" ref="R3090">_xlfn.IFS(ISNUMBER(SEARCH("film &amp; video/television", N3090)),"television",ISNUMBER(SEARCH("film &amp; video/animation", N3090)),"animation",ISNUMBER(SEARCH("film &amp; video/documentary", N3090)),"documentary",ISNUMBER(SEARCH("film &amp; video/drama", N3090)),"drama",ISNUMBER(SEARCH("film &amp; video/science fiction", N3090)),"science fiction",ISNUMBER(SEARCH("film &amp; video/shorts", N3090)),"shorts",ISNUMBER(SEARCH("food/food trucks", N3090)),"food trucks",ISNUMBER(SEARCH("food/restaurants", N3090)),"restaurants",ISNUMBER(SEARCH("food/small batch", N3090)),"small batch",ISNUMBER(SEARCH("games/mobile games", N3090)),"mobile games",ISNUMBER(SEARCH("games/tabletop games", N3090)),"tabletop games",ISNUMBER(SEARCH("games/video games", N3090)),"video games",ISNUMBER(SEARCH("music/classical music", N3090)),"classical music",ISNUMBER(SEARCH("music/electronic music", N3090)),"electronic music",ISNUMBER(SEARCH("music/faith", N3090)),"faith",ISNUMBER(SEARCH("music/indie rock", N3090)),"indie rock",ISNUMBER(SEARCH("music/jazz", N3090)),"jazz",ISNUMBER(SEARCH("music/metal", N3090)),"metal",ISNUMBER(SEARCH("music/pop", N3090)),"pop",ISNUMBER(SEARCH("music/rock", N3090)),"rock",ISNUMBER(SEARCH("music/world music", N3090)),"world music",ISNUMBER(SEARCH("journalism/audio", N3090)),"audio",ISNUMBER(SEARCH("photography/nature", N3090)),"nature",ISNUMBER(SEARCH("photography/people", N3090)),"people",ISNUMBER(SEARCH("photography/photobooks", N3090)),"photobooks",ISNUMBER(SEARCH("photography/places", N3090)),"places",ISNUMBER(SEARCH("publishing/art books", N3090)),"art books",ISNUMBER(SEARCH("publishing/children's books", N3090)),"children's books",ISNUMBER(SEARCH("publishing/fiction", N3090)),"fiction",ISNUMBER(SEARCH("publishing/nonfiction", N3090)),"nonfiction",ISNUMBER(SEARCH("publishing/radio &amp; podcasts", N3090)),"radio &amp; podcasts",ISNUMBER(SEARCH("publishing/translations", N3090)),"translations",ISNUMBER(SEARCH("technology/gadgets", N3090)),"gadgets",ISNUMBER(SEARCH("technology/hardware", N3090)),"hardware",ISNUMBER(SEARCH("technology/makerspaces", N3090)),"makerspaces",ISNUMBER(SEARCH("technology/space exploration", N3090)),"space exploration",ISNUMBER(SEARCH("technology/wearables", N3090)),"wearables",ISNUMBER(SEARCH("technology/web", N3090)),"web",ISNUMBER(SEARCH("theater/musical", N3090)),"musical",ISNUMBER(SEARCH("theater/plays", N3090)),"plays",ISNUMBER(SEARCH("theater/spaces", N3090)),"spaces")</f>
        <v>spaces</v>
      </c>
      <c r="S3090" s="6">
        <f t="shared" si="243"/>
        <v>41981.57230324074</v>
      </c>
      <c r="T3090" s="6">
        <f t="shared" si="244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tr">
        <f t="shared" si="242"/>
        <v>theater</v>
      </c>
      <c r="R3091" t="str" cm="1">
        <f t="array" ref="R3091">_xlfn.IFS(ISNUMBER(SEARCH("film &amp; video/television", N3091)),"television",ISNUMBER(SEARCH("film &amp; video/animation", N3091)),"animation",ISNUMBER(SEARCH("film &amp; video/documentary", N3091)),"documentary",ISNUMBER(SEARCH("film &amp; video/drama", N3091)),"drama",ISNUMBER(SEARCH("film &amp; video/science fiction", N3091)),"science fiction",ISNUMBER(SEARCH("film &amp; video/shorts", N3091)),"shorts",ISNUMBER(SEARCH("food/food trucks", N3091)),"food trucks",ISNUMBER(SEARCH("food/restaurants", N3091)),"restaurants",ISNUMBER(SEARCH("food/small batch", N3091)),"small batch",ISNUMBER(SEARCH("games/mobile games", N3091)),"mobile games",ISNUMBER(SEARCH("games/tabletop games", N3091)),"tabletop games",ISNUMBER(SEARCH("games/video games", N3091)),"video games",ISNUMBER(SEARCH("music/classical music", N3091)),"classical music",ISNUMBER(SEARCH("music/electronic music", N3091)),"electronic music",ISNUMBER(SEARCH("music/faith", N3091)),"faith",ISNUMBER(SEARCH("music/indie rock", N3091)),"indie rock",ISNUMBER(SEARCH("music/jazz", N3091)),"jazz",ISNUMBER(SEARCH("music/metal", N3091)),"metal",ISNUMBER(SEARCH("music/pop", N3091)),"pop",ISNUMBER(SEARCH("music/rock", N3091)),"rock",ISNUMBER(SEARCH("music/world music", N3091)),"world music",ISNUMBER(SEARCH("journalism/audio", N3091)),"audio",ISNUMBER(SEARCH("photography/nature", N3091)),"nature",ISNUMBER(SEARCH("photography/people", N3091)),"people",ISNUMBER(SEARCH("photography/photobooks", N3091)),"photobooks",ISNUMBER(SEARCH("photography/places", N3091)),"places",ISNUMBER(SEARCH("publishing/art books", N3091)),"art books",ISNUMBER(SEARCH("publishing/children's books", N3091)),"children's books",ISNUMBER(SEARCH("publishing/fiction", N3091)),"fiction",ISNUMBER(SEARCH("publishing/nonfiction", N3091)),"nonfiction",ISNUMBER(SEARCH("publishing/radio &amp; podcasts", N3091)),"radio &amp; podcasts",ISNUMBER(SEARCH("publishing/translations", N3091)),"translations",ISNUMBER(SEARCH("technology/gadgets", N3091)),"gadgets",ISNUMBER(SEARCH("technology/hardware", N3091)),"hardware",ISNUMBER(SEARCH("technology/makerspaces", N3091)),"makerspaces",ISNUMBER(SEARCH("technology/space exploration", N3091)),"space exploration",ISNUMBER(SEARCH("technology/wearables", N3091)),"wearables",ISNUMBER(SEARCH("technology/web", N3091)),"web",ISNUMBER(SEARCH("theater/musical", N3091)),"musical",ISNUMBER(SEARCH("theater/plays", N3091)),"plays",ISNUMBER(SEARCH("theater/spaces", N3091)),"spaces")</f>
        <v>spaces</v>
      </c>
      <c r="S3091" s="6">
        <f t="shared" si="243"/>
        <v>42528.542627314819</v>
      </c>
      <c r="T3091" s="6">
        <f t="shared" si="244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tr">
        <f t="shared" si="242"/>
        <v>theater</v>
      </c>
      <c r="R3092" t="str" cm="1">
        <f t="array" ref="R3092">_xlfn.IFS(ISNUMBER(SEARCH("film &amp; video/television", N3092)),"television",ISNUMBER(SEARCH("film &amp; video/animation", N3092)),"animation",ISNUMBER(SEARCH("film &amp; video/documentary", N3092)),"documentary",ISNUMBER(SEARCH("film &amp; video/drama", N3092)),"drama",ISNUMBER(SEARCH("film &amp; video/science fiction", N3092)),"science fiction",ISNUMBER(SEARCH("film &amp; video/shorts", N3092)),"shorts",ISNUMBER(SEARCH("food/food trucks", N3092)),"food trucks",ISNUMBER(SEARCH("food/restaurants", N3092)),"restaurants",ISNUMBER(SEARCH("food/small batch", N3092)),"small batch",ISNUMBER(SEARCH("games/mobile games", N3092)),"mobile games",ISNUMBER(SEARCH("games/tabletop games", N3092)),"tabletop games",ISNUMBER(SEARCH("games/video games", N3092)),"video games",ISNUMBER(SEARCH("music/classical music", N3092)),"classical music",ISNUMBER(SEARCH("music/electronic music", N3092)),"electronic music",ISNUMBER(SEARCH("music/faith", N3092)),"faith",ISNUMBER(SEARCH("music/indie rock", N3092)),"indie rock",ISNUMBER(SEARCH("music/jazz", N3092)),"jazz",ISNUMBER(SEARCH("music/metal", N3092)),"metal",ISNUMBER(SEARCH("music/pop", N3092)),"pop",ISNUMBER(SEARCH("music/rock", N3092)),"rock",ISNUMBER(SEARCH("music/world music", N3092)),"world music",ISNUMBER(SEARCH("journalism/audio", N3092)),"audio",ISNUMBER(SEARCH("photography/nature", N3092)),"nature",ISNUMBER(SEARCH("photography/people", N3092)),"people",ISNUMBER(SEARCH("photography/photobooks", N3092)),"photobooks",ISNUMBER(SEARCH("photography/places", N3092)),"places",ISNUMBER(SEARCH("publishing/art books", N3092)),"art books",ISNUMBER(SEARCH("publishing/children's books", N3092)),"children's books",ISNUMBER(SEARCH("publishing/fiction", N3092)),"fiction",ISNUMBER(SEARCH("publishing/nonfiction", N3092)),"nonfiction",ISNUMBER(SEARCH("publishing/radio &amp; podcasts", N3092)),"radio &amp; podcasts",ISNUMBER(SEARCH("publishing/translations", N3092)),"translations",ISNUMBER(SEARCH("technology/gadgets", N3092)),"gadgets",ISNUMBER(SEARCH("technology/hardware", N3092)),"hardware",ISNUMBER(SEARCH("technology/makerspaces", N3092)),"makerspaces",ISNUMBER(SEARCH("technology/space exploration", N3092)),"space exploration",ISNUMBER(SEARCH("technology/wearables", N3092)),"wearables",ISNUMBER(SEARCH("technology/web", N3092)),"web",ISNUMBER(SEARCH("theater/musical", N3092)),"musical",ISNUMBER(SEARCH("theater/plays", N3092)),"plays",ISNUMBER(SEARCH("theater/spaces", N3092)),"spaces")</f>
        <v>spaces</v>
      </c>
      <c r="S3092" s="6">
        <f t="shared" si="243"/>
        <v>42065.818807870368</v>
      </c>
      <c r="T3092" s="6">
        <f t="shared" si="244"/>
        <v>42125.777141203704</v>
      </c>
    </row>
    <row r="3093" spans="1:20" ht="48" hidden="1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tr">
        <f t="shared" si="242"/>
        <v>theater</v>
      </c>
      <c r="R3093" t="str" cm="1">
        <f t="array" ref="R3093">_xlfn.IFS(ISNUMBER(SEARCH("film &amp; video/television", N3093)),"television",ISNUMBER(SEARCH("film &amp; video/animation", N3093)),"animation",ISNUMBER(SEARCH("film &amp; video/documentary", N3093)),"documentary",ISNUMBER(SEARCH("film &amp; video/drama", N3093)),"drama",ISNUMBER(SEARCH("film &amp; video/science fiction", N3093)),"science fiction",ISNUMBER(SEARCH("film &amp; video/shorts", N3093)),"shorts",ISNUMBER(SEARCH("food/food trucks", N3093)),"food trucks",ISNUMBER(SEARCH("food/restaurants", N3093)),"restaurants",ISNUMBER(SEARCH("food/small batch", N3093)),"small batch",ISNUMBER(SEARCH("games/mobile games", N3093)),"mobile games",ISNUMBER(SEARCH("games/tabletop games", N3093)),"tabletop games",ISNUMBER(SEARCH("games/video games", N3093)),"video games",ISNUMBER(SEARCH("music/classical music", N3093)),"classical music",ISNUMBER(SEARCH("music/electronic music", N3093)),"electronic music",ISNUMBER(SEARCH("music/faith", N3093)),"faith",ISNUMBER(SEARCH("music/indie rock", N3093)),"indie rock",ISNUMBER(SEARCH("music/jazz", N3093)),"jazz",ISNUMBER(SEARCH("music/metal", N3093)),"metal",ISNUMBER(SEARCH("music/pop", N3093)),"pop",ISNUMBER(SEARCH("music/rock", N3093)),"rock",ISNUMBER(SEARCH("music/world music", N3093)),"world music",ISNUMBER(SEARCH("journalism/audio", N3093)),"audio",ISNUMBER(SEARCH("photography/nature", N3093)),"nature",ISNUMBER(SEARCH("photography/people", N3093)),"people",ISNUMBER(SEARCH("photography/photobooks", N3093)),"photobooks",ISNUMBER(SEARCH("photography/places", N3093)),"places",ISNUMBER(SEARCH("publishing/art books", N3093)),"art books",ISNUMBER(SEARCH("publishing/children's books", N3093)),"children's books",ISNUMBER(SEARCH("publishing/fiction", N3093)),"fiction",ISNUMBER(SEARCH("publishing/nonfiction", N3093)),"nonfiction",ISNUMBER(SEARCH("publishing/radio &amp; podcasts", N3093)),"radio &amp; podcasts",ISNUMBER(SEARCH("publishing/translations", N3093)),"translations",ISNUMBER(SEARCH("technology/gadgets", N3093)),"gadgets",ISNUMBER(SEARCH("technology/hardware", N3093)),"hardware",ISNUMBER(SEARCH("technology/makerspaces", N3093)),"makerspaces",ISNUMBER(SEARCH("technology/space exploration", N3093)),"space exploration",ISNUMBER(SEARCH("technology/wearables", N3093)),"wearables",ISNUMBER(SEARCH("technology/web", N3093)),"web",ISNUMBER(SEARCH("theater/musical", N3093)),"musical",ISNUMBER(SEARCH("theater/plays", N3093)),"plays",ISNUMBER(SEARCH("theater/spaces", N3093)),"spaces")</f>
        <v>spaces</v>
      </c>
      <c r="S3093" s="6">
        <f t="shared" si="243"/>
        <v>42566.948414351849</v>
      </c>
      <c r="T3093" s="6">
        <f t="shared" si="244"/>
        <v>42596.948414351849</v>
      </c>
    </row>
    <row r="3094" spans="1:20" ht="48" hidden="1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tr">
        <f t="shared" si="242"/>
        <v>theater</v>
      </c>
      <c r="R3094" t="str" cm="1">
        <f t="array" ref="R3094">_xlfn.IFS(ISNUMBER(SEARCH("film &amp; video/television", N3094)),"television",ISNUMBER(SEARCH("film &amp; video/animation", N3094)),"animation",ISNUMBER(SEARCH("film &amp; video/documentary", N3094)),"documentary",ISNUMBER(SEARCH("film &amp; video/drama", N3094)),"drama",ISNUMBER(SEARCH("film &amp; video/science fiction", N3094)),"science fiction",ISNUMBER(SEARCH("film &amp; video/shorts", N3094)),"shorts",ISNUMBER(SEARCH("food/food trucks", N3094)),"food trucks",ISNUMBER(SEARCH("food/restaurants", N3094)),"restaurants",ISNUMBER(SEARCH("food/small batch", N3094)),"small batch",ISNUMBER(SEARCH("games/mobile games", N3094)),"mobile games",ISNUMBER(SEARCH("games/tabletop games", N3094)),"tabletop games",ISNUMBER(SEARCH("games/video games", N3094)),"video games",ISNUMBER(SEARCH("music/classical music", N3094)),"classical music",ISNUMBER(SEARCH("music/electronic music", N3094)),"electronic music",ISNUMBER(SEARCH("music/faith", N3094)),"faith",ISNUMBER(SEARCH("music/indie rock", N3094)),"indie rock",ISNUMBER(SEARCH("music/jazz", N3094)),"jazz",ISNUMBER(SEARCH("music/metal", N3094)),"metal",ISNUMBER(SEARCH("music/pop", N3094)),"pop",ISNUMBER(SEARCH("music/rock", N3094)),"rock",ISNUMBER(SEARCH("music/world music", N3094)),"world music",ISNUMBER(SEARCH("journalism/audio", N3094)),"audio",ISNUMBER(SEARCH("photography/nature", N3094)),"nature",ISNUMBER(SEARCH("photography/people", N3094)),"people",ISNUMBER(SEARCH("photography/photobooks", N3094)),"photobooks",ISNUMBER(SEARCH("photography/places", N3094)),"places",ISNUMBER(SEARCH("publishing/art books", N3094)),"art books",ISNUMBER(SEARCH("publishing/children's books", N3094)),"children's books",ISNUMBER(SEARCH("publishing/fiction", N3094)),"fiction",ISNUMBER(SEARCH("publishing/nonfiction", N3094)),"nonfiction",ISNUMBER(SEARCH("publishing/radio &amp; podcasts", N3094)),"radio &amp; podcasts",ISNUMBER(SEARCH("publishing/translations", N3094)),"translations",ISNUMBER(SEARCH("technology/gadgets", N3094)),"gadgets",ISNUMBER(SEARCH("technology/hardware", N3094)),"hardware",ISNUMBER(SEARCH("technology/makerspaces", N3094)),"makerspaces",ISNUMBER(SEARCH("technology/space exploration", N3094)),"space exploration",ISNUMBER(SEARCH("technology/wearables", N3094)),"wearables",ISNUMBER(SEARCH("technology/web", N3094)),"web",ISNUMBER(SEARCH("theater/musical", N3094)),"musical",ISNUMBER(SEARCH("theater/plays", N3094)),"plays",ISNUMBER(SEARCH("theater/spaces", N3094)),"spaces")</f>
        <v>spaces</v>
      </c>
      <c r="S3094" s="6">
        <f t="shared" si="243"/>
        <v>42255.619351851856</v>
      </c>
      <c r="T3094" s="6">
        <f t="shared" si="244"/>
        <v>42292.916666666672</v>
      </c>
    </row>
    <row r="3095" spans="1:20" ht="48" hidden="1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tr">
        <f t="shared" si="242"/>
        <v>theater</v>
      </c>
      <c r="R3095" t="str" cm="1">
        <f t="array" ref="R3095">_xlfn.IFS(ISNUMBER(SEARCH("film &amp; video/television", N3095)),"television",ISNUMBER(SEARCH("film &amp; video/animation", N3095)),"animation",ISNUMBER(SEARCH("film &amp; video/documentary", N3095)),"documentary",ISNUMBER(SEARCH("film &amp; video/drama", N3095)),"drama",ISNUMBER(SEARCH("film &amp; video/science fiction", N3095)),"science fiction",ISNUMBER(SEARCH("film &amp; video/shorts", N3095)),"shorts",ISNUMBER(SEARCH("food/food trucks", N3095)),"food trucks",ISNUMBER(SEARCH("food/restaurants", N3095)),"restaurants",ISNUMBER(SEARCH("food/small batch", N3095)),"small batch",ISNUMBER(SEARCH("games/mobile games", N3095)),"mobile games",ISNUMBER(SEARCH("games/tabletop games", N3095)),"tabletop games",ISNUMBER(SEARCH("games/video games", N3095)),"video games",ISNUMBER(SEARCH("music/classical music", N3095)),"classical music",ISNUMBER(SEARCH("music/electronic music", N3095)),"electronic music",ISNUMBER(SEARCH("music/faith", N3095)),"faith",ISNUMBER(SEARCH("music/indie rock", N3095)),"indie rock",ISNUMBER(SEARCH("music/jazz", N3095)),"jazz",ISNUMBER(SEARCH("music/metal", N3095)),"metal",ISNUMBER(SEARCH("music/pop", N3095)),"pop",ISNUMBER(SEARCH("music/rock", N3095)),"rock",ISNUMBER(SEARCH("music/world music", N3095)),"world music",ISNUMBER(SEARCH("journalism/audio", N3095)),"audio",ISNUMBER(SEARCH("photography/nature", N3095)),"nature",ISNUMBER(SEARCH("photography/people", N3095)),"people",ISNUMBER(SEARCH("photography/photobooks", N3095)),"photobooks",ISNUMBER(SEARCH("photography/places", N3095)),"places",ISNUMBER(SEARCH("publishing/art books", N3095)),"art books",ISNUMBER(SEARCH("publishing/children's books", N3095)),"children's books",ISNUMBER(SEARCH("publishing/fiction", N3095)),"fiction",ISNUMBER(SEARCH("publishing/nonfiction", N3095)),"nonfiction",ISNUMBER(SEARCH("publishing/radio &amp; podcasts", N3095)),"radio &amp; podcasts",ISNUMBER(SEARCH("publishing/translations", N3095)),"translations",ISNUMBER(SEARCH("technology/gadgets", N3095)),"gadgets",ISNUMBER(SEARCH("technology/hardware", N3095)),"hardware",ISNUMBER(SEARCH("technology/makerspaces", N3095)),"makerspaces",ISNUMBER(SEARCH("technology/space exploration", N3095)),"space exploration",ISNUMBER(SEARCH("technology/wearables", N3095)),"wearables",ISNUMBER(SEARCH("technology/web", N3095)),"web",ISNUMBER(SEARCH("theater/musical", N3095)),"musical",ISNUMBER(SEARCH("theater/plays", N3095)),"plays",ISNUMBER(SEARCH("theater/spaces", N3095)),"spaces")</f>
        <v>spaces</v>
      </c>
      <c r="S3095" s="6">
        <f t="shared" si="243"/>
        <v>41760.909039351849</v>
      </c>
      <c r="T3095" s="6">
        <f t="shared" si="244"/>
        <v>41791.165972222225</v>
      </c>
    </row>
    <row r="3096" spans="1:20" ht="32" hidden="1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tr">
        <f t="shared" si="242"/>
        <v>theater</v>
      </c>
      <c r="R3096" t="str" cm="1">
        <f t="array" ref="R3096">_xlfn.IFS(ISNUMBER(SEARCH("film &amp; video/television", N3096)),"television",ISNUMBER(SEARCH("film &amp; video/animation", N3096)),"animation",ISNUMBER(SEARCH("film &amp; video/documentary", N3096)),"documentary",ISNUMBER(SEARCH("film &amp; video/drama", N3096)),"drama",ISNUMBER(SEARCH("film &amp; video/science fiction", N3096)),"science fiction",ISNUMBER(SEARCH("film &amp; video/shorts", N3096)),"shorts",ISNUMBER(SEARCH("food/food trucks", N3096)),"food trucks",ISNUMBER(SEARCH("food/restaurants", N3096)),"restaurants",ISNUMBER(SEARCH("food/small batch", N3096)),"small batch",ISNUMBER(SEARCH("games/mobile games", N3096)),"mobile games",ISNUMBER(SEARCH("games/tabletop games", N3096)),"tabletop games",ISNUMBER(SEARCH("games/video games", N3096)),"video games",ISNUMBER(SEARCH("music/classical music", N3096)),"classical music",ISNUMBER(SEARCH("music/electronic music", N3096)),"electronic music",ISNUMBER(SEARCH("music/faith", N3096)),"faith",ISNUMBER(SEARCH("music/indie rock", N3096)),"indie rock",ISNUMBER(SEARCH("music/jazz", N3096)),"jazz",ISNUMBER(SEARCH("music/metal", N3096)),"metal",ISNUMBER(SEARCH("music/pop", N3096)),"pop",ISNUMBER(SEARCH("music/rock", N3096)),"rock",ISNUMBER(SEARCH("music/world music", N3096)),"world music",ISNUMBER(SEARCH("journalism/audio", N3096)),"audio",ISNUMBER(SEARCH("photography/nature", N3096)),"nature",ISNUMBER(SEARCH("photography/people", N3096)),"people",ISNUMBER(SEARCH("photography/photobooks", N3096)),"photobooks",ISNUMBER(SEARCH("photography/places", N3096)),"places",ISNUMBER(SEARCH("publishing/art books", N3096)),"art books",ISNUMBER(SEARCH("publishing/children's books", N3096)),"children's books",ISNUMBER(SEARCH("publishing/fiction", N3096)),"fiction",ISNUMBER(SEARCH("publishing/nonfiction", N3096)),"nonfiction",ISNUMBER(SEARCH("publishing/radio &amp; podcasts", N3096)),"radio &amp; podcasts",ISNUMBER(SEARCH("publishing/translations", N3096)),"translations",ISNUMBER(SEARCH("technology/gadgets", N3096)),"gadgets",ISNUMBER(SEARCH("technology/hardware", N3096)),"hardware",ISNUMBER(SEARCH("technology/makerspaces", N3096)),"makerspaces",ISNUMBER(SEARCH("technology/space exploration", N3096)),"space exploration",ISNUMBER(SEARCH("technology/wearables", N3096)),"wearables",ISNUMBER(SEARCH("technology/web", N3096)),"web",ISNUMBER(SEARCH("theater/musical", N3096)),"musical",ISNUMBER(SEARCH("theater/plays", N3096)),"plays",ISNUMBER(SEARCH("theater/spaces", N3096)),"spaces")</f>
        <v>spaces</v>
      </c>
      <c r="S3096" s="6">
        <f t="shared" si="243"/>
        <v>42207.795787037037</v>
      </c>
      <c r="T3096" s="6">
        <f t="shared" si="244"/>
        <v>42267.795787037037</v>
      </c>
    </row>
    <row r="3097" spans="1:20" ht="48" hidden="1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tr">
        <f t="shared" si="242"/>
        <v>theater</v>
      </c>
      <c r="R3097" t="str" cm="1">
        <f t="array" ref="R3097">_xlfn.IFS(ISNUMBER(SEARCH("film &amp; video/television", N3097)),"television",ISNUMBER(SEARCH("film &amp; video/animation", N3097)),"animation",ISNUMBER(SEARCH("film &amp; video/documentary", N3097)),"documentary",ISNUMBER(SEARCH("film &amp; video/drama", N3097)),"drama",ISNUMBER(SEARCH("film &amp; video/science fiction", N3097)),"science fiction",ISNUMBER(SEARCH("film &amp; video/shorts", N3097)),"shorts",ISNUMBER(SEARCH("food/food trucks", N3097)),"food trucks",ISNUMBER(SEARCH("food/restaurants", N3097)),"restaurants",ISNUMBER(SEARCH("food/small batch", N3097)),"small batch",ISNUMBER(SEARCH("games/mobile games", N3097)),"mobile games",ISNUMBER(SEARCH("games/tabletop games", N3097)),"tabletop games",ISNUMBER(SEARCH("games/video games", N3097)),"video games",ISNUMBER(SEARCH("music/classical music", N3097)),"classical music",ISNUMBER(SEARCH("music/electronic music", N3097)),"electronic music",ISNUMBER(SEARCH("music/faith", N3097)),"faith",ISNUMBER(SEARCH("music/indie rock", N3097)),"indie rock",ISNUMBER(SEARCH("music/jazz", N3097)),"jazz",ISNUMBER(SEARCH("music/metal", N3097)),"metal",ISNUMBER(SEARCH("music/pop", N3097)),"pop",ISNUMBER(SEARCH("music/rock", N3097)),"rock",ISNUMBER(SEARCH("music/world music", N3097)),"world music",ISNUMBER(SEARCH("journalism/audio", N3097)),"audio",ISNUMBER(SEARCH("photography/nature", N3097)),"nature",ISNUMBER(SEARCH("photography/people", N3097)),"people",ISNUMBER(SEARCH("photography/photobooks", N3097)),"photobooks",ISNUMBER(SEARCH("photography/places", N3097)),"places",ISNUMBER(SEARCH("publishing/art books", N3097)),"art books",ISNUMBER(SEARCH("publishing/children's books", N3097)),"children's books",ISNUMBER(SEARCH("publishing/fiction", N3097)),"fiction",ISNUMBER(SEARCH("publishing/nonfiction", N3097)),"nonfiction",ISNUMBER(SEARCH("publishing/radio &amp; podcasts", N3097)),"radio &amp; podcasts",ISNUMBER(SEARCH("publishing/translations", N3097)),"translations",ISNUMBER(SEARCH("technology/gadgets", N3097)),"gadgets",ISNUMBER(SEARCH("technology/hardware", N3097)),"hardware",ISNUMBER(SEARCH("technology/makerspaces", N3097)),"makerspaces",ISNUMBER(SEARCH("technology/space exploration", N3097)),"space exploration",ISNUMBER(SEARCH("technology/wearables", N3097)),"wearables",ISNUMBER(SEARCH("technology/web", N3097)),"web",ISNUMBER(SEARCH("theater/musical", N3097)),"musical",ISNUMBER(SEARCH("theater/plays", N3097)),"plays",ISNUMBER(SEARCH("theater/spaces", N3097)),"spaces")</f>
        <v>spaces</v>
      </c>
      <c r="S3097" s="6">
        <f t="shared" si="243"/>
        <v>42523.025231481486</v>
      </c>
      <c r="T3097" s="6">
        <f t="shared" si="244"/>
        <v>42583.025231481486</v>
      </c>
    </row>
    <row r="3098" spans="1:20" ht="48" hidden="1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tr">
        <f t="shared" si="242"/>
        <v>theater</v>
      </c>
      <c r="R3098" t="str" cm="1">
        <f t="array" ref="R3098">_xlfn.IFS(ISNUMBER(SEARCH("film &amp; video/television", N3098)),"television",ISNUMBER(SEARCH("film &amp; video/animation", N3098)),"animation",ISNUMBER(SEARCH("film &amp; video/documentary", N3098)),"documentary",ISNUMBER(SEARCH("film &amp; video/drama", N3098)),"drama",ISNUMBER(SEARCH("film &amp; video/science fiction", N3098)),"science fiction",ISNUMBER(SEARCH("film &amp; video/shorts", N3098)),"shorts",ISNUMBER(SEARCH("food/food trucks", N3098)),"food trucks",ISNUMBER(SEARCH("food/restaurants", N3098)),"restaurants",ISNUMBER(SEARCH("food/small batch", N3098)),"small batch",ISNUMBER(SEARCH("games/mobile games", N3098)),"mobile games",ISNUMBER(SEARCH("games/tabletop games", N3098)),"tabletop games",ISNUMBER(SEARCH("games/video games", N3098)),"video games",ISNUMBER(SEARCH("music/classical music", N3098)),"classical music",ISNUMBER(SEARCH("music/electronic music", N3098)),"electronic music",ISNUMBER(SEARCH("music/faith", N3098)),"faith",ISNUMBER(SEARCH("music/indie rock", N3098)),"indie rock",ISNUMBER(SEARCH("music/jazz", N3098)),"jazz",ISNUMBER(SEARCH("music/metal", N3098)),"metal",ISNUMBER(SEARCH("music/pop", N3098)),"pop",ISNUMBER(SEARCH("music/rock", N3098)),"rock",ISNUMBER(SEARCH("music/world music", N3098)),"world music",ISNUMBER(SEARCH("journalism/audio", N3098)),"audio",ISNUMBER(SEARCH("photography/nature", N3098)),"nature",ISNUMBER(SEARCH("photography/people", N3098)),"people",ISNUMBER(SEARCH("photography/photobooks", N3098)),"photobooks",ISNUMBER(SEARCH("photography/places", N3098)),"places",ISNUMBER(SEARCH("publishing/art books", N3098)),"art books",ISNUMBER(SEARCH("publishing/children's books", N3098)),"children's books",ISNUMBER(SEARCH("publishing/fiction", N3098)),"fiction",ISNUMBER(SEARCH("publishing/nonfiction", N3098)),"nonfiction",ISNUMBER(SEARCH("publishing/radio &amp; podcasts", N3098)),"radio &amp; podcasts",ISNUMBER(SEARCH("publishing/translations", N3098)),"translations",ISNUMBER(SEARCH("technology/gadgets", N3098)),"gadgets",ISNUMBER(SEARCH("technology/hardware", N3098)),"hardware",ISNUMBER(SEARCH("technology/makerspaces", N3098)),"makerspaces",ISNUMBER(SEARCH("technology/space exploration", N3098)),"space exploration",ISNUMBER(SEARCH("technology/wearables", N3098)),"wearables",ISNUMBER(SEARCH("technology/web", N3098)),"web",ISNUMBER(SEARCH("theater/musical", N3098)),"musical",ISNUMBER(SEARCH("theater/plays", N3098)),"plays",ISNUMBER(SEARCH("theater/spaces", N3098)),"spaces")</f>
        <v>spaces</v>
      </c>
      <c r="S3098" s="6">
        <f t="shared" si="243"/>
        <v>42114.825532407413</v>
      </c>
      <c r="T3098" s="6">
        <f t="shared" si="244"/>
        <v>42144.825532407413</v>
      </c>
    </row>
    <row r="3099" spans="1:20" ht="48" hidden="1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tr">
        <f t="shared" si="242"/>
        <v>theater</v>
      </c>
      <c r="R3099" t="str" cm="1">
        <f t="array" ref="R3099">_xlfn.IFS(ISNUMBER(SEARCH("film &amp; video/television", N3099)),"television",ISNUMBER(SEARCH("film &amp; video/animation", N3099)),"animation",ISNUMBER(SEARCH("film &amp; video/documentary", N3099)),"documentary",ISNUMBER(SEARCH("film &amp; video/drama", N3099)),"drama",ISNUMBER(SEARCH("film &amp; video/science fiction", N3099)),"science fiction",ISNUMBER(SEARCH("film &amp; video/shorts", N3099)),"shorts",ISNUMBER(SEARCH("food/food trucks", N3099)),"food trucks",ISNUMBER(SEARCH("food/restaurants", N3099)),"restaurants",ISNUMBER(SEARCH("food/small batch", N3099)),"small batch",ISNUMBER(SEARCH("games/mobile games", N3099)),"mobile games",ISNUMBER(SEARCH("games/tabletop games", N3099)),"tabletop games",ISNUMBER(SEARCH("games/video games", N3099)),"video games",ISNUMBER(SEARCH("music/classical music", N3099)),"classical music",ISNUMBER(SEARCH("music/electronic music", N3099)),"electronic music",ISNUMBER(SEARCH("music/faith", N3099)),"faith",ISNUMBER(SEARCH("music/indie rock", N3099)),"indie rock",ISNUMBER(SEARCH("music/jazz", N3099)),"jazz",ISNUMBER(SEARCH("music/metal", N3099)),"metal",ISNUMBER(SEARCH("music/pop", N3099)),"pop",ISNUMBER(SEARCH("music/rock", N3099)),"rock",ISNUMBER(SEARCH("music/world music", N3099)),"world music",ISNUMBER(SEARCH("journalism/audio", N3099)),"audio",ISNUMBER(SEARCH("photography/nature", N3099)),"nature",ISNUMBER(SEARCH("photography/people", N3099)),"people",ISNUMBER(SEARCH("photography/photobooks", N3099)),"photobooks",ISNUMBER(SEARCH("photography/places", N3099)),"places",ISNUMBER(SEARCH("publishing/art books", N3099)),"art books",ISNUMBER(SEARCH("publishing/children's books", N3099)),"children's books",ISNUMBER(SEARCH("publishing/fiction", N3099)),"fiction",ISNUMBER(SEARCH("publishing/nonfiction", N3099)),"nonfiction",ISNUMBER(SEARCH("publishing/radio &amp; podcasts", N3099)),"radio &amp; podcasts",ISNUMBER(SEARCH("publishing/translations", N3099)),"translations",ISNUMBER(SEARCH("technology/gadgets", N3099)),"gadgets",ISNUMBER(SEARCH("technology/hardware", N3099)),"hardware",ISNUMBER(SEARCH("technology/makerspaces", N3099)),"makerspaces",ISNUMBER(SEARCH("technology/space exploration", N3099)),"space exploration",ISNUMBER(SEARCH("technology/wearables", N3099)),"wearables",ISNUMBER(SEARCH("technology/web", N3099)),"web",ISNUMBER(SEARCH("theater/musical", N3099)),"musical",ISNUMBER(SEARCH("theater/plays", N3099)),"plays",ISNUMBER(SEARCH("theater/spaces", N3099)),"spaces")</f>
        <v>spaces</v>
      </c>
      <c r="S3099" s="6">
        <f t="shared" si="243"/>
        <v>42629.503483796296</v>
      </c>
      <c r="T3099" s="6">
        <f t="shared" si="244"/>
        <v>42650.583333333328</v>
      </c>
    </row>
    <row r="3100" spans="1:20" ht="48" hidden="1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tr">
        <f t="shared" si="242"/>
        <v>theater</v>
      </c>
      <c r="R3100" t="str" cm="1">
        <f t="array" ref="R3100">_xlfn.IFS(ISNUMBER(SEARCH("film &amp; video/television", N3100)),"television",ISNUMBER(SEARCH("film &amp; video/animation", N3100)),"animation",ISNUMBER(SEARCH("film &amp; video/documentary", N3100)),"documentary",ISNUMBER(SEARCH("film &amp; video/drama", N3100)),"drama",ISNUMBER(SEARCH("film &amp; video/science fiction", N3100)),"science fiction",ISNUMBER(SEARCH("film &amp; video/shorts", N3100)),"shorts",ISNUMBER(SEARCH("food/food trucks", N3100)),"food trucks",ISNUMBER(SEARCH("food/restaurants", N3100)),"restaurants",ISNUMBER(SEARCH("food/small batch", N3100)),"small batch",ISNUMBER(SEARCH("games/mobile games", N3100)),"mobile games",ISNUMBER(SEARCH("games/tabletop games", N3100)),"tabletop games",ISNUMBER(SEARCH("games/video games", N3100)),"video games",ISNUMBER(SEARCH("music/classical music", N3100)),"classical music",ISNUMBER(SEARCH("music/electronic music", N3100)),"electronic music",ISNUMBER(SEARCH("music/faith", N3100)),"faith",ISNUMBER(SEARCH("music/indie rock", N3100)),"indie rock",ISNUMBER(SEARCH("music/jazz", N3100)),"jazz",ISNUMBER(SEARCH("music/metal", N3100)),"metal",ISNUMBER(SEARCH("music/pop", N3100)),"pop",ISNUMBER(SEARCH("music/rock", N3100)),"rock",ISNUMBER(SEARCH("music/world music", N3100)),"world music",ISNUMBER(SEARCH("journalism/audio", N3100)),"audio",ISNUMBER(SEARCH("photography/nature", N3100)),"nature",ISNUMBER(SEARCH("photography/people", N3100)),"people",ISNUMBER(SEARCH("photography/photobooks", N3100)),"photobooks",ISNUMBER(SEARCH("photography/places", N3100)),"places",ISNUMBER(SEARCH("publishing/art books", N3100)),"art books",ISNUMBER(SEARCH("publishing/children's books", N3100)),"children's books",ISNUMBER(SEARCH("publishing/fiction", N3100)),"fiction",ISNUMBER(SEARCH("publishing/nonfiction", N3100)),"nonfiction",ISNUMBER(SEARCH("publishing/radio &amp; podcasts", N3100)),"radio &amp; podcasts",ISNUMBER(SEARCH("publishing/translations", N3100)),"translations",ISNUMBER(SEARCH("technology/gadgets", N3100)),"gadgets",ISNUMBER(SEARCH("technology/hardware", N3100)),"hardware",ISNUMBER(SEARCH("technology/makerspaces", N3100)),"makerspaces",ISNUMBER(SEARCH("technology/space exploration", N3100)),"space exploration",ISNUMBER(SEARCH("technology/wearables", N3100)),"wearables",ISNUMBER(SEARCH("technology/web", N3100)),"web",ISNUMBER(SEARCH("theater/musical", N3100)),"musical",ISNUMBER(SEARCH("theater/plays", N3100)),"plays",ISNUMBER(SEARCH("theater/spaces", N3100)),"spaces")</f>
        <v>spaces</v>
      </c>
      <c r="S3100" s="6">
        <f t="shared" si="243"/>
        <v>42359.792233796295</v>
      </c>
      <c r="T3100" s="6">
        <f t="shared" si="244"/>
        <v>42408.01180555555</v>
      </c>
    </row>
    <row r="3101" spans="1:20" ht="48" hidden="1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tr">
        <f t="shared" si="242"/>
        <v>theater</v>
      </c>
      <c r="R3101" t="str" cm="1">
        <f t="array" ref="R3101">_xlfn.IFS(ISNUMBER(SEARCH("film &amp; video/television", N3101)),"television",ISNUMBER(SEARCH("film &amp; video/animation", N3101)),"animation",ISNUMBER(SEARCH("film &amp; video/documentary", N3101)),"documentary",ISNUMBER(SEARCH("film &amp; video/drama", N3101)),"drama",ISNUMBER(SEARCH("film &amp; video/science fiction", N3101)),"science fiction",ISNUMBER(SEARCH("film &amp; video/shorts", N3101)),"shorts",ISNUMBER(SEARCH("food/food trucks", N3101)),"food trucks",ISNUMBER(SEARCH("food/restaurants", N3101)),"restaurants",ISNUMBER(SEARCH("food/small batch", N3101)),"small batch",ISNUMBER(SEARCH("games/mobile games", N3101)),"mobile games",ISNUMBER(SEARCH("games/tabletop games", N3101)),"tabletop games",ISNUMBER(SEARCH("games/video games", N3101)),"video games",ISNUMBER(SEARCH("music/classical music", N3101)),"classical music",ISNUMBER(SEARCH("music/electronic music", N3101)),"electronic music",ISNUMBER(SEARCH("music/faith", N3101)),"faith",ISNUMBER(SEARCH("music/indie rock", N3101)),"indie rock",ISNUMBER(SEARCH("music/jazz", N3101)),"jazz",ISNUMBER(SEARCH("music/metal", N3101)),"metal",ISNUMBER(SEARCH("music/pop", N3101)),"pop",ISNUMBER(SEARCH("music/rock", N3101)),"rock",ISNUMBER(SEARCH("music/world music", N3101)),"world music",ISNUMBER(SEARCH("journalism/audio", N3101)),"audio",ISNUMBER(SEARCH("photography/nature", N3101)),"nature",ISNUMBER(SEARCH("photography/people", N3101)),"people",ISNUMBER(SEARCH("photography/photobooks", N3101)),"photobooks",ISNUMBER(SEARCH("photography/places", N3101)),"places",ISNUMBER(SEARCH("publishing/art books", N3101)),"art books",ISNUMBER(SEARCH("publishing/children's books", N3101)),"children's books",ISNUMBER(SEARCH("publishing/fiction", N3101)),"fiction",ISNUMBER(SEARCH("publishing/nonfiction", N3101)),"nonfiction",ISNUMBER(SEARCH("publishing/radio &amp; podcasts", N3101)),"radio &amp; podcasts",ISNUMBER(SEARCH("publishing/translations", N3101)),"translations",ISNUMBER(SEARCH("technology/gadgets", N3101)),"gadgets",ISNUMBER(SEARCH("technology/hardware", N3101)),"hardware",ISNUMBER(SEARCH("technology/makerspaces", N3101)),"makerspaces",ISNUMBER(SEARCH("technology/space exploration", N3101)),"space exploration",ISNUMBER(SEARCH("technology/wearables", N3101)),"wearables",ISNUMBER(SEARCH("technology/web", N3101)),"web",ISNUMBER(SEARCH("theater/musical", N3101)),"musical",ISNUMBER(SEARCH("theater/plays", N3101)),"plays",ISNUMBER(SEARCH("theater/spaces", N3101)),"spaces")</f>
        <v>spaces</v>
      </c>
      <c r="S3101" s="6">
        <f t="shared" si="243"/>
        <v>42382.189710648148</v>
      </c>
      <c r="T3101" s="6">
        <f t="shared" si="244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tr">
        <f t="shared" si="242"/>
        <v>theater</v>
      </c>
      <c r="R3102" t="str" cm="1">
        <f t="array" ref="R3102">_xlfn.IFS(ISNUMBER(SEARCH("film &amp; video/television", N3102)),"television",ISNUMBER(SEARCH("film &amp; video/animation", N3102)),"animation",ISNUMBER(SEARCH("film &amp; video/documentary", N3102)),"documentary",ISNUMBER(SEARCH("film &amp; video/drama", N3102)),"drama",ISNUMBER(SEARCH("film &amp; video/science fiction", N3102)),"science fiction",ISNUMBER(SEARCH("film &amp; video/shorts", N3102)),"shorts",ISNUMBER(SEARCH("food/food trucks", N3102)),"food trucks",ISNUMBER(SEARCH("food/restaurants", N3102)),"restaurants",ISNUMBER(SEARCH("food/small batch", N3102)),"small batch",ISNUMBER(SEARCH("games/mobile games", N3102)),"mobile games",ISNUMBER(SEARCH("games/tabletop games", N3102)),"tabletop games",ISNUMBER(SEARCH("games/video games", N3102)),"video games",ISNUMBER(SEARCH("music/classical music", N3102)),"classical music",ISNUMBER(SEARCH("music/electronic music", N3102)),"electronic music",ISNUMBER(SEARCH("music/faith", N3102)),"faith",ISNUMBER(SEARCH("music/indie rock", N3102)),"indie rock",ISNUMBER(SEARCH("music/jazz", N3102)),"jazz",ISNUMBER(SEARCH("music/metal", N3102)),"metal",ISNUMBER(SEARCH("music/pop", N3102)),"pop",ISNUMBER(SEARCH("music/rock", N3102)),"rock",ISNUMBER(SEARCH("music/world music", N3102)),"world music",ISNUMBER(SEARCH("journalism/audio", N3102)),"audio",ISNUMBER(SEARCH("photography/nature", N3102)),"nature",ISNUMBER(SEARCH("photography/people", N3102)),"people",ISNUMBER(SEARCH("photography/photobooks", N3102)),"photobooks",ISNUMBER(SEARCH("photography/places", N3102)),"places",ISNUMBER(SEARCH("publishing/art books", N3102)),"art books",ISNUMBER(SEARCH("publishing/children's books", N3102)),"children's books",ISNUMBER(SEARCH("publishing/fiction", N3102)),"fiction",ISNUMBER(SEARCH("publishing/nonfiction", N3102)),"nonfiction",ISNUMBER(SEARCH("publishing/radio &amp; podcasts", N3102)),"radio &amp; podcasts",ISNUMBER(SEARCH("publishing/translations", N3102)),"translations",ISNUMBER(SEARCH("technology/gadgets", N3102)),"gadgets",ISNUMBER(SEARCH("technology/hardware", N3102)),"hardware",ISNUMBER(SEARCH("technology/makerspaces", N3102)),"makerspaces",ISNUMBER(SEARCH("technology/space exploration", N3102)),"space exploration",ISNUMBER(SEARCH("technology/wearables", N3102)),"wearables",ISNUMBER(SEARCH("technology/web", N3102)),"web",ISNUMBER(SEARCH("theater/musical", N3102)),"musical",ISNUMBER(SEARCH("theater/plays", N3102)),"plays",ISNUMBER(SEARCH("theater/spaces", N3102)),"spaces")</f>
        <v>spaces</v>
      </c>
      <c r="S3102" s="6">
        <f t="shared" si="243"/>
        <v>41902.622395833336</v>
      </c>
      <c r="T3102" s="6">
        <f t="shared" si="244"/>
        <v>41932.622395833336</v>
      </c>
    </row>
    <row r="3103" spans="1:20" ht="48" hidden="1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tr" cm="1">
        <f t="array" ref="R3103">_xlfn.IFS(ISNUMBER(SEARCH("film &amp; video/television", N3103)),"television",ISNUMBER(SEARCH("film &amp; video/animation", N3103)),"animation",ISNUMBER(SEARCH("film &amp; video/documentary", N3103)),"documentary",ISNUMBER(SEARCH("film &amp; video/drama", N3103)),"drama",ISNUMBER(SEARCH("film &amp; video/science fiction", N3103)),"science fiction",ISNUMBER(SEARCH("film &amp; video/shorts", N3103)),"shorts",ISNUMBER(SEARCH("food/food trucks", N3103)),"food trucks",ISNUMBER(SEARCH("food/restaurants", N3103)),"restaurants",ISNUMBER(SEARCH("food/small batch", N3103)),"small batch",ISNUMBER(SEARCH("games/mobile games", N3103)),"mobile games",ISNUMBER(SEARCH("games/tabletop games", N3103)),"tabletop games",ISNUMBER(SEARCH("games/video games", N3103)),"video games",ISNUMBER(SEARCH("music/classical music", N3103)),"classical music",ISNUMBER(SEARCH("music/electronic music", N3103)),"electronic music",ISNUMBER(SEARCH("music/faith", N3103)),"faith",ISNUMBER(SEARCH("music/indie rock", N3103)),"indie rock",ISNUMBER(SEARCH("music/jazz", N3103)),"jazz",ISNUMBER(SEARCH("music/metal", N3103)),"metal",ISNUMBER(SEARCH("music/pop", N3103)),"pop",ISNUMBER(SEARCH("music/rock", N3103)),"rock",ISNUMBER(SEARCH("music/world music", N3103)),"world music",ISNUMBER(SEARCH("journalism/audio", N3103)),"audio",ISNUMBER(SEARCH("photography/nature", N3103)),"nature",ISNUMBER(SEARCH("photography/people", N3103)),"people",ISNUMBER(SEARCH("photography/photobooks", N3103)),"photobooks",ISNUMBER(SEARCH("photography/places", N3103)),"places",ISNUMBER(SEARCH("publishing/art books", N3103)),"art books",ISNUMBER(SEARCH("publishing/children's books", N3103)),"children's books",ISNUMBER(SEARCH("publishing/fiction", N3103)),"fiction",ISNUMBER(SEARCH("publishing/nonfiction", N3103)),"nonfiction",ISNUMBER(SEARCH("publishing/radio &amp; podcasts", N3103)),"radio &amp; podcasts",ISNUMBER(SEARCH("publishing/translations", N3103)),"translations",ISNUMBER(SEARCH("technology/gadgets", N3103)),"gadgets",ISNUMBER(SEARCH("technology/hardware", N3103)),"hardware",ISNUMBER(SEARCH("technology/makerspaces", N3103)),"makerspaces",ISNUMBER(SEARCH("technology/space exploration", N3103)),"space exploration",ISNUMBER(SEARCH("technology/wearables", N3103)),"wearables",ISNUMBER(SEARCH("technology/web", N3103)),"web",ISNUMBER(SEARCH("theater/musical", N3103)),"musical",ISNUMBER(SEARCH("theater/plays", N3103)),"plays",ISNUMBER(SEARCH("theater/spaces", N3103)),"spaces")</f>
        <v>spaces</v>
      </c>
      <c r="S3103" s="6">
        <f t="shared" si="243"/>
        <v>42171.383530092593</v>
      </c>
      <c r="T3103" s="6">
        <f t="shared" si="244"/>
        <v>42201.330555555556</v>
      </c>
    </row>
    <row r="3104" spans="1:20" ht="48" hidden="1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tr">
        <f t="shared" si="242"/>
        <v>theater</v>
      </c>
      <c r="R3104" t="str" cm="1">
        <f t="array" ref="R3104">_xlfn.IFS(ISNUMBER(SEARCH("film &amp; video/television", N3104)),"television",ISNUMBER(SEARCH("film &amp; video/animation", N3104)),"animation",ISNUMBER(SEARCH("film &amp; video/documentary", N3104)),"documentary",ISNUMBER(SEARCH("film &amp; video/drama", N3104)),"drama",ISNUMBER(SEARCH("film &amp; video/science fiction", N3104)),"science fiction",ISNUMBER(SEARCH("film &amp; video/shorts", N3104)),"shorts",ISNUMBER(SEARCH("food/food trucks", N3104)),"food trucks",ISNUMBER(SEARCH("food/restaurants", N3104)),"restaurants",ISNUMBER(SEARCH("food/small batch", N3104)),"small batch",ISNUMBER(SEARCH("games/mobile games", N3104)),"mobile games",ISNUMBER(SEARCH("games/tabletop games", N3104)),"tabletop games",ISNUMBER(SEARCH("games/video games", N3104)),"video games",ISNUMBER(SEARCH("music/classical music", N3104)),"classical music",ISNUMBER(SEARCH("music/electronic music", N3104)),"electronic music",ISNUMBER(SEARCH("music/faith", N3104)),"faith",ISNUMBER(SEARCH("music/indie rock", N3104)),"indie rock",ISNUMBER(SEARCH("music/jazz", N3104)),"jazz",ISNUMBER(SEARCH("music/metal", N3104)),"metal",ISNUMBER(SEARCH("music/pop", N3104)),"pop",ISNUMBER(SEARCH("music/rock", N3104)),"rock",ISNUMBER(SEARCH("music/world music", N3104)),"world music",ISNUMBER(SEARCH("journalism/audio", N3104)),"audio",ISNUMBER(SEARCH("photography/nature", N3104)),"nature",ISNUMBER(SEARCH("photography/people", N3104)),"people",ISNUMBER(SEARCH("photography/photobooks", N3104)),"photobooks",ISNUMBER(SEARCH("photography/places", N3104)),"places",ISNUMBER(SEARCH("publishing/art books", N3104)),"art books",ISNUMBER(SEARCH("publishing/children's books", N3104)),"children's books",ISNUMBER(SEARCH("publishing/fiction", N3104)),"fiction",ISNUMBER(SEARCH("publishing/nonfiction", N3104)),"nonfiction",ISNUMBER(SEARCH("publishing/radio &amp; podcasts", N3104)),"radio &amp; podcasts",ISNUMBER(SEARCH("publishing/translations", N3104)),"translations",ISNUMBER(SEARCH("technology/gadgets", N3104)),"gadgets",ISNUMBER(SEARCH("technology/hardware", N3104)),"hardware",ISNUMBER(SEARCH("technology/makerspaces", N3104)),"makerspaces",ISNUMBER(SEARCH("technology/space exploration", N3104)),"space exploration",ISNUMBER(SEARCH("technology/wearables", N3104)),"wearables",ISNUMBER(SEARCH("technology/web", N3104)),"web",ISNUMBER(SEARCH("theater/musical", N3104)),"musical",ISNUMBER(SEARCH("theater/plays", N3104)),"plays",ISNUMBER(SEARCH("theater/spaces", N3104)),"spaces")</f>
        <v>spaces</v>
      </c>
      <c r="S3104" s="6">
        <f t="shared" si="243"/>
        <v>42555.340486111112</v>
      </c>
      <c r="T3104" s="6">
        <f t="shared" si="244"/>
        <v>42605.340486111112</v>
      </c>
    </row>
    <row r="3105" spans="1:20" ht="32" hidden="1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tr">
        <f t="shared" si="242"/>
        <v>theater</v>
      </c>
      <c r="R3105" t="str" cm="1">
        <f t="array" ref="R3105">_xlfn.IFS(ISNUMBER(SEARCH("film &amp; video/television", N3105)),"television",ISNUMBER(SEARCH("film &amp; video/animation", N3105)),"animation",ISNUMBER(SEARCH("film &amp; video/documentary", N3105)),"documentary",ISNUMBER(SEARCH("film &amp; video/drama", N3105)),"drama",ISNUMBER(SEARCH("film &amp; video/science fiction", N3105)),"science fiction",ISNUMBER(SEARCH("film &amp; video/shorts", N3105)),"shorts",ISNUMBER(SEARCH("food/food trucks", N3105)),"food trucks",ISNUMBER(SEARCH("food/restaurants", N3105)),"restaurants",ISNUMBER(SEARCH("food/small batch", N3105)),"small batch",ISNUMBER(SEARCH("games/mobile games", N3105)),"mobile games",ISNUMBER(SEARCH("games/tabletop games", N3105)),"tabletop games",ISNUMBER(SEARCH("games/video games", N3105)),"video games",ISNUMBER(SEARCH("music/classical music", N3105)),"classical music",ISNUMBER(SEARCH("music/electronic music", N3105)),"electronic music",ISNUMBER(SEARCH("music/faith", N3105)),"faith",ISNUMBER(SEARCH("music/indie rock", N3105)),"indie rock",ISNUMBER(SEARCH("music/jazz", N3105)),"jazz",ISNUMBER(SEARCH("music/metal", N3105)),"metal",ISNUMBER(SEARCH("music/pop", N3105)),"pop",ISNUMBER(SEARCH("music/rock", N3105)),"rock",ISNUMBER(SEARCH("music/world music", N3105)),"world music",ISNUMBER(SEARCH("journalism/audio", N3105)),"audio",ISNUMBER(SEARCH("photography/nature", N3105)),"nature",ISNUMBER(SEARCH("photography/people", N3105)),"people",ISNUMBER(SEARCH("photography/photobooks", N3105)),"photobooks",ISNUMBER(SEARCH("photography/places", N3105)),"places",ISNUMBER(SEARCH("publishing/art books", N3105)),"art books",ISNUMBER(SEARCH("publishing/children's books", N3105)),"children's books",ISNUMBER(SEARCH("publishing/fiction", N3105)),"fiction",ISNUMBER(SEARCH("publishing/nonfiction", N3105)),"nonfiction",ISNUMBER(SEARCH("publishing/radio &amp; podcasts", N3105)),"radio &amp; podcasts",ISNUMBER(SEARCH("publishing/translations", N3105)),"translations",ISNUMBER(SEARCH("technology/gadgets", N3105)),"gadgets",ISNUMBER(SEARCH("technology/hardware", N3105)),"hardware",ISNUMBER(SEARCH("technology/makerspaces", N3105)),"makerspaces",ISNUMBER(SEARCH("technology/space exploration", N3105)),"space exploration",ISNUMBER(SEARCH("technology/wearables", N3105)),"wearables",ISNUMBER(SEARCH("technology/web", N3105)),"web",ISNUMBER(SEARCH("theater/musical", N3105)),"musical",ISNUMBER(SEARCH("theater/plays", N3105)),"plays",ISNUMBER(SEARCH("theater/spaces", N3105)),"spaces")</f>
        <v>spaces</v>
      </c>
      <c r="S3105" s="6">
        <f t="shared" si="243"/>
        <v>42107.156319444446</v>
      </c>
      <c r="T3105" s="6">
        <f t="shared" si="244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tr">
        <f t="shared" si="242"/>
        <v>theater</v>
      </c>
      <c r="R3106" t="str" cm="1">
        <f t="array" ref="R3106">_xlfn.IFS(ISNUMBER(SEARCH("film &amp; video/television", N3106)),"television",ISNUMBER(SEARCH("film &amp; video/animation", N3106)),"animation",ISNUMBER(SEARCH("film &amp; video/documentary", N3106)),"documentary",ISNUMBER(SEARCH("film &amp; video/drama", N3106)),"drama",ISNUMBER(SEARCH("film &amp; video/science fiction", N3106)),"science fiction",ISNUMBER(SEARCH("film &amp; video/shorts", N3106)),"shorts",ISNUMBER(SEARCH("food/food trucks", N3106)),"food trucks",ISNUMBER(SEARCH("food/restaurants", N3106)),"restaurants",ISNUMBER(SEARCH("food/small batch", N3106)),"small batch",ISNUMBER(SEARCH("games/mobile games", N3106)),"mobile games",ISNUMBER(SEARCH("games/tabletop games", N3106)),"tabletop games",ISNUMBER(SEARCH("games/video games", N3106)),"video games",ISNUMBER(SEARCH("music/classical music", N3106)),"classical music",ISNUMBER(SEARCH("music/electronic music", N3106)),"electronic music",ISNUMBER(SEARCH("music/faith", N3106)),"faith",ISNUMBER(SEARCH("music/indie rock", N3106)),"indie rock",ISNUMBER(SEARCH("music/jazz", N3106)),"jazz",ISNUMBER(SEARCH("music/metal", N3106)),"metal",ISNUMBER(SEARCH("music/pop", N3106)),"pop",ISNUMBER(SEARCH("music/rock", N3106)),"rock",ISNUMBER(SEARCH("music/world music", N3106)),"world music",ISNUMBER(SEARCH("journalism/audio", N3106)),"audio",ISNUMBER(SEARCH("photography/nature", N3106)),"nature",ISNUMBER(SEARCH("photography/people", N3106)),"people",ISNUMBER(SEARCH("photography/photobooks", N3106)),"photobooks",ISNUMBER(SEARCH("photography/places", N3106)),"places",ISNUMBER(SEARCH("publishing/art books", N3106)),"art books",ISNUMBER(SEARCH("publishing/children's books", N3106)),"children's books",ISNUMBER(SEARCH("publishing/fiction", N3106)),"fiction",ISNUMBER(SEARCH("publishing/nonfiction", N3106)),"nonfiction",ISNUMBER(SEARCH("publishing/radio &amp; podcasts", N3106)),"radio &amp; podcasts",ISNUMBER(SEARCH("publishing/translations", N3106)),"translations",ISNUMBER(SEARCH("technology/gadgets", N3106)),"gadgets",ISNUMBER(SEARCH("technology/hardware", N3106)),"hardware",ISNUMBER(SEARCH("technology/makerspaces", N3106)),"makerspaces",ISNUMBER(SEARCH("technology/space exploration", N3106)),"space exploration",ISNUMBER(SEARCH("technology/wearables", N3106)),"wearables",ISNUMBER(SEARCH("technology/web", N3106)),"web",ISNUMBER(SEARCH("theater/musical", N3106)),"musical",ISNUMBER(SEARCH("theater/plays", N3106)),"plays",ISNUMBER(SEARCH("theater/spaces", N3106)),"spaces")</f>
        <v>spaces</v>
      </c>
      <c r="S3106" s="6">
        <f t="shared" si="243"/>
        <v>42006.908692129626</v>
      </c>
      <c r="T3106" s="6">
        <f t="shared" si="244"/>
        <v>42038.083333333328</v>
      </c>
    </row>
    <row r="3107" spans="1:20" ht="48" hidden="1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tr">
        <f t="shared" si="242"/>
        <v>theater</v>
      </c>
      <c r="R3107" t="str" cm="1">
        <f t="array" ref="R3107">_xlfn.IFS(ISNUMBER(SEARCH("film &amp; video/television", N3107)),"television",ISNUMBER(SEARCH("film &amp; video/animation", N3107)),"animation",ISNUMBER(SEARCH("film &amp; video/documentary", N3107)),"documentary",ISNUMBER(SEARCH("film &amp; video/drama", N3107)),"drama",ISNUMBER(SEARCH("film &amp; video/science fiction", N3107)),"science fiction",ISNUMBER(SEARCH("film &amp; video/shorts", N3107)),"shorts",ISNUMBER(SEARCH("food/food trucks", N3107)),"food trucks",ISNUMBER(SEARCH("food/restaurants", N3107)),"restaurants",ISNUMBER(SEARCH("food/small batch", N3107)),"small batch",ISNUMBER(SEARCH("games/mobile games", N3107)),"mobile games",ISNUMBER(SEARCH("games/tabletop games", N3107)),"tabletop games",ISNUMBER(SEARCH("games/video games", N3107)),"video games",ISNUMBER(SEARCH("music/classical music", N3107)),"classical music",ISNUMBER(SEARCH("music/electronic music", N3107)),"electronic music",ISNUMBER(SEARCH("music/faith", N3107)),"faith",ISNUMBER(SEARCH("music/indie rock", N3107)),"indie rock",ISNUMBER(SEARCH("music/jazz", N3107)),"jazz",ISNUMBER(SEARCH("music/metal", N3107)),"metal",ISNUMBER(SEARCH("music/pop", N3107)),"pop",ISNUMBER(SEARCH("music/rock", N3107)),"rock",ISNUMBER(SEARCH("music/world music", N3107)),"world music",ISNUMBER(SEARCH("journalism/audio", N3107)),"audio",ISNUMBER(SEARCH("photography/nature", N3107)),"nature",ISNUMBER(SEARCH("photography/people", N3107)),"people",ISNUMBER(SEARCH("photography/photobooks", N3107)),"photobooks",ISNUMBER(SEARCH("photography/places", N3107)),"places",ISNUMBER(SEARCH("publishing/art books", N3107)),"art books",ISNUMBER(SEARCH("publishing/children's books", N3107)),"children's books",ISNUMBER(SEARCH("publishing/fiction", N3107)),"fiction",ISNUMBER(SEARCH("publishing/nonfiction", N3107)),"nonfiction",ISNUMBER(SEARCH("publishing/radio &amp; podcasts", N3107)),"radio &amp; podcasts",ISNUMBER(SEARCH("publishing/translations", N3107)),"translations",ISNUMBER(SEARCH("technology/gadgets", N3107)),"gadgets",ISNUMBER(SEARCH("technology/hardware", N3107)),"hardware",ISNUMBER(SEARCH("technology/makerspaces", N3107)),"makerspaces",ISNUMBER(SEARCH("technology/space exploration", N3107)),"space exploration",ISNUMBER(SEARCH("technology/wearables", N3107)),"wearables",ISNUMBER(SEARCH("technology/web", N3107)),"web",ISNUMBER(SEARCH("theater/musical", N3107)),"musical",ISNUMBER(SEARCH("theater/plays", N3107)),"plays",ISNUMBER(SEARCH("theater/spaces", N3107)),"spaces")</f>
        <v>spaces</v>
      </c>
      <c r="S3107" s="6">
        <f t="shared" si="243"/>
        <v>41876.718935185185</v>
      </c>
      <c r="T3107" s="6">
        <f t="shared" si="244"/>
        <v>41931.208333333336</v>
      </c>
    </row>
    <row r="3108" spans="1:20" ht="48" hidden="1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tr">
        <f t="shared" si="242"/>
        <v>theater</v>
      </c>
      <c r="R3108" t="str" cm="1">
        <f t="array" ref="R3108">_xlfn.IFS(ISNUMBER(SEARCH("film &amp; video/television", N3108)),"television",ISNUMBER(SEARCH("film &amp; video/animation", N3108)),"animation",ISNUMBER(SEARCH("film &amp; video/documentary", N3108)),"documentary",ISNUMBER(SEARCH("film &amp; video/drama", N3108)),"drama",ISNUMBER(SEARCH("film &amp; video/science fiction", N3108)),"science fiction",ISNUMBER(SEARCH("film &amp; video/shorts", N3108)),"shorts",ISNUMBER(SEARCH("food/food trucks", N3108)),"food trucks",ISNUMBER(SEARCH("food/restaurants", N3108)),"restaurants",ISNUMBER(SEARCH("food/small batch", N3108)),"small batch",ISNUMBER(SEARCH("games/mobile games", N3108)),"mobile games",ISNUMBER(SEARCH("games/tabletop games", N3108)),"tabletop games",ISNUMBER(SEARCH("games/video games", N3108)),"video games",ISNUMBER(SEARCH("music/classical music", N3108)),"classical music",ISNUMBER(SEARCH("music/electronic music", N3108)),"electronic music",ISNUMBER(SEARCH("music/faith", N3108)),"faith",ISNUMBER(SEARCH("music/indie rock", N3108)),"indie rock",ISNUMBER(SEARCH("music/jazz", N3108)),"jazz",ISNUMBER(SEARCH("music/metal", N3108)),"metal",ISNUMBER(SEARCH("music/pop", N3108)),"pop",ISNUMBER(SEARCH("music/rock", N3108)),"rock",ISNUMBER(SEARCH("music/world music", N3108)),"world music",ISNUMBER(SEARCH("journalism/audio", N3108)),"audio",ISNUMBER(SEARCH("photography/nature", N3108)),"nature",ISNUMBER(SEARCH("photography/people", N3108)),"people",ISNUMBER(SEARCH("photography/photobooks", N3108)),"photobooks",ISNUMBER(SEARCH("photography/places", N3108)),"places",ISNUMBER(SEARCH("publishing/art books", N3108)),"art books",ISNUMBER(SEARCH("publishing/children's books", N3108)),"children's books",ISNUMBER(SEARCH("publishing/fiction", N3108)),"fiction",ISNUMBER(SEARCH("publishing/nonfiction", N3108)),"nonfiction",ISNUMBER(SEARCH("publishing/radio &amp; podcasts", N3108)),"radio &amp; podcasts",ISNUMBER(SEARCH("publishing/translations", N3108)),"translations",ISNUMBER(SEARCH("technology/gadgets", N3108)),"gadgets",ISNUMBER(SEARCH("technology/hardware", N3108)),"hardware",ISNUMBER(SEARCH("technology/makerspaces", N3108)),"makerspaces",ISNUMBER(SEARCH("technology/space exploration", N3108)),"space exploration",ISNUMBER(SEARCH("technology/wearables", N3108)),"wearables",ISNUMBER(SEARCH("technology/web", N3108)),"web",ISNUMBER(SEARCH("theater/musical", N3108)),"musical",ISNUMBER(SEARCH("theater/plays", N3108)),"plays",ISNUMBER(SEARCH("theater/spaces", N3108)),"spaces")</f>
        <v>spaces</v>
      </c>
      <c r="S3108" s="6">
        <f t="shared" si="243"/>
        <v>42241.429120370376</v>
      </c>
      <c r="T3108" s="6">
        <f t="shared" si="244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tr">
        <f t="shared" si="242"/>
        <v>theater</v>
      </c>
      <c r="R3109" t="str" cm="1">
        <f t="array" ref="R3109">_xlfn.IFS(ISNUMBER(SEARCH("film &amp; video/television", N3109)),"television",ISNUMBER(SEARCH("film &amp; video/animation", N3109)),"animation",ISNUMBER(SEARCH("film &amp; video/documentary", N3109)),"documentary",ISNUMBER(SEARCH("film &amp; video/drama", N3109)),"drama",ISNUMBER(SEARCH("film &amp; video/science fiction", N3109)),"science fiction",ISNUMBER(SEARCH("film &amp; video/shorts", N3109)),"shorts",ISNUMBER(SEARCH("food/food trucks", N3109)),"food trucks",ISNUMBER(SEARCH("food/restaurants", N3109)),"restaurants",ISNUMBER(SEARCH("food/small batch", N3109)),"small batch",ISNUMBER(SEARCH("games/mobile games", N3109)),"mobile games",ISNUMBER(SEARCH("games/tabletop games", N3109)),"tabletop games",ISNUMBER(SEARCH("games/video games", N3109)),"video games",ISNUMBER(SEARCH("music/classical music", N3109)),"classical music",ISNUMBER(SEARCH("music/electronic music", N3109)),"electronic music",ISNUMBER(SEARCH("music/faith", N3109)),"faith",ISNUMBER(SEARCH("music/indie rock", N3109)),"indie rock",ISNUMBER(SEARCH("music/jazz", N3109)),"jazz",ISNUMBER(SEARCH("music/metal", N3109)),"metal",ISNUMBER(SEARCH("music/pop", N3109)),"pop",ISNUMBER(SEARCH("music/rock", N3109)),"rock",ISNUMBER(SEARCH("music/world music", N3109)),"world music",ISNUMBER(SEARCH("journalism/audio", N3109)),"audio",ISNUMBER(SEARCH("photography/nature", N3109)),"nature",ISNUMBER(SEARCH("photography/people", N3109)),"people",ISNUMBER(SEARCH("photography/photobooks", N3109)),"photobooks",ISNUMBER(SEARCH("photography/places", N3109)),"places",ISNUMBER(SEARCH("publishing/art books", N3109)),"art books",ISNUMBER(SEARCH("publishing/children's books", N3109)),"children's books",ISNUMBER(SEARCH("publishing/fiction", N3109)),"fiction",ISNUMBER(SEARCH("publishing/nonfiction", N3109)),"nonfiction",ISNUMBER(SEARCH("publishing/radio &amp; podcasts", N3109)),"radio &amp; podcasts",ISNUMBER(SEARCH("publishing/translations", N3109)),"translations",ISNUMBER(SEARCH("technology/gadgets", N3109)),"gadgets",ISNUMBER(SEARCH("technology/hardware", N3109)),"hardware",ISNUMBER(SEARCH("technology/makerspaces", N3109)),"makerspaces",ISNUMBER(SEARCH("technology/space exploration", N3109)),"space exploration",ISNUMBER(SEARCH("technology/wearables", N3109)),"wearables",ISNUMBER(SEARCH("technology/web", N3109)),"web",ISNUMBER(SEARCH("theater/musical", N3109)),"musical",ISNUMBER(SEARCH("theater/plays", N3109)),"plays",ISNUMBER(SEARCH("theater/spaces", N3109)),"spaces")</f>
        <v>spaces</v>
      </c>
      <c r="S3109" s="6">
        <f t="shared" si="243"/>
        <v>42128.814247685179</v>
      </c>
      <c r="T3109" s="6">
        <f t="shared" si="244"/>
        <v>42135.814247685179</v>
      </c>
    </row>
    <row r="3110" spans="1:20" ht="16" hidden="1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tr">
        <f t="shared" si="242"/>
        <v>theater</v>
      </c>
      <c r="R3110" t="str" cm="1">
        <f t="array" ref="R3110">_xlfn.IFS(ISNUMBER(SEARCH("film &amp; video/television", N3110)),"television",ISNUMBER(SEARCH("film &amp; video/animation", N3110)),"animation",ISNUMBER(SEARCH("film &amp; video/documentary", N3110)),"documentary",ISNUMBER(SEARCH("film &amp; video/drama", N3110)),"drama",ISNUMBER(SEARCH("film &amp; video/science fiction", N3110)),"science fiction",ISNUMBER(SEARCH("film &amp; video/shorts", N3110)),"shorts",ISNUMBER(SEARCH("food/food trucks", N3110)),"food trucks",ISNUMBER(SEARCH("food/restaurants", N3110)),"restaurants",ISNUMBER(SEARCH("food/small batch", N3110)),"small batch",ISNUMBER(SEARCH("games/mobile games", N3110)),"mobile games",ISNUMBER(SEARCH("games/tabletop games", N3110)),"tabletop games",ISNUMBER(SEARCH("games/video games", N3110)),"video games",ISNUMBER(SEARCH("music/classical music", N3110)),"classical music",ISNUMBER(SEARCH("music/electronic music", N3110)),"electronic music",ISNUMBER(SEARCH("music/faith", N3110)),"faith",ISNUMBER(SEARCH("music/indie rock", N3110)),"indie rock",ISNUMBER(SEARCH("music/jazz", N3110)),"jazz",ISNUMBER(SEARCH("music/metal", N3110)),"metal",ISNUMBER(SEARCH("music/pop", N3110)),"pop",ISNUMBER(SEARCH("music/rock", N3110)),"rock",ISNUMBER(SEARCH("music/world music", N3110)),"world music",ISNUMBER(SEARCH("journalism/audio", N3110)),"audio",ISNUMBER(SEARCH("photography/nature", N3110)),"nature",ISNUMBER(SEARCH("photography/people", N3110)),"people",ISNUMBER(SEARCH("photography/photobooks", N3110)),"photobooks",ISNUMBER(SEARCH("photography/places", N3110)),"places",ISNUMBER(SEARCH("publishing/art books", N3110)),"art books",ISNUMBER(SEARCH("publishing/children's books", N3110)),"children's books",ISNUMBER(SEARCH("publishing/fiction", N3110)),"fiction",ISNUMBER(SEARCH("publishing/nonfiction", N3110)),"nonfiction",ISNUMBER(SEARCH("publishing/radio &amp; podcasts", N3110)),"radio &amp; podcasts",ISNUMBER(SEARCH("publishing/translations", N3110)),"translations",ISNUMBER(SEARCH("technology/gadgets", N3110)),"gadgets",ISNUMBER(SEARCH("technology/hardware", N3110)),"hardware",ISNUMBER(SEARCH("technology/makerspaces", N3110)),"makerspaces",ISNUMBER(SEARCH("technology/space exploration", N3110)),"space exploration",ISNUMBER(SEARCH("technology/wearables", N3110)),"wearables",ISNUMBER(SEARCH("technology/web", N3110)),"web",ISNUMBER(SEARCH("theater/musical", N3110)),"musical",ISNUMBER(SEARCH("theater/plays", N3110)),"plays",ISNUMBER(SEARCH("theater/spaces", N3110)),"spaces")</f>
        <v>spaces</v>
      </c>
      <c r="S3110" s="6">
        <f t="shared" si="243"/>
        <v>42062.680486111116</v>
      </c>
      <c r="T3110" s="6">
        <f t="shared" si="244"/>
        <v>42122.638819444444</v>
      </c>
    </row>
    <row r="3111" spans="1:20" ht="48" hidden="1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tr">
        <f t="shared" si="242"/>
        <v>theater</v>
      </c>
      <c r="R3111" t="str" cm="1">
        <f t="array" ref="R3111">_xlfn.IFS(ISNUMBER(SEARCH("film &amp; video/television", N3111)),"television",ISNUMBER(SEARCH("film &amp; video/animation", N3111)),"animation",ISNUMBER(SEARCH("film &amp; video/documentary", N3111)),"documentary",ISNUMBER(SEARCH("film &amp; video/drama", N3111)),"drama",ISNUMBER(SEARCH("film &amp; video/science fiction", N3111)),"science fiction",ISNUMBER(SEARCH("film &amp; video/shorts", N3111)),"shorts",ISNUMBER(SEARCH("food/food trucks", N3111)),"food trucks",ISNUMBER(SEARCH("food/restaurants", N3111)),"restaurants",ISNUMBER(SEARCH("food/small batch", N3111)),"small batch",ISNUMBER(SEARCH("games/mobile games", N3111)),"mobile games",ISNUMBER(SEARCH("games/tabletop games", N3111)),"tabletop games",ISNUMBER(SEARCH("games/video games", N3111)),"video games",ISNUMBER(SEARCH("music/classical music", N3111)),"classical music",ISNUMBER(SEARCH("music/electronic music", N3111)),"electronic music",ISNUMBER(SEARCH("music/faith", N3111)),"faith",ISNUMBER(SEARCH("music/indie rock", N3111)),"indie rock",ISNUMBER(SEARCH("music/jazz", N3111)),"jazz",ISNUMBER(SEARCH("music/metal", N3111)),"metal",ISNUMBER(SEARCH("music/pop", N3111)),"pop",ISNUMBER(SEARCH("music/rock", N3111)),"rock",ISNUMBER(SEARCH("music/world music", N3111)),"world music",ISNUMBER(SEARCH("journalism/audio", N3111)),"audio",ISNUMBER(SEARCH("photography/nature", N3111)),"nature",ISNUMBER(SEARCH("photography/people", N3111)),"people",ISNUMBER(SEARCH("photography/photobooks", N3111)),"photobooks",ISNUMBER(SEARCH("photography/places", N3111)),"places",ISNUMBER(SEARCH("publishing/art books", N3111)),"art books",ISNUMBER(SEARCH("publishing/children's books", N3111)),"children's books",ISNUMBER(SEARCH("publishing/fiction", N3111)),"fiction",ISNUMBER(SEARCH("publishing/nonfiction", N3111)),"nonfiction",ISNUMBER(SEARCH("publishing/radio &amp; podcasts", N3111)),"radio &amp; podcasts",ISNUMBER(SEARCH("publishing/translations", N3111)),"translations",ISNUMBER(SEARCH("technology/gadgets", N3111)),"gadgets",ISNUMBER(SEARCH("technology/hardware", N3111)),"hardware",ISNUMBER(SEARCH("technology/makerspaces", N3111)),"makerspaces",ISNUMBER(SEARCH("technology/space exploration", N3111)),"space exploration",ISNUMBER(SEARCH("technology/wearables", N3111)),"wearables",ISNUMBER(SEARCH("technology/web", N3111)),"web",ISNUMBER(SEARCH("theater/musical", N3111)),"musical",ISNUMBER(SEARCH("theater/plays", N3111)),"plays",ISNUMBER(SEARCH("theater/spaces", N3111)),"spaces")</f>
        <v>spaces</v>
      </c>
      <c r="S3111" s="6">
        <f t="shared" si="243"/>
        <v>41844.125115740739</v>
      </c>
      <c r="T3111" s="6">
        <f t="shared" si="244"/>
        <v>41879.125115740739</v>
      </c>
    </row>
    <row r="3112" spans="1:20" ht="32" hidden="1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tr">
        <f t="shared" si="242"/>
        <v>theater</v>
      </c>
      <c r="R3112" t="str" cm="1">
        <f t="array" ref="R3112">_xlfn.IFS(ISNUMBER(SEARCH("film &amp; video/television", N3112)),"television",ISNUMBER(SEARCH("film &amp; video/animation", N3112)),"animation",ISNUMBER(SEARCH("film &amp; video/documentary", N3112)),"documentary",ISNUMBER(SEARCH("film &amp; video/drama", N3112)),"drama",ISNUMBER(SEARCH("film &amp; video/science fiction", N3112)),"science fiction",ISNUMBER(SEARCH("film &amp; video/shorts", N3112)),"shorts",ISNUMBER(SEARCH("food/food trucks", N3112)),"food trucks",ISNUMBER(SEARCH("food/restaurants", N3112)),"restaurants",ISNUMBER(SEARCH("food/small batch", N3112)),"small batch",ISNUMBER(SEARCH("games/mobile games", N3112)),"mobile games",ISNUMBER(SEARCH("games/tabletop games", N3112)),"tabletop games",ISNUMBER(SEARCH("games/video games", N3112)),"video games",ISNUMBER(SEARCH("music/classical music", N3112)),"classical music",ISNUMBER(SEARCH("music/electronic music", N3112)),"electronic music",ISNUMBER(SEARCH("music/faith", N3112)),"faith",ISNUMBER(SEARCH("music/indie rock", N3112)),"indie rock",ISNUMBER(SEARCH("music/jazz", N3112)),"jazz",ISNUMBER(SEARCH("music/metal", N3112)),"metal",ISNUMBER(SEARCH("music/pop", N3112)),"pop",ISNUMBER(SEARCH("music/rock", N3112)),"rock",ISNUMBER(SEARCH("music/world music", N3112)),"world music",ISNUMBER(SEARCH("journalism/audio", N3112)),"audio",ISNUMBER(SEARCH("photography/nature", N3112)),"nature",ISNUMBER(SEARCH("photography/people", N3112)),"people",ISNUMBER(SEARCH("photography/photobooks", N3112)),"photobooks",ISNUMBER(SEARCH("photography/places", N3112)),"places",ISNUMBER(SEARCH("publishing/art books", N3112)),"art books",ISNUMBER(SEARCH("publishing/children's books", N3112)),"children's books",ISNUMBER(SEARCH("publishing/fiction", N3112)),"fiction",ISNUMBER(SEARCH("publishing/nonfiction", N3112)),"nonfiction",ISNUMBER(SEARCH("publishing/radio &amp; podcasts", N3112)),"radio &amp; podcasts",ISNUMBER(SEARCH("publishing/translations", N3112)),"translations",ISNUMBER(SEARCH("technology/gadgets", N3112)),"gadgets",ISNUMBER(SEARCH("technology/hardware", N3112)),"hardware",ISNUMBER(SEARCH("technology/makerspaces", N3112)),"makerspaces",ISNUMBER(SEARCH("technology/space exploration", N3112)),"space exploration",ISNUMBER(SEARCH("technology/wearables", N3112)),"wearables",ISNUMBER(SEARCH("technology/web", N3112)),"web",ISNUMBER(SEARCH("theater/musical", N3112)),"musical",ISNUMBER(SEARCH("theater/plays", N3112)),"plays",ISNUMBER(SEARCH("theater/spaces", N3112)),"spaces")</f>
        <v>spaces</v>
      </c>
      <c r="S3112" s="6">
        <f t="shared" si="243"/>
        <v>42745.031469907408</v>
      </c>
      <c r="T3112" s="6">
        <f t="shared" si="244"/>
        <v>42785.031469907408</v>
      </c>
    </row>
    <row r="3113" spans="1:20" ht="32" hidden="1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tr">
        <f t="shared" si="242"/>
        <v>theater</v>
      </c>
      <c r="R3113" t="str" cm="1">
        <f t="array" ref="R3113">_xlfn.IFS(ISNUMBER(SEARCH("film &amp; video/television", N3113)),"television",ISNUMBER(SEARCH("film &amp; video/animation", N3113)),"animation",ISNUMBER(SEARCH("film &amp; video/documentary", N3113)),"documentary",ISNUMBER(SEARCH("film &amp; video/drama", N3113)),"drama",ISNUMBER(SEARCH("film &amp; video/science fiction", N3113)),"science fiction",ISNUMBER(SEARCH("film &amp; video/shorts", N3113)),"shorts",ISNUMBER(SEARCH("food/food trucks", N3113)),"food trucks",ISNUMBER(SEARCH("food/restaurants", N3113)),"restaurants",ISNUMBER(SEARCH("food/small batch", N3113)),"small batch",ISNUMBER(SEARCH("games/mobile games", N3113)),"mobile games",ISNUMBER(SEARCH("games/tabletop games", N3113)),"tabletop games",ISNUMBER(SEARCH("games/video games", N3113)),"video games",ISNUMBER(SEARCH("music/classical music", N3113)),"classical music",ISNUMBER(SEARCH("music/electronic music", N3113)),"electronic music",ISNUMBER(SEARCH("music/faith", N3113)),"faith",ISNUMBER(SEARCH("music/indie rock", N3113)),"indie rock",ISNUMBER(SEARCH("music/jazz", N3113)),"jazz",ISNUMBER(SEARCH("music/metal", N3113)),"metal",ISNUMBER(SEARCH("music/pop", N3113)),"pop",ISNUMBER(SEARCH("music/rock", N3113)),"rock",ISNUMBER(SEARCH("music/world music", N3113)),"world music",ISNUMBER(SEARCH("journalism/audio", N3113)),"audio",ISNUMBER(SEARCH("photography/nature", N3113)),"nature",ISNUMBER(SEARCH("photography/people", N3113)),"people",ISNUMBER(SEARCH("photography/photobooks", N3113)),"photobooks",ISNUMBER(SEARCH("photography/places", N3113)),"places",ISNUMBER(SEARCH("publishing/art books", N3113)),"art books",ISNUMBER(SEARCH("publishing/children's books", N3113)),"children's books",ISNUMBER(SEARCH("publishing/fiction", N3113)),"fiction",ISNUMBER(SEARCH("publishing/nonfiction", N3113)),"nonfiction",ISNUMBER(SEARCH("publishing/radio &amp; podcasts", N3113)),"radio &amp; podcasts",ISNUMBER(SEARCH("publishing/translations", N3113)),"translations",ISNUMBER(SEARCH("technology/gadgets", N3113)),"gadgets",ISNUMBER(SEARCH("technology/hardware", N3113)),"hardware",ISNUMBER(SEARCH("technology/makerspaces", N3113)),"makerspaces",ISNUMBER(SEARCH("technology/space exploration", N3113)),"space exploration",ISNUMBER(SEARCH("technology/wearables", N3113)),"wearables",ISNUMBER(SEARCH("technology/web", N3113)),"web",ISNUMBER(SEARCH("theater/musical", N3113)),"musical",ISNUMBER(SEARCH("theater/plays", N3113)),"plays",ISNUMBER(SEARCH("theater/spaces", N3113)),"spaces")</f>
        <v>spaces</v>
      </c>
      <c r="S3113" s="6">
        <f t="shared" si="243"/>
        <v>41885.595138888886</v>
      </c>
      <c r="T3113" s="6">
        <f t="shared" si="244"/>
        <v>41916.595138888886</v>
      </c>
    </row>
    <row r="3114" spans="1:20" ht="48" hidden="1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tr">
        <f t="shared" si="242"/>
        <v>theater</v>
      </c>
      <c r="R3114" t="str" cm="1">
        <f t="array" ref="R3114">_xlfn.IFS(ISNUMBER(SEARCH("film &amp; video/television", N3114)),"television",ISNUMBER(SEARCH("film &amp; video/animation", N3114)),"animation",ISNUMBER(SEARCH("film &amp; video/documentary", N3114)),"documentary",ISNUMBER(SEARCH("film &amp; video/drama", N3114)),"drama",ISNUMBER(SEARCH("film &amp; video/science fiction", N3114)),"science fiction",ISNUMBER(SEARCH("film &amp; video/shorts", N3114)),"shorts",ISNUMBER(SEARCH("food/food trucks", N3114)),"food trucks",ISNUMBER(SEARCH("food/restaurants", N3114)),"restaurants",ISNUMBER(SEARCH("food/small batch", N3114)),"small batch",ISNUMBER(SEARCH("games/mobile games", N3114)),"mobile games",ISNUMBER(SEARCH("games/tabletop games", N3114)),"tabletop games",ISNUMBER(SEARCH("games/video games", N3114)),"video games",ISNUMBER(SEARCH("music/classical music", N3114)),"classical music",ISNUMBER(SEARCH("music/electronic music", N3114)),"electronic music",ISNUMBER(SEARCH("music/faith", N3114)),"faith",ISNUMBER(SEARCH("music/indie rock", N3114)),"indie rock",ISNUMBER(SEARCH("music/jazz", N3114)),"jazz",ISNUMBER(SEARCH("music/metal", N3114)),"metal",ISNUMBER(SEARCH("music/pop", N3114)),"pop",ISNUMBER(SEARCH("music/rock", N3114)),"rock",ISNUMBER(SEARCH("music/world music", N3114)),"world music",ISNUMBER(SEARCH("journalism/audio", N3114)),"audio",ISNUMBER(SEARCH("photography/nature", N3114)),"nature",ISNUMBER(SEARCH("photography/people", N3114)),"people",ISNUMBER(SEARCH("photography/photobooks", N3114)),"photobooks",ISNUMBER(SEARCH("photography/places", N3114)),"places",ISNUMBER(SEARCH("publishing/art books", N3114)),"art books",ISNUMBER(SEARCH("publishing/children's books", N3114)),"children's books",ISNUMBER(SEARCH("publishing/fiction", N3114)),"fiction",ISNUMBER(SEARCH("publishing/nonfiction", N3114)),"nonfiction",ISNUMBER(SEARCH("publishing/radio &amp; podcasts", N3114)),"radio &amp; podcasts",ISNUMBER(SEARCH("publishing/translations", N3114)),"translations",ISNUMBER(SEARCH("technology/gadgets", N3114)),"gadgets",ISNUMBER(SEARCH("technology/hardware", N3114)),"hardware",ISNUMBER(SEARCH("technology/makerspaces", N3114)),"makerspaces",ISNUMBER(SEARCH("technology/space exploration", N3114)),"space exploration",ISNUMBER(SEARCH("technology/wearables", N3114)),"wearables",ISNUMBER(SEARCH("technology/web", N3114)),"web",ISNUMBER(SEARCH("theater/musical", N3114)),"musical",ISNUMBER(SEARCH("theater/plays", N3114)),"plays",ISNUMBER(SEARCH("theater/spaces", N3114)),"spaces")</f>
        <v>spaces</v>
      </c>
      <c r="S3114" s="6">
        <f t="shared" si="243"/>
        <v>42615.121921296297</v>
      </c>
      <c r="T3114" s="6">
        <f t="shared" si="244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tr">
        <f t="shared" si="242"/>
        <v>theater</v>
      </c>
      <c r="R3115" t="str" cm="1">
        <f t="array" ref="R3115">_xlfn.IFS(ISNUMBER(SEARCH("film &amp; video/television", N3115)),"television",ISNUMBER(SEARCH("film &amp; video/animation", N3115)),"animation",ISNUMBER(SEARCH("film &amp; video/documentary", N3115)),"documentary",ISNUMBER(SEARCH("film &amp; video/drama", N3115)),"drama",ISNUMBER(SEARCH("film &amp; video/science fiction", N3115)),"science fiction",ISNUMBER(SEARCH("film &amp; video/shorts", N3115)),"shorts",ISNUMBER(SEARCH("food/food trucks", N3115)),"food trucks",ISNUMBER(SEARCH("food/restaurants", N3115)),"restaurants",ISNUMBER(SEARCH("food/small batch", N3115)),"small batch",ISNUMBER(SEARCH("games/mobile games", N3115)),"mobile games",ISNUMBER(SEARCH("games/tabletop games", N3115)),"tabletop games",ISNUMBER(SEARCH("games/video games", N3115)),"video games",ISNUMBER(SEARCH("music/classical music", N3115)),"classical music",ISNUMBER(SEARCH("music/electronic music", N3115)),"electronic music",ISNUMBER(SEARCH("music/faith", N3115)),"faith",ISNUMBER(SEARCH("music/indie rock", N3115)),"indie rock",ISNUMBER(SEARCH("music/jazz", N3115)),"jazz",ISNUMBER(SEARCH("music/metal", N3115)),"metal",ISNUMBER(SEARCH("music/pop", N3115)),"pop",ISNUMBER(SEARCH("music/rock", N3115)),"rock",ISNUMBER(SEARCH("music/world music", N3115)),"world music",ISNUMBER(SEARCH("journalism/audio", N3115)),"audio",ISNUMBER(SEARCH("photography/nature", N3115)),"nature",ISNUMBER(SEARCH("photography/people", N3115)),"people",ISNUMBER(SEARCH("photography/photobooks", N3115)),"photobooks",ISNUMBER(SEARCH("photography/places", N3115)),"places",ISNUMBER(SEARCH("publishing/art books", N3115)),"art books",ISNUMBER(SEARCH("publishing/children's books", N3115)),"children's books",ISNUMBER(SEARCH("publishing/fiction", N3115)),"fiction",ISNUMBER(SEARCH("publishing/nonfiction", N3115)),"nonfiction",ISNUMBER(SEARCH("publishing/radio &amp; podcasts", N3115)),"radio &amp; podcasts",ISNUMBER(SEARCH("publishing/translations", N3115)),"translations",ISNUMBER(SEARCH("technology/gadgets", N3115)),"gadgets",ISNUMBER(SEARCH("technology/hardware", N3115)),"hardware",ISNUMBER(SEARCH("technology/makerspaces", N3115)),"makerspaces",ISNUMBER(SEARCH("technology/space exploration", N3115)),"space exploration",ISNUMBER(SEARCH("technology/wearables", N3115)),"wearables",ISNUMBER(SEARCH("technology/web", N3115)),"web",ISNUMBER(SEARCH("theater/musical", N3115)),"musical",ISNUMBER(SEARCH("theater/plays", N3115)),"plays",ISNUMBER(SEARCH("theater/spaces", N3115)),"spaces")</f>
        <v>spaces</v>
      </c>
      <c r="S3115" s="6">
        <f t="shared" si="243"/>
        <v>42081.731273148151</v>
      </c>
      <c r="T3115" s="6">
        <f t="shared" si="244"/>
        <v>42111.731273148151</v>
      </c>
    </row>
    <row r="3116" spans="1:20" ht="48" hidden="1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v>0</v>
      </c>
      <c r="Q3116" t="str">
        <f t="shared" si="242"/>
        <v>theater</v>
      </c>
      <c r="R3116" t="str" cm="1">
        <f t="array" ref="R3116">_xlfn.IFS(ISNUMBER(SEARCH("film &amp; video/television", N3116)),"television",ISNUMBER(SEARCH("film &amp; video/animation", N3116)),"animation",ISNUMBER(SEARCH("film &amp; video/documentary", N3116)),"documentary",ISNUMBER(SEARCH("film &amp; video/drama", N3116)),"drama",ISNUMBER(SEARCH("film &amp; video/science fiction", N3116)),"science fiction",ISNUMBER(SEARCH("film &amp; video/shorts", N3116)),"shorts",ISNUMBER(SEARCH("food/food trucks", N3116)),"food trucks",ISNUMBER(SEARCH("food/restaurants", N3116)),"restaurants",ISNUMBER(SEARCH("food/small batch", N3116)),"small batch",ISNUMBER(SEARCH("games/mobile games", N3116)),"mobile games",ISNUMBER(SEARCH("games/tabletop games", N3116)),"tabletop games",ISNUMBER(SEARCH("games/video games", N3116)),"video games",ISNUMBER(SEARCH("music/classical music", N3116)),"classical music",ISNUMBER(SEARCH("music/electronic music", N3116)),"electronic music",ISNUMBER(SEARCH("music/faith", N3116)),"faith",ISNUMBER(SEARCH("music/indie rock", N3116)),"indie rock",ISNUMBER(SEARCH("music/jazz", N3116)),"jazz",ISNUMBER(SEARCH("music/metal", N3116)),"metal",ISNUMBER(SEARCH("music/pop", N3116)),"pop",ISNUMBER(SEARCH("music/rock", N3116)),"rock",ISNUMBER(SEARCH("music/world music", N3116)),"world music",ISNUMBER(SEARCH("journalism/audio", N3116)),"audio",ISNUMBER(SEARCH("photography/nature", N3116)),"nature",ISNUMBER(SEARCH("photography/people", N3116)),"people",ISNUMBER(SEARCH("photography/photobooks", N3116)),"photobooks",ISNUMBER(SEARCH("photography/places", N3116)),"places",ISNUMBER(SEARCH("publishing/art books", N3116)),"art books",ISNUMBER(SEARCH("publishing/children's books", N3116)),"children's books",ISNUMBER(SEARCH("publishing/fiction", N3116)),"fiction",ISNUMBER(SEARCH("publishing/nonfiction", N3116)),"nonfiction",ISNUMBER(SEARCH("publishing/radio &amp; podcasts", N3116)),"radio &amp; podcasts",ISNUMBER(SEARCH("publishing/translations", N3116)),"translations",ISNUMBER(SEARCH("technology/gadgets", N3116)),"gadgets",ISNUMBER(SEARCH("technology/hardware", N3116)),"hardware",ISNUMBER(SEARCH("technology/makerspaces", N3116)),"makerspaces",ISNUMBER(SEARCH("technology/space exploration", N3116)),"space exploration",ISNUMBER(SEARCH("technology/wearables", N3116)),"wearables",ISNUMBER(SEARCH("technology/web", N3116)),"web",ISNUMBER(SEARCH("theater/musical", N3116)),"musical",ISNUMBER(SEARCH("theater/plays", N3116)),"plays",ISNUMBER(SEARCH("theater/spaces", N3116)),"spaces")</f>
        <v>spaces</v>
      </c>
      <c r="S3116" s="6">
        <f t="shared" si="243"/>
        <v>41843.632523148146</v>
      </c>
      <c r="T3116" s="6">
        <f t="shared" si="244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tr" cm="1">
        <f t="array" ref="R3117">_xlfn.IFS(ISNUMBER(SEARCH("film &amp; video/television", N3117)),"television",ISNUMBER(SEARCH("film &amp; video/animation", N3117)),"animation",ISNUMBER(SEARCH("film &amp; video/documentary", N3117)),"documentary",ISNUMBER(SEARCH("film &amp; video/drama", N3117)),"drama",ISNUMBER(SEARCH("film &amp; video/science fiction", N3117)),"science fiction",ISNUMBER(SEARCH("film &amp; video/shorts", N3117)),"shorts",ISNUMBER(SEARCH("food/food trucks", N3117)),"food trucks",ISNUMBER(SEARCH("food/restaurants", N3117)),"restaurants",ISNUMBER(SEARCH("food/small batch", N3117)),"small batch",ISNUMBER(SEARCH("games/mobile games", N3117)),"mobile games",ISNUMBER(SEARCH("games/tabletop games", N3117)),"tabletop games",ISNUMBER(SEARCH("games/video games", N3117)),"video games",ISNUMBER(SEARCH("music/classical music", N3117)),"classical music",ISNUMBER(SEARCH("music/electronic music", N3117)),"electronic music",ISNUMBER(SEARCH("music/faith", N3117)),"faith",ISNUMBER(SEARCH("music/indie rock", N3117)),"indie rock",ISNUMBER(SEARCH("music/jazz", N3117)),"jazz",ISNUMBER(SEARCH("music/metal", N3117)),"metal",ISNUMBER(SEARCH("music/pop", N3117)),"pop",ISNUMBER(SEARCH("music/rock", N3117)),"rock",ISNUMBER(SEARCH("music/world music", N3117)),"world music",ISNUMBER(SEARCH("journalism/audio", N3117)),"audio",ISNUMBER(SEARCH("photography/nature", N3117)),"nature",ISNUMBER(SEARCH("photography/people", N3117)),"people",ISNUMBER(SEARCH("photography/photobooks", N3117)),"photobooks",ISNUMBER(SEARCH("photography/places", N3117)),"places",ISNUMBER(SEARCH("publishing/art books", N3117)),"art books",ISNUMBER(SEARCH("publishing/children's books", N3117)),"children's books",ISNUMBER(SEARCH("publishing/fiction", N3117)),"fiction",ISNUMBER(SEARCH("publishing/nonfiction", N3117)),"nonfiction",ISNUMBER(SEARCH("publishing/radio &amp; podcasts", N3117)),"radio &amp; podcasts",ISNUMBER(SEARCH("publishing/translations", N3117)),"translations",ISNUMBER(SEARCH("technology/gadgets", N3117)),"gadgets",ISNUMBER(SEARCH("technology/hardware", N3117)),"hardware",ISNUMBER(SEARCH("technology/makerspaces", N3117)),"makerspaces",ISNUMBER(SEARCH("technology/space exploration", N3117)),"space exploration",ISNUMBER(SEARCH("technology/wearables", N3117)),"wearables",ISNUMBER(SEARCH("technology/web", N3117)),"web",ISNUMBER(SEARCH("theater/musical", N3117)),"musical",ISNUMBER(SEARCH("theater/plays", N3117)),"plays",ISNUMBER(SEARCH("theater/spaces", N3117)),"spaces")</f>
        <v>spaces</v>
      </c>
      <c r="S3117" s="6">
        <f t="shared" si="243"/>
        <v>42496.447071759263</v>
      </c>
      <c r="T3117" s="6">
        <f t="shared" si="244"/>
        <v>42526.447071759263</v>
      </c>
    </row>
    <row r="3118" spans="1:20" ht="48" hidden="1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tr">
        <f t="shared" si="242"/>
        <v>theater</v>
      </c>
      <c r="R3118" t="str" cm="1">
        <f t="array" ref="R3118">_xlfn.IFS(ISNUMBER(SEARCH("film &amp; video/television", N3118)),"television",ISNUMBER(SEARCH("film &amp; video/animation", N3118)),"animation",ISNUMBER(SEARCH("film &amp; video/documentary", N3118)),"documentary",ISNUMBER(SEARCH("film &amp; video/drama", N3118)),"drama",ISNUMBER(SEARCH("film &amp; video/science fiction", N3118)),"science fiction",ISNUMBER(SEARCH("film &amp; video/shorts", N3118)),"shorts",ISNUMBER(SEARCH("food/food trucks", N3118)),"food trucks",ISNUMBER(SEARCH("food/restaurants", N3118)),"restaurants",ISNUMBER(SEARCH("food/small batch", N3118)),"small batch",ISNUMBER(SEARCH("games/mobile games", N3118)),"mobile games",ISNUMBER(SEARCH("games/tabletop games", N3118)),"tabletop games",ISNUMBER(SEARCH("games/video games", N3118)),"video games",ISNUMBER(SEARCH("music/classical music", N3118)),"classical music",ISNUMBER(SEARCH("music/electronic music", N3118)),"electronic music",ISNUMBER(SEARCH("music/faith", N3118)),"faith",ISNUMBER(SEARCH("music/indie rock", N3118)),"indie rock",ISNUMBER(SEARCH("music/jazz", N3118)),"jazz",ISNUMBER(SEARCH("music/metal", N3118)),"metal",ISNUMBER(SEARCH("music/pop", N3118)),"pop",ISNUMBER(SEARCH("music/rock", N3118)),"rock",ISNUMBER(SEARCH("music/world music", N3118)),"world music",ISNUMBER(SEARCH("journalism/audio", N3118)),"audio",ISNUMBER(SEARCH("photography/nature", N3118)),"nature",ISNUMBER(SEARCH("photography/people", N3118)),"people",ISNUMBER(SEARCH("photography/photobooks", N3118)),"photobooks",ISNUMBER(SEARCH("photography/places", N3118)),"places",ISNUMBER(SEARCH("publishing/art books", N3118)),"art books",ISNUMBER(SEARCH("publishing/children's books", N3118)),"children's books",ISNUMBER(SEARCH("publishing/fiction", N3118)),"fiction",ISNUMBER(SEARCH("publishing/nonfiction", N3118)),"nonfiction",ISNUMBER(SEARCH("publishing/radio &amp; podcasts", N3118)),"radio &amp; podcasts",ISNUMBER(SEARCH("publishing/translations", N3118)),"translations",ISNUMBER(SEARCH("technology/gadgets", N3118)),"gadgets",ISNUMBER(SEARCH("technology/hardware", N3118)),"hardware",ISNUMBER(SEARCH("technology/makerspaces", N3118)),"makerspaces",ISNUMBER(SEARCH("technology/space exploration", N3118)),"space exploration",ISNUMBER(SEARCH("technology/wearables", N3118)),"wearables",ISNUMBER(SEARCH("technology/web", N3118)),"web",ISNUMBER(SEARCH("theater/musical", N3118)),"musical",ISNUMBER(SEARCH("theater/plays", N3118)),"plays",ISNUMBER(SEARCH("theater/spaces", N3118)),"spaces")</f>
        <v>spaces</v>
      </c>
      <c r="S3118" s="6">
        <f t="shared" si="243"/>
        <v>42081.515335648146</v>
      </c>
      <c r="T3118" s="6">
        <f t="shared" si="244"/>
        <v>42095.515335648146</v>
      </c>
    </row>
    <row r="3119" spans="1:20" ht="48" hidden="1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tr">
        <f t="shared" si="242"/>
        <v>theater</v>
      </c>
      <c r="R3119" t="str" cm="1">
        <f t="array" ref="R3119">_xlfn.IFS(ISNUMBER(SEARCH("film &amp; video/television", N3119)),"television",ISNUMBER(SEARCH("film &amp; video/animation", N3119)),"animation",ISNUMBER(SEARCH("film &amp; video/documentary", N3119)),"documentary",ISNUMBER(SEARCH("film &amp; video/drama", N3119)),"drama",ISNUMBER(SEARCH("film &amp; video/science fiction", N3119)),"science fiction",ISNUMBER(SEARCH("film &amp; video/shorts", N3119)),"shorts",ISNUMBER(SEARCH("food/food trucks", N3119)),"food trucks",ISNUMBER(SEARCH("food/restaurants", N3119)),"restaurants",ISNUMBER(SEARCH("food/small batch", N3119)),"small batch",ISNUMBER(SEARCH("games/mobile games", N3119)),"mobile games",ISNUMBER(SEARCH("games/tabletop games", N3119)),"tabletop games",ISNUMBER(SEARCH("games/video games", N3119)),"video games",ISNUMBER(SEARCH("music/classical music", N3119)),"classical music",ISNUMBER(SEARCH("music/electronic music", N3119)),"electronic music",ISNUMBER(SEARCH("music/faith", N3119)),"faith",ISNUMBER(SEARCH("music/indie rock", N3119)),"indie rock",ISNUMBER(SEARCH("music/jazz", N3119)),"jazz",ISNUMBER(SEARCH("music/metal", N3119)),"metal",ISNUMBER(SEARCH("music/pop", N3119)),"pop",ISNUMBER(SEARCH("music/rock", N3119)),"rock",ISNUMBER(SEARCH("music/world music", N3119)),"world music",ISNUMBER(SEARCH("journalism/audio", N3119)),"audio",ISNUMBER(SEARCH("photography/nature", N3119)),"nature",ISNUMBER(SEARCH("photography/people", N3119)),"people",ISNUMBER(SEARCH("photography/photobooks", N3119)),"photobooks",ISNUMBER(SEARCH("photography/places", N3119)),"places",ISNUMBER(SEARCH("publishing/art books", N3119)),"art books",ISNUMBER(SEARCH("publishing/children's books", N3119)),"children's books",ISNUMBER(SEARCH("publishing/fiction", N3119)),"fiction",ISNUMBER(SEARCH("publishing/nonfiction", N3119)),"nonfiction",ISNUMBER(SEARCH("publishing/radio &amp; podcasts", N3119)),"radio &amp; podcasts",ISNUMBER(SEARCH("publishing/translations", N3119)),"translations",ISNUMBER(SEARCH("technology/gadgets", N3119)),"gadgets",ISNUMBER(SEARCH("technology/hardware", N3119)),"hardware",ISNUMBER(SEARCH("technology/makerspaces", N3119)),"makerspaces",ISNUMBER(SEARCH("technology/space exploration", N3119)),"space exploration",ISNUMBER(SEARCH("technology/wearables", N3119)),"wearables",ISNUMBER(SEARCH("technology/web", N3119)),"web",ISNUMBER(SEARCH("theater/musical", N3119)),"musical",ISNUMBER(SEARCH("theater/plays", N3119)),"plays",ISNUMBER(SEARCH("theater/spaces", N3119)),"spaces")</f>
        <v>spaces</v>
      </c>
      <c r="S3119" s="6">
        <f t="shared" si="243"/>
        <v>42509.374537037031</v>
      </c>
      <c r="T3119" s="6">
        <f t="shared" si="244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tr">
        <f t="shared" si="242"/>
        <v>theater</v>
      </c>
      <c r="R3120" t="str" cm="1">
        <f t="array" ref="R3120">_xlfn.IFS(ISNUMBER(SEARCH("film &amp; video/television", N3120)),"television",ISNUMBER(SEARCH("film &amp; video/animation", N3120)),"animation",ISNUMBER(SEARCH("film &amp; video/documentary", N3120)),"documentary",ISNUMBER(SEARCH("film &amp; video/drama", N3120)),"drama",ISNUMBER(SEARCH("film &amp; video/science fiction", N3120)),"science fiction",ISNUMBER(SEARCH("film &amp; video/shorts", N3120)),"shorts",ISNUMBER(SEARCH("food/food trucks", N3120)),"food trucks",ISNUMBER(SEARCH("food/restaurants", N3120)),"restaurants",ISNUMBER(SEARCH("food/small batch", N3120)),"small batch",ISNUMBER(SEARCH("games/mobile games", N3120)),"mobile games",ISNUMBER(SEARCH("games/tabletop games", N3120)),"tabletop games",ISNUMBER(SEARCH("games/video games", N3120)),"video games",ISNUMBER(SEARCH("music/classical music", N3120)),"classical music",ISNUMBER(SEARCH("music/electronic music", N3120)),"electronic music",ISNUMBER(SEARCH("music/faith", N3120)),"faith",ISNUMBER(SEARCH("music/indie rock", N3120)),"indie rock",ISNUMBER(SEARCH("music/jazz", N3120)),"jazz",ISNUMBER(SEARCH("music/metal", N3120)),"metal",ISNUMBER(SEARCH("music/pop", N3120)),"pop",ISNUMBER(SEARCH("music/rock", N3120)),"rock",ISNUMBER(SEARCH("music/world music", N3120)),"world music",ISNUMBER(SEARCH("journalism/audio", N3120)),"audio",ISNUMBER(SEARCH("photography/nature", N3120)),"nature",ISNUMBER(SEARCH("photography/people", N3120)),"people",ISNUMBER(SEARCH("photography/photobooks", N3120)),"photobooks",ISNUMBER(SEARCH("photography/places", N3120)),"places",ISNUMBER(SEARCH("publishing/art books", N3120)),"art books",ISNUMBER(SEARCH("publishing/children's books", N3120)),"children's books",ISNUMBER(SEARCH("publishing/fiction", N3120)),"fiction",ISNUMBER(SEARCH("publishing/nonfiction", N3120)),"nonfiction",ISNUMBER(SEARCH("publishing/radio &amp; podcasts", N3120)),"radio &amp; podcasts",ISNUMBER(SEARCH("publishing/translations", N3120)),"translations",ISNUMBER(SEARCH("technology/gadgets", N3120)),"gadgets",ISNUMBER(SEARCH("technology/hardware", N3120)),"hardware",ISNUMBER(SEARCH("technology/makerspaces", N3120)),"makerspaces",ISNUMBER(SEARCH("technology/space exploration", N3120)),"space exploration",ISNUMBER(SEARCH("technology/wearables", N3120)),"wearables",ISNUMBER(SEARCH("technology/web", N3120)),"web",ISNUMBER(SEARCH("theater/musical", N3120)),"musical",ISNUMBER(SEARCH("theater/plays", N3120)),"plays",ISNUMBER(SEARCH("theater/spaces", N3120)),"spaces")</f>
        <v>spaces</v>
      </c>
      <c r="S3120" s="6">
        <f t="shared" si="243"/>
        <v>42534.649571759262</v>
      </c>
      <c r="T3120" s="6">
        <f t="shared" si="244"/>
        <v>42553.649571759262</v>
      </c>
    </row>
    <row r="3121" spans="1:20" ht="48" hidden="1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tr">
        <f t="shared" si="242"/>
        <v>theater</v>
      </c>
      <c r="R3121" t="str" cm="1">
        <f t="array" ref="R3121">_xlfn.IFS(ISNUMBER(SEARCH("film &amp; video/television", N3121)),"television",ISNUMBER(SEARCH("film &amp; video/animation", N3121)),"animation",ISNUMBER(SEARCH("film &amp; video/documentary", N3121)),"documentary",ISNUMBER(SEARCH("film &amp; video/drama", N3121)),"drama",ISNUMBER(SEARCH("film &amp; video/science fiction", N3121)),"science fiction",ISNUMBER(SEARCH("film &amp; video/shorts", N3121)),"shorts",ISNUMBER(SEARCH("food/food trucks", N3121)),"food trucks",ISNUMBER(SEARCH("food/restaurants", N3121)),"restaurants",ISNUMBER(SEARCH("food/small batch", N3121)),"small batch",ISNUMBER(SEARCH("games/mobile games", N3121)),"mobile games",ISNUMBER(SEARCH("games/tabletop games", N3121)),"tabletop games",ISNUMBER(SEARCH("games/video games", N3121)),"video games",ISNUMBER(SEARCH("music/classical music", N3121)),"classical music",ISNUMBER(SEARCH("music/electronic music", N3121)),"electronic music",ISNUMBER(SEARCH("music/faith", N3121)),"faith",ISNUMBER(SEARCH("music/indie rock", N3121)),"indie rock",ISNUMBER(SEARCH("music/jazz", N3121)),"jazz",ISNUMBER(SEARCH("music/metal", N3121)),"metal",ISNUMBER(SEARCH("music/pop", N3121)),"pop",ISNUMBER(SEARCH("music/rock", N3121)),"rock",ISNUMBER(SEARCH("music/world music", N3121)),"world music",ISNUMBER(SEARCH("journalism/audio", N3121)),"audio",ISNUMBER(SEARCH("photography/nature", N3121)),"nature",ISNUMBER(SEARCH("photography/people", N3121)),"people",ISNUMBER(SEARCH("photography/photobooks", N3121)),"photobooks",ISNUMBER(SEARCH("photography/places", N3121)),"places",ISNUMBER(SEARCH("publishing/art books", N3121)),"art books",ISNUMBER(SEARCH("publishing/children's books", N3121)),"children's books",ISNUMBER(SEARCH("publishing/fiction", N3121)),"fiction",ISNUMBER(SEARCH("publishing/nonfiction", N3121)),"nonfiction",ISNUMBER(SEARCH("publishing/radio &amp; podcasts", N3121)),"radio &amp; podcasts",ISNUMBER(SEARCH("publishing/translations", N3121)),"translations",ISNUMBER(SEARCH("technology/gadgets", N3121)),"gadgets",ISNUMBER(SEARCH("technology/hardware", N3121)),"hardware",ISNUMBER(SEARCH("technology/makerspaces", N3121)),"makerspaces",ISNUMBER(SEARCH("technology/space exploration", N3121)),"space exploration",ISNUMBER(SEARCH("technology/wearables", N3121)),"wearables",ISNUMBER(SEARCH("technology/web", N3121)),"web",ISNUMBER(SEARCH("theater/musical", N3121)),"musical",ISNUMBER(SEARCH("theater/plays", N3121)),"plays",ISNUMBER(SEARCH("theater/spaces", N3121)),"spaces")</f>
        <v>spaces</v>
      </c>
      <c r="S3121" s="6">
        <f t="shared" si="243"/>
        <v>42060.04550925926</v>
      </c>
      <c r="T3121" s="6">
        <f t="shared" si="244"/>
        <v>42090.003842592589</v>
      </c>
    </row>
    <row r="3122" spans="1:20" ht="32" hidden="1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tr">
        <f t="shared" si="242"/>
        <v>theater</v>
      </c>
      <c r="R3122" t="str" cm="1">
        <f t="array" ref="R3122">_xlfn.IFS(ISNUMBER(SEARCH("film &amp; video/television", N3122)),"television",ISNUMBER(SEARCH("film &amp; video/animation", N3122)),"animation",ISNUMBER(SEARCH("film &amp; video/documentary", N3122)),"documentary",ISNUMBER(SEARCH("film &amp; video/drama", N3122)),"drama",ISNUMBER(SEARCH("film &amp; video/science fiction", N3122)),"science fiction",ISNUMBER(SEARCH("film &amp; video/shorts", N3122)),"shorts",ISNUMBER(SEARCH("food/food trucks", N3122)),"food trucks",ISNUMBER(SEARCH("food/restaurants", N3122)),"restaurants",ISNUMBER(SEARCH("food/small batch", N3122)),"small batch",ISNUMBER(SEARCH("games/mobile games", N3122)),"mobile games",ISNUMBER(SEARCH("games/tabletop games", N3122)),"tabletop games",ISNUMBER(SEARCH("games/video games", N3122)),"video games",ISNUMBER(SEARCH("music/classical music", N3122)),"classical music",ISNUMBER(SEARCH("music/electronic music", N3122)),"electronic music",ISNUMBER(SEARCH("music/faith", N3122)),"faith",ISNUMBER(SEARCH("music/indie rock", N3122)),"indie rock",ISNUMBER(SEARCH("music/jazz", N3122)),"jazz",ISNUMBER(SEARCH("music/metal", N3122)),"metal",ISNUMBER(SEARCH("music/pop", N3122)),"pop",ISNUMBER(SEARCH("music/rock", N3122)),"rock",ISNUMBER(SEARCH("music/world music", N3122)),"world music",ISNUMBER(SEARCH("journalism/audio", N3122)),"audio",ISNUMBER(SEARCH("photography/nature", N3122)),"nature",ISNUMBER(SEARCH("photography/people", N3122)),"people",ISNUMBER(SEARCH("photography/photobooks", N3122)),"photobooks",ISNUMBER(SEARCH("photography/places", N3122)),"places",ISNUMBER(SEARCH("publishing/art books", N3122)),"art books",ISNUMBER(SEARCH("publishing/children's books", N3122)),"children's books",ISNUMBER(SEARCH("publishing/fiction", N3122)),"fiction",ISNUMBER(SEARCH("publishing/nonfiction", N3122)),"nonfiction",ISNUMBER(SEARCH("publishing/radio &amp; podcasts", N3122)),"radio &amp; podcasts",ISNUMBER(SEARCH("publishing/translations", N3122)),"translations",ISNUMBER(SEARCH("technology/gadgets", N3122)),"gadgets",ISNUMBER(SEARCH("technology/hardware", N3122)),"hardware",ISNUMBER(SEARCH("technology/makerspaces", N3122)),"makerspaces",ISNUMBER(SEARCH("technology/space exploration", N3122)),"space exploration",ISNUMBER(SEARCH("technology/wearables", N3122)),"wearables",ISNUMBER(SEARCH("technology/web", N3122)),"web",ISNUMBER(SEARCH("theater/musical", N3122)),"musical",ISNUMBER(SEARCH("theater/plays", N3122)),"plays",ISNUMBER(SEARCH("theater/spaces", N3122)),"spaces")</f>
        <v>spaces</v>
      </c>
      <c r="S3122" s="6">
        <f t="shared" si="243"/>
        <v>42435.942083333335</v>
      </c>
      <c r="T3122" s="6">
        <f t="shared" si="244"/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tr">
        <f t="shared" si="242"/>
        <v>theater</v>
      </c>
      <c r="R3123" t="str" cm="1">
        <f t="array" ref="R3123">_xlfn.IFS(ISNUMBER(SEARCH("film &amp; video/television", N3123)),"television",ISNUMBER(SEARCH("film &amp; video/animation", N3123)),"animation",ISNUMBER(SEARCH("film &amp; video/documentary", N3123)),"documentary",ISNUMBER(SEARCH("film &amp; video/drama", N3123)),"drama",ISNUMBER(SEARCH("film &amp; video/science fiction", N3123)),"science fiction",ISNUMBER(SEARCH("film &amp; video/shorts", N3123)),"shorts",ISNUMBER(SEARCH("food/food trucks", N3123)),"food trucks",ISNUMBER(SEARCH("food/restaurants", N3123)),"restaurants",ISNUMBER(SEARCH("food/small batch", N3123)),"small batch",ISNUMBER(SEARCH("games/mobile games", N3123)),"mobile games",ISNUMBER(SEARCH("games/tabletop games", N3123)),"tabletop games",ISNUMBER(SEARCH("games/video games", N3123)),"video games",ISNUMBER(SEARCH("music/classical music", N3123)),"classical music",ISNUMBER(SEARCH("music/electronic music", N3123)),"electronic music",ISNUMBER(SEARCH("music/faith", N3123)),"faith",ISNUMBER(SEARCH("music/indie rock", N3123)),"indie rock",ISNUMBER(SEARCH("music/jazz", N3123)),"jazz",ISNUMBER(SEARCH("music/metal", N3123)),"metal",ISNUMBER(SEARCH("music/pop", N3123)),"pop",ISNUMBER(SEARCH("music/rock", N3123)),"rock",ISNUMBER(SEARCH("music/world music", N3123)),"world music",ISNUMBER(SEARCH("journalism/audio", N3123)),"audio",ISNUMBER(SEARCH("photography/nature", N3123)),"nature",ISNUMBER(SEARCH("photography/people", N3123)),"people",ISNUMBER(SEARCH("photography/photobooks", N3123)),"photobooks",ISNUMBER(SEARCH("photography/places", N3123)),"places",ISNUMBER(SEARCH("publishing/art books", N3123)),"art books",ISNUMBER(SEARCH("publishing/children's books", N3123)),"children's books",ISNUMBER(SEARCH("publishing/fiction", N3123)),"fiction",ISNUMBER(SEARCH("publishing/nonfiction", N3123)),"nonfiction",ISNUMBER(SEARCH("publishing/radio &amp; podcasts", N3123)),"radio &amp; podcasts",ISNUMBER(SEARCH("publishing/translations", N3123)),"translations",ISNUMBER(SEARCH("technology/gadgets", N3123)),"gadgets",ISNUMBER(SEARCH("technology/hardware", N3123)),"hardware",ISNUMBER(SEARCH("technology/makerspaces", N3123)),"makerspaces",ISNUMBER(SEARCH("technology/space exploration", N3123)),"space exploration",ISNUMBER(SEARCH("technology/wearables", N3123)),"wearables",ISNUMBER(SEARCH("technology/web", N3123)),"web",ISNUMBER(SEARCH("theater/musical", N3123)),"musical",ISNUMBER(SEARCH("theater/plays", N3123)),"plays",ISNUMBER(SEARCH("theater/spaces", N3123)),"spaces")</f>
        <v>spaces</v>
      </c>
      <c r="S3123" s="6">
        <f t="shared" si="243"/>
        <v>41848.679803240739</v>
      </c>
      <c r="T3123" s="6">
        <f t="shared" si="244"/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tr">
        <f t="shared" si="242"/>
        <v>theater</v>
      </c>
      <c r="R3124" t="str" cm="1">
        <f t="array" ref="R3124">_xlfn.IFS(ISNUMBER(SEARCH("film &amp; video/television", N3124)),"television",ISNUMBER(SEARCH("film &amp; video/animation", N3124)),"animation",ISNUMBER(SEARCH("film &amp; video/documentary", N3124)),"documentary",ISNUMBER(SEARCH("film &amp; video/drama", N3124)),"drama",ISNUMBER(SEARCH("film &amp; video/science fiction", N3124)),"science fiction",ISNUMBER(SEARCH("film &amp; video/shorts", N3124)),"shorts",ISNUMBER(SEARCH("food/food trucks", N3124)),"food trucks",ISNUMBER(SEARCH("food/restaurants", N3124)),"restaurants",ISNUMBER(SEARCH("food/small batch", N3124)),"small batch",ISNUMBER(SEARCH("games/mobile games", N3124)),"mobile games",ISNUMBER(SEARCH("games/tabletop games", N3124)),"tabletop games",ISNUMBER(SEARCH("games/video games", N3124)),"video games",ISNUMBER(SEARCH("music/classical music", N3124)),"classical music",ISNUMBER(SEARCH("music/electronic music", N3124)),"electronic music",ISNUMBER(SEARCH("music/faith", N3124)),"faith",ISNUMBER(SEARCH("music/indie rock", N3124)),"indie rock",ISNUMBER(SEARCH("music/jazz", N3124)),"jazz",ISNUMBER(SEARCH("music/metal", N3124)),"metal",ISNUMBER(SEARCH("music/pop", N3124)),"pop",ISNUMBER(SEARCH("music/rock", N3124)),"rock",ISNUMBER(SEARCH("music/world music", N3124)),"world music",ISNUMBER(SEARCH("journalism/audio", N3124)),"audio",ISNUMBER(SEARCH("photography/nature", N3124)),"nature",ISNUMBER(SEARCH("photography/people", N3124)),"people",ISNUMBER(SEARCH("photography/photobooks", N3124)),"photobooks",ISNUMBER(SEARCH("photography/places", N3124)),"places",ISNUMBER(SEARCH("publishing/art books", N3124)),"art books",ISNUMBER(SEARCH("publishing/children's books", N3124)),"children's books",ISNUMBER(SEARCH("publishing/fiction", N3124)),"fiction",ISNUMBER(SEARCH("publishing/nonfiction", N3124)),"nonfiction",ISNUMBER(SEARCH("publishing/radio &amp; podcasts", N3124)),"radio &amp; podcasts",ISNUMBER(SEARCH("publishing/translations", N3124)),"translations",ISNUMBER(SEARCH("technology/gadgets", N3124)),"gadgets",ISNUMBER(SEARCH("technology/hardware", N3124)),"hardware",ISNUMBER(SEARCH("technology/makerspaces", N3124)),"makerspaces",ISNUMBER(SEARCH("technology/space exploration", N3124)),"space exploration",ISNUMBER(SEARCH("technology/wearables", N3124)),"wearables",ISNUMBER(SEARCH("technology/web", N3124)),"web",ISNUMBER(SEARCH("theater/musical", N3124)),"musical",ISNUMBER(SEARCH("theater/plays", N3124)),"plays",ISNUMBER(SEARCH("theater/spaces", N3124)),"spaces")</f>
        <v>spaces</v>
      </c>
      <c r="S3124" s="6">
        <f t="shared" si="243"/>
        <v>42678.932083333333</v>
      </c>
      <c r="T3124" s="6">
        <f t="shared" si="244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tr">
        <f t="shared" si="242"/>
        <v>theater</v>
      </c>
      <c r="R3125" t="str" cm="1">
        <f t="array" ref="R3125">_xlfn.IFS(ISNUMBER(SEARCH("film &amp; video/television", N3125)),"television",ISNUMBER(SEARCH("film &amp; video/animation", N3125)),"animation",ISNUMBER(SEARCH("film &amp; video/documentary", N3125)),"documentary",ISNUMBER(SEARCH("film &amp; video/drama", N3125)),"drama",ISNUMBER(SEARCH("film &amp; video/science fiction", N3125)),"science fiction",ISNUMBER(SEARCH("film &amp; video/shorts", N3125)),"shorts",ISNUMBER(SEARCH("food/food trucks", N3125)),"food trucks",ISNUMBER(SEARCH("food/restaurants", N3125)),"restaurants",ISNUMBER(SEARCH("food/small batch", N3125)),"small batch",ISNUMBER(SEARCH("games/mobile games", N3125)),"mobile games",ISNUMBER(SEARCH("games/tabletop games", N3125)),"tabletop games",ISNUMBER(SEARCH("games/video games", N3125)),"video games",ISNUMBER(SEARCH("music/classical music", N3125)),"classical music",ISNUMBER(SEARCH("music/electronic music", N3125)),"electronic music",ISNUMBER(SEARCH("music/faith", N3125)),"faith",ISNUMBER(SEARCH("music/indie rock", N3125)),"indie rock",ISNUMBER(SEARCH("music/jazz", N3125)),"jazz",ISNUMBER(SEARCH("music/metal", N3125)),"metal",ISNUMBER(SEARCH("music/pop", N3125)),"pop",ISNUMBER(SEARCH("music/rock", N3125)),"rock",ISNUMBER(SEARCH("music/world music", N3125)),"world music",ISNUMBER(SEARCH("journalism/audio", N3125)),"audio",ISNUMBER(SEARCH("photography/nature", N3125)),"nature",ISNUMBER(SEARCH("photography/people", N3125)),"people",ISNUMBER(SEARCH("photography/photobooks", N3125)),"photobooks",ISNUMBER(SEARCH("photography/places", N3125)),"places",ISNUMBER(SEARCH("publishing/art books", N3125)),"art books",ISNUMBER(SEARCH("publishing/children's books", N3125)),"children's books",ISNUMBER(SEARCH("publishing/fiction", N3125)),"fiction",ISNUMBER(SEARCH("publishing/nonfiction", N3125)),"nonfiction",ISNUMBER(SEARCH("publishing/radio &amp; podcasts", N3125)),"radio &amp; podcasts",ISNUMBER(SEARCH("publishing/translations", N3125)),"translations",ISNUMBER(SEARCH("technology/gadgets", N3125)),"gadgets",ISNUMBER(SEARCH("technology/hardware", N3125)),"hardware",ISNUMBER(SEARCH("technology/makerspaces", N3125)),"makerspaces",ISNUMBER(SEARCH("technology/space exploration", N3125)),"space exploration",ISNUMBER(SEARCH("technology/wearables", N3125)),"wearables",ISNUMBER(SEARCH("technology/web", N3125)),"web",ISNUMBER(SEARCH("theater/musical", N3125)),"musical",ISNUMBER(SEARCH("theater/plays", N3125)),"plays",ISNUMBER(SEARCH("theater/spaces", N3125)),"spaces")</f>
        <v>spaces</v>
      </c>
      <c r="S3125" s="6">
        <f t="shared" si="243"/>
        <v>42530.993032407408</v>
      </c>
      <c r="T3125" s="6">
        <f t="shared" si="244"/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tr">
        <f t="shared" si="242"/>
        <v>theater</v>
      </c>
      <c r="R3126" t="str" cm="1">
        <f t="array" ref="R3126">_xlfn.IFS(ISNUMBER(SEARCH("film &amp; video/television", N3126)),"television",ISNUMBER(SEARCH("film &amp; video/animation", N3126)),"animation",ISNUMBER(SEARCH("film &amp; video/documentary", N3126)),"documentary",ISNUMBER(SEARCH("film &amp; video/drama", N3126)),"drama",ISNUMBER(SEARCH("film &amp; video/science fiction", N3126)),"science fiction",ISNUMBER(SEARCH("film &amp; video/shorts", N3126)),"shorts",ISNUMBER(SEARCH("food/food trucks", N3126)),"food trucks",ISNUMBER(SEARCH("food/restaurants", N3126)),"restaurants",ISNUMBER(SEARCH("food/small batch", N3126)),"small batch",ISNUMBER(SEARCH("games/mobile games", N3126)),"mobile games",ISNUMBER(SEARCH("games/tabletop games", N3126)),"tabletop games",ISNUMBER(SEARCH("games/video games", N3126)),"video games",ISNUMBER(SEARCH("music/classical music", N3126)),"classical music",ISNUMBER(SEARCH("music/electronic music", N3126)),"electronic music",ISNUMBER(SEARCH("music/faith", N3126)),"faith",ISNUMBER(SEARCH("music/indie rock", N3126)),"indie rock",ISNUMBER(SEARCH("music/jazz", N3126)),"jazz",ISNUMBER(SEARCH("music/metal", N3126)),"metal",ISNUMBER(SEARCH("music/pop", N3126)),"pop",ISNUMBER(SEARCH("music/rock", N3126)),"rock",ISNUMBER(SEARCH("music/world music", N3126)),"world music",ISNUMBER(SEARCH("journalism/audio", N3126)),"audio",ISNUMBER(SEARCH("photography/nature", N3126)),"nature",ISNUMBER(SEARCH("photography/people", N3126)),"people",ISNUMBER(SEARCH("photography/photobooks", N3126)),"photobooks",ISNUMBER(SEARCH("photography/places", N3126)),"places",ISNUMBER(SEARCH("publishing/art books", N3126)),"art books",ISNUMBER(SEARCH("publishing/children's books", N3126)),"children's books",ISNUMBER(SEARCH("publishing/fiction", N3126)),"fiction",ISNUMBER(SEARCH("publishing/nonfiction", N3126)),"nonfiction",ISNUMBER(SEARCH("publishing/radio &amp; podcasts", N3126)),"radio &amp; podcasts",ISNUMBER(SEARCH("publishing/translations", N3126)),"translations",ISNUMBER(SEARCH("technology/gadgets", N3126)),"gadgets",ISNUMBER(SEARCH("technology/hardware", N3126)),"hardware",ISNUMBER(SEARCH("technology/makerspaces", N3126)),"makerspaces",ISNUMBER(SEARCH("technology/space exploration", N3126)),"space exploration",ISNUMBER(SEARCH("technology/wearables", N3126)),"wearables",ISNUMBER(SEARCH("technology/web", N3126)),"web",ISNUMBER(SEARCH("theater/musical", N3126)),"musical",ISNUMBER(SEARCH("theater/plays", N3126)),"plays",ISNUMBER(SEARCH("theater/spaces", N3126)),"spaces")</f>
        <v>spaces</v>
      </c>
      <c r="S3126" s="6">
        <f t="shared" si="243"/>
        <v>41977.780104166668</v>
      </c>
      <c r="T3126" s="6">
        <f t="shared" si="244"/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v>0</v>
      </c>
      <c r="Q3127" t="str">
        <f t="shared" si="242"/>
        <v>theater</v>
      </c>
      <c r="R3127" t="str" cm="1">
        <f t="array" ref="R3127">_xlfn.IFS(ISNUMBER(SEARCH("film &amp; video/television", N3127)),"television",ISNUMBER(SEARCH("film &amp; video/animation", N3127)),"animation",ISNUMBER(SEARCH("film &amp; video/documentary", N3127)),"documentary",ISNUMBER(SEARCH("film &amp; video/drama", N3127)),"drama",ISNUMBER(SEARCH("film &amp; video/science fiction", N3127)),"science fiction",ISNUMBER(SEARCH("film &amp; video/shorts", N3127)),"shorts",ISNUMBER(SEARCH("food/food trucks", N3127)),"food trucks",ISNUMBER(SEARCH("food/restaurants", N3127)),"restaurants",ISNUMBER(SEARCH("food/small batch", N3127)),"small batch",ISNUMBER(SEARCH("games/mobile games", N3127)),"mobile games",ISNUMBER(SEARCH("games/tabletop games", N3127)),"tabletop games",ISNUMBER(SEARCH("games/video games", N3127)),"video games",ISNUMBER(SEARCH("music/classical music", N3127)),"classical music",ISNUMBER(SEARCH("music/electronic music", N3127)),"electronic music",ISNUMBER(SEARCH("music/faith", N3127)),"faith",ISNUMBER(SEARCH("music/indie rock", N3127)),"indie rock",ISNUMBER(SEARCH("music/jazz", N3127)),"jazz",ISNUMBER(SEARCH("music/metal", N3127)),"metal",ISNUMBER(SEARCH("music/pop", N3127)),"pop",ISNUMBER(SEARCH("music/rock", N3127)),"rock",ISNUMBER(SEARCH("music/world music", N3127)),"world music",ISNUMBER(SEARCH("journalism/audio", N3127)),"audio",ISNUMBER(SEARCH("photography/nature", N3127)),"nature",ISNUMBER(SEARCH("photography/people", N3127)),"people",ISNUMBER(SEARCH("photography/photobooks", N3127)),"photobooks",ISNUMBER(SEARCH("photography/places", N3127)),"places",ISNUMBER(SEARCH("publishing/art books", N3127)),"art books",ISNUMBER(SEARCH("publishing/children's books", N3127)),"children's books",ISNUMBER(SEARCH("publishing/fiction", N3127)),"fiction",ISNUMBER(SEARCH("publishing/nonfiction", N3127)),"nonfiction",ISNUMBER(SEARCH("publishing/radio &amp; podcasts", N3127)),"radio &amp; podcasts",ISNUMBER(SEARCH("publishing/translations", N3127)),"translations",ISNUMBER(SEARCH("technology/gadgets", N3127)),"gadgets",ISNUMBER(SEARCH("technology/hardware", N3127)),"hardware",ISNUMBER(SEARCH("technology/makerspaces", N3127)),"makerspaces",ISNUMBER(SEARCH("technology/space exploration", N3127)),"space exploration",ISNUMBER(SEARCH("technology/wearables", N3127)),"wearables",ISNUMBER(SEARCH("technology/web", N3127)),"web",ISNUMBER(SEARCH("theater/musical", N3127)),"musical",ISNUMBER(SEARCH("theater/plays", N3127)),"plays",ISNUMBER(SEARCH("theater/spaces", N3127)),"spaces")</f>
        <v>spaces</v>
      </c>
      <c r="S3127" s="6">
        <f t="shared" si="243"/>
        <v>42346.20685185185</v>
      </c>
      <c r="T3127" s="6">
        <f t="shared" si="244"/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tr">
        <f t="shared" si="242"/>
        <v>theater</v>
      </c>
      <c r="R3128" t="str" cm="1">
        <f t="array" ref="R3128">_xlfn.IFS(ISNUMBER(SEARCH("film &amp; video/television", N3128)),"television",ISNUMBER(SEARCH("film &amp; video/animation", N3128)),"animation",ISNUMBER(SEARCH("film &amp; video/documentary", N3128)),"documentary",ISNUMBER(SEARCH("film &amp; video/drama", N3128)),"drama",ISNUMBER(SEARCH("film &amp; video/science fiction", N3128)),"science fiction",ISNUMBER(SEARCH("film &amp; video/shorts", N3128)),"shorts",ISNUMBER(SEARCH("food/food trucks", N3128)),"food trucks",ISNUMBER(SEARCH("food/restaurants", N3128)),"restaurants",ISNUMBER(SEARCH("food/small batch", N3128)),"small batch",ISNUMBER(SEARCH("games/mobile games", N3128)),"mobile games",ISNUMBER(SEARCH("games/tabletop games", N3128)),"tabletop games",ISNUMBER(SEARCH("games/video games", N3128)),"video games",ISNUMBER(SEARCH("music/classical music", N3128)),"classical music",ISNUMBER(SEARCH("music/electronic music", N3128)),"electronic music",ISNUMBER(SEARCH("music/faith", N3128)),"faith",ISNUMBER(SEARCH("music/indie rock", N3128)),"indie rock",ISNUMBER(SEARCH("music/jazz", N3128)),"jazz",ISNUMBER(SEARCH("music/metal", N3128)),"metal",ISNUMBER(SEARCH("music/pop", N3128)),"pop",ISNUMBER(SEARCH("music/rock", N3128)),"rock",ISNUMBER(SEARCH("music/world music", N3128)),"world music",ISNUMBER(SEARCH("journalism/audio", N3128)),"audio",ISNUMBER(SEARCH("photography/nature", N3128)),"nature",ISNUMBER(SEARCH("photography/people", N3128)),"people",ISNUMBER(SEARCH("photography/photobooks", N3128)),"photobooks",ISNUMBER(SEARCH("photography/places", N3128)),"places",ISNUMBER(SEARCH("publishing/art books", N3128)),"art books",ISNUMBER(SEARCH("publishing/children's books", N3128)),"children's books",ISNUMBER(SEARCH("publishing/fiction", N3128)),"fiction",ISNUMBER(SEARCH("publishing/nonfiction", N3128)),"nonfiction",ISNUMBER(SEARCH("publishing/radio &amp; podcasts", N3128)),"radio &amp; podcasts",ISNUMBER(SEARCH("publishing/translations", N3128)),"translations",ISNUMBER(SEARCH("technology/gadgets", N3128)),"gadgets",ISNUMBER(SEARCH("technology/hardware", N3128)),"hardware",ISNUMBER(SEARCH("technology/makerspaces", N3128)),"makerspaces",ISNUMBER(SEARCH("technology/space exploration", N3128)),"space exploration",ISNUMBER(SEARCH("technology/wearables", N3128)),"wearables",ISNUMBER(SEARCH("technology/web", N3128)),"web",ISNUMBER(SEARCH("theater/musical", N3128)),"musical",ISNUMBER(SEARCH("theater/plays", N3128)),"plays",ISNUMBER(SEARCH("theater/spaces", N3128)),"spaces")</f>
        <v>spaces</v>
      </c>
      <c r="S3128" s="6">
        <f t="shared" si="243"/>
        <v>42427.01807870371</v>
      </c>
      <c r="T3128" s="6">
        <f t="shared" si="244"/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v>0</v>
      </c>
      <c r="Q3129" t="str">
        <f t="shared" si="242"/>
        <v>theater</v>
      </c>
      <c r="R3129" t="str" cm="1">
        <f t="array" ref="R3129">_xlfn.IFS(ISNUMBER(SEARCH("film &amp; video/television", N3129)),"television",ISNUMBER(SEARCH("film &amp; video/animation", N3129)),"animation",ISNUMBER(SEARCH("film &amp; video/documentary", N3129)),"documentary",ISNUMBER(SEARCH("film &amp; video/drama", N3129)),"drama",ISNUMBER(SEARCH("film &amp; video/science fiction", N3129)),"science fiction",ISNUMBER(SEARCH("film &amp; video/shorts", N3129)),"shorts",ISNUMBER(SEARCH("food/food trucks", N3129)),"food trucks",ISNUMBER(SEARCH("food/restaurants", N3129)),"restaurants",ISNUMBER(SEARCH("food/small batch", N3129)),"small batch",ISNUMBER(SEARCH("games/mobile games", N3129)),"mobile games",ISNUMBER(SEARCH("games/tabletop games", N3129)),"tabletop games",ISNUMBER(SEARCH("games/video games", N3129)),"video games",ISNUMBER(SEARCH("music/classical music", N3129)),"classical music",ISNUMBER(SEARCH("music/electronic music", N3129)),"electronic music",ISNUMBER(SEARCH("music/faith", N3129)),"faith",ISNUMBER(SEARCH("music/indie rock", N3129)),"indie rock",ISNUMBER(SEARCH("music/jazz", N3129)),"jazz",ISNUMBER(SEARCH("music/metal", N3129)),"metal",ISNUMBER(SEARCH("music/pop", N3129)),"pop",ISNUMBER(SEARCH("music/rock", N3129)),"rock",ISNUMBER(SEARCH("music/world music", N3129)),"world music",ISNUMBER(SEARCH("journalism/audio", N3129)),"audio",ISNUMBER(SEARCH("photography/nature", N3129)),"nature",ISNUMBER(SEARCH("photography/people", N3129)),"people",ISNUMBER(SEARCH("photography/photobooks", N3129)),"photobooks",ISNUMBER(SEARCH("photography/places", N3129)),"places",ISNUMBER(SEARCH("publishing/art books", N3129)),"art books",ISNUMBER(SEARCH("publishing/children's books", N3129)),"children's books",ISNUMBER(SEARCH("publishing/fiction", N3129)),"fiction",ISNUMBER(SEARCH("publishing/nonfiction", N3129)),"nonfiction",ISNUMBER(SEARCH("publishing/radio &amp; podcasts", N3129)),"radio &amp; podcasts",ISNUMBER(SEARCH("publishing/translations", N3129)),"translations",ISNUMBER(SEARCH("technology/gadgets", N3129)),"gadgets",ISNUMBER(SEARCH("technology/hardware", N3129)),"hardware",ISNUMBER(SEARCH("technology/makerspaces", N3129)),"makerspaces",ISNUMBER(SEARCH("technology/space exploration", N3129)),"space exploration",ISNUMBER(SEARCH("technology/wearables", N3129)),"wearables",ISNUMBER(SEARCH("technology/web", N3129)),"web",ISNUMBER(SEARCH("theater/musical", N3129)),"musical",ISNUMBER(SEARCH("theater/plays", N3129)),"plays",ISNUMBER(SEARCH("theater/spaces", N3129)),"spaces")</f>
        <v>spaces</v>
      </c>
      <c r="S3129" s="6">
        <f t="shared" si="243"/>
        <v>42034.856817129628</v>
      </c>
      <c r="T3129" s="6">
        <f t="shared" si="244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tr">
        <f t="shared" si="242"/>
        <v>theater</v>
      </c>
      <c r="R3130" t="str" cm="1">
        <f t="array" ref="R3130">_xlfn.IFS(ISNUMBER(SEARCH("film &amp; video/television", N3130)),"television",ISNUMBER(SEARCH("film &amp; video/animation", N3130)),"animation",ISNUMBER(SEARCH("film &amp; video/documentary", N3130)),"documentary",ISNUMBER(SEARCH("film &amp; video/drama", N3130)),"drama",ISNUMBER(SEARCH("film &amp; video/science fiction", N3130)),"science fiction",ISNUMBER(SEARCH("film &amp; video/shorts", N3130)),"shorts",ISNUMBER(SEARCH("food/food trucks", N3130)),"food trucks",ISNUMBER(SEARCH("food/restaurants", N3130)),"restaurants",ISNUMBER(SEARCH("food/small batch", N3130)),"small batch",ISNUMBER(SEARCH("games/mobile games", N3130)),"mobile games",ISNUMBER(SEARCH("games/tabletop games", N3130)),"tabletop games",ISNUMBER(SEARCH("games/video games", N3130)),"video games",ISNUMBER(SEARCH("music/classical music", N3130)),"classical music",ISNUMBER(SEARCH("music/electronic music", N3130)),"electronic music",ISNUMBER(SEARCH("music/faith", N3130)),"faith",ISNUMBER(SEARCH("music/indie rock", N3130)),"indie rock",ISNUMBER(SEARCH("music/jazz", N3130)),"jazz",ISNUMBER(SEARCH("music/metal", N3130)),"metal",ISNUMBER(SEARCH("music/pop", N3130)),"pop",ISNUMBER(SEARCH("music/rock", N3130)),"rock",ISNUMBER(SEARCH("music/world music", N3130)),"world music",ISNUMBER(SEARCH("journalism/audio", N3130)),"audio",ISNUMBER(SEARCH("photography/nature", N3130)),"nature",ISNUMBER(SEARCH("photography/people", N3130)),"people",ISNUMBER(SEARCH("photography/photobooks", N3130)),"photobooks",ISNUMBER(SEARCH("photography/places", N3130)),"places",ISNUMBER(SEARCH("publishing/art books", N3130)),"art books",ISNUMBER(SEARCH("publishing/children's books", N3130)),"children's books",ISNUMBER(SEARCH("publishing/fiction", N3130)),"fiction",ISNUMBER(SEARCH("publishing/nonfiction", N3130)),"nonfiction",ISNUMBER(SEARCH("publishing/radio &amp; podcasts", N3130)),"radio &amp; podcasts",ISNUMBER(SEARCH("publishing/translations", N3130)),"translations",ISNUMBER(SEARCH("technology/gadgets", N3130)),"gadgets",ISNUMBER(SEARCH("technology/hardware", N3130)),"hardware",ISNUMBER(SEARCH("technology/makerspaces", N3130)),"makerspaces",ISNUMBER(SEARCH("technology/space exploration", N3130)),"space exploration",ISNUMBER(SEARCH("technology/wearables", N3130)),"wearables",ISNUMBER(SEARCH("technology/web", N3130)),"web",ISNUMBER(SEARCH("theater/musical", N3130)),"musical",ISNUMBER(SEARCH("theater/plays", N3130)),"plays",ISNUMBER(SEARCH("theater/spaces", N3130)),"spaces")</f>
        <v>plays</v>
      </c>
      <c r="S3130" s="6">
        <f t="shared" si="243"/>
        <v>42780.825706018513</v>
      </c>
      <c r="T3130" s="6">
        <f t="shared" si="244"/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tr">
        <f t="shared" si="242"/>
        <v>theater</v>
      </c>
      <c r="R3131" t="str" cm="1">
        <f t="array" ref="R3131">_xlfn.IFS(ISNUMBER(SEARCH("film &amp; video/television", N3131)),"television",ISNUMBER(SEARCH("film &amp; video/animation", N3131)),"animation",ISNUMBER(SEARCH("film &amp; video/documentary", N3131)),"documentary",ISNUMBER(SEARCH("film &amp; video/drama", N3131)),"drama",ISNUMBER(SEARCH("film &amp; video/science fiction", N3131)),"science fiction",ISNUMBER(SEARCH("film &amp; video/shorts", N3131)),"shorts",ISNUMBER(SEARCH("food/food trucks", N3131)),"food trucks",ISNUMBER(SEARCH("food/restaurants", N3131)),"restaurants",ISNUMBER(SEARCH("food/small batch", N3131)),"small batch",ISNUMBER(SEARCH("games/mobile games", N3131)),"mobile games",ISNUMBER(SEARCH("games/tabletop games", N3131)),"tabletop games",ISNUMBER(SEARCH("games/video games", N3131)),"video games",ISNUMBER(SEARCH("music/classical music", N3131)),"classical music",ISNUMBER(SEARCH("music/electronic music", N3131)),"electronic music",ISNUMBER(SEARCH("music/faith", N3131)),"faith",ISNUMBER(SEARCH("music/indie rock", N3131)),"indie rock",ISNUMBER(SEARCH("music/jazz", N3131)),"jazz",ISNUMBER(SEARCH("music/metal", N3131)),"metal",ISNUMBER(SEARCH("music/pop", N3131)),"pop",ISNUMBER(SEARCH("music/rock", N3131)),"rock",ISNUMBER(SEARCH("music/world music", N3131)),"world music",ISNUMBER(SEARCH("journalism/audio", N3131)),"audio",ISNUMBER(SEARCH("photography/nature", N3131)),"nature",ISNUMBER(SEARCH("photography/people", N3131)),"people",ISNUMBER(SEARCH("photography/photobooks", N3131)),"photobooks",ISNUMBER(SEARCH("photography/places", N3131)),"places",ISNUMBER(SEARCH("publishing/art books", N3131)),"art books",ISNUMBER(SEARCH("publishing/children's books", N3131)),"children's books",ISNUMBER(SEARCH("publishing/fiction", N3131)),"fiction",ISNUMBER(SEARCH("publishing/nonfiction", N3131)),"nonfiction",ISNUMBER(SEARCH("publishing/radio &amp; podcasts", N3131)),"radio &amp; podcasts",ISNUMBER(SEARCH("publishing/translations", N3131)),"translations",ISNUMBER(SEARCH("technology/gadgets", N3131)),"gadgets",ISNUMBER(SEARCH("technology/hardware", N3131)),"hardware",ISNUMBER(SEARCH("technology/makerspaces", N3131)),"makerspaces",ISNUMBER(SEARCH("technology/space exploration", N3131)),"space exploration",ISNUMBER(SEARCH("technology/wearables", N3131)),"wearables",ISNUMBER(SEARCH("technology/web", N3131)),"web",ISNUMBER(SEARCH("theater/musical", N3131)),"musical",ISNUMBER(SEARCH("theater/plays", N3131)),"plays",ISNUMBER(SEARCH("theater/spaces", N3131)),"spaces")</f>
        <v>plays</v>
      </c>
      <c r="S3131" s="6">
        <f t="shared" si="243"/>
        <v>42803.842812499999</v>
      </c>
      <c r="T3131" s="6">
        <f t="shared" si="244"/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tr">
        <f t="shared" si="242"/>
        <v>theater</v>
      </c>
      <c r="R3132" t="str" cm="1">
        <f t="array" ref="R3132">_xlfn.IFS(ISNUMBER(SEARCH("film &amp; video/television", N3132)),"television",ISNUMBER(SEARCH("film &amp; video/animation", N3132)),"animation",ISNUMBER(SEARCH("film &amp; video/documentary", N3132)),"documentary",ISNUMBER(SEARCH("film &amp; video/drama", N3132)),"drama",ISNUMBER(SEARCH("film &amp; video/science fiction", N3132)),"science fiction",ISNUMBER(SEARCH("film &amp; video/shorts", N3132)),"shorts",ISNUMBER(SEARCH("food/food trucks", N3132)),"food trucks",ISNUMBER(SEARCH("food/restaurants", N3132)),"restaurants",ISNUMBER(SEARCH("food/small batch", N3132)),"small batch",ISNUMBER(SEARCH("games/mobile games", N3132)),"mobile games",ISNUMBER(SEARCH("games/tabletop games", N3132)),"tabletop games",ISNUMBER(SEARCH("games/video games", N3132)),"video games",ISNUMBER(SEARCH("music/classical music", N3132)),"classical music",ISNUMBER(SEARCH("music/electronic music", N3132)),"electronic music",ISNUMBER(SEARCH("music/faith", N3132)),"faith",ISNUMBER(SEARCH("music/indie rock", N3132)),"indie rock",ISNUMBER(SEARCH("music/jazz", N3132)),"jazz",ISNUMBER(SEARCH("music/metal", N3132)),"metal",ISNUMBER(SEARCH("music/pop", N3132)),"pop",ISNUMBER(SEARCH("music/rock", N3132)),"rock",ISNUMBER(SEARCH("music/world music", N3132)),"world music",ISNUMBER(SEARCH("journalism/audio", N3132)),"audio",ISNUMBER(SEARCH("photography/nature", N3132)),"nature",ISNUMBER(SEARCH("photography/people", N3132)),"people",ISNUMBER(SEARCH("photography/photobooks", N3132)),"photobooks",ISNUMBER(SEARCH("photography/places", N3132)),"places",ISNUMBER(SEARCH("publishing/art books", N3132)),"art books",ISNUMBER(SEARCH("publishing/children's books", N3132)),"children's books",ISNUMBER(SEARCH("publishing/fiction", N3132)),"fiction",ISNUMBER(SEARCH("publishing/nonfiction", N3132)),"nonfiction",ISNUMBER(SEARCH("publishing/radio &amp; podcasts", N3132)),"radio &amp; podcasts",ISNUMBER(SEARCH("publishing/translations", N3132)),"translations",ISNUMBER(SEARCH("technology/gadgets", N3132)),"gadgets",ISNUMBER(SEARCH("technology/hardware", N3132)),"hardware",ISNUMBER(SEARCH("technology/makerspaces", N3132)),"makerspaces",ISNUMBER(SEARCH("technology/space exploration", N3132)),"space exploration",ISNUMBER(SEARCH("technology/wearables", N3132)),"wearables",ISNUMBER(SEARCH("technology/web", N3132)),"web",ISNUMBER(SEARCH("theater/musical", N3132)),"musical",ISNUMBER(SEARCH("theater/plays", N3132)),"plays",ISNUMBER(SEARCH("theater/spaces", N3132)),"spaces")</f>
        <v>plays</v>
      </c>
      <c r="S3132" s="6">
        <f t="shared" si="243"/>
        <v>42808.640231481477</v>
      </c>
      <c r="T3132" s="6">
        <f t="shared" si="244"/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tr">
        <f t="shared" si="242"/>
        <v>theater</v>
      </c>
      <c r="R3133" t="str" cm="1">
        <f t="array" ref="R3133">_xlfn.IFS(ISNUMBER(SEARCH("film &amp; video/television", N3133)),"television",ISNUMBER(SEARCH("film &amp; video/animation", N3133)),"animation",ISNUMBER(SEARCH("film &amp; video/documentary", N3133)),"documentary",ISNUMBER(SEARCH("film &amp; video/drama", N3133)),"drama",ISNUMBER(SEARCH("film &amp; video/science fiction", N3133)),"science fiction",ISNUMBER(SEARCH("film &amp; video/shorts", N3133)),"shorts",ISNUMBER(SEARCH("food/food trucks", N3133)),"food trucks",ISNUMBER(SEARCH("food/restaurants", N3133)),"restaurants",ISNUMBER(SEARCH("food/small batch", N3133)),"small batch",ISNUMBER(SEARCH("games/mobile games", N3133)),"mobile games",ISNUMBER(SEARCH("games/tabletop games", N3133)),"tabletop games",ISNUMBER(SEARCH("games/video games", N3133)),"video games",ISNUMBER(SEARCH("music/classical music", N3133)),"classical music",ISNUMBER(SEARCH("music/electronic music", N3133)),"electronic music",ISNUMBER(SEARCH("music/faith", N3133)),"faith",ISNUMBER(SEARCH("music/indie rock", N3133)),"indie rock",ISNUMBER(SEARCH("music/jazz", N3133)),"jazz",ISNUMBER(SEARCH("music/metal", N3133)),"metal",ISNUMBER(SEARCH("music/pop", N3133)),"pop",ISNUMBER(SEARCH("music/rock", N3133)),"rock",ISNUMBER(SEARCH("music/world music", N3133)),"world music",ISNUMBER(SEARCH("journalism/audio", N3133)),"audio",ISNUMBER(SEARCH("photography/nature", N3133)),"nature",ISNUMBER(SEARCH("photography/people", N3133)),"people",ISNUMBER(SEARCH("photography/photobooks", N3133)),"photobooks",ISNUMBER(SEARCH("photography/places", N3133)),"places",ISNUMBER(SEARCH("publishing/art books", N3133)),"art books",ISNUMBER(SEARCH("publishing/children's books", N3133)),"children's books",ISNUMBER(SEARCH("publishing/fiction", N3133)),"fiction",ISNUMBER(SEARCH("publishing/nonfiction", N3133)),"nonfiction",ISNUMBER(SEARCH("publishing/radio &amp; podcasts", N3133)),"radio &amp; podcasts",ISNUMBER(SEARCH("publishing/translations", N3133)),"translations",ISNUMBER(SEARCH("technology/gadgets", N3133)),"gadgets",ISNUMBER(SEARCH("technology/hardware", N3133)),"hardware",ISNUMBER(SEARCH("technology/makerspaces", N3133)),"makerspaces",ISNUMBER(SEARCH("technology/space exploration", N3133)),"space exploration",ISNUMBER(SEARCH("technology/wearables", N3133)),"wearables",ISNUMBER(SEARCH("technology/web", N3133)),"web",ISNUMBER(SEARCH("theater/musical", N3133)),"musical",ISNUMBER(SEARCH("theater/plays", N3133)),"plays",ISNUMBER(SEARCH("theater/spaces", N3133)),"spaces")</f>
        <v>plays</v>
      </c>
      <c r="S3133" s="6">
        <f t="shared" si="243"/>
        <v>42803.579224537039</v>
      </c>
      <c r="T3133" s="6">
        <f t="shared" si="244"/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tr">
        <f t="shared" si="242"/>
        <v>theater</v>
      </c>
      <c r="R3134" t="str" cm="1">
        <f t="array" ref="R3134">_xlfn.IFS(ISNUMBER(SEARCH("film &amp; video/television", N3134)),"television",ISNUMBER(SEARCH("film &amp; video/animation", N3134)),"animation",ISNUMBER(SEARCH("film &amp; video/documentary", N3134)),"documentary",ISNUMBER(SEARCH("film &amp; video/drama", N3134)),"drama",ISNUMBER(SEARCH("film &amp; video/science fiction", N3134)),"science fiction",ISNUMBER(SEARCH("film &amp; video/shorts", N3134)),"shorts",ISNUMBER(SEARCH("food/food trucks", N3134)),"food trucks",ISNUMBER(SEARCH("food/restaurants", N3134)),"restaurants",ISNUMBER(SEARCH("food/small batch", N3134)),"small batch",ISNUMBER(SEARCH("games/mobile games", N3134)),"mobile games",ISNUMBER(SEARCH("games/tabletop games", N3134)),"tabletop games",ISNUMBER(SEARCH("games/video games", N3134)),"video games",ISNUMBER(SEARCH("music/classical music", N3134)),"classical music",ISNUMBER(SEARCH("music/electronic music", N3134)),"electronic music",ISNUMBER(SEARCH("music/faith", N3134)),"faith",ISNUMBER(SEARCH("music/indie rock", N3134)),"indie rock",ISNUMBER(SEARCH("music/jazz", N3134)),"jazz",ISNUMBER(SEARCH("music/metal", N3134)),"metal",ISNUMBER(SEARCH("music/pop", N3134)),"pop",ISNUMBER(SEARCH("music/rock", N3134)),"rock",ISNUMBER(SEARCH("music/world music", N3134)),"world music",ISNUMBER(SEARCH("journalism/audio", N3134)),"audio",ISNUMBER(SEARCH("photography/nature", N3134)),"nature",ISNUMBER(SEARCH("photography/people", N3134)),"people",ISNUMBER(SEARCH("photography/photobooks", N3134)),"photobooks",ISNUMBER(SEARCH("photography/places", N3134)),"places",ISNUMBER(SEARCH("publishing/art books", N3134)),"art books",ISNUMBER(SEARCH("publishing/children's books", N3134)),"children's books",ISNUMBER(SEARCH("publishing/fiction", N3134)),"fiction",ISNUMBER(SEARCH("publishing/nonfiction", N3134)),"nonfiction",ISNUMBER(SEARCH("publishing/radio &amp; podcasts", N3134)),"radio &amp; podcasts",ISNUMBER(SEARCH("publishing/translations", N3134)),"translations",ISNUMBER(SEARCH("technology/gadgets", N3134)),"gadgets",ISNUMBER(SEARCH("technology/hardware", N3134)),"hardware",ISNUMBER(SEARCH("technology/makerspaces", N3134)),"makerspaces",ISNUMBER(SEARCH("technology/space exploration", N3134)),"space exploration",ISNUMBER(SEARCH("technology/wearables", N3134)),"wearables",ISNUMBER(SEARCH("technology/web", N3134)),"web",ISNUMBER(SEARCH("theater/musical", N3134)),"musical",ISNUMBER(SEARCH("theater/plays", N3134)),"plays",ISNUMBER(SEARCH("theater/spaces", N3134)),"spaces")</f>
        <v>plays</v>
      </c>
      <c r="S3134" s="6">
        <f t="shared" si="243"/>
        <v>42786.350231481483</v>
      </c>
      <c r="T3134" s="6">
        <f t="shared" si="244"/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tr">
        <f t="shared" si="242"/>
        <v>theater</v>
      </c>
      <c r="R3135" t="str" cm="1">
        <f t="array" ref="R3135">_xlfn.IFS(ISNUMBER(SEARCH("film &amp; video/television", N3135)),"television",ISNUMBER(SEARCH("film &amp; video/animation", N3135)),"animation",ISNUMBER(SEARCH("film &amp; video/documentary", N3135)),"documentary",ISNUMBER(SEARCH("film &amp; video/drama", N3135)),"drama",ISNUMBER(SEARCH("film &amp; video/science fiction", N3135)),"science fiction",ISNUMBER(SEARCH("film &amp; video/shorts", N3135)),"shorts",ISNUMBER(SEARCH("food/food trucks", N3135)),"food trucks",ISNUMBER(SEARCH("food/restaurants", N3135)),"restaurants",ISNUMBER(SEARCH("food/small batch", N3135)),"small batch",ISNUMBER(SEARCH("games/mobile games", N3135)),"mobile games",ISNUMBER(SEARCH("games/tabletop games", N3135)),"tabletop games",ISNUMBER(SEARCH("games/video games", N3135)),"video games",ISNUMBER(SEARCH("music/classical music", N3135)),"classical music",ISNUMBER(SEARCH("music/electronic music", N3135)),"electronic music",ISNUMBER(SEARCH("music/faith", N3135)),"faith",ISNUMBER(SEARCH("music/indie rock", N3135)),"indie rock",ISNUMBER(SEARCH("music/jazz", N3135)),"jazz",ISNUMBER(SEARCH("music/metal", N3135)),"metal",ISNUMBER(SEARCH("music/pop", N3135)),"pop",ISNUMBER(SEARCH("music/rock", N3135)),"rock",ISNUMBER(SEARCH("music/world music", N3135)),"world music",ISNUMBER(SEARCH("journalism/audio", N3135)),"audio",ISNUMBER(SEARCH("photography/nature", N3135)),"nature",ISNUMBER(SEARCH("photography/people", N3135)),"people",ISNUMBER(SEARCH("photography/photobooks", N3135)),"photobooks",ISNUMBER(SEARCH("photography/places", N3135)),"places",ISNUMBER(SEARCH("publishing/art books", N3135)),"art books",ISNUMBER(SEARCH("publishing/children's books", N3135)),"children's books",ISNUMBER(SEARCH("publishing/fiction", N3135)),"fiction",ISNUMBER(SEARCH("publishing/nonfiction", N3135)),"nonfiction",ISNUMBER(SEARCH("publishing/radio &amp; podcasts", N3135)),"radio &amp; podcasts",ISNUMBER(SEARCH("publishing/translations", N3135)),"translations",ISNUMBER(SEARCH("technology/gadgets", N3135)),"gadgets",ISNUMBER(SEARCH("technology/hardware", N3135)),"hardware",ISNUMBER(SEARCH("technology/makerspaces", N3135)),"makerspaces",ISNUMBER(SEARCH("technology/space exploration", N3135)),"space exploration",ISNUMBER(SEARCH("technology/wearables", N3135)),"wearables",ISNUMBER(SEARCH("technology/web", N3135)),"web",ISNUMBER(SEARCH("theater/musical", N3135)),"musical",ISNUMBER(SEARCH("theater/plays", N3135)),"plays",ISNUMBER(SEARCH("theater/spaces", N3135)),"spaces")</f>
        <v>plays</v>
      </c>
      <c r="S3135" s="6">
        <f t="shared" si="243"/>
        <v>42788.565208333333</v>
      </c>
      <c r="T3135" s="6">
        <f t="shared" si="244"/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tr">
        <f t="shared" si="242"/>
        <v>theater</v>
      </c>
      <c r="R3136" t="str" cm="1">
        <f t="array" ref="R3136">_xlfn.IFS(ISNUMBER(SEARCH("film &amp; video/television", N3136)),"television",ISNUMBER(SEARCH("film &amp; video/animation", N3136)),"animation",ISNUMBER(SEARCH("film &amp; video/documentary", N3136)),"documentary",ISNUMBER(SEARCH("film &amp; video/drama", N3136)),"drama",ISNUMBER(SEARCH("film &amp; video/science fiction", N3136)),"science fiction",ISNUMBER(SEARCH("film &amp; video/shorts", N3136)),"shorts",ISNUMBER(SEARCH("food/food trucks", N3136)),"food trucks",ISNUMBER(SEARCH("food/restaurants", N3136)),"restaurants",ISNUMBER(SEARCH("food/small batch", N3136)),"small batch",ISNUMBER(SEARCH("games/mobile games", N3136)),"mobile games",ISNUMBER(SEARCH("games/tabletop games", N3136)),"tabletop games",ISNUMBER(SEARCH("games/video games", N3136)),"video games",ISNUMBER(SEARCH("music/classical music", N3136)),"classical music",ISNUMBER(SEARCH("music/electronic music", N3136)),"electronic music",ISNUMBER(SEARCH("music/faith", N3136)),"faith",ISNUMBER(SEARCH("music/indie rock", N3136)),"indie rock",ISNUMBER(SEARCH("music/jazz", N3136)),"jazz",ISNUMBER(SEARCH("music/metal", N3136)),"metal",ISNUMBER(SEARCH("music/pop", N3136)),"pop",ISNUMBER(SEARCH("music/rock", N3136)),"rock",ISNUMBER(SEARCH("music/world music", N3136)),"world music",ISNUMBER(SEARCH("journalism/audio", N3136)),"audio",ISNUMBER(SEARCH("photography/nature", N3136)),"nature",ISNUMBER(SEARCH("photography/people", N3136)),"people",ISNUMBER(SEARCH("photography/photobooks", N3136)),"photobooks",ISNUMBER(SEARCH("photography/places", N3136)),"places",ISNUMBER(SEARCH("publishing/art books", N3136)),"art books",ISNUMBER(SEARCH("publishing/children's books", N3136)),"children's books",ISNUMBER(SEARCH("publishing/fiction", N3136)),"fiction",ISNUMBER(SEARCH("publishing/nonfiction", N3136)),"nonfiction",ISNUMBER(SEARCH("publishing/radio &amp; podcasts", N3136)),"radio &amp; podcasts",ISNUMBER(SEARCH("publishing/translations", N3136)),"translations",ISNUMBER(SEARCH("technology/gadgets", N3136)),"gadgets",ISNUMBER(SEARCH("technology/hardware", N3136)),"hardware",ISNUMBER(SEARCH("technology/makerspaces", N3136)),"makerspaces",ISNUMBER(SEARCH("technology/space exploration", N3136)),"space exploration",ISNUMBER(SEARCH("technology/wearables", N3136)),"wearables",ISNUMBER(SEARCH("technology/web", N3136)),"web",ISNUMBER(SEARCH("theater/musical", N3136)),"musical",ISNUMBER(SEARCH("theater/plays", N3136)),"plays",ISNUMBER(SEARCH("theater/spaces", N3136)),"spaces")</f>
        <v>plays</v>
      </c>
      <c r="S3136" s="6">
        <f t="shared" si="243"/>
        <v>42800.720127314817</v>
      </c>
      <c r="T3136" s="6">
        <f t="shared" si="244"/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tr">
        <f t="shared" si="242"/>
        <v>theater</v>
      </c>
      <c r="R3137" t="str" cm="1">
        <f t="array" ref="R3137">_xlfn.IFS(ISNUMBER(SEARCH("film &amp; video/television", N3137)),"television",ISNUMBER(SEARCH("film &amp; video/animation", N3137)),"animation",ISNUMBER(SEARCH("film &amp; video/documentary", N3137)),"documentary",ISNUMBER(SEARCH("film &amp; video/drama", N3137)),"drama",ISNUMBER(SEARCH("film &amp; video/science fiction", N3137)),"science fiction",ISNUMBER(SEARCH("film &amp; video/shorts", N3137)),"shorts",ISNUMBER(SEARCH("food/food trucks", N3137)),"food trucks",ISNUMBER(SEARCH("food/restaurants", N3137)),"restaurants",ISNUMBER(SEARCH("food/small batch", N3137)),"small batch",ISNUMBER(SEARCH("games/mobile games", N3137)),"mobile games",ISNUMBER(SEARCH("games/tabletop games", N3137)),"tabletop games",ISNUMBER(SEARCH("games/video games", N3137)),"video games",ISNUMBER(SEARCH("music/classical music", N3137)),"classical music",ISNUMBER(SEARCH("music/electronic music", N3137)),"electronic music",ISNUMBER(SEARCH("music/faith", N3137)),"faith",ISNUMBER(SEARCH("music/indie rock", N3137)),"indie rock",ISNUMBER(SEARCH("music/jazz", N3137)),"jazz",ISNUMBER(SEARCH("music/metal", N3137)),"metal",ISNUMBER(SEARCH("music/pop", N3137)),"pop",ISNUMBER(SEARCH("music/rock", N3137)),"rock",ISNUMBER(SEARCH("music/world music", N3137)),"world music",ISNUMBER(SEARCH("journalism/audio", N3137)),"audio",ISNUMBER(SEARCH("photography/nature", N3137)),"nature",ISNUMBER(SEARCH("photography/people", N3137)),"people",ISNUMBER(SEARCH("photography/photobooks", N3137)),"photobooks",ISNUMBER(SEARCH("photography/places", N3137)),"places",ISNUMBER(SEARCH("publishing/art books", N3137)),"art books",ISNUMBER(SEARCH("publishing/children's books", N3137)),"children's books",ISNUMBER(SEARCH("publishing/fiction", N3137)),"fiction",ISNUMBER(SEARCH("publishing/nonfiction", N3137)),"nonfiction",ISNUMBER(SEARCH("publishing/radio &amp; podcasts", N3137)),"radio &amp; podcasts",ISNUMBER(SEARCH("publishing/translations", N3137)),"translations",ISNUMBER(SEARCH("technology/gadgets", N3137)),"gadgets",ISNUMBER(SEARCH("technology/hardware", N3137)),"hardware",ISNUMBER(SEARCH("technology/makerspaces", N3137)),"makerspaces",ISNUMBER(SEARCH("technology/space exploration", N3137)),"space exploration",ISNUMBER(SEARCH("technology/wearables", N3137)),"wearables",ISNUMBER(SEARCH("technology/web", N3137)),"web",ISNUMBER(SEARCH("theater/musical", N3137)),"musical",ISNUMBER(SEARCH("theater/plays", N3137)),"plays",ISNUMBER(SEARCH("theater/spaces", N3137)),"spaces")</f>
        <v>plays</v>
      </c>
      <c r="S3137" s="6">
        <f t="shared" si="243"/>
        <v>42807.151863425926</v>
      </c>
      <c r="T3137" s="6">
        <f t="shared" si="244"/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tr">
        <f t="shared" si="242"/>
        <v>theater</v>
      </c>
      <c r="R3138" t="str" cm="1">
        <f t="array" ref="R3138">_xlfn.IFS(ISNUMBER(SEARCH("film &amp; video/television", N3138)),"television",ISNUMBER(SEARCH("film &amp; video/animation", N3138)),"animation",ISNUMBER(SEARCH("film &amp; video/documentary", N3138)),"documentary",ISNUMBER(SEARCH("film &amp; video/drama", N3138)),"drama",ISNUMBER(SEARCH("film &amp; video/science fiction", N3138)),"science fiction",ISNUMBER(SEARCH("film &amp; video/shorts", N3138)),"shorts",ISNUMBER(SEARCH("food/food trucks", N3138)),"food trucks",ISNUMBER(SEARCH("food/restaurants", N3138)),"restaurants",ISNUMBER(SEARCH("food/small batch", N3138)),"small batch",ISNUMBER(SEARCH("games/mobile games", N3138)),"mobile games",ISNUMBER(SEARCH("games/tabletop games", N3138)),"tabletop games",ISNUMBER(SEARCH("games/video games", N3138)),"video games",ISNUMBER(SEARCH("music/classical music", N3138)),"classical music",ISNUMBER(SEARCH("music/electronic music", N3138)),"electronic music",ISNUMBER(SEARCH("music/faith", N3138)),"faith",ISNUMBER(SEARCH("music/indie rock", N3138)),"indie rock",ISNUMBER(SEARCH("music/jazz", N3138)),"jazz",ISNUMBER(SEARCH("music/metal", N3138)),"metal",ISNUMBER(SEARCH("music/pop", N3138)),"pop",ISNUMBER(SEARCH("music/rock", N3138)),"rock",ISNUMBER(SEARCH("music/world music", N3138)),"world music",ISNUMBER(SEARCH("journalism/audio", N3138)),"audio",ISNUMBER(SEARCH("photography/nature", N3138)),"nature",ISNUMBER(SEARCH("photography/people", N3138)),"people",ISNUMBER(SEARCH("photography/photobooks", N3138)),"photobooks",ISNUMBER(SEARCH("photography/places", N3138)),"places",ISNUMBER(SEARCH("publishing/art books", N3138)),"art books",ISNUMBER(SEARCH("publishing/children's books", N3138)),"children's books",ISNUMBER(SEARCH("publishing/fiction", N3138)),"fiction",ISNUMBER(SEARCH("publishing/nonfiction", N3138)),"nonfiction",ISNUMBER(SEARCH("publishing/radio &amp; podcasts", N3138)),"radio &amp; podcasts",ISNUMBER(SEARCH("publishing/translations", N3138)),"translations",ISNUMBER(SEARCH("technology/gadgets", N3138)),"gadgets",ISNUMBER(SEARCH("technology/hardware", N3138)),"hardware",ISNUMBER(SEARCH("technology/makerspaces", N3138)),"makerspaces",ISNUMBER(SEARCH("technology/space exploration", N3138)),"space exploration",ISNUMBER(SEARCH("technology/wearables", N3138)),"wearables",ISNUMBER(SEARCH("technology/web", N3138)),"web",ISNUMBER(SEARCH("theater/musical", N3138)),"musical",ISNUMBER(SEARCH("theater/plays", N3138)),"plays",ISNUMBER(SEARCH("theater/spaces", N3138)),"spaces")</f>
        <v>plays</v>
      </c>
      <c r="S3138" s="6">
        <f t="shared" si="243"/>
        <v>42789.462430555555</v>
      </c>
      <c r="T3138" s="6">
        <f t="shared" si="244"/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(E3139/D3139)*100</f>
        <v>3.3333333333333335</v>
      </c>
      <c r="P3139">
        <f t="shared" ref="P3139:P3202" si="246">(E3139/L3139)</f>
        <v>50</v>
      </c>
      <c r="Q3139" t="str">
        <f t="shared" ref="Q3139:Q3202" si="247">_xlfn.IFS(ISNUMBER(SEARCH("film &amp; video", N3139)),"film &amp; video",ISNUMBER(SEARCH("food", N3139)),"food",ISNUMBER(SEARCH("games", N3139)),"games",ISNUMBER(SEARCH("journalism", N3139)),"journalism",ISNUMBER(SEARCH("music", N3139)),"music",ISNUMBER(SEARCH("photography", N3139)),"photography",ISNUMBER(SEARCH("publishing", N3139)),"publishing",ISNUMBER(SEARCH("technology", N3139)),"technology",ISNUMBER(SEARCH("theater", N3139)),"theater")</f>
        <v>theater</v>
      </c>
      <c r="R3139" t="str" cm="1">
        <f t="array" ref="R3139">_xlfn.IFS(ISNUMBER(SEARCH("film &amp; video/television", N3139)),"television",ISNUMBER(SEARCH("film &amp; video/animation", N3139)),"animation",ISNUMBER(SEARCH("film &amp; video/documentary", N3139)),"documentary",ISNUMBER(SEARCH("film &amp; video/drama", N3139)),"drama",ISNUMBER(SEARCH("film &amp; video/science fiction", N3139)),"science fiction",ISNUMBER(SEARCH("film &amp; video/shorts", N3139)),"shorts",ISNUMBER(SEARCH("food/food trucks", N3139)),"food trucks",ISNUMBER(SEARCH("food/restaurants", N3139)),"restaurants",ISNUMBER(SEARCH("food/small batch", N3139)),"small batch",ISNUMBER(SEARCH("games/mobile games", N3139)),"mobile games",ISNUMBER(SEARCH("games/tabletop games", N3139)),"tabletop games",ISNUMBER(SEARCH("games/video games", N3139)),"video games",ISNUMBER(SEARCH("music/classical music", N3139)),"classical music",ISNUMBER(SEARCH("music/electronic music", N3139)),"electronic music",ISNUMBER(SEARCH("music/faith", N3139)),"faith",ISNUMBER(SEARCH("music/indie rock", N3139)),"indie rock",ISNUMBER(SEARCH("music/jazz", N3139)),"jazz",ISNUMBER(SEARCH("music/metal", N3139)),"metal",ISNUMBER(SEARCH("music/pop", N3139)),"pop",ISNUMBER(SEARCH("music/rock", N3139)),"rock",ISNUMBER(SEARCH("music/world music", N3139)),"world music",ISNUMBER(SEARCH("journalism/audio", N3139)),"audio",ISNUMBER(SEARCH("photography/nature", N3139)),"nature",ISNUMBER(SEARCH("photography/people", N3139)),"people",ISNUMBER(SEARCH("photography/photobooks", N3139)),"photobooks",ISNUMBER(SEARCH("photography/places", N3139)),"places",ISNUMBER(SEARCH("publishing/art books", N3139)),"art books",ISNUMBER(SEARCH("publishing/children's books", N3139)),"children's books",ISNUMBER(SEARCH("publishing/fiction", N3139)),"fiction",ISNUMBER(SEARCH("publishing/nonfiction", N3139)),"nonfiction",ISNUMBER(SEARCH("publishing/radio &amp; podcasts", N3139)),"radio &amp; podcasts",ISNUMBER(SEARCH("publishing/translations", N3139)),"translations",ISNUMBER(SEARCH("technology/gadgets", N3139)),"gadgets",ISNUMBER(SEARCH("technology/hardware", N3139)),"hardware",ISNUMBER(SEARCH("technology/makerspaces", N3139)),"makerspaces",ISNUMBER(SEARCH("technology/space exploration", N3139)),"space exploration",ISNUMBER(SEARCH("technology/wearables", N3139)),"wearables",ISNUMBER(SEARCH("technology/web", N3139)),"web",ISNUMBER(SEARCH("theater/musical", N3139)),"musical",ISNUMBER(SEARCH("theater/plays", N3139)),"plays",ISNUMBER(SEARCH("theater/spaces", N3139)),"spaces")</f>
        <v>plays</v>
      </c>
      <c r="S3139" s="6">
        <f t="shared" ref="S3139:S3202" si="248">(((J3139/60)/60)/24)+DATE(1970,1,1)</f>
        <v>42807.885057870371</v>
      </c>
      <c r="T3139" s="6">
        <f t="shared" ref="T3139:T3202" si="249">(((I3139/60)/60)/24)+DATE(1970,1,1)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v>0</v>
      </c>
      <c r="Q3140" t="str">
        <f t="shared" si="247"/>
        <v>theater</v>
      </c>
      <c r="R3140" t="str" cm="1">
        <f t="array" ref="R3140">_xlfn.IFS(ISNUMBER(SEARCH("film &amp; video/television", N3140)),"television",ISNUMBER(SEARCH("film &amp; video/animation", N3140)),"animation",ISNUMBER(SEARCH("film &amp; video/documentary", N3140)),"documentary",ISNUMBER(SEARCH("film &amp; video/drama", N3140)),"drama",ISNUMBER(SEARCH("film &amp; video/science fiction", N3140)),"science fiction",ISNUMBER(SEARCH("film &amp; video/shorts", N3140)),"shorts",ISNUMBER(SEARCH("food/food trucks", N3140)),"food trucks",ISNUMBER(SEARCH("food/restaurants", N3140)),"restaurants",ISNUMBER(SEARCH("food/small batch", N3140)),"small batch",ISNUMBER(SEARCH("games/mobile games", N3140)),"mobile games",ISNUMBER(SEARCH("games/tabletop games", N3140)),"tabletop games",ISNUMBER(SEARCH("games/video games", N3140)),"video games",ISNUMBER(SEARCH("music/classical music", N3140)),"classical music",ISNUMBER(SEARCH("music/electronic music", N3140)),"electronic music",ISNUMBER(SEARCH("music/faith", N3140)),"faith",ISNUMBER(SEARCH("music/indie rock", N3140)),"indie rock",ISNUMBER(SEARCH("music/jazz", N3140)),"jazz",ISNUMBER(SEARCH("music/metal", N3140)),"metal",ISNUMBER(SEARCH("music/pop", N3140)),"pop",ISNUMBER(SEARCH("music/rock", N3140)),"rock",ISNUMBER(SEARCH("music/world music", N3140)),"world music",ISNUMBER(SEARCH("journalism/audio", N3140)),"audio",ISNUMBER(SEARCH("photography/nature", N3140)),"nature",ISNUMBER(SEARCH("photography/people", N3140)),"people",ISNUMBER(SEARCH("photography/photobooks", N3140)),"photobooks",ISNUMBER(SEARCH("photography/places", N3140)),"places",ISNUMBER(SEARCH("publishing/art books", N3140)),"art books",ISNUMBER(SEARCH("publishing/children's books", N3140)),"children's books",ISNUMBER(SEARCH("publishing/fiction", N3140)),"fiction",ISNUMBER(SEARCH("publishing/nonfiction", N3140)),"nonfiction",ISNUMBER(SEARCH("publishing/radio &amp; podcasts", N3140)),"radio &amp; podcasts",ISNUMBER(SEARCH("publishing/translations", N3140)),"translations",ISNUMBER(SEARCH("technology/gadgets", N3140)),"gadgets",ISNUMBER(SEARCH("technology/hardware", N3140)),"hardware",ISNUMBER(SEARCH("technology/makerspaces", N3140)),"makerspaces",ISNUMBER(SEARCH("technology/space exploration", N3140)),"space exploration",ISNUMBER(SEARCH("technology/wearables", N3140)),"wearables",ISNUMBER(SEARCH("technology/web", N3140)),"web",ISNUMBER(SEARCH("theater/musical", N3140)),"musical",ISNUMBER(SEARCH("theater/plays", N3140)),"plays",ISNUMBER(SEARCH("theater/spaces", N3140)),"spaces")</f>
        <v>plays</v>
      </c>
      <c r="S3140" s="6">
        <f t="shared" si="248"/>
        <v>42809.645914351851</v>
      </c>
      <c r="T3140" s="6">
        <f t="shared" si="24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tr">
        <f t="shared" si="247"/>
        <v>theater</v>
      </c>
      <c r="R3141" t="str" cm="1">
        <f t="array" ref="R3141">_xlfn.IFS(ISNUMBER(SEARCH("film &amp; video/television", N3141)),"television",ISNUMBER(SEARCH("film &amp; video/animation", N3141)),"animation",ISNUMBER(SEARCH("film &amp; video/documentary", N3141)),"documentary",ISNUMBER(SEARCH("film &amp; video/drama", N3141)),"drama",ISNUMBER(SEARCH("film &amp; video/science fiction", N3141)),"science fiction",ISNUMBER(SEARCH("film &amp; video/shorts", N3141)),"shorts",ISNUMBER(SEARCH("food/food trucks", N3141)),"food trucks",ISNUMBER(SEARCH("food/restaurants", N3141)),"restaurants",ISNUMBER(SEARCH("food/small batch", N3141)),"small batch",ISNUMBER(SEARCH("games/mobile games", N3141)),"mobile games",ISNUMBER(SEARCH("games/tabletop games", N3141)),"tabletop games",ISNUMBER(SEARCH("games/video games", N3141)),"video games",ISNUMBER(SEARCH("music/classical music", N3141)),"classical music",ISNUMBER(SEARCH("music/electronic music", N3141)),"electronic music",ISNUMBER(SEARCH("music/faith", N3141)),"faith",ISNUMBER(SEARCH("music/indie rock", N3141)),"indie rock",ISNUMBER(SEARCH("music/jazz", N3141)),"jazz",ISNUMBER(SEARCH("music/metal", N3141)),"metal",ISNUMBER(SEARCH("music/pop", N3141)),"pop",ISNUMBER(SEARCH("music/rock", N3141)),"rock",ISNUMBER(SEARCH("music/world music", N3141)),"world music",ISNUMBER(SEARCH("journalism/audio", N3141)),"audio",ISNUMBER(SEARCH("photography/nature", N3141)),"nature",ISNUMBER(SEARCH("photography/people", N3141)),"people",ISNUMBER(SEARCH("photography/photobooks", N3141)),"photobooks",ISNUMBER(SEARCH("photography/places", N3141)),"places",ISNUMBER(SEARCH("publishing/art books", N3141)),"art books",ISNUMBER(SEARCH("publishing/children's books", N3141)),"children's books",ISNUMBER(SEARCH("publishing/fiction", N3141)),"fiction",ISNUMBER(SEARCH("publishing/nonfiction", N3141)),"nonfiction",ISNUMBER(SEARCH("publishing/radio &amp; podcasts", N3141)),"radio &amp; podcasts",ISNUMBER(SEARCH("publishing/translations", N3141)),"translations",ISNUMBER(SEARCH("technology/gadgets", N3141)),"gadgets",ISNUMBER(SEARCH("technology/hardware", N3141)),"hardware",ISNUMBER(SEARCH("technology/makerspaces", N3141)),"makerspaces",ISNUMBER(SEARCH("technology/space exploration", N3141)),"space exploration",ISNUMBER(SEARCH("technology/wearables", N3141)),"wearables",ISNUMBER(SEARCH("technology/web", N3141)),"web",ISNUMBER(SEARCH("theater/musical", N3141)),"musical",ISNUMBER(SEARCH("theater/plays", N3141)),"plays",ISNUMBER(SEARCH("theater/spaces", N3141)),"spaces")</f>
        <v>plays</v>
      </c>
      <c r="S3141" s="6">
        <f t="shared" si="248"/>
        <v>42785.270370370374</v>
      </c>
      <c r="T3141" s="6">
        <f t="shared" si="249"/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tr">
        <f t="shared" si="247"/>
        <v>theater</v>
      </c>
      <c r="R3142" t="str" cm="1">
        <f t="array" ref="R3142">_xlfn.IFS(ISNUMBER(SEARCH("film &amp; video/television", N3142)),"television",ISNUMBER(SEARCH("film &amp; video/animation", N3142)),"animation",ISNUMBER(SEARCH("film &amp; video/documentary", N3142)),"documentary",ISNUMBER(SEARCH("film &amp; video/drama", N3142)),"drama",ISNUMBER(SEARCH("film &amp; video/science fiction", N3142)),"science fiction",ISNUMBER(SEARCH("film &amp; video/shorts", N3142)),"shorts",ISNUMBER(SEARCH("food/food trucks", N3142)),"food trucks",ISNUMBER(SEARCH("food/restaurants", N3142)),"restaurants",ISNUMBER(SEARCH("food/small batch", N3142)),"small batch",ISNUMBER(SEARCH("games/mobile games", N3142)),"mobile games",ISNUMBER(SEARCH("games/tabletop games", N3142)),"tabletop games",ISNUMBER(SEARCH("games/video games", N3142)),"video games",ISNUMBER(SEARCH("music/classical music", N3142)),"classical music",ISNUMBER(SEARCH("music/electronic music", N3142)),"electronic music",ISNUMBER(SEARCH("music/faith", N3142)),"faith",ISNUMBER(SEARCH("music/indie rock", N3142)),"indie rock",ISNUMBER(SEARCH("music/jazz", N3142)),"jazz",ISNUMBER(SEARCH("music/metal", N3142)),"metal",ISNUMBER(SEARCH("music/pop", N3142)),"pop",ISNUMBER(SEARCH("music/rock", N3142)),"rock",ISNUMBER(SEARCH("music/world music", N3142)),"world music",ISNUMBER(SEARCH("journalism/audio", N3142)),"audio",ISNUMBER(SEARCH("photography/nature", N3142)),"nature",ISNUMBER(SEARCH("photography/people", N3142)),"people",ISNUMBER(SEARCH("photography/photobooks", N3142)),"photobooks",ISNUMBER(SEARCH("photography/places", N3142)),"places",ISNUMBER(SEARCH("publishing/art books", N3142)),"art books",ISNUMBER(SEARCH("publishing/children's books", N3142)),"children's books",ISNUMBER(SEARCH("publishing/fiction", N3142)),"fiction",ISNUMBER(SEARCH("publishing/nonfiction", N3142)),"nonfiction",ISNUMBER(SEARCH("publishing/radio &amp; podcasts", N3142)),"radio &amp; podcasts",ISNUMBER(SEARCH("publishing/translations", N3142)),"translations",ISNUMBER(SEARCH("technology/gadgets", N3142)),"gadgets",ISNUMBER(SEARCH("technology/hardware", N3142)),"hardware",ISNUMBER(SEARCH("technology/makerspaces", N3142)),"makerspaces",ISNUMBER(SEARCH("technology/space exploration", N3142)),"space exploration",ISNUMBER(SEARCH("technology/wearables", N3142)),"wearables",ISNUMBER(SEARCH("technology/web", N3142)),"web",ISNUMBER(SEARCH("theater/musical", N3142)),"musical",ISNUMBER(SEARCH("theater/plays", N3142)),"plays",ISNUMBER(SEARCH("theater/spaces", N3142)),"spaces")</f>
        <v>plays</v>
      </c>
      <c r="S3142" s="6">
        <f t="shared" si="248"/>
        <v>42802.718784722223</v>
      </c>
      <c r="T3142" s="6">
        <f t="shared" si="249"/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tr">
        <f t="shared" si="247"/>
        <v>theater</v>
      </c>
      <c r="R3143" t="str" cm="1">
        <f t="array" ref="R3143">_xlfn.IFS(ISNUMBER(SEARCH("film &amp; video/television", N3143)),"television",ISNUMBER(SEARCH("film &amp; video/animation", N3143)),"animation",ISNUMBER(SEARCH("film &amp; video/documentary", N3143)),"documentary",ISNUMBER(SEARCH("film &amp; video/drama", N3143)),"drama",ISNUMBER(SEARCH("film &amp; video/science fiction", N3143)),"science fiction",ISNUMBER(SEARCH("film &amp; video/shorts", N3143)),"shorts",ISNUMBER(SEARCH("food/food trucks", N3143)),"food trucks",ISNUMBER(SEARCH("food/restaurants", N3143)),"restaurants",ISNUMBER(SEARCH("food/small batch", N3143)),"small batch",ISNUMBER(SEARCH("games/mobile games", N3143)),"mobile games",ISNUMBER(SEARCH("games/tabletop games", N3143)),"tabletop games",ISNUMBER(SEARCH("games/video games", N3143)),"video games",ISNUMBER(SEARCH("music/classical music", N3143)),"classical music",ISNUMBER(SEARCH("music/electronic music", N3143)),"electronic music",ISNUMBER(SEARCH("music/faith", N3143)),"faith",ISNUMBER(SEARCH("music/indie rock", N3143)),"indie rock",ISNUMBER(SEARCH("music/jazz", N3143)),"jazz",ISNUMBER(SEARCH("music/metal", N3143)),"metal",ISNUMBER(SEARCH("music/pop", N3143)),"pop",ISNUMBER(SEARCH("music/rock", N3143)),"rock",ISNUMBER(SEARCH("music/world music", N3143)),"world music",ISNUMBER(SEARCH("journalism/audio", N3143)),"audio",ISNUMBER(SEARCH("photography/nature", N3143)),"nature",ISNUMBER(SEARCH("photography/people", N3143)),"people",ISNUMBER(SEARCH("photography/photobooks", N3143)),"photobooks",ISNUMBER(SEARCH("photography/places", N3143)),"places",ISNUMBER(SEARCH("publishing/art books", N3143)),"art books",ISNUMBER(SEARCH("publishing/children's books", N3143)),"children's books",ISNUMBER(SEARCH("publishing/fiction", N3143)),"fiction",ISNUMBER(SEARCH("publishing/nonfiction", N3143)),"nonfiction",ISNUMBER(SEARCH("publishing/radio &amp; podcasts", N3143)),"radio &amp; podcasts",ISNUMBER(SEARCH("publishing/translations", N3143)),"translations",ISNUMBER(SEARCH("technology/gadgets", N3143)),"gadgets",ISNUMBER(SEARCH("technology/hardware", N3143)),"hardware",ISNUMBER(SEARCH("technology/makerspaces", N3143)),"makerspaces",ISNUMBER(SEARCH("technology/space exploration", N3143)),"space exploration",ISNUMBER(SEARCH("technology/wearables", N3143)),"wearables",ISNUMBER(SEARCH("technology/web", N3143)),"web",ISNUMBER(SEARCH("theater/musical", N3143)),"musical",ISNUMBER(SEARCH("theater/plays", N3143)),"plays",ISNUMBER(SEARCH("theater/spaces", N3143)),"spaces")</f>
        <v>plays</v>
      </c>
      <c r="S3143" s="6">
        <f t="shared" si="248"/>
        <v>42800.753333333334</v>
      </c>
      <c r="T3143" s="6">
        <f t="shared" si="249"/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tr">
        <f t="shared" si="247"/>
        <v>theater</v>
      </c>
      <c r="R3144" t="str" cm="1">
        <f t="array" ref="R3144">_xlfn.IFS(ISNUMBER(SEARCH("film &amp; video/television", N3144)),"television",ISNUMBER(SEARCH("film &amp; video/animation", N3144)),"animation",ISNUMBER(SEARCH("film &amp; video/documentary", N3144)),"documentary",ISNUMBER(SEARCH("film &amp; video/drama", N3144)),"drama",ISNUMBER(SEARCH("film &amp; video/science fiction", N3144)),"science fiction",ISNUMBER(SEARCH("film &amp; video/shorts", N3144)),"shorts",ISNUMBER(SEARCH("food/food trucks", N3144)),"food trucks",ISNUMBER(SEARCH("food/restaurants", N3144)),"restaurants",ISNUMBER(SEARCH("food/small batch", N3144)),"small batch",ISNUMBER(SEARCH("games/mobile games", N3144)),"mobile games",ISNUMBER(SEARCH("games/tabletop games", N3144)),"tabletop games",ISNUMBER(SEARCH("games/video games", N3144)),"video games",ISNUMBER(SEARCH("music/classical music", N3144)),"classical music",ISNUMBER(SEARCH("music/electronic music", N3144)),"electronic music",ISNUMBER(SEARCH("music/faith", N3144)),"faith",ISNUMBER(SEARCH("music/indie rock", N3144)),"indie rock",ISNUMBER(SEARCH("music/jazz", N3144)),"jazz",ISNUMBER(SEARCH("music/metal", N3144)),"metal",ISNUMBER(SEARCH("music/pop", N3144)),"pop",ISNUMBER(SEARCH("music/rock", N3144)),"rock",ISNUMBER(SEARCH("music/world music", N3144)),"world music",ISNUMBER(SEARCH("journalism/audio", N3144)),"audio",ISNUMBER(SEARCH("photography/nature", N3144)),"nature",ISNUMBER(SEARCH("photography/people", N3144)),"people",ISNUMBER(SEARCH("photography/photobooks", N3144)),"photobooks",ISNUMBER(SEARCH("photography/places", N3144)),"places",ISNUMBER(SEARCH("publishing/art books", N3144)),"art books",ISNUMBER(SEARCH("publishing/children's books", N3144)),"children's books",ISNUMBER(SEARCH("publishing/fiction", N3144)),"fiction",ISNUMBER(SEARCH("publishing/nonfiction", N3144)),"nonfiction",ISNUMBER(SEARCH("publishing/radio &amp; podcasts", N3144)),"radio &amp; podcasts",ISNUMBER(SEARCH("publishing/translations", N3144)),"translations",ISNUMBER(SEARCH("technology/gadgets", N3144)),"gadgets",ISNUMBER(SEARCH("technology/hardware", N3144)),"hardware",ISNUMBER(SEARCH("technology/makerspaces", N3144)),"makerspaces",ISNUMBER(SEARCH("technology/space exploration", N3144)),"space exploration",ISNUMBER(SEARCH("technology/wearables", N3144)),"wearables",ISNUMBER(SEARCH("technology/web", N3144)),"web",ISNUMBER(SEARCH("theater/musical", N3144)),"musical",ISNUMBER(SEARCH("theater/plays", N3144)),"plays",ISNUMBER(SEARCH("theater/spaces", N3144)),"spaces")</f>
        <v>plays</v>
      </c>
      <c r="S3144" s="6">
        <f t="shared" si="248"/>
        <v>42783.513182870374</v>
      </c>
      <c r="T3144" s="6">
        <f t="shared" si="249"/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v>0</v>
      </c>
      <c r="Q3145" t="str">
        <f t="shared" si="247"/>
        <v>theater</v>
      </c>
      <c r="R3145" t="str" cm="1">
        <f t="array" ref="R3145">_xlfn.IFS(ISNUMBER(SEARCH("film &amp; video/television", N3145)),"television",ISNUMBER(SEARCH("film &amp; video/animation", N3145)),"animation",ISNUMBER(SEARCH("film &amp; video/documentary", N3145)),"documentary",ISNUMBER(SEARCH("film &amp; video/drama", N3145)),"drama",ISNUMBER(SEARCH("film &amp; video/science fiction", N3145)),"science fiction",ISNUMBER(SEARCH("film &amp; video/shorts", N3145)),"shorts",ISNUMBER(SEARCH("food/food trucks", N3145)),"food trucks",ISNUMBER(SEARCH("food/restaurants", N3145)),"restaurants",ISNUMBER(SEARCH("food/small batch", N3145)),"small batch",ISNUMBER(SEARCH("games/mobile games", N3145)),"mobile games",ISNUMBER(SEARCH("games/tabletop games", N3145)),"tabletop games",ISNUMBER(SEARCH("games/video games", N3145)),"video games",ISNUMBER(SEARCH("music/classical music", N3145)),"classical music",ISNUMBER(SEARCH("music/electronic music", N3145)),"electronic music",ISNUMBER(SEARCH("music/faith", N3145)),"faith",ISNUMBER(SEARCH("music/indie rock", N3145)),"indie rock",ISNUMBER(SEARCH("music/jazz", N3145)),"jazz",ISNUMBER(SEARCH("music/metal", N3145)),"metal",ISNUMBER(SEARCH("music/pop", N3145)),"pop",ISNUMBER(SEARCH("music/rock", N3145)),"rock",ISNUMBER(SEARCH("music/world music", N3145)),"world music",ISNUMBER(SEARCH("journalism/audio", N3145)),"audio",ISNUMBER(SEARCH("photography/nature", N3145)),"nature",ISNUMBER(SEARCH("photography/people", N3145)),"people",ISNUMBER(SEARCH("photography/photobooks", N3145)),"photobooks",ISNUMBER(SEARCH("photography/places", N3145)),"places",ISNUMBER(SEARCH("publishing/art books", N3145)),"art books",ISNUMBER(SEARCH("publishing/children's books", N3145)),"children's books",ISNUMBER(SEARCH("publishing/fiction", N3145)),"fiction",ISNUMBER(SEARCH("publishing/nonfiction", N3145)),"nonfiction",ISNUMBER(SEARCH("publishing/radio &amp; podcasts", N3145)),"radio &amp; podcasts",ISNUMBER(SEARCH("publishing/translations", N3145)),"translations",ISNUMBER(SEARCH("technology/gadgets", N3145)),"gadgets",ISNUMBER(SEARCH("technology/hardware", N3145)),"hardware",ISNUMBER(SEARCH("technology/makerspaces", N3145)),"makerspaces",ISNUMBER(SEARCH("technology/space exploration", N3145)),"space exploration",ISNUMBER(SEARCH("technology/wearables", N3145)),"wearables",ISNUMBER(SEARCH("technology/web", N3145)),"web",ISNUMBER(SEARCH("theater/musical", N3145)),"musical",ISNUMBER(SEARCH("theater/plays", N3145)),"plays",ISNUMBER(SEARCH("theater/spaces", N3145)),"spaces")</f>
        <v>plays</v>
      </c>
      <c r="S3145" s="6">
        <f t="shared" si="248"/>
        <v>42808.358287037037</v>
      </c>
      <c r="T3145" s="6">
        <f t="shared" si="249"/>
        <v>42834.358287037037</v>
      </c>
    </row>
    <row r="3146" spans="1:20" ht="48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tr">
        <f t="shared" si="247"/>
        <v>theater</v>
      </c>
      <c r="R3146" t="str" cm="1">
        <f t="array" ref="R3146">_xlfn.IFS(ISNUMBER(SEARCH("film &amp; video/television", N3146)),"television",ISNUMBER(SEARCH("film &amp; video/animation", N3146)),"animation",ISNUMBER(SEARCH("film &amp; video/documentary", N3146)),"documentary",ISNUMBER(SEARCH("film &amp; video/drama", N3146)),"drama",ISNUMBER(SEARCH("film &amp; video/science fiction", N3146)),"science fiction",ISNUMBER(SEARCH("film &amp; video/shorts", N3146)),"shorts",ISNUMBER(SEARCH("food/food trucks", N3146)),"food trucks",ISNUMBER(SEARCH("food/restaurants", N3146)),"restaurants",ISNUMBER(SEARCH("food/small batch", N3146)),"small batch",ISNUMBER(SEARCH("games/mobile games", N3146)),"mobile games",ISNUMBER(SEARCH("games/tabletop games", N3146)),"tabletop games",ISNUMBER(SEARCH("games/video games", N3146)),"video games",ISNUMBER(SEARCH("music/classical music", N3146)),"classical music",ISNUMBER(SEARCH("music/electronic music", N3146)),"electronic music",ISNUMBER(SEARCH("music/faith", N3146)),"faith",ISNUMBER(SEARCH("music/indie rock", N3146)),"indie rock",ISNUMBER(SEARCH("music/jazz", N3146)),"jazz",ISNUMBER(SEARCH("music/metal", N3146)),"metal",ISNUMBER(SEARCH("music/pop", N3146)),"pop",ISNUMBER(SEARCH("music/rock", N3146)),"rock",ISNUMBER(SEARCH("music/world music", N3146)),"world music",ISNUMBER(SEARCH("journalism/audio", N3146)),"audio",ISNUMBER(SEARCH("photography/nature", N3146)),"nature",ISNUMBER(SEARCH("photography/people", N3146)),"people",ISNUMBER(SEARCH("photography/photobooks", N3146)),"photobooks",ISNUMBER(SEARCH("photography/places", N3146)),"places",ISNUMBER(SEARCH("publishing/art books", N3146)),"art books",ISNUMBER(SEARCH("publishing/children's books", N3146)),"children's books",ISNUMBER(SEARCH("publishing/fiction", N3146)),"fiction",ISNUMBER(SEARCH("publishing/nonfiction", N3146)),"nonfiction",ISNUMBER(SEARCH("publishing/radio &amp; podcasts", N3146)),"radio &amp; podcasts",ISNUMBER(SEARCH("publishing/translations", N3146)),"translations",ISNUMBER(SEARCH("technology/gadgets", N3146)),"gadgets",ISNUMBER(SEARCH("technology/hardware", N3146)),"hardware",ISNUMBER(SEARCH("technology/makerspaces", N3146)),"makerspaces",ISNUMBER(SEARCH("technology/space exploration", N3146)),"space exploration",ISNUMBER(SEARCH("technology/wearables", N3146)),"wearables",ISNUMBER(SEARCH("technology/web", N3146)),"web",ISNUMBER(SEARCH("theater/musical", N3146)),"musical",ISNUMBER(SEARCH("theater/plays", N3146)),"plays",ISNUMBER(SEARCH("theater/spaces", N3146)),"spaces")</f>
        <v>plays</v>
      </c>
      <c r="S3146" s="6">
        <f t="shared" si="248"/>
        <v>42796.538275462968</v>
      </c>
      <c r="T3146" s="6">
        <f t="shared" si="249"/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v>0</v>
      </c>
      <c r="Q3147" t="str">
        <f t="shared" si="247"/>
        <v>theater</v>
      </c>
      <c r="R3147" t="str" cm="1">
        <f t="array" ref="R3147">_xlfn.IFS(ISNUMBER(SEARCH("film &amp; video/television", N3147)),"television",ISNUMBER(SEARCH("film &amp; video/animation", N3147)),"animation",ISNUMBER(SEARCH("film &amp; video/documentary", N3147)),"documentary",ISNUMBER(SEARCH("film &amp; video/drama", N3147)),"drama",ISNUMBER(SEARCH("film &amp; video/science fiction", N3147)),"science fiction",ISNUMBER(SEARCH("film &amp; video/shorts", N3147)),"shorts",ISNUMBER(SEARCH("food/food trucks", N3147)),"food trucks",ISNUMBER(SEARCH("food/restaurants", N3147)),"restaurants",ISNUMBER(SEARCH("food/small batch", N3147)),"small batch",ISNUMBER(SEARCH("games/mobile games", N3147)),"mobile games",ISNUMBER(SEARCH("games/tabletop games", N3147)),"tabletop games",ISNUMBER(SEARCH("games/video games", N3147)),"video games",ISNUMBER(SEARCH("music/classical music", N3147)),"classical music",ISNUMBER(SEARCH("music/electronic music", N3147)),"electronic music",ISNUMBER(SEARCH("music/faith", N3147)),"faith",ISNUMBER(SEARCH("music/indie rock", N3147)),"indie rock",ISNUMBER(SEARCH("music/jazz", N3147)),"jazz",ISNUMBER(SEARCH("music/metal", N3147)),"metal",ISNUMBER(SEARCH("music/pop", N3147)),"pop",ISNUMBER(SEARCH("music/rock", N3147)),"rock",ISNUMBER(SEARCH("music/world music", N3147)),"world music",ISNUMBER(SEARCH("journalism/audio", N3147)),"audio",ISNUMBER(SEARCH("photography/nature", N3147)),"nature",ISNUMBER(SEARCH("photography/people", N3147)),"people",ISNUMBER(SEARCH("photography/photobooks", N3147)),"photobooks",ISNUMBER(SEARCH("photography/places", N3147)),"places",ISNUMBER(SEARCH("publishing/art books", N3147)),"art books",ISNUMBER(SEARCH("publishing/children's books", N3147)),"children's books",ISNUMBER(SEARCH("publishing/fiction", N3147)),"fiction",ISNUMBER(SEARCH("publishing/nonfiction", N3147)),"nonfiction",ISNUMBER(SEARCH("publishing/radio &amp; podcasts", N3147)),"radio &amp; podcasts",ISNUMBER(SEARCH("publishing/translations", N3147)),"translations",ISNUMBER(SEARCH("technology/gadgets", N3147)),"gadgets",ISNUMBER(SEARCH("technology/hardware", N3147)),"hardware",ISNUMBER(SEARCH("technology/makerspaces", N3147)),"makerspaces",ISNUMBER(SEARCH("technology/space exploration", N3147)),"space exploration",ISNUMBER(SEARCH("technology/wearables", N3147)),"wearables",ISNUMBER(SEARCH("technology/web", N3147)),"web",ISNUMBER(SEARCH("theater/musical", N3147)),"musical",ISNUMBER(SEARCH("theater/plays", N3147)),"plays",ISNUMBER(SEARCH("theater/spaces", N3147)),"spaces")</f>
        <v>plays</v>
      </c>
      <c r="S3147" s="6">
        <f t="shared" si="248"/>
        <v>42762.040902777779</v>
      </c>
      <c r="T3147" s="6">
        <f t="shared" si="24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tr">
        <f t="shared" si="247"/>
        <v>theater</v>
      </c>
      <c r="R3148" t="str" cm="1">
        <f t="array" ref="R3148">_xlfn.IFS(ISNUMBER(SEARCH("film &amp; video/television", N3148)),"television",ISNUMBER(SEARCH("film &amp; video/animation", N3148)),"animation",ISNUMBER(SEARCH("film &amp; video/documentary", N3148)),"documentary",ISNUMBER(SEARCH("film &amp; video/drama", N3148)),"drama",ISNUMBER(SEARCH("film &amp; video/science fiction", N3148)),"science fiction",ISNUMBER(SEARCH("film &amp; video/shorts", N3148)),"shorts",ISNUMBER(SEARCH("food/food trucks", N3148)),"food trucks",ISNUMBER(SEARCH("food/restaurants", N3148)),"restaurants",ISNUMBER(SEARCH("food/small batch", N3148)),"small batch",ISNUMBER(SEARCH("games/mobile games", N3148)),"mobile games",ISNUMBER(SEARCH("games/tabletop games", N3148)),"tabletop games",ISNUMBER(SEARCH("games/video games", N3148)),"video games",ISNUMBER(SEARCH("music/classical music", N3148)),"classical music",ISNUMBER(SEARCH("music/electronic music", N3148)),"electronic music",ISNUMBER(SEARCH("music/faith", N3148)),"faith",ISNUMBER(SEARCH("music/indie rock", N3148)),"indie rock",ISNUMBER(SEARCH("music/jazz", N3148)),"jazz",ISNUMBER(SEARCH("music/metal", N3148)),"metal",ISNUMBER(SEARCH("music/pop", N3148)),"pop",ISNUMBER(SEARCH("music/rock", N3148)),"rock",ISNUMBER(SEARCH("music/world music", N3148)),"world music",ISNUMBER(SEARCH("journalism/audio", N3148)),"audio",ISNUMBER(SEARCH("photography/nature", N3148)),"nature",ISNUMBER(SEARCH("photography/people", N3148)),"people",ISNUMBER(SEARCH("photography/photobooks", N3148)),"photobooks",ISNUMBER(SEARCH("photography/places", N3148)),"places",ISNUMBER(SEARCH("publishing/art books", N3148)),"art books",ISNUMBER(SEARCH("publishing/children's books", N3148)),"children's books",ISNUMBER(SEARCH("publishing/fiction", N3148)),"fiction",ISNUMBER(SEARCH("publishing/nonfiction", N3148)),"nonfiction",ISNUMBER(SEARCH("publishing/radio &amp; podcasts", N3148)),"radio &amp; podcasts",ISNUMBER(SEARCH("publishing/translations", N3148)),"translations",ISNUMBER(SEARCH("technology/gadgets", N3148)),"gadgets",ISNUMBER(SEARCH("technology/hardware", N3148)),"hardware",ISNUMBER(SEARCH("technology/makerspaces", N3148)),"makerspaces",ISNUMBER(SEARCH("technology/space exploration", N3148)),"space exploration",ISNUMBER(SEARCH("technology/wearables", N3148)),"wearables",ISNUMBER(SEARCH("technology/web", N3148)),"web",ISNUMBER(SEARCH("theater/musical", N3148)),"musical",ISNUMBER(SEARCH("theater/plays", N3148)),"plays",ISNUMBER(SEARCH("theater/spaces", N3148)),"spaces")</f>
        <v>plays</v>
      </c>
      <c r="S3148" s="6">
        <f t="shared" si="248"/>
        <v>42796.682476851856</v>
      </c>
      <c r="T3148" s="6">
        <f t="shared" si="24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tr">
        <f t="shared" si="247"/>
        <v>theater</v>
      </c>
      <c r="R3149" t="str" cm="1">
        <f t="array" ref="R3149">_xlfn.IFS(ISNUMBER(SEARCH("film &amp; video/television", N3149)),"television",ISNUMBER(SEARCH("film &amp; video/animation", N3149)),"animation",ISNUMBER(SEARCH("film &amp; video/documentary", N3149)),"documentary",ISNUMBER(SEARCH("film &amp; video/drama", N3149)),"drama",ISNUMBER(SEARCH("film &amp; video/science fiction", N3149)),"science fiction",ISNUMBER(SEARCH("film &amp; video/shorts", N3149)),"shorts",ISNUMBER(SEARCH("food/food trucks", N3149)),"food trucks",ISNUMBER(SEARCH("food/restaurants", N3149)),"restaurants",ISNUMBER(SEARCH("food/small batch", N3149)),"small batch",ISNUMBER(SEARCH("games/mobile games", N3149)),"mobile games",ISNUMBER(SEARCH("games/tabletop games", N3149)),"tabletop games",ISNUMBER(SEARCH("games/video games", N3149)),"video games",ISNUMBER(SEARCH("music/classical music", N3149)),"classical music",ISNUMBER(SEARCH("music/electronic music", N3149)),"electronic music",ISNUMBER(SEARCH("music/faith", N3149)),"faith",ISNUMBER(SEARCH("music/indie rock", N3149)),"indie rock",ISNUMBER(SEARCH("music/jazz", N3149)),"jazz",ISNUMBER(SEARCH("music/metal", N3149)),"metal",ISNUMBER(SEARCH("music/pop", N3149)),"pop",ISNUMBER(SEARCH("music/rock", N3149)),"rock",ISNUMBER(SEARCH("music/world music", N3149)),"world music",ISNUMBER(SEARCH("journalism/audio", N3149)),"audio",ISNUMBER(SEARCH("photography/nature", N3149)),"nature",ISNUMBER(SEARCH("photography/people", N3149)),"people",ISNUMBER(SEARCH("photography/photobooks", N3149)),"photobooks",ISNUMBER(SEARCH("photography/places", N3149)),"places",ISNUMBER(SEARCH("publishing/art books", N3149)),"art books",ISNUMBER(SEARCH("publishing/children's books", N3149)),"children's books",ISNUMBER(SEARCH("publishing/fiction", N3149)),"fiction",ISNUMBER(SEARCH("publishing/nonfiction", N3149)),"nonfiction",ISNUMBER(SEARCH("publishing/radio &amp; podcasts", N3149)),"radio &amp; podcasts",ISNUMBER(SEARCH("publishing/translations", N3149)),"translations",ISNUMBER(SEARCH("technology/gadgets", N3149)),"gadgets",ISNUMBER(SEARCH("technology/hardware", N3149)),"hardware",ISNUMBER(SEARCH("technology/makerspaces", N3149)),"makerspaces",ISNUMBER(SEARCH("technology/space exploration", N3149)),"space exploration",ISNUMBER(SEARCH("technology/wearables", N3149)),"wearables",ISNUMBER(SEARCH("technology/web", N3149)),"web",ISNUMBER(SEARCH("theater/musical", N3149)),"musical",ISNUMBER(SEARCH("theater/plays", N3149)),"plays",ISNUMBER(SEARCH("theater/spaces", N3149)),"spaces")</f>
        <v>plays</v>
      </c>
      <c r="S3149" s="6">
        <f t="shared" si="248"/>
        <v>41909.969386574077</v>
      </c>
      <c r="T3149" s="6">
        <f t="shared" si="249"/>
        <v>41950.011053240742</v>
      </c>
    </row>
    <row r="3150" spans="1:20" ht="32" hidden="1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tr">
        <f t="shared" si="247"/>
        <v>theater</v>
      </c>
      <c r="R3150" t="str" cm="1">
        <f t="array" ref="R3150">_xlfn.IFS(ISNUMBER(SEARCH("film &amp; video/television", N3150)),"television",ISNUMBER(SEARCH("film &amp; video/animation", N3150)),"animation",ISNUMBER(SEARCH("film &amp; video/documentary", N3150)),"documentary",ISNUMBER(SEARCH("film &amp; video/drama", N3150)),"drama",ISNUMBER(SEARCH("film &amp; video/science fiction", N3150)),"science fiction",ISNUMBER(SEARCH("film &amp; video/shorts", N3150)),"shorts",ISNUMBER(SEARCH("food/food trucks", N3150)),"food trucks",ISNUMBER(SEARCH("food/restaurants", N3150)),"restaurants",ISNUMBER(SEARCH("food/small batch", N3150)),"small batch",ISNUMBER(SEARCH("games/mobile games", N3150)),"mobile games",ISNUMBER(SEARCH("games/tabletop games", N3150)),"tabletop games",ISNUMBER(SEARCH("games/video games", N3150)),"video games",ISNUMBER(SEARCH("music/classical music", N3150)),"classical music",ISNUMBER(SEARCH("music/electronic music", N3150)),"electronic music",ISNUMBER(SEARCH("music/faith", N3150)),"faith",ISNUMBER(SEARCH("music/indie rock", N3150)),"indie rock",ISNUMBER(SEARCH("music/jazz", N3150)),"jazz",ISNUMBER(SEARCH("music/metal", N3150)),"metal",ISNUMBER(SEARCH("music/pop", N3150)),"pop",ISNUMBER(SEARCH("music/rock", N3150)),"rock",ISNUMBER(SEARCH("music/world music", N3150)),"world music",ISNUMBER(SEARCH("journalism/audio", N3150)),"audio",ISNUMBER(SEARCH("photography/nature", N3150)),"nature",ISNUMBER(SEARCH("photography/people", N3150)),"people",ISNUMBER(SEARCH("photography/photobooks", N3150)),"photobooks",ISNUMBER(SEARCH("photography/places", N3150)),"places",ISNUMBER(SEARCH("publishing/art books", N3150)),"art books",ISNUMBER(SEARCH("publishing/children's books", N3150)),"children's books",ISNUMBER(SEARCH("publishing/fiction", N3150)),"fiction",ISNUMBER(SEARCH("publishing/nonfiction", N3150)),"nonfiction",ISNUMBER(SEARCH("publishing/radio &amp; podcasts", N3150)),"radio &amp; podcasts",ISNUMBER(SEARCH("publishing/translations", N3150)),"translations",ISNUMBER(SEARCH("technology/gadgets", N3150)),"gadgets",ISNUMBER(SEARCH("technology/hardware", N3150)),"hardware",ISNUMBER(SEARCH("technology/makerspaces", N3150)),"makerspaces",ISNUMBER(SEARCH("technology/space exploration", N3150)),"space exploration",ISNUMBER(SEARCH("technology/wearables", N3150)),"wearables",ISNUMBER(SEARCH("technology/web", N3150)),"web",ISNUMBER(SEARCH("theater/musical", N3150)),"musical",ISNUMBER(SEARCH("theater/plays", N3150)),"plays",ISNUMBER(SEARCH("theater/spaces", N3150)),"spaces")</f>
        <v>plays</v>
      </c>
      <c r="S3150" s="6">
        <f t="shared" si="248"/>
        <v>41891.665324074071</v>
      </c>
      <c r="T3150" s="6">
        <f t="shared" si="249"/>
        <v>41913.166666666664</v>
      </c>
    </row>
    <row r="3151" spans="1:20" ht="48" hidden="1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tr" cm="1">
        <f t="array" ref="R3151">_xlfn.IFS(ISNUMBER(SEARCH("film &amp; video/television", N3151)),"television",ISNUMBER(SEARCH("film &amp; video/animation", N3151)),"animation",ISNUMBER(SEARCH("film &amp; video/documentary", N3151)),"documentary",ISNUMBER(SEARCH("film &amp; video/drama", N3151)),"drama",ISNUMBER(SEARCH("film &amp; video/science fiction", N3151)),"science fiction",ISNUMBER(SEARCH("film &amp; video/shorts", N3151)),"shorts",ISNUMBER(SEARCH("food/food trucks", N3151)),"food trucks",ISNUMBER(SEARCH("food/restaurants", N3151)),"restaurants",ISNUMBER(SEARCH("food/small batch", N3151)),"small batch",ISNUMBER(SEARCH("games/mobile games", N3151)),"mobile games",ISNUMBER(SEARCH("games/tabletop games", N3151)),"tabletop games",ISNUMBER(SEARCH("games/video games", N3151)),"video games",ISNUMBER(SEARCH("music/classical music", N3151)),"classical music",ISNUMBER(SEARCH("music/electronic music", N3151)),"electronic music",ISNUMBER(SEARCH("music/faith", N3151)),"faith",ISNUMBER(SEARCH("music/indie rock", N3151)),"indie rock",ISNUMBER(SEARCH("music/jazz", N3151)),"jazz",ISNUMBER(SEARCH("music/metal", N3151)),"metal",ISNUMBER(SEARCH("music/pop", N3151)),"pop",ISNUMBER(SEARCH("music/rock", N3151)),"rock",ISNUMBER(SEARCH("music/world music", N3151)),"world music",ISNUMBER(SEARCH("journalism/audio", N3151)),"audio",ISNUMBER(SEARCH("photography/nature", N3151)),"nature",ISNUMBER(SEARCH("photography/people", N3151)),"people",ISNUMBER(SEARCH("photography/photobooks", N3151)),"photobooks",ISNUMBER(SEARCH("photography/places", N3151)),"places",ISNUMBER(SEARCH("publishing/art books", N3151)),"art books",ISNUMBER(SEARCH("publishing/children's books", N3151)),"children's books",ISNUMBER(SEARCH("publishing/fiction", N3151)),"fiction",ISNUMBER(SEARCH("publishing/nonfiction", N3151)),"nonfiction",ISNUMBER(SEARCH("publishing/radio &amp; podcasts", N3151)),"radio &amp; podcasts",ISNUMBER(SEARCH("publishing/translations", N3151)),"translations",ISNUMBER(SEARCH("technology/gadgets", N3151)),"gadgets",ISNUMBER(SEARCH("technology/hardware", N3151)),"hardware",ISNUMBER(SEARCH("technology/makerspaces", N3151)),"makerspaces",ISNUMBER(SEARCH("technology/space exploration", N3151)),"space exploration",ISNUMBER(SEARCH("technology/wearables", N3151)),"wearables",ISNUMBER(SEARCH("technology/web", N3151)),"web",ISNUMBER(SEARCH("theater/musical", N3151)),"musical",ISNUMBER(SEARCH("theater/plays", N3151)),"plays",ISNUMBER(SEARCH("theater/spaces", N3151)),"spaces")</f>
        <v>plays</v>
      </c>
      <c r="S3151" s="6">
        <f t="shared" si="248"/>
        <v>41226.017361111109</v>
      </c>
      <c r="T3151" s="6">
        <f t="shared" si="249"/>
        <v>41250.083333333336</v>
      </c>
    </row>
    <row r="3152" spans="1:20" ht="64" hidden="1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tr">
        <f t="shared" si="247"/>
        <v>theater</v>
      </c>
      <c r="R3152" t="str" cm="1">
        <f t="array" ref="R3152">_xlfn.IFS(ISNUMBER(SEARCH("film &amp; video/television", N3152)),"television",ISNUMBER(SEARCH("film &amp; video/animation", N3152)),"animation",ISNUMBER(SEARCH("film &amp; video/documentary", N3152)),"documentary",ISNUMBER(SEARCH("film &amp; video/drama", N3152)),"drama",ISNUMBER(SEARCH("film &amp; video/science fiction", N3152)),"science fiction",ISNUMBER(SEARCH("film &amp; video/shorts", N3152)),"shorts",ISNUMBER(SEARCH("food/food trucks", N3152)),"food trucks",ISNUMBER(SEARCH("food/restaurants", N3152)),"restaurants",ISNUMBER(SEARCH("food/small batch", N3152)),"small batch",ISNUMBER(SEARCH("games/mobile games", N3152)),"mobile games",ISNUMBER(SEARCH("games/tabletop games", N3152)),"tabletop games",ISNUMBER(SEARCH("games/video games", N3152)),"video games",ISNUMBER(SEARCH("music/classical music", N3152)),"classical music",ISNUMBER(SEARCH("music/electronic music", N3152)),"electronic music",ISNUMBER(SEARCH("music/faith", N3152)),"faith",ISNUMBER(SEARCH("music/indie rock", N3152)),"indie rock",ISNUMBER(SEARCH("music/jazz", N3152)),"jazz",ISNUMBER(SEARCH("music/metal", N3152)),"metal",ISNUMBER(SEARCH("music/pop", N3152)),"pop",ISNUMBER(SEARCH("music/rock", N3152)),"rock",ISNUMBER(SEARCH("music/world music", N3152)),"world music",ISNUMBER(SEARCH("journalism/audio", N3152)),"audio",ISNUMBER(SEARCH("photography/nature", N3152)),"nature",ISNUMBER(SEARCH("photography/people", N3152)),"people",ISNUMBER(SEARCH("photography/photobooks", N3152)),"photobooks",ISNUMBER(SEARCH("photography/places", N3152)),"places",ISNUMBER(SEARCH("publishing/art books", N3152)),"art books",ISNUMBER(SEARCH("publishing/children's books", N3152)),"children's books",ISNUMBER(SEARCH("publishing/fiction", N3152)),"fiction",ISNUMBER(SEARCH("publishing/nonfiction", N3152)),"nonfiction",ISNUMBER(SEARCH("publishing/radio &amp; podcasts", N3152)),"radio &amp; podcasts",ISNUMBER(SEARCH("publishing/translations", N3152)),"translations",ISNUMBER(SEARCH("technology/gadgets", N3152)),"gadgets",ISNUMBER(SEARCH("technology/hardware", N3152)),"hardware",ISNUMBER(SEARCH("technology/makerspaces", N3152)),"makerspaces",ISNUMBER(SEARCH("technology/space exploration", N3152)),"space exploration",ISNUMBER(SEARCH("technology/wearables", N3152)),"wearables",ISNUMBER(SEARCH("technology/web", N3152)),"web",ISNUMBER(SEARCH("theater/musical", N3152)),"musical",ISNUMBER(SEARCH("theater/plays", N3152)),"plays",ISNUMBER(SEARCH("theater/spaces", N3152)),"spaces")</f>
        <v>plays</v>
      </c>
      <c r="S3152" s="6">
        <f t="shared" si="248"/>
        <v>40478.263923611114</v>
      </c>
      <c r="T3152" s="6">
        <f t="shared" si="24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tr">
        <f t="shared" si="247"/>
        <v>theater</v>
      </c>
      <c r="R3153" t="str" cm="1">
        <f t="array" ref="R3153">_xlfn.IFS(ISNUMBER(SEARCH("film &amp; video/television", N3153)),"television",ISNUMBER(SEARCH("film &amp; video/animation", N3153)),"animation",ISNUMBER(SEARCH("film &amp; video/documentary", N3153)),"documentary",ISNUMBER(SEARCH("film &amp; video/drama", N3153)),"drama",ISNUMBER(SEARCH("film &amp; video/science fiction", N3153)),"science fiction",ISNUMBER(SEARCH("film &amp; video/shorts", N3153)),"shorts",ISNUMBER(SEARCH("food/food trucks", N3153)),"food trucks",ISNUMBER(SEARCH("food/restaurants", N3153)),"restaurants",ISNUMBER(SEARCH("food/small batch", N3153)),"small batch",ISNUMBER(SEARCH("games/mobile games", N3153)),"mobile games",ISNUMBER(SEARCH("games/tabletop games", N3153)),"tabletop games",ISNUMBER(SEARCH("games/video games", N3153)),"video games",ISNUMBER(SEARCH("music/classical music", N3153)),"classical music",ISNUMBER(SEARCH("music/electronic music", N3153)),"electronic music",ISNUMBER(SEARCH("music/faith", N3153)),"faith",ISNUMBER(SEARCH("music/indie rock", N3153)),"indie rock",ISNUMBER(SEARCH("music/jazz", N3153)),"jazz",ISNUMBER(SEARCH("music/metal", N3153)),"metal",ISNUMBER(SEARCH("music/pop", N3153)),"pop",ISNUMBER(SEARCH("music/rock", N3153)),"rock",ISNUMBER(SEARCH("music/world music", N3153)),"world music",ISNUMBER(SEARCH("journalism/audio", N3153)),"audio",ISNUMBER(SEARCH("photography/nature", N3153)),"nature",ISNUMBER(SEARCH("photography/people", N3153)),"people",ISNUMBER(SEARCH("photography/photobooks", N3153)),"photobooks",ISNUMBER(SEARCH("photography/places", N3153)),"places",ISNUMBER(SEARCH("publishing/art books", N3153)),"art books",ISNUMBER(SEARCH("publishing/children's books", N3153)),"children's books",ISNUMBER(SEARCH("publishing/fiction", N3153)),"fiction",ISNUMBER(SEARCH("publishing/nonfiction", N3153)),"nonfiction",ISNUMBER(SEARCH("publishing/radio &amp; podcasts", N3153)),"radio &amp; podcasts",ISNUMBER(SEARCH("publishing/translations", N3153)),"translations",ISNUMBER(SEARCH("technology/gadgets", N3153)),"gadgets",ISNUMBER(SEARCH("technology/hardware", N3153)),"hardware",ISNUMBER(SEARCH("technology/makerspaces", N3153)),"makerspaces",ISNUMBER(SEARCH("technology/space exploration", N3153)),"space exploration",ISNUMBER(SEARCH("technology/wearables", N3153)),"wearables",ISNUMBER(SEARCH("technology/web", N3153)),"web",ISNUMBER(SEARCH("theater/musical", N3153)),"musical",ISNUMBER(SEARCH("theater/plays", N3153)),"plays",ISNUMBER(SEARCH("theater/spaces", N3153)),"spaces")</f>
        <v>plays</v>
      </c>
      <c r="S3153" s="6">
        <f t="shared" si="248"/>
        <v>41862.83997685185</v>
      </c>
      <c r="T3153" s="6">
        <f t="shared" si="249"/>
        <v>41892.83997685185</v>
      </c>
    </row>
    <row r="3154" spans="1:20" ht="48" hidden="1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tr">
        <f t="shared" si="247"/>
        <v>theater</v>
      </c>
      <c r="R3154" t="str" cm="1">
        <f t="array" ref="R3154">_xlfn.IFS(ISNUMBER(SEARCH("film &amp; video/television", N3154)),"television",ISNUMBER(SEARCH("film &amp; video/animation", N3154)),"animation",ISNUMBER(SEARCH("film &amp; video/documentary", N3154)),"documentary",ISNUMBER(SEARCH("film &amp; video/drama", N3154)),"drama",ISNUMBER(SEARCH("film &amp; video/science fiction", N3154)),"science fiction",ISNUMBER(SEARCH("film &amp; video/shorts", N3154)),"shorts",ISNUMBER(SEARCH("food/food trucks", N3154)),"food trucks",ISNUMBER(SEARCH("food/restaurants", N3154)),"restaurants",ISNUMBER(SEARCH("food/small batch", N3154)),"small batch",ISNUMBER(SEARCH("games/mobile games", N3154)),"mobile games",ISNUMBER(SEARCH("games/tabletop games", N3154)),"tabletop games",ISNUMBER(SEARCH("games/video games", N3154)),"video games",ISNUMBER(SEARCH("music/classical music", N3154)),"classical music",ISNUMBER(SEARCH("music/electronic music", N3154)),"electronic music",ISNUMBER(SEARCH("music/faith", N3154)),"faith",ISNUMBER(SEARCH("music/indie rock", N3154)),"indie rock",ISNUMBER(SEARCH("music/jazz", N3154)),"jazz",ISNUMBER(SEARCH("music/metal", N3154)),"metal",ISNUMBER(SEARCH("music/pop", N3154)),"pop",ISNUMBER(SEARCH("music/rock", N3154)),"rock",ISNUMBER(SEARCH("music/world music", N3154)),"world music",ISNUMBER(SEARCH("journalism/audio", N3154)),"audio",ISNUMBER(SEARCH("photography/nature", N3154)),"nature",ISNUMBER(SEARCH("photography/people", N3154)),"people",ISNUMBER(SEARCH("photography/photobooks", N3154)),"photobooks",ISNUMBER(SEARCH("photography/places", N3154)),"places",ISNUMBER(SEARCH("publishing/art books", N3154)),"art books",ISNUMBER(SEARCH("publishing/children's books", N3154)),"children's books",ISNUMBER(SEARCH("publishing/fiction", N3154)),"fiction",ISNUMBER(SEARCH("publishing/nonfiction", N3154)),"nonfiction",ISNUMBER(SEARCH("publishing/radio &amp; podcasts", N3154)),"radio &amp; podcasts",ISNUMBER(SEARCH("publishing/translations", N3154)),"translations",ISNUMBER(SEARCH("technology/gadgets", N3154)),"gadgets",ISNUMBER(SEARCH("technology/hardware", N3154)),"hardware",ISNUMBER(SEARCH("technology/makerspaces", N3154)),"makerspaces",ISNUMBER(SEARCH("technology/space exploration", N3154)),"space exploration",ISNUMBER(SEARCH("technology/wearables", N3154)),"wearables",ISNUMBER(SEARCH("technology/web", N3154)),"web",ISNUMBER(SEARCH("theater/musical", N3154)),"musical",ISNUMBER(SEARCH("theater/plays", N3154)),"plays",ISNUMBER(SEARCH("theater/spaces", N3154)),"spaces")</f>
        <v>plays</v>
      </c>
      <c r="S3154" s="6">
        <f t="shared" si="248"/>
        <v>41550.867673611108</v>
      </c>
      <c r="T3154" s="6">
        <f t="shared" si="249"/>
        <v>41580.867673611108</v>
      </c>
    </row>
    <row r="3155" spans="1:20" ht="48" hidden="1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tr">
        <f t="shared" si="247"/>
        <v>theater</v>
      </c>
      <c r="R3155" t="str" cm="1">
        <f t="array" ref="R3155">_xlfn.IFS(ISNUMBER(SEARCH("film &amp; video/television", N3155)),"television",ISNUMBER(SEARCH("film &amp; video/animation", N3155)),"animation",ISNUMBER(SEARCH("film &amp; video/documentary", N3155)),"documentary",ISNUMBER(SEARCH("film &amp; video/drama", N3155)),"drama",ISNUMBER(SEARCH("film &amp; video/science fiction", N3155)),"science fiction",ISNUMBER(SEARCH("film &amp; video/shorts", N3155)),"shorts",ISNUMBER(SEARCH("food/food trucks", N3155)),"food trucks",ISNUMBER(SEARCH("food/restaurants", N3155)),"restaurants",ISNUMBER(SEARCH("food/small batch", N3155)),"small batch",ISNUMBER(SEARCH("games/mobile games", N3155)),"mobile games",ISNUMBER(SEARCH("games/tabletop games", N3155)),"tabletop games",ISNUMBER(SEARCH("games/video games", N3155)),"video games",ISNUMBER(SEARCH("music/classical music", N3155)),"classical music",ISNUMBER(SEARCH("music/electronic music", N3155)),"electronic music",ISNUMBER(SEARCH("music/faith", N3155)),"faith",ISNUMBER(SEARCH("music/indie rock", N3155)),"indie rock",ISNUMBER(SEARCH("music/jazz", N3155)),"jazz",ISNUMBER(SEARCH("music/metal", N3155)),"metal",ISNUMBER(SEARCH("music/pop", N3155)),"pop",ISNUMBER(SEARCH("music/rock", N3155)),"rock",ISNUMBER(SEARCH("music/world music", N3155)),"world music",ISNUMBER(SEARCH("journalism/audio", N3155)),"audio",ISNUMBER(SEARCH("photography/nature", N3155)),"nature",ISNUMBER(SEARCH("photography/people", N3155)),"people",ISNUMBER(SEARCH("photography/photobooks", N3155)),"photobooks",ISNUMBER(SEARCH("photography/places", N3155)),"places",ISNUMBER(SEARCH("publishing/art books", N3155)),"art books",ISNUMBER(SEARCH("publishing/children's books", N3155)),"children's books",ISNUMBER(SEARCH("publishing/fiction", N3155)),"fiction",ISNUMBER(SEARCH("publishing/nonfiction", N3155)),"nonfiction",ISNUMBER(SEARCH("publishing/radio &amp; podcasts", N3155)),"radio &amp; podcasts",ISNUMBER(SEARCH("publishing/translations", N3155)),"translations",ISNUMBER(SEARCH("technology/gadgets", N3155)),"gadgets",ISNUMBER(SEARCH("technology/hardware", N3155)),"hardware",ISNUMBER(SEARCH("technology/makerspaces", N3155)),"makerspaces",ISNUMBER(SEARCH("technology/space exploration", N3155)),"space exploration",ISNUMBER(SEARCH("technology/wearables", N3155)),"wearables",ISNUMBER(SEARCH("technology/web", N3155)),"web",ISNUMBER(SEARCH("theater/musical", N3155)),"musical",ISNUMBER(SEARCH("theater/plays", N3155)),"plays",ISNUMBER(SEARCH("theater/spaces", N3155)),"spaces")</f>
        <v>plays</v>
      </c>
      <c r="S3155" s="6">
        <f t="shared" si="248"/>
        <v>40633.154363425929</v>
      </c>
      <c r="T3155" s="6">
        <f t="shared" si="249"/>
        <v>40664.207638888889</v>
      </c>
    </row>
    <row r="3156" spans="1:20" ht="48" hidden="1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tr">
        <f t="shared" si="247"/>
        <v>theater</v>
      </c>
      <c r="R3156" t="str" cm="1">
        <f t="array" ref="R3156">_xlfn.IFS(ISNUMBER(SEARCH("film &amp; video/television", N3156)),"television",ISNUMBER(SEARCH("film &amp; video/animation", N3156)),"animation",ISNUMBER(SEARCH("film &amp; video/documentary", N3156)),"documentary",ISNUMBER(SEARCH("film &amp; video/drama", N3156)),"drama",ISNUMBER(SEARCH("film &amp; video/science fiction", N3156)),"science fiction",ISNUMBER(SEARCH("film &amp; video/shorts", N3156)),"shorts",ISNUMBER(SEARCH("food/food trucks", N3156)),"food trucks",ISNUMBER(SEARCH("food/restaurants", N3156)),"restaurants",ISNUMBER(SEARCH("food/small batch", N3156)),"small batch",ISNUMBER(SEARCH("games/mobile games", N3156)),"mobile games",ISNUMBER(SEARCH("games/tabletop games", N3156)),"tabletop games",ISNUMBER(SEARCH("games/video games", N3156)),"video games",ISNUMBER(SEARCH("music/classical music", N3156)),"classical music",ISNUMBER(SEARCH("music/electronic music", N3156)),"electronic music",ISNUMBER(SEARCH("music/faith", N3156)),"faith",ISNUMBER(SEARCH("music/indie rock", N3156)),"indie rock",ISNUMBER(SEARCH("music/jazz", N3156)),"jazz",ISNUMBER(SEARCH("music/metal", N3156)),"metal",ISNUMBER(SEARCH("music/pop", N3156)),"pop",ISNUMBER(SEARCH("music/rock", N3156)),"rock",ISNUMBER(SEARCH("music/world music", N3156)),"world music",ISNUMBER(SEARCH("journalism/audio", N3156)),"audio",ISNUMBER(SEARCH("photography/nature", N3156)),"nature",ISNUMBER(SEARCH("photography/people", N3156)),"people",ISNUMBER(SEARCH("photography/photobooks", N3156)),"photobooks",ISNUMBER(SEARCH("photography/places", N3156)),"places",ISNUMBER(SEARCH("publishing/art books", N3156)),"art books",ISNUMBER(SEARCH("publishing/children's books", N3156)),"children's books",ISNUMBER(SEARCH("publishing/fiction", N3156)),"fiction",ISNUMBER(SEARCH("publishing/nonfiction", N3156)),"nonfiction",ISNUMBER(SEARCH("publishing/radio &amp; podcasts", N3156)),"radio &amp; podcasts",ISNUMBER(SEARCH("publishing/translations", N3156)),"translations",ISNUMBER(SEARCH("technology/gadgets", N3156)),"gadgets",ISNUMBER(SEARCH("technology/hardware", N3156)),"hardware",ISNUMBER(SEARCH("technology/makerspaces", N3156)),"makerspaces",ISNUMBER(SEARCH("technology/space exploration", N3156)),"space exploration",ISNUMBER(SEARCH("technology/wearables", N3156)),"wearables",ISNUMBER(SEARCH("technology/web", N3156)),"web",ISNUMBER(SEARCH("theater/musical", N3156)),"musical",ISNUMBER(SEARCH("theater/plays", N3156)),"plays",ISNUMBER(SEARCH("theater/spaces", N3156)),"spaces")</f>
        <v>plays</v>
      </c>
      <c r="S3156" s="6">
        <f t="shared" si="248"/>
        <v>40970.875671296293</v>
      </c>
      <c r="T3156" s="6">
        <f t="shared" si="249"/>
        <v>41000.834004629629</v>
      </c>
    </row>
    <row r="3157" spans="1:20" ht="48" hidden="1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tr">
        <f t="shared" si="247"/>
        <v>theater</v>
      </c>
      <c r="R3157" t="str" cm="1">
        <f t="array" ref="R3157">_xlfn.IFS(ISNUMBER(SEARCH("film &amp; video/television", N3157)),"television",ISNUMBER(SEARCH("film &amp; video/animation", N3157)),"animation",ISNUMBER(SEARCH("film &amp; video/documentary", N3157)),"documentary",ISNUMBER(SEARCH("film &amp; video/drama", N3157)),"drama",ISNUMBER(SEARCH("film &amp; video/science fiction", N3157)),"science fiction",ISNUMBER(SEARCH("film &amp; video/shorts", N3157)),"shorts",ISNUMBER(SEARCH("food/food trucks", N3157)),"food trucks",ISNUMBER(SEARCH("food/restaurants", N3157)),"restaurants",ISNUMBER(SEARCH("food/small batch", N3157)),"small batch",ISNUMBER(SEARCH("games/mobile games", N3157)),"mobile games",ISNUMBER(SEARCH("games/tabletop games", N3157)),"tabletop games",ISNUMBER(SEARCH("games/video games", N3157)),"video games",ISNUMBER(SEARCH("music/classical music", N3157)),"classical music",ISNUMBER(SEARCH("music/electronic music", N3157)),"electronic music",ISNUMBER(SEARCH("music/faith", N3157)),"faith",ISNUMBER(SEARCH("music/indie rock", N3157)),"indie rock",ISNUMBER(SEARCH("music/jazz", N3157)),"jazz",ISNUMBER(SEARCH("music/metal", N3157)),"metal",ISNUMBER(SEARCH("music/pop", N3157)),"pop",ISNUMBER(SEARCH("music/rock", N3157)),"rock",ISNUMBER(SEARCH("music/world music", N3157)),"world music",ISNUMBER(SEARCH("journalism/audio", N3157)),"audio",ISNUMBER(SEARCH("photography/nature", N3157)),"nature",ISNUMBER(SEARCH("photography/people", N3157)),"people",ISNUMBER(SEARCH("photography/photobooks", N3157)),"photobooks",ISNUMBER(SEARCH("photography/places", N3157)),"places",ISNUMBER(SEARCH("publishing/art books", N3157)),"art books",ISNUMBER(SEARCH("publishing/children's books", N3157)),"children's books",ISNUMBER(SEARCH("publishing/fiction", N3157)),"fiction",ISNUMBER(SEARCH("publishing/nonfiction", N3157)),"nonfiction",ISNUMBER(SEARCH("publishing/radio &amp; podcasts", N3157)),"radio &amp; podcasts",ISNUMBER(SEARCH("publishing/translations", N3157)),"translations",ISNUMBER(SEARCH("technology/gadgets", N3157)),"gadgets",ISNUMBER(SEARCH("technology/hardware", N3157)),"hardware",ISNUMBER(SEARCH("technology/makerspaces", N3157)),"makerspaces",ISNUMBER(SEARCH("technology/space exploration", N3157)),"space exploration",ISNUMBER(SEARCH("technology/wearables", N3157)),"wearables",ISNUMBER(SEARCH("technology/web", N3157)),"web",ISNUMBER(SEARCH("theater/musical", N3157)),"musical",ISNUMBER(SEARCH("theater/plays", N3157)),"plays",ISNUMBER(SEARCH("theater/spaces", N3157)),"spaces")</f>
        <v>plays</v>
      </c>
      <c r="S3157" s="6">
        <f t="shared" si="248"/>
        <v>41233.499131944445</v>
      </c>
      <c r="T3157" s="6">
        <f t="shared" si="249"/>
        <v>41263.499131944445</v>
      </c>
    </row>
    <row r="3158" spans="1:20" ht="48" hidden="1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tr">
        <f t="shared" si="247"/>
        <v>theater</v>
      </c>
      <c r="R3158" t="str" cm="1">
        <f t="array" ref="R3158">_xlfn.IFS(ISNUMBER(SEARCH("film &amp; video/television", N3158)),"television",ISNUMBER(SEARCH("film &amp; video/animation", N3158)),"animation",ISNUMBER(SEARCH("film &amp; video/documentary", N3158)),"documentary",ISNUMBER(SEARCH("film &amp; video/drama", N3158)),"drama",ISNUMBER(SEARCH("film &amp; video/science fiction", N3158)),"science fiction",ISNUMBER(SEARCH("film &amp; video/shorts", N3158)),"shorts",ISNUMBER(SEARCH("food/food trucks", N3158)),"food trucks",ISNUMBER(SEARCH("food/restaurants", N3158)),"restaurants",ISNUMBER(SEARCH("food/small batch", N3158)),"small batch",ISNUMBER(SEARCH("games/mobile games", N3158)),"mobile games",ISNUMBER(SEARCH("games/tabletop games", N3158)),"tabletop games",ISNUMBER(SEARCH("games/video games", N3158)),"video games",ISNUMBER(SEARCH("music/classical music", N3158)),"classical music",ISNUMBER(SEARCH("music/electronic music", N3158)),"electronic music",ISNUMBER(SEARCH("music/faith", N3158)),"faith",ISNUMBER(SEARCH("music/indie rock", N3158)),"indie rock",ISNUMBER(SEARCH("music/jazz", N3158)),"jazz",ISNUMBER(SEARCH("music/metal", N3158)),"metal",ISNUMBER(SEARCH("music/pop", N3158)),"pop",ISNUMBER(SEARCH("music/rock", N3158)),"rock",ISNUMBER(SEARCH("music/world music", N3158)),"world music",ISNUMBER(SEARCH("journalism/audio", N3158)),"audio",ISNUMBER(SEARCH("photography/nature", N3158)),"nature",ISNUMBER(SEARCH("photography/people", N3158)),"people",ISNUMBER(SEARCH("photography/photobooks", N3158)),"photobooks",ISNUMBER(SEARCH("photography/places", N3158)),"places",ISNUMBER(SEARCH("publishing/art books", N3158)),"art books",ISNUMBER(SEARCH("publishing/children's books", N3158)),"children's books",ISNUMBER(SEARCH("publishing/fiction", N3158)),"fiction",ISNUMBER(SEARCH("publishing/nonfiction", N3158)),"nonfiction",ISNUMBER(SEARCH("publishing/radio &amp; podcasts", N3158)),"radio &amp; podcasts",ISNUMBER(SEARCH("publishing/translations", N3158)),"translations",ISNUMBER(SEARCH("technology/gadgets", N3158)),"gadgets",ISNUMBER(SEARCH("technology/hardware", N3158)),"hardware",ISNUMBER(SEARCH("technology/makerspaces", N3158)),"makerspaces",ISNUMBER(SEARCH("technology/space exploration", N3158)),"space exploration",ISNUMBER(SEARCH("technology/wearables", N3158)),"wearables",ISNUMBER(SEARCH("technology/web", N3158)),"web",ISNUMBER(SEARCH("theater/musical", N3158)),"musical",ISNUMBER(SEARCH("theater/plays", N3158)),"plays",ISNUMBER(SEARCH("theater/spaces", N3158)),"spaces")</f>
        <v>plays</v>
      </c>
      <c r="S3158" s="6">
        <f t="shared" si="248"/>
        <v>41026.953055555554</v>
      </c>
      <c r="T3158" s="6">
        <f t="shared" si="249"/>
        <v>41061.953055555554</v>
      </c>
    </row>
    <row r="3159" spans="1:20" ht="32" hidden="1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tr">
        <f t="shared" si="247"/>
        <v>theater</v>
      </c>
      <c r="R3159" t="str" cm="1">
        <f t="array" ref="R3159">_xlfn.IFS(ISNUMBER(SEARCH("film &amp; video/television", N3159)),"television",ISNUMBER(SEARCH("film &amp; video/animation", N3159)),"animation",ISNUMBER(SEARCH("film &amp; video/documentary", N3159)),"documentary",ISNUMBER(SEARCH("film &amp; video/drama", N3159)),"drama",ISNUMBER(SEARCH("film &amp; video/science fiction", N3159)),"science fiction",ISNUMBER(SEARCH("film &amp; video/shorts", N3159)),"shorts",ISNUMBER(SEARCH("food/food trucks", N3159)),"food trucks",ISNUMBER(SEARCH("food/restaurants", N3159)),"restaurants",ISNUMBER(SEARCH("food/small batch", N3159)),"small batch",ISNUMBER(SEARCH("games/mobile games", N3159)),"mobile games",ISNUMBER(SEARCH("games/tabletop games", N3159)),"tabletop games",ISNUMBER(SEARCH("games/video games", N3159)),"video games",ISNUMBER(SEARCH("music/classical music", N3159)),"classical music",ISNUMBER(SEARCH("music/electronic music", N3159)),"electronic music",ISNUMBER(SEARCH("music/faith", N3159)),"faith",ISNUMBER(SEARCH("music/indie rock", N3159)),"indie rock",ISNUMBER(SEARCH("music/jazz", N3159)),"jazz",ISNUMBER(SEARCH("music/metal", N3159)),"metal",ISNUMBER(SEARCH("music/pop", N3159)),"pop",ISNUMBER(SEARCH("music/rock", N3159)),"rock",ISNUMBER(SEARCH("music/world music", N3159)),"world music",ISNUMBER(SEARCH("journalism/audio", N3159)),"audio",ISNUMBER(SEARCH("photography/nature", N3159)),"nature",ISNUMBER(SEARCH("photography/people", N3159)),"people",ISNUMBER(SEARCH("photography/photobooks", N3159)),"photobooks",ISNUMBER(SEARCH("photography/places", N3159)),"places",ISNUMBER(SEARCH("publishing/art books", N3159)),"art books",ISNUMBER(SEARCH("publishing/children's books", N3159)),"children's books",ISNUMBER(SEARCH("publishing/fiction", N3159)),"fiction",ISNUMBER(SEARCH("publishing/nonfiction", N3159)),"nonfiction",ISNUMBER(SEARCH("publishing/radio &amp; podcasts", N3159)),"radio &amp; podcasts",ISNUMBER(SEARCH("publishing/translations", N3159)),"translations",ISNUMBER(SEARCH("technology/gadgets", N3159)),"gadgets",ISNUMBER(SEARCH("technology/hardware", N3159)),"hardware",ISNUMBER(SEARCH("technology/makerspaces", N3159)),"makerspaces",ISNUMBER(SEARCH("technology/space exploration", N3159)),"space exploration",ISNUMBER(SEARCH("technology/wearables", N3159)),"wearables",ISNUMBER(SEARCH("technology/web", N3159)),"web",ISNUMBER(SEARCH("theater/musical", N3159)),"musical",ISNUMBER(SEARCH("theater/plays", N3159)),"plays",ISNUMBER(SEARCH("theater/spaces", N3159)),"spaces")</f>
        <v>plays</v>
      </c>
      <c r="S3159" s="6">
        <f t="shared" si="248"/>
        <v>41829.788252314815</v>
      </c>
      <c r="T3159" s="6">
        <f t="shared" si="249"/>
        <v>41839.208333333336</v>
      </c>
    </row>
    <row r="3160" spans="1:20" ht="32" hidden="1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tr">
        <f t="shared" si="247"/>
        <v>theater</v>
      </c>
      <c r="R3160" t="str" cm="1">
        <f t="array" ref="R3160">_xlfn.IFS(ISNUMBER(SEARCH("film &amp; video/television", N3160)),"television",ISNUMBER(SEARCH("film &amp; video/animation", N3160)),"animation",ISNUMBER(SEARCH("film &amp; video/documentary", N3160)),"documentary",ISNUMBER(SEARCH("film &amp; video/drama", N3160)),"drama",ISNUMBER(SEARCH("film &amp; video/science fiction", N3160)),"science fiction",ISNUMBER(SEARCH("film &amp; video/shorts", N3160)),"shorts",ISNUMBER(SEARCH("food/food trucks", N3160)),"food trucks",ISNUMBER(SEARCH("food/restaurants", N3160)),"restaurants",ISNUMBER(SEARCH("food/small batch", N3160)),"small batch",ISNUMBER(SEARCH("games/mobile games", N3160)),"mobile games",ISNUMBER(SEARCH("games/tabletop games", N3160)),"tabletop games",ISNUMBER(SEARCH("games/video games", N3160)),"video games",ISNUMBER(SEARCH("music/classical music", N3160)),"classical music",ISNUMBER(SEARCH("music/electronic music", N3160)),"electronic music",ISNUMBER(SEARCH("music/faith", N3160)),"faith",ISNUMBER(SEARCH("music/indie rock", N3160)),"indie rock",ISNUMBER(SEARCH("music/jazz", N3160)),"jazz",ISNUMBER(SEARCH("music/metal", N3160)),"metal",ISNUMBER(SEARCH("music/pop", N3160)),"pop",ISNUMBER(SEARCH("music/rock", N3160)),"rock",ISNUMBER(SEARCH("music/world music", N3160)),"world music",ISNUMBER(SEARCH("journalism/audio", N3160)),"audio",ISNUMBER(SEARCH("photography/nature", N3160)),"nature",ISNUMBER(SEARCH("photography/people", N3160)),"people",ISNUMBER(SEARCH("photography/photobooks", N3160)),"photobooks",ISNUMBER(SEARCH("photography/places", N3160)),"places",ISNUMBER(SEARCH("publishing/art books", N3160)),"art books",ISNUMBER(SEARCH("publishing/children's books", N3160)),"children's books",ISNUMBER(SEARCH("publishing/fiction", N3160)),"fiction",ISNUMBER(SEARCH("publishing/nonfiction", N3160)),"nonfiction",ISNUMBER(SEARCH("publishing/radio &amp; podcasts", N3160)),"radio &amp; podcasts",ISNUMBER(SEARCH("publishing/translations", N3160)),"translations",ISNUMBER(SEARCH("technology/gadgets", N3160)),"gadgets",ISNUMBER(SEARCH("technology/hardware", N3160)),"hardware",ISNUMBER(SEARCH("technology/makerspaces", N3160)),"makerspaces",ISNUMBER(SEARCH("technology/space exploration", N3160)),"space exploration",ISNUMBER(SEARCH("technology/wearables", N3160)),"wearables",ISNUMBER(SEARCH("technology/web", N3160)),"web",ISNUMBER(SEARCH("theater/musical", N3160)),"musical",ISNUMBER(SEARCH("theater/plays", N3160)),"plays",ISNUMBER(SEARCH("theater/spaces", N3160)),"spaces")</f>
        <v>plays</v>
      </c>
      <c r="S3160" s="6">
        <f t="shared" si="248"/>
        <v>41447.839722222219</v>
      </c>
      <c r="T3160" s="6">
        <f t="shared" si="249"/>
        <v>41477.839722222219</v>
      </c>
    </row>
    <row r="3161" spans="1:20" ht="32" hidden="1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tr">
        <f t="shared" si="247"/>
        <v>theater</v>
      </c>
      <c r="R3161" t="str" cm="1">
        <f t="array" ref="R3161">_xlfn.IFS(ISNUMBER(SEARCH("film &amp; video/television", N3161)),"television",ISNUMBER(SEARCH("film &amp; video/animation", N3161)),"animation",ISNUMBER(SEARCH("film &amp; video/documentary", N3161)),"documentary",ISNUMBER(SEARCH("film &amp; video/drama", N3161)),"drama",ISNUMBER(SEARCH("film &amp; video/science fiction", N3161)),"science fiction",ISNUMBER(SEARCH("film &amp; video/shorts", N3161)),"shorts",ISNUMBER(SEARCH("food/food trucks", N3161)),"food trucks",ISNUMBER(SEARCH("food/restaurants", N3161)),"restaurants",ISNUMBER(SEARCH("food/small batch", N3161)),"small batch",ISNUMBER(SEARCH("games/mobile games", N3161)),"mobile games",ISNUMBER(SEARCH("games/tabletop games", N3161)),"tabletop games",ISNUMBER(SEARCH("games/video games", N3161)),"video games",ISNUMBER(SEARCH("music/classical music", N3161)),"classical music",ISNUMBER(SEARCH("music/electronic music", N3161)),"electronic music",ISNUMBER(SEARCH("music/faith", N3161)),"faith",ISNUMBER(SEARCH("music/indie rock", N3161)),"indie rock",ISNUMBER(SEARCH("music/jazz", N3161)),"jazz",ISNUMBER(SEARCH("music/metal", N3161)),"metal",ISNUMBER(SEARCH("music/pop", N3161)),"pop",ISNUMBER(SEARCH("music/rock", N3161)),"rock",ISNUMBER(SEARCH("music/world music", N3161)),"world music",ISNUMBER(SEARCH("journalism/audio", N3161)),"audio",ISNUMBER(SEARCH("photography/nature", N3161)),"nature",ISNUMBER(SEARCH("photography/people", N3161)),"people",ISNUMBER(SEARCH("photography/photobooks", N3161)),"photobooks",ISNUMBER(SEARCH("photography/places", N3161)),"places",ISNUMBER(SEARCH("publishing/art books", N3161)),"art books",ISNUMBER(SEARCH("publishing/children's books", N3161)),"children's books",ISNUMBER(SEARCH("publishing/fiction", N3161)),"fiction",ISNUMBER(SEARCH("publishing/nonfiction", N3161)),"nonfiction",ISNUMBER(SEARCH("publishing/radio &amp; podcasts", N3161)),"radio &amp; podcasts",ISNUMBER(SEARCH("publishing/translations", N3161)),"translations",ISNUMBER(SEARCH("technology/gadgets", N3161)),"gadgets",ISNUMBER(SEARCH("technology/hardware", N3161)),"hardware",ISNUMBER(SEARCH("technology/makerspaces", N3161)),"makerspaces",ISNUMBER(SEARCH("technology/space exploration", N3161)),"space exploration",ISNUMBER(SEARCH("technology/wearables", N3161)),"wearables",ISNUMBER(SEARCH("technology/web", N3161)),"web",ISNUMBER(SEARCH("theater/musical", N3161)),"musical",ISNUMBER(SEARCH("theater/plays", N3161)),"plays",ISNUMBER(SEARCH("theater/spaces", N3161)),"spaces")</f>
        <v>plays</v>
      </c>
      <c r="S3161" s="6">
        <f t="shared" si="248"/>
        <v>40884.066678240742</v>
      </c>
      <c r="T3161" s="6">
        <f t="shared" si="249"/>
        <v>40926.958333333336</v>
      </c>
    </row>
    <row r="3162" spans="1:20" ht="48" hidden="1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tr">
        <f t="shared" si="247"/>
        <v>theater</v>
      </c>
      <c r="R3162" t="str" cm="1">
        <f t="array" ref="R3162">_xlfn.IFS(ISNUMBER(SEARCH("film &amp; video/television", N3162)),"television",ISNUMBER(SEARCH("film &amp; video/animation", N3162)),"animation",ISNUMBER(SEARCH("film &amp; video/documentary", N3162)),"documentary",ISNUMBER(SEARCH("film &amp; video/drama", N3162)),"drama",ISNUMBER(SEARCH("film &amp; video/science fiction", N3162)),"science fiction",ISNUMBER(SEARCH("film &amp; video/shorts", N3162)),"shorts",ISNUMBER(SEARCH("food/food trucks", N3162)),"food trucks",ISNUMBER(SEARCH("food/restaurants", N3162)),"restaurants",ISNUMBER(SEARCH("food/small batch", N3162)),"small batch",ISNUMBER(SEARCH("games/mobile games", N3162)),"mobile games",ISNUMBER(SEARCH("games/tabletop games", N3162)),"tabletop games",ISNUMBER(SEARCH("games/video games", N3162)),"video games",ISNUMBER(SEARCH("music/classical music", N3162)),"classical music",ISNUMBER(SEARCH("music/electronic music", N3162)),"electronic music",ISNUMBER(SEARCH("music/faith", N3162)),"faith",ISNUMBER(SEARCH("music/indie rock", N3162)),"indie rock",ISNUMBER(SEARCH("music/jazz", N3162)),"jazz",ISNUMBER(SEARCH("music/metal", N3162)),"metal",ISNUMBER(SEARCH("music/pop", N3162)),"pop",ISNUMBER(SEARCH("music/rock", N3162)),"rock",ISNUMBER(SEARCH("music/world music", N3162)),"world music",ISNUMBER(SEARCH("journalism/audio", N3162)),"audio",ISNUMBER(SEARCH("photography/nature", N3162)),"nature",ISNUMBER(SEARCH("photography/people", N3162)),"people",ISNUMBER(SEARCH("photography/photobooks", N3162)),"photobooks",ISNUMBER(SEARCH("photography/places", N3162)),"places",ISNUMBER(SEARCH("publishing/art books", N3162)),"art books",ISNUMBER(SEARCH("publishing/children's books", N3162)),"children's books",ISNUMBER(SEARCH("publishing/fiction", N3162)),"fiction",ISNUMBER(SEARCH("publishing/nonfiction", N3162)),"nonfiction",ISNUMBER(SEARCH("publishing/radio &amp; podcasts", N3162)),"radio &amp; podcasts",ISNUMBER(SEARCH("publishing/translations", N3162)),"translations",ISNUMBER(SEARCH("technology/gadgets", N3162)),"gadgets",ISNUMBER(SEARCH("technology/hardware", N3162)),"hardware",ISNUMBER(SEARCH("technology/makerspaces", N3162)),"makerspaces",ISNUMBER(SEARCH("technology/space exploration", N3162)),"space exploration",ISNUMBER(SEARCH("technology/wearables", N3162)),"wearables",ISNUMBER(SEARCH("technology/web", N3162)),"web",ISNUMBER(SEARCH("theater/musical", N3162)),"musical",ISNUMBER(SEARCH("theater/plays", N3162)),"plays",ISNUMBER(SEARCH("theater/spaces", N3162)),"spaces")</f>
        <v>plays</v>
      </c>
      <c r="S3162" s="6">
        <f t="shared" si="248"/>
        <v>41841.26489583333</v>
      </c>
      <c r="T3162" s="6">
        <f t="shared" si="249"/>
        <v>41864.207638888889</v>
      </c>
    </row>
    <row r="3163" spans="1:20" ht="48" hidden="1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tr">
        <f t="shared" si="247"/>
        <v>theater</v>
      </c>
      <c r="R3163" t="str" cm="1">
        <f t="array" ref="R3163">_xlfn.IFS(ISNUMBER(SEARCH("film &amp; video/television", N3163)),"television",ISNUMBER(SEARCH("film &amp; video/animation", N3163)),"animation",ISNUMBER(SEARCH("film &amp; video/documentary", N3163)),"documentary",ISNUMBER(SEARCH("film &amp; video/drama", N3163)),"drama",ISNUMBER(SEARCH("film &amp; video/science fiction", N3163)),"science fiction",ISNUMBER(SEARCH("film &amp; video/shorts", N3163)),"shorts",ISNUMBER(SEARCH("food/food trucks", N3163)),"food trucks",ISNUMBER(SEARCH("food/restaurants", N3163)),"restaurants",ISNUMBER(SEARCH("food/small batch", N3163)),"small batch",ISNUMBER(SEARCH("games/mobile games", N3163)),"mobile games",ISNUMBER(SEARCH("games/tabletop games", N3163)),"tabletop games",ISNUMBER(SEARCH("games/video games", N3163)),"video games",ISNUMBER(SEARCH("music/classical music", N3163)),"classical music",ISNUMBER(SEARCH("music/electronic music", N3163)),"electronic music",ISNUMBER(SEARCH("music/faith", N3163)),"faith",ISNUMBER(SEARCH("music/indie rock", N3163)),"indie rock",ISNUMBER(SEARCH("music/jazz", N3163)),"jazz",ISNUMBER(SEARCH("music/metal", N3163)),"metal",ISNUMBER(SEARCH("music/pop", N3163)),"pop",ISNUMBER(SEARCH("music/rock", N3163)),"rock",ISNUMBER(SEARCH("music/world music", N3163)),"world music",ISNUMBER(SEARCH("journalism/audio", N3163)),"audio",ISNUMBER(SEARCH("photography/nature", N3163)),"nature",ISNUMBER(SEARCH("photography/people", N3163)),"people",ISNUMBER(SEARCH("photography/photobooks", N3163)),"photobooks",ISNUMBER(SEARCH("photography/places", N3163)),"places",ISNUMBER(SEARCH("publishing/art books", N3163)),"art books",ISNUMBER(SEARCH("publishing/children's books", N3163)),"children's books",ISNUMBER(SEARCH("publishing/fiction", N3163)),"fiction",ISNUMBER(SEARCH("publishing/nonfiction", N3163)),"nonfiction",ISNUMBER(SEARCH("publishing/radio &amp; podcasts", N3163)),"radio &amp; podcasts",ISNUMBER(SEARCH("publishing/translations", N3163)),"translations",ISNUMBER(SEARCH("technology/gadgets", N3163)),"gadgets",ISNUMBER(SEARCH("technology/hardware", N3163)),"hardware",ISNUMBER(SEARCH("technology/makerspaces", N3163)),"makerspaces",ISNUMBER(SEARCH("technology/space exploration", N3163)),"space exploration",ISNUMBER(SEARCH("technology/wearables", N3163)),"wearables",ISNUMBER(SEARCH("technology/web", N3163)),"web",ISNUMBER(SEARCH("theater/musical", N3163)),"musical",ISNUMBER(SEARCH("theater/plays", N3163)),"plays",ISNUMBER(SEARCH("theater/spaces", N3163)),"spaces")</f>
        <v>plays</v>
      </c>
      <c r="S3163" s="6">
        <f t="shared" si="248"/>
        <v>41897.536134259259</v>
      </c>
      <c r="T3163" s="6">
        <f t="shared" si="249"/>
        <v>41927.536134259259</v>
      </c>
    </row>
    <row r="3164" spans="1:20" ht="48" hidden="1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tr">
        <f t="shared" si="247"/>
        <v>theater</v>
      </c>
      <c r="R3164" t="str" cm="1">
        <f t="array" ref="R3164">_xlfn.IFS(ISNUMBER(SEARCH("film &amp; video/television", N3164)),"television",ISNUMBER(SEARCH("film &amp; video/animation", N3164)),"animation",ISNUMBER(SEARCH("film &amp; video/documentary", N3164)),"documentary",ISNUMBER(SEARCH("film &amp; video/drama", N3164)),"drama",ISNUMBER(SEARCH("film &amp; video/science fiction", N3164)),"science fiction",ISNUMBER(SEARCH("film &amp; video/shorts", N3164)),"shorts",ISNUMBER(SEARCH("food/food trucks", N3164)),"food trucks",ISNUMBER(SEARCH("food/restaurants", N3164)),"restaurants",ISNUMBER(SEARCH("food/small batch", N3164)),"small batch",ISNUMBER(SEARCH("games/mobile games", N3164)),"mobile games",ISNUMBER(SEARCH("games/tabletop games", N3164)),"tabletop games",ISNUMBER(SEARCH("games/video games", N3164)),"video games",ISNUMBER(SEARCH("music/classical music", N3164)),"classical music",ISNUMBER(SEARCH("music/electronic music", N3164)),"electronic music",ISNUMBER(SEARCH("music/faith", N3164)),"faith",ISNUMBER(SEARCH("music/indie rock", N3164)),"indie rock",ISNUMBER(SEARCH("music/jazz", N3164)),"jazz",ISNUMBER(SEARCH("music/metal", N3164)),"metal",ISNUMBER(SEARCH("music/pop", N3164)),"pop",ISNUMBER(SEARCH("music/rock", N3164)),"rock",ISNUMBER(SEARCH("music/world music", N3164)),"world music",ISNUMBER(SEARCH("journalism/audio", N3164)),"audio",ISNUMBER(SEARCH("photography/nature", N3164)),"nature",ISNUMBER(SEARCH("photography/people", N3164)),"people",ISNUMBER(SEARCH("photography/photobooks", N3164)),"photobooks",ISNUMBER(SEARCH("photography/places", N3164)),"places",ISNUMBER(SEARCH("publishing/art books", N3164)),"art books",ISNUMBER(SEARCH("publishing/children's books", N3164)),"children's books",ISNUMBER(SEARCH("publishing/fiction", N3164)),"fiction",ISNUMBER(SEARCH("publishing/nonfiction", N3164)),"nonfiction",ISNUMBER(SEARCH("publishing/radio &amp; podcasts", N3164)),"radio &amp; podcasts",ISNUMBER(SEARCH("publishing/translations", N3164)),"translations",ISNUMBER(SEARCH("technology/gadgets", N3164)),"gadgets",ISNUMBER(SEARCH("technology/hardware", N3164)),"hardware",ISNUMBER(SEARCH("technology/makerspaces", N3164)),"makerspaces",ISNUMBER(SEARCH("technology/space exploration", N3164)),"space exploration",ISNUMBER(SEARCH("technology/wearables", N3164)),"wearables",ISNUMBER(SEARCH("technology/web", N3164)),"web",ISNUMBER(SEARCH("theater/musical", N3164)),"musical",ISNUMBER(SEARCH("theater/plays", N3164)),"plays",ISNUMBER(SEARCH("theater/spaces", N3164)),"spaces")</f>
        <v>plays</v>
      </c>
      <c r="S3164" s="6">
        <f t="shared" si="248"/>
        <v>41799.685902777775</v>
      </c>
      <c r="T3164" s="6">
        <f t="shared" si="24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tr">
        <f t="shared" si="247"/>
        <v>theater</v>
      </c>
      <c r="R3165" t="str" cm="1">
        <f t="array" ref="R3165">_xlfn.IFS(ISNUMBER(SEARCH("film &amp; video/television", N3165)),"television",ISNUMBER(SEARCH("film &amp; video/animation", N3165)),"animation",ISNUMBER(SEARCH("film &amp; video/documentary", N3165)),"documentary",ISNUMBER(SEARCH("film &amp; video/drama", N3165)),"drama",ISNUMBER(SEARCH("film &amp; video/science fiction", N3165)),"science fiction",ISNUMBER(SEARCH("film &amp; video/shorts", N3165)),"shorts",ISNUMBER(SEARCH("food/food trucks", N3165)),"food trucks",ISNUMBER(SEARCH("food/restaurants", N3165)),"restaurants",ISNUMBER(SEARCH("food/small batch", N3165)),"small batch",ISNUMBER(SEARCH("games/mobile games", N3165)),"mobile games",ISNUMBER(SEARCH("games/tabletop games", N3165)),"tabletop games",ISNUMBER(SEARCH("games/video games", N3165)),"video games",ISNUMBER(SEARCH("music/classical music", N3165)),"classical music",ISNUMBER(SEARCH("music/electronic music", N3165)),"electronic music",ISNUMBER(SEARCH("music/faith", N3165)),"faith",ISNUMBER(SEARCH("music/indie rock", N3165)),"indie rock",ISNUMBER(SEARCH("music/jazz", N3165)),"jazz",ISNUMBER(SEARCH("music/metal", N3165)),"metal",ISNUMBER(SEARCH("music/pop", N3165)),"pop",ISNUMBER(SEARCH("music/rock", N3165)),"rock",ISNUMBER(SEARCH("music/world music", N3165)),"world music",ISNUMBER(SEARCH("journalism/audio", N3165)),"audio",ISNUMBER(SEARCH("photography/nature", N3165)),"nature",ISNUMBER(SEARCH("photography/people", N3165)),"people",ISNUMBER(SEARCH("photography/photobooks", N3165)),"photobooks",ISNUMBER(SEARCH("photography/places", N3165)),"places",ISNUMBER(SEARCH("publishing/art books", N3165)),"art books",ISNUMBER(SEARCH("publishing/children's books", N3165)),"children's books",ISNUMBER(SEARCH("publishing/fiction", N3165)),"fiction",ISNUMBER(SEARCH("publishing/nonfiction", N3165)),"nonfiction",ISNUMBER(SEARCH("publishing/radio &amp; podcasts", N3165)),"radio &amp; podcasts",ISNUMBER(SEARCH("publishing/translations", N3165)),"translations",ISNUMBER(SEARCH("technology/gadgets", N3165)),"gadgets",ISNUMBER(SEARCH("technology/hardware", N3165)),"hardware",ISNUMBER(SEARCH("technology/makerspaces", N3165)),"makerspaces",ISNUMBER(SEARCH("technology/space exploration", N3165)),"space exploration",ISNUMBER(SEARCH("technology/wearables", N3165)),"wearables",ISNUMBER(SEARCH("technology/web", N3165)),"web",ISNUMBER(SEARCH("theater/musical", N3165)),"musical",ISNUMBER(SEARCH("theater/plays", N3165)),"plays",ISNUMBER(SEARCH("theater/spaces", N3165)),"spaces")</f>
        <v>plays</v>
      </c>
      <c r="S3165" s="6">
        <f t="shared" si="248"/>
        <v>41775.753761574073</v>
      </c>
      <c r="T3165" s="6">
        <f t="shared" si="249"/>
        <v>41805.753761574073</v>
      </c>
    </row>
    <row r="3166" spans="1:20" ht="48" hidden="1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tr">
        <f t="shared" si="247"/>
        <v>theater</v>
      </c>
      <c r="R3166" t="str" cm="1">
        <f t="array" ref="R3166">_xlfn.IFS(ISNUMBER(SEARCH("film &amp; video/television", N3166)),"television",ISNUMBER(SEARCH("film &amp; video/animation", N3166)),"animation",ISNUMBER(SEARCH("film &amp; video/documentary", N3166)),"documentary",ISNUMBER(SEARCH("film &amp; video/drama", N3166)),"drama",ISNUMBER(SEARCH("film &amp; video/science fiction", N3166)),"science fiction",ISNUMBER(SEARCH("film &amp; video/shorts", N3166)),"shorts",ISNUMBER(SEARCH("food/food trucks", N3166)),"food trucks",ISNUMBER(SEARCH("food/restaurants", N3166)),"restaurants",ISNUMBER(SEARCH("food/small batch", N3166)),"small batch",ISNUMBER(SEARCH("games/mobile games", N3166)),"mobile games",ISNUMBER(SEARCH("games/tabletop games", N3166)),"tabletop games",ISNUMBER(SEARCH("games/video games", N3166)),"video games",ISNUMBER(SEARCH("music/classical music", N3166)),"classical music",ISNUMBER(SEARCH("music/electronic music", N3166)),"electronic music",ISNUMBER(SEARCH("music/faith", N3166)),"faith",ISNUMBER(SEARCH("music/indie rock", N3166)),"indie rock",ISNUMBER(SEARCH("music/jazz", N3166)),"jazz",ISNUMBER(SEARCH("music/metal", N3166)),"metal",ISNUMBER(SEARCH("music/pop", N3166)),"pop",ISNUMBER(SEARCH("music/rock", N3166)),"rock",ISNUMBER(SEARCH("music/world music", N3166)),"world music",ISNUMBER(SEARCH("journalism/audio", N3166)),"audio",ISNUMBER(SEARCH("photography/nature", N3166)),"nature",ISNUMBER(SEARCH("photography/people", N3166)),"people",ISNUMBER(SEARCH("photography/photobooks", N3166)),"photobooks",ISNUMBER(SEARCH("photography/places", N3166)),"places",ISNUMBER(SEARCH("publishing/art books", N3166)),"art books",ISNUMBER(SEARCH("publishing/children's books", N3166)),"children's books",ISNUMBER(SEARCH("publishing/fiction", N3166)),"fiction",ISNUMBER(SEARCH("publishing/nonfiction", N3166)),"nonfiction",ISNUMBER(SEARCH("publishing/radio &amp; podcasts", N3166)),"radio &amp; podcasts",ISNUMBER(SEARCH("publishing/translations", N3166)),"translations",ISNUMBER(SEARCH("technology/gadgets", N3166)),"gadgets",ISNUMBER(SEARCH("technology/hardware", N3166)),"hardware",ISNUMBER(SEARCH("technology/makerspaces", N3166)),"makerspaces",ISNUMBER(SEARCH("technology/space exploration", N3166)),"space exploration",ISNUMBER(SEARCH("technology/wearables", N3166)),"wearables",ISNUMBER(SEARCH("technology/web", N3166)),"web",ISNUMBER(SEARCH("theater/musical", N3166)),"musical",ISNUMBER(SEARCH("theater/plays", N3166)),"plays",ISNUMBER(SEARCH("theater/spaces", N3166)),"spaces")</f>
        <v>plays</v>
      </c>
      <c r="S3166" s="6">
        <f t="shared" si="248"/>
        <v>41766.80572916667</v>
      </c>
      <c r="T3166" s="6">
        <f t="shared" si="249"/>
        <v>41799.80572916667</v>
      </c>
    </row>
    <row r="3167" spans="1:20" ht="48" hidden="1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tr">
        <f t="shared" si="247"/>
        <v>theater</v>
      </c>
      <c r="R3167" t="str" cm="1">
        <f t="array" ref="R3167">_xlfn.IFS(ISNUMBER(SEARCH("film &amp; video/television", N3167)),"television",ISNUMBER(SEARCH("film &amp; video/animation", N3167)),"animation",ISNUMBER(SEARCH("film &amp; video/documentary", N3167)),"documentary",ISNUMBER(SEARCH("film &amp; video/drama", N3167)),"drama",ISNUMBER(SEARCH("film &amp; video/science fiction", N3167)),"science fiction",ISNUMBER(SEARCH("film &amp; video/shorts", N3167)),"shorts",ISNUMBER(SEARCH("food/food trucks", N3167)),"food trucks",ISNUMBER(SEARCH("food/restaurants", N3167)),"restaurants",ISNUMBER(SEARCH("food/small batch", N3167)),"small batch",ISNUMBER(SEARCH("games/mobile games", N3167)),"mobile games",ISNUMBER(SEARCH("games/tabletop games", N3167)),"tabletop games",ISNUMBER(SEARCH("games/video games", N3167)),"video games",ISNUMBER(SEARCH("music/classical music", N3167)),"classical music",ISNUMBER(SEARCH("music/electronic music", N3167)),"electronic music",ISNUMBER(SEARCH("music/faith", N3167)),"faith",ISNUMBER(SEARCH("music/indie rock", N3167)),"indie rock",ISNUMBER(SEARCH("music/jazz", N3167)),"jazz",ISNUMBER(SEARCH("music/metal", N3167)),"metal",ISNUMBER(SEARCH("music/pop", N3167)),"pop",ISNUMBER(SEARCH("music/rock", N3167)),"rock",ISNUMBER(SEARCH("music/world music", N3167)),"world music",ISNUMBER(SEARCH("journalism/audio", N3167)),"audio",ISNUMBER(SEARCH("photography/nature", N3167)),"nature",ISNUMBER(SEARCH("photography/people", N3167)),"people",ISNUMBER(SEARCH("photography/photobooks", N3167)),"photobooks",ISNUMBER(SEARCH("photography/places", N3167)),"places",ISNUMBER(SEARCH("publishing/art books", N3167)),"art books",ISNUMBER(SEARCH("publishing/children's books", N3167)),"children's books",ISNUMBER(SEARCH("publishing/fiction", N3167)),"fiction",ISNUMBER(SEARCH("publishing/nonfiction", N3167)),"nonfiction",ISNUMBER(SEARCH("publishing/radio &amp; podcasts", N3167)),"radio &amp; podcasts",ISNUMBER(SEARCH("publishing/translations", N3167)),"translations",ISNUMBER(SEARCH("technology/gadgets", N3167)),"gadgets",ISNUMBER(SEARCH("technology/hardware", N3167)),"hardware",ISNUMBER(SEARCH("technology/makerspaces", N3167)),"makerspaces",ISNUMBER(SEARCH("technology/space exploration", N3167)),"space exploration",ISNUMBER(SEARCH("technology/wearables", N3167)),"wearables",ISNUMBER(SEARCH("technology/web", N3167)),"web",ISNUMBER(SEARCH("theater/musical", N3167)),"musical",ISNUMBER(SEARCH("theater/plays", N3167)),"plays",ISNUMBER(SEARCH("theater/spaces", N3167)),"spaces")</f>
        <v>plays</v>
      </c>
      <c r="S3167" s="6">
        <f t="shared" si="248"/>
        <v>40644.159259259257</v>
      </c>
      <c r="T3167" s="6">
        <f t="shared" si="249"/>
        <v>40666.165972222225</v>
      </c>
    </row>
    <row r="3168" spans="1:20" ht="48" hidden="1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tr">
        <f t="shared" si="247"/>
        <v>theater</v>
      </c>
      <c r="R3168" t="str" cm="1">
        <f t="array" ref="R3168">_xlfn.IFS(ISNUMBER(SEARCH("film &amp; video/television", N3168)),"television",ISNUMBER(SEARCH("film &amp; video/animation", N3168)),"animation",ISNUMBER(SEARCH("film &amp; video/documentary", N3168)),"documentary",ISNUMBER(SEARCH("film &amp; video/drama", N3168)),"drama",ISNUMBER(SEARCH("film &amp; video/science fiction", N3168)),"science fiction",ISNUMBER(SEARCH("film &amp; video/shorts", N3168)),"shorts",ISNUMBER(SEARCH("food/food trucks", N3168)),"food trucks",ISNUMBER(SEARCH("food/restaurants", N3168)),"restaurants",ISNUMBER(SEARCH("food/small batch", N3168)),"small batch",ISNUMBER(SEARCH("games/mobile games", N3168)),"mobile games",ISNUMBER(SEARCH("games/tabletop games", N3168)),"tabletop games",ISNUMBER(SEARCH("games/video games", N3168)),"video games",ISNUMBER(SEARCH("music/classical music", N3168)),"classical music",ISNUMBER(SEARCH("music/electronic music", N3168)),"electronic music",ISNUMBER(SEARCH("music/faith", N3168)),"faith",ISNUMBER(SEARCH("music/indie rock", N3168)),"indie rock",ISNUMBER(SEARCH("music/jazz", N3168)),"jazz",ISNUMBER(SEARCH("music/metal", N3168)),"metal",ISNUMBER(SEARCH("music/pop", N3168)),"pop",ISNUMBER(SEARCH("music/rock", N3168)),"rock",ISNUMBER(SEARCH("music/world music", N3168)),"world music",ISNUMBER(SEARCH("journalism/audio", N3168)),"audio",ISNUMBER(SEARCH("photography/nature", N3168)),"nature",ISNUMBER(SEARCH("photography/people", N3168)),"people",ISNUMBER(SEARCH("photography/photobooks", N3168)),"photobooks",ISNUMBER(SEARCH("photography/places", N3168)),"places",ISNUMBER(SEARCH("publishing/art books", N3168)),"art books",ISNUMBER(SEARCH("publishing/children's books", N3168)),"children's books",ISNUMBER(SEARCH("publishing/fiction", N3168)),"fiction",ISNUMBER(SEARCH("publishing/nonfiction", N3168)),"nonfiction",ISNUMBER(SEARCH("publishing/radio &amp; podcasts", N3168)),"radio &amp; podcasts",ISNUMBER(SEARCH("publishing/translations", N3168)),"translations",ISNUMBER(SEARCH("technology/gadgets", N3168)),"gadgets",ISNUMBER(SEARCH("technology/hardware", N3168)),"hardware",ISNUMBER(SEARCH("technology/makerspaces", N3168)),"makerspaces",ISNUMBER(SEARCH("technology/space exploration", N3168)),"space exploration",ISNUMBER(SEARCH("technology/wearables", N3168)),"wearables",ISNUMBER(SEARCH("technology/web", N3168)),"web",ISNUMBER(SEARCH("theater/musical", N3168)),"musical",ISNUMBER(SEARCH("theater/plays", N3168)),"plays",ISNUMBER(SEARCH("theater/spaces", N3168)),"spaces")</f>
        <v>plays</v>
      </c>
      <c r="S3168" s="6">
        <f t="shared" si="248"/>
        <v>41940.69158564815</v>
      </c>
      <c r="T3168" s="6">
        <f t="shared" si="249"/>
        <v>41969.332638888889</v>
      </c>
    </row>
    <row r="3169" spans="1:20" ht="32" hidden="1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tr">
        <f t="shared" si="247"/>
        <v>theater</v>
      </c>
      <c r="R3169" t="str" cm="1">
        <f t="array" ref="R3169">_xlfn.IFS(ISNUMBER(SEARCH("film &amp; video/television", N3169)),"television",ISNUMBER(SEARCH("film &amp; video/animation", N3169)),"animation",ISNUMBER(SEARCH("film &amp; video/documentary", N3169)),"documentary",ISNUMBER(SEARCH("film &amp; video/drama", N3169)),"drama",ISNUMBER(SEARCH("film &amp; video/science fiction", N3169)),"science fiction",ISNUMBER(SEARCH("film &amp; video/shorts", N3169)),"shorts",ISNUMBER(SEARCH("food/food trucks", N3169)),"food trucks",ISNUMBER(SEARCH("food/restaurants", N3169)),"restaurants",ISNUMBER(SEARCH("food/small batch", N3169)),"small batch",ISNUMBER(SEARCH("games/mobile games", N3169)),"mobile games",ISNUMBER(SEARCH("games/tabletop games", N3169)),"tabletop games",ISNUMBER(SEARCH("games/video games", N3169)),"video games",ISNUMBER(SEARCH("music/classical music", N3169)),"classical music",ISNUMBER(SEARCH("music/electronic music", N3169)),"electronic music",ISNUMBER(SEARCH("music/faith", N3169)),"faith",ISNUMBER(SEARCH("music/indie rock", N3169)),"indie rock",ISNUMBER(SEARCH("music/jazz", N3169)),"jazz",ISNUMBER(SEARCH("music/metal", N3169)),"metal",ISNUMBER(SEARCH("music/pop", N3169)),"pop",ISNUMBER(SEARCH("music/rock", N3169)),"rock",ISNUMBER(SEARCH("music/world music", N3169)),"world music",ISNUMBER(SEARCH("journalism/audio", N3169)),"audio",ISNUMBER(SEARCH("photography/nature", N3169)),"nature",ISNUMBER(SEARCH("photography/people", N3169)),"people",ISNUMBER(SEARCH("photography/photobooks", N3169)),"photobooks",ISNUMBER(SEARCH("photography/places", N3169)),"places",ISNUMBER(SEARCH("publishing/art books", N3169)),"art books",ISNUMBER(SEARCH("publishing/children's books", N3169)),"children's books",ISNUMBER(SEARCH("publishing/fiction", N3169)),"fiction",ISNUMBER(SEARCH("publishing/nonfiction", N3169)),"nonfiction",ISNUMBER(SEARCH("publishing/radio &amp; podcasts", N3169)),"radio &amp; podcasts",ISNUMBER(SEARCH("publishing/translations", N3169)),"translations",ISNUMBER(SEARCH("technology/gadgets", N3169)),"gadgets",ISNUMBER(SEARCH("technology/hardware", N3169)),"hardware",ISNUMBER(SEARCH("technology/makerspaces", N3169)),"makerspaces",ISNUMBER(SEARCH("technology/space exploration", N3169)),"space exploration",ISNUMBER(SEARCH("technology/wearables", N3169)),"wearables",ISNUMBER(SEARCH("technology/web", N3169)),"web",ISNUMBER(SEARCH("theater/musical", N3169)),"musical",ISNUMBER(SEARCH("theater/plays", N3169)),"plays",ISNUMBER(SEARCH("theater/spaces", N3169)),"spaces")</f>
        <v>plays</v>
      </c>
      <c r="S3169" s="6">
        <f t="shared" si="248"/>
        <v>41839.175706018519</v>
      </c>
      <c r="T3169" s="6">
        <f t="shared" si="249"/>
        <v>41853.175706018519</v>
      </c>
    </row>
    <row r="3170" spans="1:20" ht="48" hidden="1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tr">
        <f t="shared" si="247"/>
        <v>theater</v>
      </c>
      <c r="R3170" t="str" cm="1">
        <f t="array" ref="R3170">_xlfn.IFS(ISNUMBER(SEARCH("film &amp; video/television", N3170)),"television",ISNUMBER(SEARCH("film &amp; video/animation", N3170)),"animation",ISNUMBER(SEARCH("film &amp; video/documentary", N3170)),"documentary",ISNUMBER(SEARCH("film &amp; video/drama", N3170)),"drama",ISNUMBER(SEARCH("film &amp; video/science fiction", N3170)),"science fiction",ISNUMBER(SEARCH("film &amp; video/shorts", N3170)),"shorts",ISNUMBER(SEARCH("food/food trucks", N3170)),"food trucks",ISNUMBER(SEARCH("food/restaurants", N3170)),"restaurants",ISNUMBER(SEARCH("food/small batch", N3170)),"small batch",ISNUMBER(SEARCH("games/mobile games", N3170)),"mobile games",ISNUMBER(SEARCH("games/tabletop games", N3170)),"tabletop games",ISNUMBER(SEARCH("games/video games", N3170)),"video games",ISNUMBER(SEARCH("music/classical music", N3170)),"classical music",ISNUMBER(SEARCH("music/electronic music", N3170)),"electronic music",ISNUMBER(SEARCH("music/faith", N3170)),"faith",ISNUMBER(SEARCH("music/indie rock", N3170)),"indie rock",ISNUMBER(SEARCH("music/jazz", N3170)),"jazz",ISNUMBER(SEARCH("music/metal", N3170)),"metal",ISNUMBER(SEARCH("music/pop", N3170)),"pop",ISNUMBER(SEARCH("music/rock", N3170)),"rock",ISNUMBER(SEARCH("music/world music", N3170)),"world music",ISNUMBER(SEARCH("journalism/audio", N3170)),"audio",ISNUMBER(SEARCH("photography/nature", N3170)),"nature",ISNUMBER(SEARCH("photography/people", N3170)),"people",ISNUMBER(SEARCH("photography/photobooks", N3170)),"photobooks",ISNUMBER(SEARCH("photography/places", N3170)),"places",ISNUMBER(SEARCH("publishing/art books", N3170)),"art books",ISNUMBER(SEARCH("publishing/children's books", N3170)),"children's books",ISNUMBER(SEARCH("publishing/fiction", N3170)),"fiction",ISNUMBER(SEARCH("publishing/nonfiction", N3170)),"nonfiction",ISNUMBER(SEARCH("publishing/radio &amp; podcasts", N3170)),"radio &amp; podcasts",ISNUMBER(SEARCH("publishing/translations", N3170)),"translations",ISNUMBER(SEARCH("technology/gadgets", N3170)),"gadgets",ISNUMBER(SEARCH("technology/hardware", N3170)),"hardware",ISNUMBER(SEARCH("technology/makerspaces", N3170)),"makerspaces",ISNUMBER(SEARCH("technology/space exploration", N3170)),"space exploration",ISNUMBER(SEARCH("technology/wearables", N3170)),"wearables",ISNUMBER(SEARCH("technology/web", N3170)),"web",ISNUMBER(SEARCH("theater/musical", N3170)),"musical",ISNUMBER(SEARCH("theater/plays", N3170)),"plays",ISNUMBER(SEARCH("theater/spaces", N3170)),"spaces")</f>
        <v>plays</v>
      </c>
      <c r="S3170" s="6">
        <f t="shared" si="248"/>
        <v>41772.105937500004</v>
      </c>
      <c r="T3170" s="6">
        <f t="shared" si="24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tr">
        <f t="shared" si="247"/>
        <v>theater</v>
      </c>
      <c r="R3171" t="str" cm="1">
        <f t="array" ref="R3171">_xlfn.IFS(ISNUMBER(SEARCH("film &amp; video/television", N3171)),"television",ISNUMBER(SEARCH("film &amp; video/animation", N3171)),"animation",ISNUMBER(SEARCH("film &amp; video/documentary", N3171)),"documentary",ISNUMBER(SEARCH("film &amp; video/drama", N3171)),"drama",ISNUMBER(SEARCH("film &amp; video/science fiction", N3171)),"science fiction",ISNUMBER(SEARCH("film &amp; video/shorts", N3171)),"shorts",ISNUMBER(SEARCH("food/food trucks", N3171)),"food trucks",ISNUMBER(SEARCH("food/restaurants", N3171)),"restaurants",ISNUMBER(SEARCH("food/small batch", N3171)),"small batch",ISNUMBER(SEARCH("games/mobile games", N3171)),"mobile games",ISNUMBER(SEARCH("games/tabletop games", N3171)),"tabletop games",ISNUMBER(SEARCH("games/video games", N3171)),"video games",ISNUMBER(SEARCH("music/classical music", N3171)),"classical music",ISNUMBER(SEARCH("music/electronic music", N3171)),"electronic music",ISNUMBER(SEARCH("music/faith", N3171)),"faith",ISNUMBER(SEARCH("music/indie rock", N3171)),"indie rock",ISNUMBER(SEARCH("music/jazz", N3171)),"jazz",ISNUMBER(SEARCH("music/metal", N3171)),"metal",ISNUMBER(SEARCH("music/pop", N3171)),"pop",ISNUMBER(SEARCH("music/rock", N3171)),"rock",ISNUMBER(SEARCH("music/world music", N3171)),"world music",ISNUMBER(SEARCH("journalism/audio", N3171)),"audio",ISNUMBER(SEARCH("photography/nature", N3171)),"nature",ISNUMBER(SEARCH("photography/people", N3171)),"people",ISNUMBER(SEARCH("photography/photobooks", N3171)),"photobooks",ISNUMBER(SEARCH("photography/places", N3171)),"places",ISNUMBER(SEARCH("publishing/art books", N3171)),"art books",ISNUMBER(SEARCH("publishing/children's books", N3171)),"children's books",ISNUMBER(SEARCH("publishing/fiction", N3171)),"fiction",ISNUMBER(SEARCH("publishing/nonfiction", N3171)),"nonfiction",ISNUMBER(SEARCH("publishing/radio &amp; podcasts", N3171)),"radio &amp; podcasts",ISNUMBER(SEARCH("publishing/translations", N3171)),"translations",ISNUMBER(SEARCH("technology/gadgets", N3171)),"gadgets",ISNUMBER(SEARCH("technology/hardware", N3171)),"hardware",ISNUMBER(SEARCH("technology/makerspaces", N3171)),"makerspaces",ISNUMBER(SEARCH("technology/space exploration", N3171)),"space exploration",ISNUMBER(SEARCH("technology/wearables", N3171)),"wearables",ISNUMBER(SEARCH("technology/web", N3171)),"web",ISNUMBER(SEARCH("theater/musical", N3171)),"musical",ISNUMBER(SEARCH("theater/plays", N3171)),"plays",ISNUMBER(SEARCH("theater/spaces", N3171)),"spaces")</f>
        <v>plays</v>
      </c>
      <c r="S3171" s="6">
        <f t="shared" si="248"/>
        <v>41591.737974537034</v>
      </c>
      <c r="T3171" s="6">
        <f t="shared" si="249"/>
        <v>41621.207638888889</v>
      </c>
    </row>
    <row r="3172" spans="1:20" ht="32" hidden="1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tr">
        <f t="shared" si="247"/>
        <v>theater</v>
      </c>
      <c r="R3172" t="str" cm="1">
        <f t="array" ref="R3172">_xlfn.IFS(ISNUMBER(SEARCH("film &amp; video/television", N3172)),"television",ISNUMBER(SEARCH("film &amp; video/animation", N3172)),"animation",ISNUMBER(SEARCH("film &amp; video/documentary", N3172)),"documentary",ISNUMBER(SEARCH("film &amp; video/drama", N3172)),"drama",ISNUMBER(SEARCH("film &amp; video/science fiction", N3172)),"science fiction",ISNUMBER(SEARCH("film &amp; video/shorts", N3172)),"shorts",ISNUMBER(SEARCH("food/food trucks", N3172)),"food trucks",ISNUMBER(SEARCH("food/restaurants", N3172)),"restaurants",ISNUMBER(SEARCH("food/small batch", N3172)),"small batch",ISNUMBER(SEARCH("games/mobile games", N3172)),"mobile games",ISNUMBER(SEARCH("games/tabletop games", N3172)),"tabletop games",ISNUMBER(SEARCH("games/video games", N3172)),"video games",ISNUMBER(SEARCH("music/classical music", N3172)),"classical music",ISNUMBER(SEARCH("music/electronic music", N3172)),"electronic music",ISNUMBER(SEARCH("music/faith", N3172)),"faith",ISNUMBER(SEARCH("music/indie rock", N3172)),"indie rock",ISNUMBER(SEARCH("music/jazz", N3172)),"jazz",ISNUMBER(SEARCH("music/metal", N3172)),"metal",ISNUMBER(SEARCH("music/pop", N3172)),"pop",ISNUMBER(SEARCH("music/rock", N3172)),"rock",ISNUMBER(SEARCH("music/world music", N3172)),"world music",ISNUMBER(SEARCH("journalism/audio", N3172)),"audio",ISNUMBER(SEARCH("photography/nature", N3172)),"nature",ISNUMBER(SEARCH("photography/people", N3172)),"people",ISNUMBER(SEARCH("photography/photobooks", N3172)),"photobooks",ISNUMBER(SEARCH("photography/places", N3172)),"places",ISNUMBER(SEARCH("publishing/art books", N3172)),"art books",ISNUMBER(SEARCH("publishing/children's books", N3172)),"children's books",ISNUMBER(SEARCH("publishing/fiction", N3172)),"fiction",ISNUMBER(SEARCH("publishing/nonfiction", N3172)),"nonfiction",ISNUMBER(SEARCH("publishing/radio &amp; podcasts", N3172)),"radio &amp; podcasts",ISNUMBER(SEARCH("publishing/translations", N3172)),"translations",ISNUMBER(SEARCH("technology/gadgets", N3172)),"gadgets",ISNUMBER(SEARCH("technology/hardware", N3172)),"hardware",ISNUMBER(SEARCH("technology/makerspaces", N3172)),"makerspaces",ISNUMBER(SEARCH("technology/space exploration", N3172)),"space exploration",ISNUMBER(SEARCH("technology/wearables", N3172)),"wearables",ISNUMBER(SEARCH("technology/web", N3172)),"web",ISNUMBER(SEARCH("theater/musical", N3172)),"musical",ISNUMBER(SEARCH("theater/plays", N3172)),"plays",ISNUMBER(SEARCH("theater/spaces", N3172)),"spaces")</f>
        <v>plays</v>
      </c>
      <c r="S3172" s="6">
        <f t="shared" si="248"/>
        <v>41789.080370370371</v>
      </c>
      <c r="T3172" s="6">
        <f t="shared" si="249"/>
        <v>41822.166666666664</v>
      </c>
    </row>
    <row r="3173" spans="1:20" ht="48" hidden="1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tr">
        <f t="shared" si="247"/>
        <v>theater</v>
      </c>
      <c r="R3173" t="str" cm="1">
        <f t="array" ref="R3173">_xlfn.IFS(ISNUMBER(SEARCH("film &amp; video/television", N3173)),"television",ISNUMBER(SEARCH("film &amp; video/animation", N3173)),"animation",ISNUMBER(SEARCH("film &amp; video/documentary", N3173)),"documentary",ISNUMBER(SEARCH("film &amp; video/drama", N3173)),"drama",ISNUMBER(SEARCH("film &amp; video/science fiction", N3173)),"science fiction",ISNUMBER(SEARCH("film &amp; video/shorts", N3173)),"shorts",ISNUMBER(SEARCH("food/food trucks", N3173)),"food trucks",ISNUMBER(SEARCH("food/restaurants", N3173)),"restaurants",ISNUMBER(SEARCH("food/small batch", N3173)),"small batch",ISNUMBER(SEARCH("games/mobile games", N3173)),"mobile games",ISNUMBER(SEARCH("games/tabletop games", N3173)),"tabletop games",ISNUMBER(SEARCH("games/video games", N3173)),"video games",ISNUMBER(SEARCH("music/classical music", N3173)),"classical music",ISNUMBER(SEARCH("music/electronic music", N3173)),"electronic music",ISNUMBER(SEARCH("music/faith", N3173)),"faith",ISNUMBER(SEARCH("music/indie rock", N3173)),"indie rock",ISNUMBER(SEARCH("music/jazz", N3173)),"jazz",ISNUMBER(SEARCH("music/metal", N3173)),"metal",ISNUMBER(SEARCH("music/pop", N3173)),"pop",ISNUMBER(SEARCH("music/rock", N3173)),"rock",ISNUMBER(SEARCH("music/world music", N3173)),"world music",ISNUMBER(SEARCH("journalism/audio", N3173)),"audio",ISNUMBER(SEARCH("photography/nature", N3173)),"nature",ISNUMBER(SEARCH("photography/people", N3173)),"people",ISNUMBER(SEARCH("photography/photobooks", N3173)),"photobooks",ISNUMBER(SEARCH("photography/places", N3173)),"places",ISNUMBER(SEARCH("publishing/art books", N3173)),"art books",ISNUMBER(SEARCH("publishing/children's books", N3173)),"children's books",ISNUMBER(SEARCH("publishing/fiction", N3173)),"fiction",ISNUMBER(SEARCH("publishing/nonfiction", N3173)),"nonfiction",ISNUMBER(SEARCH("publishing/radio &amp; podcasts", N3173)),"radio &amp; podcasts",ISNUMBER(SEARCH("publishing/translations", N3173)),"translations",ISNUMBER(SEARCH("technology/gadgets", N3173)),"gadgets",ISNUMBER(SEARCH("technology/hardware", N3173)),"hardware",ISNUMBER(SEARCH("technology/makerspaces", N3173)),"makerspaces",ISNUMBER(SEARCH("technology/space exploration", N3173)),"space exploration",ISNUMBER(SEARCH("technology/wearables", N3173)),"wearables",ISNUMBER(SEARCH("technology/web", N3173)),"web",ISNUMBER(SEARCH("theater/musical", N3173)),"musical",ISNUMBER(SEARCH("theater/plays", N3173)),"plays",ISNUMBER(SEARCH("theater/spaces", N3173)),"spaces")</f>
        <v>plays</v>
      </c>
      <c r="S3173" s="6">
        <f t="shared" si="248"/>
        <v>42466.608310185184</v>
      </c>
      <c r="T3173" s="6">
        <f t="shared" si="249"/>
        <v>42496.608310185184</v>
      </c>
    </row>
    <row r="3174" spans="1:20" ht="48" hidden="1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tr">
        <f t="shared" si="247"/>
        <v>theater</v>
      </c>
      <c r="R3174" t="str" cm="1">
        <f t="array" ref="R3174">_xlfn.IFS(ISNUMBER(SEARCH("film &amp; video/television", N3174)),"television",ISNUMBER(SEARCH("film &amp; video/animation", N3174)),"animation",ISNUMBER(SEARCH("film &amp; video/documentary", N3174)),"documentary",ISNUMBER(SEARCH("film &amp; video/drama", N3174)),"drama",ISNUMBER(SEARCH("film &amp; video/science fiction", N3174)),"science fiction",ISNUMBER(SEARCH("film &amp; video/shorts", N3174)),"shorts",ISNUMBER(SEARCH("food/food trucks", N3174)),"food trucks",ISNUMBER(SEARCH("food/restaurants", N3174)),"restaurants",ISNUMBER(SEARCH("food/small batch", N3174)),"small batch",ISNUMBER(SEARCH("games/mobile games", N3174)),"mobile games",ISNUMBER(SEARCH("games/tabletop games", N3174)),"tabletop games",ISNUMBER(SEARCH("games/video games", N3174)),"video games",ISNUMBER(SEARCH("music/classical music", N3174)),"classical music",ISNUMBER(SEARCH("music/electronic music", N3174)),"electronic music",ISNUMBER(SEARCH("music/faith", N3174)),"faith",ISNUMBER(SEARCH("music/indie rock", N3174)),"indie rock",ISNUMBER(SEARCH("music/jazz", N3174)),"jazz",ISNUMBER(SEARCH("music/metal", N3174)),"metal",ISNUMBER(SEARCH("music/pop", N3174)),"pop",ISNUMBER(SEARCH("music/rock", N3174)),"rock",ISNUMBER(SEARCH("music/world music", N3174)),"world music",ISNUMBER(SEARCH("journalism/audio", N3174)),"audio",ISNUMBER(SEARCH("photography/nature", N3174)),"nature",ISNUMBER(SEARCH("photography/people", N3174)),"people",ISNUMBER(SEARCH("photography/photobooks", N3174)),"photobooks",ISNUMBER(SEARCH("photography/places", N3174)),"places",ISNUMBER(SEARCH("publishing/art books", N3174)),"art books",ISNUMBER(SEARCH("publishing/children's books", N3174)),"children's books",ISNUMBER(SEARCH("publishing/fiction", N3174)),"fiction",ISNUMBER(SEARCH("publishing/nonfiction", N3174)),"nonfiction",ISNUMBER(SEARCH("publishing/radio &amp; podcasts", N3174)),"radio &amp; podcasts",ISNUMBER(SEARCH("publishing/translations", N3174)),"translations",ISNUMBER(SEARCH("technology/gadgets", N3174)),"gadgets",ISNUMBER(SEARCH("technology/hardware", N3174)),"hardware",ISNUMBER(SEARCH("technology/makerspaces", N3174)),"makerspaces",ISNUMBER(SEARCH("technology/space exploration", N3174)),"space exploration",ISNUMBER(SEARCH("technology/wearables", N3174)),"wearables",ISNUMBER(SEARCH("technology/web", N3174)),"web",ISNUMBER(SEARCH("theater/musical", N3174)),"musical",ISNUMBER(SEARCH("theater/plays", N3174)),"plays",ISNUMBER(SEARCH("theater/spaces", N3174)),"spaces")</f>
        <v>plays</v>
      </c>
      <c r="S3174" s="6">
        <f t="shared" si="248"/>
        <v>40923.729953703703</v>
      </c>
      <c r="T3174" s="6">
        <f t="shared" si="24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tr">
        <f t="shared" si="247"/>
        <v>theater</v>
      </c>
      <c r="R3175" t="str" cm="1">
        <f t="array" ref="R3175">_xlfn.IFS(ISNUMBER(SEARCH("film &amp; video/television", N3175)),"television",ISNUMBER(SEARCH("film &amp; video/animation", N3175)),"animation",ISNUMBER(SEARCH("film &amp; video/documentary", N3175)),"documentary",ISNUMBER(SEARCH("film &amp; video/drama", N3175)),"drama",ISNUMBER(SEARCH("film &amp; video/science fiction", N3175)),"science fiction",ISNUMBER(SEARCH("film &amp; video/shorts", N3175)),"shorts",ISNUMBER(SEARCH("food/food trucks", N3175)),"food trucks",ISNUMBER(SEARCH("food/restaurants", N3175)),"restaurants",ISNUMBER(SEARCH("food/small batch", N3175)),"small batch",ISNUMBER(SEARCH("games/mobile games", N3175)),"mobile games",ISNUMBER(SEARCH("games/tabletop games", N3175)),"tabletop games",ISNUMBER(SEARCH("games/video games", N3175)),"video games",ISNUMBER(SEARCH("music/classical music", N3175)),"classical music",ISNUMBER(SEARCH("music/electronic music", N3175)),"electronic music",ISNUMBER(SEARCH("music/faith", N3175)),"faith",ISNUMBER(SEARCH("music/indie rock", N3175)),"indie rock",ISNUMBER(SEARCH("music/jazz", N3175)),"jazz",ISNUMBER(SEARCH("music/metal", N3175)),"metal",ISNUMBER(SEARCH("music/pop", N3175)),"pop",ISNUMBER(SEARCH("music/rock", N3175)),"rock",ISNUMBER(SEARCH("music/world music", N3175)),"world music",ISNUMBER(SEARCH("journalism/audio", N3175)),"audio",ISNUMBER(SEARCH("photography/nature", N3175)),"nature",ISNUMBER(SEARCH("photography/people", N3175)),"people",ISNUMBER(SEARCH("photography/photobooks", N3175)),"photobooks",ISNUMBER(SEARCH("photography/places", N3175)),"places",ISNUMBER(SEARCH("publishing/art books", N3175)),"art books",ISNUMBER(SEARCH("publishing/children's books", N3175)),"children's books",ISNUMBER(SEARCH("publishing/fiction", N3175)),"fiction",ISNUMBER(SEARCH("publishing/nonfiction", N3175)),"nonfiction",ISNUMBER(SEARCH("publishing/radio &amp; podcasts", N3175)),"radio &amp; podcasts",ISNUMBER(SEARCH("publishing/translations", N3175)),"translations",ISNUMBER(SEARCH("technology/gadgets", N3175)),"gadgets",ISNUMBER(SEARCH("technology/hardware", N3175)),"hardware",ISNUMBER(SEARCH("technology/makerspaces", N3175)),"makerspaces",ISNUMBER(SEARCH("technology/space exploration", N3175)),"space exploration",ISNUMBER(SEARCH("technology/wearables", N3175)),"wearables",ISNUMBER(SEARCH("technology/web", N3175)),"web",ISNUMBER(SEARCH("theater/musical", N3175)),"musical",ISNUMBER(SEARCH("theater/plays", N3175)),"plays",ISNUMBER(SEARCH("theater/spaces", N3175)),"spaces")</f>
        <v>plays</v>
      </c>
      <c r="S3175" s="6">
        <f t="shared" si="248"/>
        <v>41878.878379629627</v>
      </c>
      <c r="T3175" s="6">
        <f t="shared" si="24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tr">
        <f t="shared" si="247"/>
        <v>theater</v>
      </c>
      <c r="R3176" t="str" cm="1">
        <f t="array" ref="R3176">_xlfn.IFS(ISNUMBER(SEARCH("film &amp; video/television", N3176)),"television",ISNUMBER(SEARCH("film &amp; video/animation", N3176)),"animation",ISNUMBER(SEARCH("film &amp; video/documentary", N3176)),"documentary",ISNUMBER(SEARCH("film &amp; video/drama", N3176)),"drama",ISNUMBER(SEARCH("film &amp; video/science fiction", N3176)),"science fiction",ISNUMBER(SEARCH("film &amp; video/shorts", N3176)),"shorts",ISNUMBER(SEARCH("food/food trucks", N3176)),"food trucks",ISNUMBER(SEARCH("food/restaurants", N3176)),"restaurants",ISNUMBER(SEARCH("food/small batch", N3176)),"small batch",ISNUMBER(SEARCH("games/mobile games", N3176)),"mobile games",ISNUMBER(SEARCH("games/tabletop games", N3176)),"tabletop games",ISNUMBER(SEARCH("games/video games", N3176)),"video games",ISNUMBER(SEARCH("music/classical music", N3176)),"classical music",ISNUMBER(SEARCH("music/electronic music", N3176)),"electronic music",ISNUMBER(SEARCH("music/faith", N3176)),"faith",ISNUMBER(SEARCH("music/indie rock", N3176)),"indie rock",ISNUMBER(SEARCH("music/jazz", N3176)),"jazz",ISNUMBER(SEARCH("music/metal", N3176)),"metal",ISNUMBER(SEARCH("music/pop", N3176)),"pop",ISNUMBER(SEARCH("music/rock", N3176)),"rock",ISNUMBER(SEARCH("music/world music", N3176)),"world music",ISNUMBER(SEARCH("journalism/audio", N3176)),"audio",ISNUMBER(SEARCH("photography/nature", N3176)),"nature",ISNUMBER(SEARCH("photography/people", N3176)),"people",ISNUMBER(SEARCH("photography/photobooks", N3176)),"photobooks",ISNUMBER(SEARCH("photography/places", N3176)),"places",ISNUMBER(SEARCH("publishing/art books", N3176)),"art books",ISNUMBER(SEARCH("publishing/children's books", N3176)),"children's books",ISNUMBER(SEARCH("publishing/fiction", N3176)),"fiction",ISNUMBER(SEARCH("publishing/nonfiction", N3176)),"nonfiction",ISNUMBER(SEARCH("publishing/radio &amp; podcasts", N3176)),"radio &amp; podcasts",ISNUMBER(SEARCH("publishing/translations", N3176)),"translations",ISNUMBER(SEARCH("technology/gadgets", N3176)),"gadgets",ISNUMBER(SEARCH("technology/hardware", N3176)),"hardware",ISNUMBER(SEARCH("technology/makerspaces", N3176)),"makerspaces",ISNUMBER(SEARCH("technology/space exploration", N3176)),"space exploration",ISNUMBER(SEARCH("technology/wearables", N3176)),"wearables",ISNUMBER(SEARCH("technology/web", N3176)),"web",ISNUMBER(SEARCH("theater/musical", N3176)),"musical",ISNUMBER(SEARCH("theater/plays", N3176)),"plays",ISNUMBER(SEARCH("theater/spaces", N3176)),"spaces")</f>
        <v>plays</v>
      </c>
      <c r="S3176" s="6">
        <f t="shared" si="248"/>
        <v>41862.864675925928</v>
      </c>
      <c r="T3176" s="6">
        <f t="shared" si="249"/>
        <v>41876.864675925928</v>
      </c>
    </row>
    <row r="3177" spans="1:20" ht="48" hidden="1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tr">
        <f t="shared" si="247"/>
        <v>theater</v>
      </c>
      <c r="R3177" t="str" cm="1">
        <f t="array" ref="R3177">_xlfn.IFS(ISNUMBER(SEARCH("film &amp; video/television", N3177)),"television",ISNUMBER(SEARCH("film &amp; video/animation", N3177)),"animation",ISNUMBER(SEARCH("film &amp; video/documentary", N3177)),"documentary",ISNUMBER(SEARCH("film &amp; video/drama", N3177)),"drama",ISNUMBER(SEARCH("film &amp; video/science fiction", N3177)),"science fiction",ISNUMBER(SEARCH("film &amp; video/shorts", N3177)),"shorts",ISNUMBER(SEARCH("food/food trucks", N3177)),"food trucks",ISNUMBER(SEARCH("food/restaurants", N3177)),"restaurants",ISNUMBER(SEARCH("food/small batch", N3177)),"small batch",ISNUMBER(SEARCH("games/mobile games", N3177)),"mobile games",ISNUMBER(SEARCH("games/tabletop games", N3177)),"tabletop games",ISNUMBER(SEARCH("games/video games", N3177)),"video games",ISNUMBER(SEARCH("music/classical music", N3177)),"classical music",ISNUMBER(SEARCH("music/electronic music", N3177)),"electronic music",ISNUMBER(SEARCH("music/faith", N3177)),"faith",ISNUMBER(SEARCH("music/indie rock", N3177)),"indie rock",ISNUMBER(SEARCH("music/jazz", N3177)),"jazz",ISNUMBER(SEARCH("music/metal", N3177)),"metal",ISNUMBER(SEARCH("music/pop", N3177)),"pop",ISNUMBER(SEARCH("music/rock", N3177)),"rock",ISNUMBER(SEARCH("music/world music", N3177)),"world music",ISNUMBER(SEARCH("journalism/audio", N3177)),"audio",ISNUMBER(SEARCH("photography/nature", N3177)),"nature",ISNUMBER(SEARCH("photography/people", N3177)),"people",ISNUMBER(SEARCH("photography/photobooks", N3177)),"photobooks",ISNUMBER(SEARCH("photography/places", N3177)),"places",ISNUMBER(SEARCH("publishing/art books", N3177)),"art books",ISNUMBER(SEARCH("publishing/children's books", N3177)),"children's books",ISNUMBER(SEARCH("publishing/fiction", N3177)),"fiction",ISNUMBER(SEARCH("publishing/nonfiction", N3177)),"nonfiction",ISNUMBER(SEARCH("publishing/radio &amp; podcasts", N3177)),"radio &amp; podcasts",ISNUMBER(SEARCH("publishing/translations", N3177)),"translations",ISNUMBER(SEARCH("technology/gadgets", N3177)),"gadgets",ISNUMBER(SEARCH("technology/hardware", N3177)),"hardware",ISNUMBER(SEARCH("technology/makerspaces", N3177)),"makerspaces",ISNUMBER(SEARCH("technology/space exploration", N3177)),"space exploration",ISNUMBER(SEARCH("technology/wearables", N3177)),"wearables",ISNUMBER(SEARCH("technology/web", N3177)),"web",ISNUMBER(SEARCH("theater/musical", N3177)),"musical",ISNUMBER(SEARCH("theater/plays", N3177)),"plays",ISNUMBER(SEARCH("theater/spaces", N3177)),"spaces")</f>
        <v>plays</v>
      </c>
      <c r="S3177" s="6">
        <f t="shared" si="248"/>
        <v>40531.886886574073</v>
      </c>
      <c r="T3177" s="6">
        <f t="shared" si="249"/>
        <v>40591.886886574073</v>
      </c>
    </row>
    <row r="3178" spans="1:20" ht="48" hidden="1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tr">
        <f t="shared" si="247"/>
        <v>theater</v>
      </c>
      <c r="R3178" t="str" cm="1">
        <f t="array" ref="R3178">_xlfn.IFS(ISNUMBER(SEARCH("film &amp; video/television", N3178)),"television",ISNUMBER(SEARCH("film &amp; video/animation", N3178)),"animation",ISNUMBER(SEARCH("film &amp; video/documentary", N3178)),"documentary",ISNUMBER(SEARCH("film &amp; video/drama", N3178)),"drama",ISNUMBER(SEARCH("film &amp; video/science fiction", N3178)),"science fiction",ISNUMBER(SEARCH("film &amp; video/shorts", N3178)),"shorts",ISNUMBER(SEARCH("food/food trucks", N3178)),"food trucks",ISNUMBER(SEARCH("food/restaurants", N3178)),"restaurants",ISNUMBER(SEARCH("food/small batch", N3178)),"small batch",ISNUMBER(SEARCH("games/mobile games", N3178)),"mobile games",ISNUMBER(SEARCH("games/tabletop games", N3178)),"tabletop games",ISNUMBER(SEARCH("games/video games", N3178)),"video games",ISNUMBER(SEARCH("music/classical music", N3178)),"classical music",ISNUMBER(SEARCH("music/electronic music", N3178)),"electronic music",ISNUMBER(SEARCH("music/faith", N3178)),"faith",ISNUMBER(SEARCH("music/indie rock", N3178)),"indie rock",ISNUMBER(SEARCH("music/jazz", N3178)),"jazz",ISNUMBER(SEARCH("music/metal", N3178)),"metal",ISNUMBER(SEARCH("music/pop", N3178)),"pop",ISNUMBER(SEARCH("music/rock", N3178)),"rock",ISNUMBER(SEARCH("music/world music", N3178)),"world music",ISNUMBER(SEARCH("journalism/audio", N3178)),"audio",ISNUMBER(SEARCH("photography/nature", N3178)),"nature",ISNUMBER(SEARCH("photography/people", N3178)),"people",ISNUMBER(SEARCH("photography/photobooks", N3178)),"photobooks",ISNUMBER(SEARCH("photography/places", N3178)),"places",ISNUMBER(SEARCH("publishing/art books", N3178)),"art books",ISNUMBER(SEARCH("publishing/children's books", N3178)),"children's books",ISNUMBER(SEARCH("publishing/fiction", N3178)),"fiction",ISNUMBER(SEARCH("publishing/nonfiction", N3178)),"nonfiction",ISNUMBER(SEARCH("publishing/radio &amp; podcasts", N3178)),"radio &amp; podcasts",ISNUMBER(SEARCH("publishing/translations", N3178)),"translations",ISNUMBER(SEARCH("technology/gadgets", N3178)),"gadgets",ISNUMBER(SEARCH("technology/hardware", N3178)),"hardware",ISNUMBER(SEARCH("technology/makerspaces", N3178)),"makerspaces",ISNUMBER(SEARCH("technology/space exploration", N3178)),"space exploration",ISNUMBER(SEARCH("technology/wearables", N3178)),"wearables",ISNUMBER(SEARCH("technology/web", N3178)),"web",ISNUMBER(SEARCH("theater/musical", N3178)),"musical",ISNUMBER(SEARCH("theater/plays", N3178)),"plays",ISNUMBER(SEARCH("theater/spaces", N3178)),"spaces")</f>
        <v>plays</v>
      </c>
      <c r="S3178" s="6">
        <f t="shared" si="248"/>
        <v>41477.930914351848</v>
      </c>
      <c r="T3178" s="6">
        <f t="shared" si="249"/>
        <v>41504.625</v>
      </c>
    </row>
    <row r="3179" spans="1:20" ht="48" hidden="1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tr">
        <f t="shared" si="247"/>
        <v>theater</v>
      </c>
      <c r="R3179" t="str" cm="1">
        <f t="array" ref="R3179">_xlfn.IFS(ISNUMBER(SEARCH("film &amp; video/television", N3179)),"television",ISNUMBER(SEARCH("film &amp; video/animation", N3179)),"animation",ISNUMBER(SEARCH("film &amp; video/documentary", N3179)),"documentary",ISNUMBER(SEARCH("film &amp; video/drama", N3179)),"drama",ISNUMBER(SEARCH("film &amp; video/science fiction", N3179)),"science fiction",ISNUMBER(SEARCH("film &amp; video/shorts", N3179)),"shorts",ISNUMBER(SEARCH("food/food trucks", N3179)),"food trucks",ISNUMBER(SEARCH("food/restaurants", N3179)),"restaurants",ISNUMBER(SEARCH("food/small batch", N3179)),"small batch",ISNUMBER(SEARCH("games/mobile games", N3179)),"mobile games",ISNUMBER(SEARCH("games/tabletop games", N3179)),"tabletop games",ISNUMBER(SEARCH("games/video games", N3179)),"video games",ISNUMBER(SEARCH("music/classical music", N3179)),"classical music",ISNUMBER(SEARCH("music/electronic music", N3179)),"electronic music",ISNUMBER(SEARCH("music/faith", N3179)),"faith",ISNUMBER(SEARCH("music/indie rock", N3179)),"indie rock",ISNUMBER(SEARCH("music/jazz", N3179)),"jazz",ISNUMBER(SEARCH("music/metal", N3179)),"metal",ISNUMBER(SEARCH("music/pop", N3179)),"pop",ISNUMBER(SEARCH("music/rock", N3179)),"rock",ISNUMBER(SEARCH("music/world music", N3179)),"world music",ISNUMBER(SEARCH("journalism/audio", N3179)),"audio",ISNUMBER(SEARCH("photography/nature", N3179)),"nature",ISNUMBER(SEARCH("photography/people", N3179)),"people",ISNUMBER(SEARCH("photography/photobooks", N3179)),"photobooks",ISNUMBER(SEARCH("photography/places", N3179)),"places",ISNUMBER(SEARCH("publishing/art books", N3179)),"art books",ISNUMBER(SEARCH("publishing/children's books", N3179)),"children's books",ISNUMBER(SEARCH("publishing/fiction", N3179)),"fiction",ISNUMBER(SEARCH("publishing/nonfiction", N3179)),"nonfiction",ISNUMBER(SEARCH("publishing/radio &amp; podcasts", N3179)),"radio &amp; podcasts",ISNUMBER(SEARCH("publishing/translations", N3179)),"translations",ISNUMBER(SEARCH("technology/gadgets", N3179)),"gadgets",ISNUMBER(SEARCH("technology/hardware", N3179)),"hardware",ISNUMBER(SEARCH("technology/makerspaces", N3179)),"makerspaces",ISNUMBER(SEARCH("technology/space exploration", N3179)),"space exploration",ISNUMBER(SEARCH("technology/wearables", N3179)),"wearables",ISNUMBER(SEARCH("technology/web", N3179)),"web",ISNUMBER(SEARCH("theater/musical", N3179)),"musical",ISNUMBER(SEARCH("theater/plays", N3179)),"plays",ISNUMBER(SEARCH("theater/spaces", N3179)),"spaces")</f>
        <v>plays</v>
      </c>
      <c r="S3179" s="6">
        <f t="shared" si="248"/>
        <v>41781.666770833333</v>
      </c>
      <c r="T3179" s="6">
        <f t="shared" si="249"/>
        <v>41811.666770833333</v>
      </c>
    </row>
    <row r="3180" spans="1:20" ht="48" hidden="1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tr">
        <f t="shared" si="247"/>
        <v>theater</v>
      </c>
      <c r="R3180" t="str" cm="1">
        <f t="array" ref="R3180">_xlfn.IFS(ISNUMBER(SEARCH("film &amp; video/television", N3180)),"television",ISNUMBER(SEARCH("film &amp; video/animation", N3180)),"animation",ISNUMBER(SEARCH("film &amp; video/documentary", N3180)),"documentary",ISNUMBER(SEARCH("film &amp; video/drama", N3180)),"drama",ISNUMBER(SEARCH("film &amp; video/science fiction", N3180)),"science fiction",ISNUMBER(SEARCH("film &amp; video/shorts", N3180)),"shorts",ISNUMBER(SEARCH("food/food trucks", N3180)),"food trucks",ISNUMBER(SEARCH("food/restaurants", N3180)),"restaurants",ISNUMBER(SEARCH("food/small batch", N3180)),"small batch",ISNUMBER(SEARCH("games/mobile games", N3180)),"mobile games",ISNUMBER(SEARCH("games/tabletop games", N3180)),"tabletop games",ISNUMBER(SEARCH("games/video games", N3180)),"video games",ISNUMBER(SEARCH("music/classical music", N3180)),"classical music",ISNUMBER(SEARCH("music/electronic music", N3180)),"electronic music",ISNUMBER(SEARCH("music/faith", N3180)),"faith",ISNUMBER(SEARCH("music/indie rock", N3180)),"indie rock",ISNUMBER(SEARCH("music/jazz", N3180)),"jazz",ISNUMBER(SEARCH("music/metal", N3180)),"metal",ISNUMBER(SEARCH("music/pop", N3180)),"pop",ISNUMBER(SEARCH("music/rock", N3180)),"rock",ISNUMBER(SEARCH("music/world music", N3180)),"world music",ISNUMBER(SEARCH("journalism/audio", N3180)),"audio",ISNUMBER(SEARCH("photography/nature", N3180)),"nature",ISNUMBER(SEARCH("photography/people", N3180)),"people",ISNUMBER(SEARCH("photography/photobooks", N3180)),"photobooks",ISNUMBER(SEARCH("photography/places", N3180)),"places",ISNUMBER(SEARCH("publishing/art books", N3180)),"art books",ISNUMBER(SEARCH("publishing/children's books", N3180)),"children's books",ISNUMBER(SEARCH("publishing/fiction", N3180)),"fiction",ISNUMBER(SEARCH("publishing/nonfiction", N3180)),"nonfiction",ISNUMBER(SEARCH("publishing/radio &amp; podcasts", N3180)),"radio &amp; podcasts",ISNUMBER(SEARCH("publishing/translations", N3180)),"translations",ISNUMBER(SEARCH("technology/gadgets", N3180)),"gadgets",ISNUMBER(SEARCH("technology/hardware", N3180)),"hardware",ISNUMBER(SEARCH("technology/makerspaces", N3180)),"makerspaces",ISNUMBER(SEARCH("technology/space exploration", N3180)),"space exploration",ISNUMBER(SEARCH("technology/wearables", N3180)),"wearables",ISNUMBER(SEARCH("technology/web", N3180)),"web",ISNUMBER(SEARCH("theater/musical", N3180)),"musical",ISNUMBER(SEARCH("theater/plays", N3180)),"plays",ISNUMBER(SEARCH("theater/spaces", N3180)),"spaces")</f>
        <v>plays</v>
      </c>
      <c r="S3180" s="6">
        <f t="shared" si="248"/>
        <v>41806.605034722219</v>
      </c>
      <c r="T3180" s="6">
        <f t="shared" si="249"/>
        <v>41836.605034722219</v>
      </c>
    </row>
    <row r="3181" spans="1:20" ht="32" hidden="1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tr">
        <f t="shared" si="247"/>
        <v>theater</v>
      </c>
      <c r="R3181" t="str" cm="1">
        <f t="array" ref="R3181">_xlfn.IFS(ISNUMBER(SEARCH("film &amp; video/television", N3181)),"television",ISNUMBER(SEARCH("film &amp; video/animation", N3181)),"animation",ISNUMBER(SEARCH("film &amp; video/documentary", N3181)),"documentary",ISNUMBER(SEARCH("film &amp; video/drama", N3181)),"drama",ISNUMBER(SEARCH("film &amp; video/science fiction", N3181)),"science fiction",ISNUMBER(SEARCH("film &amp; video/shorts", N3181)),"shorts",ISNUMBER(SEARCH("food/food trucks", N3181)),"food trucks",ISNUMBER(SEARCH("food/restaurants", N3181)),"restaurants",ISNUMBER(SEARCH("food/small batch", N3181)),"small batch",ISNUMBER(SEARCH("games/mobile games", N3181)),"mobile games",ISNUMBER(SEARCH("games/tabletop games", N3181)),"tabletop games",ISNUMBER(SEARCH("games/video games", N3181)),"video games",ISNUMBER(SEARCH("music/classical music", N3181)),"classical music",ISNUMBER(SEARCH("music/electronic music", N3181)),"electronic music",ISNUMBER(SEARCH("music/faith", N3181)),"faith",ISNUMBER(SEARCH("music/indie rock", N3181)),"indie rock",ISNUMBER(SEARCH("music/jazz", N3181)),"jazz",ISNUMBER(SEARCH("music/metal", N3181)),"metal",ISNUMBER(SEARCH("music/pop", N3181)),"pop",ISNUMBER(SEARCH("music/rock", N3181)),"rock",ISNUMBER(SEARCH("music/world music", N3181)),"world music",ISNUMBER(SEARCH("journalism/audio", N3181)),"audio",ISNUMBER(SEARCH("photography/nature", N3181)),"nature",ISNUMBER(SEARCH("photography/people", N3181)),"people",ISNUMBER(SEARCH("photography/photobooks", N3181)),"photobooks",ISNUMBER(SEARCH("photography/places", N3181)),"places",ISNUMBER(SEARCH("publishing/art books", N3181)),"art books",ISNUMBER(SEARCH("publishing/children's books", N3181)),"children's books",ISNUMBER(SEARCH("publishing/fiction", N3181)),"fiction",ISNUMBER(SEARCH("publishing/nonfiction", N3181)),"nonfiction",ISNUMBER(SEARCH("publishing/radio &amp; podcasts", N3181)),"radio &amp; podcasts",ISNUMBER(SEARCH("publishing/translations", N3181)),"translations",ISNUMBER(SEARCH("technology/gadgets", N3181)),"gadgets",ISNUMBER(SEARCH("technology/hardware", N3181)),"hardware",ISNUMBER(SEARCH("technology/makerspaces", N3181)),"makerspaces",ISNUMBER(SEARCH("technology/space exploration", N3181)),"space exploration",ISNUMBER(SEARCH("technology/wearables", N3181)),"wearables",ISNUMBER(SEARCH("technology/web", N3181)),"web",ISNUMBER(SEARCH("theater/musical", N3181)),"musical",ISNUMBER(SEARCH("theater/plays", N3181)),"plays",ISNUMBER(SEARCH("theater/spaces", N3181)),"spaces")</f>
        <v>plays</v>
      </c>
      <c r="S3181" s="6">
        <f t="shared" si="248"/>
        <v>41375.702210648145</v>
      </c>
      <c r="T3181" s="6">
        <f t="shared" si="249"/>
        <v>41400.702210648145</v>
      </c>
    </row>
    <row r="3182" spans="1:20" ht="48" hidden="1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tr">
        <f t="shared" si="247"/>
        <v>theater</v>
      </c>
      <c r="R3182" t="str" cm="1">
        <f t="array" ref="R3182">_xlfn.IFS(ISNUMBER(SEARCH("film &amp; video/television", N3182)),"television",ISNUMBER(SEARCH("film &amp; video/animation", N3182)),"animation",ISNUMBER(SEARCH("film &amp; video/documentary", N3182)),"documentary",ISNUMBER(SEARCH("film &amp; video/drama", N3182)),"drama",ISNUMBER(SEARCH("film &amp; video/science fiction", N3182)),"science fiction",ISNUMBER(SEARCH("film &amp; video/shorts", N3182)),"shorts",ISNUMBER(SEARCH("food/food trucks", N3182)),"food trucks",ISNUMBER(SEARCH("food/restaurants", N3182)),"restaurants",ISNUMBER(SEARCH("food/small batch", N3182)),"small batch",ISNUMBER(SEARCH("games/mobile games", N3182)),"mobile games",ISNUMBER(SEARCH("games/tabletop games", N3182)),"tabletop games",ISNUMBER(SEARCH("games/video games", N3182)),"video games",ISNUMBER(SEARCH("music/classical music", N3182)),"classical music",ISNUMBER(SEARCH("music/electronic music", N3182)),"electronic music",ISNUMBER(SEARCH("music/faith", N3182)),"faith",ISNUMBER(SEARCH("music/indie rock", N3182)),"indie rock",ISNUMBER(SEARCH("music/jazz", N3182)),"jazz",ISNUMBER(SEARCH("music/metal", N3182)),"metal",ISNUMBER(SEARCH("music/pop", N3182)),"pop",ISNUMBER(SEARCH("music/rock", N3182)),"rock",ISNUMBER(SEARCH("music/world music", N3182)),"world music",ISNUMBER(SEARCH("journalism/audio", N3182)),"audio",ISNUMBER(SEARCH("photography/nature", N3182)),"nature",ISNUMBER(SEARCH("photography/people", N3182)),"people",ISNUMBER(SEARCH("photography/photobooks", N3182)),"photobooks",ISNUMBER(SEARCH("photography/places", N3182)),"places",ISNUMBER(SEARCH("publishing/art books", N3182)),"art books",ISNUMBER(SEARCH("publishing/children's books", N3182)),"children's books",ISNUMBER(SEARCH("publishing/fiction", N3182)),"fiction",ISNUMBER(SEARCH("publishing/nonfiction", N3182)),"nonfiction",ISNUMBER(SEARCH("publishing/radio &amp; podcasts", N3182)),"radio &amp; podcasts",ISNUMBER(SEARCH("publishing/translations", N3182)),"translations",ISNUMBER(SEARCH("technology/gadgets", N3182)),"gadgets",ISNUMBER(SEARCH("technology/hardware", N3182)),"hardware",ISNUMBER(SEARCH("technology/makerspaces", N3182)),"makerspaces",ISNUMBER(SEARCH("technology/space exploration", N3182)),"space exploration",ISNUMBER(SEARCH("technology/wearables", N3182)),"wearables",ISNUMBER(SEARCH("technology/web", N3182)),"web",ISNUMBER(SEARCH("theater/musical", N3182)),"musical",ISNUMBER(SEARCH("theater/plays", N3182)),"plays",ISNUMBER(SEARCH("theater/spaces", N3182)),"spaces")</f>
        <v>plays</v>
      </c>
      <c r="S3182" s="6">
        <f t="shared" si="248"/>
        <v>41780.412604166668</v>
      </c>
      <c r="T3182" s="6">
        <f t="shared" si="249"/>
        <v>41810.412604166668</v>
      </c>
    </row>
    <row r="3183" spans="1:20" ht="48" hidden="1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tr">
        <f t="shared" si="247"/>
        <v>theater</v>
      </c>
      <c r="R3183" t="str" cm="1">
        <f t="array" ref="R3183">_xlfn.IFS(ISNUMBER(SEARCH("film &amp; video/television", N3183)),"television",ISNUMBER(SEARCH("film &amp; video/animation", N3183)),"animation",ISNUMBER(SEARCH("film &amp; video/documentary", N3183)),"documentary",ISNUMBER(SEARCH("film &amp; video/drama", N3183)),"drama",ISNUMBER(SEARCH("film &amp; video/science fiction", N3183)),"science fiction",ISNUMBER(SEARCH("film &amp; video/shorts", N3183)),"shorts",ISNUMBER(SEARCH("food/food trucks", N3183)),"food trucks",ISNUMBER(SEARCH("food/restaurants", N3183)),"restaurants",ISNUMBER(SEARCH("food/small batch", N3183)),"small batch",ISNUMBER(SEARCH("games/mobile games", N3183)),"mobile games",ISNUMBER(SEARCH("games/tabletop games", N3183)),"tabletop games",ISNUMBER(SEARCH("games/video games", N3183)),"video games",ISNUMBER(SEARCH("music/classical music", N3183)),"classical music",ISNUMBER(SEARCH("music/electronic music", N3183)),"electronic music",ISNUMBER(SEARCH("music/faith", N3183)),"faith",ISNUMBER(SEARCH("music/indie rock", N3183)),"indie rock",ISNUMBER(SEARCH("music/jazz", N3183)),"jazz",ISNUMBER(SEARCH("music/metal", N3183)),"metal",ISNUMBER(SEARCH("music/pop", N3183)),"pop",ISNUMBER(SEARCH("music/rock", N3183)),"rock",ISNUMBER(SEARCH("music/world music", N3183)),"world music",ISNUMBER(SEARCH("journalism/audio", N3183)),"audio",ISNUMBER(SEARCH("photography/nature", N3183)),"nature",ISNUMBER(SEARCH("photography/people", N3183)),"people",ISNUMBER(SEARCH("photography/photobooks", N3183)),"photobooks",ISNUMBER(SEARCH("photography/places", N3183)),"places",ISNUMBER(SEARCH("publishing/art books", N3183)),"art books",ISNUMBER(SEARCH("publishing/children's books", N3183)),"children's books",ISNUMBER(SEARCH("publishing/fiction", N3183)),"fiction",ISNUMBER(SEARCH("publishing/nonfiction", N3183)),"nonfiction",ISNUMBER(SEARCH("publishing/radio &amp; podcasts", N3183)),"radio &amp; podcasts",ISNUMBER(SEARCH("publishing/translations", N3183)),"translations",ISNUMBER(SEARCH("technology/gadgets", N3183)),"gadgets",ISNUMBER(SEARCH("technology/hardware", N3183)),"hardware",ISNUMBER(SEARCH("technology/makerspaces", N3183)),"makerspaces",ISNUMBER(SEARCH("technology/space exploration", N3183)),"space exploration",ISNUMBER(SEARCH("technology/wearables", N3183)),"wearables",ISNUMBER(SEARCH("technology/web", N3183)),"web",ISNUMBER(SEARCH("theater/musical", N3183)),"musical",ISNUMBER(SEARCH("theater/plays", N3183)),"plays",ISNUMBER(SEARCH("theater/spaces", N3183)),"spaces")</f>
        <v>plays</v>
      </c>
      <c r="S3183" s="6">
        <f t="shared" si="248"/>
        <v>41779.310034722221</v>
      </c>
      <c r="T3183" s="6">
        <f t="shared" si="249"/>
        <v>41805.666666666664</v>
      </c>
    </row>
    <row r="3184" spans="1:20" ht="64" hidden="1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tr">
        <f t="shared" si="247"/>
        <v>theater</v>
      </c>
      <c r="R3184" t="str" cm="1">
        <f t="array" ref="R3184">_xlfn.IFS(ISNUMBER(SEARCH("film &amp; video/television", N3184)),"television",ISNUMBER(SEARCH("film &amp; video/animation", N3184)),"animation",ISNUMBER(SEARCH("film &amp; video/documentary", N3184)),"documentary",ISNUMBER(SEARCH("film &amp; video/drama", N3184)),"drama",ISNUMBER(SEARCH("film &amp; video/science fiction", N3184)),"science fiction",ISNUMBER(SEARCH("film &amp; video/shorts", N3184)),"shorts",ISNUMBER(SEARCH("food/food trucks", N3184)),"food trucks",ISNUMBER(SEARCH("food/restaurants", N3184)),"restaurants",ISNUMBER(SEARCH("food/small batch", N3184)),"small batch",ISNUMBER(SEARCH("games/mobile games", N3184)),"mobile games",ISNUMBER(SEARCH("games/tabletop games", N3184)),"tabletop games",ISNUMBER(SEARCH("games/video games", N3184)),"video games",ISNUMBER(SEARCH("music/classical music", N3184)),"classical music",ISNUMBER(SEARCH("music/electronic music", N3184)),"electronic music",ISNUMBER(SEARCH("music/faith", N3184)),"faith",ISNUMBER(SEARCH("music/indie rock", N3184)),"indie rock",ISNUMBER(SEARCH("music/jazz", N3184)),"jazz",ISNUMBER(SEARCH("music/metal", N3184)),"metal",ISNUMBER(SEARCH("music/pop", N3184)),"pop",ISNUMBER(SEARCH("music/rock", N3184)),"rock",ISNUMBER(SEARCH("music/world music", N3184)),"world music",ISNUMBER(SEARCH("journalism/audio", N3184)),"audio",ISNUMBER(SEARCH("photography/nature", N3184)),"nature",ISNUMBER(SEARCH("photography/people", N3184)),"people",ISNUMBER(SEARCH("photography/photobooks", N3184)),"photobooks",ISNUMBER(SEARCH("photography/places", N3184)),"places",ISNUMBER(SEARCH("publishing/art books", N3184)),"art books",ISNUMBER(SEARCH("publishing/children's books", N3184)),"children's books",ISNUMBER(SEARCH("publishing/fiction", N3184)),"fiction",ISNUMBER(SEARCH("publishing/nonfiction", N3184)),"nonfiction",ISNUMBER(SEARCH("publishing/radio &amp; podcasts", N3184)),"radio &amp; podcasts",ISNUMBER(SEARCH("publishing/translations", N3184)),"translations",ISNUMBER(SEARCH("technology/gadgets", N3184)),"gadgets",ISNUMBER(SEARCH("technology/hardware", N3184)),"hardware",ISNUMBER(SEARCH("technology/makerspaces", N3184)),"makerspaces",ISNUMBER(SEARCH("technology/space exploration", N3184)),"space exploration",ISNUMBER(SEARCH("technology/wearables", N3184)),"wearables",ISNUMBER(SEARCH("technology/web", N3184)),"web",ISNUMBER(SEARCH("theater/musical", N3184)),"musical",ISNUMBER(SEARCH("theater/plays", N3184)),"plays",ISNUMBER(SEARCH("theater/spaces", N3184)),"spaces")</f>
        <v>plays</v>
      </c>
      <c r="S3184" s="6">
        <f t="shared" si="248"/>
        <v>40883.949317129627</v>
      </c>
      <c r="T3184" s="6">
        <f t="shared" si="249"/>
        <v>40939.708333333336</v>
      </c>
    </row>
    <row r="3185" spans="1:20" ht="48" hidden="1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tr">
        <f t="shared" si="247"/>
        <v>theater</v>
      </c>
      <c r="R3185" t="str" cm="1">
        <f t="array" ref="R3185">_xlfn.IFS(ISNUMBER(SEARCH("film &amp; video/television", N3185)),"television",ISNUMBER(SEARCH("film &amp; video/animation", N3185)),"animation",ISNUMBER(SEARCH("film &amp; video/documentary", N3185)),"documentary",ISNUMBER(SEARCH("film &amp; video/drama", N3185)),"drama",ISNUMBER(SEARCH("film &amp; video/science fiction", N3185)),"science fiction",ISNUMBER(SEARCH("film &amp; video/shorts", N3185)),"shorts",ISNUMBER(SEARCH("food/food trucks", N3185)),"food trucks",ISNUMBER(SEARCH("food/restaurants", N3185)),"restaurants",ISNUMBER(SEARCH("food/small batch", N3185)),"small batch",ISNUMBER(SEARCH("games/mobile games", N3185)),"mobile games",ISNUMBER(SEARCH("games/tabletop games", N3185)),"tabletop games",ISNUMBER(SEARCH("games/video games", N3185)),"video games",ISNUMBER(SEARCH("music/classical music", N3185)),"classical music",ISNUMBER(SEARCH("music/electronic music", N3185)),"electronic music",ISNUMBER(SEARCH("music/faith", N3185)),"faith",ISNUMBER(SEARCH("music/indie rock", N3185)),"indie rock",ISNUMBER(SEARCH("music/jazz", N3185)),"jazz",ISNUMBER(SEARCH("music/metal", N3185)),"metal",ISNUMBER(SEARCH("music/pop", N3185)),"pop",ISNUMBER(SEARCH("music/rock", N3185)),"rock",ISNUMBER(SEARCH("music/world music", N3185)),"world music",ISNUMBER(SEARCH("journalism/audio", N3185)),"audio",ISNUMBER(SEARCH("photography/nature", N3185)),"nature",ISNUMBER(SEARCH("photography/people", N3185)),"people",ISNUMBER(SEARCH("photography/photobooks", N3185)),"photobooks",ISNUMBER(SEARCH("photography/places", N3185)),"places",ISNUMBER(SEARCH("publishing/art books", N3185)),"art books",ISNUMBER(SEARCH("publishing/children's books", N3185)),"children's books",ISNUMBER(SEARCH("publishing/fiction", N3185)),"fiction",ISNUMBER(SEARCH("publishing/nonfiction", N3185)),"nonfiction",ISNUMBER(SEARCH("publishing/radio &amp; podcasts", N3185)),"radio &amp; podcasts",ISNUMBER(SEARCH("publishing/translations", N3185)),"translations",ISNUMBER(SEARCH("technology/gadgets", N3185)),"gadgets",ISNUMBER(SEARCH("technology/hardware", N3185)),"hardware",ISNUMBER(SEARCH("technology/makerspaces", N3185)),"makerspaces",ISNUMBER(SEARCH("technology/space exploration", N3185)),"space exploration",ISNUMBER(SEARCH("technology/wearables", N3185)),"wearables",ISNUMBER(SEARCH("technology/web", N3185)),"web",ISNUMBER(SEARCH("theater/musical", N3185)),"musical",ISNUMBER(SEARCH("theater/plays", N3185)),"plays",ISNUMBER(SEARCH("theater/spaces", N3185)),"spaces")</f>
        <v>plays</v>
      </c>
      <c r="S3185" s="6">
        <f t="shared" si="248"/>
        <v>41491.79478009259</v>
      </c>
      <c r="T3185" s="6">
        <f t="shared" si="24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tr">
        <f t="shared" si="247"/>
        <v>theater</v>
      </c>
      <c r="R3186" t="str" cm="1">
        <f t="array" ref="R3186">_xlfn.IFS(ISNUMBER(SEARCH("film &amp; video/television", N3186)),"television",ISNUMBER(SEARCH("film &amp; video/animation", N3186)),"animation",ISNUMBER(SEARCH("film &amp; video/documentary", N3186)),"documentary",ISNUMBER(SEARCH("film &amp; video/drama", N3186)),"drama",ISNUMBER(SEARCH("film &amp; video/science fiction", N3186)),"science fiction",ISNUMBER(SEARCH("film &amp; video/shorts", N3186)),"shorts",ISNUMBER(SEARCH("food/food trucks", N3186)),"food trucks",ISNUMBER(SEARCH("food/restaurants", N3186)),"restaurants",ISNUMBER(SEARCH("food/small batch", N3186)),"small batch",ISNUMBER(SEARCH("games/mobile games", N3186)),"mobile games",ISNUMBER(SEARCH("games/tabletop games", N3186)),"tabletop games",ISNUMBER(SEARCH("games/video games", N3186)),"video games",ISNUMBER(SEARCH("music/classical music", N3186)),"classical music",ISNUMBER(SEARCH("music/electronic music", N3186)),"electronic music",ISNUMBER(SEARCH("music/faith", N3186)),"faith",ISNUMBER(SEARCH("music/indie rock", N3186)),"indie rock",ISNUMBER(SEARCH("music/jazz", N3186)),"jazz",ISNUMBER(SEARCH("music/metal", N3186)),"metal",ISNUMBER(SEARCH("music/pop", N3186)),"pop",ISNUMBER(SEARCH("music/rock", N3186)),"rock",ISNUMBER(SEARCH("music/world music", N3186)),"world music",ISNUMBER(SEARCH("journalism/audio", N3186)),"audio",ISNUMBER(SEARCH("photography/nature", N3186)),"nature",ISNUMBER(SEARCH("photography/people", N3186)),"people",ISNUMBER(SEARCH("photography/photobooks", N3186)),"photobooks",ISNUMBER(SEARCH("photography/places", N3186)),"places",ISNUMBER(SEARCH("publishing/art books", N3186)),"art books",ISNUMBER(SEARCH("publishing/children's books", N3186)),"children's books",ISNUMBER(SEARCH("publishing/fiction", N3186)),"fiction",ISNUMBER(SEARCH("publishing/nonfiction", N3186)),"nonfiction",ISNUMBER(SEARCH("publishing/radio &amp; podcasts", N3186)),"radio &amp; podcasts",ISNUMBER(SEARCH("publishing/translations", N3186)),"translations",ISNUMBER(SEARCH("technology/gadgets", N3186)),"gadgets",ISNUMBER(SEARCH("technology/hardware", N3186)),"hardware",ISNUMBER(SEARCH("technology/makerspaces", N3186)),"makerspaces",ISNUMBER(SEARCH("technology/space exploration", N3186)),"space exploration",ISNUMBER(SEARCH("technology/wearables", N3186)),"wearables",ISNUMBER(SEARCH("technology/web", N3186)),"web",ISNUMBER(SEARCH("theater/musical", N3186)),"musical",ISNUMBER(SEARCH("theater/plays", N3186)),"plays",ISNUMBER(SEARCH("theater/spaces", N3186)),"spaces")</f>
        <v>plays</v>
      </c>
      <c r="S3186" s="6">
        <f t="shared" si="248"/>
        <v>41791.993414351848</v>
      </c>
      <c r="T3186" s="6">
        <f t="shared" si="249"/>
        <v>41821.993414351848</v>
      </c>
    </row>
    <row r="3187" spans="1:20" ht="48" hidden="1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tr">
        <f t="shared" si="247"/>
        <v>theater</v>
      </c>
      <c r="R3187" t="str" cm="1">
        <f t="array" ref="R3187">_xlfn.IFS(ISNUMBER(SEARCH("film &amp; video/television", N3187)),"television",ISNUMBER(SEARCH("film &amp; video/animation", N3187)),"animation",ISNUMBER(SEARCH("film &amp; video/documentary", N3187)),"documentary",ISNUMBER(SEARCH("film &amp; video/drama", N3187)),"drama",ISNUMBER(SEARCH("film &amp; video/science fiction", N3187)),"science fiction",ISNUMBER(SEARCH("film &amp; video/shorts", N3187)),"shorts",ISNUMBER(SEARCH("food/food trucks", N3187)),"food trucks",ISNUMBER(SEARCH("food/restaurants", N3187)),"restaurants",ISNUMBER(SEARCH("food/small batch", N3187)),"small batch",ISNUMBER(SEARCH("games/mobile games", N3187)),"mobile games",ISNUMBER(SEARCH("games/tabletop games", N3187)),"tabletop games",ISNUMBER(SEARCH("games/video games", N3187)),"video games",ISNUMBER(SEARCH("music/classical music", N3187)),"classical music",ISNUMBER(SEARCH("music/electronic music", N3187)),"electronic music",ISNUMBER(SEARCH("music/faith", N3187)),"faith",ISNUMBER(SEARCH("music/indie rock", N3187)),"indie rock",ISNUMBER(SEARCH("music/jazz", N3187)),"jazz",ISNUMBER(SEARCH("music/metal", N3187)),"metal",ISNUMBER(SEARCH("music/pop", N3187)),"pop",ISNUMBER(SEARCH("music/rock", N3187)),"rock",ISNUMBER(SEARCH("music/world music", N3187)),"world music",ISNUMBER(SEARCH("journalism/audio", N3187)),"audio",ISNUMBER(SEARCH("photography/nature", N3187)),"nature",ISNUMBER(SEARCH("photography/people", N3187)),"people",ISNUMBER(SEARCH("photography/photobooks", N3187)),"photobooks",ISNUMBER(SEARCH("photography/places", N3187)),"places",ISNUMBER(SEARCH("publishing/art books", N3187)),"art books",ISNUMBER(SEARCH("publishing/children's books", N3187)),"children's books",ISNUMBER(SEARCH("publishing/fiction", N3187)),"fiction",ISNUMBER(SEARCH("publishing/nonfiction", N3187)),"nonfiction",ISNUMBER(SEARCH("publishing/radio &amp; podcasts", N3187)),"radio &amp; podcasts",ISNUMBER(SEARCH("publishing/translations", N3187)),"translations",ISNUMBER(SEARCH("technology/gadgets", N3187)),"gadgets",ISNUMBER(SEARCH("technology/hardware", N3187)),"hardware",ISNUMBER(SEARCH("technology/makerspaces", N3187)),"makerspaces",ISNUMBER(SEARCH("technology/space exploration", N3187)),"space exploration",ISNUMBER(SEARCH("technology/wearables", N3187)),"wearables",ISNUMBER(SEARCH("technology/web", N3187)),"web",ISNUMBER(SEARCH("theater/musical", N3187)),"musical",ISNUMBER(SEARCH("theater/plays", N3187)),"plays",ISNUMBER(SEARCH("theater/spaces", N3187)),"spaces")</f>
        <v>plays</v>
      </c>
      <c r="S3187" s="6">
        <f t="shared" si="248"/>
        <v>41829.977326388893</v>
      </c>
      <c r="T3187" s="6">
        <f t="shared" si="249"/>
        <v>41836.977326388893</v>
      </c>
    </row>
    <row r="3188" spans="1:20" ht="48" hidden="1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tr">
        <f t="shared" si="247"/>
        <v>theater</v>
      </c>
      <c r="R3188" t="str" cm="1">
        <f t="array" ref="R3188">_xlfn.IFS(ISNUMBER(SEARCH("film &amp; video/television", N3188)),"television",ISNUMBER(SEARCH("film &amp; video/animation", N3188)),"animation",ISNUMBER(SEARCH("film &amp; video/documentary", N3188)),"documentary",ISNUMBER(SEARCH("film &amp; video/drama", N3188)),"drama",ISNUMBER(SEARCH("film &amp; video/science fiction", N3188)),"science fiction",ISNUMBER(SEARCH("film &amp; video/shorts", N3188)),"shorts",ISNUMBER(SEARCH("food/food trucks", N3188)),"food trucks",ISNUMBER(SEARCH("food/restaurants", N3188)),"restaurants",ISNUMBER(SEARCH("food/small batch", N3188)),"small batch",ISNUMBER(SEARCH("games/mobile games", N3188)),"mobile games",ISNUMBER(SEARCH("games/tabletop games", N3188)),"tabletop games",ISNUMBER(SEARCH("games/video games", N3188)),"video games",ISNUMBER(SEARCH("music/classical music", N3188)),"classical music",ISNUMBER(SEARCH("music/electronic music", N3188)),"electronic music",ISNUMBER(SEARCH("music/faith", N3188)),"faith",ISNUMBER(SEARCH("music/indie rock", N3188)),"indie rock",ISNUMBER(SEARCH("music/jazz", N3188)),"jazz",ISNUMBER(SEARCH("music/metal", N3188)),"metal",ISNUMBER(SEARCH("music/pop", N3188)),"pop",ISNUMBER(SEARCH("music/rock", N3188)),"rock",ISNUMBER(SEARCH("music/world music", N3188)),"world music",ISNUMBER(SEARCH("journalism/audio", N3188)),"audio",ISNUMBER(SEARCH("photography/nature", N3188)),"nature",ISNUMBER(SEARCH("photography/people", N3188)),"people",ISNUMBER(SEARCH("photography/photobooks", N3188)),"photobooks",ISNUMBER(SEARCH("photography/places", N3188)),"places",ISNUMBER(SEARCH("publishing/art books", N3188)),"art books",ISNUMBER(SEARCH("publishing/children's books", N3188)),"children's books",ISNUMBER(SEARCH("publishing/fiction", N3188)),"fiction",ISNUMBER(SEARCH("publishing/nonfiction", N3188)),"nonfiction",ISNUMBER(SEARCH("publishing/radio &amp; podcasts", N3188)),"radio &amp; podcasts",ISNUMBER(SEARCH("publishing/translations", N3188)),"translations",ISNUMBER(SEARCH("technology/gadgets", N3188)),"gadgets",ISNUMBER(SEARCH("technology/hardware", N3188)),"hardware",ISNUMBER(SEARCH("technology/makerspaces", N3188)),"makerspaces",ISNUMBER(SEARCH("technology/space exploration", N3188)),"space exploration",ISNUMBER(SEARCH("technology/wearables", N3188)),"wearables",ISNUMBER(SEARCH("technology/web", N3188)),"web",ISNUMBER(SEARCH("theater/musical", N3188)),"musical",ISNUMBER(SEARCH("theater/plays", N3188)),"plays",ISNUMBER(SEARCH("theater/spaces", N3188)),"spaces")</f>
        <v>plays</v>
      </c>
      <c r="S3188" s="6">
        <f t="shared" si="248"/>
        <v>41868.924050925925</v>
      </c>
      <c r="T3188" s="6">
        <f t="shared" si="249"/>
        <v>41898.875</v>
      </c>
    </row>
    <row r="3189" spans="1:20" ht="48" hidden="1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tr">
        <f t="shared" si="247"/>
        <v>theater</v>
      </c>
      <c r="R3189" t="str" cm="1">
        <f t="array" ref="R3189">_xlfn.IFS(ISNUMBER(SEARCH("film &amp; video/television", N3189)),"television",ISNUMBER(SEARCH("film &amp; video/animation", N3189)),"animation",ISNUMBER(SEARCH("film &amp; video/documentary", N3189)),"documentary",ISNUMBER(SEARCH("film &amp; video/drama", N3189)),"drama",ISNUMBER(SEARCH("film &amp; video/science fiction", N3189)),"science fiction",ISNUMBER(SEARCH("film &amp; video/shorts", N3189)),"shorts",ISNUMBER(SEARCH("food/food trucks", N3189)),"food trucks",ISNUMBER(SEARCH("food/restaurants", N3189)),"restaurants",ISNUMBER(SEARCH("food/small batch", N3189)),"small batch",ISNUMBER(SEARCH("games/mobile games", N3189)),"mobile games",ISNUMBER(SEARCH("games/tabletop games", N3189)),"tabletop games",ISNUMBER(SEARCH("games/video games", N3189)),"video games",ISNUMBER(SEARCH("music/classical music", N3189)),"classical music",ISNUMBER(SEARCH("music/electronic music", N3189)),"electronic music",ISNUMBER(SEARCH("music/faith", N3189)),"faith",ISNUMBER(SEARCH("music/indie rock", N3189)),"indie rock",ISNUMBER(SEARCH("music/jazz", N3189)),"jazz",ISNUMBER(SEARCH("music/metal", N3189)),"metal",ISNUMBER(SEARCH("music/pop", N3189)),"pop",ISNUMBER(SEARCH("music/rock", N3189)),"rock",ISNUMBER(SEARCH("music/world music", N3189)),"world music",ISNUMBER(SEARCH("journalism/audio", N3189)),"audio",ISNUMBER(SEARCH("photography/nature", N3189)),"nature",ISNUMBER(SEARCH("photography/people", N3189)),"people",ISNUMBER(SEARCH("photography/photobooks", N3189)),"photobooks",ISNUMBER(SEARCH("photography/places", N3189)),"places",ISNUMBER(SEARCH("publishing/art books", N3189)),"art books",ISNUMBER(SEARCH("publishing/children's books", N3189)),"children's books",ISNUMBER(SEARCH("publishing/fiction", N3189)),"fiction",ISNUMBER(SEARCH("publishing/nonfiction", N3189)),"nonfiction",ISNUMBER(SEARCH("publishing/radio &amp; podcasts", N3189)),"radio &amp; podcasts",ISNUMBER(SEARCH("publishing/translations", N3189)),"translations",ISNUMBER(SEARCH("technology/gadgets", N3189)),"gadgets",ISNUMBER(SEARCH("technology/hardware", N3189)),"hardware",ISNUMBER(SEARCH("technology/makerspaces", N3189)),"makerspaces",ISNUMBER(SEARCH("technology/space exploration", N3189)),"space exploration",ISNUMBER(SEARCH("technology/wearables", N3189)),"wearables",ISNUMBER(SEARCH("technology/web", N3189)),"web",ISNUMBER(SEARCH("theater/musical", N3189)),"musical",ISNUMBER(SEARCH("theater/plays", N3189)),"plays",ISNUMBER(SEARCH("theater/spaces", N3189)),"spaces")</f>
        <v>plays</v>
      </c>
      <c r="S3189" s="6">
        <f t="shared" si="248"/>
        <v>41835.666354166664</v>
      </c>
      <c r="T3189" s="6">
        <f t="shared" si="249"/>
        <v>41855.666354166664</v>
      </c>
    </row>
    <row r="3190" spans="1:20" ht="48" hidden="1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tr">
        <f t="shared" si="247"/>
        <v>music</v>
      </c>
      <c r="R3190" t="str" cm="1">
        <f t="array" ref="R3190">_xlfn.IFS(ISNUMBER(SEARCH("film &amp; video/television", N3190)),"television",ISNUMBER(SEARCH("film &amp; video/animation", N3190)),"animation",ISNUMBER(SEARCH("film &amp; video/documentary", N3190)),"documentary",ISNUMBER(SEARCH("film &amp; video/drama", N3190)),"drama",ISNUMBER(SEARCH("film &amp; video/science fiction", N3190)),"science fiction",ISNUMBER(SEARCH("film &amp; video/shorts", N3190)),"shorts",ISNUMBER(SEARCH("food/food trucks", N3190)),"food trucks",ISNUMBER(SEARCH("food/restaurants", N3190)),"restaurants",ISNUMBER(SEARCH("food/small batch", N3190)),"small batch",ISNUMBER(SEARCH("games/mobile games", N3190)),"mobile games",ISNUMBER(SEARCH("games/tabletop games", N3190)),"tabletop games",ISNUMBER(SEARCH("games/video games", N3190)),"video games",ISNUMBER(SEARCH("music/classical music", N3190)),"classical music",ISNUMBER(SEARCH("music/electronic music", N3190)),"electronic music",ISNUMBER(SEARCH("music/faith", N3190)),"faith",ISNUMBER(SEARCH("music/indie rock", N3190)),"indie rock",ISNUMBER(SEARCH("music/jazz", N3190)),"jazz",ISNUMBER(SEARCH("music/metal", N3190)),"metal",ISNUMBER(SEARCH("music/pop", N3190)),"pop",ISNUMBER(SEARCH("music/rock", N3190)),"rock",ISNUMBER(SEARCH("music/world music", N3190)),"world music",ISNUMBER(SEARCH("journalism/audio", N3190)),"audio",ISNUMBER(SEARCH("photography/nature", N3190)),"nature",ISNUMBER(SEARCH("photography/people", N3190)),"people",ISNUMBER(SEARCH("photography/photobooks", N3190)),"photobooks",ISNUMBER(SEARCH("photography/places", N3190)),"places",ISNUMBER(SEARCH("publishing/art books", N3190)),"art books",ISNUMBER(SEARCH("publishing/children's books", N3190)),"children's books",ISNUMBER(SEARCH("publishing/fiction", N3190)),"fiction",ISNUMBER(SEARCH("publishing/nonfiction", N3190)),"nonfiction",ISNUMBER(SEARCH("publishing/radio &amp; podcasts", N3190)),"radio &amp; podcasts",ISNUMBER(SEARCH("publishing/translations", N3190)),"translations",ISNUMBER(SEARCH("technology/gadgets", N3190)),"gadgets",ISNUMBER(SEARCH("technology/hardware", N3190)),"hardware",ISNUMBER(SEARCH("technology/makerspaces", N3190)),"makerspaces",ISNUMBER(SEARCH("technology/space exploration", N3190)),"space exploration",ISNUMBER(SEARCH("technology/wearables", N3190)),"wearables",ISNUMBER(SEARCH("technology/web", N3190)),"web",ISNUMBER(SEARCH("theater/musical", N3190)),"musical",ISNUMBER(SEARCH("theater/plays", N3190)),"plays",ISNUMBER(SEARCH("theater/spaces", N3190)),"spaces")</f>
        <v>musical</v>
      </c>
      <c r="S3190" s="6">
        <f t="shared" si="248"/>
        <v>42144.415532407409</v>
      </c>
      <c r="T3190" s="6">
        <f t="shared" si="24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tr">
        <f t="shared" si="247"/>
        <v>music</v>
      </c>
      <c r="R3191" t="str" cm="1">
        <f t="array" ref="R3191">_xlfn.IFS(ISNUMBER(SEARCH("film &amp; video/television", N3191)),"television",ISNUMBER(SEARCH("film &amp; video/animation", N3191)),"animation",ISNUMBER(SEARCH("film &amp; video/documentary", N3191)),"documentary",ISNUMBER(SEARCH("film &amp; video/drama", N3191)),"drama",ISNUMBER(SEARCH("film &amp; video/science fiction", N3191)),"science fiction",ISNUMBER(SEARCH("film &amp; video/shorts", N3191)),"shorts",ISNUMBER(SEARCH("food/food trucks", N3191)),"food trucks",ISNUMBER(SEARCH("food/restaurants", N3191)),"restaurants",ISNUMBER(SEARCH("food/small batch", N3191)),"small batch",ISNUMBER(SEARCH("games/mobile games", N3191)),"mobile games",ISNUMBER(SEARCH("games/tabletop games", N3191)),"tabletop games",ISNUMBER(SEARCH("games/video games", N3191)),"video games",ISNUMBER(SEARCH("music/classical music", N3191)),"classical music",ISNUMBER(SEARCH("music/electronic music", N3191)),"electronic music",ISNUMBER(SEARCH("music/faith", N3191)),"faith",ISNUMBER(SEARCH("music/indie rock", N3191)),"indie rock",ISNUMBER(SEARCH("music/jazz", N3191)),"jazz",ISNUMBER(SEARCH("music/metal", N3191)),"metal",ISNUMBER(SEARCH("music/pop", N3191)),"pop",ISNUMBER(SEARCH("music/rock", N3191)),"rock",ISNUMBER(SEARCH("music/world music", N3191)),"world music",ISNUMBER(SEARCH("journalism/audio", N3191)),"audio",ISNUMBER(SEARCH("photography/nature", N3191)),"nature",ISNUMBER(SEARCH("photography/people", N3191)),"people",ISNUMBER(SEARCH("photography/photobooks", N3191)),"photobooks",ISNUMBER(SEARCH("photography/places", N3191)),"places",ISNUMBER(SEARCH("publishing/art books", N3191)),"art books",ISNUMBER(SEARCH("publishing/children's books", N3191)),"children's books",ISNUMBER(SEARCH("publishing/fiction", N3191)),"fiction",ISNUMBER(SEARCH("publishing/nonfiction", N3191)),"nonfiction",ISNUMBER(SEARCH("publishing/radio &amp; podcasts", N3191)),"radio &amp; podcasts",ISNUMBER(SEARCH("publishing/translations", N3191)),"translations",ISNUMBER(SEARCH("technology/gadgets", N3191)),"gadgets",ISNUMBER(SEARCH("technology/hardware", N3191)),"hardware",ISNUMBER(SEARCH("technology/makerspaces", N3191)),"makerspaces",ISNUMBER(SEARCH("technology/space exploration", N3191)),"space exploration",ISNUMBER(SEARCH("technology/wearables", N3191)),"wearables",ISNUMBER(SEARCH("technology/web", N3191)),"web",ISNUMBER(SEARCH("theater/musical", N3191)),"musical",ISNUMBER(SEARCH("theater/plays", N3191)),"plays",ISNUMBER(SEARCH("theater/spaces", N3191)),"spaces")</f>
        <v>musical</v>
      </c>
      <c r="S3191" s="6">
        <f t="shared" si="248"/>
        <v>42118.346435185187</v>
      </c>
      <c r="T3191" s="6">
        <f t="shared" si="249"/>
        <v>42148.346435185187</v>
      </c>
    </row>
    <row r="3192" spans="1:20" ht="32" hidden="1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v>0</v>
      </c>
      <c r="Q3192" t="str">
        <f t="shared" si="247"/>
        <v>music</v>
      </c>
      <c r="R3192" t="str" cm="1">
        <f t="array" ref="R3192">_xlfn.IFS(ISNUMBER(SEARCH("film &amp; video/television", N3192)),"television",ISNUMBER(SEARCH("film &amp; video/animation", N3192)),"animation",ISNUMBER(SEARCH("film &amp; video/documentary", N3192)),"documentary",ISNUMBER(SEARCH("film &amp; video/drama", N3192)),"drama",ISNUMBER(SEARCH("film &amp; video/science fiction", N3192)),"science fiction",ISNUMBER(SEARCH("film &amp; video/shorts", N3192)),"shorts",ISNUMBER(SEARCH("food/food trucks", N3192)),"food trucks",ISNUMBER(SEARCH("food/restaurants", N3192)),"restaurants",ISNUMBER(SEARCH("food/small batch", N3192)),"small batch",ISNUMBER(SEARCH("games/mobile games", N3192)),"mobile games",ISNUMBER(SEARCH("games/tabletop games", N3192)),"tabletop games",ISNUMBER(SEARCH("games/video games", N3192)),"video games",ISNUMBER(SEARCH("music/classical music", N3192)),"classical music",ISNUMBER(SEARCH("music/electronic music", N3192)),"electronic music",ISNUMBER(SEARCH("music/faith", N3192)),"faith",ISNUMBER(SEARCH("music/indie rock", N3192)),"indie rock",ISNUMBER(SEARCH("music/jazz", N3192)),"jazz",ISNUMBER(SEARCH("music/metal", N3192)),"metal",ISNUMBER(SEARCH("music/pop", N3192)),"pop",ISNUMBER(SEARCH("music/rock", N3192)),"rock",ISNUMBER(SEARCH("music/world music", N3192)),"world music",ISNUMBER(SEARCH("journalism/audio", N3192)),"audio",ISNUMBER(SEARCH("photography/nature", N3192)),"nature",ISNUMBER(SEARCH("photography/people", N3192)),"people",ISNUMBER(SEARCH("photography/photobooks", N3192)),"photobooks",ISNUMBER(SEARCH("photography/places", N3192)),"places",ISNUMBER(SEARCH("publishing/art books", N3192)),"art books",ISNUMBER(SEARCH("publishing/children's books", N3192)),"children's books",ISNUMBER(SEARCH("publishing/fiction", N3192)),"fiction",ISNUMBER(SEARCH("publishing/nonfiction", N3192)),"nonfiction",ISNUMBER(SEARCH("publishing/radio &amp; podcasts", N3192)),"radio &amp; podcasts",ISNUMBER(SEARCH("publishing/translations", N3192)),"translations",ISNUMBER(SEARCH("technology/gadgets", N3192)),"gadgets",ISNUMBER(SEARCH("technology/hardware", N3192)),"hardware",ISNUMBER(SEARCH("technology/makerspaces", N3192)),"makerspaces",ISNUMBER(SEARCH("technology/space exploration", N3192)),"space exploration",ISNUMBER(SEARCH("technology/wearables", N3192)),"wearables",ISNUMBER(SEARCH("technology/web", N3192)),"web",ISNUMBER(SEARCH("theater/musical", N3192)),"musical",ISNUMBER(SEARCH("theater/plays", N3192)),"plays",ISNUMBER(SEARCH("theater/spaces", N3192)),"spaces")</f>
        <v>musical</v>
      </c>
      <c r="S3192" s="6">
        <f t="shared" si="248"/>
        <v>42683.151331018518</v>
      </c>
      <c r="T3192" s="6">
        <f t="shared" si="249"/>
        <v>42713.192997685182</v>
      </c>
    </row>
    <row r="3193" spans="1:20" ht="48" hidden="1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tr">
        <f t="shared" si="247"/>
        <v>music</v>
      </c>
      <c r="R3193" t="str" cm="1">
        <f t="array" ref="R3193">_xlfn.IFS(ISNUMBER(SEARCH("film &amp; video/television", N3193)),"television",ISNUMBER(SEARCH("film &amp; video/animation", N3193)),"animation",ISNUMBER(SEARCH("film &amp; video/documentary", N3193)),"documentary",ISNUMBER(SEARCH("film &amp; video/drama", N3193)),"drama",ISNUMBER(SEARCH("film &amp; video/science fiction", N3193)),"science fiction",ISNUMBER(SEARCH("film &amp; video/shorts", N3193)),"shorts",ISNUMBER(SEARCH("food/food trucks", N3193)),"food trucks",ISNUMBER(SEARCH("food/restaurants", N3193)),"restaurants",ISNUMBER(SEARCH("food/small batch", N3193)),"small batch",ISNUMBER(SEARCH("games/mobile games", N3193)),"mobile games",ISNUMBER(SEARCH("games/tabletop games", N3193)),"tabletop games",ISNUMBER(SEARCH("games/video games", N3193)),"video games",ISNUMBER(SEARCH("music/classical music", N3193)),"classical music",ISNUMBER(SEARCH("music/electronic music", N3193)),"electronic music",ISNUMBER(SEARCH("music/faith", N3193)),"faith",ISNUMBER(SEARCH("music/indie rock", N3193)),"indie rock",ISNUMBER(SEARCH("music/jazz", N3193)),"jazz",ISNUMBER(SEARCH("music/metal", N3193)),"metal",ISNUMBER(SEARCH("music/pop", N3193)),"pop",ISNUMBER(SEARCH("music/rock", N3193)),"rock",ISNUMBER(SEARCH("music/world music", N3193)),"world music",ISNUMBER(SEARCH("journalism/audio", N3193)),"audio",ISNUMBER(SEARCH("photography/nature", N3193)),"nature",ISNUMBER(SEARCH("photography/people", N3193)),"people",ISNUMBER(SEARCH("photography/photobooks", N3193)),"photobooks",ISNUMBER(SEARCH("photography/places", N3193)),"places",ISNUMBER(SEARCH("publishing/art books", N3193)),"art books",ISNUMBER(SEARCH("publishing/children's books", N3193)),"children's books",ISNUMBER(SEARCH("publishing/fiction", N3193)),"fiction",ISNUMBER(SEARCH("publishing/nonfiction", N3193)),"nonfiction",ISNUMBER(SEARCH("publishing/radio &amp; podcasts", N3193)),"radio &amp; podcasts",ISNUMBER(SEARCH("publishing/translations", N3193)),"translations",ISNUMBER(SEARCH("technology/gadgets", N3193)),"gadgets",ISNUMBER(SEARCH("technology/hardware", N3193)),"hardware",ISNUMBER(SEARCH("technology/makerspaces", N3193)),"makerspaces",ISNUMBER(SEARCH("technology/space exploration", N3193)),"space exploration",ISNUMBER(SEARCH("technology/wearables", N3193)),"wearables",ISNUMBER(SEARCH("technology/web", N3193)),"web",ISNUMBER(SEARCH("theater/musical", N3193)),"musical",ISNUMBER(SEARCH("theater/plays", N3193)),"plays",ISNUMBER(SEARCH("theater/spaces", N3193)),"spaces")</f>
        <v>musical</v>
      </c>
      <c r="S3193" s="6">
        <f t="shared" si="248"/>
        <v>42538.755428240736</v>
      </c>
      <c r="T3193" s="6">
        <f t="shared" si="249"/>
        <v>42598.755428240736</v>
      </c>
    </row>
    <row r="3194" spans="1:20" ht="48" hidden="1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tr">
        <f t="shared" si="247"/>
        <v>music</v>
      </c>
      <c r="R3194" t="str" cm="1">
        <f t="array" ref="R3194">_xlfn.IFS(ISNUMBER(SEARCH("film &amp; video/television", N3194)),"television",ISNUMBER(SEARCH("film &amp; video/animation", N3194)),"animation",ISNUMBER(SEARCH("film &amp; video/documentary", N3194)),"documentary",ISNUMBER(SEARCH("film &amp; video/drama", N3194)),"drama",ISNUMBER(SEARCH("film &amp; video/science fiction", N3194)),"science fiction",ISNUMBER(SEARCH("film &amp; video/shorts", N3194)),"shorts",ISNUMBER(SEARCH("food/food trucks", N3194)),"food trucks",ISNUMBER(SEARCH("food/restaurants", N3194)),"restaurants",ISNUMBER(SEARCH("food/small batch", N3194)),"small batch",ISNUMBER(SEARCH("games/mobile games", N3194)),"mobile games",ISNUMBER(SEARCH("games/tabletop games", N3194)),"tabletop games",ISNUMBER(SEARCH("games/video games", N3194)),"video games",ISNUMBER(SEARCH("music/classical music", N3194)),"classical music",ISNUMBER(SEARCH("music/electronic music", N3194)),"electronic music",ISNUMBER(SEARCH("music/faith", N3194)),"faith",ISNUMBER(SEARCH("music/indie rock", N3194)),"indie rock",ISNUMBER(SEARCH("music/jazz", N3194)),"jazz",ISNUMBER(SEARCH("music/metal", N3194)),"metal",ISNUMBER(SEARCH("music/pop", N3194)),"pop",ISNUMBER(SEARCH("music/rock", N3194)),"rock",ISNUMBER(SEARCH("music/world music", N3194)),"world music",ISNUMBER(SEARCH("journalism/audio", N3194)),"audio",ISNUMBER(SEARCH("photography/nature", N3194)),"nature",ISNUMBER(SEARCH("photography/people", N3194)),"people",ISNUMBER(SEARCH("photography/photobooks", N3194)),"photobooks",ISNUMBER(SEARCH("photography/places", N3194)),"places",ISNUMBER(SEARCH("publishing/art books", N3194)),"art books",ISNUMBER(SEARCH("publishing/children's books", N3194)),"children's books",ISNUMBER(SEARCH("publishing/fiction", N3194)),"fiction",ISNUMBER(SEARCH("publishing/nonfiction", N3194)),"nonfiction",ISNUMBER(SEARCH("publishing/radio &amp; podcasts", N3194)),"radio &amp; podcasts",ISNUMBER(SEARCH("publishing/translations", N3194)),"translations",ISNUMBER(SEARCH("technology/gadgets", N3194)),"gadgets",ISNUMBER(SEARCH("technology/hardware", N3194)),"hardware",ISNUMBER(SEARCH("technology/makerspaces", N3194)),"makerspaces",ISNUMBER(SEARCH("technology/space exploration", N3194)),"space exploration",ISNUMBER(SEARCH("technology/wearables", N3194)),"wearables",ISNUMBER(SEARCH("technology/web", N3194)),"web",ISNUMBER(SEARCH("theater/musical", N3194)),"musical",ISNUMBER(SEARCH("theater/plays", N3194)),"plays",ISNUMBER(SEARCH("theater/spaces", N3194)),"spaces")</f>
        <v>musical</v>
      </c>
      <c r="S3194" s="6">
        <f t="shared" si="248"/>
        <v>42018.94049768518</v>
      </c>
      <c r="T3194" s="6">
        <f t="shared" si="249"/>
        <v>42063.916666666672</v>
      </c>
    </row>
    <row r="3195" spans="1:20" ht="48" hidden="1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tr">
        <f t="shared" si="247"/>
        <v>music</v>
      </c>
      <c r="R3195" t="str" cm="1">
        <f t="array" ref="R3195">_xlfn.IFS(ISNUMBER(SEARCH("film &amp; video/television", N3195)),"television",ISNUMBER(SEARCH("film &amp; video/animation", N3195)),"animation",ISNUMBER(SEARCH("film &amp; video/documentary", N3195)),"documentary",ISNUMBER(SEARCH("film &amp; video/drama", N3195)),"drama",ISNUMBER(SEARCH("film &amp; video/science fiction", N3195)),"science fiction",ISNUMBER(SEARCH("film &amp; video/shorts", N3195)),"shorts",ISNUMBER(SEARCH("food/food trucks", N3195)),"food trucks",ISNUMBER(SEARCH("food/restaurants", N3195)),"restaurants",ISNUMBER(SEARCH("food/small batch", N3195)),"small batch",ISNUMBER(SEARCH("games/mobile games", N3195)),"mobile games",ISNUMBER(SEARCH("games/tabletop games", N3195)),"tabletop games",ISNUMBER(SEARCH("games/video games", N3195)),"video games",ISNUMBER(SEARCH("music/classical music", N3195)),"classical music",ISNUMBER(SEARCH("music/electronic music", N3195)),"electronic music",ISNUMBER(SEARCH("music/faith", N3195)),"faith",ISNUMBER(SEARCH("music/indie rock", N3195)),"indie rock",ISNUMBER(SEARCH("music/jazz", N3195)),"jazz",ISNUMBER(SEARCH("music/metal", N3195)),"metal",ISNUMBER(SEARCH("music/pop", N3195)),"pop",ISNUMBER(SEARCH("music/rock", N3195)),"rock",ISNUMBER(SEARCH("music/world music", N3195)),"world music",ISNUMBER(SEARCH("journalism/audio", N3195)),"audio",ISNUMBER(SEARCH("photography/nature", N3195)),"nature",ISNUMBER(SEARCH("photography/people", N3195)),"people",ISNUMBER(SEARCH("photography/photobooks", N3195)),"photobooks",ISNUMBER(SEARCH("photography/places", N3195)),"places",ISNUMBER(SEARCH("publishing/art books", N3195)),"art books",ISNUMBER(SEARCH("publishing/children's books", N3195)),"children's books",ISNUMBER(SEARCH("publishing/fiction", N3195)),"fiction",ISNUMBER(SEARCH("publishing/nonfiction", N3195)),"nonfiction",ISNUMBER(SEARCH("publishing/radio &amp; podcasts", N3195)),"radio &amp; podcasts",ISNUMBER(SEARCH("publishing/translations", N3195)),"translations",ISNUMBER(SEARCH("technology/gadgets", N3195)),"gadgets",ISNUMBER(SEARCH("technology/hardware", N3195)),"hardware",ISNUMBER(SEARCH("technology/makerspaces", N3195)),"makerspaces",ISNUMBER(SEARCH("technology/space exploration", N3195)),"space exploration",ISNUMBER(SEARCH("technology/wearables", N3195)),"wearables",ISNUMBER(SEARCH("technology/web", N3195)),"web",ISNUMBER(SEARCH("theater/musical", N3195)),"musical",ISNUMBER(SEARCH("theater/plays", N3195)),"plays",ISNUMBER(SEARCH("theater/spaces", N3195)),"spaces")</f>
        <v>musical</v>
      </c>
      <c r="S3195" s="6">
        <f t="shared" si="248"/>
        <v>42010.968240740738</v>
      </c>
      <c r="T3195" s="6">
        <f t="shared" si="249"/>
        <v>42055.968240740738</v>
      </c>
    </row>
    <row r="3196" spans="1:20" ht="48" hidden="1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v>0</v>
      </c>
      <c r="Q3196" t="str">
        <f t="shared" si="247"/>
        <v>music</v>
      </c>
      <c r="R3196" t="str" cm="1">
        <f t="array" ref="R3196">_xlfn.IFS(ISNUMBER(SEARCH("film &amp; video/television", N3196)),"television",ISNUMBER(SEARCH("film &amp; video/animation", N3196)),"animation",ISNUMBER(SEARCH("film &amp; video/documentary", N3196)),"documentary",ISNUMBER(SEARCH("film &amp; video/drama", N3196)),"drama",ISNUMBER(SEARCH("film &amp; video/science fiction", N3196)),"science fiction",ISNUMBER(SEARCH("film &amp; video/shorts", N3196)),"shorts",ISNUMBER(SEARCH("food/food trucks", N3196)),"food trucks",ISNUMBER(SEARCH("food/restaurants", N3196)),"restaurants",ISNUMBER(SEARCH("food/small batch", N3196)),"small batch",ISNUMBER(SEARCH("games/mobile games", N3196)),"mobile games",ISNUMBER(SEARCH("games/tabletop games", N3196)),"tabletop games",ISNUMBER(SEARCH("games/video games", N3196)),"video games",ISNUMBER(SEARCH("music/classical music", N3196)),"classical music",ISNUMBER(SEARCH("music/electronic music", N3196)),"electronic music",ISNUMBER(SEARCH("music/faith", N3196)),"faith",ISNUMBER(SEARCH("music/indie rock", N3196)),"indie rock",ISNUMBER(SEARCH("music/jazz", N3196)),"jazz",ISNUMBER(SEARCH("music/metal", N3196)),"metal",ISNUMBER(SEARCH("music/pop", N3196)),"pop",ISNUMBER(SEARCH("music/rock", N3196)),"rock",ISNUMBER(SEARCH("music/world music", N3196)),"world music",ISNUMBER(SEARCH("journalism/audio", N3196)),"audio",ISNUMBER(SEARCH("photography/nature", N3196)),"nature",ISNUMBER(SEARCH("photography/people", N3196)),"people",ISNUMBER(SEARCH("photography/photobooks", N3196)),"photobooks",ISNUMBER(SEARCH("photography/places", N3196)),"places",ISNUMBER(SEARCH("publishing/art books", N3196)),"art books",ISNUMBER(SEARCH("publishing/children's books", N3196)),"children's books",ISNUMBER(SEARCH("publishing/fiction", N3196)),"fiction",ISNUMBER(SEARCH("publishing/nonfiction", N3196)),"nonfiction",ISNUMBER(SEARCH("publishing/radio &amp; podcasts", N3196)),"radio &amp; podcasts",ISNUMBER(SEARCH("publishing/translations", N3196)),"translations",ISNUMBER(SEARCH("technology/gadgets", N3196)),"gadgets",ISNUMBER(SEARCH("technology/hardware", N3196)),"hardware",ISNUMBER(SEARCH("technology/makerspaces", N3196)),"makerspaces",ISNUMBER(SEARCH("technology/space exploration", N3196)),"space exploration",ISNUMBER(SEARCH("technology/wearables", N3196)),"wearables",ISNUMBER(SEARCH("technology/web", N3196)),"web",ISNUMBER(SEARCH("theater/musical", N3196)),"musical",ISNUMBER(SEARCH("theater/plays", N3196)),"plays",ISNUMBER(SEARCH("theater/spaces", N3196)),"spaces")</f>
        <v>musical</v>
      </c>
      <c r="S3196" s="6">
        <f t="shared" si="248"/>
        <v>42182.062476851846</v>
      </c>
      <c r="T3196" s="6">
        <f t="shared" si="249"/>
        <v>42212.062476851846</v>
      </c>
    </row>
    <row r="3197" spans="1:20" ht="48" hidden="1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tr">
        <f t="shared" si="247"/>
        <v>music</v>
      </c>
      <c r="R3197" t="str" cm="1">
        <f t="array" ref="R3197">_xlfn.IFS(ISNUMBER(SEARCH("film &amp; video/television", N3197)),"television",ISNUMBER(SEARCH("film &amp; video/animation", N3197)),"animation",ISNUMBER(SEARCH("film &amp; video/documentary", N3197)),"documentary",ISNUMBER(SEARCH("film &amp; video/drama", N3197)),"drama",ISNUMBER(SEARCH("film &amp; video/science fiction", N3197)),"science fiction",ISNUMBER(SEARCH("film &amp; video/shorts", N3197)),"shorts",ISNUMBER(SEARCH("food/food trucks", N3197)),"food trucks",ISNUMBER(SEARCH("food/restaurants", N3197)),"restaurants",ISNUMBER(SEARCH("food/small batch", N3197)),"small batch",ISNUMBER(SEARCH("games/mobile games", N3197)),"mobile games",ISNUMBER(SEARCH("games/tabletop games", N3197)),"tabletop games",ISNUMBER(SEARCH("games/video games", N3197)),"video games",ISNUMBER(SEARCH("music/classical music", N3197)),"classical music",ISNUMBER(SEARCH("music/electronic music", N3197)),"electronic music",ISNUMBER(SEARCH("music/faith", N3197)),"faith",ISNUMBER(SEARCH("music/indie rock", N3197)),"indie rock",ISNUMBER(SEARCH("music/jazz", N3197)),"jazz",ISNUMBER(SEARCH("music/metal", N3197)),"metal",ISNUMBER(SEARCH("music/pop", N3197)),"pop",ISNUMBER(SEARCH("music/rock", N3197)),"rock",ISNUMBER(SEARCH("music/world music", N3197)),"world music",ISNUMBER(SEARCH("journalism/audio", N3197)),"audio",ISNUMBER(SEARCH("photography/nature", N3197)),"nature",ISNUMBER(SEARCH("photography/people", N3197)),"people",ISNUMBER(SEARCH("photography/photobooks", N3197)),"photobooks",ISNUMBER(SEARCH("photography/places", N3197)),"places",ISNUMBER(SEARCH("publishing/art books", N3197)),"art books",ISNUMBER(SEARCH("publishing/children's books", N3197)),"children's books",ISNUMBER(SEARCH("publishing/fiction", N3197)),"fiction",ISNUMBER(SEARCH("publishing/nonfiction", N3197)),"nonfiction",ISNUMBER(SEARCH("publishing/radio &amp; podcasts", N3197)),"radio &amp; podcasts",ISNUMBER(SEARCH("publishing/translations", N3197)),"translations",ISNUMBER(SEARCH("technology/gadgets", N3197)),"gadgets",ISNUMBER(SEARCH("technology/hardware", N3197)),"hardware",ISNUMBER(SEARCH("technology/makerspaces", N3197)),"makerspaces",ISNUMBER(SEARCH("technology/space exploration", N3197)),"space exploration",ISNUMBER(SEARCH("technology/wearables", N3197)),"wearables",ISNUMBER(SEARCH("technology/web", N3197)),"web",ISNUMBER(SEARCH("theater/musical", N3197)),"musical",ISNUMBER(SEARCH("theater/plays", N3197)),"plays",ISNUMBER(SEARCH("theater/spaces", N3197)),"spaces")</f>
        <v>musical</v>
      </c>
      <c r="S3197" s="6">
        <f t="shared" si="248"/>
        <v>42017.594236111108</v>
      </c>
      <c r="T3197" s="6">
        <f t="shared" si="24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tr">
        <f t="shared" si="247"/>
        <v>music</v>
      </c>
      <c r="R3198" t="str" cm="1">
        <f t="array" ref="R3198">_xlfn.IFS(ISNUMBER(SEARCH("film &amp; video/television", N3198)),"television",ISNUMBER(SEARCH("film &amp; video/animation", N3198)),"animation",ISNUMBER(SEARCH("film &amp; video/documentary", N3198)),"documentary",ISNUMBER(SEARCH("film &amp; video/drama", N3198)),"drama",ISNUMBER(SEARCH("film &amp; video/science fiction", N3198)),"science fiction",ISNUMBER(SEARCH("film &amp; video/shorts", N3198)),"shorts",ISNUMBER(SEARCH("food/food trucks", N3198)),"food trucks",ISNUMBER(SEARCH("food/restaurants", N3198)),"restaurants",ISNUMBER(SEARCH("food/small batch", N3198)),"small batch",ISNUMBER(SEARCH("games/mobile games", N3198)),"mobile games",ISNUMBER(SEARCH("games/tabletop games", N3198)),"tabletop games",ISNUMBER(SEARCH("games/video games", N3198)),"video games",ISNUMBER(SEARCH("music/classical music", N3198)),"classical music",ISNUMBER(SEARCH("music/electronic music", N3198)),"electronic music",ISNUMBER(SEARCH("music/faith", N3198)),"faith",ISNUMBER(SEARCH("music/indie rock", N3198)),"indie rock",ISNUMBER(SEARCH("music/jazz", N3198)),"jazz",ISNUMBER(SEARCH("music/metal", N3198)),"metal",ISNUMBER(SEARCH("music/pop", N3198)),"pop",ISNUMBER(SEARCH("music/rock", N3198)),"rock",ISNUMBER(SEARCH("music/world music", N3198)),"world music",ISNUMBER(SEARCH("journalism/audio", N3198)),"audio",ISNUMBER(SEARCH("photography/nature", N3198)),"nature",ISNUMBER(SEARCH("photography/people", N3198)),"people",ISNUMBER(SEARCH("photography/photobooks", N3198)),"photobooks",ISNUMBER(SEARCH("photography/places", N3198)),"places",ISNUMBER(SEARCH("publishing/art books", N3198)),"art books",ISNUMBER(SEARCH("publishing/children's books", N3198)),"children's books",ISNUMBER(SEARCH("publishing/fiction", N3198)),"fiction",ISNUMBER(SEARCH("publishing/nonfiction", N3198)),"nonfiction",ISNUMBER(SEARCH("publishing/radio &amp; podcasts", N3198)),"radio &amp; podcasts",ISNUMBER(SEARCH("publishing/translations", N3198)),"translations",ISNUMBER(SEARCH("technology/gadgets", N3198)),"gadgets",ISNUMBER(SEARCH("technology/hardware", N3198)),"hardware",ISNUMBER(SEARCH("technology/makerspaces", N3198)),"makerspaces",ISNUMBER(SEARCH("technology/space exploration", N3198)),"space exploration",ISNUMBER(SEARCH("technology/wearables", N3198)),"wearables",ISNUMBER(SEARCH("technology/web", N3198)),"web",ISNUMBER(SEARCH("theater/musical", N3198)),"musical",ISNUMBER(SEARCH("theater/plays", N3198)),"plays",ISNUMBER(SEARCH("theater/spaces", N3198)),"spaces")</f>
        <v>musical</v>
      </c>
      <c r="S3198" s="6">
        <f t="shared" si="248"/>
        <v>42157.598090277781</v>
      </c>
      <c r="T3198" s="6">
        <f t="shared" si="24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tr">
        <f t="shared" si="247"/>
        <v>music</v>
      </c>
      <c r="R3199" t="str" cm="1">
        <f t="array" ref="R3199">_xlfn.IFS(ISNUMBER(SEARCH("film &amp; video/television", N3199)),"television",ISNUMBER(SEARCH("film &amp; video/animation", N3199)),"animation",ISNUMBER(SEARCH("film &amp; video/documentary", N3199)),"documentary",ISNUMBER(SEARCH("film &amp; video/drama", N3199)),"drama",ISNUMBER(SEARCH("film &amp; video/science fiction", N3199)),"science fiction",ISNUMBER(SEARCH("film &amp; video/shorts", N3199)),"shorts",ISNUMBER(SEARCH("food/food trucks", N3199)),"food trucks",ISNUMBER(SEARCH("food/restaurants", N3199)),"restaurants",ISNUMBER(SEARCH("food/small batch", N3199)),"small batch",ISNUMBER(SEARCH("games/mobile games", N3199)),"mobile games",ISNUMBER(SEARCH("games/tabletop games", N3199)),"tabletop games",ISNUMBER(SEARCH("games/video games", N3199)),"video games",ISNUMBER(SEARCH("music/classical music", N3199)),"classical music",ISNUMBER(SEARCH("music/electronic music", N3199)),"electronic music",ISNUMBER(SEARCH("music/faith", N3199)),"faith",ISNUMBER(SEARCH("music/indie rock", N3199)),"indie rock",ISNUMBER(SEARCH("music/jazz", N3199)),"jazz",ISNUMBER(SEARCH("music/metal", N3199)),"metal",ISNUMBER(SEARCH("music/pop", N3199)),"pop",ISNUMBER(SEARCH("music/rock", N3199)),"rock",ISNUMBER(SEARCH("music/world music", N3199)),"world music",ISNUMBER(SEARCH("journalism/audio", N3199)),"audio",ISNUMBER(SEARCH("photography/nature", N3199)),"nature",ISNUMBER(SEARCH("photography/people", N3199)),"people",ISNUMBER(SEARCH("photography/photobooks", N3199)),"photobooks",ISNUMBER(SEARCH("photography/places", N3199)),"places",ISNUMBER(SEARCH("publishing/art books", N3199)),"art books",ISNUMBER(SEARCH("publishing/children's books", N3199)),"children's books",ISNUMBER(SEARCH("publishing/fiction", N3199)),"fiction",ISNUMBER(SEARCH("publishing/nonfiction", N3199)),"nonfiction",ISNUMBER(SEARCH("publishing/radio &amp; podcasts", N3199)),"radio &amp; podcasts",ISNUMBER(SEARCH("publishing/translations", N3199)),"translations",ISNUMBER(SEARCH("technology/gadgets", N3199)),"gadgets",ISNUMBER(SEARCH("technology/hardware", N3199)),"hardware",ISNUMBER(SEARCH("technology/makerspaces", N3199)),"makerspaces",ISNUMBER(SEARCH("technology/space exploration", N3199)),"space exploration",ISNUMBER(SEARCH("technology/wearables", N3199)),"wearables",ISNUMBER(SEARCH("technology/web", N3199)),"web",ISNUMBER(SEARCH("theater/musical", N3199)),"musical",ISNUMBER(SEARCH("theater/plays", N3199)),"plays",ISNUMBER(SEARCH("theater/spaces", N3199)),"spaces")</f>
        <v>musical</v>
      </c>
      <c r="S3199" s="6">
        <f t="shared" si="248"/>
        <v>42009.493263888886</v>
      </c>
      <c r="T3199" s="6">
        <f t="shared" si="249"/>
        <v>42039.493263888886</v>
      </c>
    </row>
    <row r="3200" spans="1:20" ht="48" hidden="1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tr">
        <f t="shared" si="247"/>
        <v>music</v>
      </c>
      <c r="R3200" t="str" cm="1">
        <f t="array" ref="R3200">_xlfn.IFS(ISNUMBER(SEARCH("film &amp; video/television", N3200)),"television",ISNUMBER(SEARCH("film &amp; video/animation", N3200)),"animation",ISNUMBER(SEARCH("film &amp; video/documentary", N3200)),"documentary",ISNUMBER(SEARCH("film &amp; video/drama", N3200)),"drama",ISNUMBER(SEARCH("film &amp; video/science fiction", N3200)),"science fiction",ISNUMBER(SEARCH("film &amp; video/shorts", N3200)),"shorts",ISNUMBER(SEARCH("food/food trucks", N3200)),"food trucks",ISNUMBER(SEARCH("food/restaurants", N3200)),"restaurants",ISNUMBER(SEARCH("food/small batch", N3200)),"small batch",ISNUMBER(SEARCH("games/mobile games", N3200)),"mobile games",ISNUMBER(SEARCH("games/tabletop games", N3200)),"tabletop games",ISNUMBER(SEARCH("games/video games", N3200)),"video games",ISNUMBER(SEARCH("music/classical music", N3200)),"classical music",ISNUMBER(SEARCH("music/electronic music", N3200)),"electronic music",ISNUMBER(SEARCH("music/faith", N3200)),"faith",ISNUMBER(SEARCH("music/indie rock", N3200)),"indie rock",ISNUMBER(SEARCH("music/jazz", N3200)),"jazz",ISNUMBER(SEARCH("music/metal", N3200)),"metal",ISNUMBER(SEARCH("music/pop", N3200)),"pop",ISNUMBER(SEARCH("music/rock", N3200)),"rock",ISNUMBER(SEARCH("music/world music", N3200)),"world music",ISNUMBER(SEARCH("journalism/audio", N3200)),"audio",ISNUMBER(SEARCH("photography/nature", N3200)),"nature",ISNUMBER(SEARCH("photography/people", N3200)),"people",ISNUMBER(SEARCH("photography/photobooks", N3200)),"photobooks",ISNUMBER(SEARCH("photography/places", N3200)),"places",ISNUMBER(SEARCH("publishing/art books", N3200)),"art books",ISNUMBER(SEARCH("publishing/children's books", N3200)),"children's books",ISNUMBER(SEARCH("publishing/fiction", N3200)),"fiction",ISNUMBER(SEARCH("publishing/nonfiction", N3200)),"nonfiction",ISNUMBER(SEARCH("publishing/radio &amp; podcasts", N3200)),"radio &amp; podcasts",ISNUMBER(SEARCH("publishing/translations", N3200)),"translations",ISNUMBER(SEARCH("technology/gadgets", N3200)),"gadgets",ISNUMBER(SEARCH("technology/hardware", N3200)),"hardware",ISNUMBER(SEARCH("technology/makerspaces", N3200)),"makerspaces",ISNUMBER(SEARCH("technology/space exploration", N3200)),"space exploration",ISNUMBER(SEARCH("technology/wearables", N3200)),"wearables",ISNUMBER(SEARCH("technology/web", N3200)),"web",ISNUMBER(SEARCH("theater/musical", N3200)),"musical",ISNUMBER(SEARCH("theater/plays", N3200)),"plays",ISNUMBER(SEARCH("theater/spaces", N3200)),"spaces")</f>
        <v>musical</v>
      </c>
      <c r="S3200" s="6">
        <f t="shared" si="248"/>
        <v>42013.424502314811</v>
      </c>
      <c r="T3200" s="6">
        <f t="shared" si="249"/>
        <v>42051.424502314811</v>
      </c>
    </row>
    <row r="3201" spans="1:20" ht="48" hidden="1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tr">
        <f t="shared" si="247"/>
        <v>music</v>
      </c>
      <c r="R3201" t="str" cm="1">
        <f t="array" ref="R3201">_xlfn.IFS(ISNUMBER(SEARCH("film &amp; video/television", N3201)),"television",ISNUMBER(SEARCH("film &amp; video/animation", N3201)),"animation",ISNUMBER(SEARCH("film &amp; video/documentary", N3201)),"documentary",ISNUMBER(SEARCH("film &amp; video/drama", N3201)),"drama",ISNUMBER(SEARCH("film &amp; video/science fiction", N3201)),"science fiction",ISNUMBER(SEARCH("film &amp; video/shorts", N3201)),"shorts",ISNUMBER(SEARCH("food/food trucks", N3201)),"food trucks",ISNUMBER(SEARCH("food/restaurants", N3201)),"restaurants",ISNUMBER(SEARCH("food/small batch", N3201)),"small batch",ISNUMBER(SEARCH("games/mobile games", N3201)),"mobile games",ISNUMBER(SEARCH("games/tabletop games", N3201)),"tabletop games",ISNUMBER(SEARCH("games/video games", N3201)),"video games",ISNUMBER(SEARCH("music/classical music", N3201)),"classical music",ISNUMBER(SEARCH("music/electronic music", N3201)),"electronic music",ISNUMBER(SEARCH("music/faith", N3201)),"faith",ISNUMBER(SEARCH("music/indie rock", N3201)),"indie rock",ISNUMBER(SEARCH("music/jazz", N3201)),"jazz",ISNUMBER(SEARCH("music/metal", N3201)),"metal",ISNUMBER(SEARCH("music/pop", N3201)),"pop",ISNUMBER(SEARCH("music/rock", N3201)),"rock",ISNUMBER(SEARCH("music/world music", N3201)),"world music",ISNUMBER(SEARCH("journalism/audio", N3201)),"audio",ISNUMBER(SEARCH("photography/nature", N3201)),"nature",ISNUMBER(SEARCH("photography/people", N3201)),"people",ISNUMBER(SEARCH("photography/photobooks", N3201)),"photobooks",ISNUMBER(SEARCH("photography/places", N3201)),"places",ISNUMBER(SEARCH("publishing/art books", N3201)),"art books",ISNUMBER(SEARCH("publishing/children's books", N3201)),"children's books",ISNUMBER(SEARCH("publishing/fiction", N3201)),"fiction",ISNUMBER(SEARCH("publishing/nonfiction", N3201)),"nonfiction",ISNUMBER(SEARCH("publishing/radio &amp; podcasts", N3201)),"radio &amp; podcasts",ISNUMBER(SEARCH("publishing/translations", N3201)),"translations",ISNUMBER(SEARCH("technology/gadgets", N3201)),"gadgets",ISNUMBER(SEARCH("technology/hardware", N3201)),"hardware",ISNUMBER(SEARCH("technology/makerspaces", N3201)),"makerspaces",ISNUMBER(SEARCH("technology/space exploration", N3201)),"space exploration",ISNUMBER(SEARCH("technology/wearables", N3201)),"wearables",ISNUMBER(SEARCH("technology/web", N3201)),"web",ISNUMBER(SEARCH("theater/musical", N3201)),"musical",ISNUMBER(SEARCH("theater/plays", N3201)),"plays",ISNUMBER(SEARCH("theater/spaces", N3201)),"spaces")</f>
        <v>musical</v>
      </c>
      <c r="S3201" s="6">
        <f t="shared" si="248"/>
        <v>41858.761782407404</v>
      </c>
      <c r="T3201" s="6">
        <f t="shared" si="249"/>
        <v>41888.875</v>
      </c>
    </row>
    <row r="3202" spans="1:20" ht="48" hidden="1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tr">
        <f t="shared" si="247"/>
        <v>music</v>
      </c>
      <c r="R3202" t="str" cm="1">
        <f t="array" ref="R3202">_xlfn.IFS(ISNUMBER(SEARCH("film &amp; video/television", N3202)),"television",ISNUMBER(SEARCH("film &amp; video/animation", N3202)),"animation",ISNUMBER(SEARCH("film &amp; video/documentary", N3202)),"documentary",ISNUMBER(SEARCH("film &amp; video/drama", N3202)),"drama",ISNUMBER(SEARCH("film &amp; video/science fiction", N3202)),"science fiction",ISNUMBER(SEARCH("film &amp; video/shorts", N3202)),"shorts",ISNUMBER(SEARCH("food/food trucks", N3202)),"food trucks",ISNUMBER(SEARCH("food/restaurants", N3202)),"restaurants",ISNUMBER(SEARCH("food/small batch", N3202)),"small batch",ISNUMBER(SEARCH("games/mobile games", N3202)),"mobile games",ISNUMBER(SEARCH("games/tabletop games", N3202)),"tabletop games",ISNUMBER(SEARCH("games/video games", N3202)),"video games",ISNUMBER(SEARCH("music/classical music", N3202)),"classical music",ISNUMBER(SEARCH("music/electronic music", N3202)),"electronic music",ISNUMBER(SEARCH("music/faith", N3202)),"faith",ISNUMBER(SEARCH("music/indie rock", N3202)),"indie rock",ISNUMBER(SEARCH("music/jazz", N3202)),"jazz",ISNUMBER(SEARCH("music/metal", N3202)),"metal",ISNUMBER(SEARCH("music/pop", N3202)),"pop",ISNUMBER(SEARCH("music/rock", N3202)),"rock",ISNUMBER(SEARCH("music/world music", N3202)),"world music",ISNUMBER(SEARCH("journalism/audio", N3202)),"audio",ISNUMBER(SEARCH("photography/nature", N3202)),"nature",ISNUMBER(SEARCH("photography/people", N3202)),"people",ISNUMBER(SEARCH("photography/photobooks", N3202)),"photobooks",ISNUMBER(SEARCH("photography/places", N3202)),"places",ISNUMBER(SEARCH("publishing/art books", N3202)),"art books",ISNUMBER(SEARCH("publishing/children's books", N3202)),"children's books",ISNUMBER(SEARCH("publishing/fiction", N3202)),"fiction",ISNUMBER(SEARCH("publishing/nonfiction", N3202)),"nonfiction",ISNUMBER(SEARCH("publishing/radio &amp; podcasts", N3202)),"radio &amp; podcasts",ISNUMBER(SEARCH("publishing/translations", N3202)),"translations",ISNUMBER(SEARCH("technology/gadgets", N3202)),"gadgets",ISNUMBER(SEARCH("technology/hardware", N3202)),"hardware",ISNUMBER(SEARCH("technology/makerspaces", N3202)),"makerspaces",ISNUMBER(SEARCH("technology/space exploration", N3202)),"space exploration",ISNUMBER(SEARCH("technology/wearables", N3202)),"wearables",ISNUMBER(SEARCH("technology/web", N3202)),"web",ISNUMBER(SEARCH("theater/musical", N3202)),"musical",ISNUMBER(SEARCH("theater/plays", N3202)),"plays",ISNUMBER(SEARCH("theater/spaces", N3202)),"spaces")</f>
        <v>musical</v>
      </c>
      <c r="S3202" s="6">
        <f t="shared" si="248"/>
        <v>42460.320613425924</v>
      </c>
      <c r="T3202" s="6">
        <f t="shared" si="249"/>
        <v>42490.231944444444</v>
      </c>
    </row>
    <row r="3203" spans="1:20" ht="48" hidden="1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(E3203/D3203)*100</f>
        <v>1.25</v>
      </c>
      <c r="P3203">
        <f t="shared" ref="P3203:P3266" si="251">(E3203/L3203)</f>
        <v>12.5</v>
      </c>
      <c r="Q3203" t="str">
        <f t="shared" ref="Q3203:Q3266" si="252">_xlfn.IFS(ISNUMBER(SEARCH("film &amp; video", N3203)),"film &amp; video",ISNUMBER(SEARCH("food", N3203)),"food",ISNUMBER(SEARCH("games", N3203)),"games",ISNUMBER(SEARCH("journalism", N3203)),"journalism",ISNUMBER(SEARCH("music", N3203)),"music",ISNUMBER(SEARCH("photography", N3203)),"photography",ISNUMBER(SEARCH("publishing", N3203)),"publishing",ISNUMBER(SEARCH("technology", N3203)),"technology",ISNUMBER(SEARCH("theater", N3203)),"theater")</f>
        <v>music</v>
      </c>
      <c r="R3203" t="str" cm="1">
        <f t="array" ref="R3203">_xlfn.IFS(ISNUMBER(SEARCH("film &amp; video/television", N3203)),"television",ISNUMBER(SEARCH("film &amp; video/animation", N3203)),"animation",ISNUMBER(SEARCH("film &amp; video/documentary", N3203)),"documentary",ISNUMBER(SEARCH("film &amp; video/drama", N3203)),"drama",ISNUMBER(SEARCH("film &amp; video/science fiction", N3203)),"science fiction",ISNUMBER(SEARCH("film &amp; video/shorts", N3203)),"shorts",ISNUMBER(SEARCH("food/food trucks", N3203)),"food trucks",ISNUMBER(SEARCH("food/restaurants", N3203)),"restaurants",ISNUMBER(SEARCH("food/small batch", N3203)),"small batch",ISNUMBER(SEARCH("games/mobile games", N3203)),"mobile games",ISNUMBER(SEARCH("games/tabletop games", N3203)),"tabletop games",ISNUMBER(SEARCH("games/video games", N3203)),"video games",ISNUMBER(SEARCH("music/classical music", N3203)),"classical music",ISNUMBER(SEARCH("music/electronic music", N3203)),"electronic music",ISNUMBER(SEARCH("music/faith", N3203)),"faith",ISNUMBER(SEARCH("music/indie rock", N3203)),"indie rock",ISNUMBER(SEARCH("music/jazz", N3203)),"jazz",ISNUMBER(SEARCH("music/metal", N3203)),"metal",ISNUMBER(SEARCH("music/pop", N3203)),"pop",ISNUMBER(SEARCH("music/rock", N3203)),"rock",ISNUMBER(SEARCH("music/world music", N3203)),"world music",ISNUMBER(SEARCH("journalism/audio", N3203)),"audio",ISNUMBER(SEARCH("photography/nature", N3203)),"nature",ISNUMBER(SEARCH("photography/people", N3203)),"people",ISNUMBER(SEARCH("photography/photobooks", N3203)),"photobooks",ISNUMBER(SEARCH("photography/places", N3203)),"places",ISNUMBER(SEARCH("publishing/art books", N3203)),"art books",ISNUMBER(SEARCH("publishing/children's books", N3203)),"children's books",ISNUMBER(SEARCH("publishing/fiction", N3203)),"fiction",ISNUMBER(SEARCH("publishing/nonfiction", N3203)),"nonfiction",ISNUMBER(SEARCH("publishing/radio &amp; podcasts", N3203)),"radio &amp; podcasts",ISNUMBER(SEARCH("publishing/translations", N3203)),"translations",ISNUMBER(SEARCH("technology/gadgets", N3203)),"gadgets",ISNUMBER(SEARCH("technology/hardware", N3203)),"hardware",ISNUMBER(SEARCH("technology/makerspaces", N3203)),"makerspaces",ISNUMBER(SEARCH("technology/space exploration", N3203)),"space exploration",ISNUMBER(SEARCH("technology/wearables", N3203)),"wearables",ISNUMBER(SEARCH("technology/web", N3203)),"web",ISNUMBER(SEARCH("theater/musical", N3203)),"musical",ISNUMBER(SEARCH("theater/plays", N3203)),"plays",ISNUMBER(SEARCH("theater/spaces", N3203)),"spaces")</f>
        <v>musical</v>
      </c>
      <c r="S3203" s="6">
        <f t="shared" ref="S3203:S3266" si="253">(((J3203/60)/60)/24)+DATE(1970,1,1)</f>
        <v>41861.767094907409</v>
      </c>
      <c r="T3203" s="6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tr">
        <f t="shared" si="252"/>
        <v>music</v>
      </c>
      <c r="R3204" t="str" cm="1">
        <f t="array" ref="R3204">_xlfn.IFS(ISNUMBER(SEARCH("film &amp; video/television", N3204)),"television",ISNUMBER(SEARCH("film &amp; video/animation", N3204)),"animation",ISNUMBER(SEARCH("film &amp; video/documentary", N3204)),"documentary",ISNUMBER(SEARCH("film &amp; video/drama", N3204)),"drama",ISNUMBER(SEARCH("film &amp; video/science fiction", N3204)),"science fiction",ISNUMBER(SEARCH("film &amp; video/shorts", N3204)),"shorts",ISNUMBER(SEARCH("food/food trucks", N3204)),"food trucks",ISNUMBER(SEARCH("food/restaurants", N3204)),"restaurants",ISNUMBER(SEARCH("food/small batch", N3204)),"small batch",ISNUMBER(SEARCH("games/mobile games", N3204)),"mobile games",ISNUMBER(SEARCH("games/tabletop games", N3204)),"tabletop games",ISNUMBER(SEARCH("games/video games", N3204)),"video games",ISNUMBER(SEARCH("music/classical music", N3204)),"classical music",ISNUMBER(SEARCH("music/electronic music", N3204)),"electronic music",ISNUMBER(SEARCH("music/faith", N3204)),"faith",ISNUMBER(SEARCH("music/indie rock", N3204)),"indie rock",ISNUMBER(SEARCH("music/jazz", N3204)),"jazz",ISNUMBER(SEARCH("music/metal", N3204)),"metal",ISNUMBER(SEARCH("music/pop", N3204)),"pop",ISNUMBER(SEARCH("music/rock", N3204)),"rock",ISNUMBER(SEARCH("music/world music", N3204)),"world music",ISNUMBER(SEARCH("journalism/audio", N3204)),"audio",ISNUMBER(SEARCH("photography/nature", N3204)),"nature",ISNUMBER(SEARCH("photography/people", N3204)),"people",ISNUMBER(SEARCH("photography/photobooks", N3204)),"photobooks",ISNUMBER(SEARCH("photography/places", N3204)),"places",ISNUMBER(SEARCH("publishing/art books", N3204)),"art books",ISNUMBER(SEARCH("publishing/children's books", N3204)),"children's books",ISNUMBER(SEARCH("publishing/fiction", N3204)),"fiction",ISNUMBER(SEARCH("publishing/nonfiction", N3204)),"nonfiction",ISNUMBER(SEARCH("publishing/radio &amp; podcasts", N3204)),"radio &amp; podcasts",ISNUMBER(SEARCH("publishing/translations", N3204)),"translations",ISNUMBER(SEARCH("technology/gadgets", N3204)),"gadgets",ISNUMBER(SEARCH("technology/hardware", N3204)),"hardware",ISNUMBER(SEARCH("technology/makerspaces", N3204)),"makerspaces",ISNUMBER(SEARCH("technology/space exploration", N3204)),"space exploration",ISNUMBER(SEARCH("technology/wearables", N3204)),"wearables",ISNUMBER(SEARCH("technology/web", N3204)),"web",ISNUMBER(SEARCH("theater/musical", N3204)),"musical",ISNUMBER(SEARCH("theater/plays", N3204)),"plays",ISNUMBER(SEARCH("theater/spaces", N3204)),"spaces")</f>
        <v>musical</v>
      </c>
      <c r="S3204" s="6">
        <f t="shared" si="253"/>
        <v>42293.853541666671</v>
      </c>
      <c r="T3204" s="6">
        <f t="shared" si="254"/>
        <v>42352.249305555553</v>
      </c>
    </row>
    <row r="3205" spans="1:20" ht="32" hidden="1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tr">
        <f t="shared" si="252"/>
        <v>music</v>
      </c>
      <c r="R3205" t="str" cm="1">
        <f t="array" ref="R3205">_xlfn.IFS(ISNUMBER(SEARCH("film &amp; video/television", N3205)),"television",ISNUMBER(SEARCH("film &amp; video/animation", N3205)),"animation",ISNUMBER(SEARCH("film &amp; video/documentary", N3205)),"documentary",ISNUMBER(SEARCH("film &amp; video/drama", N3205)),"drama",ISNUMBER(SEARCH("film &amp; video/science fiction", N3205)),"science fiction",ISNUMBER(SEARCH("film &amp; video/shorts", N3205)),"shorts",ISNUMBER(SEARCH("food/food trucks", N3205)),"food trucks",ISNUMBER(SEARCH("food/restaurants", N3205)),"restaurants",ISNUMBER(SEARCH("food/small batch", N3205)),"small batch",ISNUMBER(SEARCH("games/mobile games", N3205)),"mobile games",ISNUMBER(SEARCH("games/tabletop games", N3205)),"tabletop games",ISNUMBER(SEARCH("games/video games", N3205)),"video games",ISNUMBER(SEARCH("music/classical music", N3205)),"classical music",ISNUMBER(SEARCH("music/electronic music", N3205)),"electronic music",ISNUMBER(SEARCH("music/faith", N3205)),"faith",ISNUMBER(SEARCH("music/indie rock", N3205)),"indie rock",ISNUMBER(SEARCH("music/jazz", N3205)),"jazz",ISNUMBER(SEARCH("music/metal", N3205)),"metal",ISNUMBER(SEARCH("music/pop", N3205)),"pop",ISNUMBER(SEARCH("music/rock", N3205)),"rock",ISNUMBER(SEARCH("music/world music", N3205)),"world music",ISNUMBER(SEARCH("journalism/audio", N3205)),"audio",ISNUMBER(SEARCH("photography/nature", N3205)),"nature",ISNUMBER(SEARCH("photography/people", N3205)),"people",ISNUMBER(SEARCH("photography/photobooks", N3205)),"photobooks",ISNUMBER(SEARCH("photography/places", N3205)),"places",ISNUMBER(SEARCH("publishing/art books", N3205)),"art books",ISNUMBER(SEARCH("publishing/children's books", N3205)),"children's books",ISNUMBER(SEARCH("publishing/fiction", N3205)),"fiction",ISNUMBER(SEARCH("publishing/nonfiction", N3205)),"nonfiction",ISNUMBER(SEARCH("publishing/radio &amp; podcasts", N3205)),"radio &amp; podcasts",ISNUMBER(SEARCH("publishing/translations", N3205)),"translations",ISNUMBER(SEARCH("technology/gadgets", N3205)),"gadgets",ISNUMBER(SEARCH("technology/hardware", N3205)),"hardware",ISNUMBER(SEARCH("technology/makerspaces", N3205)),"makerspaces",ISNUMBER(SEARCH("technology/space exploration", N3205)),"space exploration",ISNUMBER(SEARCH("technology/wearables", N3205)),"wearables",ISNUMBER(SEARCH("technology/web", N3205)),"web",ISNUMBER(SEARCH("theater/musical", N3205)),"musical",ISNUMBER(SEARCH("theater/plays", N3205)),"plays",ISNUMBER(SEARCH("theater/spaces", N3205)),"spaces")</f>
        <v>musical</v>
      </c>
      <c r="S3205" s="6">
        <f t="shared" si="253"/>
        <v>42242.988680555558</v>
      </c>
      <c r="T3205" s="6">
        <f t="shared" si="254"/>
        <v>42272.988680555558</v>
      </c>
    </row>
    <row r="3206" spans="1:20" ht="48" hidden="1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v>0</v>
      </c>
      <c r="Q3206" t="str">
        <f t="shared" si="252"/>
        <v>music</v>
      </c>
      <c r="R3206" t="str" cm="1">
        <f t="array" ref="R3206">_xlfn.IFS(ISNUMBER(SEARCH("film &amp; video/television", N3206)),"television",ISNUMBER(SEARCH("film &amp; video/animation", N3206)),"animation",ISNUMBER(SEARCH("film &amp; video/documentary", N3206)),"documentary",ISNUMBER(SEARCH("film &amp; video/drama", N3206)),"drama",ISNUMBER(SEARCH("film &amp; video/science fiction", N3206)),"science fiction",ISNUMBER(SEARCH("film &amp; video/shorts", N3206)),"shorts",ISNUMBER(SEARCH("food/food trucks", N3206)),"food trucks",ISNUMBER(SEARCH("food/restaurants", N3206)),"restaurants",ISNUMBER(SEARCH("food/small batch", N3206)),"small batch",ISNUMBER(SEARCH("games/mobile games", N3206)),"mobile games",ISNUMBER(SEARCH("games/tabletop games", N3206)),"tabletop games",ISNUMBER(SEARCH("games/video games", N3206)),"video games",ISNUMBER(SEARCH("music/classical music", N3206)),"classical music",ISNUMBER(SEARCH("music/electronic music", N3206)),"electronic music",ISNUMBER(SEARCH("music/faith", N3206)),"faith",ISNUMBER(SEARCH("music/indie rock", N3206)),"indie rock",ISNUMBER(SEARCH("music/jazz", N3206)),"jazz",ISNUMBER(SEARCH("music/metal", N3206)),"metal",ISNUMBER(SEARCH("music/pop", N3206)),"pop",ISNUMBER(SEARCH("music/rock", N3206)),"rock",ISNUMBER(SEARCH("music/world music", N3206)),"world music",ISNUMBER(SEARCH("journalism/audio", N3206)),"audio",ISNUMBER(SEARCH("photography/nature", N3206)),"nature",ISNUMBER(SEARCH("photography/people", N3206)),"people",ISNUMBER(SEARCH("photography/photobooks", N3206)),"photobooks",ISNUMBER(SEARCH("photography/places", N3206)),"places",ISNUMBER(SEARCH("publishing/art books", N3206)),"art books",ISNUMBER(SEARCH("publishing/children's books", N3206)),"children's books",ISNUMBER(SEARCH("publishing/fiction", N3206)),"fiction",ISNUMBER(SEARCH("publishing/nonfiction", N3206)),"nonfiction",ISNUMBER(SEARCH("publishing/radio &amp; podcasts", N3206)),"radio &amp; podcasts",ISNUMBER(SEARCH("publishing/translations", N3206)),"translations",ISNUMBER(SEARCH("technology/gadgets", N3206)),"gadgets",ISNUMBER(SEARCH("technology/hardware", N3206)),"hardware",ISNUMBER(SEARCH("technology/makerspaces", N3206)),"makerspaces",ISNUMBER(SEARCH("technology/space exploration", N3206)),"space exploration",ISNUMBER(SEARCH("technology/wearables", N3206)),"wearables",ISNUMBER(SEARCH("technology/web", N3206)),"web",ISNUMBER(SEARCH("theater/musical", N3206)),"musical",ISNUMBER(SEARCH("theater/plays", N3206)),"plays",ISNUMBER(SEARCH("theater/spaces", N3206)),"spaces")</f>
        <v>musical</v>
      </c>
      <c r="S3206" s="6">
        <f t="shared" si="253"/>
        <v>42172.686099537037</v>
      </c>
      <c r="T3206" s="6">
        <f t="shared" si="254"/>
        <v>42202.676388888889</v>
      </c>
    </row>
    <row r="3207" spans="1:20" ht="48" hidden="1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tr">
        <f t="shared" si="252"/>
        <v>music</v>
      </c>
      <c r="R3207" t="str" cm="1">
        <f t="array" ref="R3207">_xlfn.IFS(ISNUMBER(SEARCH("film &amp; video/television", N3207)),"television",ISNUMBER(SEARCH("film &amp; video/animation", N3207)),"animation",ISNUMBER(SEARCH("film &amp; video/documentary", N3207)),"documentary",ISNUMBER(SEARCH("film &amp; video/drama", N3207)),"drama",ISNUMBER(SEARCH("film &amp; video/science fiction", N3207)),"science fiction",ISNUMBER(SEARCH("film &amp; video/shorts", N3207)),"shorts",ISNUMBER(SEARCH("food/food trucks", N3207)),"food trucks",ISNUMBER(SEARCH("food/restaurants", N3207)),"restaurants",ISNUMBER(SEARCH("food/small batch", N3207)),"small batch",ISNUMBER(SEARCH("games/mobile games", N3207)),"mobile games",ISNUMBER(SEARCH("games/tabletop games", N3207)),"tabletop games",ISNUMBER(SEARCH("games/video games", N3207)),"video games",ISNUMBER(SEARCH("music/classical music", N3207)),"classical music",ISNUMBER(SEARCH("music/electronic music", N3207)),"electronic music",ISNUMBER(SEARCH("music/faith", N3207)),"faith",ISNUMBER(SEARCH("music/indie rock", N3207)),"indie rock",ISNUMBER(SEARCH("music/jazz", N3207)),"jazz",ISNUMBER(SEARCH("music/metal", N3207)),"metal",ISNUMBER(SEARCH("music/pop", N3207)),"pop",ISNUMBER(SEARCH("music/rock", N3207)),"rock",ISNUMBER(SEARCH("music/world music", N3207)),"world music",ISNUMBER(SEARCH("journalism/audio", N3207)),"audio",ISNUMBER(SEARCH("photography/nature", N3207)),"nature",ISNUMBER(SEARCH("photography/people", N3207)),"people",ISNUMBER(SEARCH("photography/photobooks", N3207)),"photobooks",ISNUMBER(SEARCH("photography/places", N3207)),"places",ISNUMBER(SEARCH("publishing/art books", N3207)),"art books",ISNUMBER(SEARCH("publishing/children's books", N3207)),"children's books",ISNUMBER(SEARCH("publishing/fiction", N3207)),"fiction",ISNUMBER(SEARCH("publishing/nonfiction", N3207)),"nonfiction",ISNUMBER(SEARCH("publishing/radio &amp; podcasts", N3207)),"radio &amp; podcasts",ISNUMBER(SEARCH("publishing/translations", N3207)),"translations",ISNUMBER(SEARCH("technology/gadgets", N3207)),"gadgets",ISNUMBER(SEARCH("technology/hardware", N3207)),"hardware",ISNUMBER(SEARCH("technology/makerspaces", N3207)),"makerspaces",ISNUMBER(SEARCH("technology/space exploration", N3207)),"space exploration",ISNUMBER(SEARCH("technology/wearables", N3207)),"wearables",ISNUMBER(SEARCH("technology/web", N3207)),"web",ISNUMBER(SEARCH("theater/musical", N3207)),"musical",ISNUMBER(SEARCH("theater/plays", N3207)),"plays",ISNUMBER(SEARCH("theater/spaces", N3207)),"spaces")</f>
        <v>musical</v>
      </c>
      <c r="S3207" s="6">
        <f t="shared" si="253"/>
        <v>42095.374675925923</v>
      </c>
      <c r="T3207" s="6">
        <f t="shared" si="254"/>
        <v>42125.374675925923</v>
      </c>
    </row>
    <row r="3208" spans="1:20" ht="48" hidden="1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v>0</v>
      </c>
      <c r="Q3208" t="str">
        <f t="shared" si="252"/>
        <v>music</v>
      </c>
      <c r="R3208" t="str" cm="1">
        <f t="array" ref="R3208">_xlfn.IFS(ISNUMBER(SEARCH("film &amp; video/television", N3208)),"television",ISNUMBER(SEARCH("film &amp; video/animation", N3208)),"animation",ISNUMBER(SEARCH("film &amp; video/documentary", N3208)),"documentary",ISNUMBER(SEARCH("film &amp; video/drama", N3208)),"drama",ISNUMBER(SEARCH("film &amp; video/science fiction", N3208)),"science fiction",ISNUMBER(SEARCH("film &amp; video/shorts", N3208)),"shorts",ISNUMBER(SEARCH("food/food trucks", N3208)),"food trucks",ISNUMBER(SEARCH("food/restaurants", N3208)),"restaurants",ISNUMBER(SEARCH("food/small batch", N3208)),"small batch",ISNUMBER(SEARCH("games/mobile games", N3208)),"mobile games",ISNUMBER(SEARCH("games/tabletop games", N3208)),"tabletop games",ISNUMBER(SEARCH("games/video games", N3208)),"video games",ISNUMBER(SEARCH("music/classical music", N3208)),"classical music",ISNUMBER(SEARCH("music/electronic music", N3208)),"electronic music",ISNUMBER(SEARCH("music/faith", N3208)),"faith",ISNUMBER(SEARCH("music/indie rock", N3208)),"indie rock",ISNUMBER(SEARCH("music/jazz", N3208)),"jazz",ISNUMBER(SEARCH("music/metal", N3208)),"metal",ISNUMBER(SEARCH("music/pop", N3208)),"pop",ISNUMBER(SEARCH("music/rock", N3208)),"rock",ISNUMBER(SEARCH("music/world music", N3208)),"world music",ISNUMBER(SEARCH("journalism/audio", N3208)),"audio",ISNUMBER(SEARCH("photography/nature", N3208)),"nature",ISNUMBER(SEARCH("photography/people", N3208)),"people",ISNUMBER(SEARCH("photography/photobooks", N3208)),"photobooks",ISNUMBER(SEARCH("photography/places", N3208)),"places",ISNUMBER(SEARCH("publishing/art books", N3208)),"art books",ISNUMBER(SEARCH("publishing/children's books", N3208)),"children's books",ISNUMBER(SEARCH("publishing/fiction", N3208)),"fiction",ISNUMBER(SEARCH("publishing/nonfiction", N3208)),"nonfiction",ISNUMBER(SEARCH("publishing/radio &amp; podcasts", N3208)),"radio &amp; podcasts",ISNUMBER(SEARCH("publishing/translations", N3208)),"translations",ISNUMBER(SEARCH("technology/gadgets", N3208)),"gadgets",ISNUMBER(SEARCH("technology/hardware", N3208)),"hardware",ISNUMBER(SEARCH("technology/makerspaces", N3208)),"makerspaces",ISNUMBER(SEARCH("technology/space exploration", N3208)),"space exploration",ISNUMBER(SEARCH("technology/wearables", N3208)),"wearables",ISNUMBER(SEARCH("technology/web", N3208)),"web",ISNUMBER(SEARCH("theater/musical", N3208)),"musical",ISNUMBER(SEARCH("theater/plays", N3208)),"plays",ISNUMBER(SEARCH("theater/spaces", N3208)),"spaces")</f>
        <v>musical</v>
      </c>
      <c r="S3208" s="6">
        <f t="shared" si="253"/>
        <v>42236.276053240741</v>
      </c>
      <c r="T3208" s="6">
        <f t="shared" si="254"/>
        <v>42266.276053240741</v>
      </c>
    </row>
    <row r="3209" spans="1:20" ht="48" hidden="1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tr">
        <f t="shared" si="252"/>
        <v>music</v>
      </c>
      <c r="R3209" t="str" cm="1">
        <f t="array" ref="R3209">_xlfn.IFS(ISNUMBER(SEARCH("film &amp; video/television", N3209)),"television",ISNUMBER(SEARCH("film &amp; video/animation", N3209)),"animation",ISNUMBER(SEARCH("film &amp; video/documentary", N3209)),"documentary",ISNUMBER(SEARCH("film &amp; video/drama", N3209)),"drama",ISNUMBER(SEARCH("film &amp; video/science fiction", N3209)),"science fiction",ISNUMBER(SEARCH("film &amp; video/shorts", N3209)),"shorts",ISNUMBER(SEARCH("food/food trucks", N3209)),"food trucks",ISNUMBER(SEARCH("food/restaurants", N3209)),"restaurants",ISNUMBER(SEARCH("food/small batch", N3209)),"small batch",ISNUMBER(SEARCH("games/mobile games", N3209)),"mobile games",ISNUMBER(SEARCH("games/tabletop games", N3209)),"tabletop games",ISNUMBER(SEARCH("games/video games", N3209)),"video games",ISNUMBER(SEARCH("music/classical music", N3209)),"classical music",ISNUMBER(SEARCH("music/electronic music", N3209)),"electronic music",ISNUMBER(SEARCH("music/faith", N3209)),"faith",ISNUMBER(SEARCH("music/indie rock", N3209)),"indie rock",ISNUMBER(SEARCH("music/jazz", N3209)),"jazz",ISNUMBER(SEARCH("music/metal", N3209)),"metal",ISNUMBER(SEARCH("music/pop", N3209)),"pop",ISNUMBER(SEARCH("music/rock", N3209)),"rock",ISNUMBER(SEARCH("music/world music", N3209)),"world music",ISNUMBER(SEARCH("journalism/audio", N3209)),"audio",ISNUMBER(SEARCH("photography/nature", N3209)),"nature",ISNUMBER(SEARCH("photography/people", N3209)),"people",ISNUMBER(SEARCH("photography/photobooks", N3209)),"photobooks",ISNUMBER(SEARCH("photography/places", N3209)),"places",ISNUMBER(SEARCH("publishing/art books", N3209)),"art books",ISNUMBER(SEARCH("publishing/children's books", N3209)),"children's books",ISNUMBER(SEARCH("publishing/fiction", N3209)),"fiction",ISNUMBER(SEARCH("publishing/nonfiction", N3209)),"nonfiction",ISNUMBER(SEARCH("publishing/radio &amp; podcasts", N3209)),"radio &amp; podcasts",ISNUMBER(SEARCH("publishing/translations", N3209)),"translations",ISNUMBER(SEARCH("technology/gadgets", N3209)),"gadgets",ISNUMBER(SEARCH("technology/hardware", N3209)),"hardware",ISNUMBER(SEARCH("technology/makerspaces", N3209)),"makerspaces",ISNUMBER(SEARCH("technology/space exploration", N3209)),"space exploration",ISNUMBER(SEARCH("technology/wearables", N3209)),"wearables",ISNUMBER(SEARCH("technology/web", N3209)),"web",ISNUMBER(SEARCH("theater/musical", N3209)),"musical",ISNUMBER(SEARCH("theater/plays", N3209)),"plays",ISNUMBER(SEARCH("theater/spaces", N3209)),"spaces")</f>
        <v>musical</v>
      </c>
      <c r="S3209" s="6">
        <f t="shared" si="253"/>
        <v>42057.277858796297</v>
      </c>
      <c r="T3209" s="6">
        <f t="shared" si="254"/>
        <v>42117.236192129625</v>
      </c>
    </row>
    <row r="3210" spans="1:20" ht="48" hidden="1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tr">
        <f t="shared" si="252"/>
        <v>theater</v>
      </c>
      <c r="R3210" t="str" cm="1">
        <f t="array" ref="R3210">_xlfn.IFS(ISNUMBER(SEARCH("film &amp; video/television", N3210)),"television",ISNUMBER(SEARCH("film &amp; video/animation", N3210)),"animation",ISNUMBER(SEARCH("film &amp; video/documentary", N3210)),"documentary",ISNUMBER(SEARCH("film &amp; video/drama", N3210)),"drama",ISNUMBER(SEARCH("film &amp; video/science fiction", N3210)),"science fiction",ISNUMBER(SEARCH("film &amp; video/shorts", N3210)),"shorts",ISNUMBER(SEARCH("food/food trucks", N3210)),"food trucks",ISNUMBER(SEARCH("food/restaurants", N3210)),"restaurants",ISNUMBER(SEARCH("food/small batch", N3210)),"small batch",ISNUMBER(SEARCH("games/mobile games", N3210)),"mobile games",ISNUMBER(SEARCH("games/tabletop games", N3210)),"tabletop games",ISNUMBER(SEARCH("games/video games", N3210)),"video games",ISNUMBER(SEARCH("music/classical music", N3210)),"classical music",ISNUMBER(SEARCH("music/electronic music", N3210)),"electronic music",ISNUMBER(SEARCH("music/faith", N3210)),"faith",ISNUMBER(SEARCH("music/indie rock", N3210)),"indie rock",ISNUMBER(SEARCH("music/jazz", N3210)),"jazz",ISNUMBER(SEARCH("music/metal", N3210)),"metal",ISNUMBER(SEARCH("music/pop", N3210)),"pop",ISNUMBER(SEARCH("music/rock", N3210)),"rock",ISNUMBER(SEARCH("music/world music", N3210)),"world music",ISNUMBER(SEARCH("journalism/audio", N3210)),"audio",ISNUMBER(SEARCH("photography/nature", N3210)),"nature",ISNUMBER(SEARCH("photography/people", N3210)),"people",ISNUMBER(SEARCH("photography/photobooks", N3210)),"photobooks",ISNUMBER(SEARCH("photography/places", N3210)),"places",ISNUMBER(SEARCH("publishing/art books", N3210)),"art books",ISNUMBER(SEARCH("publishing/children's books", N3210)),"children's books",ISNUMBER(SEARCH("publishing/fiction", N3210)),"fiction",ISNUMBER(SEARCH("publishing/nonfiction", N3210)),"nonfiction",ISNUMBER(SEARCH("publishing/radio &amp; podcasts", N3210)),"radio &amp; podcasts",ISNUMBER(SEARCH("publishing/translations", N3210)),"translations",ISNUMBER(SEARCH("technology/gadgets", N3210)),"gadgets",ISNUMBER(SEARCH("technology/hardware", N3210)),"hardware",ISNUMBER(SEARCH("technology/makerspaces", N3210)),"makerspaces",ISNUMBER(SEARCH("technology/space exploration", N3210)),"space exploration",ISNUMBER(SEARCH("technology/wearables", N3210)),"wearables",ISNUMBER(SEARCH("technology/web", N3210)),"web",ISNUMBER(SEARCH("theater/musical", N3210)),"musical",ISNUMBER(SEARCH("theater/plays", N3210)),"plays",ISNUMBER(SEARCH("theater/spaces", N3210)),"spaces")</f>
        <v>plays</v>
      </c>
      <c r="S3210" s="6">
        <f t="shared" si="253"/>
        <v>41827.605057870373</v>
      </c>
      <c r="T3210" s="6">
        <f t="shared" si="254"/>
        <v>41848.605057870373</v>
      </c>
    </row>
    <row r="3211" spans="1:20" ht="48" hidden="1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tr">
        <f t="shared" si="252"/>
        <v>theater</v>
      </c>
      <c r="R3211" t="str" cm="1">
        <f t="array" ref="R3211">_xlfn.IFS(ISNUMBER(SEARCH("film &amp; video/television", N3211)),"television",ISNUMBER(SEARCH("film &amp; video/animation", N3211)),"animation",ISNUMBER(SEARCH("film &amp; video/documentary", N3211)),"documentary",ISNUMBER(SEARCH("film &amp; video/drama", N3211)),"drama",ISNUMBER(SEARCH("film &amp; video/science fiction", N3211)),"science fiction",ISNUMBER(SEARCH("film &amp; video/shorts", N3211)),"shorts",ISNUMBER(SEARCH("food/food trucks", N3211)),"food trucks",ISNUMBER(SEARCH("food/restaurants", N3211)),"restaurants",ISNUMBER(SEARCH("food/small batch", N3211)),"small batch",ISNUMBER(SEARCH("games/mobile games", N3211)),"mobile games",ISNUMBER(SEARCH("games/tabletop games", N3211)),"tabletop games",ISNUMBER(SEARCH("games/video games", N3211)),"video games",ISNUMBER(SEARCH("music/classical music", N3211)),"classical music",ISNUMBER(SEARCH("music/electronic music", N3211)),"electronic music",ISNUMBER(SEARCH("music/faith", N3211)),"faith",ISNUMBER(SEARCH("music/indie rock", N3211)),"indie rock",ISNUMBER(SEARCH("music/jazz", N3211)),"jazz",ISNUMBER(SEARCH("music/metal", N3211)),"metal",ISNUMBER(SEARCH("music/pop", N3211)),"pop",ISNUMBER(SEARCH("music/rock", N3211)),"rock",ISNUMBER(SEARCH("music/world music", N3211)),"world music",ISNUMBER(SEARCH("journalism/audio", N3211)),"audio",ISNUMBER(SEARCH("photography/nature", N3211)),"nature",ISNUMBER(SEARCH("photography/people", N3211)),"people",ISNUMBER(SEARCH("photography/photobooks", N3211)),"photobooks",ISNUMBER(SEARCH("photography/places", N3211)),"places",ISNUMBER(SEARCH("publishing/art books", N3211)),"art books",ISNUMBER(SEARCH("publishing/children's books", N3211)),"children's books",ISNUMBER(SEARCH("publishing/fiction", N3211)),"fiction",ISNUMBER(SEARCH("publishing/nonfiction", N3211)),"nonfiction",ISNUMBER(SEARCH("publishing/radio &amp; podcasts", N3211)),"radio &amp; podcasts",ISNUMBER(SEARCH("publishing/translations", N3211)),"translations",ISNUMBER(SEARCH("technology/gadgets", N3211)),"gadgets",ISNUMBER(SEARCH("technology/hardware", N3211)),"hardware",ISNUMBER(SEARCH("technology/makerspaces", N3211)),"makerspaces",ISNUMBER(SEARCH("technology/space exploration", N3211)),"space exploration",ISNUMBER(SEARCH("technology/wearables", N3211)),"wearables",ISNUMBER(SEARCH("technology/web", N3211)),"web",ISNUMBER(SEARCH("theater/musical", N3211)),"musical",ISNUMBER(SEARCH("theater/plays", N3211)),"plays",ISNUMBER(SEARCH("theater/spaces", N3211)),"spaces")</f>
        <v>plays</v>
      </c>
      <c r="S3211" s="6">
        <f t="shared" si="253"/>
        <v>41778.637245370373</v>
      </c>
      <c r="T3211" s="6">
        <f t="shared" si="254"/>
        <v>41810.958333333336</v>
      </c>
    </row>
    <row r="3212" spans="1:20" ht="48" hidden="1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tr">
        <f t="shared" si="252"/>
        <v>theater</v>
      </c>
      <c r="R3212" t="str" cm="1">
        <f t="array" ref="R3212">_xlfn.IFS(ISNUMBER(SEARCH("film &amp; video/television", N3212)),"television",ISNUMBER(SEARCH("film &amp; video/animation", N3212)),"animation",ISNUMBER(SEARCH("film &amp; video/documentary", N3212)),"documentary",ISNUMBER(SEARCH("film &amp; video/drama", N3212)),"drama",ISNUMBER(SEARCH("film &amp; video/science fiction", N3212)),"science fiction",ISNUMBER(SEARCH("film &amp; video/shorts", N3212)),"shorts",ISNUMBER(SEARCH("food/food trucks", N3212)),"food trucks",ISNUMBER(SEARCH("food/restaurants", N3212)),"restaurants",ISNUMBER(SEARCH("food/small batch", N3212)),"small batch",ISNUMBER(SEARCH("games/mobile games", N3212)),"mobile games",ISNUMBER(SEARCH("games/tabletop games", N3212)),"tabletop games",ISNUMBER(SEARCH("games/video games", N3212)),"video games",ISNUMBER(SEARCH("music/classical music", N3212)),"classical music",ISNUMBER(SEARCH("music/electronic music", N3212)),"electronic music",ISNUMBER(SEARCH("music/faith", N3212)),"faith",ISNUMBER(SEARCH("music/indie rock", N3212)),"indie rock",ISNUMBER(SEARCH("music/jazz", N3212)),"jazz",ISNUMBER(SEARCH("music/metal", N3212)),"metal",ISNUMBER(SEARCH("music/pop", N3212)),"pop",ISNUMBER(SEARCH("music/rock", N3212)),"rock",ISNUMBER(SEARCH("music/world music", N3212)),"world music",ISNUMBER(SEARCH("journalism/audio", N3212)),"audio",ISNUMBER(SEARCH("photography/nature", N3212)),"nature",ISNUMBER(SEARCH("photography/people", N3212)),"people",ISNUMBER(SEARCH("photography/photobooks", N3212)),"photobooks",ISNUMBER(SEARCH("photography/places", N3212)),"places",ISNUMBER(SEARCH("publishing/art books", N3212)),"art books",ISNUMBER(SEARCH("publishing/children's books", N3212)),"children's books",ISNUMBER(SEARCH("publishing/fiction", N3212)),"fiction",ISNUMBER(SEARCH("publishing/nonfiction", N3212)),"nonfiction",ISNUMBER(SEARCH("publishing/radio &amp; podcasts", N3212)),"radio &amp; podcasts",ISNUMBER(SEARCH("publishing/translations", N3212)),"translations",ISNUMBER(SEARCH("technology/gadgets", N3212)),"gadgets",ISNUMBER(SEARCH("technology/hardware", N3212)),"hardware",ISNUMBER(SEARCH("technology/makerspaces", N3212)),"makerspaces",ISNUMBER(SEARCH("technology/space exploration", N3212)),"space exploration",ISNUMBER(SEARCH("technology/wearables", N3212)),"wearables",ISNUMBER(SEARCH("technology/web", N3212)),"web",ISNUMBER(SEARCH("theater/musical", N3212)),"musical",ISNUMBER(SEARCH("theater/plays", N3212)),"plays",ISNUMBER(SEARCH("theater/spaces", N3212)),"spaces")</f>
        <v>plays</v>
      </c>
      <c r="S3212" s="6">
        <f t="shared" si="253"/>
        <v>41013.936562499999</v>
      </c>
      <c r="T3212" s="6">
        <f t="shared" si="254"/>
        <v>41061.165972222225</v>
      </c>
    </row>
    <row r="3213" spans="1:20" ht="48" hidden="1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tr">
        <f t="shared" si="252"/>
        <v>theater</v>
      </c>
      <c r="R3213" t="str" cm="1">
        <f t="array" ref="R3213">_xlfn.IFS(ISNUMBER(SEARCH("film &amp; video/television", N3213)),"television",ISNUMBER(SEARCH("film &amp; video/animation", N3213)),"animation",ISNUMBER(SEARCH("film &amp; video/documentary", N3213)),"documentary",ISNUMBER(SEARCH("film &amp; video/drama", N3213)),"drama",ISNUMBER(SEARCH("film &amp; video/science fiction", N3213)),"science fiction",ISNUMBER(SEARCH("film &amp; video/shorts", N3213)),"shorts",ISNUMBER(SEARCH("food/food trucks", N3213)),"food trucks",ISNUMBER(SEARCH("food/restaurants", N3213)),"restaurants",ISNUMBER(SEARCH("food/small batch", N3213)),"small batch",ISNUMBER(SEARCH("games/mobile games", N3213)),"mobile games",ISNUMBER(SEARCH("games/tabletop games", N3213)),"tabletop games",ISNUMBER(SEARCH("games/video games", N3213)),"video games",ISNUMBER(SEARCH("music/classical music", N3213)),"classical music",ISNUMBER(SEARCH("music/electronic music", N3213)),"electronic music",ISNUMBER(SEARCH("music/faith", N3213)),"faith",ISNUMBER(SEARCH("music/indie rock", N3213)),"indie rock",ISNUMBER(SEARCH("music/jazz", N3213)),"jazz",ISNUMBER(SEARCH("music/metal", N3213)),"metal",ISNUMBER(SEARCH("music/pop", N3213)),"pop",ISNUMBER(SEARCH("music/rock", N3213)),"rock",ISNUMBER(SEARCH("music/world music", N3213)),"world music",ISNUMBER(SEARCH("journalism/audio", N3213)),"audio",ISNUMBER(SEARCH("photography/nature", N3213)),"nature",ISNUMBER(SEARCH("photography/people", N3213)),"people",ISNUMBER(SEARCH("photography/photobooks", N3213)),"photobooks",ISNUMBER(SEARCH("photography/places", N3213)),"places",ISNUMBER(SEARCH("publishing/art books", N3213)),"art books",ISNUMBER(SEARCH("publishing/children's books", N3213)),"children's books",ISNUMBER(SEARCH("publishing/fiction", N3213)),"fiction",ISNUMBER(SEARCH("publishing/nonfiction", N3213)),"nonfiction",ISNUMBER(SEARCH("publishing/radio &amp; podcasts", N3213)),"radio &amp; podcasts",ISNUMBER(SEARCH("publishing/translations", N3213)),"translations",ISNUMBER(SEARCH("technology/gadgets", N3213)),"gadgets",ISNUMBER(SEARCH("technology/hardware", N3213)),"hardware",ISNUMBER(SEARCH("technology/makerspaces", N3213)),"makerspaces",ISNUMBER(SEARCH("technology/space exploration", N3213)),"space exploration",ISNUMBER(SEARCH("technology/wearables", N3213)),"wearables",ISNUMBER(SEARCH("technology/web", N3213)),"web",ISNUMBER(SEARCH("theater/musical", N3213)),"musical",ISNUMBER(SEARCH("theater/plays", N3213)),"plays",ISNUMBER(SEARCH("theater/spaces", N3213)),"spaces")</f>
        <v>plays</v>
      </c>
      <c r="S3213" s="6">
        <f t="shared" si="253"/>
        <v>41834.586574074077</v>
      </c>
      <c r="T3213" s="6">
        <f t="shared" si="254"/>
        <v>41866.083333333336</v>
      </c>
    </row>
    <row r="3214" spans="1:20" ht="32" hidden="1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tr">
        <f t="shared" si="252"/>
        <v>theater</v>
      </c>
      <c r="R3214" t="str" cm="1">
        <f t="array" ref="R3214">_xlfn.IFS(ISNUMBER(SEARCH("film &amp; video/television", N3214)),"television",ISNUMBER(SEARCH("film &amp; video/animation", N3214)),"animation",ISNUMBER(SEARCH("film &amp; video/documentary", N3214)),"documentary",ISNUMBER(SEARCH("film &amp; video/drama", N3214)),"drama",ISNUMBER(SEARCH("film &amp; video/science fiction", N3214)),"science fiction",ISNUMBER(SEARCH("film &amp; video/shorts", N3214)),"shorts",ISNUMBER(SEARCH("food/food trucks", N3214)),"food trucks",ISNUMBER(SEARCH("food/restaurants", N3214)),"restaurants",ISNUMBER(SEARCH("food/small batch", N3214)),"small batch",ISNUMBER(SEARCH("games/mobile games", N3214)),"mobile games",ISNUMBER(SEARCH("games/tabletop games", N3214)),"tabletop games",ISNUMBER(SEARCH("games/video games", N3214)),"video games",ISNUMBER(SEARCH("music/classical music", N3214)),"classical music",ISNUMBER(SEARCH("music/electronic music", N3214)),"electronic music",ISNUMBER(SEARCH("music/faith", N3214)),"faith",ISNUMBER(SEARCH("music/indie rock", N3214)),"indie rock",ISNUMBER(SEARCH("music/jazz", N3214)),"jazz",ISNUMBER(SEARCH("music/metal", N3214)),"metal",ISNUMBER(SEARCH("music/pop", N3214)),"pop",ISNUMBER(SEARCH("music/rock", N3214)),"rock",ISNUMBER(SEARCH("music/world music", N3214)),"world music",ISNUMBER(SEARCH("journalism/audio", N3214)),"audio",ISNUMBER(SEARCH("photography/nature", N3214)),"nature",ISNUMBER(SEARCH("photography/people", N3214)),"people",ISNUMBER(SEARCH("photography/photobooks", N3214)),"photobooks",ISNUMBER(SEARCH("photography/places", N3214)),"places",ISNUMBER(SEARCH("publishing/art books", N3214)),"art books",ISNUMBER(SEARCH("publishing/children's books", N3214)),"children's books",ISNUMBER(SEARCH("publishing/fiction", N3214)),"fiction",ISNUMBER(SEARCH("publishing/nonfiction", N3214)),"nonfiction",ISNUMBER(SEARCH("publishing/radio &amp; podcasts", N3214)),"radio &amp; podcasts",ISNUMBER(SEARCH("publishing/translations", N3214)),"translations",ISNUMBER(SEARCH("technology/gadgets", N3214)),"gadgets",ISNUMBER(SEARCH("technology/hardware", N3214)),"hardware",ISNUMBER(SEARCH("technology/makerspaces", N3214)),"makerspaces",ISNUMBER(SEARCH("technology/space exploration", N3214)),"space exploration",ISNUMBER(SEARCH("technology/wearables", N3214)),"wearables",ISNUMBER(SEARCH("technology/web", N3214)),"web",ISNUMBER(SEARCH("theater/musical", N3214)),"musical",ISNUMBER(SEARCH("theater/plays", N3214)),"plays",ISNUMBER(SEARCH("theater/spaces", N3214)),"spaces")</f>
        <v>plays</v>
      </c>
      <c r="S3214" s="6">
        <f t="shared" si="253"/>
        <v>41829.795729166668</v>
      </c>
      <c r="T3214" s="6">
        <f t="shared" si="254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tr">
        <f t="shared" si="252"/>
        <v>theater</v>
      </c>
      <c r="R3215" t="str" cm="1">
        <f t="array" ref="R3215">_xlfn.IFS(ISNUMBER(SEARCH("film &amp; video/television", N3215)),"television",ISNUMBER(SEARCH("film &amp; video/animation", N3215)),"animation",ISNUMBER(SEARCH("film &amp; video/documentary", N3215)),"documentary",ISNUMBER(SEARCH("film &amp; video/drama", N3215)),"drama",ISNUMBER(SEARCH("film &amp; video/science fiction", N3215)),"science fiction",ISNUMBER(SEARCH("film &amp; video/shorts", N3215)),"shorts",ISNUMBER(SEARCH("food/food trucks", N3215)),"food trucks",ISNUMBER(SEARCH("food/restaurants", N3215)),"restaurants",ISNUMBER(SEARCH("food/small batch", N3215)),"small batch",ISNUMBER(SEARCH("games/mobile games", N3215)),"mobile games",ISNUMBER(SEARCH("games/tabletop games", N3215)),"tabletop games",ISNUMBER(SEARCH("games/video games", N3215)),"video games",ISNUMBER(SEARCH("music/classical music", N3215)),"classical music",ISNUMBER(SEARCH("music/electronic music", N3215)),"electronic music",ISNUMBER(SEARCH("music/faith", N3215)),"faith",ISNUMBER(SEARCH("music/indie rock", N3215)),"indie rock",ISNUMBER(SEARCH("music/jazz", N3215)),"jazz",ISNUMBER(SEARCH("music/metal", N3215)),"metal",ISNUMBER(SEARCH("music/pop", N3215)),"pop",ISNUMBER(SEARCH("music/rock", N3215)),"rock",ISNUMBER(SEARCH("music/world music", N3215)),"world music",ISNUMBER(SEARCH("journalism/audio", N3215)),"audio",ISNUMBER(SEARCH("photography/nature", N3215)),"nature",ISNUMBER(SEARCH("photography/people", N3215)),"people",ISNUMBER(SEARCH("photography/photobooks", N3215)),"photobooks",ISNUMBER(SEARCH("photography/places", N3215)),"places",ISNUMBER(SEARCH("publishing/art books", N3215)),"art books",ISNUMBER(SEARCH("publishing/children's books", N3215)),"children's books",ISNUMBER(SEARCH("publishing/fiction", N3215)),"fiction",ISNUMBER(SEARCH("publishing/nonfiction", N3215)),"nonfiction",ISNUMBER(SEARCH("publishing/radio &amp; podcasts", N3215)),"radio &amp; podcasts",ISNUMBER(SEARCH("publishing/translations", N3215)),"translations",ISNUMBER(SEARCH("technology/gadgets", N3215)),"gadgets",ISNUMBER(SEARCH("technology/hardware", N3215)),"hardware",ISNUMBER(SEARCH("technology/makerspaces", N3215)),"makerspaces",ISNUMBER(SEARCH("technology/space exploration", N3215)),"space exploration",ISNUMBER(SEARCH("technology/wearables", N3215)),"wearables",ISNUMBER(SEARCH("technology/web", N3215)),"web",ISNUMBER(SEARCH("theater/musical", N3215)),"musical",ISNUMBER(SEARCH("theater/plays", N3215)),"plays",ISNUMBER(SEARCH("theater/spaces", N3215)),"spaces")</f>
        <v>plays</v>
      </c>
      <c r="S3215" s="6">
        <f t="shared" si="253"/>
        <v>42171.763414351852</v>
      </c>
      <c r="T3215" s="6">
        <f t="shared" si="254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tr">
        <f t="shared" si="252"/>
        <v>theater</v>
      </c>
      <c r="R3216" t="str" cm="1">
        <f t="array" ref="R3216">_xlfn.IFS(ISNUMBER(SEARCH("film &amp; video/television", N3216)),"television",ISNUMBER(SEARCH("film &amp; video/animation", N3216)),"animation",ISNUMBER(SEARCH("film &amp; video/documentary", N3216)),"documentary",ISNUMBER(SEARCH("film &amp; video/drama", N3216)),"drama",ISNUMBER(SEARCH("film &amp; video/science fiction", N3216)),"science fiction",ISNUMBER(SEARCH("film &amp; video/shorts", N3216)),"shorts",ISNUMBER(SEARCH("food/food trucks", N3216)),"food trucks",ISNUMBER(SEARCH("food/restaurants", N3216)),"restaurants",ISNUMBER(SEARCH("food/small batch", N3216)),"small batch",ISNUMBER(SEARCH("games/mobile games", N3216)),"mobile games",ISNUMBER(SEARCH("games/tabletop games", N3216)),"tabletop games",ISNUMBER(SEARCH("games/video games", N3216)),"video games",ISNUMBER(SEARCH("music/classical music", N3216)),"classical music",ISNUMBER(SEARCH("music/electronic music", N3216)),"electronic music",ISNUMBER(SEARCH("music/faith", N3216)),"faith",ISNUMBER(SEARCH("music/indie rock", N3216)),"indie rock",ISNUMBER(SEARCH("music/jazz", N3216)),"jazz",ISNUMBER(SEARCH("music/metal", N3216)),"metal",ISNUMBER(SEARCH("music/pop", N3216)),"pop",ISNUMBER(SEARCH("music/rock", N3216)),"rock",ISNUMBER(SEARCH("music/world music", N3216)),"world music",ISNUMBER(SEARCH("journalism/audio", N3216)),"audio",ISNUMBER(SEARCH("photography/nature", N3216)),"nature",ISNUMBER(SEARCH("photography/people", N3216)),"people",ISNUMBER(SEARCH("photography/photobooks", N3216)),"photobooks",ISNUMBER(SEARCH("photography/places", N3216)),"places",ISNUMBER(SEARCH("publishing/art books", N3216)),"art books",ISNUMBER(SEARCH("publishing/children's books", N3216)),"children's books",ISNUMBER(SEARCH("publishing/fiction", N3216)),"fiction",ISNUMBER(SEARCH("publishing/nonfiction", N3216)),"nonfiction",ISNUMBER(SEARCH("publishing/radio &amp; podcasts", N3216)),"radio &amp; podcasts",ISNUMBER(SEARCH("publishing/translations", N3216)),"translations",ISNUMBER(SEARCH("technology/gadgets", N3216)),"gadgets",ISNUMBER(SEARCH("technology/hardware", N3216)),"hardware",ISNUMBER(SEARCH("technology/makerspaces", N3216)),"makerspaces",ISNUMBER(SEARCH("technology/space exploration", N3216)),"space exploration",ISNUMBER(SEARCH("technology/wearables", N3216)),"wearables",ISNUMBER(SEARCH("technology/web", N3216)),"web",ISNUMBER(SEARCH("theater/musical", N3216)),"musical",ISNUMBER(SEARCH("theater/plays", N3216)),"plays",ISNUMBER(SEARCH("theater/spaces", N3216)),"spaces")</f>
        <v>plays</v>
      </c>
      <c r="S3216" s="6">
        <f t="shared" si="253"/>
        <v>42337.792511574073</v>
      </c>
      <c r="T3216" s="6">
        <f t="shared" si="254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tr">
        <f t="shared" si="252"/>
        <v>theater</v>
      </c>
      <c r="R3217" t="str" cm="1">
        <f t="array" ref="R3217">_xlfn.IFS(ISNUMBER(SEARCH("film &amp; video/television", N3217)),"television",ISNUMBER(SEARCH("film &amp; video/animation", N3217)),"animation",ISNUMBER(SEARCH("film &amp; video/documentary", N3217)),"documentary",ISNUMBER(SEARCH("film &amp; video/drama", N3217)),"drama",ISNUMBER(SEARCH("film &amp; video/science fiction", N3217)),"science fiction",ISNUMBER(SEARCH("film &amp; video/shorts", N3217)),"shorts",ISNUMBER(SEARCH("food/food trucks", N3217)),"food trucks",ISNUMBER(SEARCH("food/restaurants", N3217)),"restaurants",ISNUMBER(SEARCH("food/small batch", N3217)),"small batch",ISNUMBER(SEARCH("games/mobile games", N3217)),"mobile games",ISNUMBER(SEARCH("games/tabletop games", N3217)),"tabletop games",ISNUMBER(SEARCH("games/video games", N3217)),"video games",ISNUMBER(SEARCH("music/classical music", N3217)),"classical music",ISNUMBER(SEARCH("music/electronic music", N3217)),"electronic music",ISNUMBER(SEARCH("music/faith", N3217)),"faith",ISNUMBER(SEARCH("music/indie rock", N3217)),"indie rock",ISNUMBER(SEARCH("music/jazz", N3217)),"jazz",ISNUMBER(SEARCH("music/metal", N3217)),"metal",ISNUMBER(SEARCH("music/pop", N3217)),"pop",ISNUMBER(SEARCH("music/rock", N3217)),"rock",ISNUMBER(SEARCH("music/world music", N3217)),"world music",ISNUMBER(SEARCH("journalism/audio", N3217)),"audio",ISNUMBER(SEARCH("photography/nature", N3217)),"nature",ISNUMBER(SEARCH("photography/people", N3217)),"people",ISNUMBER(SEARCH("photography/photobooks", N3217)),"photobooks",ISNUMBER(SEARCH("photography/places", N3217)),"places",ISNUMBER(SEARCH("publishing/art books", N3217)),"art books",ISNUMBER(SEARCH("publishing/children's books", N3217)),"children's books",ISNUMBER(SEARCH("publishing/fiction", N3217)),"fiction",ISNUMBER(SEARCH("publishing/nonfiction", N3217)),"nonfiction",ISNUMBER(SEARCH("publishing/radio &amp; podcasts", N3217)),"radio &amp; podcasts",ISNUMBER(SEARCH("publishing/translations", N3217)),"translations",ISNUMBER(SEARCH("technology/gadgets", N3217)),"gadgets",ISNUMBER(SEARCH("technology/hardware", N3217)),"hardware",ISNUMBER(SEARCH("technology/makerspaces", N3217)),"makerspaces",ISNUMBER(SEARCH("technology/space exploration", N3217)),"space exploration",ISNUMBER(SEARCH("technology/wearables", N3217)),"wearables",ISNUMBER(SEARCH("technology/web", N3217)),"web",ISNUMBER(SEARCH("theater/musical", N3217)),"musical",ISNUMBER(SEARCH("theater/plays", N3217)),"plays",ISNUMBER(SEARCH("theater/spaces", N3217)),"spaces")</f>
        <v>plays</v>
      </c>
      <c r="S3217" s="6">
        <f t="shared" si="253"/>
        <v>42219.665173611109</v>
      </c>
      <c r="T3217" s="6">
        <f t="shared" si="254"/>
        <v>42257.165972222225</v>
      </c>
    </row>
    <row r="3218" spans="1:20" ht="48" hidden="1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tr">
        <f t="shared" si="252"/>
        <v>theater</v>
      </c>
      <c r="R3218" t="str" cm="1">
        <f t="array" ref="R3218">_xlfn.IFS(ISNUMBER(SEARCH("film &amp; video/television", N3218)),"television",ISNUMBER(SEARCH("film &amp; video/animation", N3218)),"animation",ISNUMBER(SEARCH("film &amp; video/documentary", N3218)),"documentary",ISNUMBER(SEARCH("film &amp; video/drama", N3218)),"drama",ISNUMBER(SEARCH("film &amp; video/science fiction", N3218)),"science fiction",ISNUMBER(SEARCH("film &amp; video/shorts", N3218)),"shorts",ISNUMBER(SEARCH("food/food trucks", N3218)),"food trucks",ISNUMBER(SEARCH("food/restaurants", N3218)),"restaurants",ISNUMBER(SEARCH("food/small batch", N3218)),"small batch",ISNUMBER(SEARCH("games/mobile games", N3218)),"mobile games",ISNUMBER(SEARCH("games/tabletop games", N3218)),"tabletop games",ISNUMBER(SEARCH("games/video games", N3218)),"video games",ISNUMBER(SEARCH("music/classical music", N3218)),"classical music",ISNUMBER(SEARCH("music/electronic music", N3218)),"electronic music",ISNUMBER(SEARCH("music/faith", N3218)),"faith",ISNUMBER(SEARCH("music/indie rock", N3218)),"indie rock",ISNUMBER(SEARCH("music/jazz", N3218)),"jazz",ISNUMBER(SEARCH("music/metal", N3218)),"metal",ISNUMBER(SEARCH("music/pop", N3218)),"pop",ISNUMBER(SEARCH("music/rock", N3218)),"rock",ISNUMBER(SEARCH("music/world music", N3218)),"world music",ISNUMBER(SEARCH("journalism/audio", N3218)),"audio",ISNUMBER(SEARCH("photography/nature", N3218)),"nature",ISNUMBER(SEARCH("photography/people", N3218)),"people",ISNUMBER(SEARCH("photography/photobooks", N3218)),"photobooks",ISNUMBER(SEARCH("photography/places", N3218)),"places",ISNUMBER(SEARCH("publishing/art books", N3218)),"art books",ISNUMBER(SEARCH("publishing/children's books", N3218)),"children's books",ISNUMBER(SEARCH("publishing/fiction", N3218)),"fiction",ISNUMBER(SEARCH("publishing/nonfiction", N3218)),"nonfiction",ISNUMBER(SEARCH("publishing/radio &amp; podcasts", N3218)),"radio &amp; podcasts",ISNUMBER(SEARCH("publishing/translations", N3218)),"translations",ISNUMBER(SEARCH("technology/gadgets", N3218)),"gadgets",ISNUMBER(SEARCH("technology/hardware", N3218)),"hardware",ISNUMBER(SEARCH("technology/makerspaces", N3218)),"makerspaces",ISNUMBER(SEARCH("technology/space exploration", N3218)),"space exploration",ISNUMBER(SEARCH("technology/wearables", N3218)),"wearables",ISNUMBER(SEARCH("technology/web", N3218)),"web",ISNUMBER(SEARCH("theater/musical", N3218)),"musical",ISNUMBER(SEARCH("theater/plays", N3218)),"plays",ISNUMBER(SEARCH("theater/spaces", N3218)),"spaces")</f>
        <v>plays</v>
      </c>
      <c r="S3218" s="6">
        <f t="shared" si="253"/>
        <v>42165.462627314817</v>
      </c>
      <c r="T3218" s="6">
        <f t="shared" si="254"/>
        <v>42196.604166666672</v>
      </c>
    </row>
    <row r="3219" spans="1:20" ht="32" hidden="1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tr">
        <f t="shared" si="252"/>
        <v>theater</v>
      </c>
      <c r="R3219" t="str" cm="1">
        <f t="array" ref="R3219">_xlfn.IFS(ISNUMBER(SEARCH("film &amp; video/television", N3219)),"television",ISNUMBER(SEARCH("film &amp; video/animation", N3219)),"animation",ISNUMBER(SEARCH("film &amp; video/documentary", N3219)),"documentary",ISNUMBER(SEARCH("film &amp; video/drama", N3219)),"drama",ISNUMBER(SEARCH("film &amp; video/science fiction", N3219)),"science fiction",ISNUMBER(SEARCH("film &amp; video/shorts", N3219)),"shorts",ISNUMBER(SEARCH("food/food trucks", N3219)),"food trucks",ISNUMBER(SEARCH("food/restaurants", N3219)),"restaurants",ISNUMBER(SEARCH("food/small batch", N3219)),"small batch",ISNUMBER(SEARCH("games/mobile games", N3219)),"mobile games",ISNUMBER(SEARCH("games/tabletop games", N3219)),"tabletop games",ISNUMBER(SEARCH("games/video games", N3219)),"video games",ISNUMBER(SEARCH("music/classical music", N3219)),"classical music",ISNUMBER(SEARCH("music/electronic music", N3219)),"electronic music",ISNUMBER(SEARCH("music/faith", N3219)),"faith",ISNUMBER(SEARCH("music/indie rock", N3219)),"indie rock",ISNUMBER(SEARCH("music/jazz", N3219)),"jazz",ISNUMBER(SEARCH("music/metal", N3219)),"metal",ISNUMBER(SEARCH("music/pop", N3219)),"pop",ISNUMBER(SEARCH("music/rock", N3219)),"rock",ISNUMBER(SEARCH("music/world music", N3219)),"world music",ISNUMBER(SEARCH("journalism/audio", N3219)),"audio",ISNUMBER(SEARCH("photography/nature", N3219)),"nature",ISNUMBER(SEARCH("photography/people", N3219)),"people",ISNUMBER(SEARCH("photography/photobooks", N3219)),"photobooks",ISNUMBER(SEARCH("photography/places", N3219)),"places",ISNUMBER(SEARCH("publishing/art books", N3219)),"art books",ISNUMBER(SEARCH("publishing/children's books", N3219)),"children's books",ISNUMBER(SEARCH("publishing/fiction", N3219)),"fiction",ISNUMBER(SEARCH("publishing/nonfiction", N3219)),"nonfiction",ISNUMBER(SEARCH("publishing/radio &amp; podcasts", N3219)),"radio &amp; podcasts",ISNUMBER(SEARCH("publishing/translations", N3219)),"translations",ISNUMBER(SEARCH("technology/gadgets", N3219)),"gadgets",ISNUMBER(SEARCH("technology/hardware", N3219)),"hardware",ISNUMBER(SEARCH("technology/makerspaces", N3219)),"makerspaces",ISNUMBER(SEARCH("technology/space exploration", N3219)),"space exploration",ISNUMBER(SEARCH("technology/wearables", N3219)),"wearables",ISNUMBER(SEARCH("technology/web", N3219)),"web",ISNUMBER(SEARCH("theater/musical", N3219)),"musical",ISNUMBER(SEARCH("theater/plays", N3219)),"plays",ISNUMBER(SEARCH("theater/spaces", N3219)),"spaces")</f>
        <v>plays</v>
      </c>
      <c r="S3219" s="6">
        <f t="shared" si="253"/>
        <v>42648.546111111107</v>
      </c>
      <c r="T3219" s="6">
        <f t="shared" si="254"/>
        <v>42678.546111111107</v>
      </c>
    </row>
    <row r="3220" spans="1:20" ht="48" hidden="1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tr">
        <f t="shared" si="252"/>
        <v>theater</v>
      </c>
      <c r="R3220" t="str" cm="1">
        <f t="array" ref="R3220">_xlfn.IFS(ISNUMBER(SEARCH("film &amp; video/television", N3220)),"television",ISNUMBER(SEARCH("film &amp; video/animation", N3220)),"animation",ISNUMBER(SEARCH("film &amp; video/documentary", N3220)),"documentary",ISNUMBER(SEARCH("film &amp; video/drama", N3220)),"drama",ISNUMBER(SEARCH("film &amp; video/science fiction", N3220)),"science fiction",ISNUMBER(SEARCH("film &amp; video/shorts", N3220)),"shorts",ISNUMBER(SEARCH("food/food trucks", N3220)),"food trucks",ISNUMBER(SEARCH("food/restaurants", N3220)),"restaurants",ISNUMBER(SEARCH("food/small batch", N3220)),"small batch",ISNUMBER(SEARCH("games/mobile games", N3220)),"mobile games",ISNUMBER(SEARCH("games/tabletop games", N3220)),"tabletop games",ISNUMBER(SEARCH("games/video games", N3220)),"video games",ISNUMBER(SEARCH("music/classical music", N3220)),"classical music",ISNUMBER(SEARCH("music/electronic music", N3220)),"electronic music",ISNUMBER(SEARCH("music/faith", N3220)),"faith",ISNUMBER(SEARCH("music/indie rock", N3220)),"indie rock",ISNUMBER(SEARCH("music/jazz", N3220)),"jazz",ISNUMBER(SEARCH("music/metal", N3220)),"metal",ISNUMBER(SEARCH("music/pop", N3220)),"pop",ISNUMBER(SEARCH("music/rock", N3220)),"rock",ISNUMBER(SEARCH("music/world music", N3220)),"world music",ISNUMBER(SEARCH("journalism/audio", N3220)),"audio",ISNUMBER(SEARCH("photography/nature", N3220)),"nature",ISNUMBER(SEARCH("photography/people", N3220)),"people",ISNUMBER(SEARCH("photography/photobooks", N3220)),"photobooks",ISNUMBER(SEARCH("photography/places", N3220)),"places",ISNUMBER(SEARCH("publishing/art books", N3220)),"art books",ISNUMBER(SEARCH("publishing/children's books", N3220)),"children's books",ISNUMBER(SEARCH("publishing/fiction", N3220)),"fiction",ISNUMBER(SEARCH("publishing/nonfiction", N3220)),"nonfiction",ISNUMBER(SEARCH("publishing/radio &amp; podcasts", N3220)),"radio &amp; podcasts",ISNUMBER(SEARCH("publishing/translations", N3220)),"translations",ISNUMBER(SEARCH("technology/gadgets", N3220)),"gadgets",ISNUMBER(SEARCH("technology/hardware", N3220)),"hardware",ISNUMBER(SEARCH("technology/makerspaces", N3220)),"makerspaces",ISNUMBER(SEARCH("technology/space exploration", N3220)),"space exploration",ISNUMBER(SEARCH("technology/wearables", N3220)),"wearables",ISNUMBER(SEARCH("technology/web", N3220)),"web",ISNUMBER(SEARCH("theater/musical", N3220)),"musical",ISNUMBER(SEARCH("theater/plays", N3220)),"plays",ISNUMBER(SEARCH("theater/spaces", N3220)),"spaces")</f>
        <v>plays</v>
      </c>
      <c r="S3220" s="6">
        <f t="shared" si="253"/>
        <v>41971.002152777779</v>
      </c>
      <c r="T3220" s="6">
        <f t="shared" si="254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tr">
        <f t="shared" si="252"/>
        <v>theater</v>
      </c>
      <c r="R3221" t="str" cm="1">
        <f t="array" ref="R3221">_xlfn.IFS(ISNUMBER(SEARCH("film &amp; video/television", N3221)),"television",ISNUMBER(SEARCH("film &amp; video/animation", N3221)),"animation",ISNUMBER(SEARCH("film &amp; video/documentary", N3221)),"documentary",ISNUMBER(SEARCH("film &amp; video/drama", N3221)),"drama",ISNUMBER(SEARCH("film &amp; video/science fiction", N3221)),"science fiction",ISNUMBER(SEARCH("film &amp; video/shorts", N3221)),"shorts",ISNUMBER(SEARCH("food/food trucks", N3221)),"food trucks",ISNUMBER(SEARCH("food/restaurants", N3221)),"restaurants",ISNUMBER(SEARCH("food/small batch", N3221)),"small batch",ISNUMBER(SEARCH("games/mobile games", N3221)),"mobile games",ISNUMBER(SEARCH("games/tabletop games", N3221)),"tabletop games",ISNUMBER(SEARCH("games/video games", N3221)),"video games",ISNUMBER(SEARCH("music/classical music", N3221)),"classical music",ISNUMBER(SEARCH("music/electronic music", N3221)),"electronic music",ISNUMBER(SEARCH("music/faith", N3221)),"faith",ISNUMBER(SEARCH("music/indie rock", N3221)),"indie rock",ISNUMBER(SEARCH("music/jazz", N3221)),"jazz",ISNUMBER(SEARCH("music/metal", N3221)),"metal",ISNUMBER(SEARCH("music/pop", N3221)),"pop",ISNUMBER(SEARCH("music/rock", N3221)),"rock",ISNUMBER(SEARCH("music/world music", N3221)),"world music",ISNUMBER(SEARCH("journalism/audio", N3221)),"audio",ISNUMBER(SEARCH("photography/nature", N3221)),"nature",ISNUMBER(SEARCH("photography/people", N3221)),"people",ISNUMBER(SEARCH("photography/photobooks", N3221)),"photobooks",ISNUMBER(SEARCH("photography/places", N3221)),"places",ISNUMBER(SEARCH("publishing/art books", N3221)),"art books",ISNUMBER(SEARCH("publishing/children's books", N3221)),"children's books",ISNUMBER(SEARCH("publishing/fiction", N3221)),"fiction",ISNUMBER(SEARCH("publishing/nonfiction", N3221)),"nonfiction",ISNUMBER(SEARCH("publishing/radio &amp; podcasts", N3221)),"radio &amp; podcasts",ISNUMBER(SEARCH("publishing/translations", N3221)),"translations",ISNUMBER(SEARCH("technology/gadgets", N3221)),"gadgets",ISNUMBER(SEARCH("technology/hardware", N3221)),"hardware",ISNUMBER(SEARCH("technology/makerspaces", N3221)),"makerspaces",ISNUMBER(SEARCH("technology/space exploration", N3221)),"space exploration",ISNUMBER(SEARCH("technology/wearables", N3221)),"wearables",ISNUMBER(SEARCH("technology/web", N3221)),"web",ISNUMBER(SEARCH("theater/musical", N3221)),"musical",ISNUMBER(SEARCH("theater/plays", N3221)),"plays",ISNUMBER(SEARCH("theater/spaces", N3221)),"spaces")</f>
        <v>plays</v>
      </c>
      <c r="S3221" s="6">
        <f t="shared" si="253"/>
        <v>42050.983182870375</v>
      </c>
      <c r="T3221" s="6">
        <f t="shared" si="254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tr">
        <f t="shared" si="252"/>
        <v>theater</v>
      </c>
      <c r="R3222" t="str" cm="1">
        <f t="array" ref="R3222">_xlfn.IFS(ISNUMBER(SEARCH("film &amp; video/television", N3222)),"television",ISNUMBER(SEARCH("film &amp; video/animation", N3222)),"animation",ISNUMBER(SEARCH("film &amp; video/documentary", N3222)),"documentary",ISNUMBER(SEARCH("film &amp; video/drama", N3222)),"drama",ISNUMBER(SEARCH("film &amp; video/science fiction", N3222)),"science fiction",ISNUMBER(SEARCH("film &amp; video/shorts", N3222)),"shorts",ISNUMBER(SEARCH("food/food trucks", N3222)),"food trucks",ISNUMBER(SEARCH("food/restaurants", N3222)),"restaurants",ISNUMBER(SEARCH("food/small batch", N3222)),"small batch",ISNUMBER(SEARCH("games/mobile games", N3222)),"mobile games",ISNUMBER(SEARCH("games/tabletop games", N3222)),"tabletop games",ISNUMBER(SEARCH("games/video games", N3222)),"video games",ISNUMBER(SEARCH("music/classical music", N3222)),"classical music",ISNUMBER(SEARCH("music/electronic music", N3222)),"electronic music",ISNUMBER(SEARCH("music/faith", N3222)),"faith",ISNUMBER(SEARCH("music/indie rock", N3222)),"indie rock",ISNUMBER(SEARCH("music/jazz", N3222)),"jazz",ISNUMBER(SEARCH("music/metal", N3222)),"metal",ISNUMBER(SEARCH("music/pop", N3222)),"pop",ISNUMBER(SEARCH("music/rock", N3222)),"rock",ISNUMBER(SEARCH("music/world music", N3222)),"world music",ISNUMBER(SEARCH("journalism/audio", N3222)),"audio",ISNUMBER(SEARCH("photography/nature", N3222)),"nature",ISNUMBER(SEARCH("photography/people", N3222)),"people",ISNUMBER(SEARCH("photography/photobooks", N3222)),"photobooks",ISNUMBER(SEARCH("photography/places", N3222)),"places",ISNUMBER(SEARCH("publishing/art books", N3222)),"art books",ISNUMBER(SEARCH("publishing/children's books", N3222)),"children's books",ISNUMBER(SEARCH("publishing/fiction", N3222)),"fiction",ISNUMBER(SEARCH("publishing/nonfiction", N3222)),"nonfiction",ISNUMBER(SEARCH("publishing/radio &amp; podcasts", N3222)),"radio &amp; podcasts",ISNUMBER(SEARCH("publishing/translations", N3222)),"translations",ISNUMBER(SEARCH("technology/gadgets", N3222)),"gadgets",ISNUMBER(SEARCH("technology/hardware", N3222)),"hardware",ISNUMBER(SEARCH("technology/makerspaces", N3222)),"makerspaces",ISNUMBER(SEARCH("technology/space exploration", N3222)),"space exploration",ISNUMBER(SEARCH("technology/wearables", N3222)),"wearables",ISNUMBER(SEARCH("technology/web", N3222)),"web",ISNUMBER(SEARCH("theater/musical", N3222)),"musical",ISNUMBER(SEARCH("theater/plays", N3222)),"plays",ISNUMBER(SEARCH("theater/spaces", N3222)),"spaces")</f>
        <v>plays</v>
      </c>
      <c r="S3222" s="6">
        <f t="shared" si="253"/>
        <v>42772.833379629628</v>
      </c>
      <c r="T3222" s="6">
        <f t="shared" si="254"/>
        <v>42806.875</v>
      </c>
    </row>
    <row r="3223" spans="1:20" ht="48" hidden="1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tr">
        <f t="shared" si="252"/>
        <v>theater</v>
      </c>
      <c r="R3223" t="str" cm="1">
        <f t="array" ref="R3223">_xlfn.IFS(ISNUMBER(SEARCH("film &amp; video/television", N3223)),"television",ISNUMBER(SEARCH("film &amp; video/animation", N3223)),"animation",ISNUMBER(SEARCH("film &amp; video/documentary", N3223)),"documentary",ISNUMBER(SEARCH("film &amp; video/drama", N3223)),"drama",ISNUMBER(SEARCH("film &amp; video/science fiction", N3223)),"science fiction",ISNUMBER(SEARCH("film &amp; video/shorts", N3223)),"shorts",ISNUMBER(SEARCH("food/food trucks", N3223)),"food trucks",ISNUMBER(SEARCH("food/restaurants", N3223)),"restaurants",ISNUMBER(SEARCH("food/small batch", N3223)),"small batch",ISNUMBER(SEARCH("games/mobile games", N3223)),"mobile games",ISNUMBER(SEARCH("games/tabletop games", N3223)),"tabletop games",ISNUMBER(SEARCH("games/video games", N3223)),"video games",ISNUMBER(SEARCH("music/classical music", N3223)),"classical music",ISNUMBER(SEARCH("music/electronic music", N3223)),"electronic music",ISNUMBER(SEARCH("music/faith", N3223)),"faith",ISNUMBER(SEARCH("music/indie rock", N3223)),"indie rock",ISNUMBER(SEARCH("music/jazz", N3223)),"jazz",ISNUMBER(SEARCH("music/metal", N3223)),"metal",ISNUMBER(SEARCH("music/pop", N3223)),"pop",ISNUMBER(SEARCH("music/rock", N3223)),"rock",ISNUMBER(SEARCH("music/world music", N3223)),"world music",ISNUMBER(SEARCH("journalism/audio", N3223)),"audio",ISNUMBER(SEARCH("photography/nature", N3223)),"nature",ISNUMBER(SEARCH("photography/people", N3223)),"people",ISNUMBER(SEARCH("photography/photobooks", N3223)),"photobooks",ISNUMBER(SEARCH("photography/places", N3223)),"places",ISNUMBER(SEARCH("publishing/art books", N3223)),"art books",ISNUMBER(SEARCH("publishing/children's books", N3223)),"children's books",ISNUMBER(SEARCH("publishing/fiction", N3223)),"fiction",ISNUMBER(SEARCH("publishing/nonfiction", N3223)),"nonfiction",ISNUMBER(SEARCH("publishing/radio &amp; podcasts", N3223)),"radio &amp; podcasts",ISNUMBER(SEARCH("publishing/translations", N3223)),"translations",ISNUMBER(SEARCH("technology/gadgets", N3223)),"gadgets",ISNUMBER(SEARCH("technology/hardware", N3223)),"hardware",ISNUMBER(SEARCH("technology/makerspaces", N3223)),"makerspaces",ISNUMBER(SEARCH("technology/space exploration", N3223)),"space exploration",ISNUMBER(SEARCH("technology/wearables", N3223)),"wearables",ISNUMBER(SEARCH("technology/web", N3223)),"web",ISNUMBER(SEARCH("theater/musical", N3223)),"musical",ISNUMBER(SEARCH("theater/plays", N3223)),"plays",ISNUMBER(SEARCH("theater/spaces", N3223)),"spaces")</f>
        <v>plays</v>
      </c>
      <c r="S3223" s="6">
        <f t="shared" si="253"/>
        <v>42155.696793981479</v>
      </c>
      <c r="T3223" s="6">
        <f t="shared" si="254"/>
        <v>42190.696793981479</v>
      </c>
    </row>
    <row r="3224" spans="1:20" ht="32" hidden="1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tr">
        <f t="shared" si="252"/>
        <v>theater</v>
      </c>
      <c r="R3224" t="str" cm="1">
        <f t="array" ref="R3224">_xlfn.IFS(ISNUMBER(SEARCH("film &amp; video/television", N3224)),"television",ISNUMBER(SEARCH("film &amp; video/animation", N3224)),"animation",ISNUMBER(SEARCH("film &amp; video/documentary", N3224)),"documentary",ISNUMBER(SEARCH("film &amp; video/drama", N3224)),"drama",ISNUMBER(SEARCH("film &amp; video/science fiction", N3224)),"science fiction",ISNUMBER(SEARCH("film &amp; video/shorts", N3224)),"shorts",ISNUMBER(SEARCH("food/food trucks", N3224)),"food trucks",ISNUMBER(SEARCH("food/restaurants", N3224)),"restaurants",ISNUMBER(SEARCH("food/small batch", N3224)),"small batch",ISNUMBER(SEARCH("games/mobile games", N3224)),"mobile games",ISNUMBER(SEARCH("games/tabletop games", N3224)),"tabletop games",ISNUMBER(SEARCH("games/video games", N3224)),"video games",ISNUMBER(SEARCH("music/classical music", N3224)),"classical music",ISNUMBER(SEARCH("music/electronic music", N3224)),"electronic music",ISNUMBER(SEARCH("music/faith", N3224)),"faith",ISNUMBER(SEARCH("music/indie rock", N3224)),"indie rock",ISNUMBER(SEARCH("music/jazz", N3224)),"jazz",ISNUMBER(SEARCH("music/metal", N3224)),"metal",ISNUMBER(SEARCH("music/pop", N3224)),"pop",ISNUMBER(SEARCH("music/rock", N3224)),"rock",ISNUMBER(SEARCH("music/world music", N3224)),"world music",ISNUMBER(SEARCH("journalism/audio", N3224)),"audio",ISNUMBER(SEARCH("photography/nature", N3224)),"nature",ISNUMBER(SEARCH("photography/people", N3224)),"people",ISNUMBER(SEARCH("photography/photobooks", N3224)),"photobooks",ISNUMBER(SEARCH("photography/places", N3224)),"places",ISNUMBER(SEARCH("publishing/art books", N3224)),"art books",ISNUMBER(SEARCH("publishing/children's books", N3224)),"children's books",ISNUMBER(SEARCH("publishing/fiction", N3224)),"fiction",ISNUMBER(SEARCH("publishing/nonfiction", N3224)),"nonfiction",ISNUMBER(SEARCH("publishing/radio &amp; podcasts", N3224)),"radio &amp; podcasts",ISNUMBER(SEARCH("publishing/translations", N3224)),"translations",ISNUMBER(SEARCH("technology/gadgets", N3224)),"gadgets",ISNUMBER(SEARCH("technology/hardware", N3224)),"hardware",ISNUMBER(SEARCH("technology/makerspaces", N3224)),"makerspaces",ISNUMBER(SEARCH("technology/space exploration", N3224)),"space exploration",ISNUMBER(SEARCH("technology/wearables", N3224)),"wearables",ISNUMBER(SEARCH("technology/web", N3224)),"web",ISNUMBER(SEARCH("theater/musical", N3224)),"musical",ISNUMBER(SEARCH("theater/plays", N3224)),"plays",ISNUMBER(SEARCH("theater/spaces", N3224)),"spaces")</f>
        <v>plays</v>
      </c>
      <c r="S3224" s="6">
        <f t="shared" si="253"/>
        <v>42270.582141203704</v>
      </c>
      <c r="T3224" s="6">
        <f t="shared" si="254"/>
        <v>42301.895138888889</v>
      </c>
    </row>
    <row r="3225" spans="1:20" ht="32" hidden="1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tr">
        <f t="shared" si="252"/>
        <v>theater</v>
      </c>
      <c r="R3225" t="str" cm="1">
        <f t="array" ref="R3225">_xlfn.IFS(ISNUMBER(SEARCH("film &amp; video/television", N3225)),"television",ISNUMBER(SEARCH("film &amp; video/animation", N3225)),"animation",ISNUMBER(SEARCH("film &amp; video/documentary", N3225)),"documentary",ISNUMBER(SEARCH("film &amp; video/drama", N3225)),"drama",ISNUMBER(SEARCH("film &amp; video/science fiction", N3225)),"science fiction",ISNUMBER(SEARCH("film &amp; video/shorts", N3225)),"shorts",ISNUMBER(SEARCH("food/food trucks", N3225)),"food trucks",ISNUMBER(SEARCH("food/restaurants", N3225)),"restaurants",ISNUMBER(SEARCH("food/small batch", N3225)),"small batch",ISNUMBER(SEARCH("games/mobile games", N3225)),"mobile games",ISNUMBER(SEARCH("games/tabletop games", N3225)),"tabletop games",ISNUMBER(SEARCH("games/video games", N3225)),"video games",ISNUMBER(SEARCH("music/classical music", N3225)),"classical music",ISNUMBER(SEARCH("music/electronic music", N3225)),"electronic music",ISNUMBER(SEARCH("music/faith", N3225)),"faith",ISNUMBER(SEARCH("music/indie rock", N3225)),"indie rock",ISNUMBER(SEARCH("music/jazz", N3225)),"jazz",ISNUMBER(SEARCH("music/metal", N3225)),"metal",ISNUMBER(SEARCH("music/pop", N3225)),"pop",ISNUMBER(SEARCH("music/rock", N3225)),"rock",ISNUMBER(SEARCH("music/world music", N3225)),"world music",ISNUMBER(SEARCH("journalism/audio", N3225)),"audio",ISNUMBER(SEARCH("photography/nature", N3225)),"nature",ISNUMBER(SEARCH("photography/people", N3225)),"people",ISNUMBER(SEARCH("photography/photobooks", N3225)),"photobooks",ISNUMBER(SEARCH("photography/places", N3225)),"places",ISNUMBER(SEARCH("publishing/art books", N3225)),"art books",ISNUMBER(SEARCH("publishing/children's books", N3225)),"children's books",ISNUMBER(SEARCH("publishing/fiction", N3225)),"fiction",ISNUMBER(SEARCH("publishing/nonfiction", N3225)),"nonfiction",ISNUMBER(SEARCH("publishing/radio &amp; podcasts", N3225)),"radio &amp; podcasts",ISNUMBER(SEARCH("publishing/translations", N3225)),"translations",ISNUMBER(SEARCH("technology/gadgets", N3225)),"gadgets",ISNUMBER(SEARCH("technology/hardware", N3225)),"hardware",ISNUMBER(SEARCH("technology/makerspaces", N3225)),"makerspaces",ISNUMBER(SEARCH("technology/space exploration", N3225)),"space exploration",ISNUMBER(SEARCH("technology/wearables", N3225)),"wearables",ISNUMBER(SEARCH("technology/web", N3225)),"web",ISNUMBER(SEARCH("theater/musical", N3225)),"musical",ISNUMBER(SEARCH("theater/plays", N3225)),"plays",ISNUMBER(SEARCH("theater/spaces", N3225)),"spaces")</f>
        <v>plays</v>
      </c>
      <c r="S3225" s="6">
        <f t="shared" si="253"/>
        <v>42206.835370370376</v>
      </c>
      <c r="T3225" s="6">
        <f t="shared" si="254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tr">
        <f t="shared" si="252"/>
        <v>theater</v>
      </c>
      <c r="R3226" t="str" cm="1">
        <f t="array" ref="R3226">_xlfn.IFS(ISNUMBER(SEARCH("film &amp; video/television", N3226)),"television",ISNUMBER(SEARCH("film &amp; video/animation", N3226)),"animation",ISNUMBER(SEARCH("film &amp; video/documentary", N3226)),"documentary",ISNUMBER(SEARCH("film &amp; video/drama", N3226)),"drama",ISNUMBER(SEARCH("film &amp; video/science fiction", N3226)),"science fiction",ISNUMBER(SEARCH("film &amp; video/shorts", N3226)),"shorts",ISNUMBER(SEARCH("food/food trucks", N3226)),"food trucks",ISNUMBER(SEARCH("food/restaurants", N3226)),"restaurants",ISNUMBER(SEARCH("food/small batch", N3226)),"small batch",ISNUMBER(SEARCH("games/mobile games", N3226)),"mobile games",ISNUMBER(SEARCH("games/tabletop games", N3226)),"tabletop games",ISNUMBER(SEARCH("games/video games", N3226)),"video games",ISNUMBER(SEARCH("music/classical music", N3226)),"classical music",ISNUMBER(SEARCH("music/electronic music", N3226)),"electronic music",ISNUMBER(SEARCH("music/faith", N3226)),"faith",ISNUMBER(SEARCH("music/indie rock", N3226)),"indie rock",ISNUMBER(SEARCH("music/jazz", N3226)),"jazz",ISNUMBER(SEARCH("music/metal", N3226)),"metal",ISNUMBER(SEARCH("music/pop", N3226)),"pop",ISNUMBER(SEARCH("music/rock", N3226)),"rock",ISNUMBER(SEARCH("music/world music", N3226)),"world music",ISNUMBER(SEARCH("journalism/audio", N3226)),"audio",ISNUMBER(SEARCH("photography/nature", N3226)),"nature",ISNUMBER(SEARCH("photography/people", N3226)),"people",ISNUMBER(SEARCH("photography/photobooks", N3226)),"photobooks",ISNUMBER(SEARCH("photography/places", N3226)),"places",ISNUMBER(SEARCH("publishing/art books", N3226)),"art books",ISNUMBER(SEARCH("publishing/children's books", N3226)),"children's books",ISNUMBER(SEARCH("publishing/fiction", N3226)),"fiction",ISNUMBER(SEARCH("publishing/nonfiction", N3226)),"nonfiction",ISNUMBER(SEARCH("publishing/radio &amp; podcasts", N3226)),"radio &amp; podcasts",ISNUMBER(SEARCH("publishing/translations", N3226)),"translations",ISNUMBER(SEARCH("technology/gadgets", N3226)),"gadgets",ISNUMBER(SEARCH("technology/hardware", N3226)),"hardware",ISNUMBER(SEARCH("technology/makerspaces", N3226)),"makerspaces",ISNUMBER(SEARCH("technology/space exploration", N3226)),"space exploration",ISNUMBER(SEARCH("technology/wearables", N3226)),"wearables",ISNUMBER(SEARCH("technology/web", N3226)),"web",ISNUMBER(SEARCH("theater/musical", N3226)),"musical",ISNUMBER(SEARCH("theater/plays", N3226)),"plays",ISNUMBER(SEARCH("theater/spaces", N3226)),"spaces")</f>
        <v>plays</v>
      </c>
      <c r="S3226" s="6">
        <f t="shared" si="253"/>
        <v>42697.850844907407</v>
      </c>
      <c r="T3226" s="6">
        <f t="shared" si="254"/>
        <v>42745.208333333328</v>
      </c>
    </row>
    <row r="3227" spans="1:20" ht="48" hidden="1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tr">
        <f t="shared" si="252"/>
        <v>theater</v>
      </c>
      <c r="R3227" t="str" cm="1">
        <f t="array" ref="R3227">_xlfn.IFS(ISNUMBER(SEARCH("film &amp; video/television", N3227)),"television",ISNUMBER(SEARCH("film &amp; video/animation", N3227)),"animation",ISNUMBER(SEARCH("film &amp; video/documentary", N3227)),"documentary",ISNUMBER(SEARCH("film &amp; video/drama", N3227)),"drama",ISNUMBER(SEARCH("film &amp; video/science fiction", N3227)),"science fiction",ISNUMBER(SEARCH("film &amp; video/shorts", N3227)),"shorts",ISNUMBER(SEARCH("food/food trucks", N3227)),"food trucks",ISNUMBER(SEARCH("food/restaurants", N3227)),"restaurants",ISNUMBER(SEARCH("food/small batch", N3227)),"small batch",ISNUMBER(SEARCH("games/mobile games", N3227)),"mobile games",ISNUMBER(SEARCH("games/tabletop games", N3227)),"tabletop games",ISNUMBER(SEARCH("games/video games", N3227)),"video games",ISNUMBER(SEARCH("music/classical music", N3227)),"classical music",ISNUMBER(SEARCH("music/electronic music", N3227)),"electronic music",ISNUMBER(SEARCH("music/faith", N3227)),"faith",ISNUMBER(SEARCH("music/indie rock", N3227)),"indie rock",ISNUMBER(SEARCH("music/jazz", N3227)),"jazz",ISNUMBER(SEARCH("music/metal", N3227)),"metal",ISNUMBER(SEARCH("music/pop", N3227)),"pop",ISNUMBER(SEARCH("music/rock", N3227)),"rock",ISNUMBER(SEARCH("music/world music", N3227)),"world music",ISNUMBER(SEARCH("journalism/audio", N3227)),"audio",ISNUMBER(SEARCH("photography/nature", N3227)),"nature",ISNUMBER(SEARCH("photography/people", N3227)),"people",ISNUMBER(SEARCH("photography/photobooks", N3227)),"photobooks",ISNUMBER(SEARCH("photography/places", N3227)),"places",ISNUMBER(SEARCH("publishing/art books", N3227)),"art books",ISNUMBER(SEARCH("publishing/children's books", N3227)),"children's books",ISNUMBER(SEARCH("publishing/fiction", N3227)),"fiction",ISNUMBER(SEARCH("publishing/nonfiction", N3227)),"nonfiction",ISNUMBER(SEARCH("publishing/radio &amp; podcasts", N3227)),"radio &amp; podcasts",ISNUMBER(SEARCH("publishing/translations", N3227)),"translations",ISNUMBER(SEARCH("technology/gadgets", N3227)),"gadgets",ISNUMBER(SEARCH("technology/hardware", N3227)),"hardware",ISNUMBER(SEARCH("technology/makerspaces", N3227)),"makerspaces",ISNUMBER(SEARCH("technology/space exploration", N3227)),"space exploration",ISNUMBER(SEARCH("technology/wearables", N3227)),"wearables",ISNUMBER(SEARCH("technology/web", N3227)),"web",ISNUMBER(SEARCH("theater/musical", N3227)),"musical",ISNUMBER(SEARCH("theater/plays", N3227)),"plays",ISNUMBER(SEARCH("theater/spaces", N3227)),"spaces")</f>
        <v>plays</v>
      </c>
      <c r="S3227" s="6">
        <f t="shared" si="253"/>
        <v>42503.559467592597</v>
      </c>
      <c r="T3227" s="6">
        <f t="shared" si="254"/>
        <v>42524.875</v>
      </c>
    </row>
    <row r="3228" spans="1:20" ht="48" hidden="1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tr">
        <f t="shared" si="252"/>
        <v>theater</v>
      </c>
      <c r="R3228" t="str" cm="1">
        <f t="array" ref="R3228">_xlfn.IFS(ISNUMBER(SEARCH("film &amp; video/television", N3228)),"television",ISNUMBER(SEARCH("film &amp; video/animation", N3228)),"animation",ISNUMBER(SEARCH("film &amp; video/documentary", N3228)),"documentary",ISNUMBER(SEARCH("film &amp; video/drama", N3228)),"drama",ISNUMBER(SEARCH("film &amp; video/science fiction", N3228)),"science fiction",ISNUMBER(SEARCH("film &amp; video/shorts", N3228)),"shorts",ISNUMBER(SEARCH("food/food trucks", N3228)),"food trucks",ISNUMBER(SEARCH("food/restaurants", N3228)),"restaurants",ISNUMBER(SEARCH("food/small batch", N3228)),"small batch",ISNUMBER(SEARCH("games/mobile games", N3228)),"mobile games",ISNUMBER(SEARCH("games/tabletop games", N3228)),"tabletop games",ISNUMBER(SEARCH("games/video games", N3228)),"video games",ISNUMBER(SEARCH("music/classical music", N3228)),"classical music",ISNUMBER(SEARCH("music/electronic music", N3228)),"electronic music",ISNUMBER(SEARCH("music/faith", N3228)),"faith",ISNUMBER(SEARCH("music/indie rock", N3228)),"indie rock",ISNUMBER(SEARCH("music/jazz", N3228)),"jazz",ISNUMBER(SEARCH("music/metal", N3228)),"metal",ISNUMBER(SEARCH("music/pop", N3228)),"pop",ISNUMBER(SEARCH("music/rock", N3228)),"rock",ISNUMBER(SEARCH("music/world music", N3228)),"world music",ISNUMBER(SEARCH("journalism/audio", N3228)),"audio",ISNUMBER(SEARCH("photography/nature", N3228)),"nature",ISNUMBER(SEARCH("photography/people", N3228)),"people",ISNUMBER(SEARCH("photography/photobooks", N3228)),"photobooks",ISNUMBER(SEARCH("photography/places", N3228)),"places",ISNUMBER(SEARCH("publishing/art books", N3228)),"art books",ISNUMBER(SEARCH("publishing/children's books", N3228)),"children's books",ISNUMBER(SEARCH("publishing/fiction", N3228)),"fiction",ISNUMBER(SEARCH("publishing/nonfiction", N3228)),"nonfiction",ISNUMBER(SEARCH("publishing/radio &amp; podcasts", N3228)),"radio &amp; podcasts",ISNUMBER(SEARCH("publishing/translations", N3228)),"translations",ISNUMBER(SEARCH("technology/gadgets", N3228)),"gadgets",ISNUMBER(SEARCH("technology/hardware", N3228)),"hardware",ISNUMBER(SEARCH("technology/makerspaces", N3228)),"makerspaces",ISNUMBER(SEARCH("technology/space exploration", N3228)),"space exploration",ISNUMBER(SEARCH("technology/wearables", N3228)),"wearables",ISNUMBER(SEARCH("technology/web", N3228)),"web",ISNUMBER(SEARCH("theater/musical", N3228)),"musical",ISNUMBER(SEARCH("theater/plays", N3228)),"plays",ISNUMBER(SEARCH("theater/spaces", N3228)),"spaces")</f>
        <v>plays</v>
      </c>
      <c r="S3228" s="6">
        <f t="shared" si="253"/>
        <v>42277.583472222221</v>
      </c>
      <c r="T3228" s="6">
        <f t="shared" si="254"/>
        <v>42307.583472222221</v>
      </c>
    </row>
    <row r="3229" spans="1:20" ht="48" hidden="1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tr" cm="1">
        <f t="array" ref="R3229">_xlfn.IFS(ISNUMBER(SEARCH("film &amp; video/television", N3229)),"television",ISNUMBER(SEARCH("film &amp; video/animation", N3229)),"animation",ISNUMBER(SEARCH("film &amp; video/documentary", N3229)),"documentary",ISNUMBER(SEARCH("film &amp; video/drama", N3229)),"drama",ISNUMBER(SEARCH("film &amp; video/science fiction", N3229)),"science fiction",ISNUMBER(SEARCH("film &amp; video/shorts", N3229)),"shorts",ISNUMBER(SEARCH("food/food trucks", N3229)),"food trucks",ISNUMBER(SEARCH("food/restaurants", N3229)),"restaurants",ISNUMBER(SEARCH("food/small batch", N3229)),"small batch",ISNUMBER(SEARCH("games/mobile games", N3229)),"mobile games",ISNUMBER(SEARCH("games/tabletop games", N3229)),"tabletop games",ISNUMBER(SEARCH("games/video games", N3229)),"video games",ISNUMBER(SEARCH("music/classical music", N3229)),"classical music",ISNUMBER(SEARCH("music/electronic music", N3229)),"electronic music",ISNUMBER(SEARCH("music/faith", N3229)),"faith",ISNUMBER(SEARCH("music/indie rock", N3229)),"indie rock",ISNUMBER(SEARCH("music/jazz", N3229)),"jazz",ISNUMBER(SEARCH("music/metal", N3229)),"metal",ISNUMBER(SEARCH("music/pop", N3229)),"pop",ISNUMBER(SEARCH("music/rock", N3229)),"rock",ISNUMBER(SEARCH("music/world music", N3229)),"world music",ISNUMBER(SEARCH("journalism/audio", N3229)),"audio",ISNUMBER(SEARCH("photography/nature", N3229)),"nature",ISNUMBER(SEARCH("photography/people", N3229)),"people",ISNUMBER(SEARCH("photography/photobooks", N3229)),"photobooks",ISNUMBER(SEARCH("photography/places", N3229)),"places",ISNUMBER(SEARCH("publishing/art books", N3229)),"art books",ISNUMBER(SEARCH("publishing/children's books", N3229)),"children's books",ISNUMBER(SEARCH("publishing/fiction", N3229)),"fiction",ISNUMBER(SEARCH("publishing/nonfiction", N3229)),"nonfiction",ISNUMBER(SEARCH("publishing/radio &amp; podcasts", N3229)),"radio &amp; podcasts",ISNUMBER(SEARCH("publishing/translations", N3229)),"translations",ISNUMBER(SEARCH("technology/gadgets", N3229)),"gadgets",ISNUMBER(SEARCH("technology/hardware", N3229)),"hardware",ISNUMBER(SEARCH("technology/makerspaces", N3229)),"makerspaces",ISNUMBER(SEARCH("technology/space exploration", N3229)),"space exploration",ISNUMBER(SEARCH("technology/wearables", N3229)),"wearables",ISNUMBER(SEARCH("technology/web", N3229)),"web",ISNUMBER(SEARCH("theater/musical", N3229)),"musical",ISNUMBER(SEARCH("theater/plays", N3229)),"plays",ISNUMBER(SEARCH("theater/spaces", N3229)),"spaces")</f>
        <v>plays</v>
      </c>
      <c r="S3229" s="6">
        <f t="shared" si="253"/>
        <v>42722.882361111115</v>
      </c>
      <c r="T3229" s="6">
        <f t="shared" si="254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tr">
        <f t="shared" si="252"/>
        <v>theater</v>
      </c>
      <c r="R3230" t="str" cm="1">
        <f t="array" ref="R3230">_xlfn.IFS(ISNUMBER(SEARCH("film &amp; video/television", N3230)),"television",ISNUMBER(SEARCH("film &amp; video/animation", N3230)),"animation",ISNUMBER(SEARCH("film &amp; video/documentary", N3230)),"documentary",ISNUMBER(SEARCH("film &amp; video/drama", N3230)),"drama",ISNUMBER(SEARCH("film &amp; video/science fiction", N3230)),"science fiction",ISNUMBER(SEARCH("film &amp; video/shorts", N3230)),"shorts",ISNUMBER(SEARCH("food/food trucks", N3230)),"food trucks",ISNUMBER(SEARCH("food/restaurants", N3230)),"restaurants",ISNUMBER(SEARCH("food/small batch", N3230)),"small batch",ISNUMBER(SEARCH("games/mobile games", N3230)),"mobile games",ISNUMBER(SEARCH("games/tabletop games", N3230)),"tabletop games",ISNUMBER(SEARCH("games/video games", N3230)),"video games",ISNUMBER(SEARCH("music/classical music", N3230)),"classical music",ISNUMBER(SEARCH("music/electronic music", N3230)),"electronic music",ISNUMBER(SEARCH("music/faith", N3230)),"faith",ISNUMBER(SEARCH("music/indie rock", N3230)),"indie rock",ISNUMBER(SEARCH("music/jazz", N3230)),"jazz",ISNUMBER(SEARCH("music/metal", N3230)),"metal",ISNUMBER(SEARCH("music/pop", N3230)),"pop",ISNUMBER(SEARCH("music/rock", N3230)),"rock",ISNUMBER(SEARCH("music/world music", N3230)),"world music",ISNUMBER(SEARCH("journalism/audio", N3230)),"audio",ISNUMBER(SEARCH("photography/nature", N3230)),"nature",ISNUMBER(SEARCH("photography/people", N3230)),"people",ISNUMBER(SEARCH("photography/photobooks", N3230)),"photobooks",ISNUMBER(SEARCH("photography/places", N3230)),"places",ISNUMBER(SEARCH("publishing/art books", N3230)),"art books",ISNUMBER(SEARCH("publishing/children's books", N3230)),"children's books",ISNUMBER(SEARCH("publishing/fiction", N3230)),"fiction",ISNUMBER(SEARCH("publishing/nonfiction", N3230)),"nonfiction",ISNUMBER(SEARCH("publishing/radio &amp; podcasts", N3230)),"radio &amp; podcasts",ISNUMBER(SEARCH("publishing/translations", N3230)),"translations",ISNUMBER(SEARCH("technology/gadgets", N3230)),"gadgets",ISNUMBER(SEARCH("technology/hardware", N3230)),"hardware",ISNUMBER(SEARCH("technology/makerspaces", N3230)),"makerspaces",ISNUMBER(SEARCH("technology/space exploration", N3230)),"space exploration",ISNUMBER(SEARCH("technology/wearables", N3230)),"wearables",ISNUMBER(SEARCH("technology/web", N3230)),"web",ISNUMBER(SEARCH("theater/musical", N3230)),"musical",ISNUMBER(SEARCH("theater/plays", N3230)),"plays",ISNUMBER(SEARCH("theater/spaces", N3230)),"spaces")</f>
        <v>plays</v>
      </c>
      <c r="S3230" s="6">
        <f t="shared" si="253"/>
        <v>42323.70930555556</v>
      </c>
      <c r="T3230" s="6">
        <f t="shared" si="254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tr">
        <f t="shared" si="252"/>
        <v>theater</v>
      </c>
      <c r="R3231" t="str" cm="1">
        <f t="array" ref="R3231">_xlfn.IFS(ISNUMBER(SEARCH("film &amp; video/television", N3231)),"television",ISNUMBER(SEARCH("film &amp; video/animation", N3231)),"animation",ISNUMBER(SEARCH("film &amp; video/documentary", N3231)),"documentary",ISNUMBER(SEARCH("film &amp; video/drama", N3231)),"drama",ISNUMBER(SEARCH("film &amp; video/science fiction", N3231)),"science fiction",ISNUMBER(SEARCH("film &amp; video/shorts", N3231)),"shorts",ISNUMBER(SEARCH("food/food trucks", N3231)),"food trucks",ISNUMBER(SEARCH("food/restaurants", N3231)),"restaurants",ISNUMBER(SEARCH("food/small batch", N3231)),"small batch",ISNUMBER(SEARCH("games/mobile games", N3231)),"mobile games",ISNUMBER(SEARCH("games/tabletop games", N3231)),"tabletop games",ISNUMBER(SEARCH("games/video games", N3231)),"video games",ISNUMBER(SEARCH("music/classical music", N3231)),"classical music",ISNUMBER(SEARCH("music/electronic music", N3231)),"electronic music",ISNUMBER(SEARCH("music/faith", N3231)),"faith",ISNUMBER(SEARCH("music/indie rock", N3231)),"indie rock",ISNUMBER(SEARCH("music/jazz", N3231)),"jazz",ISNUMBER(SEARCH("music/metal", N3231)),"metal",ISNUMBER(SEARCH("music/pop", N3231)),"pop",ISNUMBER(SEARCH("music/rock", N3231)),"rock",ISNUMBER(SEARCH("music/world music", N3231)),"world music",ISNUMBER(SEARCH("journalism/audio", N3231)),"audio",ISNUMBER(SEARCH("photography/nature", N3231)),"nature",ISNUMBER(SEARCH("photography/people", N3231)),"people",ISNUMBER(SEARCH("photography/photobooks", N3231)),"photobooks",ISNUMBER(SEARCH("photography/places", N3231)),"places",ISNUMBER(SEARCH("publishing/art books", N3231)),"art books",ISNUMBER(SEARCH("publishing/children's books", N3231)),"children's books",ISNUMBER(SEARCH("publishing/fiction", N3231)),"fiction",ISNUMBER(SEARCH("publishing/nonfiction", N3231)),"nonfiction",ISNUMBER(SEARCH("publishing/radio &amp; podcasts", N3231)),"radio &amp; podcasts",ISNUMBER(SEARCH("publishing/translations", N3231)),"translations",ISNUMBER(SEARCH("technology/gadgets", N3231)),"gadgets",ISNUMBER(SEARCH("technology/hardware", N3231)),"hardware",ISNUMBER(SEARCH("technology/makerspaces", N3231)),"makerspaces",ISNUMBER(SEARCH("technology/space exploration", N3231)),"space exploration",ISNUMBER(SEARCH("technology/wearables", N3231)),"wearables",ISNUMBER(SEARCH("technology/web", N3231)),"web",ISNUMBER(SEARCH("theater/musical", N3231)),"musical",ISNUMBER(SEARCH("theater/plays", N3231)),"plays",ISNUMBER(SEARCH("theater/spaces", N3231)),"spaces")</f>
        <v>plays</v>
      </c>
      <c r="S3231" s="6">
        <f t="shared" si="253"/>
        <v>41933.291643518518</v>
      </c>
      <c r="T3231" s="6">
        <f t="shared" si="254"/>
        <v>41963.333310185189</v>
      </c>
    </row>
    <row r="3232" spans="1:20" ht="48" hidden="1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tr">
        <f t="shared" si="252"/>
        <v>theater</v>
      </c>
      <c r="R3232" t="str" cm="1">
        <f t="array" ref="R3232">_xlfn.IFS(ISNUMBER(SEARCH("film &amp; video/television", N3232)),"television",ISNUMBER(SEARCH("film &amp; video/animation", N3232)),"animation",ISNUMBER(SEARCH("film &amp; video/documentary", N3232)),"documentary",ISNUMBER(SEARCH("film &amp; video/drama", N3232)),"drama",ISNUMBER(SEARCH("film &amp; video/science fiction", N3232)),"science fiction",ISNUMBER(SEARCH("film &amp; video/shorts", N3232)),"shorts",ISNUMBER(SEARCH("food/food trucks", N3232)),"food trucks",ISNUMBER(SEARCH("food/restaurants", N3232)),"restaurants",ISNUMBER(SEARCH("food/small batch", N3232)),"small batch",ISNUMBER(SEARCH("games/mobile games", N3232)),"mobile games",ISNUMBER(SEARCH("games/tabletop games", N3232)),"tabletop games",ISNUMBER(SEARCH("games/video games", N3232)),"video games",ISNUMBER(SEARCH("music/classical music", N3232)),"classical music",ISNUMBER(SEARCH("music/electronic music", N3232)),"electronic music",ISNUMBER(SEARCH("music/faith", N3232)),"faith",ISNUMBER(SEARCH("music/indie rock", N3232)),"indie rock",ISNUMBER(SEARCH("music/jazz", N3232)),"jazz",ISNUMBER(SEARCH("music/metal", N3232)),"metal",ISNUMBER(SEARCH("music/pop", N3232)),"pop",ISNUMBER(SEARCH("music/rock", N3232)),"rock",ISNUMBER(SEARCH("music/world music", N3232)),"world music",ISNUMBER(SEARCH("journalism/audio", N3232)),"audio",ISNUMBER(SEARCH("photography/nature", N3232)),"nature",ISNUMBER(SEARCH("photography/people", N3232)),"people",ISNUMBER(SEARCH("photography/photobooks", N3232)),"photobooks",ISNUMBER(SEARCH("photography/places", N3232)),"places",ISNUMBER(SEARCH("publishing/art books", N3232)),"art books",ISNUMBER(SEARCH("publishing/children's books", N3232)),"children's books",ISNUMBER(SEARCH("publishing/fiction", N3232)),"fiction",ISNUMBER(SEARCH("publishing/nonfiction", N3232)),"nonfiction",ISNUMBER(SEARCH("publishing/radio &amp; podcasts", N3232)),"radio &amp; podcasts",ISNUMBER(SEARCH("publishing/translations", N3232)),"translations",ISNUMBER(SEARCH("technology/gadgets", N3232)),"gadgets",ISNUMBER(SEARCH("technology/hardware", N3232)),"hardware",ISNUMBER(SEARCH("technology/makerspaces", N3232)),"makerspaces",ISNUMBER(SEARCH("technology/space exploration", N3232)),"space exploration",ISNUMBER(SEARCH("technology/wearables", N3232)),"wearables",ISNUMBER(SEARCH("technology/web", N3232)),"web",ISNUMBER(SEARCH("theater/musical", N3232)),"musical",ISNUMBER(SEARCH("theater/plays", N3232)),"plays",ISNUMBER(SEARCH("theater/spaces", N3232)),"spaces")</f>
        <v>plays</v>
      </c>
      <c r="S3232" s="6">
        <f t="shared" si="253"/>
        <v>41898.168125000004</v>
      </c>
      <c r="T3232" s="6">
        <f t="shared" si="254"/>
        <v>41913.165972222225</v>
      </c>
    </row>
    <row r="3233" spans="1:20" ht="48" hidden="1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tr">
        <f t="shared" si="252"/>
        <v>theater</v>
      </c>
      <c r="R3233" t="str" cm="1">
        <f t="array" ref="R3233">_xlfn.IFS(ISNUMBER(SEARCH("film &amp; video/television", N3233)),"television",ISNUMBER(SEARCH("film &amp; video/animation", N3233)),"animation",ISNUMBER(SEARCH("film &amp; video/documentary", N3233)),"documentary",ISNUMBER(SEARCH("film &amp; video/drama", N3233)),"drama",ISNUMBER(SEARCH("film &amp; video/science fiction", N3233)),"science fiction",ISNUMBER(SEARCH("film &amp; video/shorts", N3233)),"shorts",ISNUMBER(SEARCH("food/food trucks", N3233)),"food trucks",ISNUMBER(SEARCH("food/restaurants", N3233)),"restaurants",ISNUMBER(SEARCH("food/small batch", N3233)),"small batch",ISNUMBER(SEARCH("games/mobile games", N3233)),"mobile games",ISNUMBER(SEARCH("games/tabletop games", N3233)),"tabletop games",ISNUMBER(SEARCH("games/video games", N3233)),"video games",ISNUMBER(SEARCH("music/classical music", N3233)),"classical music",ISNUMBER(SEARCH("music/electronic music", N3233)),"electronic music",ISNUMBER(SEARCH("music/faith", N3233)),"faith",ISNUMBER(SEARCH("music/indie rock", N3233)),"indie rock",ISNUMBER(SEARCH("music/jazz", N3233)),"jazz",ISNUMBER(SEARCH("music/metal", N3233)),"metal",ISNUMBER(SEARCH("music/pop", N3233)),"pop",ISNUMBER(SEARCH("music/rock", N3233)),"rock",ISNUMBER(SEARCH("music/world music", N3233)),"world music",ISNUMBER(SEARCH("journalism/audio", N3233)),"audio",ISNUMBER(SEARCH("photography/nature", N3233)),"nature",ISNUMBER(SEARCH("photography/people", N3233)),"people",ISNUMBER(SEARCH("photography/photobooks", N3233)),"photobooks",ISNUMBER(SEARCH("photography/places", N3233)),"places",ISNUMBER(SEARCH("publishing/art books", N3233)),"art books",ISNUMBER(SEARCH("publishing/children's books", N3233)),"children's books",ISNUMBER(SEARCH("publishing/fiction", N3233)),"fiction",ISNUMBER(SEARCH("publishing/nonfiction", N3233)),"nonfiction",ISNUMBER(SEARCH("publishing/radio &amp; podcasts", N3233)),"radio &amp; podcasts",ISNUMBER(SEARCH("publishing/translations", N3233)),"translations",ISNUMBER(SEARCH("technology/gadgets", N3233)),"gadgets",ISNUMBER(SEARCH("technology/hardware", N3233)),"hardware",ISNUMBER(SEARCH("technology/makerspaces", N3233)),"makerspaces",ISNUMBER(SEARCH("technology/space exploration", N3233)),"space exploration",ISNUMBER(SEARCH("technology/wearables", N3233)),"wearables",ISNUMBER(SEARCH("technology/web", N3233)),"web",ISNUMBER(SEARCH("theater/musical", N3233)),"musical",ISNUMBER(SEARCH("theater/plays", N3233)),"plays",ISNUMBER(SEARCH("theater/spaces", N3233)),"spaces")</f>
        <v>plays</v>
      </c>
      <c r="S3233" s="6">
        <f t="shared" si="253"/>
        <v>42446.943831018521</v>
      </c>
      <c r="T3233" s="6">
        <f t="shared" si="254"/>
        <v>42476.943831018521</v>
      </c>
    </row>
    <row r="3234" spans="1:20" ht="48" hidden="1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tr">
        <f t="shared" si="252"/>
        <v>theater</v>
      </c>
      <c r="R3234" t="str" cm="1">
        <f t="array" ref="R3234">_xlfn.IFS(ISNUMBER(SEARCH("film &amp; video/television", N3234)),"television",ISNUMBER(SEARCH("film &amp; video/animation", N3234)),"animation",ISNUMBER(SEARCH("film &amp; video/documentary", N3234)),"documentary",ISNUMBER(SEARCH("film &amp; video/drama", N3234)),"drama",ISNUMBER(SEARCH("film &amp; video/science fiction", N3234)),"science fiction",ISNUMBER(SEARCH("film &amp; video/shorts", N3234)),"shorts",ISNUMBER(SEARCH("food/food trucks", N3234)),"food trucks",ISNUMBER(SEARCH("food/restaurants", N3234)),"restaurants",ISNUMBER(SEARCH("food/small batch", N3234)),"small batch",ISNUMBER(SEARCH("games/mobile games", N3234)),"mobile games",ISNUMBER(SEARCH("games/tabletop games", N3234)),"tabletop games",ISNUMBER(SEARCH("games/video games", N3234)),"video games",ISNUMBER(SEARCH("music/classical music", N3234)),"classical music",ISNUMBER(SEARCH("music/electronic music", N3234)),"electronic music",ISNUMBER(SEARCH("music/faith", N3234)),"faith",ISNUMBER(SEARCH("music/indie rock", N3234)),"indie rock",ISNUMBER(SEARCH("music/jazz", N3234)),"jazz",ISNUMBER(SEARCH("music/metal", N3234)),"metal",ISNUMBER(SEARCH("music/pop", N3234)),"pop",ISNUMBER(SEARCH("music/rock", N3234)),"rock",ISNUMBER(SEARCH("music/world music", N3234)),"world music",ISNUMBER(SEARCH("journalism/audio", N3234)),"audio",ISNUMBER(SEARCH("photography/nature", N3234)),"nature",ISNUMBER(SEARCH("photography/people", N3234)),"people",ISNUMBER(SEARCH("photography/photobooks", N3234)),"photobooks",ISNUMBER(SEARCH("photography/places", N3234)),"places",ISNUMBER(SEARCH("publishing/art books", N3234)),"art books",ISNUMBER(SEARCH("publishing/children's books", N3234)),"children's books",ISNUMBER(SEARCH("publishing/fiction", N3234)),"fiction",ISNUMBER(SEARCH("publishing/nonfiction", N3234)),"nonfiction",ISNUMBER(SEARCH("publishing/radio &amp; podcasts", N3234)),"radio &amp; podcasts",ISNUMBER(SEARCH("publishing/translations", N3234)),"translations",ISNUMBER(SEARCH("technology/gadgets", N3234)),"gadgets",ISNUMBER(SEARCH("technology/hardware", N3234)),"hardware",ISNUMBER(SEARCH("technology/makerspaces", N3234)),"makerspaces",ISNUMBER(SEARCH("technology/space exploration", N3234)),"space exploration",ISNUMBER(SEARCH("technology/wearables", N3234)),"wearables",ISNUMBER(SEARCH("technology/web", N3234)),"web",ISNUMBER(SEARCH("theater/musical", N3234)),"musical",ISNUMBER(SEARCH("theater/plays", N3234)),"plays",ISNUMBER(SEARCH("theater/spaces", N3234)),"spaces")</f>
        <v>plays</v>
      </c>
      <c r="S3234" s="6">
        <f t="shared" si="253"/>
        <v>42463.81385416667</v>
      </c>
      <c r="T3234" s="6">
        <f t="shared" si="254"/>
        <v>42494.165972222225</v>
      </c>
    </row>
    <row r="3235" spans="1:20" ht="48" hidden="1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tr">
        <f t="shared" si="252"/>
        <v>theater</v>
      </c>
      <c r="R3235" t="str" cm="1">
        <f t="array" ref="R3235">_xlfn.IFS(ISNUMBER(SEARCH("film &amp; video/television", N3235)),"television",ISNUMBER(SEARCH("film &amp; video/animation", N3235)),"animation",ISNUMBER(SEARCH("film &amp; video/documentary", N3235)),"documentary",ISNUMBER(SEARCH("film &amp; video/drama", N3235)),"drama",ISNUMBER(SEARCH("film &amp; video/science fiction", N3235)),"science fiction",ISNUMBER(SEARCH("film &amp; video/shorts", N3235)),"shorts",ISNUMBER(SEARCH("food/food trucks", N3235)),"food trucks",ISNUMBER(SEARCH("food/restaurants", N3235)),"restaurants",ISNUMBER(SEARCH("food/small batch", N3235)),"small batch",ISNUMBER(SEARCH("games/mobile games", N3235)),"mobile games",ISNUMBER(SEARCH("games/tabletop games", N3235)),"tabletop games",ISNUMBER(SEARCH("games/video games", N3235)),"video games",ISNUMBER(SEARCH("music/classical music", N3235)),"classical music",ISNUMBER(SEARCH("music/electronic music", N3235)),"electronic music",ISNUMBER(SEARCH("music/faith", N3235)),"faith",ISNUMBER(SEARCH("music/indie rock", N3235)),"indie rock",ISNUMBER(SEARCH("music/jazz", N3235)),"jazz",ISNUMBER(SEARCH("music/metal", N3235)),"metal",ISNUMBER(SEARCH("music/pop", N3235)),"pop",ISNUMBER(SEARCH("music/rock", N3235)),"rock",ISNUMBER(SEARCH("music/world music", N3235)),"world music",ISNUMBER(SEARCH("journalism/audio", N3235)),"audio",ISNUMBER(SEARCH("photography/nature", N3235)),"nature",ISNUMBER(SEARCH("photography/people", N3235)),"people",ISNUMBER(SEARCH("photography/photobooks", N3235)),"photobooks",ISNUMBER(SEARCH("photography/places", N3235)),"places",ISNUMBER(SEARCH("publishing/art books", N3235)),"art books",ISNUMBER(SEARCH("publishing/children's books", N3235)),"children's books",ISNUMBER(SEARCH("publishing/fiction", N3235)),"fiction",ISNUMBER(SEARCH("publishing/nonfiction", N3235)),"nonfiction",ISNUMBER(SEARCH("publishing/radio &amp; podcasts", N3235)),"radio &amp; podcasts",ISNUMBER(SEARCH("publishing/translations", N3235)),"translations",ISNUMBER(SEARCH("technology/gadgets", N3235)),"gadgets",ISNUMBER(SEARCH("technology/hardware", N3235)),"hardware",ISNUMBER(SEARCH("technology/makerspaces", N3235)),"makerspaces",ISNUMBER(SEARCH("technology/space exploration", N3235)),"space exploration",ISNUMBER(SEARCH("technology/wearables", N3235)),"wearables",ISNUMBER(SEARCH("technology/web", N3235)),"web",ISNUMBER(SEARCH("theater/musical", N3235)),"musical",ISNUMBER(SEARCH("theater/plays", N3235)),"plays",ISNUMBER(SEARCH("theater/spaces", N3235)),"spaces")</f>
        <v>plays</v>
      </c>
      <c r="S3235" s="6">
        <f t="shared" si="253"/>
        <v>42766.805034722223</v>
      </c>
      <c r="T3235" s="6">
        <f t="shared" si="254"/>
        <v>42796.805034722223</v>
      </c>
    </row>
    <row r="3236" spans="1:20" ht="48" hidden="1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tr">
        <f t="shared" si="252"/>
        <v>theater</v>
      </c>
      <c r="R3236" t="str" cm="1">
        <f t="array" ref="R3236">_xlfn.IFS(ISNUMBER(SEARCH("film &amp; video/television", N3236)),"television",ISNUMBER(SEARCH("film &amp; video/animation", N3236)),"animation",ISNUMBER(SEARCH("film &amp; video/documentary", N3236)),"documentary",ISNUMBER(SEARCH("film &amp; video/drama", N3236)),"drama",ISNUMBER(SEARCH("film &amp; video/science fiction", N3236)),"science fiction",ISNUMBER(SEARCH("film &amp; video/shorts", N3236)),"shorts",ISNUMBER(SEARCH("food/food trucks", N3236)),"food trucks",ISNUMBER(SEARCH("food/restaurants", N3236)),"restaurants",ISNUMBER(SEARCH("food/small batch", N3236)),"small batch",ISNUMBER(SEARCH("games/mobile games", N3236)),"mobile games",ISNUMBER(SEARCH("games/tabletop games", N3236)),"tabletop games",ISNUMBER(SEARCH("games/video games", N3236)),"video games",ISNUMBER(SEARCH("music/classical music", N3236)),"classical music",ISNUMBER(SEARCH("music/electronic music", N3236)),"electronic music",ISNUMBER(SEARCH("music/faith", N3236)),"faith",ISNUMBER(SEARCH("music/indie rock", N3236)),"indie rock",ISNUMBER(SEARCH("music/jazz", N3236)),"jazz",ISNUMBER(SEARCH("music/metal", N3236)),"metal",ISNUMBER(SEARCH("music/pop", N3236)),"pop",ISNUMBER(SEARCH("music/rock", N3236)),"rock",ISNUMBER(SEARCH("music/world music", N3236)),"world music",ISNUMBER(SEARCH("journalism/audio", N3236)),"audio",ISNUMBER(SEARCH("photography/nature", N3236)),"nature",ISNUMBER(SEARCH("photography/people", N3236)),"people",ISNUMBER(SEARCH("photography/photobooks", N3236)),"photobooks",ISNUMBER(SEARCH("photography/places", N3236)),"places",ISNUMBER(SEARCH("publishing/art books", N3236)),"art books",ISNUMBER(SEARCH("publishing/children's books", N3236)),"children's books",ISNUMBER(SEARCH("publishing/fiction", N3236)),"fiction",ISNUMBER(SEARCH("publishing/nonfiction", N3236)),"nonfiction",ISNUMBER(SEARCH("publishing/radio &amp; podcasts", N3236)),"radio &amp; podcasts",ISNUMBER(SEARCH("publishing/translations", N3236)),"translations",ISNUMBER(SEARCH("technology/gadgets", N3236)),"gadgets",ISNUMBER(SEARCH("technology/hardware", N3236)),"hardware",ISNUMBER(SEARCH("technology/makerspaces", N3236)),"makerspaces",ISNUMBER(SEARCH("technology/space exploration", N3236)),"space exploration",ISNUMBER(SEARCH("technology/wearables", N3236)),"wearables",ISNUMBER(SEARCH("technology/web", N3236)),"web",ISNUMBER(SEARCH("theater/musical", N3236)),"musical",ISNUMBER(SEARCH("theater/plays", N3236)),"plays",ISNUMBER(SEARCH("theater/spaces", N3236)),"spaces")</f>
        <v>plays</v>
      </c>
      <c r="S3236" s="6">
        <f t="shared" si="253"/>
        <v>42734.789444444439</v>
      </c>
      <c r="T3236" s="6">
        <f t="shared" si="254"/>
        <v>42767.979861111111</v>
      </c>
    </row>
    <row r="3237" spans="1:20" ht="48" hidden="1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tr">
        <f t="shared" si="252"/>
        <v>theater</v>
      </c>
      <c r="R3237" t="str" cm="1">
        <f t="array" ref="R3237">_xlfn.IFS(ISNUMBER(SEARCH("film &amp; video/television", N3237)),"television",ISNUMBER(SEARCH("film &amp; video/animation", N3237)),"animation",ISNUMBER(SEARCH("film &amp; video/documentary", N3237)),"documentary",ISNUMBER(SEARCH("film &amp; video/drama", N3237)),"drama",ISNUMBER(SEARCH("film &amp; video/science fiction", N3237)),"science fiction",ISNUMBER(SEARCH("film &amp; video/shorts", N3237)),"shorts",ISNUMBER(SEARCH("food/food trucks", N3237)),"food trucks",ISNUMBER(SEARCH("food/restaurants", N3237)),"restaurants",ISNUMBER(SEARCH("food/small batch", N3237)),"small batch",ISNUMBER(SEARCH("games/mobile games", N3237)),"mobile games",ISNUMBER(SEARCH("games/tabletop games", N3237)),"tabletop games",ISNUMBER(SEARCH("games/video games", N3237)),"video games",ISNUMBER(SEARCH("music/classical music", N3237)),"classical music",ISNUMBER(SEARCH("music/electronic music", N3237)),"electronic music",ISNUMBER(SEARCH("music/faith", N3237)),"faith",ISNUMBER(SEARCH("music/indie rock", N3237)),"indie rock",ISNUMBER(SEARCH("music/jazz", N3237)),"jazz",ISNUMBER(SEARCH("music/metal", N3237)),"metal",ISNUMBER(SEARCH("music/pop", N3237)),"pop",ISNUMBER(SEARCH("music/rock", N3237)),"rock",ISNUMBER(SEARCH("music/world music", N3237)),"world music",ISNUMBER(SEARCH("journalism/audio", N3237)),"audio",ISNUMBER(SEARCH("photography/nature", N3237)),"nature",ISNUMBER(SEARCH("photography/people", N3237)),"people",ISNUMBER(SEARCH("photography/photobooks", N3237)),"photobooks",ISNUMBER(SEARCH("photography/places", N3237)),"places",ISNUMBER(SEARCH("publishing/art books", N3237)),"art books",ISNUMBER(SEARCH("publishing/children's books", N3237)),"children's books",ISNUMBER(SEARCH("publishing/fiction", N3237)),"fiction",ISNUMBER(SEARCH("publishing/nonfiction", N3237)),"nonfiction",ISNUMBER(SEARCH("publishing/radio &amp; podcasts", N3237)),"radio &amp; podcasts",ISNUMBER(SEARCH("publishing/translations", N3237)),"translations",ISNUMBER(SEARCH("technology/gadgets", N3237)),"gadgets",ISNUMBER(SEARCH("technology/hardware", N3237)),"hardware",ISNUMBER(SEARCH("technology/makerspaces", N3237)),"makerspaces",ISNUMBER(SEARCH("technology/space exploration", N3237)),"space exploration",ISNUMBER(SEARCH("technology/wearables", N3237)),"wearables",ISNUMBER(SEARCH("technology/web", N3237)),"web",ISNUMBER(SEARCH("theater/musical", N3237)),"musical",ISNUMBER(SEARCH("theater/plays", N3237)),"plays",ISNUMBER(SEARCH("theater/spaces", N3237)),"spaces")</f>
        <v>plays</v>
      </c>
      <c r="S3237" s="6">
        <f t="shared" si="253"/>
        <v>42522.347812499997</v>
      </c>
      <c r="T3237" s="6">
        <f t="shared" si="254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tr">
        <f t="shared" si="252"/>
        <v>theater</v>
      </c>
      <c r="R3238" t="str" cm="1">
        <f t="array" ref="R3238">_xlfn.IFS(ISNUMBER(SEARCH("film &amp; video/television", N3238)),"television",ISNUMBER(SEARCH("film &amp; video/animation", N3238)),"animation",ISNUMBER(SEARCH("film &amp; video/documentary", N3238)),"documentary",ISNUMBER(SEARCH("film &amp; video/drama", N3238)),"drama",ISNUMBER(SEARCH("film &amp; video/science fiction", N3238)),"science fiction",ISNUMBER(SEARCH("film &amp; video/shorts", N3238)),"shorts",ISNUMBER(SEARCH("food/food trucks", N3238)),"food trucks",ISNUMBER(SEARCH("food/restaurants", N3238)),"restaurants",ISNUMBER(SEARCH("food/small batch", N3238)),"small batch",ISNUMBER(SEARCH("games/mobile games", N3238)),"mobile games",ISNUMBER(SEARCH("games/tabletop games", N3238)),"tabletop games",ISNUMBER(SEARCH("games/video games", N3238)),"video games",ISNUMBER(SEARCH("music/classical music", N3238)),"classical music",ISNUMBER(SEARCH("music/electronic music", N3238)),"electronic music",ISNUMBER(SEARCH("music/faith", N3238)),"faith",ISNUMBER(SEARCH("music/indie rock", N3238)),"indie rock",ISNUMBER(SEARCH("music/jazz", N3238)),"jazz",ISNUMBER(SEARCH("music/metal", N3238)),"metal",ISNUMBER(SEARCH("music/pop", N3238)),"pop",ISNUMBER(SEARCH("music/rock", N3238)),"rock",ISNUMBER(SEARCH("music/world music", N3238)),"world music",ISNUMBER(SEARCH("journalism/audio", N3238)),"audio",ISNUMBER(SEARCH("photography/nature", N3238)),"nature",ISNUMBER(SEARCH("photography/people", N3238)),"people",ISNUMBER(SEARCH("photography/photobooks", N3238)),"photobooks",ISNUMBER(SEARCH("photography/places", N3238)),"places",ISNUMBER(SEARCH("publishing/art books", N3238)),"art books",ISNUMBER(SEARCH("publishing/children's books", N3238)),"children's books",ISNUMBER(SEARCH("publishing/fiction", N3238)),"fiction",ISNUMBER(SEARCH("publishing/nonfiction", N3238)),"nonfiction",ISNUMBER(SEARCH("publishing/radio &amp; podcasts", N3238)),"radio &amp; podcasts",ISNUMBER(SEARCH("publishing/translations", N3238)),"translations",ISNUMBER(SEARCH("technology/gadgets", N3238)),"gadgets",ISNUMBER(SEARCH("technology/hardware", N3238)),"hardware",ISNUMBER(SEARCH("technology/makerspaces", N3238)),"makerspaces",ISNUMBER(SEARCH("technology/space exploration", N3238)),"space exploration",ISNUMBER(SEARCH("technology/wearables", N3238)),"wearables",ISNUMBER(SEARCH("technology/web", N3238)),"web",ISNUMBER(SEARCH("theater/musical", N3238)),"musical",ISNUMBER(SEARCH("theater/plays", N3238)),"plays",ISNUMBER(SEARCH("theater/spaces", N3238)),"spaces")</f>
        <v>plays</v>
      </c>
      <c r="S3238" s="6">
        <f t="shared" si="253"/>
        <v>42702.917048611111</v>
      </c>
      <c r="T3238" s="6">
        <f t="shared" si="254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tr">
        <f t="shared" si="252"/>
        <v>theater</v>
      </c>
      <c r="R3239" t="str" cm="1">
        <f t="array" ref="R3239">_xlfn.IFS(ISNUMBER(SEARCH("film &amp; video/television", N3239)),"television",ISNUMBER(SEARCH("film &amp; video/animation", N3239)),"animation",ISNUMBER(SEARCH("film &amp; video/documentary", N3239)),"documentary",ISNUMBER(SEARCH("film &amp; video/drama", N3239)),"drama",ISNUMBER(SEARCH("film &amp; video/science fiction", N3239)),"science fiction",ISNUMBER(SEARCH("film &amp; video/shorts", N3239)),"shorts",ISNUMBER(SEARCH("food/food trucks", N3239)),"food trucks",ISNUMBER(SEARCH("food/restaurants", N3239)),"restaurants",ISNUMBER(SEARCH("food/small batch", N3239)),"small batch",ISNUMBER(SEARCH("games/mobile games", N3239)),"mobile games",ISNUMBER(SEARCH("games/tabletop games", N3239)),"tabletop games",ISNUMBER(SEARCH("games/video games", N3239)),"video games",ISNUMBER(SEARCH("music/classical music", N3239)),"classical music",ISNUMBER(SEARCH("music/electronic music", N3239)),"electronic music",ISNUMBER(SEARCH("music/faith", N3239)),"faith",ISNUMBER(SEARCH("music/indie rock", N3239)),"indie rock",ISNUMBER(SEARCH("music/jazz", N3239)),"jazz",ISNUMBER(SEARCH("music/metal", N3239)),"metal",ISNUMBER(SEARCH("music/pop", N3239)),"pop",ISNUMBER(SEARCH("music/rock", N3239)),"rock",ISNUMBER(SEARCH("music/world music", N3239)),"world music",ISNUMBER(SEARCH("journalism/audio", N3239)),"audio",ISNUMBER(SEARCH("photography/nature", N3239)),"nature",ISNUMBER(SEARCH("photography/people", N3239)),"people",ISNUMBER(SEARCH("photography/photobooks", N3239)),"photobooks",ISNUMBER(SEARCH("photography/places", N3239)),"places",ISNUMBER(SEARCH("publishing/art books", N3239)),"art books",ISNUMBER(SEARCH("publishing/children's books", N3239)),"children's books",ISNUMBER(SEARCH("publishing/fiction", N3239)),"fiction",ISNUMBER(SEARCH("publishing/nonfiction", N3239)),"nonfiction",ISNUMBER(SEARCH("publishing/radio &amp; podcasts", N3239)),"radio &amp; podcasts",ISNUMBER(SEARCH("publishing/translations", N3239)),"translations",ISNUMBER(SEARCH("technology/gadgets", N3239)),"gadgets",ISNUMBER(SEARCH("technology/hardware", N3239)),"hardware",ISNUMBER(SEARCH("technology/makerspaces", N3239)),"makerspaces",ISNUMBER(SEARCH("technology/space exploration", N3239)),"space exploration",ISNUMBER(SEARCH("technology/wearables", N3239)),"wearables",ISNUMBER(SEARCH("technology/web", N3239)),"web",ISNUMBER(SEARCH("theater/musical", N3239)),"musical",ISNUMBER(SEARCH("theater/plays", N3239)),"plays",ISNUMBER(SEARCH("theater/spaces", N3239)),"spaces")</f>
        <v>plays</v>
      </c>
      <c r="S3239" s="6">
        <f t="shared" si="253"/>
        <v>42252.474351851852</v>
      </c>
      <c r="T3239" s="6">
        <f t="shared" si="254"/>
        <v>42276.165972222225</v>
      </c>
    </row>
    <row r="3240" spans="1:20" ht="48" hidden="1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tr">
        <f t="shared" si="252"/>
        <v>theater</v>
      </c>
      <c r="R3240" t="str" cm="1">
        <f t="array" ref="R3240">_xlfn.IFS(ISNUMBER(SEARCH("film &amp; video/television", N3240)),"television",ISNUMBER(SEARCH("film &amp; video/animation", N3240)),"animation",ISNUMBER(SEARCH("film &amp; video/documentary", N3240)),"documentary",ISNUMBER(SEARCH("film &amp; video/drama", N3240)),"drama",ISNUMBER(SEARCH("film &amp; video/science fiction", N3240)),"science fiction",ISNUMBER(SEARCH("film &amp; video/shorts", N3240)),"shorts",ISNUMBER(SEARCH("food/food trucks", N3240)),"food trucks",ISNUMBER(SEARCH("food/restaurants", N3240)),"restaurants",ISNUMBER(SEARCH("food/small batch", N3240)),"small batch",ISNUMBER(SEARCH("games/mobile games", N3240)),"mobile games",ISNUMBER(SEARCH("games/tabletop games", N3240)),"tabletop games",ISNUMBER(SEARCH("games/video games", N3240)),"video games",ISNUMBER(SEARCH("music/classical music", N3240)),"classical music",ISNUMBER(SEARCH("music/electronic music", N3240)),"electronic music",ISNUMBER(SEARCH("music/faith", N3240)),"faith",ISNUMBER(SEARCH("music/indie rock", N3240)),"indie rock",ISNUMBER(SEARCH("music/jazz", N3240)),"jazz",ISNUMBER(SEARCH("music/metal", N3240)),"metal",ISNUMBER(SEARCH("music/pop", N3240)),"pop",ISNUMBER(SEARCH("music/rock", N3240)),"rock",ISNUMBER(SEARCH("music/world music", N3240)),"world music",ISNUMBER(SEARCH("journalism/audio", N3240)),"audio",ISNUMBER(SEARCH("photography/nature", N3240)),"nature",ISNUMBER(SEARCH("photography/people", N3240)),"people",ISNUMBER(SEARCH("photography/photobooks", N3240)),"photobooks",ISNUMBER(SEARCH("photography/places", N3240)),"places",ISNUMBER(SEARCH("publishing/art books", N3240)),"art books",ISNUMBER(SEARCH("publishing/children's books", N3240)),"children's books",ISNUMBER(SEARCH("publishing/fiction", N3240)),"fiction",ISNUMBER(SEARCH("publishing/nonfiction", N3240)),"nonfiction",ISNUMBER(SEARCH("publishing/radio &amp; podcasts", N3240)),"radio &amp; podcasts",ISNUMBER(SEARCH("publishing/translations", N3240)),"translations",ISNUMBER(SEARCH("technology/gadgets", N3240)),"gadgets",ISNUMBER(SEARCH("technology/hardware", N3240)),"hardware",ISNUMBER(SEARCH("technology/makerspaces", N3240)),"makerspaces",ISNUMBER(SEARCH("technology/space exploration", N3240)),"space exploration",ISNUMBER(SEARCH("technology/wearables", N3240)),"wearables",ISNUMBER(SEARCH("technology/web", N3240)),"web",ISNUMBER(SEARCH("theater/musical", N3240)),"musical",ISNUMBER(SEARCH("theater/plays", N3240)),"plays",ISNUMBER(SEARCH("theater/spaces", N3240)),"spaces")</f>
        <v>plays</v>
      </c>
      <c r="S3240" s="6">
        <f t="shared" si="253"/>
        <v>42156.510393518518</v>
      </c>
      <c r="T3240" s="6">
        <f t="shared" si="254"/>
        <v>42186.510393518518</v>
      </c>
    </row>
    <row r="3241" spans="1:20" ht="48" hidden="1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tr">
        <f t="shared" si="252"/>
        <v>theater</v>
      </c>
      <c r="R3241" t="str" cm="1">
        <f t="array" ref="R3241">_xlfn.IFS(ISNUMBER(SEARCH("film &amp; video/television", N3241)),"television",ISNUMBER(SEARCH("film &amp; video/animation", N3241)),"animation",ISNUMBER(SEARCH("film &amp; video/documentary", N3241)),"documentary",ISNUMBER(SEARCH("film &amp; video/drama", N3241)),"drama",ISNUMBER(SEARCH("film &amp; video/science fiction", N3241)),"science fiction",ISNUMBER(SEARCH("film &amp; video/shorts", N3241)),"shorts",ISNUMBER(SEARCH("food/food trucks", N3241)),"food trucks",ISNUMBER(SEARCH("food/restaurants", N3241)),"restaurants",ISNUMBER(SEARCH("food/small batch", N3241)),"small batch",ISNUMBER(SEARCH("games/mobile games", N3241)),"mobile games",ISNUMBER(SEARCH("games/tabletop games", N3241)),"tabletop games",ISNUMBER(SEARCH("games/video games", N3241)),"video games",ISNUMBER(SEARCH("music/classical music", N3241)),"classical music",ISNUMBER(SEARCH("music/electronic music", N3241)),"electronic music",ISNUMBER(SEARCH("music/faith", N3241)),"faith",ISNUMBER(SEARCH("music/indie rock", N3241)),"indie rock",ISNUMBER(SEARCH("music/jazz", N3241)),"jazz",ISNUMBER(SEARCH("music/metal", N3241)),"metal",ISNUMBER(SEARCH("music/pop", N3241)),"pop",ISNUMBER(SEARCH("music/rock", N3241)),"rock",ISNUMBER(SEARCH("music/world music", N3241)),"world music",ISNUMBER(SEARCH("journalism/audio", N3241)),"audio",ISNUMBER(SEARCH("photography/nature", N3241)),"nature",ISNUMBER(SEARCH("photography/people", N3241)),"people",ISNUMBER(SEARCH("photography/photobooks", N3241)),"photobooks",ISNUMBER(SEARCH("photography/places", N3241)),"places",ISNUMBER(SEARCH("publishing/art books", N3241)),"art books",ISNUMBER(SEARCH("publishing/children's books", N3241)),"children's books",ISNUMBER(SEARCH("publishing/fiction", N3241)),"fiction",ISNUMBER(SEARCH("publishing/nonfiction", N3241)),"nonfiction",ISNUMBER(SEARCH("publishing/radio &amp; podcasts", N3241)),"radio &amp; podcasts",ISNUMBER(SEARCH("publishing/translations", N3241)),"translations",ISNUMBER(SEARCH("technology/gadgets", N3241)),"gadgets",ISNUMBER(SEARCH("technology/hardware", N3241)),"hardware",ISNUMBER(SEARCH("technology/makerspaces", N3241)),"makerspaces",ISNUMBER(SEARCH("technology/space exploration", N3241)),"space exploration",ISNUMBER(SEARCH("technology/wearables", N3241)),"wearables",ISNUMBER(SEARCH("technology/web", N3241)),"web",ISNUMBER(SEARCH("theater/musical", N3241)),"musical",ISNUMBER(SEARCH("theater/plays", N3241)),"plays",ISNUMBER(SEARCH("theater/spaces", N3241)),"spaces")</f>
        <v>plays</v>
      </c>
      <c r="S3241" s="6">
        <f t="shared" si="253"/>
        <v>42278.089039351849</v>
      </c>
      <c r="T3241" s="6">
        <f t="shared" si="254"/>
        <v>42302.999305555553</v>
      </c>
    </row>
    <row r="3242" spans="1:20" ht="48" hidden="1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tr">
        <f t="shared" si="252"/>
        <v>theater</v>
      </c>
      <c r="R3242" t="str" cm="1">
        <f t="array" ref="R3242">_xlfn.IFS(ISNUMBER(SEARCH("film &amp; video/television", N3242)),"television",ISNUMBER(SEARCH("film &amp; video/animation", N3242)),"animation",ISNUMBER(SEARCH("film &amp; video/documentary", N3242)),"documentary",ISNUMBER(SEARCH("film &amp; video/drama", N3242)),"drama",ISNUMBER(SEARCH("film &amp; video/science fiction", N3242)),"science fiction",ISNUMBER(SEARCH("film &amp; video/shorts", N3242)),"shorts",ISNUMBER(SEARCH("food/food trucks", N3242)),"food trucks",ISNUMBER(SEARCH("food/restaurants", N3242)),"restaurants",ISNUMBER(SEARCH("food/small batch", N3242)),"small batch",ISNUMBER(SEARCH("games/mobile games", N3242)),"mobile games",ISNUMBER(SEARCH("games/tabletop games", N3242)),"tabletop games",ISNUMBER(SEARCH("games/video games", N3242)),"video games",ISNUMBER(SEARCH("music/classical music", N3242)),"classical music",ISNUMBER(SEARCH("music/electronic music", N3242)),"electronic music",ISNUMBER(SEARCH("music/faith", N3242)),"faith",ISNUMBER(SEARCH("music/indie rock", N3242)),"indie rock",ISNUMBER(SEARCH("music/jazz", N3242)),"jazz",ISNUMBER(SEARCH("music/metal", N3242)),"metal",ISNUMBER(SEARCH("music/pop", N3242)),"pop",ISNUMBER(SEARCH("music/rock", N3242)),"rock",ISNUMBER(SEARCH("music/world music", N3242)),"world music",ISNUMBER(SEARCH("journalism/audio", N3242)),"audio",ISNUMBER(SEARCH("photography/nature", N3242)),"nature",ISNUMBER(SEARCH("photography/people", N3242)),"people",ISNUMBER(SEARCH("photography/photobooks", N3242)),"photobooks",ISNUMBER(SEARCH("photography/places", N3242)),"places",ISNUMBER(SEARCH("publishing/art books", N3242)),"art books",ISNUMBER(SEARCH("publishing/children's books", N3242)),"children's books",ISNUMBER(SEARCH("publishing/fiction", N3242)),"fiction",ISNUMBER(SEARCH("publishing/nonfiction", N3242)),"nonfiction",ISNUMBER(SEARCH("publishing/radio &amp; podcasts", N3242)),"radio &amp; podcasts",ISNUMBER(SEARCH("publishing/translations", N3242)),"translations",ISNUMBER(SEARCH("technology/gadgets", N3242)),"gadgets",ISNUMBER(SEARCH("technology/hardware", N3242)),"hardware",ISNUMBER(SEARCH("technology/makerspaces", N3242)),"makerspaces",ISNUMBER(SEARCH("technology/space exploration", N3242)),"space exploration",ISNUMBER(SEARCH("technology/wearables", N3242)),"wearables",ISNUMBER(SEARCH("technology/web", N3242)),"web",ISNUMBER(SEARCH("theater/musical", N3242)),"musical",ISNUMBER(SEARCH("theater/plays", N3242)),"plays",ISNUMBER(SEARCH("theater/spaces", N3242)),"spaces")</f>
        <v>plays</v>
      </c>
      <c r="S3242" s="6">
        <f t="shared" si="253"/>
        <v>42754.693842592591</v>
      </c>
      <c r="T3242" s="6">
        <f t="shared" si="254"/>
        <v>42782.958333333328</v>
      </c>
    </row>
    <row r="3243" spans="1:20" ht="64" hidden="1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tr">
        <f t="shared" si="252"/>
        <v>theater</v>
      </c>
      <c r="R3243" t="str" cm="1">
        <f t="array" ref="R3243">_xlfn.IFS(ISNUMBER(SEARCH("film &amp; video/television", N3243)),"television",ISNUMBER(SEARCH("film &amp; video/animation", N3243)),"animation",ISNUMBER(SEARCH("film &amp; video/documentary", N3243)),"documentary",ISNUMBER(SEARCH("film &amp; video/drama", N3243)),"drama",ISNUMBER(SEARCH("film &amp; video/science fiction", N3243)),"science fiction",ISNUMBER(SEARCH("film &amp; video/shorts", N3243)),"shorts",ISNUMBER(SEARCH("food/food trucks", N3243)),"food trucks",ISNUMBER(SEARCH("food/restaurants", N3243)),"restaurants",ISNUMBER(SEARCH("food/small batch", N3243)),"small batch",ISNUMBER(SEARCH("games/mobile games", N3243)),"mobile games",ISNUMBER(SEARCH("games/tabletop games", N3243)),"tabletop games",ISNUMBER(SEARCH("games/video games", N3243)),"video games",ISNUMBER(SEARCH("music/classical music", N3243)),"classical music",ISNUMBER(SEARCH("music/electronic music", N3243)),"electronic music",ISNUMBER(SEARCH("music/faith", N3243)),"faith",ISNUMBER(SEARCH("music/indie rock", N3243)),"indie rock",ISNUMBER(SEARCH("music/jazz", N3243)),"jazz",ISNUMBER(SEARCH("music/metal", N3243)),"metal",ISNUMBER(SEARCH("music/pop", N3243)),"pop",ISNUMBER(SEARCH("music/rock", N3243)),"rock",ISNUMBER(SEARCH("music/world music", N3243)),"world music",ISNUMBER(SEARCH("journalism/audio", N3243)),"audio",ISNUMBER(SEARCH("photography/nature", N3243)),"nature",ISNUMBER(SEARCH("photography/people", N3243)),"people",ISNUMBER(SEARCH("photography/photobooks", N3243)),"photobooks",ISNUMBER(SEARCH("photography/places", N3243)),"places",ISNUMBER(SEARCH("publishing/art books", N3243)),"art books",ISNUMBER(SEARCH("publishing/children's books", N3243)),"children's books",ISNUMBER(SEARCH("publishing/fiction", N3243)),"fiction",ISNUMBER(SEARCH("publishing/nonfiction", N3243)),"nonfiction",ISNUMBER(SEARCH("publishing/radio &amp; podcasts", N3243)),"radio &amp; podcasts",ISNUMBER(SEARCH("publishing/translations", N3243)),"translations",ISNUMBER(SEARCH("technology/gadgets", N3243)),"gadgets",ISNUMBER(SEARCH("technology/hardware", N3243)),"hardware",ISNUMBER(SEARCH("technology/makerspaces", N3243)),"makerspaces",ISNUMBER(SEARCH("technology/space exploration", N3243)),"space exploration",ISNUMBER(SEARCH("technology/wearables", N3243)),"wearables",ISNUMBER(SEARCH("technology/web", N3243)),"web",ISNUMBER(SEARCH("theater/musical", N3243)),"musical",ISNUMBER(SEARCH("theater/plays", N3243)),"plays",ISNUMBER(SEARCH("theater/spaces", N3243)),"spaces")</f>
        <v>plays</v>
      </c>
      <c r="S3243" s="6">
        <f t="shared" si="253"/>
        <v>41893.324884259258</v>
      </c>
      <c r="T3243" s="6">
        <f t="shared" si="254"/>
        <v>41926.290972222225</v>
      </c>
    </row>
    <row r="3244" spans="1:20" ht="32" hidden="1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tr">
        <f t="shared" si="252"/>
        <v>theater</v>
      </c>
      <c r="R3244" t="str" cm="1">
        <f t="array" ref="R3244">_xlfn.IFS(ISNUMBER(SEARCH("film &amp; video/television", N3244)),"television",ISNUMBER(SEARCH("film &amp; video/animation", N3244)),"animation",ISNUMBER(SEARCH("film &amp; video/documentary", N3244)),"documentary",ISNUMBER(SEARCH("film &amp; video/drama", N3244)),"drama",ISNUMBER(SEARCH("film &amp; video/science fiction", N3244)),"science fiction",ISNUMBER(SEARCH("film &amp; video/shorts", N3244)),"shorts",ISNUMBER(SEARCH("food/food trucks", N3244)),"food trucks",ISNUMBER(SEARCH("food/restaurants", N3244)),"restaurants",ISNUMBER(SEARCH("food/small batch", N3244)),"small batch",ISNUMBER(SEARCH("games/mobile games", N3244)),"mobile games",ISNUMBER(SEARCH("games/tabletop games", N3244)),"tabletop games",ISNUMBER(SEARCH("games/video games", N3244)),"video games",ISNUMBER(SEARCH("music/classical music", N3244)),"classical music",ISNUMBER(SEARCH("music/electronic music", N3244)),"electronic music",ISNUMBER(SEARCH("music/faith", N3244)),"faith",ISNUMBER(SEARCH("music/indie rock", N3244)),"indie rock",ISNUMBER(SEARCH("music/jazz", N3244)),"jazz",ISNUMBER(SEARCH("music/metal", N3244)),"metal",ISNUMBER(SEARCH("music/pop", N3244)),"pop",ISNUMBER(SEARCH("music/rock", N3244)),"rock",ISNUMBER(SEARCH("music/world music", N3244)),"world music",ISNUMBER(SEARCH("journalism/audio", N3244)),"audio",ISNUMBER(SEARCH("photography/nature", N3244)),"nature",ISNUMBER(SEARCH("photography/people", N3244)),"people",ISNUMBER(SEARCH("photography/photobooks", N3244)),"photobooks",ISNUMBER(SEARCH("photography/places", N3244)),"places",ISNUMBER(SEARCH("publishing/art books", N3244)),"art books",ISNUMBER(SEARCH("publishing/children's books", N3244)),"children's books",ISNUMBER(SEARCH("publishing/fiction", N3244)),"fiction",ISNUMBER(SEARCH("publishing/nonfiction", N3244)),"nonfiction",ISNUMBER(SEARCH("publishing/radio &amp; podcasts", N3244)),"radio &amp; podcasts",ISNUMBER(SEARCH("publishing/translations", N3244)),"translations",ISNUMBER(SEARCH("technology/gadgets", N3244)),"gadgets",ISNUMBER(SEARCH("technology/hardware", N3244)),"hardware",ISNUMBER(SEARCH("technology/makerspaces", N3244)),"makerspaces",ISNUMBER(SEARCH("technology/space exploration", N3244)),"space exploration",ISNUMBER(SEARCH("technology/wearables", N3244)),"wearables",ISNUMBER(SEARCH("technology/web", N3244)),"web",ISNUMBER(SEARCH("theater/musical", N3244)),"musical",ISNUMBER(SEARCH("theater/plays", N3244)),"plays",ISNUMBER(SEARCH("theater/spaces", N3244)),"spaces")</f>
        <v>plays</v>
      </c>
      <c r="S3244" s="6">
        <f t="shared" si="253"/>
        <v>41871.755694444444</v>
      </c>
      <c r="T3244" s="6">
        <f t="shared" si="254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tr">
        <f t="shared" si="252"/>
        <v>theater</v>
      </c>
      <c r="R3245" t="str" cm="1">
        <f t="array" ref="R3245">_xlfn.IFS(ISNUMBER(SEARCH("film &amp; video/television", N3245)),"television",ISNUMBER(SEARCH("film &amp; video/animation", N3245)),"animation",ISNUMBER(SEARCH("film &amp; video/documentary", N3245)),"documentary",ISNUMBER(SEARCH("film &amp; video/drama", N3245)),"drama",ISNUMBER(SEARCH("film &amp; video/science fiction", N3245)),"science fiction",ISNUMBER(SEARCH("film &amp; video/shorts", N3245)),"shorts",ISNUMBER(SEARCH("food/food trucks", N3245)),"food trucks",ISNUMBER(SEARCH("food/restaurants", N3245)),"restaurants",ISNUMBER(SEARCH("food/small batch", N3245)),"small batch",ISNUMBER(SEARCH("games/mobile games", N3245)),"mobile games",ISNUMBER(SEARCH("games/tabletop games", N3245)),"tabletop games",ISNUMBER(SEARCH("games/video games", N3245)),"video games",ISNUMBER(SEARCH("music/classical music", N3245)),"classical music",ISNUMBER(SEARCH("music/electronic music", N3245)),"electronic music",ISNUMBER(SEARCH("music/faith", N3245)),"faith",ISNUMBER(SEARCH("music/indie rock", N3245)),"indie rock",ISNUMBER(SEARCH("music/jazz", N3245)),"jazz",ISNUMBER(SEARCH("music/metal", N3245)),"metal",ISNUMBER(SEARCH("music/pop", N3245)),"pop",ISNUMBER(SEARCH("music/rock", N3245)),"rock",ISNUMBER(SEARCH("music/world music", N3245)),"world music",ISNUMBER(SEARCH("journalism/audio", N3245)),"audio",ISNUMBER(SEARCH("photography/nature", N3245)),"nature",ISNUMBER(SEARCH("photography/people", N3245)),"people",ISNUMBER(SEARCH("photography/photobooks", N3245)),"photobooks",ISNUMBER(SEARCH("photography/places", N3245)),"places",ISNUMBER(SEARCH("publishing/art books", N3245)),"art books",ISNUMBER(SEARCH("publishing/children's books", N3245)),"children's books",ISNUMBER(SEARCH("publishing/fiction", N3245)),"fiction",ISNUMBER(SEARCH("publishing/nonfiction", N3245)),"nonfiction",ISNUMBER(SEARCH("publishing/radio &amp; podcasts", N3245)),"radio &amp; podcasts",ISNUMBER(SEARCH("publishing/translations", N3245)),"translations",ISNUMBER(SEARCH("technology/gadgets", N3245)),"gadgets",ISNUMBER(SEARCH("technology/hardware", N3245)),"hardware",ISNUMBER(SEARCH("technology/makerspaces", N3245)),"makerspaces",ISNUMBER(SEARCH("technology/space exploration", N3245)),"space exploration",ISNUMBER(SEARCH("technology/wearables", N3245)),"wearables",ISNUMBER(SEARCH("technology/web", N3245)),"web",ISNUMBER(SEARCH("theater/musical", N3245)),"musical",ISNUMBER(SEARCH("theater/plays", N3245)),"plays",ISNUMBER(SEARCH("theater/spaces", N3245)),"spaces")</f>
        <v>plays</v>
      </c>
      <c r="S3245" s="6">
        <f t="shared" si="253"/>
        <v>42262.096782407403</v>
      </c>
      <c r="T3245" s="6">
        <f t="shared" si="254"/>
        <v>42286</v>
      </c>
    </row>
    <row r="3246" spans="1:20" ht="48" hidden="1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tr">
        <f t="shared" si="252"/>
        <v>theater</v>
      </c>
      <c r="R3246" t="str" cm="1">
        <f t="array" ref="R3246">_xlfn.IFS(ISNUMBER(SEARCH("film &amp; video/television", N3246)),"television",ISNUMBER(SEARCH("film &amp; video/animation", N3246)),"animation",ISNUMBER(SEARCH("film &amp; video/documentary", N3246)),"documentary",ISNUMBER(SEARCH("film &amp; video/drama", N3246)),"drama",ISNUMBER(SEARCH("film &amp; video/science fiction", N3246)),"science fiction",ISNUMBER(SEARCH("film &amp; video/shorts", N3246)),"shorts",ISNUMBER(SEARCH("food/food trucks", N3246)),"food trucks",ISNUMBER(SEARCH("food/restaurants", N3246)),"restaurants",ISNUMBER(SEARCH("food/small batch", N3246)),"small batch",ISNUMBER(SEARCH("games/mobile games", N3246)),"mobile games",ISNUMBER(SEARCH("games/tabletop games", N3246)),"tabletop games",ISNUMBER(SEARCH("games/video games", N3246)),"video games",ISNUMBER(SEARCH("music/classical music", N3246)),"classical music",ISNUMBER(SEARCH("music/electronic music", N3246)),"electronic music",ISNUMBER(SEARCH("music/faith", N3246)),"faith",ISNUMBER(SEARCH("music/indie rock", N3246)),"indie rock",ISNUMBER(SEARCH("music/jazz", N3246)),"jazz",ISNUMBER(SEARCH("music/metal", N3246)),"metal",ISNUMBER(SEARCH("music/pop", N3246)),"pop",ISNUMBER(SEARCH("music/rock", N3246)),"rock",ISNUMBER(SEARCH("music/world music", N3246)),"world music",ISNUMBER(SEARCH("journalism/audio", N3246)),"audio",ISNUMBER(SEARCH("photography/nature", N3246)),"nature",ISNUMBER(SEARCH("photography/people", N3246)),"people",ISNUMBER(SEARCH("photography/photobooks", N3246)),"photobooks",ISNUMBER(SEARCH("photography/places", N3246)),"places",ISNUMBER(SEARCH("publishing/art books", N3246)),"art books",ISNUMBER(SEARCH("publishing/children's books", N3246)),"children's books",ISNUMBER(SEARCH("publishing/fiction", N3246)),"fiction",ISNUMBER(SEARCH("publishing/nonfiction", N3246)),"nonfiction",ISNUMBER(SEARCH("publishing/radio &amp; podcasts", N3246)),"radio &amp; podcasts",ISNUMBER(SEARCH("publishing/translations", N3246)),"translations",ISNUMBER(SEARCH("technology/gadgets", N3246)),"gadgets",ISNUMBER(SEARCH("technology/hardware", N3246)),"hardware",ISNUMBER(SEARCH("technology/makerspaces", N3246)),"makerspaces",ISNUMBER(SEARCH("technology/space exploration", N3246)),"space exploration",ISNUMBER(SEARCH("technology/wearables", N3246)),"wearables",ISNUMBER(SEARCH("technology/web", N3246)),"web",ISNUMBER(SEARCH("theater/musical", N3246)),"musical",ISNUMBER(SEARCH("theater/plays", N3246)),"plays",ISNUMBER(SEARCH("theater/spaces", N3246)),"spaces")</f>
        <v>plays</v>
      </c>
      <c r="S3246" s="6">
        <f t="shared" si="253"/>
        <v>42675.694236111114</v>
      </c>
      <c r="T3246" s="6">
        <f t="shared" si="254"/>
        <v>42705.735902777778</v>
      </c>
    </row>
    <row r="3247" spans="1:20" ht="48" hidden="1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tr">
        <f t="shared" si="252"/>
        <v>theater</v>
      </c>
      <c r="R3247" t="str" cm="1">
        <f t="array" ref="R3247">_xlfn.IFS(ISNUMBER(SEARCH("film &amp; video/television", N3247)),"television",ISNUMBER(SEARCH("film &amp; video/animation", N3247)),"animation",ISNUMBER(SEARCH("film &amp; video/documentary", N3247)),"documentary",ISNUMBER(SEARCH("film &amp; video/drama", N3247)),"drama",ISNUMBER(SEARCH("film &amp; video/science fiction", N3247)),"science fiction",ISNUMBER(SEARCH("film &amp; video/shorts", N3247)),"shorts",ISNUMBER(SEARCH("food/food trucks", N3247)),"food trucks",ISNUMBER(SEARCH("food/restaurants", N3247)),"restaurants",ISNUMBER(SEARCH("food/small batch", N3247)),"small batch",ISNUMBER(SEARCH("games/mobile games", N3247)),"mobile games",ISNUMBER(SEARCH("games/tabletop games", N3247)),"tabletop games",ISNUMBER(SEARCH("games/video games", N3247)),"video games",ISNUMBER(SEARCH("music/classical music", N3247)),"classical music",ISNUMBER(SEARCH("music/electronic music", N3247)),"electronic music",ISNUMBER(SEARCH("music/faith", N3247)),"faith",ISNUMBER(SEARCH("music/indie rock", N3247)),"indie rock",ISNUMBER(SEARCH("music/jazz", N3247)),"jazz",ISNUMBER(SEARCH("music/metal", N3247)),"metal",ISNUMBER(SEARCH("music/pop", N3247)),"pop",ISNUMBER(SEARCH("music/rock", N3247)),"rock",ISNUMBER(SEARCH("music/world music", N3247)),"world music",ISNUMBER(SEARCH("journalism/audio", N3247)),"audio",ISNUMBER(SEARCH("photography/nature", N3247)),"nature",ISNUMBER(SEARCH("photography/people", N3247)),"people",ISNUMBER(SEARCH("photography/photobooks", N3247)),"photobooks",ISNUMBER(SEARCH("photography/places", N3247)),"places",ISNUMBER(SEARCH("publishing/art books", N3247)),"art books",ISNUMBER(SEARCH("publishing/children's books", N3247)),"children's books",ISNUMBER(SEARCH("publishing/fiction", N3247)),"fiction",ISNUMBER(SEARCH("publishing/nonfiction", N3247)),"nonfiction",ISNUMBER(SEARCH("publishing/radio &amp; podcasts", N3247)),"radio &amp; podcasts",ISNUMBER(SEARCH("publishing/translations", N3247)),"translations",ISNUMBER(SEARCH("technology/gadgets", N3247)),"gadgets",ISNUMBER(SEARCH("technology/hardware", N3247)),"hardware",ISNUMBER(SEARCH("technology/makerspaces", N3247)),"makerspaces",ISNUMBER(SEARCH("technology/space exploration", N3247)),"space exploration",ISNUMBER(SEARCH("technology/wearables", N3247)),"wearables",ISNUMBER(SEARCH("technology/web", N3247)),"web",ISNUMBER(SEARCH("theater/musical", N3247)),"musical",ISNUMBER(SEARCH("theater/plays", N3247)),"plays",ISNUMBER(SEARCH("theater/spaces", N3247)),"spaces")</f>
        <v>plays</v>
      </c>
      <c r="S3247" s="6">
        <f t="shared" si="253"/>
        <v>42135.60020833333</v>
      </c>
      <c r="T3247" s="6">
        <f t="shared" si="254"/>
        <v>42167.083333333328</v>
      </c>
    </row>
    <row r="3248" spans="1:20" ht="48" hidden="1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tr">
        <f t="shared" si="252"/>
        <v>theater</v>
      </c>
      <c r="R3248" t="str" cm="1">
        <f t="array" ref="R3248">_xlfn.IFS(ISNUMBER(SEARCH("film &amp; video/television", N3248)),"television",ISNUMBER(SEARCH("film &amp; video/animation", N3248)),"animation",ISNUMBER(SEARCH("film &amp; video/documentary", N3248)),"documentary",ISNUMBER(SEARCH("film &amp; video/drama", N3248)),"drama",ISNUMBER(SEARCH("film &amp; video/science fiction", N3248)),"science fiction",ISNUMBER(SEARCH("film &amp; video/shorts", N3248)),"shorts",ISNUMBER(SEARCH("food/food trucks", N3248)),"food trucks",ISNUMBER(SEARCH("food/restaurants", N3248)),"restaurants",ISNUMBER(SEARCH("food/small batch", N3248)),"small batch",ISNUMBER(SEARCH("games/mobile games", N3248)),"mobile games",ISNUMBER(SEARCH("games/tabletop games", N3248)),"tabletop games",ISNUMBER(SEARCH("games/video games", N3248)),"video games",ISNUMBER(SEARCH("music/classical music", N3248)),"classical music",ISNUMBER(SEARCH("music/electronic music", N3248)),"electronic music",ISNUMBER(SEARCH("music/faith", N3248)),"faith",ISNUMBER(SEARCH("music/indie rock", N3248)),"indie rock",ISNUMBER(SEARCH("music/jazz", N3248)),"jazz",ISNUMBER(SEARCH("music/metal", N3248)),"metal",ISNUMBER(SEARCH("music/pop", N3248)),"pop",ISNUMBER(SEARCH("music/rock", N3248)),"rock",ISNUMBER(SEARCH("music/world music", N3248)),"world music",ISNUMBER(SEARCH("journalism/audio", N3248)),"audio",ISNUMBER(SEARCH("photography/nature", N3248)),"nature",ISNUMBER(SEARCH("photography/people", N3248)),"people",ISNUMBER(SEARCH("photography/photobooks", N3248)),"photobooks",ISNUMBER(SEARCH("photography/places", N3248)),"places",ISNUMBER(SEARCH("publishing/art books", N3248)),"art books",ISNUMBER(SEARCH("publishing/children's books", N3248)),"children's books",ISNUMBER(SEARCH("publishing/fiction", N3248)),"fiction",ISNUMBER(SEARCH("publishing/nonfiction", N3248)),"nonfiction",ISNUMBER(SEARCH("publishing/radio &amp; podcasts", N3248)),"radio &amp; podcasts",ISNUMBER(SEARCH("publishing/translations", N3248)),"translations",ISNUMBER(SEARCH("technology/gadgets", N3248)),"gadgets",ISNUMBER(SEARCH("technology/hardware", N3248)),"hardware",ISNUMBER(SEARCH("technology/makerspaces", N3248)),"makerspaces",ISNUMBER(SEARCH("technology/space exploration", N3248)),"space exploration",ISNUMBER(SEARCH("technology/wearables", N3248)),"wearables",ISNUMBER(SEARCH("technology/web", N3248)),"web",ISNUMBER(SEARCH("theater/musical", N3248)),"musical",ISNUMBER(SEARCH("theater/plays", N3248)),"plays",ISNUMBER(SEARCH("theater/spaces", N3248)),"spaces")</f>
        <v>plays</v>
      </c>
      <c r="S3248" s="6">
        <f t="shared" si="253"/>
        <v>42230.472222222219</v>
      </c>
      <c r="T3248" s="6">
        <f t="shared" si="254"/>
        <v>42259.165972222225</v>
      </c>
    </row>
    <row r="3249" spans="1:20" ht="48" hidden="1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tr">
        <f t="shared" si="252"/>
        <v>theater</v>
      </c>
      <c r="R3249" t="str" cm="1">
        <f t="array" ref="R3249">_xlfn.IFS(ISNUMBER(SEARCH("film &amp; video/television", N3249)),"television",ISNUMBER(SEARCH("film &amp; video/animation", N3249)),"animation",ISNUMBER(SEARCH("film &amp; video/documentary", N3249)),"documentary",ISNUMBER(SEARCH("film &amp; video/drama", N3249)),"drama",ISNUMBER(SEARCH("film &amp; video/science fiction", N3249)),"science fiction",ISNUMBER(SEARCH("film &amp; video/shorts", N3249)),"shorts",ISNUMBER(SEARCH("food/food trucks", N3249)),"food trucks",ISNUMBER(SEARCH("food/restaurants", N3249)),"restaurants",ISNUMBER(SEARCH("food/small batch", N3249)),"small batch",ISNUMBER(SEARCH("games/mobile games", N3249)),"mobile games",ISNUMBER(SEARCH("games/tabletop games", N3249)),"tabletop games",ISNUMBER(SEARCH("games/video games", N3249)),"video games",ISNUMBER(SEARCH("music/classical music", N3249)),"classical music",ISNUMBER(SEARCH("music/electronic music", N3249)),"electronic music",ISNUMBER(SEARCH("music/faith", N3249)),"faith",ISNUMBER(SEARCH("music/indie rock", N3249)),"indie rock",ISNUMBER(SEARCH("music/jazz", N3249)),"jazz",ISNUMBER(SEARCH("music/metal", N3249)),"metal",ISNUMBER(SEARCH("music/pop", N3249)),"pop",ISNUMBER(SEARCH("music/rock", N3249)),"rock",ISNUMBER(SEARCH("music/world music", N3249)),"world music",ISNUMBER(SEARCH("journalism/audio", N3249)),"audio",ISNUMBER(SEARCH("photography/nature", N3249)),"nature",ISNUMBER(SEARCH("photography/people", N3249)),"people",ISNUMBER(SEARCH("photography/photobooks", N3249)),"photobooks",ISNUMBER(SEARCH("photography/places", N3249)),"places",ISNUMBER(SEARCH("publishing/art books", N3249)),"art books",ISNUMBER(SEARCH("publishing/children's books", N3249)),"children's books",ISNUMBER(SEARCH("publishing/fiction", N3249)),"fiction",ISNUMBER(SEARCH("publishing/nonfiction", N3249)),"nonfiction",ISNUMBER(SEARCH("publishing/radio &amp; podcasts", N3249)),"radio &amp; podcasts",ISNUMBER(SEARCH("publishing/translations", N3249)),"translations",ISNUMBER(SEARCH("technology/gadgets", N3249)),"gadgets",ISNUMBER(SEARCH("technology/hardware", N3249)),"hardware",ISNUMBER(SEARCH("technology/makerspaces", N3249)),"makerspaces",ISNUMBER(SEARCH("technology/space exploration", N3249)),"space exploration",ISNUMBER(SEARCH("technology/wearables", N3249)),"wearables",ISNUMBER(SEARCH("technology/web", N3249)),"web",ISNUMBER(SEARCH("theater/musical", N3249)),"musical",ISNUMBER(SEARCH("theater/plays", N3249)),"plays",ISNUMBER(SEARCH("theater/spaces", N3249)),"spaces")</f>
        <v>plays</v>
      </c>
      <c r="S3249" s="6">
        <f t="shared" si="253"/>
        <v>42167.434166666666</v>
      </c>
      <c r="T3249" s="6">
        <f t="shared" si="254"/>
        <v>42197.434166666666</v>
      </c>
    </row>
    <row r="3250" spans="1:20" ht="32" hidden="1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tr">
        <f t="shared" si="252"/>
        <v>theater</v>
      </c>
      <c r="R3250" t="str" cm="1">
        <f t="array" ref="R3250">_xlfn.IFS(ISNUMBER(SEARCH("film &amp; video/television", N3250)),"television",ISNUMBER(SEARCH("film &amp; video/animation", N3250)),"animation",ISNUMBER(SEARCH("film &amp; video/documentary", N3250)),"documentary",ISNUMBER(SEARCH("film &amp; video/drama", N3250)),"drama",ISNUMBER(SEARCH("film &amp; video/science fiction", N3250)),"science fiction",ISNUMBER(SEARCH("film &amp; video/shorts", N3250)),"shorts",ISNUMBER(SEARCH("food/food trucks", N3250)),"food trucks",ISNUMBER(SEARCH("food/restaurants", N3250)),"restaurants",ISNUMBER(SEARCH("food/small batch", N3250)),"small batch",ISNUMBER(SEARCH("games/mobile games", N3250)),"mobile games",ISNUMBER(SEARCH("games/tabletop games", N3250)),"tabletop games",ISNUMBER(SEARCH("games/video games", N3250)),"video games",ISNUMBER(SEARCH("music/classical music", N3250)),"classical music",ISNUMBER(SEARCH("music/electronic music", N3250)),"electronic music",ISNUMBER(SEARCH("music/faith", N3250)),"faith",ISNUMBER(SEARCH("music/indie rock", N3250)),"indie rock",ISNUMBER(SEARCH("music/jazz", N3250)),"jazz",ISNUMBER(SEARCH("music/metal", N3250)),"metal",ISNUMBER(SEARCH("music/pop", N3250)),"pop",ISNUMBER(SEARCH("music/rock", N3250)),"rock",ISNUMBER(SEARCH("music/world music", N3250)),"world music",ISNUMBER(SEARCH("journalism/audio", N3250)),"audio",ISNUMBER(SEARCH("photography/nature", N3250)),"nature",ISNUMBER(SEARCH("photography/people", N3250)),"people",ISNUMBER(SEARCH("photography/photobooks", N3250)),"photobooks",ISNUMBER(SEARCH("photography/places", N3250)),"places",ISNUMBER(SEARCH("publishing/art books", N3250)),"art books",ISNUMBER(SEARCH("publishing/children's books", N3250)),"children's books",ISNUMBER(SEARCH("publishing/fiction", N3250)),"fiction",ISNUMBER(SEARCH("publishing/nonfiction", N3250)),"nonfiction",ISNUMBER(SEARCH("publishing/radio &amp; podcasts", N3250)),"radio &amp; podcasts",ISNUMBER(SEARCH("publishing/translations", N3250)),"translations",ISNUMBER(SEARCH("technology/gadgets", N3250)),"gadgets",ISNUMBER(SEARCH("technology/hardware", N3250)),"hardware",ISNUMBER(SEARCH("technology/makerspaces", N3250)),"makerspaces",ISNUMBER(SEARCH("technology/space exploration", N3250)),"space exploration",ISNUMBER(SEARCH("technology/wearables", N3250)),"wearables",ISNUMBER(SEARCH("technology/web", N3250)),"web",ISNUMBER(SEARCH("theater/musical", N3250)),"musical",ISNUMBER(SEARCH("theater/plays", N3250)),"plays",ISNUMBER(SEARCH("theater/spaces", N3250)),"spaces")</f>
        <v>plays</v>
      </c>
      <c r="S3250" s="6">
        <f t="shared" si="253"/>
        <v>42068.888391203705</v>
      </c>
      <c r="T3250" s="6">
        <f t="shared" si="254"/>
        <v>42098.846724537041</v>
      </c>
    </row>
    <row r="3251" spans="1:20" ht="48" hidden="1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tr">
        <f t="shared" si="252"/>
        <v>theater</v>
      </c>
      <c r="R3251" t="str" cm="1">
        <f t="array" ref="R3251">_xlfn.IFS(ISNUMBER(SEARCH("film &amp; video/television", N3251)),"television",ISNUMBER(SEARCH("film &amp; video/animation", N3251)),"animation",ISNUMBER(SEARCH("film &amp; video/documentary", N3251)),"documentary",ISNUMBER(SEARCH("film &amp; video/drama", N3251)),"drama",ISNUMBER(SEARCH("film &amp; video/science fiction", N3251)),"science fiction",ISNUMBER(SEARCH("film &amp; video/shorts", N3251)),"shorts",ISNUMBER(SEARCH("food/food trucks", N3251)),"food trucks",ISNUMBER(SEARCH("food/restaurants", N3251)),"restaurants",ISNUMBER(SEARCH("food/small batch", N3251)),"small batch",ISNUMBER(SEARCH("games/mobile games", N3251)),"mobile games",ISNUMBER(SEARCH("games/tabletop games", N3251)),"tabletop games",ISNUMBER(SEARCH("games/video games", N3251)),"video games",ISNUMBER(SEARCH("music/classical music", N3251)),"classical music",ISNUMBER(SEARCH("music/electronic music", N3251)),"electronic music",ISNUMBER(SEARCH("music/faith", N3251)),"faith",ISNUMBER(SEARCH("music/indie rock", N3251)),"indie rock",ISNUMBER(SEARCH("music/jazz", N3251)),"jazz",ISNUMBER(SEARCH("music/metal", N3251)),"metal",ISNUMBER(SEARCH("music/pop", N3251)),"pop",ISNUMBER(SEARCH("music/rock", N3251)),"rock",ISNUMBER(SEARCH("music/world music", N3251)),"world music",ISNUMBER(SEARCH("journalism/audio", N3251)),"audio",ISNUMBER(SEARCH("photography/nature", N3251)),"nature",ISNUMBER(SEARCH("photography/people", N3251)),"people",ISNUMBER(SEARCH("photography/photobooks", N3251)),"photobooks",ISNUMBER(SEARCH("photography/places", N3251)),"places",ISNUMBER(SEARCH("publishing/art books", N3251)),"art books",ISNUMBER(SEARCH("publishing/children's books", N3251)),"children's books",ISNUMBER(SEARCH("publishing/fiction", N3251)),"fiction",ISNUMBER(SEARCH("publishing/nonfiction", N3251)),"nonfiction",ISNUMBER(SEARCH("publishing/radio &amp; podcasts", N3251)),"radio &amp; podcasts",ISNUMBER(SEARCH("publishing/translations", N3251)),"translations",ISNUMBER(SEARCH("technology/gadgets", N3251)),"gadgets",ISNUMBER(SEARCH("technology/hardware", N3251)),"hardware",ISNUMBER(SEARCH("technology/makerspaces", N3251)),"makerspaces",ISNUMBER(SEARCH("technology/space exploration", N3251)),"space exploration",ISNUMBER(SEARCH("technology/wearables", N3251)),"wearables",ISNUMBER(SEARCH("technology/web", N3251)),"web",ISNUMBER(SEARCH("theater/musical", N3251)),"musical",ISNUMBER(SEARCH("theater/plays", N3251)),"plays",ISNUMBER(SEARCH("theater/spaces", N3251)),"spaces")</f>
        <v>plays</v>
      </c>
      <c r="S3251" s="6">
        <f t="shared" si="253"/>
        <v>42145.746689814812</v>
      </c>
      <c r="T3251" s="6">
        <f t="shared" si="254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tr">
        <f t="shared" si="252"/>
        <v>theater</v>
      </c>
      <c r="R3252" t="str" cm="1">
        <f t="array" ref="R3252">_xlfn.IFS(ISNUMBER(SEARCH("film &amp; video/television", N3252)),"television",ISNUMBER(SEARCH("film &amp; video/animation", N3252)),"animation",ISNUMBER(SEARCH("film &amp; video/documentary", N3252)),"documentary",ISNUMBER(SEARCH("film &amp; video/drama", N3252)),"drama",ISNUMBER(SEARCH("film &amp; video/science fiction", N3252)),"science fiction",ISNUMBER(SEARCH("film &amp; video/shorts", N3252)),"shorts",ISNUMBER(SEARCH("food/food trucks", N3252)),"food trucks",ISNUMBER(SEARCH("food/restaurants", N3252)),"restaurants",ISNUMBER(SEARCH("food/small batch", N3252)),"small batch",ISNUMBER(SEARCH("games/mobile games", N3252)),"mobile games",ISNUMBER(SEARCH("games/tabletop games", N3252)),"tabletop games",ISNUMBER(SEARCH("games/video games", N3252)),"video games",ISNUMBER(SEARCH("music/classical music", N3252)),"classical music",ISNUMBER(SEARCH("music/electronic music", N3252)),"electronic music",ISNUMBER(SEARCH("music/faith", N3252)),"faith",ISNUMBER(SEARCH("music/indie rock", N3252)),"indie rock",ISNUMBER(SEARCH("music/jazz", N3252)),"jazz",ISNUMBER(SEARCH("music/metal", N3252)),"metal",ISNUMBER(SEARCH("music/pop", N3252)),"pop",ISNUMBER(SEARCH("music/rock", N3252)),"rock",ISNUMBER(SEARCH("music/world music", N3252)),"world music",ISNUMBER(SEARCH("journalism/audio", N3252)),"audio",ISNUMBER(SEARCH("photography/nature", N3252)),"nature",ISNUMBER(SEARCH("photography/people", N3252)),"people",ISNUMBER(SEARCH("photography/photobooks", N3252)),"photobooks",ISNUMBER(SEARCH("photography/places", N3252)),"places",ISNUMBER(SEARCH("publishing/art books", N3252)),"art books",ISNUMBER(SEARCH("publishing/children's books", N3252)),"children's books",ISNUMBER(SEARCH("publishing/fiction", N3252)),"fiction",ISNUMBER(SEARCH("publishing/nonfiction", N3252)),"nonfiction",ISNUMBER(SEARCH("publishing/radio &amp; podcasts", N3252)),"radio &amp; podcasts",ISNUMBER(SEARCH("publishing/translations", N3252)),"translations",ISNUMBER(SEARCH("technology/gadgets", N3252)),"gadgets",ISNUMBER(SEARCH("technology/hardware", N3252)),"hardware",ISNUMBER(SEARCH("technology/makerspaces", N3252)),"makerspaces",ISNUMBER(SEARCH("technology/space exploration", N3252)),"space exploration",ISNUMBER(SEARCH("technology/wearables", N3252)),"wearables",ISNUMBER(SEARCH("technology/web", N3252)),"web",ISNUMBER(SEARCH("theater/musical", N3252)),"musical",ISNUMBER(SEARCH("theater/plays", N3252)),"plays",ISNUMBER(SEARCH("theater/spaces", N3252)),"spaces")</f>
        <v>plays</v>
      </c>
      <c r="S3252" s="6">
        <f t="shared" si="253"/>
        <v>41918.742175925923</v>
      </c>
      <c r="T3252" s="6">
        <f t="shared" si="254"/>
        <v>41948.783842592595</v>
      </c>
    </row>
    <row r="3253" spans="1:20" ht="48" hidden="1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tr">
        <f t="shared" si="252"/>
        <v>theater</v>
      </c>
      <c r="R3253" t="str" cm="1">
        <f t="array" ref="R3253">_xlfn.IFS(ISNUMBER(SEARCH("film &amp; video/television", N3253)),"television",ISNUMBER(SEARCH("film &amp; video/animation", N3253)),"animation",ISNUMBER(SEARCH("film &amp; video/documentary", N3253)),"documentary",ISNUMBER(SEARCH("film &amp; video/drama", N3253)),"drama",ISNUMBER(SEARCH("film &amp; video/science fiction", N3253)),"science fiction",ISNUMBER(SEARCH("film &amp; video/shorts", N3253)),"shorts",ISNUMBER(SEARCH("food/food trucks", N3253)),"food trucks",ISNUMBER(SEARCH("food/restaurants", N3253)),"restaurants",ISNUMBER(SEARCH("food/small batch", N3253)),"small batch",ISNUMBER(SEARCH("games/mobile games", N3253)),"mobile games",ISNUMBER(SEARCH("games/tabletop games", N3253)),"tabletop games",ISNUMBER(SEARCH("games/video games", N3253)),"video games",ISNUMBER(SEARCH("music/classical music", N3253)),"classical music",ISNUMBER(SEARCH("music/electronic music", N3253)),"electronic music",ISNUMBER(SEARCH("music/faith", N3253)),"faith",ISNUMBER(SEARCH("music/indie rock", N3253)),"indie rock",ISNUMBER(SEARCH("music/jazz", N3253)),"jazz",ISNUMBER(SEARCH("music/metal", N3253)),"metal",ISNUMBER(SEARCH("music/pop", N3253)),"pop",ISNUMBER(SEARCH("music/rock", N3253)),"rock",ISNUMBER(SEARCH("music/world music", N3253)),"world music",ISNUMBER(SEARCH("journalism/audio", N3253)),"audio",ISNUMBER(SEARCH("photography/nature", N3253)),"nature",ISNUMBER(SEARCH("photography/people", N3253)),"people",ISNUMBER(SEARCH("photography/photobooks", N3253)),"photobooks",ISNUMBER(SEARCH("photography/places", N3253)),"places",ISNUMBER(SEARCH("publishing/art books", N3253)),"art books",ISNUMBER(SEARCH("publishing/children's books", N3253)),"children's books",ISNUMBER(SEARCH("publishing/fiction", N3253)),"fiction",ISNUMBER(SEARCH("publishing/nonfiction", N3253)),"nonfiction",ISNUMBER(SEARCH("publishing/radio &amp; podcasts", N3253)),"radio &amp; podcasts",ISNUMBER(SEARCH("publishing/translations", N3253)),"translations",ISNUMBER(SEARCH("technology/gadgets", N3253)),"gadgets",ISNUMBER(SEARCH("technology/hardware", N3253)),"hardware",ISNUMBER(SEARCH("technology/makerspaces", N3253)),"makerspaces",ISNUMBER(SEARCH("technology/space exploration", N3253)),"space exploration",ISNUMBER(SEARCH("technology/wearables", N3253)),"wearables",ISNUMBER(SEARCH("technology/web", N3253)),"web",ISNUMBER(SEARCH("theater/musical", N3253)),"musical",ISNUMBER(SEARCH("theater/plays", N3253)),"plays",ISNUMBER(SEARCH("theater/spaces", N3253)),"spaces")</f>
        <v>plays</v>
      </c>
      <c r="S3253" s="6">
        <f t="shared" si="253"/>
        <v>42146.731087962966</v>
      </c>
      <c r="T3253" s="6">
        <f t="shared" si="254"/>
        <v>42176.731087962966</v>
      </c>
    </row>
    <row r="3254" spans="1:20" ht="32" hidden="1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tr">
        <f t="shared" si="252"/>
        <v>theater</v>
      </c>
      <c r="R3254" t="str" cm="1">
        <f t="array" ref="R3254">_xlfn.IFS(ISNUMBER(SEARCH("film &amp; video/television", N3254)),"television",ISNUMBER(SEARCH("film &amp; video/animation", N3254)),"animation",ISNUMBER(SEARCH("film &amp; video/documentary", N3254)),"documentary",ISNUMBER(SEARCH("film &amp; video/drama", N3254)),"drama",ISNUMBER(SEARCH("film &amp; video/science fiction", N3254)),"science fiction",ISNUMBER(SEARCH("film &amp; video/shorts", N3254)),"shorts",ISNUMBER(SEARCH("food/food trucks", N3254)),"food trucks",ISNUMBER(SEARCH("food/restaurants", N3254)),"restaurants",ISNUMBER(SEARCH("food/small batch", N3254)),"small batch",ISNUMBER(SEARCH("games/mobile games", N3254)),"mobile games",ISNUMBER(SEARCH("games/tabletop games", N3254)),"tabletop games",ISNUMBER(SEARCH("games/video games", N3254)),"video games",ISNUMBER(SEARCH("music/classical music", N3254)),"classical music",ISNUMBER(SEARCH("music/electronic music", N3254)),"electronic music",ISNUMBER(SEARCH("music/faith", N3254)),"faith",ISNUMBER(SEARCH("music/indie rock", N3254)),"indie rock",ISNUMBER(SEARCH("music/jazz", N3254)),"jazz",ISNUMBER(SEARCH("music/metal", N3254)),"metal",ISNUMBER(SEARCH("music/pop", N3254)),"pop",ISNUMBER(SEARCH("music/rock", N3254)),"rock",ISNUMBER(SEARCH("music/world music", N3254)),"world music",ISNUMBER(SEARCH("journalism/audio", N3254)),"audio",ISNUMBER(SEARCH("photography/nature", N3254)),"nature",ISNUMBER(SEARCH("photography/people", N3254)),"people",ISNUMBER(SEARCH("photography/photobooks", N3254)),"photobooks",ISNUMBER(SEARCH("photography/places", N3254)),"places",ISNUMBER(SEARCH("publishing/art books", N3254)),"art books",ISNUMBER(SEARCH("publishing/children's books", N3254)),"children's books",ISNUMBER(SEARCH("publishing/fiction", N3254)),"fiction",ISNUMBER(SEARCH("publishing/nonfiction", N3254)),"nonfiction",ISNUMBER(SEARCH("publishing/radio &amp; podcasts", N3254)),"radio &amp; podcasts",ISNUMBER(SEARCH("publishing/translations", N3254)),"translations",ISNUMBER(SEARCH("technology/gadgets", N3254)),"gadgets",ISNUMBER(SEARCH("technology/hardware", N3254)),"hardware",ISNUMBER(SEARCH("technology/makerspaces", N3254)),"makerspaces",ISNUMBER(SEARCH("technology/space exploration", N3254)),"space exploration",ISNUMBER(SEARCH("technology/wearables", N3254)),"wearables",ISNUMBER(SEARCH("technology/web", N3254)),"web",ISNUMBER(SEARCH("theater/musical", N3254)),"musical",ISNUMBER(SEARCH("theater/plays", N3254)),"plays",ISNUMBER(SEARCH("theater/spaces", N3254)),"spaces")</f>
        <v>plays</v>
      </c>
      <c r="S3254" s="6">
        <f t="shared" si="253"/>
        <v>42590.472685185188</v>
      </c>
      <c r="T3254" s="6">
        <f t="shared" si="254"/>
        <v>42620.472685185188</v>
      </c>
    </row>
    <row r="3255" spans="1:20" ht="32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tr">
        <f t="shared" si="252"/>
        <v>theater</v>
      </c>
      <c r="R3255" t="str" cm="1">
        <f t="array" ref="R3255">_xlfn.IFS(ISNUMBER(SEARCH("film &amp; video/television", N3255)),"television",ISNUMBER(SEARCH("film &amp; video/animation", N3255)),"animation",ISNUMBER(SEARCH("film &amp; video/documentary", N3255)),"documentary",ISNUMBER(SEARCH("film &amp; video/drama", N3255)),"drama",ISNUMBER(SEARCH("film &amp; video/science fiction", N3255)),"science fiction",ISNUMBER(SEARCH("film &amp; video/shorts", N3255)),"shorts",ISNUMBER(SEARCH("food/food trucks", N3255)),"food trucks",ISNUMBER(SEARCH("food/restaurants", N3255)),"restaurants",ISNUMBER(SEARCH("food/small batch", N3255)),"small batch",ISNUMBER(SEARCH("games/mobile games", N3255)),"mobile games",ISNUMBER(SEARCH("games/tabletop games", N3255)),"tabletop games",ISNUMBER(SEARCH("games/video games", N3255)),"video games",ISNUMBER(SEARCH("music/classical music", N3255)),"classical music",ISNUMBER(SEARCH("music/electronic music", N3255)),"electronic music",ISNUMBER(SEARCH("music/faith", N3255)),"faith",ISNUMBER(SEARCH("music/indie rock", N3255)),"indie rock",ISNUMBER(SEARCH("music/jazz", N3255)),"jazz",ISNUMBER(SEARCH("music/metal", N3255)),"metal",ISNUMBER(SEARCH("music/pop", N3255)),"pop",ISNUMBER(SEARCH("music/rock", N3255)),"rock",ISNUMBER(SEARCH("music/world music", N3255)),"world music",ISNUMBER(SEARCH("journalism/audio", N3255)),"audio",ISNUMBER(SEARCH("photography/nature", N3255)),"nature",ISNUMBER(SEARCH("photography/people", N3255)),"people",ISNUMBER(SEARCH("photography/photobooks", N3255)),"photobooks",ISNUMBER(SEARCH("photography/places", N3255)),"places",ISNUMBER(SEARCH("publishing/art books", N3255)),"art books",ISNUMBER(SEARCH("publishing/children's books", N3255)),"children's books",ISNUMBER(SEARCH("publishing/fiction", N3255)),"fiction",ISNUMBER(SEARCH("publishing/nonfiction", N3255)),"nonfiction",ISNUMBER(SEARCH("publishing/radio &amp; podcasts", N3255)),"radio &amp; podcasts",ISNUMBER(SEARCH("publishing/translations", N3255)),"translations",ISNUMBER(SEARCH("technology/gadgets", N3255)),"gadgets",ISNUMBER(SEARCH("technology/hardware", N3255)),"hardware",ISNUMBER(SEARCH("technology/makerspaces", N3255)),"makerspaces",ISNUMBER(SEARCH("technology/space exploration", N3255)),"space exploration",ISNUMBER(SEARCH("technology/wearables", N3255)),"wearables",ISNUMBER(SEARCH("technology/web", N3255)),"web",ISNUMBER(SEARCH("theater/musical", N3255)),"musical",ISNUMBER(SEARCH("theater/plays", N3255)),"plays",ISNUMBER(SEARCH("theater/spaces", N3255)),"spaces")</f>
        <v>plays</v>
      </c>
      <c r="S3255" s="6">
        <f t="shared" si="253"/>
        <v>42602.576712962968</v>
      </c>
      <c r="T3255" s="6">
        <f t="shared" si="254"/>
        <v>42621.15625</v>
      </c>
    </row>
    <row r="3256" spans="1:20" ht="48" hidden="1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tr">
        <f t="shared" si="252"/>
        <v>theater</v>
      </c>
      <c r="R3256" t="str" cm="1">
        <f t="array" ref="R3256">_xlfn.IFS(ISNUMBER(SEARCH("film &amp; video/television", N3256)),"television",ISNUMBER(SEARCH("film &amp; video/animation", N3256)),"animation",ISNUMBER(SEARCH("film &amp; video/documentary", N3256)),"documentary",ISNUMBER(SEARCH("film &amp; video/drama", N3256)),"drama",ISNUMBER(SEARCH("film &amp; video/science fiction", N3256)),"science fiction",ISNUMBER(SEARCH("film &amp; video/shorts", N3256)),"shorts",ISNUMBER(SEARCH("food/food trucks", N3256)),"food trucks",ISNUMBER(SEARCH("food/restaurants", N3256)),"restaurants",ISNUMBER(SEARCH("food/small batch", N3256)),"small batch",ISNUMBER(SEARCH("games/mobile games", N3256)),"mobile games",ISNUMBER(SEARCH("games/tabletop games", N3256)),"tabletop games",ISNUMBER(SEARCH("games/video games", N3256)),"video games",ISNUMBER(SEARCH("music/classical music", N3256)),"classical music",ISNUMBER(SEARCH("music/electronic music", N3256)),"electronic music",ISNUMBER(SEARCH("music/faith", N3256)),"faith",ISNUMBER(SEARCH("music/indie rock", N3256)),"indie rock",ISNUMBER(SEARCH("music/jazz", N3256)),"jazz",ISNUMBER(SEARCH("music/metal", N3256)),"metal",ISNUMBER(SEARCH("music/pop", N3256)),"pop",ISNUMBER(SEARCH("music/rock", N3256)),"rock",ISNUMBER(SEARCH("music/world music", N3256)),"world music",ISNUMBER(SEARCH("journalism/audio", N3256)),"audio",ISNUMBER(SEARCH("photography/nature", N3256)),"nature",ISNUMBER(SEARCH("photography/people", N3256)),"people",ISNUMBER(SEARCH("photography/photobooks", N3256)),"photobooks",ISNUMBER(SEARCH("photography/places", N3256)),"places",ISNUMBER(SEARCH("publishing/art books", N3256)),"art books",ISNUMBER(SEARCH("publishing/children's books", N3256)),"children's books",ISNUMBER(SEARCH("publishing/fiction", N3256)),"fiction",ISNUMBER(SEARCH("publishing/nonfiction", N3256)),"nonfiction",ISNUMBER(SEARCH("publishing/radio &amp; podcasts", N3256)),"radio &amp; podcasts",ISNUMBER(SEARCH("publishing/translations", N3256)),"translations",ISNUMBER(SEARCH("technology/gadgets", N3256)),"gadgets",ISNUMBER(SEARCH("technology/hardware", N3256)),"hardware",ISNUMBER(SEARCH("technology/makerspaces", N3256)),"makerspaces",ISNUMBER(SEARCH("technology/space exploration", N3256)),"space exploration",ISNUMBER(SEARCH("technology/wearables", N3256)),"wearables",ISNUMBER(SEARCH("technology/web", N3256)),"web",ISNUMBER(SEARCH("theater/musical", N3256)),"musical",ISNUMBER(SEARCH("theater/plays", N3256)),"plays",ISNUMBER(SEARCH("theater/spaces", N3256)),"spaces")</f>
        <v>plays</v>
      </c>
      <c r="S3256" s="6">
        <f t="shared" si="253"/>
        <v>42059.085752314815</v>
      </c>
      <c r="T3256" s="6">
        <f t="shared" si="254"/>
        <v>42089.044085648144</v>
      </c>
    </row>
    <row r="3257" spans="1:20" ht="48" hidden="1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tr">
        <f t="shared" si="252"/>
        <v>theater</v>
      </c>
      <c r="R3257" t="str" cm="1">
        <f t="array" ref="R3257">_xlfn.IFS(ISNUMBER(SEARCH("film &amp; video/television", N3257)),"television",ISNUMBER(SEARCH("film &amp; video/animation", N3257)),"animation",ISNUMBER(SEARCH("film &amp; video/documentary", N3257)),"documentary",ISNUMBER(SEARCH("film &amp; video/drama", N3257)),"drama",ISNUMBER(SEARCH("film &amp; video/science fiction", N3257)),"science fiction",ISNUMBER(SEARCH("film &amp; video/shorts", N3257)),"shorts",ISNUMBER(SEARCH("food/food trucks", N3257)),"food trucks",ISNUMBER(SEARCH("food/restaurants", N3257)),"restaurants",ISNUMBER(SEARCH("food/small batch", N3257)),"small batch",ISNUMBER(SEARCH("games/mobile games", N3257)),"mobile games",ISNUMBER(SEARCH("games/tabletop games", N3257)),"tabletop games",ISNUMBER(SEARCH("games/video games", N3257)),"video games",ISNUMBER(SEARCH("music/classical music", N3257)),"classical music",ISNUMBER(SEARCH("music/electronic music", N3257)),"electronic music",ISNUMBER(SEARCH("music/faith", N3257)),"faith",ISNUMBER(SEARCH("music/indie rock", N3257)),"indie rock",ISNUMBER(SEARCH("music/jazz", N3257)),"jazz",ISNUMBER(SEARCH("music/metal", N3257)),"metal",ISNUMBER(SEARCH("music/pop", N3257)),"pop",ISNUMBER(SEARCH("music/rock", N3257)),"rock",ISNUMBER(SEARCH("music/world music", N3257)),"world music",ISNUMBER(SEARCH("journalism/audio", N3257)),"audio",ISNUMBER(SEARCH("photography/nature", N3257)),"nature",ISNUMBER(SEARCH("photography/people", N3257)),"people",ISNUMBER(SEARCH("photography/photobooks", N3257)),"photobooks",ISNUMBER(SEARCH("photography/places", N3257)),"places",ISNUMBER(SEARCH("publishing/art books", N3257)),"art books",ISNUMBER(SEARCH("publishing/children's books", N3257)),"children's books",ISNUMBER(SEARCH("publishing/fiction", N3257)),"fiction",ISNUMBER(SEARCH("publishing/nonfiction", N3257)),"nonfiction",ISNUMBER(SEARCH("publishing/radio &amp; podcasts", N3257)),"radio &amp; podcasts",ISNUMBER(SEARCH("publishing/translations", N3257)),"translations",ISNUMBER(SEARCH("technology/gadgets", N3257)),"gadgets",ISNUMBER(SEARCH("technology/hardware", N3257)),"hardware",ISNUMBER(SEARCH("technology/makerspaces", N3257)),"makerspaces",ISNUMBER(SEARCH("technology/space exploration", N3257)),"space exploration",ISNUMBER(SEARCH("technology/wearables", N3257)),"wearables",ISNUMBER(SEARCH("technology/web", N3257)),"web",ISNUMBER(SEARCH("theater/musical", N3257)),"musical",ISNUMBER(SEARCH("theater/plays", N3257)),"plays",ISNUMBER(SEARCH("theater/spaces", N3257)),"spaces")</f>
        <v>plays</v>
      </c>
      <c r="S3257" s="6">
        <f t="shared" si="253"/>
        <v>41889.768229166664</v>
      </c>
      <c r="T3257" s="6">
        <f t="shared" si="254"/>
        <v>41919.768229166664</v>
      </c>
    </row>
    <row r="3258" spans="1:20" ht="32" hidden="1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tr">
        <f t="shared" si="252"/>
        <v>theater</v>
      </c>
      <c r="R3258" t="str" cm="1">
        <f t="array" ref="R3258">_xlfn.IFS(ISNUMBER(SEARCH("film &amp; video/television", N3258)),"television",ISNUMBER(SEARCH("film &amp; video/animation", N3258)),"animation",ISNUMBER(SEARCH("film &amp; video/documentary", N3258)),"documentary",ISNUMBER(SEARCH("film &amp; video/drama", N3258)),"drama",ISNUMBER(SEARCH("film &amp; video/science fiction", N3258)),"science fiction",ISNUMBER(SEARCH("film &amp; video/shorts", N3258)),"shorts",ISNUMBER(SEARCH("food/food trucks", N3258)),"food trucks",ISNUMBER(SEARCH("food/restaurants", N3258)),"restaurants",ISNUMBER(SEARCH("food/small batch", N3258)),"small batch",ISNUMBER(SEARCH("games/mobile games", N3258)),"mobile games",ISNUMBER(SEARCH("games/tabletop games", N3258)),"tabletop games",ISNUMBER(SEARCH("games/video games", N3258)),"video games",ISNUMBER(SEARCH("music/classical music", N3258)),"classical music",ISNUMBER(SEARCH("music/electronic music", N3258)),"electronic music",ISNUMBER(SEARCH("music/faith", N3258)),"faith",ISNUMBER(SEARCH("music/indie rock", N3258)),"indie rock",ISNUMBER(SEARCH("music/jazz", N3258)),"jazz",ISNUMBER(SEARCH("music/metal", N3258)),"metal",ISNUMBER(SEARCH("music/pop", N3258)),"pop",ISNUMBER(SEARCH("music/rock", N3258)),"rock",ISNUMBER(SEARCH("music/world music", N3258)),"world music",ISNUMBER(SEARCH("journalism/audio", N3258)),"audio",ISNUMBER(SEARCH("photography/nature", N3258)),"nature",ISNUMBER(SEARCH("photography/people", N3258)),"people",ISNUMBER(SEARCH("photography/photobooks", N3258)),"photobooks",ISNUMBER(SEARCH("photography/places", N3258)),"places",ISNUMBER(SEARCH("publishing/art books", N3258)),"art books",ISNUMBER(SEARCH("publishing/children's books", N3258)),"children's books",ISNUMBER(SEARCH("publishing/fiction", N3258)),"fiction",ISNUMBER(SEARCH("publishing/nonfiction", N3258)),"nonfiction",ISNUMBER(SEARCH("publishing/radio &amp; podcasts", N3258)),"radio &amp; podcasts",ISNUMBER(SEARCH("publishing/translations", N3258)),"translations",ISNUMBER(SEARCH("technology/gadgets", N3258)),"gadgets",ISNUMBER(SEARCH("technology/hardware", N3258)),"hardware",ISNUMBER(SEARCH("technology/makerspaces", N3258)),"makerspaces",ISNUMBER(SEARCH("technology/space exploration", N3258)),"space exploration",ISNUMBER(SEARCH("technology/wearables", N3258)),"wearables",ISNUMBER(SEARCH("technology/web", N3258)),"web",ISNUMBER(SEARCH("theater/musical", N3258)),"musical",ISNUMBER(SEARCH("theater/plays", N3258)),"plays",ISNUMBER(SEARCH("theater/spaces", N3258)),"spaces")</f>
        <v>plays</v>
      </c>
      <c r="S3258" s="6">
        <f t="shared" si="253"/>
        <v>42144.573807870373</v>
      </c>
      <c r="T3258" s="6">
        <f t="shared" si="254"/>
        <v>42166.165972222225</v>
      </c>
    </row>
    <row r="3259" spans="1:20" ht="48" hidden="1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tr">
        <f t="shared" si="252"/>
        <v>theater</v>
      </c>
      <c r="R3259" t="str" cm="1">
        <f t="array" ref="R3259">_xlfn.IFS(ISNUMBER(SEARCH("film &amp; video/television", N3259)),"television",ISNUMBER(SEARCH("film &amp; video/animation", N3259)),"animation",ISNUMBER(SEARCH("film &amp; video/documentary", N3259)),"documentary",ISNUMBER(SEARCH("film &amp; video/drama", N3259)),"drama",ISNUMBER(SEARCH("film &amp; video/science fiction", N3259)),"science fiction",ISNUMBER(SEARCH("film &amp; video/shorts", N3259)),"shorts",ISNUMBER(SEARCH("food/food trucks", N3259)),"food trucks",ISNUMBER(SEARCH("food/restaurants", N3259)),"restaurants",ISNUMBER(SEARCH("food/small batch", N3259)),"small batch",ISNUMBER(SEARCH("games/mobile games", N3259)),"mobile games",ISNUMBER(SEARCH("games/tabletop games", N3259)),"tabletop games",ISNUMBER(SEARCH("games/video games", N3259)),"video games",ISNUMBER(SEARCH("music/classical music", N3259)),"classical music",ISNUMBER(SEARCH("music/electronic music", N3259)),"electronic music",ISNUMBER(SEARCH("music/faith", N3259)),"faith",ISNUMBER(SEARCH("music/indie rock", N3259)),"indie rock",ISNUMBER(SEARCH("music/jazz", N3259)),"jazz",ISNUMBER(SEARCH("music/metal", N3259)),"metal",ISNUMBER(SEARCH("music/pop", N3259)),"pop",ISNUMBER(SEARCH("music/rock", N3259)),"rock",ISNUMBER(SEARCH("music/world music", N3259)),"world music",ISNUMBER(SEARCH("journalism/audio", N3259)),"audio",ISNUMBER(SEARCH("photography/nature", N3259)),"nature",ISNUMBER(SEARCH("photography/people", N3259)),"people",ISNUMBER(SEARCH("photography/photobooks", N3259)),"photobooks",ISNUMBER(SEARCH("photography/places", N3259)),"places",ISNUMBER(SEARCH("publishing/art books", N3259)),"art books",ISNUMBER(SEARCH("publishing/children's books", N3259)),"children's books",ISNUMBER(SEARCH("publishing/fiction", N3259)),"fiction",ISNUMBER(SEARCH("publishing/nonfiction", N3259)),"nonfiction",ISNUMBER(SEARCH("publishing/radio &amp; podcasts", N3259)),"radio &amp; podcasts",ISNUMBER(SEARCH("publishing/translations", N3259)),"translations",ISNUMBER(SEARCH("technology/gadgets", N3259)),"gadgets",ISNUMBER(SEARCH("technology/hardware", N3259)),"hardware",ISNUMBER(SEARCH("technology/makerspaces", N3259)),"makerspaces",ISNUMBER(SEARCH("technology/space exploration", N3259)),"space exploration",ISNUMBER(SEARCH("technology/wearables", N3259)),"wearables",ISNUMBER(SEARCH("technology/web", N3259)),"web",ISNUMBER(SEARCH("theater/musical", N3259)),"musical",ISNUMBER(SEARCH("theater/plays", N3259)),"plays",ISNUMBER(SEARCH("theater/spaces", N3259)),"spaces")</f>
        <v>plays</v>
      </c>
      <c r="S3259" s="6">
        <f t="shared" si="253"/>
        <v>42758.559629629628</v>
      </c>
      <c r="T3259" s="6">
        <f t="shared" si="254"/>
        <v>42788.559629629628</v>
      </c>
    </row>
    <row r="3260" spans="1:20" ht="32" hidden="1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tr">
        <f t="shared" si="252"/>
        <v>theater</v>
      </c>
      <c r="R3260" t="str" cm="1">
        <f t="array" ref="R3260">_xlfn.IFS(ISNUMBER(SEARCH("film &amp; video/television", N3260)),"television",ISNUMBER(SEARCH("film &amp; video/animation", N3260)),"animation",ISNUMBER(SEARCH("film &amp; video/documentary", N3260)),"documentary",ISNUMBER(SEARCH("film &amp; video/drama", N3260)),"drama",ISNUMBER(SEARCH("film &amp; video/science fiction", N3260)),"science fiction",ISNUMBER(SEARCH("film &amp; video/shorts", N3260)),"shorts",ISNUMBER(SEARCH("food/food trucks", N3260)),"food trucks",ISNUMBER(SEARCH("food/restaurants", N3260)),"restaurants",ISNUMBER(SEARCH("food/small batch", N3260)),"small batch",ISNUMBER(SEARCH("games/mobile games", N3260)),"mobile games",ISNUMBER(SEARCH("games/tabletop games", N3260)),"tabletop games",ISNUMBER(SEARCH("games/video games", N3260)),"video games",ISNUMBER(SEARCH("music/classical music", N3260)),"classical music",ISNUMBER(SEARCH("music/electronic music", N3260)),"electronic music",ISNUMBER(SEARCH("music/faith", N3260)),"faith",ISNUMBER(SEARCH("music/indie rock", N3260)),"indie rock",ISNUMBER(SEARCH("music/jazz", N3260)),"jazz",ISNUMBER(SEARCH("music/metal", N3260)),"metal",ISNUMBER(SEARCH("music/pop", N3260)),"pop",ISNUMBER(SEARCH("music/rock", N3260)),"rock",ISNUMBER(SEARCH("music/world music", N3260)),"world music",ISNUMBER(SEARCH("journalism/audio", N3260)),"audio",ISNUMBER(SEARCH("photography/nature", N3260)),"nature",ISNUMBER(SEARCH("photography/people", N3260)),"people",ISNUMBER(SEARCH("photography/photobooks", N3260)),"photobooks",ISNUMBER(SEARCH("photography/places", N3260)),"places",ISNUMBER(SEARCH("publishing/art books", N3260)),"art books",ISNUMBER(SEARCH("publishing/children's books", N3260)),"children's books",ISNUMBER(SEARCH("publishing/fiction", N3260)),"fiction",ISNUMBER(SEARCH("publishing/nonfiction", N3260)),"nonfiction",ISNUMBER(SEARCH("publishing/radio &amp; podcasts", N3260)),"radio &amp; podcasts",ISNUMBER(SEARCH("publishing/translations", N3260)),"translations",ISNUMBER(SEARCH("technology/gadgets", N3260)),"gadgets",ISNUMBER(SEARCH("technology/hardware", N3260)),"hardware",ISNUMBER(SEARCH("technology/makerspaces", N3260)),"makerspaces",ISNUMBER(SEARCH("technology/space exploration", N3260)),"space exploration",ISNUMBER(SEARCH("technology/wearables", N3260)),"wearables",ISNUMBER(SEARCH("technology/web", N3260)),"web",ISNUMBER(SEARCH("theater/musical", N3260)),"musical",ISNUMBER(SEARCH("theater/plays", N3260)),"plays",ISNUMBER(SEARCH("theater/spaces", N3260)),"spaces")</f>
        <v>plays</v>
      </c>
      <c r="S3260" s="6">
        <f t="shared" si="253"/>
        <v>41982.887280092589</v>
      </c>
      <c r="T3260" s="6">
        <f t="shared" si="254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tr">
        <f t="shared" si="252"/>
        <v>theater</v>
      </c>
      <c r="R3261" t="str" cm="1">
        <f t="array" ref="R3261">_xlfn.IFS(ISNUMBER(SEARCH("film &amp; video/television", N3261)),"television",ISNUMBER(SEARCH("film &amp; video/animation", N3261)),"animation",ISNUMBER(SEARCH("film &amp; video/documentary", N3261)),"documentary",ISNUMBER(SEARCH("film &amp; video/drama", N3261)),"drama",ISNUMBER(SEARCH("film &amp; video/science fiction", N3261)),"science fiction",ISNUMBER(SEARCH("film &amp; video/shorts", N3261)),"shorts",ISNUMBER(SEARCH("food/food trucks", N3261)),"food trucks",ISNUMBER(SEARCH("food/restaurants", N3261)),"restaurants",ISNUMBER(SEARCH("food/small batch", N3261)),"small batch",ISNUMBER(SEARCH("games/mobile games", N3261)),"mobile games",ISNUMBER(SEARCH("games/tabletop games", N3261)),"tabletop games",ISNUMBER(SEARCH("games/video games", N3261)),"video games",ISNUMBER(SEARCH("music/classical music", N3261)),"classical music",ISNUMBER(SEARCH("music/electronic music", N3261)),"electronic music",ISNUMBER(SEARCH("music/faith", N3261)),"faith",ISNUMBER(SEARCH("music/indie rock", N3261)),"indie rock",ISNUMBER(SEARCH("music/jazz", N3261)),"jazz",ISNUMBER(SEARCH("music/metal", N3261)),"metal",ISNUMBER(SEARCH("music/pop", N3261)),"pop",ISNUMBER(SEARCH("music/rock", N3261)),"rock",ISNUMBER(SEARCH("music/world music", N3261)),"world music",ISNUMBER(SEARCH("journalism/audio", N3261)),"audio",ISNUMBER(SEARCH("photography/nature", N3261)),"nature",ISNUMBER(SEARCH("photography/people", N3261)),"people",ISNUMBER(SEARCH("photography/photobooks", N3261)),"photobooks",ISNUMBER(SEARCH("photography/places", N3261)),"places",ISNUMBER(SEARCH("publishing/art books", N3261)),"art books",ISNUMBER(SEARCH("publishing/children's books", N3261)),"children's books",ISNUMBER(SEARCH("publishing/fiction", N3261)),"fiction",ISNUMBER(SEARCH("publishing/nonfiction", N3261)),"nonfiction",ISNUMBER(SEARCH("publishing/radio &amp; podcasts", N3261)),"radio &amp; podcasts",ISNUMBER(SEARCH("publishing/translations", N3261)),"translations",ISNUMBER(SEARCH("technology/gadgets", N3261)),"gadgets",ISNUMBER(SEARCH("technology/hardware", N3261)),"hardware",ISNUMBER(SEARCH("technology/makerspaces", N3261)),"makerspaces",ISNUMBER(SEARCH("technology/space exploration", N3261)),"space exploration",ISNUMBER(SEARCH("technology/wearables", N3261)),"wearables",ISNUMBER(SEARCH("technology/web", N3261)),"web",ISNUMBER(SEARCH("theater/musical", N3261)),"musical",ISNUMBER(SEARCH("theater/plays", N3261)),"plays",ISNUMBER(SEARCH("theater/spaces", N3261)),"spaces")</f>
        <v>plays</v>
      </c>
      <c r="S3261" s="6">
        <f t="shared" si="253"/>
        <v>42614.760937500003</v>
      </c>
      <c r="T3261" s="6">
        <f t="shared" si="254"/>
        <v>42644.165972222225</v>
      </c>
    </row>
    <row r="3262" spans="1:20" ht="48" hidden="1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tr">
        <f t="shared" si="252"/>
        <v>theater</v>
      </c>
      <c r="R3262" t="str" cm="1">
        <f t="array" ref="R3262">_xlfn.IFS(ISNUMBER(SEARCH("film &amp; video/television", N3262)),"television",ISNUMBER(SEARCH("film &amp; video/animation", N3262)),"animation",ISNUMBER(SEARCH("film &amp; video/documentary", N3262)),"documentary",ISNUMBER(SEARCH("film &amp; video/drama", N3262)),"drama",ISNUMBER(SEARCH("film &amp; video/science fiction", N3262)),"science fiction",ISNUMBER(SEARCH("film &amp; video/shorts", N3262)),"shorts",ISNUMBER(SEARCH("food/food trucks", N3262)),"food trucks",ISNUMBER(SEARCH("food/restaurants", N3262)),"restaurants",ISNUMBER(SEARCH("food/small batch", N3262)),"small batch",ISNUMBER(SEARCH("games/mobile games", N3262)),"mobile games",ISNUMBER(SEARCH("games/tabletop games", N3262)),"tabletop games",ISNUMBER(SEARCH("games/video games", N3262)),"video games",ISNUMBER(SEARCH("music/classical music", N3262)),"classical music",ISNUMBER(SEARCH("music/electronic music", N3262)),"electronic music",ISNUMBER(SEARCH("music/faith", N3262)),"faith",ISNUMBER(SEARCH("music/indie rock", N3262)),"indie rock",ISNUMBER(SEARCH("music/jazz", N3262)),"jazz",ISNUMBER(SEARCH("music/metal", N3262)),"metal",ISNUMBER(SEARCH("music/pop", N3262)),"pop",ISNUMBER(SEARCH("music/rock", N3262)),"rock",ISNUMBER(SEARCH("music/world music", N3262)),"world music",ISNUMBER(SEARCH("journalism/audio", N3262)),"audio",ISNUMBER(SEARCH("photography/nature", N3262)),"nature",ISNUMBER(SEARCH("photography/people", N3262)),"people",ISNUMBER(SEARCH("photography/photobooks", N3262)),"photobooks",ISNUMBER(SEARCH("photography/places", N3262)),"places",ISNUMBER(SEARCH("publishing/art books", N3262)),"art books",ISNUMBER(SEARCH("publishing/children's books", N3262)),"children's books",ISNUMBER(SEARCH("publishing/fiction", N3262)),"fiction",ISNUMBER(SEARCH("publishing/nonfiction", N3262)),"nonfiction",ISNUMBER(SEARCH("publishing/radio &amp; podcasts", N3262)),"radio &amp; podcasts",ISNUMBER(SEARCH("publishing/translations", N3262)),"translations",ISNUMBER(SEARCH("technology/gadgets", N3262)),"gadgets",ISNUMBER(SEARCH("technology/hardware", N3262)),"hardware",ISNUMBER(SEARCH("technology/makerspaces", N3262)),"makerspaces",ISNUMBER(SEARCH("technology/space exploration", N3262)),"space exploration",ISNUMBER(SEARCH("technology/wearables", N3262)),"wearables",ISNUMBER(SEARCH("technology/web", N3262)),"web",ISNUMBER(SEARCH("theater/musical", N3262)),"musical",ISNUMBER(SEARCH("theater/plays", N3262)),"plays",ISNUMBER(SEARCH("theater/spaces", N3262)),"spaces")</f>
        <v>plays</v>
      </c>
      <c r="S3262" s="6">
        <f t="shared" si="253"/>
        <v>42303.672662037032</v>
      </c>
      <c r="T3262" s="6">
        <f t="shared" si="254"/>
        <v>42338.714328703703</v>
      </c>
    </row>
    <row r="3263" spans="1:20" ht="48" hidden="1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tr">
        <f t="shared" si="252"/>
        <v>theater</v>
      </c>
      <c r="R3263" t="str" cm="1">
        <f t="array" ref="R3263">_xlfn.IFS(ISNUMBER(SEARCH("film &amp; video/television", N3263)),"television",ISNUMBER(SEARCH("film &amp; video/animation", N3263)),"animation",ISNUMBER(SEARCH("film &amp; video/documentary", N3263)),"documentary",ISNUMBER(SEARCH("film &amp; video/drama", N3263)),"drama",ISNUMBER(SEARCH("film &amp; video/science fiction", N3263)),"science fiction",ISNUMBER(SEARCH("film &amp; video/shorts", N3263)),"shorts",ISNUMBER(SEARCH("food/food trucks", N3263)),"food trucks",ISNUMBER(SEARCH("food/restaurants", N3263)),"restaurants",ISNUMBER(SEARCH("food/small batch", N3263)),"small batch",ISNUMBER(SEARCH("games/mobile games", N3263)),"mobile games",ISNUMBER(SEARCH("games/tabletop games", N3263)),"tabletop games",ISNUMBER(SEARCH("games/video games", N3263)),"video games",ISNUMBER(SEARCH("music/classical music", N3263)),"classical music",ISNUMBER(SEARCH("music/electronic music", N3263)),"electronic music",ISNUMBER(SEARCH("music/faith", N3263)),"faith",ISNUMBER(SEARCH("music/indie rock", N3263)),"indie rock",ISNUMBER(SEARCH("music/jazz", N3263)),"jazz",ISNUMBER(SEARCH("music/metal", N3263)),"metal",ISNUMBER(SEARCH("music/pop", N3263)),"pop",ISNUMBER(SEARCH("music/rock", N3263)),"rock",ISNUMBER(SEARCH("music/world music", N3263)),"world music",ISNUMBER(SEARCH("journalism/audio", N3263)),"audio",ISNUMBER(SEARCH("photography/nature", N3263)),"nature",ISNUMBER(SEARCH("photography/people", N3263)),"people",ISNUMBER(SEARCH("photography/photobooks", N3263)),"photobooks",ISNUMBER(SEARCH("photography/places", N3263)),"places",ISNUMBER(SEARCH("publishing/art books", N3263)),"art books",ISNUMBER(SEARCH("publishing/children's books", N3263)),"children's books",ISNUMBER(SEARCH("publishing/fiction", N3263)),"fiction",ISNUMBER(SEARCH("publishing/nonfiction", N3263)),"nonfiction",ISNUMBER(SEARCH("publishing/radio &amp; podcasts", N3263)),"radio &amp; podcasts",ISNUMBER(SEARCH("publishing/translations", N3263)),"translations",ISNUMBER(SEARCH("technology/gadgets", N3263)),"gadgets",ISNUMBER(SEARCH("technology/hardware", N3263)),"hardware",ISNUMBER(SEARCH("technology/makerspaces", N3263)),"makerspaces",ISNUMBER(SEARCH("technology/space exploration", N3263)),"space exploration",ISNUMBER(SEARCH("technology/wearables", N3263)),"wearables",ISNUMBER(SEARCH("technology/web", N3263)),"web",ISNUMBER(SEARCH("theater/musical", N3263)),"musical",ISNUMBER(SEARCH("theater/plays", N3263)),"plays",ISNUMBER(SEARCH("theater/spaces", N3263)),"spaces")</f>
        <v>plays</v>
      </c>
      <c r="S3263" s="6">
        <f t="shared" si="253"/>
        <v>42171.725416666668</v>
      </c>
      <c r="T3263" s="6">
        <f t="shared" si="254"/>
        <v>42201.725416666668</v>
      </c>
    </row>
    <row r="3264" spans="1:20" ht="32" hidden="1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tr">
        <f t="shared" si="252"/>
        <v>theater</v>
      </c>
      <c r="R3264" t="str" cm="1">
        <f t="array" ref="R3264">_xlfn.IFS(ISNUMBER(SEARCH("film &amp; video/television", N3264)),"television",ISNUMBER(SEARCH("film &amp; video/animation", N3264)),"animation",ISNUMBER(SEARCH("film &amp; video/documentary", N3264)),"documentary",ISNUMBER(SEARCH("film &amp; video/drama", N3264)),"drama",ISNUMBER(SEARCH("film &amp; video/science fiction", N3264)),"science fiction",ISNUMBER(SEARCH("film &amp; video/shorts", N3264)),"shorts",ISNUMBER(SEARCH("food/food trucks", N3264)),"food trucks",ISNUMBER(SEARCH("food/restaurants", N3264)),"restaurants",ISNUMBER(SEARCH("food/small batch", N3264)),"small batch",ISNUMBER(SEARCH("games/mobile games", N3264)),"mobile games",ISNUMBER(SEARCH("games/tabletop games", N3264)),"tabletop games",ISNUMBER(SEARCH("games/video games", N3264)),"video games",ISNUMBER(SEARCH("music/classical music", N3264)),"classical music",ISNUMBER(SEARCH("music/electronic music", N3264)),"electronic music",ISNUMBER(SEARCH("music/faith", N3264)),"faith",ISNUMBER(SEARCH("music/indie rock", N3264)),"indie rock",ISNUMBER(SEARCH("music/jazz", N3264)),"jazz",ISNUMBER(SEARCH("music/metal", N3264)),"metal",ISNUMBER(SEARCH("music/pop", N3264)),"pop",ISNUMBER(SEARCH("music/rock", N3264)),"rock",ISNUMBER(SEARCH("music/world music", N3264)),"world music",ISNUMBER(SEARCH("journalism/audio", N3264)),"audio",ISNUMBER(SEARCH("photography/nature", N3264)),"nature",ISNUMBER(SEARCH("photography/people", N3264)),"people",ISNUMBER(SEARCH("photography/photobooks", N3264)),"photobooks",ISNUMBER(SEARCH("photography/places", N3264)),"places",ISNUMBER(SEARCH("publishing/art books", N3264)),"art books",ISNUMBER(SEARCH("publishing/children's books", N3264)),"children's books",ISNUMBER(SEARCH("publishing/fiction", N3264)),"fiction",ISNUMBER(SEARCH("publishing/nonfiction", N3264)),"nonfiction",ISNUMBER(SEARCH("publishing/radio &amp; podcasts", N3264)),"radio &amp; podcasts",ISNUMBER(SEARCH("publishing/translations", N3264)),"translations",ISNUMBER(SEARCH("technology/gadgets", N3264)),"gadgets",ISNUMBER(SEARCH("technology/hardware", N3264)),"hardware",ISNUMBER(SEARCH("technology/makerspaces", N3264)),"makerspaces",ISNUMBER(SEARCH("technology/space exploration", N3264)),"space exploration",ISNUMBER(SEARCH("technology/wearables", N3264)),"wearables",ISNUMBER(SEARCH("technology/web", N3264)),"web",ISNUMBER(SEARCH("theater/musical", N3264)),"musical",ISNUMBER(SEARCH("theater/plays", N3264)),"plays",ISNUMBER(SEARCH("theater/spaces", N3264)),"spaces")</f>
        <v>plays</v>
      </c>
      <c r="S3264" s="6">
        <f t="shared" si="253"/>
        <v>41964.315532407403</v>
      </c>
      <c r="T3264" s="6">
        <f t="shared" si="254"/>
        <v>41995.166666666672</v>
      </c>
    </row>
    <row r="3265" spans="1:20" ht="32" hidden="1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tr">
        <f t="shared" si="252"/>
        <v>theater</v>
      </c>
      <c r="R3265" t="str" cm="1">
        <f t="array" ref="R3265">_xlfn.IFS(ISNUMBER(SEARCH("film &amp; video/television", N3265)),"television",ISNUMBER(SEARCH("film &amp; video/animation", N3265)),"animation",ISNUMBER(SEARCH("film &amp; video/documentary", N3265)),"documentary",ISNUMBER(SEARCH("film &amp; video/drama", N3265)),"drama",ISNUMBER(SEARCH("film &amp; video/science fiction", N3265)),"science fiction",ISNUMBER(SEARCH("film &amp; video/shorts", N3265)),"shorts",ISNUMBER(SEARCH("food/food trucks", N3265)),"food trucks",ISNUMBER(SEARCH("food/restaurants", N3265)),"restaurants",ISNUMBER(SEARCH("food/small batch", N3265)),"small batch",ISNUMBER(SEARCH("games/mobile games", N3265)),"mobile games",ISNUMBER(SEARCH("games/tabletop games", N3265)),"tabletop games",ISNUMBER(SEARCH("games/video games", N3265)),"video games",ISNUMBER(SEARCH("music/classical music", N3265)),"classical music",ISNUMBER(SEARCH("music/electronic music", N3265)),"electronic music",ISNUMBER(SEARCH("music/faith", N3265)),"faith",ISNUMBER(SEARCH("music/indie rock", N3265)),"indie rock",ISNUMBER(SEARCH("music/jazz", N3265)),"jazz",ISNUMBER(SEARCH("music/metal", N3265)),"metal",ISNUMBER(SEARCH("music/pop", N3265)),"pop",ISNUMBER(SEARCH("music/rock", N3265)),"rock",ISNUMBER(SEARCH("music/world music", N3265)),"world music",ISNUMBER(SEARCH("journalism/audio", N3265)),"audio",ISNUMBER(SEARCH("photography/nature", N3265)),"nature",ISNUMBER(SEARCH("photography/people", N3265)),"people",ISNUMBER(SEARCH("photography/photobooks", N3265)),"photobooks",ISNUMBER(SEARCH("photography/places", N3265)),"places",ISNUMBER(SEARCH("publishing/art books", N3265)),"art books",ISNUMBER(SEARCH("publishing/children's books", N3265)),"children's books",ISNUMBER(SEARCH("publishing/fiction", N3265)),"fiction",ISNUMBER(SEARCH("publishing/nonfiction", N3265)),"nonfiction",ISNUMBER(SEARCH("publishing/radio &amp; podcasts", N3265)),"radio &amp; podcasts",ISNUMBER(SEARCH("publishing/translations", N3265)),"translations",ISNUMBER(SEARCH("technology/gadgets", N3265)),"gadgets",ISNUMBER(SEARCH("technology/hardware", N3265)),"hardware",ISNUMBER(SEARCH("technology/makerspaces", N3265)),"makerspaces",ISNUMBER(SEARCH("technology/space exploration", N3265)),"space exploration",ISNUMBER(SEARCH("technology/wearables", N3265)),"wearables",ISNUMBER(SEARCH("technology/web", N3265)),"web",ISNUMBER(SEARCH("theater/musical", N3265)),"musical",ISNUMBER(SEARCH("theater/plays", N3265)),"plays",ISNUMBER(SEARCH("theater/spaces", N3265)),"spaces")</f>
        <v>plays</v>
      </c>
      <c r="S3265" s="6">
        <f t="shared" si="253"/>
        <v>42284.516064814816</v>
      </c>
      <c r="T3265" s="6">
        <f t="shared" si="254"/>
        <v>42307.875</v>
      </c>
    </row>
    <row r="3266" spans="1:20" ht="32" hidden="1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tr">
        <f t="shared" si="252"/>
        <v>theater</v>
      </c>
      <c r="R3266" t="str" cm="1">
        <f t="array" ref="R3266">_xlfn.IFS(ISNUMBER(SEARCH("film &amp; video/television", N3266)),"television",ISNUMBER(SEARCH("film &amp; video/animation", N3266)),"animation",ISNUMBER(SEARCH("film &amp; video/documentary", N3266)),"documentary",ISNUMBER(SEARCH("film &amp; video/drama", N3266)),"drama",ISNUMBER(SEARCH("film &amp; video/science fiction", N3266)),"science fiction",ISNUMBER(SEARCH("film &amp; video/shorts", N3266)),"shorts",ISNUMBER(SEARCH("food/food trucks", N3266)),"food trucks",ISNUMBER(SEARCH("food/restaurants", N3266)),"restaurants",ISNUMBER(SEARCH("food/small batch", N3266)),"small batch",ISNUMBER(SEARCH("games/mobile games", N3266)),"mobile games",ISNUMBER(SEARCH("games/tabletop games", N3266)),"tabletop games",ISNUMBER(SEARCH("games/video games", N3266)),"video games",ISNUMBER(SEARCH("music/classical music", N3266)),"classical music",ISNUMBER(SEARCH("music/electronic music", N3266)),"electronic music",ISNUMBER(SEARCH("music/faith", N3266)),"faith",ISNUMBER(SEARCH("music/indie rock", N3266)),"indie rock",ISNUMBER(SEARCH("music/jazz", N3266)),"jazz",ISNUMBER(SEARCH("music/metal", N3266)),"metal",ISNUMBER(SEARCH("music/pop", N3266)),"pop",ISNUMBER(SEARCH("music/rock", N3266)),"rock",ISNUMBER(SEARCH("music/world music", N3266)),"world music",ISNUMBER(SEARCH("journalism/audio", N3266)),"audio",ISNUMBER(SEARCH("photography/nature", N3266)),"nature",ISNUMBER(SEARCH("photography/people", N3266)),"people",ISNUMBER(SEARCH("photography/photobooks", N3266)),"photobooks",ISNUMBER(SEARCH("photography/places", N3266)),"places",ISNUMBER(SEARCH("publishing/art books", N3266)),"art books",ISNUMBER(SEARCH("publishing/children's books", N3266)),"children's books",ISNUMBER(SEARCH("publishing/fiction", N3266)),"fiction",ISNUMBER(SEARCH("publishing/nonfiction", N3266)),"nonfiction",ISNUMBER(SEARCH("publishing/radio &amp; podcasts", N3266)),"radio &amp; podcasts",ISNUMBER(SEARCH("publishing/translations", N3266)),"translations",ISNUMBER(SEARCH("technology/gadgets", N3266)),"gadgets",ISNUMBER(SEARCH("technology/hardware", N3266)),"hardware",ISNUMBER(SEARCH("technology/makerspaces", N3266)),"makerspaces",ISNUMBER(SEARCH("technology/space exploration", N3266)),"space exploration",ISNUMBER(SEARCH("technology/wearables", N3266)),"wearables",ISNUMBER(SEARCH("technology/web", N3266)),"web",ISNUMBER(SEARCH("theater/musical", N3266)),"musical",ISNUMBER(SEARCH("theater/plays", N3266)),"plays",ISNUMBER(SEARCH("theater/spaces", N3266)),"spaces")</f>
        <v>plays</v>
      </c>
      <c r="S3266" s="6">
        <f t="shared" si="253"/>
        <v>42016.800208333334</v>
      </c>
      <c r="T3266" s="6">
        <f t="shared" si="254"/>
        <v>42032.916666666672</v>
      </c>
    </row>
    <row r="3267" spans="1:20" ht="48" hidden="1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(E3267/D3267)*100</f>
        <v>164</v>
      </c>
      <c r="P3267">
        <f t="shared" ref="P3267:P3330" si="256">(E3267/L3267)</f>
        <v>70.285714285714292</v>
      </c>
      <c r="Q3267" t="str">
        <f t="shared" ref="Q3267:Q3330" si="257">_xlfn.IFS(ISNUMBER(SEARCH("film &amp; video", N3267)),"film &amp; video",ISNUMBER(SEARCH("food", N3267)),"food",ISNUMBER(SEARCH("games", N3267)),"games",ISNUMBER(SEARCH("journalism", N3267)),"journalism",ISNUMBER(SEARCH("music", N3267)),"music",ISNUMBER(SEARCH("photography", N3267)),"photography",ISNUMBER(SEARCH("publishing", N3267)),"publishing",ISNUMBER(SEARCH("technology", N3267)),"technology",ISNUMBER(SEARCH("theater", N3267)),"theater")</f>
        <v>theater</v>
      </c>
      <c r="R3267" t="str" cm="1">
        <f t="array" ref="R3267">_xlfn.IFS(ISNUMBER(SEARCH("film &amp; video/television", N3267)),"television",ISNUMBER(SEARCH("film &amp; video/animation", N3267)),"animation",ISNUMBER(SEARCH("film &amp; video/documentary", N3267)),"documentary",ISNUMBER(SEARCH("film &amp; video/drama", N3267)),"drama",ISNUMBER(SEARCH("film &amp; video/science fiction", N3267)),"science fiction",ISNUMBER(SEARCH("film &amp; video/shorts", N3267)),"shorts",ISNUMBER(SEARCH("food/food trucks", N3267)),"food trucks",ISNUMBER(SEARCH("food/restaurants", N3267)),"restaurants",ISNUMBER(SEARCH("food/small batch", N3267)),"small batch",ISNUMBER(SEARCH("games/mobile games", N3267)),"mobile games",ISNUMBER(SEARCH("games/tabletop games", N3267)),"tabletop games",ISNUMBER(SEARCH("games/video games", N3267)),"video games",ISNUMBER(SEARCH("music/classical music", N3267)),"classical music",ISNUMBER(SEARCH("music/electronic music", N3267)),"electronic music",ISNUMBER(SEARCH("music/faith", N3267)),"faith",ISNUMBER(SEARCH("music/indie rock", N3267)),"indie rock",ISNUMBER(SEARCH("music/jazz", N3267)),"jazz",ISNUMBER(SEARCH("music/metal", N3267)),"metal",ISNUMBER(SEARCH("music/pop", N3267)),"pop",ISNUMBER(SEARCH("music/rock", N3267)),"rock",ISNUMBER(SEARCH("music/world music", N3267)),"world music",ISNUMBER(SEARCH("journalism/audio", N3267)),"audio",ISNUMBER(SEARCH("photography/nature", N3267)),"nature",ISNUMBER(SEARCH("photography/people", N3267)),"people",ISNUMBER(SEARCH("photography/photobooks", N3267)),"photobooks",ISNUMBER(SEARCH("photography/places", N3267)),"places",ISNUMBER(SEARCH("publishing/art books", N3267)),"art books",ISNUMBER(SEARCH("publishing/children's books", N3267)),"children's books",ISNUMBER(SEARCH("publishing/fiction", N3267)),"fiction",ISNUMBER(SEARCH("publishing/nonfiction", N3267)),"nonfiction",ISNUMBER(SEARCH("publishing/radio &amp; podcasts", N3267)),"radio &amp; podcasts",ISNUMBER(SEARCH("publishing/translations", N3267)),"translations",ISNUMBER(SEARCH("technology/gadgets", N3267)),"gadgets",ISNUMBER(SEARCH("technology/hardware", N3267)),"hardware",ISNUMBER(SEARCH("technology/makerspaces", N3267)),"makerspaces",ISNUMBER(SEARCH("technology/space exploration", N3267)),"space exploration",ISNUMBER(SEARCH("technology/wearables", N3267)),"wearables",ISNUMBER(SEARCH("technology/web", N3267)),"web",ISNUMBER(SEARCH("theater/musical", N3267)),"musical",ISNUMBER(SEARCH("theater/plays", N3267)),"plays",ISNUMBER(SEARCH("theater/spaces", N3267)),"spaces")</f>
        <v>plays</v>
      </c>
      <c r="S3267" s="6">
        <f t="shared" ref="S3267:S3330" si="258">(((J3267/60)/60)/24)+DATE(1970,1,1)</f>
        <v>42311.711979166663</v>
      </c>
      <c r="T3267" s="6">
        <f t="shared" ref="T3267:T3330" si="259">(((I3267/60)/60)/24)+DATE(1970,1,1)</f>
        <v>42341.708333333328</v>
      </c>
    </row>
    <row r="3268" spans="1:20" ht="48" hidden="1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tr">
        <f t="shared" si="257"/>
        <v>theater</v>
      </c>
      <c r="R3268" t="str" cm="1">
        <f t="array" ref="R3268">_xlfn.IFS(ISNUMBER(SEARCH("film &amp; video/television", N3268)),"television",ISNUMBER(SEARCH("film &amp; video/animation", N3268)),"animation",ISNUMBER(SEARCH("film &amp; video/documentary", N3268)),"documentary",ISNUMBER(SEARCH("film &amp; video/drama", N3268)),"drama",ISNUMBER(SEARCH("film &amp; video/science fiction", N3268)),"science fiction",ISNUMBER(SEARCH("film &amp; video/shorts", N3268)),"shorts",ISNUMBER(SEARCH("food/food trucks", N3268)),"food trucks",ISNUMBER(SEARCH("food/restaurants", N3268)),"restaurants",ISNUMBER(SEARCH("food/small batch", N3268)),"small batch",ISNUMBER(SEARCH("games/mobile games", N3268)),"mobile games",ISNUMBER(SEARCH("games/tabletop games", N3268)),"tabletop games",ISNUMBER(SEARCH("games/video games", N3268)),"video games",ISNUMBER(SEARCH("music/classical music", N3268)),"classical music",ISNUMBER(SEARCH("music/electronic music", N3268)),"electronic music",ISNUMBER(SEARCH("music/faith", N3268)),"faith",ISNUMBER(SEARCH("music/indie rock", N3268)),"indie rock",ISNUMBER(SEARCH("music/jazz", N3268)),"jazz",ISNUMBER(SEARCH("music/metal", N3268)),"metal",ISNUMBER(SEARCH("music/pop", N3268)),"pop",ISNUMBER(SEARCH("music/rock", N3268)),"rock",ISNUMBER(SEARCH("music/world music", N3268)),"world music",ISNUMBER(SEARCH("journalism/audio", N3268)),"audio",ISNUMBER(SEARCH("photography/nature", N3268)),"nature",ISNUMBER(SEARCH("photography/people", N3268)),"people",ISNUMBER(SEARCH("photography/photobooks", N3268)),"photobooks",ISNUMBER(SEARCH("photography/places", N3268)),"places",ISNUMBER(SEARCH("publishing/art books", N3268)),"art books",ISNUMBER(SEARCH("publishing/children's books", N3268)),"children's books",ISNUMBER(SEARCH("publishing/fiction", N3268)),"fiction",ISNUMBER(SEARCH("publishing/nonfiction", N3268)),"nonfiction",ISNUMBER(SEARCH("publishing/radio &amp; podcasts", N3268)),"radio &amp; podcasts",ISNUMBER(SEARCH("publishing/translations", N3268)),"translations",ISNUMBER(SEARCH("technology/gadgets", N3268)),"gadgets",ISNUMBER(SEARCH("technology/hardware", N3268)),"hardware",ISNUMBER(SEARCH("technology/makerspaces", N3268)),"makerspaces",ISNUMBER(SEARCH("technology/space exploration", N3268)),"space exploration",ISNUMBER(SEARCH("technology/wearables", N3268)),"wearables",ISNUMBER(SEARCH("technology/web", N3268)),"web",ISNUMBER(SEARCH("theater/musical", N3268)),"musical",ISNUMBER(SEARCH("theater/plays", N3268)),"plays",ISNUMBER(SEARCH("theater/spaces", N3268)),"spaces")</f>
        <v>plays</v>
      </c>
      <c r="S3268" s="6">
        <f t="shared" si="258"/>
        <v>42136.536134259266</v>
      </c>
      <c r="T3268" s="6">
        <f t="shared" si="259"/>
        <v>42167.875</v>
      </c>
    </row>
    <row r="3269" spans="1:20" ht="48" hidden="1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tr">
        <f t="shared" si="257"/>
        <v>theater</v>
      </c>
      <c r="R3269" t="str" cm="1">
        <f t="array" ref="R3269">_xlfn.IFS(ISNUMBER(SEARCH("film &amp; video/television", N3269)),"television",ISNUMBER(SEARCH("film &amp; video/animation", N3269)),"animation",ISNUMBER(SEARCH("film &amp; video/documentary", N3269)),"documentary",ISNUMBER(SEARCH("film &amp; video/drama", N3269)),"drama",ISNUMBER(SEARCH("film &amp; video/science fiction", N3269)),"science fiction",ISNUMBER(SEARCH("film &amp; video/shorts", N3269)),"shorts",ISNUMBER(SEARCH("food/food trucks", N3269)),"food trucks",ISNUMBER(SEARCH("food/restaurants", N3269)),"restaurants",ISNUMBER(SEARCH("food/small batch", N3269)),"small batch",ISNUMBER(SEARCH("games/mobile games", N3269)),"mobile games",ISNUMBER(SEARCH("games/tabletop games", N3269)),"tabletop games",ISNUMBER(SEARCH("games/video games", N3269)),"video games",ISNUMBER(SEARCH("music/classical music", N3269)),"classical music",ISNUMBER(SEARCH("music/electronic music", N3269)),"electronic music",ISNUMBER(SEARCH("music/faith", N3269)),"faith",ISNUMBER(SEARCH("music/indie rock", N3269)),"indie rock",ISNUMBER(SEARCH("music/jazz", N3269)),"jazz",ISNUMBER(SEARCH("music/metal", N3269)),"metal",ISNUMBER(SEARCH("music/pop", N3269)),"pop",ISNUMBER(SEARCH("music/rock", N3269)),"rock",ISNUMBER(SEARCH("music/world music", N3269)),"world music",ISNUMBER(SEARCH("journalism/audio", N3269)),"audio",ISNUMBER(SEARCH("photography/nature", N3269)),"nature",ISNUMBER(SEARCH("photography/people", N3269)),"people",ISNUMBER(SEARCH("photography/photobooks", N3269)),"photobooks",ISNUMBER(SEARCH("photography/places", N3269)),"places",ISNUMBER(SEARCH("publishing/art books", N3269)),"art books",ISNUMBER(SEARCH("publishing/children's books", N3269)),"children's books",ISNUMBER(SEARCH("publishing/fiction", N3269)),"fiction",ISNUMBER(SEARCH("publishing/nonfiction", N3269)),"nonfiction",ISNUMBER(SEARCH("publishing/radio &amp; podcasts", N3269)),"radio &amp; podcasts",ISNUMBER(SEARCH("publishing/translations", N3269)),"translations",ISNUMBER(SEARCH("technology/gadgets", N3269)),"gadgets",ISNUMBER(SEARCH("technology/hardware", N3269)),"hardware",ISNUMBER(SEARCH("technology/makerspaces", N3269)),"makerspaces",ISNUMBER(SEARCH("technology/space exploration", N3269)),"space exploration",ISNUMBER(SEARCH("technology/wearables", N3269)),"wearables",ISNUMBER(SEARCH("technology/web", N3269)),"web",ISNUMBER(SEARCH("theater/musical", N3269)),"musical",ISNUMBER(SEARCH("theater/plays", N3269)),"plays",ISNUMBER(SEARCH("theater/spaces", N3269)),"spaces")</f>
        <v>plays</v>
      </c>
      <c r="S3269" s="6">
        <f t="shared" si="258"/>
        <v>42172.757638888885</v>
      </c>
      <c r="T3269" s="6">
        <f t="shared" si="259"/>
        <v>42202.757638888885</v>
      </c>
    </row>
    <row r="3270" spans="1:20" ht="48" hidden="1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tr">
        <f t="shared" si="257"/>
        <v>theater</v>
      </c>
      <c r="R3270" t="str" cm="1">
        <f t="array" ref="R3270">_xlfn.IFS(ISNUMBER(SEARCH("film &amp; video/television", N3270)),"television",ISNUMBER(SEARCH("film &amp; video/animation", N3270)),"animation",ISNUMBER(SEARCH("film &amp; video/documentary", N3270)),"documentary",ISNUMBER(SEARCH("film &amp; video/drama", N3270)),"drama",ISNUMBER(SEARCH("film &amp; video/science fiction", N3270)),"science fiction",ISNUMBER(SEARCH("film &amp; video/shorts", N3270)),"shorts",ISNUMBER(SEARCH("food/food trucks", N3270)),"food trucks",ISNUMBER(SEARCH("food/restaurants", N3270)),"restaurants",ISNUMBER(SEARCH("food/small batch", N3270)),"small batch",ISNUMBER(SEARCH("games/mobile games", N3270)),"mobile games",ISNUMBER(SEARCH("games/tabletop games", N3270)),"tabletop games",ISNUMBER(SEARCH("games/video games", N3270)),"video games",ISNUMBER(SEARCH("music/classical music", N3270)),"classical music",ISNUMBER(SEARCH("music/electronic music", N3270)),"electronic music",ISNUMBER(SEARCH("music/faith", N3270)),"faith",ISNUMBER(SEARCH("music/indie rock", N3270)),"indie rock",ISNUMBER(SEARCH("music/jazz", N3270)),"jazz",ISNUMBER(SEARCH("music/metal", N3270)),"metal",ISNUMBER(SEARCH("music/pop", N3270)),"pop",ISNUMBER(SEARCH("music/rock", N3270)),"rock",ISNUMBER(SEARCH("music/world music", N3270)),"world music",ISNUMBER(SEARCH("journalism/audio", N3270)),"audio",ISNUMBER(SEARCH("photography/nature", N3270)),"nature",ISNUMBER(SEARCH("photography/people", N3270)),"people",ISNUMBER(SEARCH("photography/photobooks", N3270)),"photobooks",ISNUMBER(SEARCH("photography/places", N3270)),"places",ISNUMBER(SEARCH("publishing/art books", N3270)),"art books",ISNUMBER(SEARCH("publishing/children's books", N3270)),"children's books",ISNUMBER(SEARCH("publishing/fiction", N3270)),"fiction",ISNUMBER(SEARCH("publishing/nonfiction", N3270)),"nonfiction",ISNUMBER(SEARCH("publishing/radio &amp; podcasts", N3270)),"radio &amp; podcasts",ISNUMBER(SEARCH("publishing/translations", N3270)),"translations",ISNUMBER(SEARCH("technology/gadgets", N3270)),"gadgets",ISNUMBER(SEARCH("technology/hardware", N3270)),"hardware",ISNUMBER(SEARCH("technology/makerspaces", N3270)),"makerspaces",ISNUMBER(SEARCH("technology/space exploration", N3270)),"space exploration",ISNUMBER(SEARCH("technology/wearables", N3270)),"wearables",ISNUMBER(SEARCH("technology/web", N3270)),"web",ISNUMBER(SEARCH("theater/musical", N3270)),"musical",ISNUMBER(SEARCH("theater/plays", N3270)),"plays",ISNUMBER(SEARCH("theater/spaces", N3270)),"spaces")</f>
        <v>plays</v>
      </c>
      <c r="S3270" s="6">
        <f t="shared" si="258"/>
        <v>42590.90425925926</v>
      </c>
      <c r="T3270" s="6">
        <f t="shared" si="259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tr">
        <f t="shared" si="257"/>
        <v>theater</v>
      </c>
      <c r="R3271" t="str" cm="1">
        <f t="array" ref="R3271">_xlfn.IFS(ISNUMBER(SEARCH("film &amp; video/television", N3271)),"television",ISNUMBER(SEARCH("film &amp; video/animation", N3271)),"animation",ISNUMBER(SEARCH("film &amp; video/documentary", N3271)),"documentary",ISNUMBER(SEARCH("film &amp; video/drama", N3271)),"drama",ISNUMBER(SEARCH("film &amp; video/science fiction", N3271)),"science fiction",ISNUMBER(SEARCH("film &amp; video/shorts", N3271)),"shorts",ISNUMBER(SEARCH("food/food trucks", N3271)),"food trucks",ISNUMBER(SEARCH("food/restaurants", N3271)),"restaurants",ISNUMBER(SEARCH("food/small batch", N3271)),"small batch",ISNUMBER(SEARCH("games/mobile games", N3271)),"mobile games",ISNUMBER(SEARCH("games/tabletop games", N3271)),"tabletop games",ISNUMBER(SEARCH("games/video games", N3271)),"video games",ISNUMBER(SEARCH("music/classical music", N3271)),"classical music",ISNUMBER(SEARCH("music/electronic music", N3271)),"electronic music",ISNUMBER(SEARCH("music/faith", N3271)),"faith",ISNUMBER(SEARCH("music/indie rock", N3271)),"indie rock",ISNUMBER(SEARCH("music/jazz", N3271)),"jazz",ISNUMBER(SEARCH("music/metal", N3271)),"metal",ISNUMBER(SEARCH("music/pop", N3271)),"pop",ISNUMBER(SEARCH("music/rock", N3271)),"rock",ISNUMBER(SEARCH("music/world music", N3271)),"world music",ISNUMBER(SEARCH("journalism/audio", N3271)),"audio",ISNUMBER(SEARCH("photography/nature", N3271)),"nature",ISNUMBER(SEARCH("photography/people", N3271)),"people",ISNUMBER(SEARCH("photography/photobooks", N3271)),"photobooks",ISNUMBER(SEARCH("photography/places", N3271)),"places",ISNUMBER(SEARCH("publishing/art books", N3271)),"art books",ISNUMBER(SEARCH("publishing/children's books", N3271)),"children's books",ISNUMBER(SEARCH("publishing/fiction", N3271)),"fiction",ISNUMBER(SEARCH("publishing/nonfiction", N3271)),"nonfiction",ISNUMBER(SEARCH("publishing/radio &amp; podcasts", N3271)),"radio &amp; podcasts",ISNUMBER(SEARCH("publishing/translations", N3271)),"translations",ISNUMBER(SEARCH("technology/gadgets", N3271)),"gadgets",ISNUMBER(SEARCH("technology/hardware", N3271)),"hardware",ISNUMBER(SEARCH("technology/makerspaces", N3271)),"makerspaces",ISNUMBER(SEARCH("technology/space exploration", N3271)),"space exploration",ISNUMBER(SEARCH("technology/wearables", N3271)),"wearables",ISNUMBER(SEARCH("technology/web", N3271)),"web",ISNUMBER(SEARCH("theater/musical", N3271)),"musical",ISNUMBER(SEARCH("theater/plays", N3271)),"plays",ISNUMBER(SEARCH("theater/spaces", N3271)),"spaces")</f>
        <v>plays</v>
      </c>
      <c r="S3271" s="6">
        <f t="shared" si="258"/>
        <v>42137.395798611105</v>
      </c>
      <c r="T3271" s="6">
        <f t="shared" si="259"/>
        <v>42171.458333333328</v>
      </c>
    </row>
    <row r="3272" spans="1:20" ht="48" hidden="1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tr">
        <f t="shared" si="257"/>
        <v>theater</v>
      </c>
      <c r="R3272" t="str" cm="1">
        <f t="array" ref="R3272">_xlfn.IFS(ISNUMBER(SEARCH("film &amp; video/television", N3272)),"television",ISNUMBER(SEARCH("film &amp; video/animation", N3272)),"animation",ISNUMBER(SEARCH("film &amp; video/documentary", N3272)),"documentary",ISNUMBER(SEARCH("film &amp; video/drama", N3272)),"drama",ISNUMBER(SEARCH("film &amp; video/science fiction", N3272)),"science fiction",ISNUMBER(SEARCH("film &amp; video/shorts", N3272)),"shorts",ISNUMBER(SEARCH("food/food trucks", N3272)),"food trucks",ISNUMBER(SEARCH("food/restaurants", N3272)),"restaurants",ISNUMBER(SEARCH("food/small batch", N3272)),"small batch",ISNUMBER(SEARCH("games/mobile games", N3272)),"mobile games",ISNUMBER(SEARCH("games/tabletop games", N3272)),"tabletop games",ISNUMBER(SEARCH("games/video games", N3272)),"video games",ISNUMBER(SEARCH("music/classical music", N3272)),"classical music",ISNUMBER(SEARCH("music/electronic music", N3272)),"electronic music",ISNUMBER(SEARCH("music/faith", N3272)),"faith",ISNUMBER(SEARCH("music/indie rock", N3272)),"indie rock",ISNUMBER(SEARCH("music/jazz", N3272)),"jazz",ISNUMBER(SEARCH("music/metal", N3272)),"metal",ISNUMBER(SEARCH("music/pop", N3272)),"pop",ISNUMBER(SEARCH("music/rock", N3272)),"rock",ISNUMBER(SEARCH("music/world music", N3272)),"world music",ISNUMBER(SEARCH("journalism/audio", N3272)),"audio",ISNUMBER(SEARCH("photography/nature", N3272)),"nature",ISNUMBER(SEARCH("photography/people", N3272)),"people",ISNUMBER(SEARCH("photography/photobooks", N3272)),"photobooks",ISNUMBER(SEARCH("photography/places", N3272)),"places",ISNUMBER(SEARCH("publishing/art books", N3272)),"art books",ISNUMBER(SEARCH("publishing/children's books", N3272)),"children's books",ISNUMBER(SEARCH("publishing/fiction", N3272)),"fiction",ISNUMBER(SEARCH("publishing/nonfiction", N3272)),"nonfiction",ISNUMBER(SEARCH("publishing/radio &amp; podcasts", N3272)),"radio &amp; podcasts",ISNUMBER(SEARCH("publishing/translations", N3272)),"translations",ISNUMBER(SEARCH("technology/gadgets", N3272)),"gadgets",ISNUMBER(SEARCH("technology/hardware", N3272)),"hardware",ISNUMBER(SEARCH("technology/makerspaces", N3272)),"makerspaces",ISNUMBER(SEARCH("technology/space exploration", N3272)),"space exploration",ISNUMBER(SEARCH("technology/wearables", N3272)),"wearables",ISNUMBER(SEARCH("technology/web", N3272)),"web",ISNUMBER(SEARCH("theater/musical", N3272)),"musical",ISNUMBER(SEARCH("theater/plays", N3272)),"plays",ISNUMBER(SEARCH("theater/spaces", N3272)),"spaces")</f>
        <v>plays</v>
      </c>
      <c r="S3272" s="6">
        <f t="shared" si="258"/>
        <v>42167.533159722225</v>
      </c>
      <c r="T3272" s="6">
        <f t="shared" si="259"/>
        <v>42197.533159722225</v>
      </c>
    </row>
    <row r="3273" spans="1:20" ht="16" hidden="1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tr">
        <f t="shared" si="257"/>
        <v>theater</v>
      </c>
      <c r="R3273" t="str" cm="1">
        <f t="array" ref="R3273">_xlfn.IFS(ISNUMBER(SEARCH("film &amp; video/television", N3273)),"television",ISNUMBER(SEARCH("film &amp; video/animation", N3273)),"animation",ISNUMBER(SEARCH("film &amp; video/documentary", N3273)),"documentary",ISNUMBER(SEARCH("film &amp; video/drama", N3273)),"drama",ISNUMBER(SEARCH("film &amp; video/science fiction", N3273)),"science fiction",ISNUMBER(SEARCH("film &amp; video/shorts", N3273)),"shorts",ISNUMBER(SEARCH("food/food trucks", N3273)),"food trucks",ISNUMBER(SEARCH("food/restaurants", N3273)),"restaurants",ISNUMBER(SEARCH("food/small batch", N3273)),"small batch",ISNUMBER(SEARCH("games/mobile games", N3273)),"mobile games",ISNUMBER(SEARCH("games/tabletop games", N3273)),"tabletop games",ISNUMBER(SEARCH("games/video games", N3273)),"video games",ISNUMBER(SEARCH("music/classical music", N3273)),"classical music",ISNUMBER(SEARCH("music/electronic music", N3273)),"electronic music",ISNUMBER(SEARCH("music/faith", N3273)),"faith",ISNUMBER(SEARCH("music/indie rock", N3273)),"indie rock",ISNUMBER(SEARCH("music/jazz", N3273)),"jazz",ISNUMBER(SEARCH("music/metal", N3273)),"metal",ISNUMBER(SEARCH("music/pop", N3273)),"pop",ISNUMBER(SEARCH("music/rock", N3273)),"rock",ISNUMBER(SEARCH("music/world music", N3273)),"world music",ISNUMBER(SEARCH("journalism/audio", N3273)),"audio",ISNUMBER(SEARCH("photography/nature", N3273)),"nature",ISNUMBER(SEARCH("photography/people", N3273)),"people",ISNUMBER(SEARCH("photography/photobooks", N3273)),"photobooks",ISNUMBER(SEARCH("photography/places", N3273)),"places",ISNUMBER(SEARCH("publishing/art books", N3273)),"art books",ISNUMBER(SEARCH("publishing/children's books", N3273)),"children's books",ISNUMBER(SEARCH("publishing/fiction", N3273)),"fiction",ISNUMBER(SEARCH("publishing/nonfiction", N3273)),"nonfiction",ISNUMBER(SEARCH("publishing/radio &amp; podcasts", N3273)),"radio &amp; podcasts",ISNUMBER(SEARCH("publishing/translations", N3273)),"translations",ISNUMBER(SEARCH("technology/gadgets", N3273)),"gadgets",ISNUMBER(SEARCH("technology/hardware", N3273)),"hardware",ISNUMBER(SEARCH("technology/makerspaces", N3273)),"makerspaces",ISNUMBER(SEARCH("technology/space exploration", N3273)),"space exploration",ISNUMBER(SEARCH("technology/wearables", N3273)),"wearables",ISNUMBER(SEARCH("technology/web", N3273)),"web",ISNUMBER(SEARCH("theater/musical", N3273)),"musical",ISNUMBER(SEARCH("theater/plays", N3273)),"plays",ISNUMBER(SEARCH("theater/spaces", N3273)),"spaces")</f>
        <v>plays</v>
      </c>
      <c r="S3273" s="6">
        <f t="shared" si="258"/>
        <v>41915.437210648146</v>
      </c>
      <c r="T3273" s="6">
        <f t="shared" si="259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tr">
        <f t="shared" si="257"/>
        <v>theater</v>
      </c>
      <c r="R3274" t="str" cm="1">
        <f t="array" ref="R3274">_xlfn.IFS(ISNUMBER(SEARCH("film &amp; video/television", N3274)),"television",ISNUMBER(SEARCH("film &amp; video/animation", N3274)),"animation",ISNUMBER(SEARCH("film &amp; video/documentary", N3274)),"documentary",ISNUMBER(SEARCH("film &amp; video/drama", N3274)),"drama",ISNUMBER(SEARCH("film &amp; video/science fiction", N3274)),"science fiction",ISNUMBER(SEARCH("film &amp; video/shorts", N3274)),"shorts",ISNUMBER(SEARCH("food/food trucks", N3274)),"food trucks",ISNUMBER(SEARCH("food/restaurants", N3274)),"restaurants",ISNUMBER(SEARCH("food/small batch", N3274)),"small batch",ISNUMBER(SEARCH("games/mobile games", N3274)),"mobile games",ISNUMBER(SEARCH("games/tabletop games", N3274)),"tabletop games",ISNUMBER(SEARCH("games/video games", N3274)),"video games",ISNUMBER(SEARCH("music/classical music", N3274)),"classical music",ISNUMBER(SEARCH("music/electronic music", N3274)),"electronic music",ISNUMBER(SEARCH("music/faith", N3274)),"faith",ISNUMBER(SEARCH("music/indie rock", N3274)),"indie rock",ISNUMBER(SEARCH("music/jazz", N3274)),"jazz",ISNUMBER(SEARCH("music/metal", N3274)),"metal",ISNUMBER(SEARCH("music/pop", N3274)),"pop",ISNUMBER(SEARCH("music/rock", N3274)),"rock",ISNUMBER(SEARCH("music/world music", N3274)),"world music",ISNUMBER(SEARCH("journalism/audio", N3274)),"audio",ISNUMBER(SEARCH("photography/nature", N3274)),"nature",ISNUMBER(SEARCH("photography/people", N3274)),"people",ISNUMBER(SEARCH("photography/photobooks", N3274)),"photobooks",ISNUMBER(SEARCH("photography/places", N3274)),"places",ISNUMBER(SEARCH("publishing/art books", N3274)),"art books",ISNUMBER(SEARCH("publishing/children's books", N3274)),"children's books",ISNUMBER(SEARCH("publishing/fiction", N3274)),"fiction",ISNUMBER(SEARCH("publishing/nonfiction", N3274)),"nonfiction",ISNUMBER(SEARCH("publishing/radio &amp; podcasts", N3274)),"radio &amp; podcasts",ISNUMBER(SEARCH("publishing/translations", N3274)),"translations",ISNUMBER(SEARCH("technology/gadgets", N3274)),"gadgets",ISNUMBER(SEARCH("technology/hardware", N3274)),"hardware",ISNUMBER(SEARCH("technology/makerspaces", N3274)),"makerspaces",ISNUMBER(SEARCH("technology/space exploration", N3274)),"space exploration",ISNUMBER(SEARCH("technology/wearables", N3274)),"wearables",ISNUMBER(SEARCH("technology/web", N3274)),"web",ISNUMBER(SEARCH("theater/musical", N3274)),"musical",ISNUMBER(SEARCH("theater/plays", N3274)),"plays",ISNUMBER(SEARCH("theater/spaces", N3274)),"spaces")</f>
        <v>plays</v>
      </c>
      <c r="S3274" s="6">
        <f t="shared" si="258"/>
        <v>42284.500104166669</v>
      </c>
      <c r="T3274" s="6">
        <f t="shared" si="259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tr">
        <f t="shared" si="257"/>
        <v>theater</v>
      </c>
      <c r="R3275" t="str" cm="1">
        <f t="array" ref="R3275">_xlfn.IFS(ISNUMBER(SEARCH("film &amp; video/television", N3275)),"television",ISNUMBER(SEARCH("film &amp; video/animation", N3275)),"animation",ISNUMBER(SEARCH("film &amp; video/documentary", N3275)),"documentary",ISNUMBER(SEARCH("film &amp; video/drama", N3275)),"drama",ISNUMBER(SEARCH("film &amp; video/science fiction", N3275)),"science fiction",ISNUMBER(SEARCH("film &amp; video/shorts", N3275)),"shorts",ISNUMBER(SEARCH("food/food trucks", N3275)),"food trucks",ISNUMBER(SEARCH("food/restaurants", N3275)),"restaurants",ISNUMBER(SEARCH("food/small batch", N3275)),"small batch",ISNUMBER(SEARCH("games/mobile games", N3275)),"mobile games",ISNUMBER(SEARCH("games/tabletop games", N3275)),"tabletop games",ISNUMBER(SEARCH("games/video games", N3275)),"video games",ISNUMBER(SEARCH("music/classical music", N3275)),"classical music",ISNUMBER(SEARCH("music/electronic music", N3275)),"electronic music",ISNUMBER(SEARCH("music/faith", N3275)),"faith",ISNUMBER(SEARCH("music/indie rock", N3275)),"indie rock",ISNUMBER(SEARCH("music/jazz", N3275)),"jazz",ISNUMBER(SEARCH("music/metal", N3275)),"metal",ISNUMBER(SEARCH("music/pop", N3275)),"pop",ISNUMBER(SEARCH("music/rock", N3275)),"rock",ISNUMBER(SEARCH("music/world music", N3275)),"world music",ISNUMBER(SEARCH("journalism/audio", N3275)),"audio",ISNUMBER(SEARCH("photography/nature", N3275)),"nature",ISNUMBER(SEARCH("photography/people", N3275)),"people",ISNUMBER(SEARCH("photography/photobooks", N3275)),"photobooks",ISNUMBER(SEARCH("photography/places", N3275)),"places",ISNUMBER(SEARCH("publishing/art books", N3275)),"art books",ISNUMBER(SEARCH("publishing/children's books", N3275)),"children's books",ISNUMBER(SEARCH("publishing/fiction", N3275)),"fiction",ISNUMBER(SEARCH("publishing/nonfiction", N3275)),"nonfiction",ISNUMBER(SEARCH("publishing/radio &amp; podcasts", N3275)),"radio &amp; podcasts",ISNUMBER(SEARCH("publishing/translations", N3275)),"translations",ISNUMBER(SEARCH("technology/gadgets", N3275)),"gadgets",ISNUMBER(SEARCH("technology/hardware", N3275)),"hardware",ISNUMBER(SEARCH("technology/makerspaces", N3275)),"makerspaces",ISNUMBER(SEARCH("technology/space exploration", N3275)),"space exploration",ISNUMBER(SEARCH("technology/wearables", N3275)),"wearables",ISNUMBER(SEARCH("technology/web", N3275)),"web",ISNUMBER(SEARCH("theater/musical", N3275)),"musical",ISNUMBER(SEARCH("theater/plays", N3275)),"plays",ISNUMBER(SEARCH("theater/spaces", N3275)),"spaces")</f>
        <v>plays</v>
      </c>
      <c r="S3275" s="6">
        <f t="shared" si="258"/>
        <v>42611.801412037035</v>
      </c>
      <c r="T3275" s="6">
        <f t="shared" si="259"/>
        <v>42627.791666666672</v>
      </c>
    </row>
    <row r="3276" spans="1:20" ht="48" hidden="1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tr">
        <f t="shared" si="257"/>
        <v>theater</v>
      </c>
      <c r="R3276" t="str" cm="1">
        <f t="array" ref="R3276">_xlfn.IFS(ISNUMBER(SEARCH("film &amp; video/television", N3276)),"television",ISNUMBER(SEARCH("film &amp; video/animation", N3276)),"animation",ISNUMBER(SEARCH("film &amp; video/documentary", N3276)),"documentary",ISNUMBER(SEARCH("film &amp; video/drama", N3276)),"drama",ISNUMBER(SEARCH("film &amp; video/science fiction", N3276)),"science fiction",ISNUMBER(SEARCH("film &amp; video/shorts", N3276)),"shorts",ISNUMBER(SEARCH("food/food trucks", N3276)),"food trucks",ISNUMBER(SEARCH("food/restaurants", N3276)),"restaurants",ISNUMBER(SEARCH("food/small batch", N3276)),"small batch",ISNUMBER(SEARCH("games/mobile games", N3276)),"mobile games",ISNUMBER(SEARCH("games/tabletop games", N3276)),"tabletop games",ISNUMBER(SEARCH("games/video games", N3276)),"video games",ISNUMBER(SEARCH("music/classical music", N3276)),"classical music",ISNUMBER(SEARCH("music/electronic music", N3276)),"electronic music",ISNUMBER(SEARCH("music/faith", N3276)),"faith",ISNUMBER(SEARCH("music/indie rock", N3276)),"indie rock",ISNUMBER(SEARCH("music/jazz", N3276)),"jazz",ISNUMBER(SEARCH("music/metal", N3276)),"metal",ISNUMBER(SEARCH("music/pop", N3276)),"pop",ISNUMBER(SEARCH("music/rock", N3276)),"rock",ISNUMBER(SEARCH("music/world music", N3276)),"world music",ISNUMBER(SEARCH("journalism/audio", N3276)),"audio",ISNUMBER(SEARCH("photography/nature", N3276)),"nature",ISNUMBER(SEARCH("photography/people", N3276)),"people",ISNUMBER(SEARCH("photography/photobooks", N3276)),"photobooks",ISNUMBER(SEARCH("photography/places", N3276)),"places",ISNUMBER(SEARCH("publishing/art books", N3276)),"art books",ISNUMBER(SEARCH("publishing/children's books", N3276)),"children's books",ISNUMBER(SEARCH("publishing/fiction", N3276)),"fiction",ISNUMBER(SEARCH("publishing/nonfiction", N3276)),"nonfiction",ISNUMBER(SEARCH("publishing/radio &amp; podcasts", N3276)),"radio &amp; podcasts",ISNUMBER(SEARCH("publishing/translations", N3276)),"translations",ISNUMBER(SEARCH("technology/gadgets", N3276)),"gadgets",ISNUMBER(SEARCH("technology/hardware", N3276)),"hardware",ISNUMBER(SEARCH("technology/makerspaces", N3276)),"makerspaces",ISNUMBER(SEARCH("technology/space exploration", N3276)),"space exploration",ISNUMBER(SEARCH("technology/wearables", N3276)),"wearables",ISNUMBER(SEARCH("technology/web", N3276)),"web",ISNUMBER(SEARCH("theater/musical", N3276)),"musical",ISNUMBER(SEARCH("theater/plays", N3276)),"plays",ISNUMBER(SEARCH("theater/spaces", N3276)),"spaces")</f>
        <v>plays</v>
      </c>
      <c r="S3276" s="6">
        <f t="shared" si="258"/>
        <v>42400.704537037032</v>
      </c>
      <c r="T3276" s="6">
        <f t="shared" si="259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tr">
        <f t="shared" si="257"/>
        <v>theater</v>
      </c>
      <c r="R3277" t="str" cm="1">
        <f t="array" ref="R3277">_xlfn.IFS(ISNUMBER(SEARCH("film &amp; video/television", N3277)),"television",ISNUMBER(SEARCH("film &amp; video/animation", N3277)),"animation",ISNUMBER(SEARCH("film &amp; video/documentary", N3277)),"documentary",ISNUMBER(SEARCH("film &amp; video/drama", N3277)),"drama",ISNUMBER(SEARCH("film &amp; video/science fiction", N3277)),"science fiction",ISNUMBER(SEARCH("film &amp; video/shorts", N3277)),"shorts",ISNUMBER(SEARCH("food/food trucks", N3277)),"food trucks",ISNUMBER(SEARCH("food/restaurants", N3277)),"restaurants",ISNUMBER(SEARCH("food/small batch", N3277)),"small batch",ISNUMBER(SEARCH("games/mobile games", N3277)),"mobile games",ISNUMBER(SEARCH("games/tabletop games", N3277)),"tabletop games",ISNUMBER(SEARCH("games/video games", N3277)),"video games",ISNUMBER(SEARCH("music/classical music", N3277)),"classical music",ISNUMBER(SEARCH("music/electronic music", N3277)),"electronic music",ISNUMBER(SEARCH("music/faith", N3277)),"faith",ISNUMBER(SEARCH("music/indie rock", N3277)),"indie rock",ISNUMBER(SEARCH("music/jazz", N3277)),"jazz",ISNUMBER(SEARCH("music/metal", N3277)),"metal",ISNUMBER(SEARCH("music/pop", N3277)),"pop",ISNUMBER(SEARCH("music/rock", N3277)),"rock",ISNUMBER(SEARCH("music/world music", N3277)),"world music",ISNUMBER(SEARCH("journalism/audio", N3277)),"audio",ISNUMBER(SEARCH("photography/nature", N3277)),"nature",ISNUMBER(SEARCH("photography/people", N3277)),"people",ISNUMBER(SEARCH("photography/photobooks", N3277)),"photobooks",ISNUMBER(SEARCH("photography/places", N3277)),"places",ISNUMBER(SEARCH("publishing/art books", N3277)),"art books",ISNUMBER(SEARCH("publishing/children's books", N3277)),"children's books",ISNUMBER(SEARCH("publishing/fiction", N3277)),"fiction",ISNUMBER(SEARCH("publishing/nonfiction", N3277)),"nonfiction",ISNUMBER(SEARCH("publishing/radio &amp; podcasts", N3277)),"radio &amp; podcasts",ISNUMBER(SEARCH("publishing/translations", N3277)),"translations",ISNUMBER(SEARCH("technology/gadgets", N3277)),"gadgets",ISNUMBER(SEARCH("technology/hardware", N3277)),"hardware",ISNUMBER(SEARCH("technology/makerspaces", N3277)),"makerspaces",ISNUMBER(SEARCH("technology/space exploration", N3277)),"space exploration",ISNUMBER(SEARCH("technology/wearables", N3277)),"wearables",ISNUMBER(SEARCH("technology/web", N3277)),"web",ISNUMBER(SEARCH("theater/musical", N3277)),"musical",ISNUMBER(SEARCH("theater/plays", N3277)),"plays",ISNUMBER(SEARCH("theater/spaces", N3277)),"spaces")</f>
        <v>plays</v>
      </c>
      <c r="S3277" s="6">
        <f t="shared" si="258"/>
        <v>42017.88045138889</v>
      </c>
      <c r="T3277" s="6">
        <f t="shared" si="259"/>
        <v>42044.1875</v>
      </c>
    </row>
    <row r="3278" spans="1:20" ht="48" hidden="1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tr">
        <f t="shared" si="257"/>
        <v>theater</v>
      </c>
      <c r="R3278" t="str" cm="1">
        <f t="array" ref="R3278">_xlfn.IFS(ISNUMBER(SEARCH("film &amp; video/television", N3278)),"television",ISNUMBER(SEARCH("film &amp; video/animation", N3278)),"animation",ISNUMBER(SEARCH("film &amp; video/documentary", N3278)),"documentary",ISNUMBER(SEARCH("film &amp; video/drama", N3278)),"drama",ISNUMBER(SEARCH("film &amp; video/science fiction", N3278)),"science fiction",ISNUMBER(SEARCH("film &amp; video/shorts", N3278)),"shorts",ISNUMBER(SEARCH("food/food trucks", N3278)),"food trucks",ISNUMBER(SEARCH("food/restaurants", N3278)),"restaurants",ISNUMBER(SEARCH("food/small batch", N3278)),"small batch",ISNUMBER(SEARCH("games/mobile games", N3278)),"mobile games",ISNUMBER(SEARCH("games/tabletop games", N3278)),"tabletop games",ISNUMBER(SEARCH("games/video games", N3278)),"video games",ISNUMBER(SEARCH("music/classical music", N3278)),"classical music",ISNUMBER(SEARCH("music/electronic music", N3278)),"electronic music",ISNUMBER(SEARCH("music/faith", N3278)),"faith",ISNUMBER(SEARCH("music/indie rock", N3278)),"indie rock",ISNUMBER(SEARCH("music/jazz", N3278)),"jazz",ISNUMBER(SEARCH("music/metal", N3278)),"metal",ISNUMBER(SEARCH("music/pop", N3278)),"pop",ISNUMBER(SEARCH("music/rock", N3278)),"rock",ISNUMBER(SEARCH("music/world music", N3278)),"world music",ISNUMBER(SEARCH("journalism/audio", N3278)),"audio",ISNUMBER(SEARCH("photography/nature", N3278)),"nature",ISNUMBER(SEARCH("photography/people", N3278)),"people",ISNUMBER(SEARCH("photography/photobooks", N3278)),"photobooks",ISNUMBER(SEARCH("photography/places", N3278)),"places",ISNUMBER(SEARCH("publishing/art books", N3278)),"art books",ISNUMBER(SEARCH("publishing/children's books", N3278)),"children's books",ISNUMBER(SEARCH("publishing/fiction", N3278)),"fiction",ISNUMBER(SEARCH("publishing/nonfiction", N3278)),"nonfiction",ISNUMBER(SEARCH("publishing/radio &amp; podcasts", N3278)),"radio &amp; podcasts",ISNUMBER(SEARCH("publishing/translations", N3278)),"translations",ISNUMBER(SEARCH("technology/gadgets", N3278)),"gadgets",ISNUMBER(SEARCH("technology/hardware", N3278)),"hardware",ISNUMBER(SEARCH("technology/makerspaces", N3278)),"makerspaces",ISNUMBER(SEARCH("technology/space exploration", N3278)),"space exploration",ISNUMBER(SEARCH("technology/wearables", N3278)),"wearables",ISNUMBER(SEARCH("technology/web", N3278)),"web",ISNUMBER(SEARCH("theater/musical", N3278)),"musical",ISNUMBER(SEARCH("theater/plays", N3278)),"plays",ISNUMBER(SEARCH("theater/spaces", N3278)),"spaces")</f>
        <v>plays</v>
      </c>
      <c r="S3278" s="6">
        <f t="shared" si="258"/>
        <v>42426.949988425928</v>
      </c>
      <c r="T3278" s="6">
        <f t="shared" si="259"/>
        <v>42461.165972222225</v>
      </c>
    </row>
    <row r="3279" spans="1:20" ht="48" hidden="1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tr">
        <f t="shared" si="257"/>
        <v>theater</v>
      </c>
      <c r="R3279" t="str" cm="1">
        <f t="array" ref="R3279">_xlfn.IFS(ISNUMBER(SEARCH("film &amp; video/television", N3279)),"television",ISNUMBER(SEARCH("film &amp; video/animation", N3279)),"animation",ISNUMBER(SEARCH("film &amp; video/documentary", N3279)),"documentary",ISNUMBER(SEARCH("film &amp; video/drama", N3279)),"drama",ISNUMBER(SEARCH("film &amp; video/science fiction", N3279)),"science fiction",ISNUMBER(SEARCH("film &amp; video/shorts", N3279)),"shorts",ISNUMBER(SEARCH("food/food trucks", N3279)),"food trucks",ISNUMBER(SEARCH("food/restaurants", N3279)),"restaurants",ISNUMBER(SEARCH("food/small batch", N3279)),"small batch",ISNUMBER(SEARCH("games/mobile games", N3279)),"mobile games",ISNUMBER(SEARCH("games/tabletop games", N3279)),"tabletop games",ISNUMBER(SEARCH("games/video games", N3279)),"video games",ISNUMBER(SEARCH("music/classical music", N3279)),"classical music",ISNUMBER(SEARCH("music/electronic music", N3279)),"electronic music",ISNUMBER(SEARCH("music/faith", N3279)),"faith",ISNUMBER(SEARCH("music/indie rock", N3279)),"indie rock",ISNUMBER(SEARCH("music/jazz", N3279)),"jazz",ISNUMBER(SEARCH("music/metal", N3279)),"metal",ISNUMBER(SEARCH("music/pop", N3279)),"pop",ISNUMBER(SEARCH("music/rock", N3279)),"rock",ISNUMBER(SEARCH("music/world music", N3279)),"world music",ISNUMBER(SEARCH("journalism/audio", N3279)),"audio",ISNUMBER(SEARCH("photography/nature", N3279)),"nature",ISNUMBER(SEARCH("photography/people", N3279)),"people",ISNUMBER(SEARCH("photography/photobooks", N3279)),"photobooks",ISNUMBER(SEARCH("photography/places", N3279)),"places",ISNUMBER(SEARCH("publishing/art books", N3279)),"art books",ISNUMBER(SEARCH("publishing/children's books", N3279)),"children's books",ISNUMBER(SEARCH("publishing/fiction", N3279)),"fiction",ISNUMBER(SEARCH("publishing/nonfiction", N3279)),"nonfiction",ISNUMBER(SEARCH("publishing/radio &amp; podcasts", N3279)),"radio &amp; podcasts",ISNUMBER(SEARCH("publishing/translations", N3279)),"translations",ISNUMBER(SEARCH("technology/gadgets", N3279)),"gadgets",ISNUMBER(SEARCH("technology/hardware", N3279)),"hardware",ISNUMBER(SEARCH("technology/makerspaces", N3279)),"makerspaces",ISNUMBER(SEARCH("technology/space exploration", N3279)),"space exploration",ISNUMBER(SEARCH("technology/wearables", N3279)),"wearables",ISNUMBER(SEARCH("technology/web", N3279)),"web",ISNUMBER(SEARCH("theater/musical", N3279)),"musical",ISNUMBER(SEARCH("theater/plays", N3279)),"plays",ISNUMBER(SEARCH("theater/spaces", N3279)),"spaces")</f>
        <v>plays</v>
      </c>
      <c r="S3279" s="6">
        <f t="shared" si="258"/>
        <v>41931.682939814818</v>
      </c>
      <c r="T3279" s="6">
        <f t="shared" si="259"/>
        <v>41961.724606481483</v>
      </c>
    </row>
    <row r="3280" spans="1:20" ht="48" hidden="1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tr">
        <f t="shared" si="257"/>
        <v>theater</v>
      </c>
      <c r="R3280" t="str" cm="1">
        <f t="array" ref="R3280">_xlfn.IFS(ISNUMBER(SEARCH("film &amp; video/television", N3280)),"television",ISNUMBER(SEARCH("film &amp; video/animation", N3280)),"animation",ISNUMBER(SEARCH("film &amp; video/documentary", N3280)),"documentary",ISNUMBER(SEARCH("film &amp; video/drama", N3280)),"drama",ISNUMBER(SEARCH("film &amp; video/science fiction", N3280)),"science fiction",ISNUMBER(SEARCH("film &amp; video/shorts", N3280)),"shorts",ISNUMBER(SEARCH("food/food trucks", N3280)),"food trucks",ISNUMBER(SEARCH("food/restaurants", N3280)),"restaurants",ISNUMBER(SEARCH("food/small batch", N3280)),"small batch",ISNUMBER(SEARCH("games/mobile games", N3280)),"mobile games",ISNUMBER(SEARCH("games/tabletop games", N3280)),"tabletop games",ISNUMBER(SEARCH("games/video games", N3280)),"video games",ISNUMBER(SEARCH("music/classical music", N3280)),"classical music",ISNUMBER(SEARCH("music/electronic music", N3280)),"electronic music",ISNUMBER(SEARCH("music/faith", N3280)),"faith",ISNUMBER(SEARCH("music/indie rock", N3280)),"indie rock",ISNUMBER(SEARCH("music/jazz", N3280)),"jazz",ISNUMBER(SEARCH("music/metal", N3280)),"metal",ISNUMBER(SEARCH("music/pop", N3280)),"pop",ISNUMBER(SEARCH("music/rock", N3280)),"rock",ISNUMBER(SEARCH("music/world music", N3280)),"world music",ISNUMBER(SEARCH("journalism/audio", N3280)),"audio",ISNUMBER(SEARCH("photography/nature", N3280)),"nature",ISNUMBER(SEARCH("photography/people", N3280)),"people",ISNUMBER(SEARCH("photography/photobooks", N3280)),"photobooks",ISNUMBER(SEARCH("photography/places", N3280)),"places",ISNUMBER(SEARCH("publishing/art books", N3280)),"art books",ISNUMBER(SEARCH("publishing/children's books", N3280)),"children's books",ISNUMBER(SEARCH("publishing/fiction", N3280)),"fiction",ISNUMBER(SEARCH("publishing/nonfiction", N3280)),"nonfiction",ISNUMBER(SEARCH("publishing/radio &amp; podcasts", N3280)),"radio &amp; podcasts",ISNUMBER(SEARCH("publishing/translations", N3280)),"translations",ISNUMBER(SEARCH("technology/gadgets", N3280)),"gadgets",ISNUMBER(SEARCH("technology/hardware", N3280)),"hardware",ISNUMBER(SEARCH("technology/makerspaces", N3280)),"makerspaces",ISNUMBER(SEARCH("technology/space exploration", N3280)),"space exploration",ISNUMBER(SEARCH("technology/wearables", N3280)),"wearables",ISNUMBER(SEARCH("technology/web", N3280)),"web",ISNUMBER(SEARCH("theater/musical", N3280)),"musical",ISNUMBER(SEARCH("theater/plays", N3280)),"plays",ISNUMBER(SEARCH("theater/spaces", N3280)),"spaces")</f>
        <v>plays</v>
      </c>
      <c r="S3280" s="6">
        <f t="shared" si="258"/>
        <v>42124.848414351851</v>
      </c>
      <c r="T3280" s="6">
        <f t="shared" si="259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tr">
        <f t="shared" si="257"/>
        <v>theater</v>
      </c>
      <c r="R3281" t="str" cm="1">
        <f t="array" ref="R3281">_xlfn.IFS(ISNUMBER(SEARCH("film &amp; video/television", N3281)),"television",ISNUMBER(SEARCH("film &amp; video/animation", N3281)),"animation",ISNUMBER(SEARCH("film &amp; video/documentary", N3281)),"documentary",ISNUMBER(SEARCH("film &amp; video/drama", N3281)),"drama",ISNUMBER(SEARCH("film &amp; video/science fiction", N3281)),"science fiction",ISNUMBER(SEARCH("film &amp; video/shorts", N3281)),"shorts",ISNUMBER(SEARCH("food/food trucks", N3281)),"food trucks",ISNUMBER(SEARCH("food/restaurants", N3281)),"restaurants",ISNUMBER(SEARCH("food/small batch", N3281)),"small batch",ISNUMBER(SEARCH("games/mobile games", N3281)),"mobile games",ISNUMBER(SEARCH("games/tabletop games", N3281)),"tabletop games",ISNUMBER(SEARCH("games/video games", N3281)),"video games",ISNUMBER(SEARCH("music/classical music", N3281)),"classical music",ISNUMBER(SEARCH("music/electronic music", N3281)),"electronic music",ISNUMBER(SEARCH("music/faith", N3281)),"faith",ISNUMBER(SEARCH("music/indie rock", N3281)),"indie rock",ISNUMBER(SEARCH("music/jazz", N3281)),"jazz",ISNUMBER(SEARCH("music/metal", N3281)),"metal",ISNUMBER(SEARCH("music/pop", N3281)),"pop",ISNUMBER(SEARCH("music/rock", N3281)),"rock",ISNUMBER(SEARCH("music/world music", N3281)),"world music",ISNUMBER(SEARCH("journalism/audio", N3281)),"audio",ISNUMBER(SEARCH("photography/nature", N3281)),"nature",ISNUMBER(SEARCH("photography/people", N3281)),"people",ISNUMBER(SEARCH("photography/photobooks", N3281)),"photobooks",ISNUMBER(SEARCH("photography/places", N3281)),"places",ISNUMBER(SEARCH("publishing/art books", N3281)),"art books",ISNUMBER(SEARCH("publishing/children's books", N3281)),"children's books",ISNUMBER(SEARCH("publishing/fiction", N3281)),"fiction",ISNUMBER(SEARCH("publishing/nonfiction", N3281)),"nonfiction",ISNUMBER(SEARCH("publishing/radio &amp; podcasts", N3281)),"radio &amp; podcasts",ISNUMBER(SEARCH("publishing/translations", N3281)),"translations",ISNUMBER(SEARCH("technology/gadgets", N3281)),"gadgets",ISNUMBER(SEARCH("technology/hardware", N3281)),"hardware",ISNUMBER(SEARCH("technology/makerspaces", N3281)),"makerspaces",ISNUMBER(SEARCH("technology/space exploration", N3281)),"space exploration",ISNUMBER(SEARCH("technology/wearables", N3281)),"wearables",ISNUMBER(SEARCH("technology/web", N3281)),"web",ISNUMBER(SEARCH("theater/musical", N3281)),"musical",ISNUMBER(SEARCH("theater/plays", N3281)),"plays",ISNUMBER(SEARCH("theater/spaces", N3281)),"spaces")</f>
        <v>plays</v>
      </c>
      <c r="S3281" s="6">
        <f t="shared" si="258"/>
        <v>42431.102534722217</v>
      </c>
      <c r="T3281" s="6">
        <f t="shared" si="259"/>
        <v>42461.06086805556</v>
      </c>
    </row>
    <row r="3282" spans="1:20" ht="48" hidden="1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tr">
        <f t="shared" si="257"/>
        <v>theater</v>
      </c>
      <c r="R3282" t="str" cm="1">
        <f t="array" ref="R3282">_xlfn.IFS(ISNUMBER(SEARCH("film &amp; video/television", N3282)),"television",ISNUMBER(SEARCH("film &amp; video/animation", N3282)),"animation",ISNUMBER(SEARCH("film &amp; video/documentary", N3282)),"documentary",ISNUMBER(SEARCH("film &amp; video/drama", N3282)),"drama",ISNUMBER(SEARCH("film &amp; video/science fiction", N3282)),"science fiction",ISNUMBER(SEARCH("film &amp; video/shorts", N3282)),"shorts",ISNUMBER(SEARCH("food/food trucks", N3282)),"food trucks",ISNUMBER(SEARCH("food/restaurants", N3282)),"restaurants",ISNUMBER(SEARCH("food/small batch", N3282)),"small batch",ISNUMBER(SEARCH("games/mobile games", N3282)),"mobile games",ISNUMBER(SEARCH("games/tabletop games", N3282)),"tabletop games",ISNUMBER(SEARCH("games/video games", N3282)),"video games",ISNUMBER(SEARCH("music/classical music", N3282)),"classical music",ISNUMBER(SEARCH("music/electronic music", N3282)),"electronic music",ISNUMBER(SEARCH("music/faith", N3282)),"faith",ISNUMBER(SEARCH("music/indie rock", N3282)),"indie rock",ISNUMBER(SEARCH("music/jazz", N3282)),"jazz",ISNUMBER(SEARCH("music/metal", N3282)),"metal",ISNUMBER(SEARCH("music/pop", N3282)),"pop",ISNUMBER(SEARCH("music/rock", N3282)),"rock",ISNUMBER(SEARCH("music/world music", N3282)),"world music",ISNUMBER(SEARCH("journalism/audio", N3282)),"audio",ISNUMBER(SEARCH("photography/nature", N3282)),"nature",ISNUMBER(SEARCH("photography/people", N3282)),"people",ISNUMBER(SEARCH("photography/photobooks", N3282)),"photobooks",ISNUMBER(SEARCH("photography/places", N3282)),"places",ISNUMBER(SEARCH("publishing/art books", N3282)),"art books",ISNUMBER(SEARCH("publishing/children's books", N3282)),"children's books",ISNUMBER(SEARCH("publishing/fiction", N3282)),"fiction",ISNUMBER(SEARCH("publishing/nonfiction", N3282)),"nonfiction",ISNUMBER(SEARCH("publishing/radio &amp; podcasts", N3282)),"radio &amp; podcasts",ISNUMBER(SEARCH("publishing/translations", N3282)),"translations",ISNUMBER(SEARCH("technology/gadgets", N3282)),"gadgets",ISNUMBER(SEARCH("technology/hardware", N3282)),"hardware",ISNUMBER(SEARCH("technology/makerspaces", N3282)),"makerspaces",ISNUMBER(SEARCH("technology/space exploration", N3282)),"space exploration",ISNUMBER(SEARCH("technology/wearables", N3282)),"wearables",ISNUMBER(SEARCH("technology/web", N3282)),"web",ISNUMBER(SEARCH("theater/musical", N3282)),"musical",ISNUMBER(SEARCH("theater/plays", N3282)),"plays",ISNUMBER(SEARCH("theater/spaces", N3282)),"spaces")</f>
        <v>plays</v>
      </c>
      <c r="S3282" s="6">
        <f t="shared" si="258"/>
        <v>42121.756921296299</v>
      </c>
      <c r="T3282" s="6">
        <f t="shared" si="259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tr">
        <f t="shared" si="257"/>
        <v>theater</v>
      </c>
      <c r="R3283" t="str" cm="1">
        <f t="array" ref="R3283">_xlfn.IFS(ISNUMBER(SEARCH("film &amp; video/television", N3283)),"television",ISNUMBER(SEARCH("film &amp; video/animation", N3283)),"animation",ISNUMBER(SEARCH("film &amp; video/documentary", N3283)),"documentary",ISNUMBER(SEARCH("film &amp; video/drama", N3283)),"drama",ISNUMBER(SEARCH("film &amp; video/science fiction", N3283)),"science fiction",ISNUMBER(SEARCH("film &amp; video/shorts", N3283)),"shorts",ISNUMBER(SEARCH("food/food trucks", N3283)),"food trucks",ISNUMBER(SEARCH("food/restaurants", N3283)),"restaurants",ISNUMBER(SEARCH("food/small batch", N3283)),"small batch",ISNUMBER(SEARCH("games/mobile games", N3283)),"mobile games",ISNUMBER(SEARCH("games/tabletop games", N3283)),"tabletop games",ISNUMBER(SEARCH("games/video games", N3283)),"video games",ISNUMBER(SEARCH("music/classical music", N3283)),"classical music",ISNUMBER(SEARCH("music/electronic music", N3283)),"electronic music",ISNUMBER(SEARCH("music/faith", N3283)),"faith",ISNUMBER(SEARCH("music/indie rock", N3283)),"indie rock",ISNUMBER(SEARCH("music/jazz", N3283)),"jazz",ISNUMBER(SEARCH("music/metal", N3283)),"metal",ISNUMBER(SEARCH("music/pop", N3283)),"pop",ISNUMBER(SEARCH("music/rock", N3283)),"rock",ISNUMBER(SEARCH("music/world music", N3283)),"world music",ISNUMBER(SEARCH("journalism/audio", N3283)),"audio",ISNUMBER(SEARCH("photography/nature", N3283)),"nature",ISNUMBER(SEARCH("photography/people", N3283)),"people",ISNUMBER(SEARCH("photography/photobooks", N3283)),"photobooks",ISNUMBER(SEARCH("photography/places", N3283)),"places",ISNUMBER(SEARCH("publishing/art books", N3283)),"art books",ISNUMBER(SEARCH("publishing/children's books", N3283)),"children's books",ISNUMBER(SEARCH("publishing/fiction", N3283)),"fiction",ISNUMBER(SEARCH("publishing/nonfiction", N3283)),"nonfiction",ISNUMBER(SEARCH("publishing/radio &amp; podcasts", N3283)),"radio &amp; podcasts",ISNUMBER(SEARCH("publishing/translations", N3283)),"translations",ISNUMBER(SEARCH("technology/gadgets", N3283)),"gadgets",ISNUMBER(SEARCH("technology/hardware", N3283)),"hardware",ISNUMBER(SEARCH("technology/makerspaces", N3283)),"makerspaces",ISNUMBER(SEARCH("technology/space exploration", N3283)),"space exploration",ISNUMBER(SEARCH("technology/wearables", N3283)),"wearables",ISNUMBER(SEARCH("technology/web", N3283)),"web",ISNUMBER(SEARCH("theater/musical", N3283)),"musical",ISNUMBER(SEARCH("theater/plays", N3283)),"plays",ISNUMBER(SEARCH("theater/spaces", N3283)),"spaces")</f>
        <v>plays</v>
      </c>
      <c r="S3283" s="6">
        <f t="shared" si="258"/>
        <v>42219.019733796296</v>
      </c>
      <c r="T3283" s="6">
        <f t="shared" si="259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tr">
        <f t="shared" si="257"/>
        <v>theater</v>
      </c>
      <c r="R3284" t="str" cm="1">
        <f t="array" ref="R3284">_xlfn.IFS(ISNUMBER(SEARCH("film &amp; video/television", N3284)),"television",ISNUMBER(SEARCH("film &amp; video/animation", N3284)),"animation",ISNUMBER(SEARCH("film &amp; video/documentary", N3284)),"documentary",ISNUMBER(SEARCH("film &amp; video/drama", N3284)),"drama",ISNUMBER(SEARCH("film &amp; video/science fiction", N3284)),"science fiction",ISNUMBER(SEARCH("film &amp; video/shorts", N3284)),"shorts",ISNUMBER(SEARCH("food/food trucks", N3284)),"food trucks",ISNUMBER(SEARCH("food/restaurants", N3284)),"restaurants",ISNUMBER(SEARCH("food/small batch", N3284)),"small batch",ISNUMBER(SEARCH("games/mobile games", N3284)),"mobile games",ISNUMBER(SEARCH("games/tabletop games", N3284)),"tabletop games",ISNUMBER(SEARCH("games/video games", N3284)),"video games",ISNUMBER(SEARCH("music/classical music", N3284)),"classical music",ISNUMBER(SEARCH("music/electronic music", N3284)),"electronic music",ISNUMBER(SEARCH("music/faith", N3284)),"faith",ISNUMBER(SEARCH("music/indie rock", N3284)),"indie rock",ISNUMBER(SEARCH("music/jazz", N3284)),"jazz",ISNUMBER(SEARCH("music/metal", N3284)),"metal",ISNUMBER(SEARCH("music/pop", N3284)),"pop",ISNUMBER(SEARCH("music/rock", N3284)),"rock",ISNUMBER(SEARCH("music/world music", N3284)),"world music",ISNUMBER(SEARCH("journalism/audio", N3284)),"audio",ISNUMBER(SEARCH("photography/nature", N3284)),"nature",ISNUMBER(SEARCH("photography/people", N3284)),"people",ISNUMBER(SEARCH("photography/photobooks", N3284)),"photobooks",ISNUMBER(SEARCH("photography/places", N3284)),"places",ISNUMBER(SEARCH("publishing/art books", N3284)),"art books",ISNUMBER(SEARCH("publishing/children's books", N3284)),"children's books",ISNUMBER(SEARCH("publishing/fiction", N3284)),"fiction",ISNUMBER(SEARCH("publishing/nonfiction", N3284)),"nonfiction",ISNUMBER(SEARCH("publishing/radio &amp; podcasts", N3284)),"radio &amp; podcasts",ISNUMBER(SEARCH("publishing/translations", N3284)),"translations",ISNUMBER(SEARCH("technology/gadgets", N3284)),"gadgets",ISNUMBER(SEARCH("technology/hardware", N3284)),"hardware",ISNUMBER(SEARCH("technology/makerspaces", N3284)),"makerspaces",ISNUMBER(SEARCH("technology/space exploration", N3284)),"space exploration",ISNUMBER(SEARCH("technology/wearables", N3284)),"wearables",ISNUMBER(SEARCH("technology/web", N3284)),"web",ISNUMBER(SEARCH("theater/musical", N3284)),"musical",ISNUMBER(SEARCH("theater/plays", N3284)),"plays",ISNUMBER(SEARCH("theater/spaces", N3284)),"spaces")</f>
        <v>plays</v>
      </c>
      <c r="S3284" s="6">
        <f t="shared" si="258"/>
        <v>42445.19430555556</v>
      </c>
      <c r="T3284" s="6">
        <f t="shared" si="259"/>
        <v>42489.19430555556</v>
      </c>
    </row>
    <row r="3285" spans="1:20" ht="48" hidden="1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tr">
        <f t="shared" si="257"/>
        <v>theater</v>
      </c>
      <c r="R3285" t="str" cm="1">
        <f t="array" ref="R3285">_xlfn.IFS(ISNUMBER(SEARCH("film &amp; video/television", N3285)),"television",ISNUMBER(SEARCH("film &amp; video/animation", N3285)),"animation",ISNUMBER(SEARCH("film &amp; video/documentary", N3285)),"documentary",ISNUMBER(SEARCH("film &amp; video/drama", N3285)),"drama",ISNUMBER(SEARCH("film &amp; video/science fiction", N3285)),"science fiction",ISNUMBER(SEARCH("film &amp; video/shorts", N3285)),"shorts",ISNUMBER(SEARCH("food/food trucks", N3285)),"food trucks",ISNUMBER(SEARCH("food/restaurants", N3285)),"restaurants",ISNUMBER(SEARCH("food/small batch", N3285)),"small batch",ISNUMBER(SEARCH("games/mobile games", N3285)),"mobile games",ISNUMBER(SEARCH("games/tabletop games", N3285)),"tabletop games",ISNUMBER(SEARCH("games/video games", N3285)),"video games",ISNUMBER(SEARCH("music/classical music", N3285)),"classical music",ISNUMBER(SEARCH("music/electronic music", N3285)),"electronic music",ISNUMBER(SEARCH("music/faith", N3285)),"faith",ISNUMBER(SEARCH("music/indie rock", N3285)),"indie rock",ISNUMBER(SEARCH("music/jazz", N3285)),"jazz",ISNUMBER(SEARCH("music/metal", N3285)),"metal",ISNUMBER(SEARCH("music/pop", N3285)),"pop",ISNUMBER(SEARCH("music/rock", N3285)),"rock",ISNUMBER(SEARCH("music/world music", N3285)),"world music",ISNUMBER(SEARCH("journalism/audio", N3285)),"audio",ISNUMBER(SEARCH("photography/nature", N3285)),"nature",ISNUMBER(SEARCH("photography/people", N3285)),"people",ISNUMBER(SEARCH("photography/photobooks", N3285)),"photobooks",ISNUMBER(SEARCH("photography/places", N3285)),"places",ISNUMBER(SEARCH("publishing/art books", N3285)),"art books",ISNUMBER(SEARCH("publishing/children's books", N3285)),"children's books",ISNUMBER(SEARCH("publishing/fiction", N3285)),"fiction",ISNUMBER(SEARCH("publishing/nonfiction", N3285)),"nonfiction",ISNUMBER(SEARCH("publishing/radio &amp; podcasts", N3285)),"radio &amp; podcasts",ISNUMBER(SEARCH("publishing/translations", N3285)),"translations",ISNUMBER(SEARCH("technology/gadgets", N3285)),"gadgets",ISNUMBER(SEARCH("technology/hardware", N3285)),"hardware",ISNUMBER(SEARCH("technology/makerspaces", N3285)),"makerspaces",ISNUMBER(SEARCH("technology/space exploration", N3285)),"space exploration",ISNUMBER(SEARCH("technology/wearables", N3285)),"wearables",ISNUMBER(SEARCH("technology/web", N3285)),"web",ISNUMBER(SEARCH("theater/musical", N3285)),"musical",ISNUMBER(SEARCH("theater/plays", N3285)),"plays",ISNUMBER(SEARCH("theater/spaces", N3285)),"spaces")</f>
        <v>plays</v>
      </c>
      <c r="S3285" s="6">
        <f t="shared" si="258"/>
        <v>42379.74418981481</v>
      </c>
      <c r="T3285" s="6">
        <f t="shared" si="259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tr">
        <f t="shared" si="257"/>
        <v>theater</v>
      </c>
      <c r="R3286" t="str" cm="1">
        <f t="array" ref="R3286">_xlfn.IFS(ISNUMBER(SEARCH("film &amp; video/television", N3286)),"television",ISNUMBER(SEARCH("film &amp; video/animation", N3286)),"animation",ISNUMBER(SEARCH("film &amp; video/documentary", N3286)),"documentary",ISNUMBER(SEARCH("film &amp; video/drama", N3286)),"drama",ISNUMBER(SEARCH("film &amp; video/science fiction", N3286)),"science fiction",ISNUMBER(SEARCH("film &amp; video/shorts", N3286)),"shorts",ISNUMBER(SEARCH("food/food trucks", N3286)),"food trucks",ISNUMBER(SEARCH("food/restaurants", N3286)),"restaurants",ISNUMBER(SEARCH("food/small batch", N3286)),"small batch",ISNUMBER(SEARCH("games/mobile games", N3286)),"mobile games",ISNUMBER(SEARCH("games/tabletop games", N3286)),"tabletop games",ISNUMBER(SEARCH("games/video games", N3286)),"video games",ISNUMBER(SEARCH("music/classical music", N3286)),"classical music",ISNUMBER(SEARCH("music/electronic music", N3286)),"electronic music",ISNUMBER(SEARCH("music/faith", N3286)),"faith",ISNUMBER(SEARCH("music/indie rock", N3286)),"indie rock",ISNUMBER(SEARCH("music/jazz", N3286)),"jazz",ISNUMBER(SEARCH("music/metal", N3286)),"metal",ISNUMBER(SEARCH("music/pop", N3286)),"pop",ISNUMBER(SEARCH("music/rock", N3286)),"rock",ISNUMBER(SEARCH("music/world music", N3286)),"world music",ISNUMBER(SEARCH("journalism/audio", N3286)),"audio",ISNUMBER(SEARCH("photography/nature", N3286)),"nature",ISNUMBER(SEARCH("photography/people", N3286)),"people",ISNUMBER(SEARCH("photography/photobooks", N3286)),"photobooks",ISNUMBER(SEARCH("photography/places", N3286)),"places",ISNUMBER(SEARCH("publishing/art books", N3286)),"art books",ISNUMBER(SEARCH("publishing/children's books", N3286)),"children's books",ISNUMBER(SEARCH("publishing/fiction", N3286)),"fiction",ISNUMBER(SEARCH("publishing/nonfiction", N3286)),"nonfiction",ISNUMBER(SEARCH("publishing/radio &amp; podcasts", N3286)),"radio &amp; podcasts",ISNUMBER(SEARCH("publishing/translations", N3286)),"translations",ISNUMBER(SEARCH("technology/gadgets", N3286)),"gadgets",ISNUMBER(SEARCH("technology/hardware", N3286)),"hardware",ISNUMBER(SEARCH("technology/makerspaces", N3286)),"makerspaces",ISNUMBER(SEARCH("technology/space exploration", N3286)),"space exploration",ISNUMBER(SEARCH("technology/wearables", N3286)),"wearables",ISNUMBER(SEARCH("technology/web", N3286)),"web",ISNUMBER(SEARCH("theater/musical", N3286)),"musical",ISNUMBER(SEARCH("theater/plays", N3286)),"plays",ISNUMBER(SEARCH("theater/spaces", N3286)),"spaces")</f>
        <v>plays</v>
      </c>
      <c r="S3286" s="6">
        <f t="shared" si="258"/>
        <v>42380.884872685187</v>
      </c>
      <c r="T3286" s="6">
        <f t="shared" si="259"/>
        <v>42398.249305555553</v>
      </c>
    </row>
    <row r="3287" spans="1:20" ht="16" hidden="1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tr">
        <f t="shared" si="257"/>
        <v>theater</v>
      </c>
      <c r="R3287" t="str" cm="1">
        <f t="array" ref="R3287">_xlfn.IFS(ISNUMBER(SEARCH("film &amp; video/television", N3287)),"television",ISNUMBER(SEARCH("film &amp; video/animation", N3287)),"animation",ISNUMBER(SEARCH("film &amp; video/documentary", N3287)),"documentary",ISNUMBER(SEARCH("film &amp; video/drama", N3287)),"drama",ISNUMBER(SEARCH("film &amp; video/science fiction", N3287)),"science fiction",ISNUMBER(SEARCH("film &amp; video/shorts", N3287)),"shorts",ISNUMBER(SEARCH("food/food trucks", N3287)),"food trucks",ISNUMBER(SEARCH("food/restaurants", N3287)),"restaurants",ISNUMBER(SEARCH("food/small batch", N3287)),"small batch",ISNUMBER(SEARCH("games/mobile games", N3287)),"mobile games",ISNUMBER(SEARCH("games/tabletop games", N3287)),"tabletop games",ISNUMBER(SEARCH("games/video games", N3287)),"video games",ISNUMBER(SEARCH("music/classical music", N3287)),"classical music",ISNUMBER(SEARCH("music/electronic music", N3287)),"electronic music",ISNUMBER(SEARCH("music/faith", N3287)),"faith",ISNUMBER(SEARCH("music/indie rock", N3287)),"indie rock",ISNUMBER(SEARCH("music/jazz", N3287)),"jazz",ISNUMBER(SEARCH("music/metal", N3287)),"metal",ISNUMBER(SEARCH("music/pop", N3287)),"pop",ISNUMBER(SEARCH("music/rock", N3287)),"rock",ISNUMBER(SEARCH("music/world music", N3287)),"world music",ISNUMBER(SEARCH("journalism/audio", N3287)),"audio",ISNUMBER(SEARCH("photography/nature", N3287)),"nature",ISNUMBER(SEARCH("photography/people", N3287)),"people",ISNUMBER(SEARCH("photography/photobooks", N3287)),"photobooks",ISNUMBER(SEARCH("photography/places", N3287)),"places",ISNUMBER(SEARCH("publishing/art books", N3287)),"art books",ISNUMBER(SEARCH("publishing/children's books", N3287)),"children's books",ISNUMBER(SEARCH("publishing/fiction", N3287)),"fiction",ISNUMBER(SEARCH("publishing/nonfiction", N3287)),"nonfiction",ISNUMBER(SEARCH("publishing/radio &amp; podcasts", N3287)),"radio &amp; podcasts",ISNUMBER(SEARCH("publishing/translations", N3287)),"translations",ISNUMBER(SEARCH("technology/gadgets", N3287)),"gadgets",ISNUMBER(SEARCH("technology/hardware", N3287)),"hardware",ISNUMBER(SEARCH("technology/makerspaces", N3287)),"makerspaces",ISNUMBER(SEARCH("technology/space exploration", N3287)),"space exploration",ISNUMBER(SEARCH("technology/wearables", N3287)),"wearables",ISNUMBER(SEARCH("technology/web", N3287)),"web",ISNUMBER(SEARCH("theater/musical", N3287)),"musical",ISNUMBER(SEARCH("theater/plays", N3287)),"plays",ISNUMBER(SEARCH("theater/spaces", N3287)),"spaces")</f>
        <v>plays</v>
      </c>
      <c r="S3287" s="6">
        <f t="shared" si="258"/>
        <v>42762.942430555559</v>
      </c>
      <c r="T3287" s="6">
        <f t="shared" si="259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tr">
        <f t="shared" si="257"/>
        <v>theater</v>
      </c>
      <c r="R3288" t="str" cm="1">
        <f t="array" ref="R3288">_xlfn.IFS(ISNUMBER(SEARCH("film &amp; video/television", N3288)),"television",ISNUMBER(SEARCH("film &amp; video/animation", N3288)),"animation",ISNUMBER(SEARCH("film &amp; video/documentary", N3288)),"documentary",ISNUMBER(SEARCH("film &amp; video/drama", N3288)),"drama",ISNUMBER(SEARCH("film &amp; video/science fiction", N3288)),"science fiction",ISNUMBER(SEARCH("film &amp; video/shorts", N3288)),"shorts",ISNUMBER(SEARCH("food/food trucks", N3288)),"food trucks",ISNUMBER(SEARCH("food/restaurants", N3288)),"restaurants",ISNUMBER(SEARCH("food/small batch", N3288)),"small batch",ISNUMBER(SEARCH("games/mobile games", N3288)),"mobile games",ISNUMBER(SEARCH("games/tabletop games", N3288)),"tabletop games",ISNUMBER(SEARCH("games/video games", N3288)),"video games",ISNUMBER(SEARCH("music/classical music", N3288)),"classical music",ISNUMBER(SEARCH("music/electronic music", N3288)),"electronic music",ISNUMBER(SEARCH("music/faith", N3288)),"faith",ISNUMBER(SEARCH("music/indie rock", N3288)),"indie rock",ISNUMBER(SEARCH("music/jazz", N3288)),"jazz",ISNUMBER(SEARCH("music/metal", N3288)),"metal",ISNUMBER(SEARCH("music/pop", N3288)),"pop",ISNUMBER(SEARCH("music/rock", N3288)),"rock",ISNUMBER(SEARCH("music/world music", N3288)),"world music",ISNUMBER(SEARCH("journalism/audio", N3288)),"audio",ISNUMBER(SEARCH("photography/nature", N3288)),"nature",ISNUMBER(SEARCH("photography/people", N3288)),"people",ISNUMBER(SEARCH("photography/photobooks", N3288)),"photobooks",ISNUMBER(SEARCH("photography/places", N3288)),"places",ISNUMBER(SEARCH("publishing/art books", N3288)),"art books",ISNUMBER(SEARCH("publishing/children's books", N3288)),"children's books",ISNUMBER(SEARCH("publishing/fiction", N3288)),"fiction",ISNUMBER(SEARCH("publishing/nonfiction", N3288)),"nonfiction",ISNUMBER(SEARCH("publishing/radio &amp; podcasts", N3288)),"radio &amp; podcasts",ISNUMBER(SEARCH("publishing/translations", N3288)),"translations",ISNUMBER(SEARCH("technology/gadgets", N3288)),"gadgets",ISNUMBER(SEARCH("technology/hardware", N3288)),"hardware",ISNUMBER(SEARCH("technology/makerspaces", N3288)),"makerspaces",ISNUMBER(SEARCH("technology/space exploration", N3288)),"space exploration",ISNUMBER(SEARCH("technology/wearables", N3288)),"wearables",ISNUMBER(SEARCH("technology/web", N3288)),"web",ISNUMBER(SEARCH("theater/musical", N3288)),"musical",ISNUMBER(SEARCH("theater/plays", N3288)),"plays",ISNUMBER(SEARCH("theater/spaces", N3288)),"spaces")</f>
        <v>plays</v>
      </c>
      <c r="S3288" s="6">
        <f t="shared" si="258"/>
        <v>42567.840069444443</v>
      </c>
      <c r="T3288" s="6">
        <f t="shared" si="259"/>
        <v>42597.840069444443</v>
      </c>
    </row>
    <row r="3289" spans="1:20" ht="32" hidden="1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tr">
        <f t="shared" si="257"/>
        <v>theater</v>
      </c>
      <c r="R3289" t="str" cm="1">
        <f t="array" ref="R3289">_xlfn.IFS(ISNUMBER(SEARCH("film &amp; video/television", N3289)),"television",ISNUMBER(SEARCH("film &amp; video/animation", N3289)),"animation",ISNUMBER(SEARCH("film &amp; video/documentary", N3289)),"documentary",ISNUMBER(SEARCH("film &amp; video/drama", N3289)),"drama",ISNUMBER(SEARCH("film &amp; video/science fiction", N3289)),"science fiction",ISNUMBER(SEARCH("film &amp; video/shorts", N3289)),"shorts",ISNUMBER(SEARCH("food/food trucks", N3289)),"food trucks",ISNUMBER(SEARCH("food/restaurants", N3289)),"restaurants",ISNUMBER(SEARCH("food/small batch", N3289)),"small batch",ISNUMBER(SEARCH("games/mobile games", N3289)),"mobile games",ISNUMBER(SEARCH("games/tabletop games", N3289)),"tabletop games",ISNUMBER(SEARCH("games/video games", N3289)),"video games",ISNUMBER(SEARCH("music/classical music", N3289)),"classical music",ISNUMBER(SEARCH("music/electronic music", N3289)),"electronic music",ISNUMBER(SEARCH("music/faith", N3289)),"faith",ISNUMBER(SEARCH("music/indie rock", N3289)),"indie rock",ISNUMBER(SEARCH("music/jazz", N3289)),"jazz",ISNUMBER(SEARCH("music/metal", N3289)),"metal",ISNUMBER(SEARCH("music/pop", N3289)),"pop",ISNUMBER(SEARCH("music/rock", N3289)),"rock",ISNUMBER(SEARCH("music/world music", N3289)),"world music",ISNUMBER(SEARCH("journalism/audio", N3289)),"audio",ISNUMBER(SEARCH("photography/nature", N3289)),"nature",ISNUMBER(SEARCH("photography/people", N3289)),"people",ISNUMBER(SEARCH("photography/photobooks", N3289)),"photobooks",ISNUMBER(SEARCH("photography/places", N3289)),"places",ISNUMBER(SEARCH("publishing/art books", N3289)),"art books",ISNUMBER(SEARCH("publishing/children's books", N3289)),"children's books",ISNUMBER(SEARCH("publishing/fiction", N3289)),"fiction",ISNUMBER(SEARCH("publishing/nonfiction", N3289)),"nonfiction",ISNUMBER(SEARCH("publishing/radio &amp; podcasts", N3289)),"radio &amp; podcasts",ISNUMBER(SEARCH("publishing/translations", N3289)),"translations",ISNUMBER(SEARCH("technology/gadgets", N3289)),"gadgets",ISNUMBER(SEARCH("technology/hardware", N3289)),"hardware",ISNUMBER(SEARCH("technology/makerspaces", N3289)),"makerspaces",ISNUMBER(SEARCH("technology/space exploration", N3289)),"space exploration",ISNUMBER(SEARCH("technology/wearables", N3289)),"wearables",ISNUMBER(SEARCH("technology/web", N3289)),"web",ISNUMBER(SEARCH("theater/musical", N3289)),"musical",ISNUMBER(SEARCH("theater/plays", N3289)),"plays",ISNUMBER(SEARCH("theater/spaces", N3289)),"spaces")</f>
        <v>plays</v>
      </c>
      <c r="S3289" s="6">
        <f t="shared" si="258"/>
        <v>42311.750324074077</v>
      </c>
      <c r="T3289" s="6">
        <f t="shared" si="259"/>
        <v>42336.750324074077</v>
      </c>
    </row>
    <row r="3290" spans="1:20" ht="48" hidden="1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tr">
        <f t="shared" si="257"/>
        <v>theater</v>
      </c>
      <c r="R3290" t="str" cm="1">
        <f t="array" ref="R3290">_xlfn.IFS(ISNUMBER(SEARCH("film &amp; video/television", N3290)),"television",ISNUMBER(SEARCH("film &amp; video/animation", N3290)),"animation",ISNUMBER(SEARCH("film &amp; video/documentary", N3290)),"documentary",ISNUMBER(SEARCH("film &amp; video/drama", N3290)),"drama",ISNUMBER(SEARCH("film &amp; video/science fiction", N3290)),"science fiction",ISNUMBER(SEARCH("film &amp; video/shorts", N3290)),"shorts",ISNUMBER(SEARCH("food/food trucks", N3290)),"food trucks",ISNUMBER(SEARCH("food/restaurants", N3290)),"restaurants",ISNUMBER(SEARCH("food/small batch", N3290)),"small batch",ISNUMBER(SEARCH("games/mobile games", N3290)),"mobile games",ISNUMBER(SEARCH("games/tabletop games", N3290)),"tabletop games",ISNUMBER(SEARCH("games/video games", N3290)),"video games",ISNUMBER(SEARCH("music/classical music", N3290)),"classical music",ISNUMBER(SEARCH("music/electronic music", N3290)),"electronic music",ISNUMBER(SEARCH("music/faith", N3290)),"faith",ISNUMBER(SEARCH("music/indie rock", N3290)),"indie rock",ISNUMBER(SEARCH("music/jazz", N3290)),"jazz",ISNUMBER(SEARCH("music/metal", N3290)),"metal",ISNUMBER(SEARCH("music/pop", N3290)),"pop",ISNUMBER(SEARCH("music/rock", N3290)),"rock",ISNUMBER(SEARCH("music/world music", N3290)),"world music",ISNUMBER(SEARCH("journalism/audio", N3290)),"audio",ISNUMBER(SEARCH("photography/nature", N3290)),"nature",ISNUMBER(SEARCH("photography/people", N3290)),"people",ISNUMBER(SEARCH("photography/photobooks", N3290)),"photobooks",ISNUMBER(SEARCH("photography/places", N3290)),"places",ISNUMBER(SEARCH("publishing/art books", N3290)),"art books",ISNUMBER(SEARCH("publishing/children's books", N3290)),"children's books",ISNUMBER(SEARCH("publishing/fiction", N3290)),"fiction",ISNUMBER(SEARCH("publishing/nonfiction", N3290)),"nonfiction",ISNUMBER(SEARCH("publishing/radio &amp; podcasts", N3290)),"radio &amp; podcasts",ISNUMBER(SEARCH("publishing/translations", N3290)),"translations",ISNUMBER(SEARCH("technology/gadgets", N3290)),"gadgets",ISNUMBER(SEARCH("technology/hardware", N3290)),"hardware",ISNUMBER(SEARCH("technology/makerspaces", N3290)),"makerspaces",ISNUMBER(SEARCH("technology/space exploration", N3290)),"space exploration",ISNUMBER(SEARCH("technology/wearables", N3290)),"wearables",ISNUMBER(SEARCH("technology/web", N3290)),"web",ISNUMBER(SEARCH("theater/musical", N3290)),"musical",ISNUMBER(SEARCH("theater/plays", N3290)),"plays",ISNUMBER(SEARCH("theater/spaces", N3290)),"spaces")</f>
        <v>plays</v>
      </c>
      <c r="S3290" s="6">
        <f t="shared" si="258"/>
        <v>42505.774479166663</v>
      </c>
      <c r="T3290" s="6">
        <f t="shared" si="259"/>
        <v>42541.958333333328</v>
      </c>
    </row>
    <row r="3291" spans="1:20" ht="48" hidden="1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tr">
        <f t="shared" si="257"/>
        <v>theater</v>
      </c>
      <c r="R3291" t="str" cm="1">
        <f t="array" ref="R3291">_xlfn.IFS(ISNUMBER(SEARCH("film &amp; video/television", N3291)),"television",ISNUMBER(SEARCH("film &amp; video/animation", N3291)),"animation",ISNUMBER(SEARCH("film &amp; video/documentary", N3291)),"documentary",ISNUMBER(SEARCH("film &amp; video/drama", N3291)),"drama",ISNUMBER(SEARCH("film &amp; video/science fiction", N3291)),"science fiction",ISNUMBER(SEARCH("film &amp; video/shorts", N3291)),"shorts",ISNUMBER(SEARCH("food/food trucks", N3291)),"food trucks",ISNUMBER(SEARCH("food/restaurants", N3291)),"restaurants",ISNUMBER(SEARCH("food/small batch", N3291)),"small batch",ISNUMBER(SEARCH("games/mobile games", N3291)),"mobile games",ISNUMBER(SEARCH("games/tabletop games", N3291)),"tabletop games",ISNUMBER(SEARCH("games/video games", N3291)),"video games",ISNUMBER(SEARCH("music/classical music", N3291)),"classical music",ISNUMBER(SEARCH("music/electronic music", N3291)),"electronic music",ISNUMBER(SEARCH("music/faith", N3291)),"faith",ISNUMBER(SEARCH("music/indie rock", N3291)),"indie rock",ISNUMBER(SEARCH("music/jazz", N3291)),"jazz",ISNUMBER(SEARCH("music/metal", N3291)),"metal",ISNUMBER(SEARCH("music/pop", N3291)),"pop",ISNUMBER(SEARCH("music/rock", N3291)),"rock",ISNUMBER(SEARCH("music/world music", N3291)),"world music",ISNUMBER(SEARCH("journalism/audio", N3291)),"audio",ISNUMBER(SEARCH("photography/nature", N3291)),"nature",ISNUMBER(SEARCH("photography/people", N3291)),"people",ISNUMBER(SEARCH("photography/photobooks", N3291)),"photobooks",ISNUMBER(SEARCH("photography/places", N3291)),"places",ISNUMBER(SEARCH("publishing/art books", N3291)),"art books",ISNUMBER(SEARCH("publishing/children's books", N3291)),"children's books",ISNUMBER(SEARCH("publishing/fiction", N3291)),"fiction",ISNUMBER(SEARCH("publishing/nonfiction", N3291)),"nonfiction",ISNUMBER(SEARCH("publishing/radio &amp; podcasts", N3291)),"radio &amp; podcasts",ISNUMBER(SEARCH("publishing/translations", N3291)),"translations",ISNUMBER(SEARCH("technology/gadgets", N3291)),"gadgets",ISNUMBER(SEARCH("technology/hardware", N3291)),"hardware",ISNUMBER(SEARCH("technology/makerspaces", N3291)),"makerspaces",ISNUMBER(SEARCH("technology/space exploration", N3291)),"space exploration",ISNUMBER(SEARCH("technology/wearables", N3291)),"wearables",ISNUMBER(SEARCH("technology/web", N3291)),"web",ISNUMBER(SEARCH("theater/musical", N3291)),"musical",ISNUMBER(SEARCH("theater/plays", N3291)),"plays",ISNUMBER(SEARCH("theater/spaces", N3291)),"spaces")</f>
        <v>plays</v>
      </c>
      <c r="S3291" s="6">
        <f t="shared" si="258"/>
        <v>42758.368078703701</v>
      </c>
      <c r="T3291" s="6">
        <f t="shared" si="259"/>
        <v>42786.368078703701</v>
      </c>
    </row>
    <row r="3292" spans="1:20" ht="64" hidden="1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tr">
        <f t="shared" si="257"/>
        <v>theater</v>
      </c>
      <c r="R3292" t="str" cm="1">
        <f t="array" ref="R3292">_xlfn.IFS(ISNUMBER(SEARCH("film &amp; video/television", N3292)),"television",ISNUMBER(SEARCH("film &amp; video/animation", N3292)),"animation",ISNUMBER(SEARCH("film &amp; video/documentary", N3292)),"documentary",ISNUMBER(SEARCH("film &amp; video/drama", N3292)),"drama",ISNUMBER(SEARCH("film &amp; video/science fiction", N3292)),"science fiction",ISNUMBER(SEARCH("film &amp; video/shorts", N3292)),"shorts",ISNUMBER(SEARCH("food/food trucks", N3292)),"food trucks",ISNUMBER(SEARCH("food/restaurants", N3292)),"restaurants",ISNUMBER(SEARCH("food/small batch", N3292)),"small batch",ISNUMBER(SEARCH("games/mobile games", N3292)),"mobile games",ISNUMBER(SEARCH("games/tabletop games", N3292)),"tabletop games",ISNUMBER(SEARCH("games/video games", N3292)),"video games",ISNUMBER(SEARCH("music/classical music", N3292)),"classical music",ISNUMBER(SEARCH("music/electronic music", N3292)),"electronic music",ISNUMBER(SEARCH("music/faith", N3292)),"faith",ISNUMBER(SEARCH("music/indie rock", N3292)),"indie rock",ISNUMBER(SEARCH("music/jazz", N3292)),"jazz",ISNUMBER(SEARCH("music/metal", N3292)),"metal",ISNUMBER(SEARCH("music/pop", N3292)),"pop",ISNUMBER(SEARCH("music/rock", N3292)),"rock",ISNUMBER(SEARCH("music/world music", N3292)),"world music",ISNUMBER(SEARCH("journalism/audio", N3292)),"audio",ISNUMBER(SEARCH("photography/nature", N3292)),"nature",ISNUMBER(SEARCH("photography/people", N3292)),"people",ISNUMBER(SEARCH("photography/photobooks", N3292)),"photobooks",ISNUMBER(SEARCH("photography/places", N3292)),"places",ISNUMBER(SEARCH("publishing/art books", N3292)),"art books",ISNUMBER(SEARCH("publishing/children's books", N3292)),"children's books",ISNUMBER(SEARCH("publishing/fiction", N3292)),"fiction",ISNUMBER(SEARCH("publishing/nonfiction", N3292)),"nonfiction",ISNUMBER(SEARCH("publishing/radio &amp; podcasts", N3292)),"radio &amp; podcasts",ISNUMBER(SEARCH("publishing/translations", N3292)),"translations",ISNUMBER(SEARCH("technology/gadgets", N3292)),"gadgets",ISNUMBER(SEARCH("technology/hardware", N3292)),"hardware",ISNUMBER(SEARCH("technology/makerspaces", N3292)),"makerspaces",ISNUMBER(SEARCH("technology/space exploration", N3292)),"space exploration",ISNUMBER(SEARCH("technology/wearables", N3292)),"wearables",ISNUMBER(SEARCH("technology/web", N3292)),"web",ISNUMBER(SEARCH("theater/musical", N3292)),"musical",ISNUMBER(SEARCH("theater/plays", N3292)),"plays",ISNUMBER(SEARCH("theater/spaces", N3292)),"spaces")</f>
        <v>plays</v>
      </c>
      <c r="S3292" s="6">
        <f t="shared" si="258"/>
        <v>42775.51494212963</v>
      </c>
      <c r="T3292" s="6">
        <f t="shared" si="259"/>
        <v>42805.51494212963</v>
      </c>
    </row>
    <row r="3293" spans="1:20" ht="48" hidden="1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tr">
        <f t="shared" si="257"/>
        <v>theater</v>
      </c>
      <c r="R3293" t="str" cm="1">
        <f t="array" ref="R3293">_xlfn.IFS(ISNUMBER(SEARCH("film &amp; video/television", N3293)),"television",ISNUMBER(SEARCH("film &amp; video/animation", N3293)),"animation",ISNUMBER(SEARCH("film &amp; video/documentary", N3293)),"documentary",ISNUMBER(SEARCH("film &amp; video/drama", N3293)),"drama",ISNUMBER(SEARCH("film &amp; video/science fiction", N3293)),"science fiction",ISNUMBER(SEARCH("film &amp; video/shorts", N3293)),"shorts",ISNUMBER(SEARCH("food/food trucks", N3293)),"food trucks",ISNUMBER(SEARCH("food/restaurants", N3293)),"restaurants",ISNUMBER(SEARCH("food/small batch", N3293)),"small batch",ISNUMBER(SEARCH("games/mobile games", N3293)),"mobile games",ISNUMBER(SEARCH("games/tabletop games", N3293)),"tabletop games",ISNUMBER(SEARCH("games/video games", N3293)),"video games",ISNUMBER(SEARCH("music/classical music", N3293)),"classical music",ISNUMBER(SEARCH("music/electronic music", N3293)),"electronic music",ISNUMBER(SEARCH("music/faith", N3293)),"faith",ISNUMBER(SEARCH("music/indie rock", N3293)),"indie rock",ISNUMBER(SEARCH("music/jazz", N3293)),"jazz",ISNUMBER(SEARCH("music/metal", N3293)),"metal",ISNUMBER(SEARCH("music/pop", N3293)),"pop",ISNUMBER(SEARCH("music/rock", N3293)),"rock",ISNUMBER(SEARCH("music/world music", N3293)),"world music",ISNUMBER(SEARCH("journalism/audio", N3293)),"audio",ISNUMBER(SEARCH("photography/nature", N3293)),"nature",ISNUMBER(SEARCH("photography/people", N3293)),"people",ISNUMBER(SEARCH("photography/photobooks", N3293)),"photobooks",ISNUMBER(SEARCH("photography/places", N3293)),"places",ISNUMBER(SEARCH("publishing/art books", N3293)),"art books",ISNUMBER(SEARCH("publishing/children's books", N3293)),"children's books",ISNUMBER(SEARCH("publishing/fiction", N3293)),"fiction",ISNUMBER(SEARCH("publishing/nonfiction", N3293)),"nonfiction",ISNUMBER(SEARCH("publishing/radio &amp; podcasts", N3293)),"radio &amp; podcasts",ISNUMBER(SEARCH("publishing/translations", N3293)),"translations",ISNUMBER(SEARCH("technology/gadgets", N3293)),"gadgets",ISNUMBER(SEARCH("technology/hardware", N3293)),"hardware",ISNUMBER(SEARCH("technology/makerspaces", N3293)),"makerspaces",ISNUMBER(SEARCH("technology/space exploration", N3293)),"space exploration",ISNUMBER(SEARCH("technology/wearables", N3293)),"wearables",ISNUMBER(SEARCH("technology/web", N3293)),"web",ISNUMBER(SEARCH("theater/musical", N3293)),"musical",ISNUMBER(SEARCH("theater/plays", N3293)),"plays",ISNUMBER(SEARCH("theater/spaces", N3293)),"spaces")</f>
        <v>plays</v>
      </c>
      <c r="S3293" s="6">
        <f t="shared" si="258"/>
        <v>42232.702546296292</v>
      </c>
      <c r="T3293" s="6">
        <f t="shared" si="259"/>
        <v>42264.165972222225</v>
      </c>
    </row>
    <row r="3294" spans="1:20" ht="48" hidden="1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tr">
        <f t="shared" si="257"/>
        <v>theater</v>
      </c>
      <c r="R3294" t="str" cm="1">
        <f t="array" ref="R3294">_xlfn.IFS(ISNUMBER(SEARCH("film &amp; video/television", N3294)),"television",ISNUMBER(SEARCH("film &amp; video/animation", N3294)),"animation",ISNUMBER(SEARCH("film &amp; video/documentary", N3294)),"documentary",ISNUMBER(SEARCH("film &amp; video/drama", N3294)),"drama",ISNUMBER(SEARCH("film &amp; video/science fiction", N3294)),"science fiction",ISNUMBER(SEARCH("film &amp; video/shorts", N3294)),"shorts",ISNUMBER(SEARCH("food/food trucks", N3294)),"food trucks",ISNUMBER(SEARCH("food/restaurants", N3294)),"restaurants",ISNUMBER(SEARCH("food/small batch", N3294)),"small batch",ISNUMBER(SEARCH("games/mobile games", N3294)),"mobile games",ISNUMBER(SEARCH("games/tabletop games", N3294)),"tabletop games",ISNUMBER(SEARCH("games/video games", N3294)),"video games",ISNUMBER(SEARCH("music/classical music", N3294)),"classical music",ISNUMBER(SEARCH("music/electronic music", N3294)),"electronic music",ISNUMBER(SEARCH("music/faith", N3294)),"faith",ISNUMBER(SEARCH("music/indie rock", N3294)),"indie rock",ISNUMBER(SEARCH("music/jazz", N3294)),"jazz",ISNUMBER(SEARCH("music/metal", N3294)),"metal",ISNUMBER(SEARCH("music/pop", N3294)),"pop",ISNUMBER(SEARCH("music/rock", N3294)),"rock",ISNUMBER(SEARCH("music/world music", N3294)),"world music",ISNUMBER(SEARCH("journalism/audio", N3294)),"audio",ISNUMBER(SEARCH("photography/nature", N3294)),"nature",ISNUMBER(SEARCH("photography/people", N3294)),"people",ISNUMBER(SEARCH("photography/photobooks", N3294)),"photobooks",ISNUMBER(SEARCH("photography/places", N3294)),"places",ISNUMBER(SEARCH("publishing/art books", N3294)),"art books",ISNUMBER(SEARCH("publishing/children's books", N3294)),"children's books",ISNUMBER(SEARCH("publishing/fiction", N3294)),"fiction",ISNUMBER(SEARCH("publishing/nonfiction", N3294)),"nonfiction",ISNUMBER(SEARCH("publishing/radio &amp; podcasts", N3294)),"radio &amp; podcasts",ISNUMBER(SEARCH("publishing/translations", N3294)),"translations",ISNUMBER(SEARCH("technology/gadgets", N3294)),"gadgets",ISNUMBER(SEARCH("technology/hardware", N3294)),"hardware",ISNUMBER(SEARCH("technology/makerspaces", N3294)),"makerspaces",ISNUMBER(SEARCH("technology/space exploration", N3294)),"space exploration",ISNUMBER(SEARCH("technology/wearables", N3294)),"wearables",ISNUMBER(SEARCH("technology/web", N3294)),"web",ISNUMBER(SEARCH("theater/musical", N3294)),"musical",ISNUMBER(SEARCH("theater/plays", N3294)),"plays",ISNUMBER(SEARCH("theater/spaces", N3294)),"spaces")</f>
        <v>plays</v>
      </c>
      <c r="S3294" s="6">
        <f t="shared" si="258"/>
        <v>42282.770231481481</v>
      </c>
      <c r="T3294" s="6">
        <f t="shared" si="259"/>
        <v>42342.811898148153</v>
      </c>
    </row>
    <row r="3295" spans="1:20" ht="48" hidden="1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tr">
        <f t="shared" si="257"/>
        <v>theater</v>
      </c>
      <c r="R3295" t="str" cm="1">
        <f t="array" ref="R3295">_xlfn.IFS(ISNUMBER(SEARCH("film &amp; video/television", N3295)),"television",ISNUMBER(SEARCH("film &amp; video/animation", N3295)),"animation",ISNUMBER(SEARCH("film &amp; video/documentary", N3295)),"documentary",ISNUMBER(SEARCH("film &amp; video/drama", N3295)),"drama",ISNUMBER(SEARCH("film &amp; video/science fiction", N3295)),"science fiction",ISNUMBER(SEARCH("film &amp; video/shorts", N3295)),"shorts",ISNUMBER(SEARCH("food/food trucks", N3295)),"food trucks",ISNUMBER(SEARCH("food/restaurants", N3295)),"restaurants",ISNUMBER(SEARCH("food/small batch", N3295)),"small batch",ISNUMBER(SEARCH("games/mobile games", N3295)),"mobile games",ISNUMBER(SEARCH("games/tabletop games", N3295)),"tabletop games",ISNUMBER(SEARCH("games/video games", N3295)),"video games",ISNUMBER(SEARCH("music/classical music", N3295)),"classical music",ISNUMBER(SEARCH("music/electronic music", N3295)),"electronic music",ISNUMBER(SEARCH("music/faith", N3295)),"faith",ISNUMBER(SEARCH("music/indie rock", N3295)),"indie rock",ISNUMBER(SEARCH("music/jazz", N3295)),"jazz",ISNUMBER(SEARCH("music/metal", N3295)),"metal",ISNUMBER(SEARCH("music/pop", N3295)),"pop",ISNUMBER(SEARCH("music/rock", N3295)),"rock",ISNUMBER(SEARCH("music/world music", N3295)),"world music",ISNUMBER(SEARCH("journalism/audio", N3295)),"audio",ISNUMBER(SEARCH("photography/nature", N3295)),"nature",ISNUMBER(SEARCH("photography/people", N3295)),"people",ISNUMBER(SEARCH("photography/photobooks", N3295)),"photobooks",ISNUMBER(SEARCH("photography/places", N3295)),"places",ISNUMBER(SEARCH("publishing/art books", N3295)),"art books",ISNUMBER(SEARCH("publishing/children's books", N3295)),"children's books",ISNUMBER(SEARCH("publishing/fiction", N3295)),"fiction",ISNUMBER(SEARCH("publishing/nonfiction", N3295)),"nonfiction",ISNUMBER(SEARCH("publishing/radio &amp; podcasts", N3295)),"radio &amp; podcasts",ISNUMBER(SEARCH("publishing/translations", N3295)),"translations",ISNUMBER(SEARCH("technology/gadgets", N3295)),"gadgets",ISNUMBER(SEARCH("technology/hardware", N3295)),"hardware",ISNUMBER(SEARCH("technology/makerspaces", N3295)),"makerspaces",ISNUMBER(SEARCH("technology/space exploration", N3295)),"space exploration",ISNUMBER(SEARCH("technology/wearables", N3295)),"wearables",ISNUMBER(SEARCH("technology/web", N3295)),"web",ISNUMBER(SEARCH("theater/musical", N3295)),"musical",ISNUMBER(SEARCH("theater/plays", N3295)),"plays",ISNUMBER(SEARCH("theater/spaces", N3295)),"spaces")</f>
        <v>plays</v>
      </c>
      <c r="S3295" s="6">
        <f t="shared" si="258"/>
        <v>42768.425370370373</v>
      </c>
      <c r="T3295" s="6">
        <f t="shared" si="259"/>
        <v>42798.425370370373</v>
      </c>
    </row>
    <row r="3296" spans="1:20" ht="48" hidden="1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tr">
        <f t="shared" si="257"/>
        <v>theater</v>
      </c>
      <c r="R3296" t="str" cm="1">
        <f t="array" ref="R3296">_xlfn.IFS(ISNUMBER(SEARCH("film &amp; video/television", N3296)),"television",ISNUMBER(SEARCH("film &amp; video/animation", N3296)),"animation",ISNUMBER(SEARCH("film &amp; video/documentary", N3296)),"documentary",ISNUMBER(SEARCH("film &amp; video/drama", N3296)),"drama",ISNUMBER(SEARCH("film &amp; video/science fiction", N3296)),"science fiction",ISNUMBER(SEARCH("film &amp; video/shorts", N3296)),"shorts",ISNUMBER(SEARCH("food/food trucks", N3296)),"food trucks",ISNUMBER(SEARCH("food/restaurants", N3296)),"restaurants",ISNUMBER(SEARCH("food/small batch", N3296)),"small batch",ISNUMBER(SEARCH("games/mobile games", N3296)),"mobile games",ISNUMBER(SEARCH("games/tabletop games", N3296)),"tabletop games",ISNUMBER(SEARCH("games/video games", N3296)),"video games",ISNUMBER(SEARCH("music/classical music", N3296)),"classical music",ISNUMBER(SEARCH("music/electronic music", N3296)),"electronic music",ISNUMBER(SEARCH("music/faith", N3296)),"faith",ISNUMBER(SEARCH("music/indie rock", N3296)),"indie rock",ISNUMBER(SEARCH("music/jazz", N3296)),"jazz",ISNUMBER(SEARCH("music/metal", N3296)),"metal",ISNUMBER(SEARCH("music/pop", N3296)),"pop",ISNUMBER(SEARCH("music/rock", N3296)),"rock",ISNUMBER(SEARCH("music/world music", N3296)),"world music",ISNUMBER(SEARCH("journalism/audio", N3296)),"audio",ISNUMBER(SEARCH("photography/nature", N3296)),"nature",ISNUMBER(SEARCH("photography/people", N3296)),"people",ISNUMBER(SEARCH("photography/photobooks", N3296)),"photobooks",ISNUMBER(SEARCH("photography/places", N3296)),"places",ISNUMBER(SEARCH("publishing/art books", N3296)),"art books",ISNUMBER(SEARCH("publishing/children's books", N3296)),"children's books",ISNUMBER(SEARCH("publishing/fiction", N3296)),"fiction",ISNUMBER(SEARCH("publishing/nonfiction", N3296)),"nonfiction",ISNUMBER(SEARCH("publishing/radio &amp; podcasts", N3296)),"radio &amp; podcasts",ISNUMBER(SEARCH("publishing/translations", N3296)),"translations",ISNUMBER(SEARCH("technology/gadgets", N3296)),"gadgets",ISNUMBER(SEARCH("technology/hardware", N3296)),"hardware",ISNUMBER(SEARCH("technology/makerspaces", N3296)),"makerspaces",ISNUMBER(SEARCH("technology/space exploration", N3296)),"space exploration",ISNUMBER(SEARCH("technology/wearables", N3296)),"wearables",ISNUMBER(SEARCH("technology/web", N3296)),"web",ISNUMBER(SEARCH("theater/musical", N3296)),"musical",ISNUMBER(SEARCH("theater/plays", N3296)),"plays",ISNUMBER(SEARCH("theater/spaces", N3296)),"spaces")</f>
        <v>plays</v>
      </c>
      <c r="S3296" s="6">
        <f t="shared" si="258"/>
        <v>42141.541134259256</v>
      </c>
      <c r="T3296" s="6">
        <f t="shared" si="259"/>
        <v>42171.541134259256</v>
      </c>
    </row>
    <row r="3297" spans="1:20" ht="48" hidden="1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tr">
        <f t="shared" si="257"/>
        <v>theater</v>
      </c>
      <c r="R3297" t="str" cm="1">
        <f t="array" ref="R3297">_xlfn.IFS(ISNUMBER(SEARCH("film &amp; video/television", N3297)),"television",ISNUMBER(SEARCH("film &amp; video/animation", N3297)),"animation",ISNUMBER(SEARCH("film &amp; video/documentary", N3297)),"documentary",ISNUMBER(SEARCH("film &amp; video/drama", N3297)),"drama",ISNUMBER(SEARCH("film &amp; video/science fiction", N3297)),"science fiction",ISNUMBER(SEARCH("film &amp; video/shorts", N3297)),"shorts",ISNUMBER(SEARCH("food/food trucks", N3297)),"food trucks",ISNUMBER(SEARCH("food/restaurants", N3297)),"restaurants",ISNUMBER(SEARCH("food/small batch", N3297)),"small batch",ISNUMBER(SEARCH("games/mobile games", N3297)),"mobile games",ISNUMBER(SEARCH("games/tabletop games", N3297)),"tabletop games",ISNUMBER(SEARCH("games/video games", N3297)),"video games",ISNUMBER(SEARCH("music/classical music", N3297)),"classical music",ISNUMBER(SEARCH("music/electronic music", N3297)),"electronic music",ISNUMBER(SEARCH("music/faith", N3297)),"faith",ISNUMBER(SEARCH("music/indie rock", N3297)),"indie rock",ISNUMBER(SEARCH("music/jazz", N3297)),"jazz",ISNUMBER(SEARCH("music/metal", N3297)),"metal",ISNUMBER(SEARCH("music/pop", N3297)),"pop",ISNUMBER(SEARCH("music/rock", N3297)),"rock",ISNUMBER(SEARCH("music/world music", N3297)),"world music",ISNUMBER(SEARCH("journalism/audio", N3297)),"audio",ISNUMBER(SEARCH("photography/nature", N3297)),"nature",ISNUMBER(SEARCH("photography/people", N3297)),"people",ISNUMBER(SEARCH("photography/photobooks", N3297)),"photobooks",ISNUMBER(SEARCH("photography/places", N3297)),"places",ISNUMBER(SEARCH("publishing/art books", N3297)),"art books",ISNUMBER(SEARCH("publishing/children's books", N3297)),"children's books",ISNUMBER(SEARCH("publishing/fiction", N3297)),"fiction",ISNUMBER(SEARCH("publishing/nonfiction", N3297)),"nonfiction",ISNUMBER(SEARCH("publishing/radio &amp; podcasts", N3297)),"radio &amp; podcasts",ISNUMBER(SEARCH("publishing/translations", N3297)),"translations",ISNUMBER(SEARCH("technology/gadgets", N3297)),"gadgets",ISNUMBER(SEARCH("technology/hardware", N3297)),"hardware",ISNUMBER(SEARCH("technology/makerspaces", N3297)),"makerspaces",ISNUMBER(SEARCH("technology/space exploration", N3297)),"space exploration",ISNUMBER(SEARCH("technology/wearables", N3297)),"wearables",ISNUMBER(SEARCH("technology/web", N3297)),"web",ISNUMBER(SEARCH("theater/musical", N3297)),"musical",ISNUMBER(SEARCH("theater/plays", N3297)),"plays",ISNUMBER(SEARCH("theater/spaces", N3297)),"spaces")</f>
        <v>plays</v>
      </c>
      <c r="S3297" s="6">
        <f t="shared" si="258"/>
        <v>42609.442465277782</v>
      </c>
      <c r="T3297" s="6">
        <f t="shared" si="259"/>
        <v>42639.442465277782</v>
      </c>
    </row>
    <row r="3298" spans="1:20" ht="48" hidden="1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tr">
        <f t="shared" si="257"/>
        <v>theater</v>
      </c>
      <c r="R3298" t="str" cm="1">
        <f t="array" ref="R3298">_xlfn.IFS(ISNUMBER(SEARCH("film &amp; video/television", N3298)),"television",ISNUMBER(SEARCH("film &amp; video/animation", N3298)),"animation",ISNUMBER(SEARCH("film &amp; video/documentary", N3298)),"documentary",ISNUMBER(SEARCH("film &amp; video/drama", N3298)),"drama",ISNUMBER(SEARCH("film &amp; video/science fiction", N3298)),"science fiction",ISNUMBER(SEARCH("film &amp; video/shorts", N3298)),"shorts",ISNUMBER(SEARCH("food/food trucks", N3298)),"food trucks",ISNUMBER(SEARCH("food/restaurants", N3298)),"restaurants",ISNUMBER(SEARCH("food/small batch", N3298)),"small batch",ISNUMBER(SEARCH("games/mobile games", N3298)),"mobile games",ISNUMBER(SEARCH("games/tabletop games", N3298)),"tabletop games",ISNUMBER(SEARCH("games/video games", N3298)),"video games",ISNUMBER(SEARCH("music/classical music", N3298)),"classical music",ISNUMBER(SEARCH("music/electronic music", N3298)),"electronic music",ISNUMBER(SEARCH("music/faith", N3298)),"faith",ISNUMBER(SEARCH("music/indie rock", N3298)),"indie rock",ISNUMBER(SEARCH("music/jazz", N3298)),"jazz",ISNUMBER(SEARCH("music/metal", N3298)),"metal",ISNUMBER(SEARCH("music/pop", N3298)),"pop",ISNUMBER(SEARCH("music/rock", N3298)),"rock",ISNUMBER(SEARCH("music/world music", N3298)),"world music",ISNUMBER(SEARCH("journalism/audio", N3298)),"audio",ISNUMBER(SEARCH("photography/nature", N3298)),"nature",ISNUMBER(SEARCH("photography/people", N3298)),"people",ISNUMBER(SEARCH("photography/photobooks", N3298)),"photobooks",ISNUMBER(SEARCH("photography/places", N3298)),"places",ISNUMBER(SEARCH("publishing/art books", N3298)),"art books",ISNUMBER(SEARCH("publishing/children's books", N3298)),"children's books",ISNUMBER(SEARCH("publishing/fiction", N3298)),"fiction",ISNUMBER(SEARCH("publishing/nonfiction", N3298)),"nonfiction",ISNUMBER(SEARCH("publishing/radio &amp; podcasts", N3298)),"radio &amp; podcasts",ISNUMBER(SEARCH("publishing/translations", N3298)),"translations",ISNUMBER(SEARCH("technology/gadgets", N3298)),"gadgets",ISNUMBER(SEARCH("technology/hardware", N3298)),"hardware",ISNUMBER(SEARCH("technology/makerspaces", N3298)),"makerspaces",ISNUMBER(SEARCH("technology/space exploration", N3298)),"space exploration",ISNUMBER(SEARCH("technology/wearables", N3298)),"wearables",ISNUMBER(SEARCH("technology/web", N3298)),"web",ISNUMBER(SEARCH("theater/musical", N3298)),"musical",ISNUMBER(SEARCH("theater/plays", N3298)),"plays",ISNUMBER(SEARCH("theater/spaces", N3298)),"spaces")</f>
        <v>plays</v>
      </c>
      <c r="S3298" s="6">
        <f t="shared" si="258"/>
        <v>42309.756620370375</v>
      </c>
      <c r="T3298" s="6">
        <f t="shared" si="259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tr">
        <f t="shared" si="257"/>
        <v>theater</v>
      </c>
      <c r="R3299" t="str" cm="1">
        <f t="array" ref="R3299">_xlfn.IFS(ISNUMBER(SEARCH("film &amp; video/television", N3299)),"television",ISNUMBER(SEARCH("film &amp; video/animation", N3299)),"animation",ISNUMBER(SEARCH("film &amp; video/documentary", N3299)),"documentary",ISNUMBER(SEARCH("film &amp; video/drama", N3299)),"drama",ISNUMBER(SEARCH("film &amp; video/science fiction", N3299)),"science fiction",ISNUMBER(SEARCH("film &amp; video/shorts", N3299)),"shorts",ISNUMBER(SEARCH("food/food trucks", N3299)),"food trucks",ISNUMBER(SEARCH("food/restaurants", N3299)),"restaurants",ISNUMBER(SEARCH("food/small batch", N3299)),"small batch",ISNUMBER(SEARCH("games/mobile games", N3299)),"mobile games",ISNUMBER(SEARCH("games/tabletop games", N3299)),"tabletop games",ISNUMBER(SEARCH("games/video games", N3299)),"video games",ISNUMBER(SEARCH("music/classical music", N3299)),"classical music",ISNUMBER(SEARCH("music/electronic music", N3299)),"electronic music",ISNUMBER(SEARCH("music/faith", N3299)),"faith",ISNUMBER(SEARCH("music/indie rock", N3299)),"indie rock",ISNUMBER(SEARCH("music/jazz", N3299)),"jazz",ISNUMBER(SEARCH("music/metal", N3299)),"metal",ISNUMBER(SEARCH("music/pop", N3299)),"pop",ISNUMBER(SEARCH("music/rock", N3299)),"rock",ISNUMBER(SEARCH("music/world music", N3299)),"world music",ISNUMBER(SEARCH("journalism/audio", N3299)),"audio",ISNUMBER(SEARCH("photography/nature", N3299)),"nature",ISNUMBER(SEARCH("photography/people", N3299)),"people",ISNUMBER(SEARCH("photography/photobooks", N3299)),"photobooks",ISNUMBER(SEARCH("photography/places", N3299)),"places",ISNUMBER(SEARCH("publishing/art books", N3299)),"art books",ISNUMBER(SEARCH("publishing/children's books", N3299)),"children's books",ISNUMBER(SEARCH("publishing/fiction", N3299)),"fiction",ISNUMBER(SEARCH("publishing/nonfiction", N3299)),"nonfiction",ISNUMBER(SEARCH("publishing/radio &amp; podcasts", N3299)),"radio &amp; podcasts",ISNUMBER(SEARCH("publishing/translations", N3299)),"translations",ISNUMBER(SEARCH("technology/gadgets", N3299)),"gadgets",ISNUMBER(SEARCH("technology/hardware", N3299)),"hardware",ISNUMBER(SEARCH("technology/makerspaces", N3299)),"makerspaces",ISNUMBER(SEARCH("technology/space exploration", N3299)),"space exploration",ISNUMBER(SEARCH("technology/wearables", N3299)),"wearables",ISNUMBER(SEARCH("technology/web", N3299)),"web",ISNUMBER(SEARCH("theater/musical", N3299)),"musical",ISNUMBER(SEARCH("theater/plays", N3299)),"plays",ISNUMBER(SEARCH("theater/spaces", N3299)),"spaces")</f>
        <v>plays</v>
      </c>
      <c r="S3299" s="6">
        <f t="shared" si="258"/>
        <v>42193.771481481483</v>
      </c>
      <c r="T3299" s="6">
        <f t="shared" si="259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tr">
        <f t="shared" si="257"/>
        <v>theater</v>
      </c>
      <c r="R3300" t="str" cm="1">
        <f t="array" ref="R3300">_xlfn.IFS(ISNUMBER(SEARCH("film &amp; video/television", N3300)),"television",ISNUMBER(SEARCH("film &amp; video/animation", N3300)),"animation",ISNUMBER(SEARCH("film &amp; video/documentary", N3300)),"documentary",ISNUMBER(SEARCH("film &amp; video/drama", N3300)),"drama",ISNUMBER(SEARCH("film &amp; video/science fiction", N3300)),"science fiction",ISNUMBER(SEARCH("film &amp; video/shorts", N3300)),"shorts",ISNUMBER(SEARCH("food/food trucks", N3300)),"food trucks",ISNUMBER(SEARCH("food/restaurants", N3300)),"restaurants",ISNUMBER(SEARCH("food/small batch", N3300)),"small batch",ISNUMBER(SEARCH("games/mobile games", N3300)),"mobile games",ISNUMBER(SEARCH("games/tabletop games", N3300)),"tabletop games",ISNUMBER(SEARCH("games/video games", N3300)),"video games",ISNUMBER(SEARCH("music/classical music", N3300)),"classical music",ISNUMBER(SEARCH("music/electronic music", N3300)),"electronic music",ISNUMBER(SEARCH("music/faith", N3300)),"faith",ISNUMBER(SEARCH("music/indie rock", N3300)),"indie rock",ISNUMBER(SEARCH("music/jazz", N3300)),"jazz",ISNUMBER(SEARCH("music/metal", N3300)),"metal",ISNUMBER(SEARCH("music/pop", N3300)),"pop",ISNUMBER(SEARCH("music/rock", N3300)),"rock",ISNUMBER(SEARCH("music/world music", N3300)),"world music",ISNUMBER(SEARCH("journalism/audio", N3300)),"audio",ISNUMBER(SEARCH("photography/nature", N3300)),"nature",ISNUMBER(SEARCH("photography/people", N3300)),"people",ISNUMBER(SEARCH("photography/photobooks", N3300)),"photobooks",ISNUMBER(SEARCH("photography/places", N3300)),"places",ISNUMBER(SEARCH("publishing/art books", N3300)),"art books",ISNUMBER(SEARCH("publishing/children's books", N3300)),"children's books",ISNUMBER(SEARCH("publishing/fiction", N3300)),"fiction",ISNUMBER(SEARCH("publishing/nonfiction", N3300)),"nonfiction",ISNUMBER(SEARCH("publishing/radio &amp; podcasts", N3300)),"radio &amp; podcasts",ISNUMBER(SEARCH("publishing/translations", N3300)),"translations",ISNUMBER(SEARCH("technology/gadgets", N3300)),"gadgets",ISNUMBER(SEARCH("technology/hardware", N3300)),"hardware",ISNUMBER(SEARCH("technology/makerspaces", N3300)),"makerspaces",ISNUMBER(SEARCH("technology/space exploration", N3300)),"space exploration",ISNUMBER(SEARCH("technology/wearables", N3300)),"wearables",ISNUMBER(SEARCH("technology/web", N3300)),"web",ISNUMBER(SEARCH("theater/musical", N3300)),"musical",ISNUMBER(SEARCH("theater/plays", N3300)),"plays",ISNUMBER(SEARCH("theater/spaces", N3300)),"spaces")</f>
        <v>plays</v>
      </c>
      <c r="S3300" s="6">
        <f t="shared" si="258"/>
        <v>42239.957962962959</v>
      </c>
      <c r="T3300" s="6">
        <f t="shared" si="259"/>
        <v>42260</v>
      </c>
    </row>
    <row r="3301" spans="1:20" ht="48" hidden="1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tr">
        <f t="shared" si="257"/>
        <v>theater</v>
      </c>
      <c r="R3301" t="str" cm="1">
        <f t="array" ref="R3301">_xlfn.IFS(ISNUMBER(SEARCH("film &amp; video/television", N3301)),"television",ISNUMBER(SEARCH("film &amp; video/animation", N3301)),"animation",ISNUMBER(SEARCH("film &amp; video/documentary", N3301)),"documentary",ISNUMBER(SEARCH("film &amp; video/drama", N3301)),"drama",ISNUMBER(SEARCH("film &amp; video/science fiction", N3301)),"science fiction",ISNUMBER(SEARCH("film &amp; video/shorts", N3301)),"shorts",ISNUMBER(SEARCH("food/food trucks", N3301)),"food trucks",ISNUMBER(SEARCH("food/restaurants", N3301)),"restaurants",ISNUMBER(SEARCH("food/small batch", N3301)),"small batch",ISNUMBER(SEARCH("games/mobile games", N3301)),"mobile games",ISNUMBER(SEARCH("games/tabletop games", N3301)),"tabletop games",ISNUMBER(SEARCH("games/video games", N3301)),"video games",ISNUMBER(SEARCH("music/classical music", N3301)),"classical music",ISNUMBER(SEARCH("music/electronic music", N3301)),"electronic music",ISNUMBER(SEARCH("music/faith", N3301)),"faith",ISNUMBER(SEARCH("music/indie rock", N3301)),"indie rock",ISNUMBER(SEARCH("music/jazz", N3301)),"jazz",ISNUMBER(SEARCH("music/metal", N3301)),"metal",ISNUMBER(SEARCH("music/pop", N3301)),"pop",ISNUMBER(SEARCH("music/rock", N3301)),"rock",ISNUMBER(SEARCH("music/world music", N3301)),"world music",ISNUMBER(SEARCH("journalism/audio", N3301)),"audio",ISNUMBER(SEARCH("photography/nature", N3301)),"nature",ISNUMBER(SEARCH("photography/people", N3301)),"people",ISNUMBER(SEARCH("photography/photobooks", N3301)),"photobooks",ISNUMBER(SEARCH("photography/places", N3301)),"places",ISNUMBER(SEARCH("publishing/art books", N3301)),"art books",ISNUMBER(SEARCH("publishing/children's books", N3301)),"children's books",ISNUMBER(SEARCH("publishing/fiction", N3301)),"fiction",ISNUMBER(SEARCH("publishing/nonfiction", N3301)),"nonfiction",ISNUMBER(SEARCH("publishing/radio &amp; podcasts", N3301)),"radio &amp; podcasts",ISNUMBER(SEARCH("publishing/translations", N3301)),"translations",ISNUMBER(SEARCH("technology/gadgets", N3301)),"gadgets",ISNUMBER(SEARCH("technology/hardware", N3301)),"hardware",ISNUMBER(SEARCH("technology/makerspaces", N3301)),"makerspaces",ISNUMBER(SEARCH("technology/space exploration", N3301)),"space exploration",ISNUMBER(SEARCH("technology/wearables", N3301)),"wearables",ISNUMBER(SEARCH("technology/web", N3301)),"web",ISNUMBER(SEARCH("theater/musical", N3301)),"musical",ISNUMBER(SEARCH("theater/plays", N3301)),"plays",ISNUMBER(SEARCH("theater/spaces", N3301)),"spaces")</f>
        <v>plays</v>
      </c>
      <c r="S3301" s="6">
        <f t="shared" si="258"/>
        <v>42261.917395833334</v>
      </c>
      <c r="T3301" s="6">
        <f t="shared" si="259"/>
        <v>42291.917395833334</v>
      </c>
    </row>
    <row r="3302" spans="1:20" ht="32" hidden="1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tr">
        <f t="shared" si="257"/>
        <v>theater</v>
      </c>
      <c r="R3302" t="str" cm="1">
        <f t="array" ref="R3302">_xlfn.IFS(ISNUMBER(SEARCH("film &amp; video/television", N3302)),"television",ISNUMBER(SEARCH("film &amp; video/animation", N3302)),"animation",ISNUMBER(SEARCH("film &amp; video/documentary", N3302)),"documentary",ISNUMBER(SEARCH("film &amp; video/drama", N3302)),"drama",ISNUMBER(SEARCH("film &amp; video/science fiction", N3302)),"science fiction",ISNUMBER(SEARCH("film &amp; video/shorts", N3302)),"shorts",ISNUMBER(SEARCH("food/food trucks", N3302)),"food trucks",ISNUMBER(SEARCH("food/restaurants", N3302)),"restaurants",ISNUMBER(SEARCH("food/small batch", N3302)),"small batch",ISNUMBER(SEARCH("games/mobile games", N3302)),"mobile games",ISNUMBER(SEARCH("games/tabletop games", N3302)),"tabletop games",ISNUMBER(SEARCH("games/video games", N3302)),"video games",ISNUMBER(SEARCH("music/classical music", N3302)),"classical music",ISNUMBER(SEARCH("music/electronic music", N3302)),"electronic music",ISNUMBER(SEARCH("music/faith", N3302)),"faith",ISNUMBER(SEARCH("music/indie rock", N3302)),"indie rock",ISNUMBER(SEARCH("music/jazz", N3302)),"jazz",ISNUMBER(SEARCH("music/metal", N3302)),"metal",ISNUMBER(SEARCH("music/pop", N3302)),"pop",ISNUMBER(SEARCH("music/rock", N3302)),"rock",ISNUMBER(SEARCH("music/world music", N3302)),"world music",ISNUMBER(SEARCH("journalism/audio", N3302)),"audio",ISNUMBER(SEARCH("photography/nature", N3302)),"nature",ISNUMBER(SEARCH("photography/people", N3302)),"people",ISNUMBER(SEARCH("photography/photobooks", N3302)),"photobooks",ISNUMBER(SEARCH("photography/places", N3302)),"places",ISNUMBER(SEARCH("publishing/art books", N3302)),"art books",ISNUMBER(SEARCH("publishing/children's books", N3302)),"children's books",ISNUMBER(SEARCH("publishing/fiction", N3302)),"fiction",ISNUMBER(SEARCH("publishing/nonfiction", N3302)),"nonfiction",ISNUMBER(SEARCH("publishing/radio &amp; podcasts", N3302)),"radio &amp; podcasts",ISNUMBER(SEARCH("publishing/translations", N3302)),"translations",ISNUMBER(SEARCH("technology/gadgets", N3302)),"gadgets",ISNUMBER(SEARCH("technology/hardware", N3302)),"hardware",ISNUMBER(SEARCH("technology/makerspaces", N3302)),"makerspaces",ISNUMBER(SEARCH("technology/space exploration", N3302)),"space exploration",ISNUMBER(SEARCH("technology/wearables", N3302)),"wearables",ISNUMBER(SEARCH("technology/web", N3302)),"web",ISNUMBER(SEARCH("theater/musical", N3302)),"musical",ISNUMBER(SEARCH("theater/plays", N3302)),"plays",ISNUMBER(SEARCH("theater/spaces", N3302)),"spaces")</f>
        <v>plays</v>
      </c>
      <c r="S3302" s="6">
        <f t="shared" si="258"/>
        <v>42102.743773148148</v>
      </c>
      <c r="T3302" s="6">
        <f t="shared" si="259"/>
        <v>42123.743773148148</v>
      </c>
    </row>
    <row r="3303" spans="1:20" ht="48" hidden="1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tr">
        <f t="shared" si="257"/>
        <v>theater</v>
      </c>
      <c r="R3303" t="str" cm="1">
        <f t="array" ref="R3303">_xlfn.IFS(ISNUMBER(SEARCH("film &amp; video/television", N3303)),"television",ISNUMBER(SEARCH("film &amp; video/animation", N3303)),"animation",ISNUMBER(SEARCH("film &amp; video/documentary", N3303)),"documentary",ISNUMBER(SEARCH("film &amp; video/drama", N3303)),"drama",ISNUMBER(SEARCH("film &amp; video/science fiction", N3303)),"science fiction",ISNUMBER(SEARCH("film &amp; video/shorts", N3303)),"shorts",ISNUMBER(SEARCH("food/food trucks", N3303)),"food trucks",ISNUMBER(SEARCH("food/restaurants", N3303)),"restaurants",ISNUMBER(SEARCH("food/small batch", N3303)),"small batch",ISNUMBER(SEARCH("games/mobile games", N3303)),"mobile games",ISNUMBER(SEARCH("games/tabletop games", N3303)),"tabletop games",ISNUMBER(SEARCH("games/video games", N3303)),"video games",ISNUMBER(SEARCH("music/classical music", N3303)),"classical music",ISNUMBER(SEARCH("music/electronic music", N3303)),"electronic music",ISNUMBER(SEARCH("music/faith", N3303)),"faith",ISNUMBER(SEARCH("music/indie rock", N3303)),"indie rock",ISNUMBER(SEARCH("music/jazz", N3303)),"jazz",ISNUMBER(SEARCH("music/metal", N3303)),"metal",ISNUMBER(SEARCH("music/pop", N3303)),"pop",ISNUMBER(SEARCH("music/rock", N3303)),"rock",ISNUMBER(SEARCH("music/world music", N3303)),"world music",ISNUMBER(SEARCH("journalism/audio", N3303)),"audio",ISNUMBER(SEARCH("photography/nature", N3303)),"nature",ISNUMBER(SEARCH("photography/people", N3303)),"people",ISNUMBER(SEARCH("photography/photobooks", N3303)),"photobooks",ISNUMBER(SEARCH("photography/places", N3303)),"places",ISNUMBER(SEARCH("publishing/art books", N3303)),"art books",ISNUMBER(SEARCH("publishing/children's books", N3303)),"children's books",ISNUMBER(SEARCH("publishing/fiction", N3303)),"fiction",ISNUMBER(SEARCH("publishing/nonfiction", N3303)),"nonfiction",ISNUMBER(SEARCH("publishing/radio &amp; podcasts", N3303)),"radio &amp; podcasts",ISNUMBER(SEARCH("publishing/translations", N3303)),"translations",ISNUMBER(SEARCH("technology/gadgets", N3303)),"gadgets",ISNUMBER(SEARCH("technology/hardware", N3303)),"hardware",ISNUMBER(SEARCH("technology/makerspaces", N3303)),"makerspaces",ISNUMBER(SEARCH("technology/space exploration", N3303)),"space exploration",ISNUMBER(SEARCH("technology/wearables", N3303)),"wearables",ISNUMBER(SEARCH("technology/web", N3303)),"web",ISNUMBER(SEARCH("theater/musical", N3303)),"musical",ISNUMBER(SEARCH("theater/plays", N3303)),"plays",ISNUMBER(SEARCH("theater/spaces", N3303)),"spaces")</f>
        <v>plays</v>
      </c>
      <c r="S3303" s="6">
        <f t="shared" si="258"/>
        <v>42538.73583333334</v>
      </c>
      <c r="T3303" s="6">
        <f t="shared" si="259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tr">
        <f t="shared" si="257"/>
        <v>theater</v>
      </c>
      <c r="R3304" t="str" cm="1">
        <f t="array" ref="R3304">_xlfn.IFS(ISNUMBER(SEARCH("film &amp; video/television", N3304)),"television",ISNUMBER(SEARCH("film &amp; video/animation", N3304)),"animation",ISNUMBER(SEARCH("film &amp; video/documentary", N3304)),"documentary",ISNUMBER(SEARCH("film &amp; video/drama", N3304)),"drama",ISNUMBER(SEARCH("film &amp; video/science fiction", N3304)),"science fiction",ISNUMBER(SEARCH("film &amp; video/shorts", N3304)),"shorts",ISNUMBER(SEARCH("food/food trucks", N3304)),"food trucks",ISNUMBER(SEARCH("food/restaurants", N3304)),"restaurants",ISNUMBER(SEARCH("food/small batch", N3304)),"small batch",ISNUMBER(SEARCH("games/mobile games", N3304)),"mobile games",ISNUMBER(SEARCH("games/tabletop games", N3304)),"tabletop games",ISNUMBER(SEARCH("games/video games", N3304)),"video games",ISNUMBER(SEARCH("music/classical music", N3304)),"classical music",ISNUMBER(SEARCH("music/electronic music", N3304)),"electronic music",ISNUMBER(SEARCH("music/faith", N3304)),"faith",ISNUMBER(SEARCH("music/indie rock", N3304)),"indie rock",ISNUMBER(SEARCH("music/jazz", N3304)),"jazz",ISNUMBER(SEARCH("music/metal", N3304)),"metal",ISNUMBER(SEARCH("music/pop", N3304)),"pop",ISNUMBER(SEARCH("music/rock", N3304)),"rock",ISNUMBER(SEARCH("music/world music", N3304)),"world music",ISNUMBER(SEARCH("journalism/audio", N3304)),"audio",ISNUMBER(SEARCH("photography/nature", N3304)),"nature",ISNUMBER(SEARCH("photography/people", N3304)),"people",ISNUMBER(SEARCH("photography/photobooks", N3304)),"photobooks",ISNUMBER(SEARCH("photography/places", N3304)),"places",ISNUMBER(SEARCH("publishing/art books", N3304)),"art books",ISNUMBER(SEARCH("publishing/children's books", N3304)),"children's books",ISNUMBER(SEARCH("publishing/fiction", N3304)),"fiction",ISNUMBER(SEARCH("publishing/nonfiction", N3304)),"nonfiction",ISNUMBER(SEARCH("publishing/radio &amp; podcasts", N3304)),"radio &amp; podcasts",ISNUMBER(SEARCH("publishing/translations", N3304)),"translations",ISNUMBER(SEARCH("technology/gadgets", N3304)),"gadgets",ISNUMBER(SEARCH("technology/hardware", N3304)),"hardware",ISNUMBER(SEARCH("technology/makerspaces", N3304)),"makerspaces",ISNUMBER(SEARCH("technology/space exploration", N3304)),"space exploration",ISNUMBER(SEARCH("technology/wearables", N3304)),"wearables",ISNUMBER(SEARCH("technology/web", N3304)),"web",ISNUMBER(SEARCH("theater/musical", N3304)),"musical",ISNUMBER(SEARCH("theater/plays", N3304)),"plays",ISNUMBER(SEARCH("theater/spaces", N3304)),"spaces")</f>
        <v>plays</v>
      </c>
      <c r="S3304" s="6">
        <f t="shared" si="258"/>
        <v>42681.35157407407</v>
      </c>
      <c r="T3304" s="6">
        <f t="shared" si="259"/>
        <v>42711.35157407407</v>
      </c>
    </row>
    <row r="3305" spans="1:20" ht="48" hidden="1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tr">
        <f t="shared" si="257"/>
        <v>theater</v>
      </c>
      <c r="R3305" t="str" cm="1">
        <f t="array" ref="R3305">_xlfn.IFS(ISNUMBER(SEARCH("film &amp; video/television", N3305)),"television",ISNUMBER(SEARCH("film &amp; video/animation", N3305)),"animation",ISNUMBER(SEARCH("film &amp; video/documentary", N3305)),"documentary",ISNUMBER(SEARCH("film &amp; video/drama", N3305)),"drama",ISNUMBER(SEARCH("film &amp; video/science fiction", N3305)),"science fiction",ISNUMBER(SEARCH("film &amp; video/shorts", N3305)),"shorts",ISNUMBER(SEARCH("food/food trucks", N3305)),"food trucks",ISNUMBER(SEARCH("food/restaurants", N3305)),"restaurants",ISNUMBER(SEARCH("food/small batch", N3305)),"small batch",ISNUMBER(SEARCH("games/mobile games", N3305)),"mobile games",ISNUMBER(SEARCH("games/tabletop games", N3305)),"tabletop games",ISNUMBER(SEARCH("games/video games", N3305)),"video games",ISNUMBER(SEARCH("music/classical music", N3305)),"classical music",ISNUMBER(SEARCH("music/electronic music", N3305)),"electronic music",ISNUMBER(SEARCH("music/faith", N3305)),"faith",ISNUMBER(SEARCH("music/indie rock", N3305)),"indie rock",ISNUMBER(SEARCH("music/jazz", N3305)),"jazz",ISNUMBER(SEARCH("music/metal", N3305)),"metal",ISNUMBER(SEARCH("music/pop", N3305)),"pop",ISNUMBER(SEARCH("music/rock", N3305)),"rock",ISNUMBER(SEARCH("music/world music", N3305)),"world music",ISNUMBER(SEARCH("journalism/audio", N3305)),"audio",ISNUMBER(SEARCH("photography/nature", N3305)),"nature",ISNUMBER(SEARCH("photography/people", N3305)),"people",ISNUMBER(SEARCH("photography/photobooks", N3305)),"photobooks",ISNUMBER(SEARCH("photography/places", N3305)),"places",ISNUMBER(SEARCH("publishing/art books", N3305)),"art books",ISNUMBER(SEARCH("publishing/children's books", N3305)),"children's books",ISNUMBER(SEARCH("publishing/fiction", N3305)),"fiction",ISNUMBER(SEARCH("publishing/nonfiction", N3305)),"nonfiction",ISNUMBER(SEARCH("publishing/radio &amp; podcasts", N3305)),"radio &amp; podcasts",ISNUMBER(SEARCH("publishing/translations", N3305)),"translations",ISNUMBER(SEARCH("technology/gadgets", N3305)),"gadgets",ISNUMBER(SEARCH("technology/hardware", N3305)),"hardware",ISNUMBER(SEARCH("technology/makerspaces", N3305)),"makerspaces",ISNUMBER(SEARCH("technology/space exploration", N3305)),"space exploration",ISNUMBER(SEARCH("technology/wearables", N3305)),"wearables",ISNUMBER(SEARCH("technology/web", N3305)),"web",ISNUMBER(SEARCH("theater/musical", N3305)),"musical",ISNUMBER(SEARCH("theater/plays", N3305)),"plays",ISNUMBER(SEARCH("theater/spaces", N3305)),"spaces")</f>
        <v>plays</v>
      </c>
      <c r="S3305" s="6">
        <f t="shared" si="258"/>
        <v>42056.65143518518</v>
      </c>
      <c r="T3305" s="6">
        <f t="shared" si="259"/>
        <v>42091.609768518523</v>
      </c>
    </row>
    <row r="3306" spans="1:20" ht="48" hidden="1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tr">
        <f t="shared" si="257"/>
        <v>theater</v>
      </c>
      <c r="R3306" t="str" cm="1">
        <f t="array" ref="R3306">_xlfn.IFS(ISNUMBER(SEARCH("film &amp; video/television", N3306)),"television",ISNUMBER(SEARCH("film &amp; video/animation", N3306)),"animation",ISNUMBER(SEARCH("film &amp; video/documentary", N3306)),"documentary",ISNUMBER(SEARCH("film &amp; video/drama", N3306)),"drama",ISNUMBER(SEARCH("film &amp; video/science fiction", N3306)),"science fiction",ISNUMBER(SEARCH("film &amp; video/shorts", N3306)),"shorts",ISNUMBER(SEARCH("food/food trucks", N3306)),"food trucks",ISNUMBER(SEARCH("food/restaurants", N3306)),"restaurants",ISNUMBER(SEARCH("food/small batch", N3306)),"small batch",ISNUMBER(SEARCH("games/mobile games", N3306)),"mobile games",ISNUMBER(SEARCH("games/tabletop games", N3306)),"tabletop games",ISNUMBER(SEARCH("games/video games", N3306)),"video games",ISNUMBER(SEARCH("music/classical music", N3306)),"classical music",ISNUMBER(SEARCH("music/electronic music", N3306)),"electronic music",ISNUMBER(SEARCH("music/faith", N3306)),"faith",ISNUMBER(SEARCH("music/indie rock", N3306)),"indie rock",ISNUMBER(SEARCH("music/jazz", N3306)),"jazz",ISNUMBER(SEARCH("music/metal", N3306)),"metal",ISNUMBER(SEARCH("music/pop", N3306)),"pop",ISNUMBER(SEARCH("music/rock", N3306)),"rock",ISNUMBER(SEARCH("music/world music", N3306)),"world music",ISNUMBER(SEARCH("journalism/audio", N3306)),"audio",ISNUMBER(SEARCH("photography/nature", N3306)),"nature",ISNUMBER(SEARCH("photography/people", N3306)),"people",ISNUMBER(SEARCH("photography/photobooks", N3306)),"photobooks",ISNUMBER(SEARCH("photography/places", N3306)),"places",ISNUMBER(SEARCH("publishing/art books", N3306)),"art books",ISNUMBER(SEARCH("publishing/children's books", N3306)),"children's books",ISNUMBER(SEARCH("publishing/fiction", N3306)),"fiction",ISNUMBER(SEARCH("publishing/nonfiction", N3306)),"nonfiction",ISNUMBER(SEARCH("publishing/radio &amp; podcasts", N3306)),"radio &amp; podcasts",ISNUMBER(SEARCH("publishing/translations", N3306)),"translations",ISNUMBER(SEARCH("technology/gadgets", N3306)),"gadgets",ISNUMBER(SEARCH("technology/hardware", N3306)),"hardware",ISNUMBER(SEARCH("technology/makerspaces", N3306)),"makerspaces",ISNUMBER(SEARCH("technology/space exploration", N3306)),"space exploration",ISNUMBER(SEARCH("technology/wearables", N3306)),"wearables",ISNUMBER(SEARCH("technology/web", N3306)),"web",ISNUMBER(SEARCH("theater/musical", N3306)),"musical",ISNUMBER(SEARCH("theater/plays", N3306)),"plays",ISNUMBER(SEARCH("theater/spaces", N3306)),"spaces")</f>
        <v>plays</v>
      </c>
      <c r="S3306" s="6">
        <f t="shared" si="258"/>
        <v>42696.624444444446</v>
      </c>
      <c r="T3306" s="6">
        <f t="shared" si="259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tr">
        <f t="shared" si="257"/>
        <v>theater</v>
      </c>
      <c r="R3307" t="str" cm="1">
        <f t="array" ref="R3307">_xlfn.IFS(ISNUMBER(SEARCH("film &amp; video/television", N3307)),"television",ISNUMBER(SEARCH("film &amp; video/animation", N3307)),"animation",ISNUMBER(SEARCH("film &amp; video/documentary", N3307)),"documentary",ISNUMBER(SEARCH("film &amp; video/drama", N3307)),"drama",ISNUMBER(SEARCH("film &amp; video/science fiction", N3307)),"science fiction",ISNUMBER(SEARCH("film &amp; video/shorts", N3307)),"shorts",ISNUMBER(SEARCH("food/food trucks", N3307)),"food trucks",ISNUMBER(SEARCH("food/restaurants", N3307)),"restaurants",ISNUMBER(SEARCH("food/small batch", N3307)),"small batch",ISNUMBER(SEARCH("games/mobile games", N3307)),"mobile games",ISNUMBER(SEARCH("games/tabletop games", N3307)),"tabletop games",ISNUMBER(SEARCH("games/video games", N3307)),"video games",ISNUMBER(SEARCH("music/classical music", N3307)),"classical music",ISNUMBER(SEARCH("music/electronic music", N3307)),"electronic music",ISNUMBER(SEARCH("music/faith", N3307)),"faith",ISNUMBER(SEARCH("music/indie rock", N3307)),"indie rock",ISNUMBER(SEARCH("music/jazz", N3307)),"jazz",ISNUMBER(SEARCH("music/metal", N3307)),"metal",ISNUMBER(SEARCH("music/pop", N3307)),"pop",ISNUMBER(SEARCH("music/rock", N3307)),"rock",ISNUMBER(SEARCH("music/world music", N3307)),"world music",ISNUMBER(SEARCH("journalism/audio", N3307)),"audio",ISNUMBER(SEARCH("photography/nature", N3307)),"nature",ISNUMBER(SEARCH("photography/people", N3307)),"people",ISNUMBER(SEARCH("photography/photobooks", N3307)),"photobooks",ISNUMBER(SEARCH("photography/places", N3307)),"places",ISNUMBER(SEARCH("publishing/art books", N3307)),"art books",ISNUMBER(SEARCH("publishing/children's books", N3307)),"children's books",ISNUMBER(SEARCH("publishing/fiction", N3307)),"fiction",ISNUMBER(SEARCH("publishing/nonfiction", N3307)),"nonfiction",ISNUMBER(SEARCH("publishing/radio &amp; podcasts", N3307)),"radio &amp; podcasts",ISNUMBER(SEARCH("publishing/translations", N3307)),"translations",ISNUMBER(SEARCH("technology/gadgets", N3307)),"gadgets",ISNUMBER(SEARCH("technology/hardware", N3307)),"hardware",ISNUMBER(SEARCH("technology/makerspaces", N3307)),"makerspaces",ISNUMBER(SEARCH("technology/space exploration", N3307)),"space exploration",ISNUMBER(SEARCH("technology/wearables", N3307)),"wearables",ISNUMBER(SEARCH("technology/web", N3307)),"web",ISNUMBER(SEARCH("theater/musical", N3307)),"musical",ISNUMBER(SEARCH("theater/plays", N3307)),"plays",ISNUMBER(SEARCH("theater/spaces", N3307)),"spaces")</f>
        <v>plays</v>
      </c>
      <c r="S3307" s="6">
        <f t="shared" si="258"/>
        <v>42186.855879629627</v>
      </c>
      <c r="T3307" s="6">
        <f t="shared" si="259"/>
        <v>42216.855879629627</v>
      </c>
    </row>
    <row r="3308" spans="1:20" ht="48" hidden="1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tr">
        <f t="shared" si="257"/>
        <v>theater</v>
      </c>
      <c r="R3308" t="str" cm="1">
        <f t="array" ref="R3308">_xlfn.IFS(ISNUMBER(SEARCH("film &amp; video/television", N3308)),"television",ISNUMBER(SEARCH("film &amp; video/animation", N3308)),"animation",ISNUMBER(SEARCH("film &amp; video/documentary", N3308)),"documentary",ISNUMBER(SEARCH("film &amp; video/drama", N3308)),"drama",ISNUMBER(SEARCH("film &amp; video/science fiction", N3308)),"science fiction",ISNUMBER(SEARCH("film &amp; video/shorts", N3308)),"shorts",ISNUMBER(SEARCH("food/food trucks", N3308)),"food trucks",ISNUMBER(SEARCH("food/restaurants", N3308)),"restaurants",ISNUMBER(SEARCH("food/small batch", N3308)),"small batch",ISNUMBER(SEARCH("games/mobile games", N3308)),"mobile games",ISNUMBER(SEARCH("games/tabletop games", N3308)),"tabletop games",ISNUMBER(SEARCH("games/video games", N3308)),"video games",ISNUMBER(SEARCH("music/classical music", N3308)),"classical music",ISNUMBER(SEARCH("music/electronic music", N3308)),"electronic music",ISNUMBER(SEARCH("music/faith", N3308)),"faith",ISNUMBER(SEARCH("music/indie rock", N3308)),"indie rock",ISNUMBER(SEARCH("music/jazz", N3308)),"jazz",ISNUMBER(SEARCH("music/metal", N3308)),"metal",ISNUMBER(SEARCH("music/pop", N3308)),"pop",ISNUMBER(SEARCH("music/rock", N3308)),"rock",ISNUMBER(SEARCH("music/world music", N3308)),"world music",ISNUMBER(SEARCH("journalism/audio", N3308)),"audio",ISNUMBER(SEARCH("photography/nature", N3308)),"nature",ISNUMBER(SEARCH("photography/people", N3308)),"people",ISNUMBER(SEARCH("photography/photobooks", N3308)),"photobooks",ISNUMBER(SEARCH("photography/places", N3308)),"places",ISNUMBER(SEARCH("publishing/art books", N3308)),"art books",ISNUMBER(SEARCH("publishing/children's books", N3308)),"children's books",ISNUMBER(SEARCH("publishing/fiction", N3308)),"fiction",ISNUMBER(SEARCH("publishing/nonfiction", N3308)),"nonfiction",ISNUMBER(SEARCH("publishing/radio &amp; podcasts", N3308)),"radio &amp; podcasts",ISNUMBER(SEARCH("publishing/translations", N3308)),"translations",ISNUMBER(SEARCH("technology/gadgets", N3308)),"gadgets",ISNUMBER(SEARCH("technology/hardware", N3308)),"hardware",ISNUMBER(SEARCH("technology/makerspaces", N3308)),"makerspaces",ISNUMBER(SEARCH("technology/space exploration", N3308)),"space exploration",ISNUMBER(SEARCH("technology/wearables", N3308)),"wearables",ISNUMBER(SEARCH("technology/web", N3308)),"web",ISNUMBER(SEARCH("theater/musical", N3308)),"musical",ISNUMBER(SEARCH("theater/plays", N3308)),"plays",ISNUMBER(SEARCH("theater/spaces", N3308)),"spaces")</f>
        <v>plays</v>
      </c>
      <c r="S3308" s="6">
        <f t="shared" si="258"/>
        <v>42493.219236111108</v>
      </c>
      <c r="T3308" s="6">
        <f t="shared" si="259"/>
        <v>42531.125</v>
      </c>
    </row>
    <row r="3309" spans="1:20" ht="48" hidden="1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tr">
        <f t="shared" si="257"/>
        <v>theater</v>
      </c>
      <c r="R3309" t="str" cm="1">
        <f t="array" ref="R3309">_xlfn.IFS(ISNUMBER(SEARCH("film &amp; video/television", N3309)),"television",ISNUMBER(SEARCH("film &amp; video/animation", N3309)),"animation",ISNUMBER(SEARCH("film &amp; video/documentary", N3309)),"documentary",ISNUMBER(SEARCH("film &amp; video/drama", N3309)),"drama",ISNUMBER(SEARCH("film &amp; video/science fiction", N3309)),"science fiction",ISNUMBER(SEARCH("film &amp; video/shorts", N3309)),"shorts",ISNUMBER(SEARCH("food/food trucks", N3309)),"food trucks",ISNUMBER(SEARCH("food/restaurants", N3309)),"restaurants",ISNUMBER(SEARCH("food/small batch", N3309)),"small batch",ISNUMBER(SEARCH("games/mobile games", N3309)),"mobile games",ISNUMBER(SEARCH("games/tabletop games", N3309)),"tabletop games",ISNUMBER(SEARCH("games/video games", N3309)),"video games",ISNUMBER(SEARCH("music/classical music", N3309)),"classical music",ISNUMBER(SEARCH("music/electronic music", N3309)),"electronic music",ISNUMBER(SEARCH("music/faith", N3309)),"faith",ISNUMBER(SEARCH("music/indie rock", N3309)),"indie rock",ISNUMBER(SEARCH("music/jazz", N3309)),"jazz",ISNUMBER(SEARCH("music/metal", N3309)),"metal",ISNUMBER(SEARCH("music/pop", N3309)),"pop",ISNUMBER(SEARCH("music/rock", N3309)),"rock",ISNUMBER(SEARCH("music/world music", N3309)),"world music",ISNUMBER(SEARCH("journalism/audio", N3309)),"audio",ISNUMBER(SEARCH("photography/nature", N3309)),"nature",ISNUMBER(SEARCH("photography/people", N3309)),"people",ISNUMBER(SEARCH("photography/photobooks", N3309)),"photobooks",ISNUMBER(SEARCH("photography/places", N3309)),"places",ISNUMBER(SEARCH("publishing/art books", N3309)),"art books",ISNUMBER(SEARCH("publishing/children's books", N3309)),"children's books",ISNUMBER(SEARCH("publishing/fiction", N3309)),"fiction",ISNUMBER(SEARCH("publishing/nonfiction", N3309)),"nonfiction",ISNUMBER(SEARCH("publishing/radio &amp; podcasts", N3309)),"radio &amp; podcasts",ISNUMBER(SEARCH("publishing/translations", N3309)),"translations",ISNUMBER(SEARCH("technology/gadgets", N3309)),"gadgets",ISNUMBER(SEARCH("technology/hardware", N3309)),"hardware",ISNUMBER(SEARCH("technology/makerspaces", N3309)),"makerspaces",ISNUMBER(SEARCH("technology/space exploration", N3309)),"space exploration",ISNUMBER(SEARCH("technology/wearables", N3309)),"wearables",ISNUMBER(SEARCH("technology/web", N3309)),"web",ISNUMBER(SEARCH("theater/musical", N3309)),"musical",ISNUMBER(SEARCH("theater/plays", N3309)),"plays",ISNUMBER(SEARCH("theater/spaces", N3309)),"spaces")</f>
        <v>plays</v>
      </c>
      <c r="S3309" s="6">
        <f t="shared" si="258"/>
        <v>42475.057164351849</v>
      </c>
      <c r="T3309" s="6">
        <f t="shared" si="259"/>
        <v>42505.057164351849</v>
      </c>
    </row>
    <row r="3310" spans="1:20" ht="48" hidden="1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tr">
        <f t="shared" si="257"/>
        <v>theater</v>
      </c>
      <c r="R3310" t="str" cm="1">
        <f t="array" ref="R3310">_xlfn.IFS(ISNUMBER(SEARCH("film &amp; video/television", N3310)),"television",ISNUMBER(SEARCH("film &amp; video/animation", N3310)),"animation",ISNUMBER(SEARCH("film &amp; video/documentary", N3310)),"documentary",ISNUMBER(SEARCH("film &amp; video/drama", N3310)),"drama",ISNUMBER(SEARCH("film &amp; video/science fiction", N3310)),"science fiction",ISNUMBER(SEARCH("film &amp; video/shorts", N3310)),"shorts",ISNUMBER(SEARCH("food/food trucks", N3310)),"food trucks",ISNUMBER(SEARCH("food/restaurants", N3310)),"restaurants",ISNUMBER(SEARCH("food/small batch", N3310)),"small batch",ISNUMBER(SEARCH("games/mobile games", N3310)),"mobile games",ISNUMBER(SEARCH("games/tabletop games", N3310)),"tabletop games",ISNUMBER(SEARCH("games/video games", N3310)),"video games",ISNUMBER(SEARCH("music/classical music", N3310)),"classical music",ISNUMBER(SEARCH("music/electronic music", N3310)),"electronic music",ISNUMBER(SEARCH("music/faith", N3310)),"faith",ISNUMBER(SEARCH("music/indie rock", N3310)),"indie rock",ISNUMBER(SEARCH("music/jazz", N3310)),"jazz",ISNUMBER(SEARCH("music/metal", N3310)),"metal",ISNUMBER(SEARCH("music/pop", N3310)),"pop",ISNUMBER(SEARCH("music/rock", N3310)),"rock",ISNUMBER(SEARCH("music/world music", N3310)),"world music",ISNUMBER(SEARCH("journalism/audio", N3310)),"audio",ISNUMBER(SEARCH("photography/nature", N3310)),"nature",ISNUMBER(SEARCH("photography/people", N3310)),"people",ISNUMBER(SEARCH("photography/photobooks", N3310)),"photobooks",ISNUMBER(SEARCH("photography/places", N3310)),"places",ISNUMBER(SEARCH("publishing/art books", N3310)),"art books",ISNUMBER(SEARCH("publishing/children's books", N3310)),"children's books",ISNUMBER(SEARCH("publishing/fiction", N3310)),"fiction",ISNUMBER(SEARCH("publishing/nonfiction", N3310)),"nonfiction",ISNUMBER(SEARCH("publishing/radio &amp; podcasts", N3310)),"radio &amp; podcasts",ISNUMBER(SEARCH("publishing/translations", N3310)),"translations",ISNUMBER(SEARCH("technology/gadgets", N3310)),"gadgets",ISNUMBER(SEARCH("technology/hardware", N3310)),"hardware",ISNUMBER(SEARCH("technology/makerspaces", N3310)),"makerspaces",ISNUMBER(SEARCH("technology/space exploration", N3310)),"space exploration",ISNUMBER(SEARCH("technology/wearables", N3310)),"wearables",ISNUMBER(SEARCH("technology/web", N3310)),"web",ISNUMBER(SEARCH("theater/musical", N3310)),"musical",ISNUMBER(SEARCH("theater/plays", N3310)),"plays",ISNUMBER(SEARCH("theater/spaces", N3310)),"spaces")</f>
        <v>plays</v>
      </c>
      <c r="S3310" s="6">
        <f t="shared" si="258"/>
        <v>42452.876909722225</v>
      </c>
      <c r="T3310" s="6">
        <f t="shared" si="259"/>
        <v>42473.876909722225</v>
      </c>
    </row>
    <row r="3311" spans="1:20" ht="32" hidden="1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tr">
        <f t="shared" si="257"/>
        <v>theater</v>
      </c>
      <c r="R3311" t="str" cm="1">
        <f t="array" ref="R3311">_xlfn.IFS(ISNUMBER(SEARCH("film &amp; video/television", N3311)),"television",ISNUMBER(SEARCH("film &amp; video/animation", N3311)),"animation",ISNUMBER(SEARCH("film &amp; video/documentary", N3311)),"documentary",ISNUMBER(SEARCH("film &amp; video/drama", N3311)),"drama",ISNUMBER(SEARCH("film &amp; video/science fiction", N3311)),"science fiction",ISNUMBER(SEARCH("film &amp; video/shorts", N3311)),"shorts",ISNUMBER(SEARCH("food/food trucks", N3311)),"food trucks",ISNUMBER(SEARCH("food/restaurants", N3311)),"restaurants",ISNUMBER(SEARCH("food/small batch", N3311)),"small batch",ISNUMBER(SEARCH("games/mobile games", N3311)),"mobile games",ISNUMBER(SEARCH("games/tabletop games", N3311)),"tabletop games",ISNUMBER(SEARCH("games/video games", N3311)),"video games",ISNUMBER(SEARCH("music/classical music", N3311)),"classical music",ISNUMBER(SEARCH("music/electronic music", N3311)),"electronic music",ISNUMBER(SEARCH("music/faith", N3311)),"faith",ISNUMBER(SEARCH("music/indie rock", N3311)),"indie rock",ISNUMBER(SEARCH("music/jazz", N3311)),"jazz",ISNUMBER(SEARCH("music/metal", N3311)),"metal",ISNUMBER(SEARCH("music/pop", N3311)),"pop",ISNUMBER(SEARCH("music/rock", N3311)),"rock",ISNUMBER(SEARCH("music/world music", N3311)),"world music",ISNUMBER(SEARCH("journalism/audio", N3311)),"audio",ISNUMBER(SEARCH("photography/nature", N3311)),"nature",ISNUMBER(SEARCH("photography/people", N3311)),"people",ISNUMBER(SEARCH("photography/photobooks", N3311)),"photobooks",ISNUMBER(SEARCH("photography/places", N3311)),"places",ISNUMBER(SEARCH("publishing/art books", N3311)),"art books",ISNUMBER(SEARCH("publishing/children's books", N3311)),"children's books",ISNUMBER(SEARCH("publishing/fiction", N3311)),"fiction",ISNUMBER(SEARCH("publishing/nonfiction", N3311)),"nonfiction",ISNUMBER(SEARCH("publishing/radio &amp; podcasts", N3311)),"radio &amp; podcasts",ISNUMBER(SEARCH("publishing/translations", N3311)),"translations",ISNUMBER(SEARCH("technology/gadgets", N3311)),"gadgets",ISNUMBER(SEARCH("technology/hardware", N3311)),"hardware",ISNUMBER(SEARCH("technology/makerspaces", N3311)),"makerspaces",ISNUMBER(SEARCH("technology/space exploration", N3311)),"space exploration",ISNUMBER(SEARCH("technology/wearables", N3311)),"wearables",ISNUMBER(SEARCH("technology/web", N3311)),"web",ISNUMBER(SEARCH("theater/musical", N3311)),"musical",ISNUMBER(SEARCH("theater/plays", N3311)),"plays",ISNUMBER(SEARCH("theater/spaces", N3311)),"spaces")</f>
        <v>plays</v>
      </c>
      <c r="S3311" s="6">
        <f t="shared" si="258"/>
        <v>42628.650208333333</v>
      </c>
      <c r="T3311" s="6">
        <f t="shared" si="259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tr">
        <f t="shared" si="257"/>
        <v>theater</v>
      </c>
      <c r="R3312" t="str" cm="1">
        <f t="array" ref="R3312">_xlfn.IFS(ISNUMBER(SEARCH("film &amp; video/television", N3312)),"television",ISNUMBER(SEARCH("film &amp; video/animation", N3312)),"animation",ISNUMBER(SEARCH("film &amp; video/documentary", N3312)),"documentary",ISNUMBER(SEARCH("film &amp; video/drama", N3312)),"drama",ISNUMBER(SEARCH("film &amp; video/science fiction", N3312)),"science fiction",ISNUMBER(SEARCH("film &amp; video/shorts", N3312)),"shorts",ISNUMBER(SEARCH("food/food trucks", N3312)),"food trucks",ISNUMBER(SEARCH("food/restaurants", N3312)),"restaurants",ISNUMBER(SEARCH("food/small batch", N3312)),"small batch",ISNUMBER(SEARCH("games/mobile games", N3312)),"mobile games",ISNUMBER(SEARCH("games/tabletop games", N3312)),"tabletop games",ISNUMBER(SEARCH("games/video games", N3312)),"video games",ISNUMBER(SEARCH("music/classical music", N3312)),"classical music",ISNUMBER(SEARCH("music/electronic music", N3312)),"electronic music",ISNUMBER(SEARCH("music/faith", N3312)),"faith",ISNUMBER(SEARCH("music/indie rock", N3312)),"indie rock",ISNUMBER(SEARCH("music/jazz", N3312)),"jazz",ISNUMBER(SEARCH("music/metal", N3312)),"metal",ISNUMBER(SEARCH("music/pop", N3312)),"pop",ISNUMBER(SEARCH("music/rock", N3312)),"rock",ISNUMBER(SEARCH("music/world music", N3312)),"world music",ISNUMBER(SEARCH("journalism/audio", N3312)),"audio",ISNUMBER(SEARCH("photography/nature", N3312)),"nature",ISNUMBER(SEARCH("photography/people", N3312)),"people",ISNUMBER(SEARCH("photography/photobooks", N3312)),"photobooks",ISNUMBER(SEARCH("photography/places", N3312)),"places",ISNUMBER(SEARCH("publishing/art books", N3312)),"art books",ISNUMBER(SEARCH("publishing/children's books", N3312)),"children's books",ISNUMBER(SEARCH("publishing/fiction", N3312)),"fiction",ISNUMBER(SEARCH("publishing/nonfiction", N3312)),"nonfiction",ISNUMBER(SEARCH("publishing/radio &amp; podcasts", N3312)),"radio &amp; podcasts",ISNUMBER(SEARCH("publishing/translations", N3312)),"translations",ISNUMBER(SEARCH("technology/gadgets", N3312)),"gadgets",ISNUMBER(SEARCH("technology/hardware", N3312)),"hardware",ISNUMBER(SEARCH("technology/makerspaces", N3312)),"makerspaces",ISNUMBER(SEARCH("technology/space exploration", N3312)),"space exploration",ISNUMBER(SEARCH("technology/wearables", N3312)),"wearables",ISNUMBER(SEARCH("technology/web", N3312)),"web",ISNUMBER(SEARCH("theater/musical", N3312)),"musical",ISNUMBER(SEARCH("theater/plays", N3312)),"plays",ISNUMBER(SEARCH("theater/spaces", N3312)),"spaces")</f>
        <v>plays</v>
      </c>
      <c r="S3312" s="6">
        <f t="shared" si="258"/>
        <v>42253.928530092591</v>
      </c>
      <c r="T3312" s="6">
        <f t="shared" si="259"/>
        <v>42283.928530092591</v>
      </c>
    </row>
    <row r="3313" spans="1:20" ht="48" hidden="1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tr">
        <f t="shared" si="257"/>
        <v>theater</v>
      </c>
      <c r="R3313" t="str" cm="1">
        <f t="array" ref="R3313">_xlfn.IFS(ISNUMBER(SEARCH("film &amp; video/television", N3313)),"television",ISNUMBER(SEARCH("film &amp; video/animation", N3313)),"animation",ISNUMBER(SEARCH("film &amp; video/documentary", N3313)),"documentary",ISNUMBER(SEARCH("film &amp; video/drama", N3313)),"drama",ISNUMBER(SEARCH("film &amp; video/science fiction", N3313)),"science fiction",ISNUMBER(SEARCH("film &amp; video/shorts", N3313)),"shorts",ISNUMBER(SEARCH("food/food trucks", N3313)),"food trucks",ISNUMBER(SEARCH("food/restaurants", N3313)),"restaurants",ISNUMBER(SEARCH("food/small batch", N3313)),"small batch",ISNUMBER(SEARCH("games/mobile games", N3313)),"mobile games",ISNUMBER(SEARCH("games/tabletop games", N3313)),"tabletop games",ISNUMBER(SEARCH("games/video games", N3313)),"video games",ISNUMBER(SEARCH("music/classical music", N3313)),"classical music",ISNUMBER(SEARCH("music/electronic music", N3313)),"electronic music",ISNUMBER(SEARCH("music/faith", N3313)),"faith",ISNUMBER(SEARCH("music/indie rock", N3313)),"indie rock",ISNUMBER(SEARCH("music/jazz", N3313)),"jazz",ISNUMBER(SEARCH("music/metal", N3313)),"metal",ISNUMBER(SEARCH("music/pop", N3313)),"pop",ISNUMBER(SEARCH("music/rock", N3313)),"rock",ISNUMBER(SEARCH("music/world music", N3313)),"world music",ISNUMBER(SEARCH("journalism/audio", N3313)),"audio",ISNUMBER(SEARCH("photography/nature", N3313)),"nature",ISNUMBER(SEARCH("photography/people", N3313)),"people",ISNUMBER(SEARCH("photography/photobooks", N3313)),"photobooks",ISNUMBER(SEARCH("photography/places", N3313)),"places",ISNUMBER(SEARCH("publishing/art books", N3313)),"art books",ISNUMBER(SEARCH("publishing/children's books", N3313)),"children's books",ISNUMBER(SEARCH("publishing/fiction", N3313)),"fiction",ISNUMBER(SEARCH("publishing/nonfiction", N3313)),"nonfiction",ISNUMBER(SEARCH("publishing/radio &amp; podcasts", N3313)),"radio &amp; podcasts",ISNUMBER(SEARCH("publishing/translations", N3313)),"translations",ISNUMBER(SEARCH("technology/gadgets", N3313)),"gadgets",ISNUMBER(SEARCH("technology/hardware", N3313)),"hardware",ISNUMBER(SEARCH("technology/makerspaces", N3313)),"makerspaces",ISNUMBER(SEARCH("technology/space exploration", N3313)),"space exploration",ISNUMBER(SEARCH("technology/wearables", N3313)),"wearables",ISNUMBER(SEARCH("technology/web", N3313)),"web",ISNUMBER(SEARCH("theater/musical", N3313)),"musical",ISNUMBER(SEARCH("theater/plays", N3313)),"plays",ISNUMBER(SEARCH("theater/spaces", N3313)),"spaces")</f>
        <v>plays</v>
      </c>
      <c r="S3313" s="6">
        <f t="shared" si="258"/>
        <v>42264.29178240741</v>
      </c>
      <c r="T3313" s="6">
        <f t="shared" si="259"/>
        <v>42294.29178240741</v>
      </c>
    </row>
    <row r="3314" spans="1:20" ht="48" hidden="1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tr">
        <f t="shared" si="257"/>
        <v>theater</v>
      </c>
      <c r="R3314" t="str" cm="1">
        <f t="array" ref="R3314">_xlfn.IFS(ISNUMBER(SEARCH("film &amp; video/television", N3314)),"television",ISNUMBER(SEARCH("film &amp; video/animation", N3314)),"animation",ISNUMBER(SEARCH("film &amp; video/documentary", N3314)),"documentary",ISNUMBER(SEARCH("film &amp; video/drama", N3314)),"drama",ISNUMBER(SEARCH("film &amp; video/science fiction", N3314)),"science fiction",ISNUMBER(SEARCH("film &amp; video/shorts", N3314)),"shorts",ISNUMBER(SEARCH("food/food trucks", N3314)),"food trucks",ISNUMBER(SEARCH("food/restaurants", N3314)),"restaurants",ISNUMBER(SEARCH("food/small batch", N3314)),"small batch",ISNUMBER(SEARCH("games/mobile games", N3314)),"mobile games",ISNUMBER(SEARCH("games/tabletop games", N3314)),"tabletop games",ISNUMBER(SEARCH("games/video games", N3314)),"video games",ISNUMBER(SEARCH("music/classical music", N3314)),"classical music",ISNUMBER(SEARCH("music/electronic music", N3314)),"electronic music",ISNUMBER(SEARCH("music/faith", N3314)),"faith",ISNUMBER(SEARCH("music/indie rock", N3314)),"indie rock",ISNUMBER(SEARCH("music/jazz", N3314)),"jazz",ISNUMBER(SEARCH("music/metal", N3314)),"metal",ISNUMBER(SEARCH("music/pop", N3314)),"pop",ISNUMBER(SEARCH("music/rock", N3314)),"rock",ISNUMBER(SEARCH("music/world music", N3314)),"world music",ISNUMBER(SEARCH("journalism/audio", N3314)),"audio",ISNUMBER(SEARCH("photography/nature", N3314)),"nature",ISNUMBER(SEARCH("photography/people", N3314)),"people",ISNUMBER(SEARCH("photography/photobooks", N3314)),"photobooks",ISNUMBER(SEARCH("photography/places", N3314)),"places",ISNUMBER(SEARCH("publishing/art books", N3314)),"art books",ISNUMBER(SEARCH("publishing/children's books", N3314)),"children's books",ISNUMBER(SEARCH("publishing/fiction", N3314)),"fiction",ISNUMBER(SEARCH("publishing/nonfiction", N3314)),"nonfiction",ISNUMBER(SEARCH("publishing/radio &amp; podcasts", N3314)),"radio &amp; podcasts",ISNUMBER(SEARCH("publishing/translations", N3314)),"translations",ISNUMBER(SEARCH("technology/gadgets", N3314)),"gadgets",ISNUMBER(SEARCH("technology/hardware", N3314)),"hardware",ISNUMBER(SEARCH("technology/makerspaces", N3314)),"makerspaces",ISNUMBER(SEARCH("technology/space exploration", N3314)),"space exploration",ISNUMBER(SEARCH("technology/wearables", N3314)),"wearables",ISNUMBER(SEARCH("technology/web", N3314)),"web",ISNUMBER(SEARCH("theater/musical", N3314)),"musical",ISNUMBER(SEARCH("theater/plays", N3314)),"plays",ISNUMBER(SEARCH("theater/spaces", N3314)),"spaces")</f>
        <v>plays</v>
      </c>
      <c r="S3314" s="6">
        <f t="shared" si="258"/>
        <v>42664.809560185182</v>
      </c>
      <c r="T3314" s="6">
        <f t="shared" si="259"/>
        <v>42685.916666666672</v>
      </c>
    </row>
    <row r="3315" spans="1:20" ht="48" hidden="1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tr">
        <f t="shared" si="257"/>
        <v>theater</v>
      </c>
      <c r="R3315" t="str" cm="1">
        <f t="array" ref="R3315">_xlfn.IFS(ISNUMBER(SEARCH("film &amp; video/television", N3315)),"television",ISNUMBER(SEARCH("film &amp; video/animation", N3315)),"animation",ISNUMBER(SEARCH("film &amp; video/documentary", N3315)),"documentary",ISNUMBER(SEARCH("film &amp; video/drama", N3315)),"drama",ISNUMBER(SEARCH("film &amp; video/science fiction", N3315)),"science fiction",ISNUMBER(SEARCH("film &amp; video/shorts", N3315)),"shorts",ISNUMBER(SEARCH("food/food trucks", N3315)),"food trucks",ISNUMBER(SEARCH("food/restaurants", N3315)),"restaurants",ISNUMBER(SEARCH("food/small batch", N3315)),"small batch",ISNUMBER(SEARCH("games/mobile games", N3315)),"mobile games",ISNUMBER(SEARCH("games/tabletop games", N3315)),"tabletop games",ISNUMBER(SEARCH("games/video games", N3315)),"video games",ISNUMBER(SEARCH("music/classical music", N3315)),"classical music",ISNUMBER(SEARCH("music/electronic music", N3315)),"electronic music",ISNUMBER(SEARCH("music/faith", N3315)),"faith",ISNUMBER(SEARCH("music/indie rock", N3315)),"indie rock",ISNUMBER(SEARCH("music/jazz", N3315)),"jazz",ISNUMBER(SEARCH("music/metal", N3315)),"metal",ISNUMBER(SEARCH("music/pop", N3315)),"pop",ISNUMBER(SEARCH("music/rock", N3315)),"rock",ISNUMBER(SEARCH("music/world music", N3315)),"world music",ISNUMBER(SEARCH("journalism/audio", N3315)),"audio",ISNUMBER(SEARCH("photography/nature", N3315)),"nature",ISNUMBER(SEARCH("photography/people", N3315)),"people",ISNUMBER(SEARCH("photography/photobooks", N3315)),"photobooks",ISNUMBER(SEARCH("photography/places", N3315)),"places",ISNUMBER(SEARCH("publishing/art books", N3315)),"art books",ISNUMBER(SEARCH("publishing/children's books", N3315)),"children's books",ISNUMBER(SEARCH("publishing/fiction", N3315)),"fiction",ISNUMBER(SEARCH("publishing/nonfiction", N3315)),"nonfiction",ISNUMBER(SEARCH("publishing/radio &amp; podcasts", N3315)),"radio &amp; podcasts",ISNUMBER(SEARCH("publishing/translations", N3315)),"translations",ISNUMBER(SEARCH("technology/gadgets", N3315)),"gadgets",ISNUMBER(SEARCH("technology/hardware", N3315)),"hardware",ISNUMBER(SEARCH("technology/makerspaces", N3315)),"makerspaces",ISNUMBER(SEARCH("technology/space exploration", N3315)),"space exploration",ISNUMBER(SEARCH("technology/wearables", N3315)),"wearables",ISNUMBER(SEARCH("technology/web", N3315)),"web",ISNUMBER(SEARCH("theater/musical", N3315)),"musical",ISNUMBER(SEARCH("theater/plays", N3315)),"plays",ISNUMBER(SEARCH("theater/spaces", N3315)),"spaces")</f>
        <v>plays</v>
      </c>
      <c r="S3315" s="6">
        <f t="shared" si="258"/>
        <v>42382.244409722218</v>
      </c>
      <c r="T3315" s="6">
        <f t="shared" si="259"/>
        <v>42396.041666666672</v>
      </c>
    </row>
    <row r="3316" spans="1:20" ht="48" hidden="1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tr">
        <f t="shared" si="257"/>
        <v>theater</v>
      </c>
      <c r="R3316" t="str" cm="1">
        <f t="array" ref="R3316">_xlfn.IFS(ISNUMBER(SEARCH("film &amp; video/television", N3316)),"television",ISNUMBER(SEARCH("film &amp; video/animation", N3316)),"animation",ISNUMBER(SEARCH("film &amp; video/documentary", N3316)),"documentary",ISNUMBER(SEARCH("film &amp; video/drama", N3316)),"drama",ISNUMBER(SEARCH("film &amp; video/science fiction", N3316)),"science fiction",ISNUMBER(SEARCH("film &amp; video/shorts", N3316)),"shorts",ISNUMBER(SEARCH("food/food trucks", N3316)),"food trucks",ISNUMBER(SEARCH("food/restaurants", N3316)),"restaurants",ISNUMBER(SEARCH("food/small batch", N3316)),"small batch",ISNUMBER(SEARCH("games/mobile games", N3316)),"mobile games",ISNUMBER(SEARCH("games/tabletop games", N3316)),"tabletop games",ISNUMBER(SEARCH("games/video games", N3316)),"video games",ISNUMBER(SEARCH("music/classical music", N3316)),"classical music",ISNUMBER(SEARCH("music/electronic music", N3316)),"electronic music",ISNUMBER(SEARCH("music/faith", N3316)),"faith",ISNUMBER(SEARCH("music/indie rock", N3316)),"indie rock",ISNUMBER(SEARCH("music/jazz", N3316)),"jazz",ISNUMBER(SEARCH("music/metal", N3316)),"metal",ISNUMBER(SEARCH("music/pop", N3316)),"pop",ISNUMBER(SEARCH("music/rock", N3316)),"rock",ISNUMBER(SEARCH("music/world music", N3316)),"world music",ISNUMBER(SEARCH("journalism/audio", N3316)),"audio",ISNUMBER(SEARCH("photography/nature", N3316)),"nature",ISNUMBER(SEARCH("photography/people", N3316)),"people",ISNUMBER(SEARCH("photography/photobooks", N3316)),"photobooks",ISNUMBER(SEARCH("photography/places", N3316)),"places",ISNUMBER(SEARCH("publishing/art books", N3316)),"art books",ISNUMBER(SEARCH("publishing/children's books", N3316)),"children's books",ISNUMBER(SEARCH("publishing/fiction", N3316)),"fiction",ISNUMBER(SEARCH("publishing/nonfiction", N3316)),"nonfiction",ISNUMBER(SEARCH("publishing/radio &amp; podcasts", N3316)),"radio &amp; podcasts",ISNUMBER(SEARCH("publishing/translations", N3316)),"translations",ISNUMBER(SEARCH("technology/gadgets", N3316)),"gadgets",ISNUMBER(SEARCH("technology/hardware", N3316)),"hardware",ISNUMBER(SEARCH("technology/makerspaces", N3316)),"makerspaces",ISNUMBER(SEARCH("technology/space exploration", N3316)),"space exploration",ISNUMBER(SEARCH("technology/wearables", N3316)),"wearables",ISNUMBER(SEARCH("technology/web", N3316)),"web",ISNUMBER(SEARCH("theater/musical", N3316)),"musical",ISNUMBER(SEARCH("theater/plays", N3316)),"plays",ISNUMBER(SEARCH("theater/spaces", N3316)),"spaces")</f>
        <v>plays</v>
      </c>
      <c r="S3316" s="6">
        <f t="shared" si="258"/>
        <v>42105.267488425925</v>
      </c>
      <c r="T3316" s="6">
        <f t="shared" si="259"/>
        <v>42132.836805555555</v>
      </c>
    </row>
    <row r="3317" spans="1:20" ht="48" hidden="1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tr">
        <f t="shared" si="257"/>
        <v>theater</v>
      </c>
      <c r="R3317" t="str" cm="1">
        <f t="array" ref="R3317">_xlfn.IFS(ISNUMBER(SEARCH("film &amp; video/television", N3317)),"television",ISNUMBER(SEARCH("film &amp; video/animation", N3317)),"animation",ISNUMBER(SEARCH("film &amp; video/documentary", N3317)),"documentary",ISNUMBER(SEARCH("film &amp; video/drama", N3317)),"drama",ISNUMBER(SEARCH("film &amp; video/science fiction", N3317)),"science fiction",ISNUMBER(SEARCH("film &amp; video/shorts", N3317)),"shorts",ISNUMBER(SEARCH("food/food trucks", N3317)),"food trucks",ISNUMBER(SEARCH("food/restaurants", N3317)),"restaurants",ISNUMBER(SEARCH("food/small batch", N3317)),"small batch",ISNUMBER(SEARCH("games/mobile games", N3317)),"mobile games",ISNUMBER(SEARCH("games/tabletop games", N3317)),"tabletop games",ISNUMBER(SEARCH("games/video games", N3317)),"video games",ISNUMBER(SEARCH("music/classical music", N3317)),"classical music",ISNUMBER(SEARCH("music/electronic music", N3317)),"electronic music",ISNUMBER(SEARCH("music/faith", N3317)),"faith",ISNUMBER(SEARCH("music/indie rock", N3317)),"indie rock",ISNUMBER(SEARCH("music/jazz", N3317)),"jazz",ISNUMBER(SEARCH("music/metal", N3317)),"metal",ISNUMBER(SEARCH("music/pop", N3317)),"pop",ISNUMBER(SEARCH("music/rock", N3317)),"rock",ISNUMBER(SEARCH("music/world music", N3317)),"world music",ISNUMBER(SEARCH("journalism/audio", N3317)),"audio",ISNUMBER(SEARCH("photography/nature", N3317)),"nature",ISNUMBER(SEARCH("photography/people", N3317)),"people",ISNUMBER(SEARCH("photography/photobooks", N3317)),"photobooks",ISNUMBER(SEARCH("photography/places", N3317)),"places",ISNUMBER(SEARCH("publishing/art books", N3317)),"art books",ISNUMBER(SEARCH("publishing/children's books", N3317)),"children's books",ISNUMBER(SEARCH("publishing/fiction", N3317)),"fiction",ISNUMBER(SEARCH("publishing/nonfiction", N3317)),"nonfiction",ISNUMBER(SEARCH("publishing/radio &amp; podcasts", N3317)),"radio &amp; podcasts",ISNUMBER(SEARCH("publishing/translations", N3317)),"translations",ISNUMBER(SEARCH("technology/gadgets", N3317)),"gadgets",ISNUMBER(SEARCH("technology/hardware", N3317)),"hardware",ISNUMBER(SEARCH("technology/makerspaces", N3317)),"makerspaces",ISNUMBER(SEARCH("technology/space exploration", N3317)),"space exploration",ISNUMBER(SEARCH("technology/wearables", N3317)),"wearables",ISNUMBER(SEARCH("technology/web", N3317)),"web",ISNUMBER(SEARCH("theater/musical", N3317)),"musical",ISNUMBER(SEARCH("theater/plays", N3317)),"plays",ISNUMBER(SEARCH("theater/spaces", N3317)),"spaces")</f>
        <v>plays</v>
      </c>
      <c r="S3317" s="6">
        <f t="shared" si="258"/>
        <v>42466.303715277783</v>
      </c>
      <c r="T3317" s="6">
        <f t="shared" si="259"/>
        <v>42496.303715277783</v>
      </c>
    </row>
    <row r="3318" spans="1:20" ht="80" hidden="1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tr">
        <f t="shared" si="257"/>
        <v>theater</v>
      </c>
      <c r="R3318" t="str" cm="1">
        <f t="array" ref="R3318">_xlfn.IFS(ISNUMBER(SEARCH("film &amp; video/television", N3318)),"television",ISNUMBER(SEARCH("film &amp; video/animation", N3318)),"animation",ISNUMBER(SEARCH("film &amp; video/documentary", N3318)),"documentary",ISNUMBER(SEARCH("film &amp; video/drama", N3318)),"drama",ISNUMBER(SEARCH("film &amp; video/science fiction", N3318)),"science fiction",ISNUMBER(SEARCH("film &amp; video/shorts", N3318)),"shorts",ISNUMBER(SEARCH("food/food trucks", N3318)),"food trucks",ISNUMBER(SEARCH("food/restaurants", N3318)),"restaurants",ISNUMBER(SEARCH("food/small batch", N3318)),"small batch",ISNUMBER(SEARCH("games/mobile games", N3318)),"mobile games",ISNUMBER(SEARCH("games/tabletop games", N3318)),"tabletop games",ISNUMBER(SEARCH("games/video games", N3318)),"video games",ISNUMBER(SEARCH("music/classical music", N3318)),"classical music",ISNUMBER(SEARCH("music/electronic music", N3318)),"electronic music",ISNUMBER(SEARCH("music/faith", N3318)),"faith",ISNUMBER(SEARCH("music/indie rock", N3318)),"indie rock",ISNUMBER(SEARCH("music/jazz", N3318)),"jazz",ISNUMBER(SEARCH("music/metal", N3318)),"metal",ISNUMBER(SEARCH("music/pop", N3318)),"pop",ISNUMBER(SEARCH("music/rock", N3318)),"rock",ISNUMBER(SEARCH("music/world music", N3318)),"world music",ISNUMBER(SEARCH("journalism/audio", N3318)),"audio",ISNUMBER(SEARCH("photography/nature", N3318)),"nature",ISNUMBER(SEARCH("photography/people", N3318)),"people",ISNUMBER(SEARCH("photography/photobooks", N3318)),"photobooks",ISNUMBER(SEARCH("photography/places", N3318)),"places",ISNUMBER(SEARCH("publishing/art books", N3318)),"art books",ISNUMBER(SEARCH("publishing/children's books", N3318)),"children's books",ISNUMBER(SEARCH("publishing/fiction", N3318)),"fiction",ISNUMBER(SEARCH("publishing/nonfiction", N3318)),"nonfiction",ISNUMBER(SEARCH("publishing/radio &amp; podcasts", N3318)),"radio &amp; podcasts",ISNUMBER(SEARCH("publishing/translations", N3318)),"translations",ISNUMBER(SEARCH("technology/gadgets", N3318)),"gadgets",ISNUMBER(SEARCH("technology/hardware", N3318)),"hardware",ISNUMBER(SEARCH("technology/makerspaces", N3318)),"makerspaces",ISNUMBER(SEARCH("technology/space exploration", N3318)),"space exploration",ISNUMBER(SEARCH("technology/wearables", N3318)),"wearables",ISNUMBER(SEARCH("technology/web", N3318)),"web",ISNUMBER(SEARCH("theater/musical", N3318)),"musical",ISNUMBER(SEARCH("theater/plays", N3318)),"plays",ISNUMBER(SEARCH("theater/spaces", N3318)),"spaces")</f>
        <v>plays</v>
      </c>
      <c r="S3318" s="6">
        <f t="shared" si="258"/>
        <v>41826.871238425927</v>
      </c>
      <c r="T3318" s="6">
        <f t="shared" si="259"/>
        <v>41859.57916666667</v>
      </c>
    </row>
    <row r="3319" spans="1:20" ht="48" hidden="1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tr">
        <f t="shared" si="257"/>
        <v>theater</v>
      </c>
      <c r="R3319" t="str" cm="1">
        <f t="array" ref="R3319">_xlfn.IFS(ISNUMBER(SEARCH("film &amp; video/television", N3319)),"television",ISNUMBER(SEARCH("film &amp; video/animation", N3319)),"animation",ISNUMBER(SEARCH("film &amp; video/documentary", N3319)),"documentary",ISNUMBER(SEARCH("film &amp; video/drama", N3319)),"drama",ISNUMBER(SEARCH("film &amp; video/science fiction", N3319)),"science fiction",ISNUMBER(SEARCH("film &amp; video/shorts", N3319)),"shorts",ISNUMBER(SEARCH("food/food trucks", N3319)),"food trucks",ISNUMBER(SEARCH("food/restaurants", N3319)),"restaurants",ISNUMBER(SEARCH("food/small batch", N3319)),"small batch",ISNUMBER(SEARCH("games/mobile games", N3319)),"mobile games",ISNUMBER(SEARCH("games/tabletop games", N3319)),"tabletop games",ISNUMBER(SEARCH("games/video games", N3319)),"video games",ISNUMBER(SEARCH("music/classical music", N3319)),"classical music",ISNUMBER(SEARCH("music/electronic music", N3319)),"electronic music",ISNUMBER(SEARCH("music/faith", N3319)),"faith",ISNUMBER(SEARCH("music/indie rock", N3319)),"indie rock",ISNUMBER(SEARCH("music/jazz", N3319)),"jazz",ISNUMBER(SEARCH("music/metal", N3319)),"metal",ISNUMBER(SEARCH("music/pop", N3319)),"pop",ISNUMBER(SEARCH("music/rock", N3319)),"rock",ISNUMBER(SEARCH("music/world music", N3319)),"world music",ISNUMBER(SEARCH("journalism/audio", N3319)),"audio",ISNUMBER(SEARCH("photography/nature", N3319)),"nature",ISNUMBER(SEARCH("photography/people", N3319)),"people",ISNUMBER(SEARCH("photography/photobooks", N3319)),"photobooks",ISNUMBER(SEARCH("photography/places", N3319)),"places",ISNUMBER(SEARCH("publishing/art books", N3319)),"art books",ISNUMBER(SEARCH("publishing/children's books", N3319)),"children's books",ISNUMBER(SEARCH("publishing/fiction", N3319)),"fiction",ISNUMBER(SEARCH("publishing/nonfiction", N3319)),"nonfiction",ISNUMBER(SEARCH("publishing/radio &amp; podcasts", N3319)),"radio &amp; podcasts",ISNUMBER(SEARCH("publishing/translations", N3319)),"translations",ISNUMBER(SEARCH("technology/gadgets", N3319)),"gadgets",ISNUMBER(SEARCH("technology/hardware", N3319)),"hardware",ISNUMBER(SEARCH("technology/makerspaces", N3319)),"makerspaces",ISNUMBER(SEARCH("technology/space exploration", N3319)),"space exploration",ISNUMBER(SEARCH("technology/wearables", N3319)),"wearables",ISNUMBER(SEARCH("technology/web", N3319)),"web",ISNUMBER(SEARCH("theater/musical", N3319)),"musical",ISNUMBER(SEARCH("theater/plays", N3319)),"plays",ISNUMBER(SEARCH("theater/spaces", N3319)),"spaces")</f>
        <v>plays</v>
      </c>
      <c r="S3319" s="6">
        <f t="shared" si="258"/>
        <v>42499.039629629624</v>
      </c>
      <c r="T3319" s="6">
        <f t="shared" si="259"/>
        <v>42529.039629629624</v>
      </c>
    </row>
    <row r="3320" spans="1:20" ht="32" hidden="1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tr">
        <f t="shared" si="257"/>
        <v>theater</v>
      </c>
      <c r="R3320" t="str" cm="1">
        <f t="array" ref="R3320">_xlfn.IFS(ISNUMBER(SEARCH("film &amp; video/television", N3320)),"television",ISNUMBER(SEARCH("film &amp; video/animation", N3320)),"animation",ISNUMBER(SEARCH("film &amp; video/documentary", N3320)),"documentary",ISNUMBER(SEARCH("film &amp; video/drama", N3320)),"drama",ISNUMBER(SEARCH("film &amp; video/science fiction", N3320)),"science fiction",ISNUMBER(SEARCH("film &amp; video/shorts", N3320)),"shorts",ISNUMBER(SEARCH("food/food trucks", N3320)),"food trucks",ISNUMBER(SEARCH("food/restaurants", N3320)),"restaurants",ISNUMBER(SEARCH("food/small batch", N3320)),"small batch",ISNUMBER(SEARCH("games/mobile games", N3320)),"mobile games",ISNUMBER(SEARCH("games/tabletop games", N3320)),"tabletop games",ISNUMBER(SEARCH("games/video games", N3320)),"video games",ISNUMBER(SEARCH("music/classical music", N3320)),"classical music",ISNUMBER(SEARCH("music/electronic music", N3320)),"electronic music",ISNUMBER(SEARCH("music/faith", N3320)),"faith",ISNUMBER(SEARCH("music/indie rock", N3320)),"indie rock",ISNUMBER(SEARCH("music/jazz", N3320)),"jazz",ISNUMBER(SEARCH("music/metal", N3320)),"metal",ISNUMBER(SEARCH("music/pop", N3320)),"pop",ISNUMBER(SEARCH("music/rock", N3320)),"rock",ISNUMBER(SEARCH("music/world music", N3320)),"world music",ISNUMBER(SEARCH("journalism/audio", N3320)),"audio",ISNUMBER(SEARCH("photography/nature", N3320)),"nature",ISNUMBER(SEARCH("photography/people", N3320)),"people",ISNUMBER(SEARCH("photography/photobooks", N3320)),"photobooks",ISNUMBER(SEARCH("photography/places", N3320)),"places",ISNUMBER(SEARCH("publishing/art books", N3320)),"art books",ISNUMBER(SEARCH("publishing/children's books", N3320)),"children's books",ISNUMBER(SEARCH("publishing/fiction", N3320)),"fiction",ISNUMBER(SEARCH("publishing/nonfiction", N3320)),"nonfiction",ISNUMBER(SEARCH("publishing/radio &amp; podcasts", N3320)),"radio &amp; podcasts",ISNUMBER(SEARCH("publishing/translations", N3320)),"translations",ISNUMBER(SEARCH("technology/gadgets", N3320)),"gadgets",ISNUMBER(SEARCH("technology/hardware", N3320)),"hardware",ISNUMBER(SEARCH("technology/makerspaces", N3320)),"makerspaces",ISNUMBER(SEARCH("technology/space exploration", N3320)),"space exploration",ISNUMBER(SEARCH("technology/wearables", N3320)),"wearables",ISNUMBER(SEARCH("technology/web", N3320)),"web",ISNUMBER(SEARCH("theater/musical", N3320)),"musical",ISNUMBER(SEARCH("theater/plays", N3320)),"plays",ISNUMBER(SEARCH("theater/spaces", N3320)),"spaces")</f>
        <v>plays</v>
      </c>
      <c r="S3320" s="6">
        <f t="shared" si="258"/>
        <v>42431.302002314813</v>
      </c>
      <c r="T3320" s="6">
        <f t="shared" si="259"/>
        <v>42471.104166666672</v>
      </c>
    </row>
    <row r="3321" spans="1:20" ht="48" hidden="1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tr">
        <f t="shared" si="257"/>
        <v>theater</v>
      </c>
      <c r="R3321" t="str" cm="1">
        <f t="array" ref="R3321">_xlfn.IFS(ISNUMBER(SEARCH("film &amp; video/television", N3321)),"television",ISNUMBER(SEARCH("film &amp; video/animation", N3321)),"animation",ISNUMBER(SEARCH("film &amp; video/documentary", N3321)),"documentary",ISNUMBER(SEARCH("film &amp; video/drama", N3321)),"drama",ISNUMBER(SEARCH("film &amp; video/science fiction", N3321)),"science fiction",ISNUMBER(SEARCH("film &amp; video/shorts", N3321)),"shorts",ISNUMBER(SEARCH("food/food trucks", N3321)),"food trucks",ISNUMBER(SEARCH("food/restaurants", N3321)),"restaurants",ISNUMBER(SEARCH("food/small batch", N3321)),"small batch",ISNUMBER(SEARCH("games/mobile games", N3321)),"mobile games",ISNUMBER(SEARCH("games/tabletop games", N3321)),"tabletop games",ISNUMBER(SEARCH("games/video games", N3321)),"video games",ISNUMBER(SEARCH("music/classical music", N3321)),"classical music",ISNUMBER(SEARCH("music/electronic music", N3321)),"electronic music",ISNUMBER(SEARCH("music/faith", N3321)),"faith",ISNUMBER(SEARCH("music/indie rock", N3321)),"indie rock",ISNUMBER(SEARCH("music/jazz", N3321)),"jazz",ISNUMBER(SEARCH("music/metal", N3321)),"metal",ISNUMBER(SEARCH("music/pop", N3321)),"pop",ISNUMBER(SEARCH("music/rock", N3321)),"rock",ISNUMBER(SEARCH("music/world music", N3321)),"world music",ISNUMBER(SEARCH("journalism/audio", N3321)),"audio",ISNUMBER(SEARCH("photography/nature", N3321)),"nature",ISNUMBER(SEARCH("photography/people", N3321)),"people",ISNUMBER(SEARCH("photography/photobooks", N3321)),"photobooks",ISNUMBER(SEARCH("photography/places", N3321)),"places",ISNUMBER(SEARCH("publishing/art books", N3321)),"art books",ISNUMBER(SEARCH("publishing/children's books", N3321)),"children's books",ISNUMBER(SEARCH("publishing/fiction", N3321)),"fiction",ISNUMBER(SEARCH("publishing/nonfiction", N3321)),"nonfiction",ISNUMBER(SEARCH("publishing/radio &amp; podcasts", N3321)),"radio &amp; podcasts",ISNUMBER(SEARCH("publishing/translations", N3321)),"translations",ISNUMBER(SEARCH("technology/gadgets", N3321)),"gadgets",ISNUMBER(SEARCH("technology/hardware", N3321)),"hardware",ISNUMBER(SEARCH("technology/makerspaces", N3321)),"makerspaces",ISNUMBER(SEARCH("technology/space exploration", N3321)),"space exploration",ISNUMBER(SEARCH("technology/wearables", N3321)),"wearables",ISNUMBER(SEARCH("technology/web", N3321)),"web",ISNUMBER(SEARCH("theater/musical", N3321)),"musical",ISNUMBER(SEARCH("theater/plays", N3321)),"plays",ISNUMBER(SEARCH("theater/spaces", N3321)),"spaces")</f>
        <v>plays</v>
      </c>
      <c r="S3321" s="6">
        <f t="shared" si="258"/>
        <v>41990.585486111115</v>
      </c>
      <c r="T3321" s="6">
        <f t="shared" si="259"/>
        <v>42035.585486111115</v>
      </c>
    </row>
    <row r="3322" spans="1:20" ht="48" hidden="1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tr">
        <f t="shared" si="257"/>
        <v>theater</v>
      </c>
      <c r="R3322" t="str" cm="1">
        <f t="array" ref="R3322">_xlfn.IFS(ISNUMBER(SEARCH("film &amp; video/television", N3322)),"television",ISNUMBER(SEARCH("film &amp; video/animation", N3322)),"animation",ISNUMBER(SEARCH("film &amp; video/documentary", N3322)),"documentary",ISNUMBER(SEARCH("film &amp; video/drama", N3322)),"drama",ISNUMBER(SEARCH("film &amp; video/science fiction", N3322)),"science fiction",ISNUMBER(SEARCH("film &amp; video/shorts", N3322)),"shorts",ISNUMBER(SEARCH("food/food trucks", N3322)),"food trucks",ISNUMBER(SEARCH("food/restaurants", N3322)),"restaurants",ISNUMBER(SEARCH("food/small batch", N3322)),"small batch",ISNUMBER(SEARCH("games/mobile games", N3322)),"mobile games",ISNUMBER(SEARCH("games/tabletop games", N3322)),"tabletop games",ISNUMBER(SEARCH("games/video games", N3322)),"video games",ISNUMBER(SEARCH("music/classical music", N3322)),"classical music",ISNUMBER(SEARCH("music/electronic music", N3322)),"electronic music",ISNUMBER(SEARCH("music/faith", N3322)),"faith",ISNUMBER(SEARCH("music/indie rock", N3322)),"indie rock",ISNUMBER(SEARCH("music/jazz", N3322)),"jazz",ISNUMBER(SEARCH("music/metal", N3322)),"metal",ISNUMBER(SEARCH("music/pop", N3322)),"pop",ISNUMBER(SEARCH("music/rock", N3322)),"rock",ISNUMBER(SEARCH("music/world music", N3322)),"world music",ISNUMBER(SEARCH("journalism/audio", N3322)),"audio",ISNUMBER(SEARCH("photography/nature", N3322)),"nature",ISNUMBER(SEARCH("photography/people", N3322)),"people",ISNUMBER(SEARCH("photography/photobooks", N3322)),"photobooks",ISNUMBER(SEARCH("photography/places", N3322)),"places",ISNUMBER(SEARCH("publishing/art books", N3322)),"art books",ISNUMBER(SEARCH("publishing/children's books", N3322)),"children's books",ISNUMBER(SEARCH("publishing/fiction", N3322)),"fiction",ISNUMBER(SEARCH("publishing/nonfiction", N3322)),"nonfiction",ISNUMBER(SEARCH("publishing/radio &amp; podcasts", N3322)),"radio &amp; podcasts",ISNUMBER(SEARCH("publishing/translations", N3322)),"translations",ISNUMBER(SEARCH("technology/gadgets", N3322)),"gadgets",ISNUMBER(SEARCH("technology/hardware", N3322)),"hardware",ISNUMBER(SEARCH("technology/makerspaces", N3322)),"makerspaces",ISNUMBER(SEARCH("technology/space exploration", N3322)),"space exploration",ISNUMBER(SEARCH("technology/wearables", N3322)),"wearables",ISNUMBER(SEARCH("technology/web", N3322)),"web",ISNUMBER(SEARCH("theater/musical", N3322)),"musical",ISNUMBER(SEARCH("theater/plays", N3322)),"plays",ISNUMBER(SEARCH("theater/spaces", N3322)),"spaces")</f>
        <v>plays</v>
      </c>
      <c r="S3322" s="6">
        <f t="shared" si="258"/>
        <v>42513.045798611114</v>
      </c>
      <c r="T3322" s="6">
        <f t="shared" si="259"/>
        <v>42543.045798611114</v>
      </c>
    </row>
    <row r="3323" spans="1:20" ht="48" hidden="1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tr">
        <f t="shared" si="257"/>
        <v>theater</v>
      </c>
      <c r="R3323" t="str" cm="1">
        <f t="array" ref="R3323">_xlfn.IFS(ISNUMBER(SEARCH("film &amp; video/television", N3323)),"television",ISNUMBER(SEARCH("film &amp; video/animation", N3323)),"animation",ISNUMBER(SEARCH("film &amp; video/documentary", N3323)),"documentary",ISNUMBER(SEARCH("film &amp; video/drama", N3323)),"drama",ISNUMBER(SEARCH("film &amp; video/science fiction", N3323)),"science fiction",ISNUMBER(SEARCH("film &amp; video/shorts", N3323)),"shorts",ISNUMBER(SEARCH("food/food trucks", N3323)),"food trucks",ISNUMBER(SEARCH("food/restaurants", N3323)),"restaurants",ISNUMBER(SEARCH("food/small batch", N3323)),"small batch",ISNUMBER(SEARCH("games/mobile games", N3323)),"mobile games",ISNUMBER(SEARCH("games/tabletop games", N3323)),"tabletop games",ISNUMBER(SEARCH("games/video games", N3323)),"video games",ISNUMBER(SEARCH("music/classical music", N3323)),"classical music",ISNUMBER(SEARCH("music/electronic music", N3323)),"electronic music",ISNUMBER(SEARCH("music/faith", N3323)),"faith",ISNUMBER(SEARCH("music/indie rock", N3323)),"indie rock",ISNUMBER(SEARCH("music/jazz", N3323)),"jazz",ISNUMBER(SEARCH("music/metal", N3323)),"metal",ISNUMBER(SEARCH("music/pop", N3323)),"pop",ISNUMBER(SEARCH("music/rock", N3323)),"rock",ISNUMBER(SEARCH("music/world music", N3323)),"world music",ISNUMBER(SEARCH("journalism/audio", N3323)),"audio",ISNUMBER(SEARCH("photography/nature", N3323)),"nature",ISNUMBER(SEARCH("photography/people", N3323)),"people",ISNUMBER(SEARCH("photography/photobooks", N3323)),"photobooks",ISNUMBER(SEARCH("photography/places", N3323)),"places",ISNUMBER(SEARCH("publishing/art books", N3323)),"art books",ISNUMBER(SEARCH("publishing/children's books", N3323)),"children's books",ISNUMBER(SEARCH("publishing/fiction", N3323)),"fiction",ISNUMBER(SEARCH("publishing/nonfiction", N3323)),"nonfiction",ISNUMBER(SEARCH("publishing/radio &amp; podcasts", N3323)),"radio &amp; podcasts",ISNUMBER(SEARCH("publishing/translations", N3323)),"translations",ISNUMBER(SEARCH("technology/gadgets", N3323)),"gadgets",ISNUMBER(SEARCH("technology/hardware", N3323)),"hardware",ISNUMBER(SEARCH("technology/makerspaces", N3323)),"makerspaces",ISNUMBER(SEARCH("technology/space exploration", N3323)),"space exploration",ISNUMBER(SEARCH("technology/wearables", N3323)),"wearables",ISNUMBER(SEARCH("technology/web", N3323)),"web",ISNUMBER(SEARCH("theater/musical", N3323)),"musical",ISNUMBER(SEARCH("theater/plays", N3323)),"plays",ISNUMBER(SEARCH("theater/spaces", N3323)),"spaces")</f>
        <v>plays</v>
      </c>
      <c r="S3323" s="6">
        <f t="shared" si="258"/>
        <v>41914.100289351853</v>
      </c>
      <c r="T3323" s="6">
        <f t="shared" si="259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tr">
        <f t="shared" si="257"/>
        <v>theater</v>
      </c>
      <c r="R3324" t="str" cm="1">
        <f t="array" ref="R3324">_xlfn.IFS(ISNUMBER(SEARCH("film &amp; video/television", N3324)),"television",ISNUMBER(SEARCH("film &amp; video/animation", N3324)),"animation",ISNUMBER(SEARCH("film &amp; video/documentary", N3324)),"documentary",ISNUMBER(SEARCH("film &amp; video/drama", N3324)),"drama",ISNUMBER(SEARCH("film &amp; video/science fiction", N3324)),"science fiction",ISNUMBER(SEARCH("film &amp; video/shorts", N3324)),"shorts",ISNUMBER(SEARCH("food/food trucks", N3324)),"food trucks",ISNUMBER(SEARCH("food/restaurants", N3324)),"restaurants",ISNUMBER(SEARCH("food/small batch", N3324)),"small batch",ISNUMBER(SEARCH("games/mobile games", N3324)),"mobile games",ISNUMBER(SEARCH("games/tabletop games", N3324)),"tabletop games",ISNUMBER(SEARCH("games/video games", N3324)),"video games",ISNUMBER(SEARCH("music/classical music", N3324)),"classical music",ISNUMBER(SEARCH("music/electronic music", N3324)),"electronic music",ISNUMBER(SEARCH("music/faith", N3324)),"faith",ISNUMBER(SEARCH("music/indie rock", N3324)),"indie rock",ISNUMBER(SEARCH("music/jazz", N3324)),"jazz",ISNUMBER(SEARCH("music/metal", N3324)),"metal",ISNUMBER(SEARCH("music/pop", N3324)),"pop",ISNUMBER(SEARCH("music/rock", N3324)),"rock",ISNUMBER(SEARCH("music/world music", N3324)),"world music",ISNUMBER(SEARCH("journalism/audio", N3324)),"audio",ISNUMBER(SEARCH("photography/nature", N3324)),"nature",ISNUMBER(SEARCH("photography/people", N3324)),"people",ISNUMBER(SEARCH("photography/photobooks", N3324)),"photobooks",ISNUMBER(SEARCH("photography/places", N3324)),"places",ISNUMBER(SEARCH("publishing/art books", N3324)),"art books",ISNUMBER(SEARCH("publishing/children's books", N3324)),"children's books",ISNUMBER(SEARCH("publishing/fiction", N3324)),"fiction",ISNUMBER(SEARCH("publishing/nonfiction", N3324)),"nonfiction",ISNUMBER(SEARCH("publishing/radio &amp; podcasts", N3324)),"radio &amp; podcasts",ISNUMBER(SEARCH("publishing/translations", N3324)),"translations",ISNUMBER(SEARCH("technology/gadgets", N3324)),"gadgets",ISNUMBER(SEARCH("technology/hardware", N3324)),"hardware",ISNUMBER(SEARCH("technology/makerspaces", N3324)),"makerspaces",ISNUMBER(SEARCH("technology/space exploration", N3324)),"space exploration",ISNUMBER(SEARCH("technology/wearables", N3324)),"wearables",ISNUMBER(SEARCH("technology/web", N3324)),"web",ISNUMBER(SEARCH("theater/musical", N3324)),"musical",ISNUMBER(SEARCH("theater/plays", N3324)),"plays",ISNUMBER(SEARCH("theater/spaces", N3324)),"spaces")</f>
        <v>plays</v>
      </c>
      <c r="S3324" s="6">
        <f t="shared" si="258"/>
        <v>42521.010370370372</v>
      </c>
      <c r="T3324" s="6">
        <f t="shared" si="259"/>
        <v>42543.163194444445</v>
      </c>
    </row>
    <row r="3325" spans="1:20" ht="48" hidden="1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tr">
        <f t="shared" si="257"/>
        <v>theater</v>
      </c>
      <c r="R3325" t="str" cm="1">
        <f t="array" ref="R3325">_xlfn.IFS(ISNUMBER(SEARCH("film &amp; video/television", N3325)),"television",ISNUMBER(SEARCH("film &amp; video/animation", N3325)),"animation",ISNUMBER(SEARCH("film &amp; video/documentary", N3325)),"documentary",ISNUMBER(SEARCH("film &amp; video/drama", N3325)),"drama",ISNUMBER(SEARCH("film &amp; video/science fiction", N3325)),"science fiction",ISNUMBER(SEARCH("film &amp; video/shorts", N3325)),"shorts",ISNUMBER(SEARCH("food/food trucks", N3325)),"food trucks",ISNUMBER(SEARCH("food/restaurants", N3325)),"restaurants",ISNUMBER(SEARCH("food/small batch", N3325)),"small batch",ISNUMBER(SEARCH("games/mobile games", N3325)),"mobile games",ISNUMBER(SEARCH("games/tabletop games", N3325)),"tabletop games",ISNUMBER(SEARCH("games/video games", N3325)),"video games",ISNUMBER(SEARCH("music/classical music", N3325)),"classical music",ISNUMBER(SEARCH("music/electronic music", N3325)),"electronic music",ISNUMBER(SEARCH("music/faith", N3325)),"faith",ISNUMBER(SEARCH("music/indie rock", N3325)),"indie rock",ISNUMBER(SEARCH("music/jazz", N3325)),"jazz",ISNUMBER(SEARCH("music/metal", N3325)),"metal",ISNUMBER(SEARCH("music/pop", N3325)),"pop",ISNUMBER(SEARCH("music/rock", N3325)),"rock",ISNUMBER(SEARCH("music/world music", N3325)),"world music",ISNUMBER(SEARCH("journalism/audio", N3325)),"audio",ISNUMBER(SEARCH("photography/nature", N3325)),"nature",ISNUMBER(SEARCH("photography/people", N3325)),"people",ISNUMBER(SEARCH("photography/photobooks", N3325)),"photobooks",ISNUMBER(SEARCH("photography/places", N3325)),"places",ISNUMBER(SEARCH("publishing/art books", N3325)),"art books",ISNUMBER(SEARCH("publishing/children's books", N3325)),"children's books",ISNUMBER(SEARCH("publishing/fiction", N3325)),"fiction",ISNUMBER(SEARCH("publishing/nonfiction", N3325)),"nonfiction",ISNUMBER(SEARCH("publishing/radio &amp; podcasts", N3325)),"radio &amp; podcasts",ISNUMBER(SEARCH("publishing/translations", N3325)),"translations",ISNUMBER(SEARCH("technology/gadgets", N3325)),"gadgets",ISNUMBER(SEARCH("technology/hardware", N3325)),"hardware",ISNUMBER(SEARCH("technology/makerspaces", N3325)),"makerspaces",ISNUMBER(SEARCH("technology/space exploration", N3325)),"space exploration",ISNUMBER(SEARCH("technology/wearables", N3325)),"wearables",ISNUMBER(SEARCH("technology/web", N3325)),"web",ISNUMBER(SEARCH("theater/musical", N3325)),"musical",ISNUMBER(SEARCH("theater/plays", N3325)),"plays",ISNUMBER(SEARCH("theater/spaces", N3325)),"spaces")</f>
        <v>plays</v>
      </c>
      <c r="S3325" s="6">
        <f t="shared" si="258"/>
        <v>42608.36583333333</v>
      </c>
      <c r="T3325" s="6">
        <f t="shared" si="259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tr">
        <f t="shared" si="257"/>
        <v>theater</v>
      </c>
      <c r="R3326" t="str" cm="1">
        <f t="array" ref="R3326">_xlfn.IFS(ISNUMBER(SEARCH("film &amp; video/television", N3326)),"television",ISNUMBER(SEARCH("film &amp; video/animation", N3326)),"animation",ISNUMBER(SEARCH("film &amp; video/documentary", N3326)),"documentary",ISNUMBER(SEARCH("film &amp; video/drama", N3326)),"drama",ISNUMBER(SEARCH("film &amp; video/science fiction", N3326)),"science fiction",ISNUMBER(SEARCH("film &amp; video/shorts", N3326)),"shorts",ISNUMBER(SEARCH("food/food trucks", N3326)),"food trucks",ISNUMBER(SEARCH("food/restaurants", N3326)),"restaurants",ISNUMBER(SEARCH("food/small batch", N3326)),"small batch",ISNUMBER(SEARCH("games/mobile games", N3326)),"mobile games",ISNUMBER(SEARCH("games/tabletop games", N3326)),"tabletop games",ISNUMBER(SEARCH("games/video games", N3326)),"video games",ISNUMBER(SEARCH("music/classical music", N3326)),"classical music",ISNUMBER(SEARCH("music/electronic music", N3326)),"electronic music",ISNUMBER(SEARCH("music/faith", N3326)),"faith",ISNUMBER(SEARCH("music/indie rock", N3326)),"indie rock",ISNUMBER(SEARCH("music/jazz", N3326)),"jazz",ISNUMBER(SEARCH("music/metal", N3326)),"metal",ISNUMBER(SEARCH("music/pop", N3326)),"pop",ISNUMBER(SEARCH("music/rock", N3326)),"rock",ISNUMBER(SEARCH("music/world music", N3326)),"world music",ISNUMBER(SEARCH("journalism/audio", N3326)),"audio",ISNUMBER(SEARCH("photography/nature", N3326)),"nature",ISNUMBER(SEARCH("photography/people", N3326)),"people",ISNUMBER(SEARCH("photography/photobooks", N3326)),"photobooks",ISNUMBER(SEARCH("photography/places", N3326)),"places",ISNUMBER(SEARCH("publishing/art books", N3326)),"art books",ISNUMBER(SEARCH("publishing/children's books", N3326)),"children's books",ISNUMBER(SEARCH("publishing/fiction", N3326)),"fiction",ISNUMBER(SEARCH("publishing/nonfiction", N3326)),"nonfiction",ISNUMBER(SEARCH("publishing/radio &amp; podcasts", N3326)),"radio &amp; podcasts",ISNUMBER(SEARCH("publishing/translations", N3326)),"translations",ISNUMBER(SEARCH("technology/gadgets", N3326)),"gadgets",ISNUMBER(SEARCH("technology/hardware", N3326)),"hardware",ISNUMBER(SEARCH("technology/makerspaces", N3326)),"makerspaces",ISNUMBER(SEARCH("technology/space exploration", N3326)),"space exploration",ISNUMBER(SEARCH("technology/wearables", N3326)),"wearables",ISNUMBER(SEARCH("technology/web", N3326)),"web",ISNUMBER(SEARCH("theater/musical", N3326)),"musical",ISNUMBER(SEARCH("theater/plays", N3326)),"plays",ISNUMBER(SEARCH("theater/spaces", N3326)),"spaces")</f>
        <v>plays</v>
      </c>
      <c r="S3326" s="6">
        <f t="shared" si="258"/>
        <v>42512.58321759259</v>
      </c>
      <c r="T3326" s="6">
        <f t="shared" si="259"/>
        <v>42526.58321759259</v>
      </c>
    </row>
    <row r="3327" spans="1:20" ht="48" hidden="1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tr">
        <f t="shared" si="257"/>
        <v>theater</v>
      </c>
      <c r="R3327" t="str" cm="1">
        <f t="array" ref="R3327">_xlfn.IFS(ISNUMBER(SEARCH("film &amp; video/television", N3327)),"television",ISNUMBER(SEARCH("film &amp; video/animation", N3327)),"animation",ISNUMBER(SEARCH("film &amp; video/documentary", N3327)),"documentary",ISNUMBER(SEARCH("film &amp; video/drama", N3327)),"drama",ISNUMBER(SEARCH("film &amp; video/science fiction", N3327)),"science fiction",ISNUMBER(SEARCH("film &amp; video/shorts", N3327)),"shorts",ISNUMBER(SEARCH("food/food trucks", N3327)),"food trucks",ISNUMBER(SEARCH("food/restaurants", N3327)),"restaurants",ISNUMBER(SEARCH("food/small batch", N3327)),"small batch",ISNUMBER(SEARCH("games/mobile games", N3327)),"mobile games",ISNUMBER(SEARCH("games/tabletop games", N3327)),"tabletop games",ISNUMBER(SEARCH("games/video games", N3327)),"video games",ISNUMBER(SEARCH("music/classical music", N3327)),"classical music",ISNUMBER(SEARCH("music/electronic music", N3327)),"electronic music",ISNUMBER(SEARCH("music/faith", N3327)),"faith",ISNUMBER(SEARCH("music/indie rock", N3327)),"indie rock",ISNUMBER(SEARCH("music/jazz", N3327)),"jazz",ISNUMBER(SEARCH("music/metal", N3327)),"metal",ISNUMBER(SEARCH("music/pop", N3327)),"pop",ISNUMBER(SEARCH("music/rock", N3327)),"rock",ISNUMBER(SEARCH("music/world music", N3327)),"world music",ISNUMBER(SEARCH("journalism/audio", N3327)),"audio",ISNUMBER(SEARCH("photography/nature", N3327)),"nature",ISNUMBER(SEARCH("photography/people", N3327)),"people",ISNUMBER(SEARCH("photography/photobooks", N3327)),"photobooks",ISNUMBER(SEARCH("photography/places", N3327)),"places",ISNUMBER(SEARCH("publishing/art books", N3327)),"art books",ISNUMBER(SEARCH("publishing/children's books", N3327)),"children's books",ISNUMBER(SEARCH("publishing/fiction", N3327)),"fiction",ISNUMBER(SEARCH("publishing/nonfiction", N3327)),"nonfiction",ISNUMBER(SEARCH("publishing/radio &amp; podcasts", N3327)),"radio &amp; podcasts",ISNUMBER(SEARCH("publishing/translations", N3327)),"translations",ISNUMBER(SEARCH("technology/gadgets", N3327)),"gadgets",ISNUMBER(SEARCH("technology/hardware", N3327)),"hardware",ISNUMBER(SEARCH("technology/makerspaces", N3327)),"makerspaces",ISNUMBER(SEARCH("technology/space exploration", N3327)),"space exploration",ISNUMBER(SEARCH("technology/wearables", N3327)),"wearables",ISNUMBER(SEARCH("technology/web", N3327)),"web",ISNUMBER(SEARCH("theater/musical", N3327)),"musical",ISNUMBER(SEARCH("theater/plays", N3327)),"plays",ISNUMBER(SEARCH("theater/spaces", N3327)),"spaces")</f>
        <v>plays</v>
      </c>
      <c r="S3327" s="6">
        <f t="shared" si="258"/>
        <v>42064.785613425927</v>
      </c>
      <c r="T3327" s="6">
        <f t="shared" si="259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tr">
        <f t="shared" si="257"/>
        <v>theater</v>
      </c>
      <c r="R3328" t="str" cm="1">
        <f t="array" ref="R3328">_xlfn.IFS(ISNUMBER(SEARCH("film &amp; video/television", N3328)),"television",ISNUMBER(SEARCH("film &amp; video/animation", N3328)),"animation",ISNUMBER(SEARCH("film &amp; video/documentary", N3328)),"documentary",ISNUMBER(SEARCH("film &amp; video/drama", N3328)),"drama",ISNUMBER(SEARCH("film &amp; video/science fiction", N3328)),"science fiction",ISNUMBER(SEARCH("film &amp; video/shorts", N3328)),"shorts",ISNUMBER(SEARCH("food/food trucks", N3328)),"food trucks",ISNUMBER(SEARCH("food/restaurants", N3328)),"restaurants",ISNUMBER(SEARCH("food/small batch", N3328)),"small batch",ISNUMBER(SEARCH("games/mobile games", N3328)),"mobile games",ISNUMBER(SEARCH("games/tabletop games", N3328)),"tabletop games",ISNUMBER(SEARCH("games/video games", N3328)),"video games",ISNUMBER(SEARCH("music/classical music", N3328)),"classical music",ISNUMBER(SEARCH("music/electronic music", N3328)),"electronic music",ISNUMBER(SEARCH("music/faith", N3328)),"faith",ISNUMBER(SEARCH("music/indie rock", N3328)),"indie rock",ISNUMBER(SEARCH("music/jazz", N3328)),"jazz",ISNUMBER(SEARCH("music/metal", N3328)),"metal",ISNUMBER(SEARCH("music/pop", N3328)),"pop",ISNUMBER(SEARCH("music/rock", N3328)),"rock",ISNUMBER(SEARCH("music/world music", N3328)),"world music",ISNUMBER(SEARCH("journalism/audio", N3328)),"audio",ISNUMBER(SEARCH("photography/nature", N3328)),"nature",ISNUMBER(SEARCH("photography/people", N3328)),"people",ISNUMBER(SEARCH("photography/photobooks", N3328)),"photobooks",ISNUMBER(SEARCH("photography/places", N3328)),"places",ISNUMBER(SEARCH("publishing/art books", N3328)),"art books",ISNUMBER(SEARCH("publishing/children's books", N3328)),"children's books",ISNUMBER(SEARCH("publishing/fiction", N3328)),"fiction",ISNUMBER(SEARCH("publishing/nonfiction", N3328)),"nonfiction",ISNUMBER(SEARCH("publishing/radio &amp; podcasts", N3328)),"radio &amp; podcasts",ISNUMBER(SEARCH("publishing/translations", N3328)),"translations",ISNUMBER(SEARCH("technology/gadgets", N3328)),"gadgets",ISNUMBER(SEARCH("technology/hardware", N3328)),"hardware",ISNUMBER(SEARCH("technology/makerspaces", N3328)),"makerspaces",ISNUMBER(SEARCH("technology/space exploration", N3328)),"space exploration",ISNUMBER(SEARCH("technology/wearables", N3328)),"wearables",ISNUMBER(SEARCH("technology/web", N3328)),"web",ISNUMBER(SEARCH("theater/musical", N3328)),"musical",ISNUMBER(SEARCH("theater/plays", N3328)),"plays",ISNUMBER(SEARCH("theater/spaces", N3328)),"spaces")</f>
        <v>plays</v>
      </c>
      <c r="S3328" s="6">
        <f t="shared" si="258"/>
        <v>42041.714178240742</v>
      </c>
      <c r="T3328" s="6">
        <f t="shared" si="259"/>
        <v>42071.67251157407</v>
      </c>
    </row>
    <row r="3329" spans="1:20" ht="48" hidden="1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tr">
        <f t="shared" si="257"/>
        <v>theater</v>
      </c>
      <c r="R3329" t="str" cm="1">
        <f t="array" ref="R3329">_xlfn.IFS(ISNUMBER(SEARCH("film &amp; video/television", N3329)),"television",ISNUMBER(SEARCH("film &amp; video/animation", N3329)),"animation",ISNUMBER(SEARCH("film &amp; video/documentary", N3329)),"documentary",ISNUMBER(SEARCH("film &amp; video/drama", N3329)),"drama",ISNUMBER(SEARCH("film &amp; video/science fiction", N3329)),"science fiction",ISNUMBER(SEARCH("film &amp; video/shorts", N3329)),"shorts",ISNUMBER(SEARCH("food/food trucks", N3329)),"food trucks",ISNUMBER(SEARCH("food/restaurants", N3329)),"restaurants",ISNUMBER(SEARCH("food/small batch", N3329)),"small batch",ISNUMBER(SEARCH("games/mobile games", N3329)),"mobile games",ISNUMBER(SEARCH("games/tabletop games", N3329)),"tabletop games",ISNUMBER(SEARCH("games/video games", N3329)),"video games",ISNUMBER(SEARCH("music/classical music", N3329)),"classical music",ISNUMBER(SEARCH("music/electronic music", N3329)),"electronic music",ISNUMBER(SEARCH("music/faith", N3329)),"faith",ISNUMBER(SEARCH("music/indie rock", N3329)),"indie rock",ISNUMBER(SEARCH("music/jazz", N3329)),"jazz",ISNUMBER(SEARCH("music/metal", N3329)),"metal",ISNUMBER(SEARCH("music/pop", N3329)),"pop",ISNUMBER(SEARCH("music/rock", N3329)),"rock",ISNUMBER(SEARCH("music/world music", N3329)),"world music",ISNUMBER(SEARCH("journalism/audio", N3329)),"audio",ISNUMBER(SEARCH("photography/nature", N3329)),"nature",ISNUMBER(SEARCH("photography/people", N3329)),"people",ISNUMBER(SEARCH("photography/photobooks", N3329)),"photobooks",ISNUMBER(SEARCH("photography/places", N3329)),"places",ISNUMBER(SEARCH("publishing/art books", N3329)),"art books",ISNUMBER(SEARCH("publishing/children's books", N3329)),"children's books",ISNUMBER(SEARCH("publishing/fiction", N3329)),"fiction",ISNUMBER(SEARCH("publishing/nonfiction", N3329)),"nonfiction",ISNUMBER(SEARCH("publishing/radio &amp; podcasts", N3329)),"radio &amp; podcasts",ISNUMBER(SEARCH("publishing/translations", N3329)),"translations",ISNUMBER(SEARCH("technology/gadgets", N3329)),"gadgets",ISNUMBER(SEARCH("technology/hardware", N3329)),"hardware",ISNUMBER(SEARCH("technology/makerspaces", N3329)),"makerspaces",ISNUMBER(SEARCH("technology/space exploration", N3329)),"space exploration",ISNUMBER(SEARCH("technology/wearables", N3329)),"wearables",ISNUMBER(SEARCH("technology/web", N3329)),"web",ISNUMBER(SEARCH("theater/musical", N3329)),"musical",ISNUMBER(SEARCH("theater/plays", N3329)),"plays",ISNUMBER(SEARCH("theater/spaces", N3329)),"spaces")</f>
        <v>plays</v>
      </c>
      <c r="S3329" s="6">
        <f t="shared" si="258"/>
        <v>42468.374606481477</v>
      </c>
      <c r="T3329" s="6">
        <f t="shared" si="259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tr">
        <f t="shared" si="257"/>
        <v>theater</v>
      </c>
      <c r="R3330" t="str" cm="1">
        <f t="array" ref="R3330">_xlfn.IFS(ISNUMBER(SEARCH("film &amp; video/television", N3330)),"television",ISNUMBER(SEARCH("film &amp; video/animation", N3330)),"animation",ISNUMBER(SEARCH("film &amp; video/documentary", N3330)),"documentary",ISNUMBER(SEARCH("film &amp; video/drama", N3330)),"drama",ISNUMBER(SEARCH("film &amp; video/science fiction", N3330)),"science fiction",ISNUMBER(SEARCH("film &amp; video/shorts", N3330)),"shorts",ISNUMBER(SEARCH("food/food trucks", N3330)),"food trucks",ISNUMBER(SEARCH("food/restaurants", N3330)),"restaurants",ISNUMBER(SEARCH("food/small batch", N3330)),"small batch",ISNUMBER(SEARCH("games/mobile games", N3330)),"mobile games",ISNUMBER(SEARCH("games/tabletop games", N3330)),"tabletop games",ISNUMBER(SEARCH("games/video games", N3330)),"video games",ISNUMBER(SEARCH("music/classical music", N3330)),"classical music",ISNUMBER(SEARCH("music/electronic music", N3330)),"electronic music",ISNUMBER(SEARCH("music/faith", N3330)),"faith",ISNUMBER(SEARCH("music/indie rock", N3330)),"indie rock",ISNUMBER(SEARCH("music/jazz", N3330)),"jazz",ISNUMBER(SEARCH("music/metal", N3330)),"metal",ISNUMBER(SEARCH("music/pop", N3330)),"pop",ISNUMBER(SEARCH("music/rock", N3330)),"rock",ISNUMBER(SEARCH("music/world music", N3330)),"world music",ISNUMBER(SEARCH("journalism/audio", N3330)),"audio",ISNUMBER(SEARCH("photography/nature", N3330)),"nature",ISNUMBER(SEARCH("photography/people", N3330)),"people",ISNUMBER(SEARCH("photography/photobooks", N3330)),"photobooks",ISNUMBER(SEARCH("photography/places", N3330)),"places",ISNUMBER(SEARCH("publishing/art books", N3330)),"art books",ISNUMBER(SEARCH("publishing/children's books", N3330)),"children's books",ISNUMBER(SEARCH("publishing/fiction", N3330)),"fiction",ISNUMBER(SEARCH("publishing/nonfiction", N3330)),"nonfiction",ISNUMBER(SEARCH("publishing/radio &amp; podcasts", N3330)),"radio &amp; podcasts",ISNUMBER(SEARCH("publishing/translations", N3330)),"translations",ISNUMBER(SEARCH("technology/gadgets", N3330)),"gadgets",ISNUMBER(SEARCH("technology/hardware", N3330)),"hardware",ISNUMBER(SEARCH("technology/makerspaces", N3330)),"makerspaces",ISNUMBER(SEARCH("technology/space exploration", N3330)),"space exploration",ISNUMBER(SEARCH("technology/wearables", N3330)),"wearables",ISNUMBER(SEARCH("technology/web", N3330)),"web",ISNUMBER(SEARCH("theater/musical", N3330)),"musical",ISNUMBER(SEARCH("theater/plays", N3330)),"plays",ISNUMBER(SEARCH("theater/spaces", N3330)),"spaces")</f>
        <v>plays</v>
      </c>
      <c r="S3330" s="6">
        <f t="shared" si="258"/>
        <v>41822.57503472222</v>
      </c>
      <c r="T3330" s="6">
        <f t="shared" si="259"/>
        <v>41825.041666666664</v>
      </c>
    </row>
    <row r="3331" spans="1:20" ht="48" hidden="1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(E3331/D3331)*100</f>
        <v>116.8</v>
      </c>
      <c r="P3331">
        <f t="shared" ref="P3331:P3394" si="261">(E3331/L3331)</f>
        <v>44.92307692307692</v>
      </c>
      <c r="Q3331" t="str">
        <f t="shared" ref="Q3331:Q3394" si="262">_xlfn.IFS(ISNUMBER(SEARCH("film &amp; video", N3331)),"film &amp; video",ISNUMBER(SEARCH("food", N3331)),"food",ISNUMBER(SEARCH("games", N3331)),"games",ISNUMBER(SEARCH("journalism", N3331)),"journalism",ISNUMBER(SEARCH("music", N3331)),"music",ISNUMBER(SEARCH("photography", N3331)),"photography",ISNUMBER(SEARCH("publishing", N3331)),"publishing",ISNUMBER(SEARCH("technology", N3331)),"technology",ISNUMBER(SEARCH("theater", N3331)),"theater")</f>
        <v>theater</v>
      </c>
      <c r="R3331" t="str" cm="1">
        <f t="array" ref="R3331">_xlfn.IFS(ISNUMBER(SEARCH("film &amp; video/television", N3331)),"television",ISNUMBER(SEARCH("film &amp; video/animation", N3331)),"animation",ISNUMBER(SEARCH("film &amp; video/documentary", N3331)),"documentary",ISNUMBER(SEARCH("film &amp; video/drama", N3331)),"drama",ISNUMBER(SEARCH("film &amp; video/science fiction", N3331)),"science fiction",ISNUMBER(SEARCH("film &amp; video/shorts", N3331)),"shorts",ISNUMBER(SEARCH("food/food trucks", N3331)),"food trucks",ISNUMBER(SEARCH("food/restaurants", N3331)),"restaurants",ISNUMBER(SEARCH("food/small batch", N3331)),"small batch",ISNUMBER(SEARCH("games/mobile games", N3331)),"mobile games",ISNUMBER(SEARCH("games/tabletop games", N3331)),"tabletop games",ISNUMBER(SEARCH("games/video games", N3331)),"video games",ISNUMBER(SEARCH("music/classical music", N3331)),"classical music",ISNUMBER(SEARCH("music/electronic music", N3331)),"electronic music",ISNUMBER(SEARCH("music/faith", N3331)),"faith",ISNUMBER(SEARCH("music/indie rock", N3331)),"indie rock",ISNUMBER(SEARCH("music/jazz", N3331)),"jazz",ISNUMBER(SEARCH("music/metal", N3331)),"metal",ISNUMBER(SEARCH("music/pop", N3331)),"pop",ISNUMBER(SEARCH("music/rock", N3331)),"rock",ISNUMBER(SEARCH("music/world music", N3331)),"world music",ISNUMBER(SEARCH("journalism/audio", N3331)),"audio",ISNUMBER(SEARCH("photography/nature", N3331)),"nature",ISNUMBER(SEARCH("photography/people", N3331)),"people",ISNUMBER(SEARCH("photography/photobooks", N3331)),"photobooks",ISNUMBER(SEARCH("photography/places", N3331)),"places",ISNUMBER(SEARCH("publishing/art books", N3331)),"art books",ISNUMBER(SEARCH("publishing/children's books", N3331)),"children's books",ISNUMBER(SEARCH("publishing/fiction", N3331)),"fiction",ISNUMBER(SEARCH("publishing/nonfiction", N3331)),"nonfiction",ISNUMBER(SEARCH("publishing/radio &amp; podcasts", N3331)),"radio &amp; podcasts",ISNUMBER(SEARCH("publishing/translations", N3331)),"translations",ISNUMBER(SEARCH("technology/gadgets", N3331)),"gadgets",ISNUMBER(SEARCH("technology/hardware", N3331)),"hardware",ISNUMBER(SEARCH("technology/makerspaces", N3331)),"makerspaces",ISNUMBER(SEARCH("technology/space exploration", N3331)),"space exploration",ISNUMBER(SEARCH("technology/wearables", N3331)),"wearables",ISNUMBER(SEARCH("technology/web", N3331)),"web",ISNUMBER(SEARCH("theater/musical", N3331)),"musical",ISNUMBER(SEARCH("theater/plays", N3331)),"plays",ISNUMBER(SEARCH("theater/spaces", N3331)),"spaces")</f>
        <v>plays</v>
      </c>
      <c r="S3331" s="6">
        <f t="shared" ref="S3331:S3394" si="263">(((J3331/60)/60)/24)+DATE(1970,1,1)</f>
        <v>41837.323009259257</v>
      </c>
      <c r="T3331" s="6">
        <f t="shared" ref="T3331:T3394" si="264">(((I3331/60)/60)/24)+DATE(1970,1,1)</f>
        <v>41847.958333333336</v>
      </c>
    </row>
    <row r="3332" spans="1:20" ht="48" hidden="1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tr">
        <f t="shared" si="262"/>
        <v>theater</v>
      </c>
      <c r="R3332" t="str" cm="1">
        <f t="array" ref="R3332">_xlfn.IFS(ISNUMBER(SEARCH("film &amp; video/television", N3332)),"television",ISNUMBER(SEARCH("film &amp; video/animation", N3332)),"animation",ISNUMBER(SEARCH("film &amp; video/documentary", N3332)),"documentary",ISNUMBER(SEARCH("film &amp; video/drama", N3332)),"drama",ISNUMBER(SEARCH("film &amp; video/science fiction", N3332)),"science fiction",ISNUMBER(SEARCH("film &amp; video/shorts", N3332)),"shorts",ISNUMBER(SEARCH("food/food trucks", N3332)),"food trucks",ISNUMBER(SEARCH("food/restaurants", N3332)),"restaurants",ISNUMBER(SEARCH("food/small batch", N3332)),"small batch",ISNUMBER(SEARCH("games/mobile games", N3332)),"mobile games",ISNUMBER(SEARCH("games/tabletop games", N3332)),"tabletop games",ISNUMBER(SEARCH("games/video games", N3332)),"video games",ISNUMBER(SEARCH("music/classical music", N3332)),"classical music",ISNUMBER(SEARCH("music/electronic music", N3332)),"electronic music",ISNUMBER(SEARCH("music/faith", N3332)),"faith",ISNUMBER(SEARCH("music/indie rock", N3332)),"indie rock",ISNUMBER(SEARCH("music/jazz", N3332)),"jazz",ISNUMBER(SEARCH("music/metal", N3332)),"metal",ISNUMBER(SEARCH("music/pop", N3332)),"pop",ISNUMBER(SEARCH("music/rock", N3332)),"rock",ISNUMBER(SEARCH("music/world music", N3332)),"world music",ISNUMBER(SEARCH("journalism/audio", N3332)),"audio",ISNUMBER(SEARCH("photography/nature", N3332)),"nature",ISNUMBER(SEARCH("photography/people", N3332)),"people",ISNUMBER(SEARCH("photography/photobooks", N3332)),"photobooks",ISNUMBER(SEARCH("photography/places", N3332)),"places",ISNUMBER(SEARCH("publishing/art books", N3332)),"art books",ISNUMBER(SEARCH("publishing/children's books", N3332)),"children's books",ISNUMBER(SEARCH("publishing/fiction", N3332)),"fiction",ISNUMBER(SEARCH("publishing/nonfiction", N3332)),"nonfiction",ISNUMBER(SEARCH("publishing/radio &amp; podcasts", N3332)),"radio &amp; podcasts",ISNUMBER(SEARCH("publishing/translations", N3332)),"translations",ISNUMBER(SEARCH("technology/gadgets", N3332)),"gadgets",ISNUMBER(SEARCH("technology/hardware", N3332)),"hardware",ISNUMBER(SEARCH("technology/makerspaces", N3332)),"makerspaces",ISNUMBER(SEARCH("technology/space exploration", N3332)),"space exploration",ISNUMBER(SEARCH("technology/wearables", N3332)),"wearables",ISNUMBER(SEARCH("technology/web", N3332)),"web",ISNUMBER(SEARCH("theater/musical", N3332)),"musical",ISNUMBER(SEARCH("theater/plays", N3332)),"plays",ISNUMBER(SEARCH("theater/spaces", N3332)),"spaces")</f>
        <v>plays</v>
      </c>
      <c r="S3332" s="6">
        <f t="shared" si="263"/>
        <v>42065.887361111112</v>
      </c>
      <c r="T3332" s="6">
        <f t="shared" si="264"/>
        <v>42095.845694444448</v>
      </c>
    </row>
    <row r="3333" spans="1:20" ht="48" hidden="1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tr">
        <f t="shared" si="262"/>
        <v>theater</v>
      </c>
      <c r="R3333" t="str" cm="1">
        <f t="array" ref="R3333">_xlfn.IFS(ISNUMBER(SEARCH("film &amp; video/television", N3333)),"television",ISNUMBER(SEARCH("film &amp; video/animation", N3333)),"animation",ISNUMBER(SEARCH("film &amp; video/documentary", N3333)),"documentary",ISNUMBER(SEARCH("film &amp; video/drama", N3333)),"drama",ISNUMBER(SEARCH("film &amp; video/science fiction", N3333)),"science fiction",ISNUMBER(SEARCH("film &amp; video/shorts", N3333)),"shorts",ISNUMBER(SEARCH("food/food trucks", N3333)),"food trucks",ISNUMBER(SEARCH("food/restaurants", N3333)),"restaurants",ISNUMBER(SEARCH("food/small batch", N3333)),"small batch",ISNUMBER(SEARCH("games/mobile games", N3333)),"mobile games",ISNUMBER(SEARCH("games/tabletop games", N3333)),"tabletop games",ISNUMBER(SEARCH("games/video games", N3333)),"video games",ISNUMBER(SEARCH("music/classical music", N3333)),"classical music",ISNUMBER(SEARCH("music/electronic music", N3333)),"electronic music",ISNUMBER(SEARCH("music/faith", N3333)),"faith",ISNUMBER(SEARCH("music/indie rock", N3333)),"indie rock",ISNUMBER(SEARCH("music/jazz", N3333)),"jazz",ISNUMBER(SEARCH("music/metal", N3333)),"metal",ISNUMBER(SEARCH("music/pop", N3333)),"pop",ISNUMBER(SEARCH("music/rock", N3333)),"rock",ISNUMBER(SEARCH("music/world music", N3333)),"world music",ISNUMBER(SEARCH("journalism/audio", N3333)),"audio",ISNUMBER(SEARCH("photography/nature", N3333)),"nature",ISNUMBER(SEARCH("photography/people", N3333)),"people",ISNUMBER(SEARCH("photography/photobooks", N3333)),"photobooks",ISNUMBER(SEARCH("photography/places", N3333)),"places",ISNUMBER(SEARCH("publishing/art books", N3333)),"art books",ISNUMBER(SEARCH("publishing/children's books", N3333)),"children's books",ISNUMBER(SEARCH("publishing/fiction", N3333)),"fiction",ISNUMBER(SEARCH("publishing/nonfiction", N3333)),"nonfiction",ISNUMBER(SEARCH("publishing/radio &amp; podcasts", N3333)),"radio &amp; podcasts",ISNUMBER(SEARCH("publishing/translations", N3333)),"translations",ISNUMBER(SEARCH("technology/gadgets", N3333)),"gadgets",ISNUMBER(SEARCH("technology/hardware", N3333)),"hardware",ISNUMBER(SEARCH("technology/makerspaces", N3333)),"makerspaces",ISNUMBER(SEARCH("technology/space exploration", N3333)),"space exploration",ISNUMBER(SEARCH("technology/wearables", N3333)),"wearables",ISNUMBER(SEARCH("technology/web", N3333)),"web",ISNUMBER(SEARCH("theater/musical", N3333)),"musical",ISNUMBER(SEARCH("theater/plays", N3333)),"plays",ISNUMBER(SEARCH("theater/spaces", N3333)),"spaces")</f>
        <v>plays</v>
      </c>
      <c r="S3333" s="6">
        <f t="shared" si="263"/>
        <v>42248.697754629626</v>
      </c>
      <c r="T3333" s="6">
        <f t="shared" si="264"/>
        <v>42283.697754629626</v>
      </c>
    </row>
    <row r="3334" spans="1:20" ht="48" hidden="1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tr">
        <f t="shared" si="262"/>
        <v>theater</v>
      </c>
      <c r="R3334" t="str" cm="1">
        <f t="array" ref="R3334">_xlfn.IFS(ISNUMBER(SEARCH("film &amp; video/television", N3334)),"television",ISNUMBER(SEARCH("film &amp; video/animation", N3334)),"animation",ISNUMBER(SEARCH("film &amp; video/documentary", N3334)),"documentary",ISNUMBER(SEARCH("film &amp; video/drama", N3334)),"drama",ISNUMBER(SEARCH("film &amp; video/science fiction", N3334)),"science fiction",ISNUMBER(SEARCH("film &amp; video/shorts", N3334)),"shorts",ISNUMBER(SEARCH("food/food trucks", N3334)),"food trucks",ISNUMBER(SEARCH("food/restaurants", N3334)),"restaurants",ISNUMBER(SEARCH("food/small batch", N3334)),"small batch",ISNUMBER(SEARCH("games/mobile games", N3334)),"mobile games",ISNUMBER(SEARCH("games/tabletop games", N3334)),"tabletop games",ISNUMBER(SEARCH("games/video games", N3334)),"video games",ISNUMBER(SEARCH("music/classical music", N3334)),"classical music",ISNUMBER(SEARCH("music/electronic music", N3334)),"electronic music",ISNUMBER(SEARCH("music/faith", N3334)),"faith",ISNUMBER(SEARCH("music/indie rock", N3334)),"indie rock",ISNUMBER(SEARCH("music/jazz", N3334)),"jazz",ISNUMBER(SEARCH("music/metal", N3334)),"metal",ISNUMBER(SEARCH("music/pop", N3334)),"pop",ISNUMBER(SEARCH("music/rock", N3334)),"rock",ISNUMBER(SEARCH("music/world music", N3334)),"world music",ISNUMBER(SEARCH("journalism/audio", N3334)),"audio",ISNUMBER(SEARCH("photography/nature", N3334)),"nature",ISNUMBER(SEARCH("photography/people", N3334)),"people",ISNUMBER(SEARCH("photography/photobooks", N3334)),"photobooks",ISNUMBER(SEARCH("photography/places", N3334)),"places",ISNUMBER(SEARCH("publishing/art books", N3334)),"art books",ISNUMBER(SEARCH("publishing/children's books", N3334)),"children's books",ISNUMBER(SEARCH("publishing/fiction", N3334)),"fiction",ISNUMBER(SEARCH("publishing/nonfiction", N3334)),"nonfiction",ISNUMBER(SEARCH("publishing/radio &amp; podcasts", N3334)),"radio &amp; podcasts",ISNUMBER(SEARCH("publishing/translations", N3334)),"translations",ISNUMBER(SEARCH("technology/gadgets", N3334)),"gadgets",ISNUMBER(SEARCH("technology/hardware", N3334)),"hardware",ISNUMBER(SEARCH("technology/makerspaces", N3334)),"makerspaces",ISNUMBER(SEARCH("technology/space exploration", N3334)),"space exploration",ISNUMBER(SEARCH("technology/wearables", N3334)),"wearables",ISNUMBER(SEARCH("technology/web", N3334)),"web",ISNUMBER(SEARCH("theater/musical", N3334)),"musical",ISNUMBER(SEARCH("theater/plays", N3334)),"plays",ISNUMBER(SEARCH("theater/spaces", N3334)),"spaces")</f>
        <v>plays</v>
      </c>
      <c r="S3334" s="6">
        <f t="shared" si="263"/>
        <v>41809.860300925924</v>
      </c>
      <c r="T3334" s="6">
        <f t="shared" si="264"/>
        <v>41839.860300925924</v>
      </c>
    </row>
    <row r="3335" spans="1:20" ht="48" hidden="1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tr">
        <f t="shared" si="262"/>
        <v>theater</v>
      </c>
      <c r="R3335" t="str" cm="1">
        <f t="array" ref="R3335">_xlfn.IFS(ISNUMBER(SEARCH("film &amp; video/television", N3335)),"television",ISNUMBER(SEARCH("film &amp; video/animation", N3335)),"animation",ISNUMBER(SEARCH("film &amp; video/documentary", N3335)),"documentary",ISNUMBER(SEARCH("film &amp; video/drama", N3335)),"drama",ISNUMBER(SEARCH("film &amp; video/science fiction", N3335)),"science fiction",ISNUMBER(SEARCH("film &amp; video/shorts", N3335)),"shorts",ISNUMBER(SEARCH("food/food trucks", N3335)),"food trucks",ISNUMBER(SEARCH("food/restaurants", N3335)),"restaurants",ISNUMBER(SEARCH("food/small batch", N3335)),"small batch",ISNUMBER(SEARCH("games/mobile games", N3335)),"mobile games",ISNUMBER(SEARCH("games/tabletop games", N3335)),"tabletop games",ISNUMBER(SEARCH("games/video games", N3335)),"video games",ISNUMBER(SEARCH("music/classical music", N3335)),"classical music",ISNUMBER(SEARCH("music/electronic music", N3335)),"electronic music",ISNUMBER(SEARCH("music/faith", N3335)),"faith",ISNUMBER(SEARCH("music/indie rock", N3335)),"indie rock",ISNUMBER(SEARCH("music/jazz", N3335)),"jazz",ISNUMBER(SEARCH("music/metal", N3335)),"metal",ISNUMBER(SEARCH("music/pop", N3335)),"pop",ISNUMBER(SEARCH("music/rock", N3335)),"rock",ISNUMBER(SEARCH("music/world music", N3335)),"world music",ISNUMBER(SEARCH("journalism/audio", N3335)),"audio",ISNUMBER(SEARCH("photography/nature", N3335)),"nature",ISNUMBER(SEARCH("photography/people", N3335)),"people",ISNUMBER(SEARCH("photography/photobooks", N3335)),"photobooks",ISNUMBER(SEARCH("photography/places", N3335)),"places",ISNUMBER(SEARCH("publishing/art books", N3335)),"art books",ISNUMBER(SEARCH("publishing/children's books", N3335)),"children's books",ISNUMBER(SEARCH("publishing/fiction", N3335)),"fiction",ISNUMBER(SEARCH("publishing/nonfiction", N3335)),"nonfiction",ISNUMBER(SEARCH("publishing/radio &amp; podcasts", N3335)),"radio &amp; podcasts",ISNUMBER(SEARCH("publishing/translations", N3335)),"translations",ISNUMBER(SEARCH("technology/gadgets", N3335)),"gadgets",ISNUMBER(SEARCH("technology/hardware", N3335)),"hardware",ISNUMBER(SEARCH("technology/makerspaces", N3335)),"makerspaces",ISNUMBER(SEARCH("technology/space exploration", N3335)),"space exploration",ISNUMBER(SEARCH("technology/wearables", N3335)),"wearables",ISNUMBER(SEARCH("technology/web", N3335)),"web",ISNUMBER(SEARCH("theater/musical", N3335)),"musical",ISNUMBER(SEARCH("theater/plays", N3335)),"plays",ISNUMBER(SEARCH("theater/spaces", N3335)),"spaces")</f>
        <v>plays</v>
      </c>
      <c r="S3335" s="6">
        <f t="shared" si="263"/>
        <v>42148.676851851851</v>
      </c>
      <c r="T3335" s="6">
        <f t="shared" si="264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tr">
        <f t="shared" si="262"/>
        <v>theater</v>
      </c>
      <c r="R3336" t="str" cm="1">
        <f t="array" ref="R3336">_xlfn.IFS(ISNUMBER(SEARCH("film &amp; video/television", N3336)),"television",ISNUMBER(SEARCH("film &amp; video/animation", N3336)),"animation",ISNUMBER(SEARCH("film &amp; video/documentary", N3336)),"documentary",ISNUMBER(SEARCH("film &amp; video/drama", N3336)),"drama",ISNUMBER(SEARCH("film &amp; video/science fiction", N3336)),"science fiction",ISNUMBER(SEARCH("film &amp; video/shorts", N3336)),"shorts",ISNUMBER(SEARCH("food/food trucks", N3336)),"food trucks",ISNUMBER(SEARCH("food/restaurants", N3336)),"restaurants",ISNUMBER(SEARCH("food/small batch", N3336)),"small batch",ISNUMBER(SEARCH("games/mobile games", N3336)),"mobile games",ISNUMBER(SEARCH("games/tabletop games", N3336)),"tabletop games",ISNUMBER(SEARCH("games/video games", N3336)),"video games",ISNUMBER(SEARCH("music/classical music", N3336)),"classical music",ISNUMBER(SEARCH("music/electronic music", N3336)),"electronic music",ISNUMBER(SEARCH("music/faith", N3336)),"faith",ISNUMBER(SEARCH("music/indie rock", N3336)),"indie rock",ISNUMBER(SEARCH("music/jazz", N3336)),"jazz",ISNUMBER(SEARCH("music/metal", N3336)),"metal",ISNUMBER(SEARCH("music/pop", N3336)),"pop",ISNUMBER(SEARCH("music/rock", N3336)),"rock",ISNUMBER(SEARCH("music/world music", N3336)),"world music",ISNUMBER(SEARCH("journalism/audio", N3336)),"audio",ISNUMBER(SEARCH("photography/nature", N3336)),"nature",ISNUMBER(SEARCH("photography/people", N3336)),"people",ISNUMBER(SEARCH("photography/photobooks", N3336)),"photobooks",ISNUMBER(SEARCH("photography/places", N3336)),"places",ISNUMBER(SEARCH("publishing/art books", N3336)),"art books",ISNUMBER(SEARCH("publishing/children's books", N3336)),"children's books",ISNUMBER(SEARCH("publishing/fiction", N3336)),"fiction",ISNUMBER(SEARCH("publishing/nonfiction", N3336)),"nonfiction",ISNUMBER(SEARCH("publishing/radio &amp; podcasts", N3336)),"radio &amp; podcasts",ISNUMBER(SEARCH("publishing/translations", N3336)),"translations",ISNUMBER(SEARCH("technology/gadgets", N3336)),"gadgets",ISNUMBER(SEARCH("technology/hardware", N3336)),"hardware",ISNUMBER(SEARCH("technology/makerspaces", N3336)),"makerspaces",ISNUMBER(SEARCH("technology/space exploration", N3336)),"space exploration",ISNUMBER(SEARCH("technology/wearables", N3336)),"wearables",ISNUMBER(SEARCH("technology/web", N3336)),"web",ISNUMBER(SEARCH("theater/musical", N3336)),"musical",ISNUMBER(SEARCH("theater/plays", N3336)),"plays",ISNUMBER(SEARCH("theater/spaces", N3336)),"spaces")</f>
        <v>plays</v>
      </c>
      <c r="S3336" s="6">
        <f t="shared" si="263"/>
        <v>42185.521087962959</v>
      </c>
      <c r="T3336" s="6">
        <f t="shared" si="264"/>
        <v>42215.521087962959</v>
      </c>
    </row>
    <row r="3337" spans="1:20" ht="48" hidden="1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tr">
        <f t="shared" si="262"/>
        <v>theater</v>
      </c>
      <c r="R3337" t="str" cm="1">
        <f t="array" ref="R3337">_xlfn.IFS(ISNUMBER(SEARCH("film &amp; video/television", N3337)),"television",ISNUMBER(SEARCH("film &amp; video/animation", N3337)),"animation",ISNUMBER(SEARCH("film &amp; video/documentary", N3337)),"documentary",ISNUMBER(SEARCH("film &amp; video/drama", N3337)),"drama",ISNUMBER(SEARCH("film &amp; video/science fiction", N3337)),"science fiction",ISNUMBER(SEARCH("film &amp; video/shorts", N3337)),"shorts",ISNUMBER(SEARCH("food/food trucks", N3337)),"food trucks",ISNUMBER(SEARCH("food/restaurants", N3337)),"restaurants",ISNUMBER(SEARCH("food/small batch", N3337)),"small batch",ISNUMBER(SEARCH("games/mobile games", N3337)),"mobile games",ISNUMBER(SEARCH("games/tabletop games", N3337)),"tabletop games",ISNUMBER(SEARCH("games/video games", N3337)),"video games",ISNUMBER(SEARCH("music/classical music", N3337)),"classical music",ISNUMBER(SEARCH("music/electronic music", N3337)),"electronic music",ISNUMBER(SEARCH("music/faith", N3337)),"faith",ISNUMBER(SEARCH("music/indie rock", N3337)),"indie rock",ISNUMBER(SEARCH("music/jazz", N3337)),"jazz",ISNUMBER(SEARCH("music/metal", N3337)),"metal",ISNUMBER(SEARCH("music/pop", N3337)),"pop",ISNUMBER(SEARCH("music/rock", N3337)),"rock",ISNUMBER(SEARCH("music/world music", N3337)),"world music",ISNUMBER(SEARCH("journalism/audio", N3337)),"audio",ISNUMBER(SEARCH("photography/nature", N3337)),"nature",ISNUMBER(SEARCH("photography/people", N3337)),"people",ISNUMBER(SEARCH("photography/photobooks", N3337)),"photobooks",ISNUMBER(SEARCH("photography/places", N3337)),"places",ISNUMBER(SEARCH("publishing/art books", N3337)),"art books",ISNUMBER(SEARCH("publishing/children's books", N3337)),"children's books",ISNUMBER(SEARCH("publishing/fiction", N3337)),"fiction",ISNUMBER(SEARCH("publishing/nonfiction", N3337)),"nonfiction",ISNUMBER(SEARCH("publishing/radio &amp; podcasts", N3337)),"radio &amp; podcasts",ISNUMBER(SEARCH("publishing/translations", N3337)),"translations",ISNUMBER(SEARCH("technology/gadgets", N3337)),"gadgets",ISNUMBER(SEARCH("technology/hardware", N3337)),"hardware",ISNUMBER(SEARCH("technology/makerspaces", N3337)),"makerspaces",ISNUMBER(SEARCH("technology/space exploration", N3337)),"space exploration",ISNUMBER(SEARCH("technology/wearables", N3337)),"wearables",ISNUMBER(SEARCH("technology/web", N3337)),"web",ISNUMBER(SEARCH("theater/musical", N3337)),"musical",ISNUMBER(SEARCH("theater/plays", N3337)),"plays",ISNUMBER(SEARCH("theater/spaces", N3337)),"spaces")</f>
        <v>plays</v>
      </c>
      <c r="S3337" s="6">
        <f t="shared" si="263"/>
        <v>41827.674143518518</v>
      </c>
      <c r="T3337" s="6">
        <f t="shared" si="264"/>
        <v>41854.958333333336</v>
      </c>
    </row>
    <row r="3338" spans="1:20" ht="48" hidden="1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tr">
        <f t="shared" si="262"/>
        <v>theater</v>
      </c>
      <c r="R3338" t="str" cm="1">
        <f t="array" ref="R3338">_xlfn.IFS(ISNUMBER(SEARCH("film &amp; video/television", N3338)),"television",ISNUMBER(SEARCH("film &amp; video/animation", N3338)),"animation",ISNUMBER(SEARCH("film &amp; video/documentary", N3338)),"documentary",ISNUMBER(SEARCH("film &amp; video/drama", N3338)),"drama",ISNUMBER(SEARCH("film &amp; video/science fiction", N3338)),"science fiction",ISNUMBER(SEARCH("film &amp; video/shorts", N3338)),"shorts",ISNUMBER(SEARCH("food/food trucks", N3338)),"food trucks",ISNUMBER(SEARCH("food/restaurants", N3338)),"restaurants",ISNUMBER(SEARCH("food/small batch", N3338)),"small batch",ISNUMBER(SEARCH("games/mobile games", N3338)),"mobile games",ISNUMBER(SEARCH("games/tabletop games", N3338)),"tabletop games",ISNUMBER(SEARCH("games/video games", N3338)),"video games",ISNUMBER(SEARCH("music/classical music", N3338)),"classical music",ISNUMBER(SEARCH("music/electronic music", N3338)),"electronic music",ISNUMBER(SEARCH("music/faith", N3338)),"faith",ISNUMBER(SEARCH("music/indie rock", N3338)),"indie rock",ISNUMBER(SEARCH("music/jazz", N3338)),"jazz",ISNUMBER(SEARCH("music/metal", N3338)),"metal",ISNUMBER(SEARCH("music/pop", N3338)),"pop",ISNUMBER(SEARCH("music/rock", N3338)),"rock",ISNUMBER(SEARCH("music/world music", N3338)),"world music",ISNUMBER(SEARCH("journalism/audio", N3338)),"audio",ISNUMBER(SEARCH("photography/nature", N3338)),"nature",ISNUMBER(SEARCH("photography/people", N3338)),"people",ISNUMBER(SEARCH("photography/photobooks", N3338)),"photobooks",ISNUMBER(SEARCH("photography/places", N3338)),"places",ISNUMBER(SEARCH("publishing/art books", N3338)),"art books",ISNUMBER(SEARCH("publishing/children's books", N3338)),"children's books",ISNUMBER(SEARCH("publishing/fiction", N3338)),"fiction",ISNUMBER(SEARCH("publishing/nonfiction", N3338)),"nonfiction",ISNUMBER(SEARCH("publishing/radio &amp; podcasts", N3338)),"radio &amp; podcasts",ISNUMBER(SEARCH("publishing/translations", N3338)),"translations",ISNUMBER(SEARCH("technology/gadgets", N3338)),"gadgets",ISNUMBER(SEARCH("technology/hardware", N3338)),"hardware",ISNUMBER(SEARCH("technology/makerspaces", N3338)),"makerspaces",ISNUMBER(SEARCH("technology/space exploration", N3338)),"space exploration",ISNUMBER(SEARCH("technology/wearables", N3338)),"wearables",ISNUMBER(SEARCH("technology/web", N3338)),"web",ISNUMBER(SEARCH("theater/musical", N3338)),"musical",ISNUMBER(SEARCH("theater/plays", N3338)),"plays",ISNUMBER(SEARCH("theater/spaces", N3338)),"spaces")</f>
        <v>plays</v>
      </c>
      <c r="S3338" s="6">
        <f t="shared" si="263"/>
        <v>42437.398680555561</v>
      </c>
      <c r="T3338" s="6">
        <f t="shared" si="264"/>
        <v>42465.35701388889</v>
      </c>
    </row>
    <row r="3339" spans="1:20" ht="48" hidden="1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tr">
        <f t="shared" si="262"/>
        <v>theater</v>
      </c>
      <c r="R3339" t="str" cm="1">
        <f t="array" ref="R3339">_xlfn.IFS(ISNUMBER(SEARCH("film &amp; video/television", N3339)),"television",ISNUMBER(SEARCH("film &amp; video/animation", N3339)),"animation",ISNUMBER(SEARCH("film &amp; video/documentary", N3339)),"documentary",ISNUMBER(SEARCH("film &amp; video/drama", N3339)),"drama",ISNUMBER(SEARCH("film &amp; video/science fiction", N3339)),"science fiction",ISNUMBER(SEARCH("film &amp; video/shorts", N3339)),"shorts",ISNUMBER(SEARCH("food/food trucks", N3339)),"food trucks",ISNUMBER(SEARCH("food/restaurants", N3339)),"restaurants",ISNUMBER(SEARCH("food/small batch", N3339)),"small batch",ISNUMBER(SEARCH("games/mobile games", N3339)),"mobile games",ISNUMBER(SEARCH("games/tabletop games", N3339)),"tabletop games",ISNUMBER(SEARCH("games/video games", N3339)),"video games",ISNUMBER(SEARCH("music/classical music", N3339)),"classical music",ISNUMBER(SEARCH("music/electronic music", N3339)),"electronic music",ISNUMBER(SEARCH("music/faith", N3339)),"faith",ISNUMBER(SEARCH("music/indie rock", N3339)),"indie rock",ISNUMBER(SEARCH("music/jazz", N3339)),"jazz",ISNUMBER(SEARCH("music/metal", N3339)),"metal",ISNUMBER(SEARCH("music/pop", N3339)),"pop",ISNUMBER(SEARCH("music/rock", N3339)),"rock",ISNUMBER(SEARCH("music/world music", N3339)),"world music",ISNUMBER(SEARCH("journalism/audio", N3339)),"audio",ISNUMBER(SEARCH("photography/nature", N3339)),"nature",ISNUMBER(SEARCH("photography/people", N3339)),"people",ISNUMBER(SEARCH("photography/photobooks", N3339)),"photobooks",ISNUMBER(SEARCH("photography/places", N3339)),"places",ISNUMBER(SEARCH("publishing/art books", N3339)),"art books",ISNUMBER(SEARCH("publishing/children's books", N3339)),"children's books",ISNUMBER(SEARCH("publishing/fiction", N3339)),"fiction",ISNUMBER(SEARCH("publishing/nonfiction", N3339)),"nonfiction",ISNUMBER(SEARCH("publishing/radio &amp; podcasts", N3339)),"radio &amp; podcasts",ISNUMBER(SEARCH("publishing/translations", N3339)),"translations",ISNUMBER(SEARCH("technology/gadgets", N3339)),"gadgets",ISNUMBER(SEARCH("technology/hardware", N3339)),"hardware",ISNUMBER(SEARCH("technology/makerspaces", N3339)),"makerspaces",ISNUMBER(SEARCH("technology/space exploration", N3339)),"space exploration",ISNUMBER(SEARCH("technology/wearables", N3339)),"wearables",ISNUMBER(SEARCH("technology/web", N3339)),"web",ISNUMBER(SEARCH("theater/musical", N3339)),"musical",ISNUMBER(SEARCH("theater/plays", N3339)),"plays",ISNUMBER(SEARCH("theater/spaces", N3339)),"spaces")</f>
        <v>plays</v>
      </c>
      <c r="S3339" s="6">
        <f t="shared" si="263"/>
        <v>41901.282025462962</v>
      </c>
      <c r="T3339" s="6">
        <f t="shared" si="264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tr">
        <f t="shared" si="262"/>
        <v>theater</v>
      </c>
      <c r="R3340" t="str" cm="1">
        <f t="array" ref="R3340">_xlfn.IFS(ISNUMBER(SEARCH("film &amp; video/television", N3340)),"television",ISNUMBER(SEARCH("film &amp; video/animation", N3340)),"animation",ISNUMBER(SEARCH("film &amp; video/documentary", N3340)),"documentary",ISNUMBER(SEARCH("film &amp; video/drama", N3340)),"drama",ISNUMBER(SEARCH("film &amp; video/science fiction", N3340)),"science fiction",ISNUMBER(SEARCH("film &amp; video/shorts", N3340)),"shorts",ISNUMBER(SEARCH("food/food trucks", N3340)),"food trucks",ISNUMBER(SEARCH("food/restaurants", N3340)),"restaurants",ISNUMBER(SEARCH("food/small batch", N3340)),"small batch",ISNUMBER(SEARCH("games/mobile games", N3340)),"mobile games",ISNUMBER(SEARCH("games/tabletop games", N3340)),"tabletop games",ISNUMBER(SEARCH("games/video games", N3340)),"video games",ISNUMBER(SEARCH("music/classical music", N3340)),"classical music",ISNUMBER(SEARCH("music/electronic music", N3340)),"electronic music",ISNUMBER(SEARCH("music/faith", N3340)),"faith",ISNUMBER(SEARCH("music/indie rock", N3340)),"indie rock",ISNUMBER(SEARCH("music/jazz", N3340)),"jazz",ISNUMBER(SEARCH("music/metal", N3340)),"metal",ISNUMBER(SEARCH("music/pop", N3340)),"pop",ISNUMBER(SEARCH("music/rock", N3340)),"rock",ISNUMBER(SEARCH("music/world music", N3340)),"world music",ISNUMBER(SEARCH("journalism/audio", N3340)),"audio",ISNUMBER(SEARCH("photography/nature", N3340)),"nature",ISNUMBER(SEARCH("photography/people", N3340)),"people",ISNUMBER(SEARCH("photography/photobooks", N3340)),"photobooks",ISNUMBER(SEARCH("photography/places", N3340)),"places",ISNUMBER(SEARCH("publishing/art books", N3340)),"art books",ISNUMBER(SEARCH("publishing/children's books", N3340)),"children's books",ISNUMBER(SEARCH("publishing/fiction", N3340)),"fiction",ISNUMBER(SEARCH("publishing/nonfiction", N3340)),"nonfiction",ISNUMBER(SEARCH("publishing/radio &amp; podcasts", N3340)),"radio &amp; podcasts",ISNUMBER(SEARCH("publishing/translations", N3340)),"translations",ISNUMBER(SEARCH("technology/gadgets", N3340)),"gadgets",ISNUMBER(SEARCH("technology/hardware", N3340)),"hardware",ISNUMBER(SEARCH("technology/makerspaces", N3340)),"makerspaces",ISNUMBER(SEARCH("technology/space exploration", N3340)),"space exploration",ISNUMBER(SEARCH("technology/wearables", N3340)),"wearables",ISNUMBER(SEARCH("technology/web", N3340)),"web",ISNUMBER(SEARCH("theater/musical", N3340)),"musical",ISNUMBER(SEARCH("theater/plays", N3340)),"plays",ISNUMBER(SEARCH("theater/spaces", N3340)),"spaces")</f>
        <v>plays</v>
      </c>
      <c r="S3340" s="6">
        <f t="shared" si="263"/>
        <v>42769.574999999997</v>
      </c>
      <c r="T3340" s="6">
        <f t="shared" si="264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tr">
        <f t="shared" si="262"/>
        <v>theater</v>
      </c>
      <c r="R3341" t="str" cm="1">
        <f t="array" ref="R3341">_xlfn.IFS(ISNUMBER(SEARCH("film &amp; video/television", N3341)),"television",ISNUMBER(SEARCH("film &amp; video/animation", N3341)),"animation",ISNUMBER(SEARCH("film &amp; video/documentary", N3341)),"documentary",ISNUMBER(SEARCH("film &amp; video/drama", N3341)),"drama",ISNUMBER(SEARCH("film &amp; video/science fiction", N3341)),"science fiction",ISNUMBER(SEARCH("film &amp; video/shorts", N3341)),"shorts",ISNUMBER(SEARCH("food/food trucks", N3341)),"food trucks",ISNUMBER(SEARCH("food/restaurants", N3341)),"restaurants",ISNUMBER(SEARCH("food/small batch", N3341)),"small batch",ISNUMBER(SEARCH("games/mobile games", N3341)),"mobile games",ISNUMBER(SEARCH("games/tabletop games", N3341)),"tabletop games",ISNUMBER(SEARCH("games/video games", N3341)),"video games",ISNUMBER(SEARCH("music/classical music", N3341)),"classical music",ISNUMBER(SEARCH("music/electronic music", N3341)),"electronic music",ISNUMBER(SEARCH("music/faith", N3341)),"faith",ISNUMBER(SEARCH("music/indie rock", N3341)),"indie rock",ISNUMBER(SEARCH("music/jazz", N3341)),"jazz",ISNUMBER(SEARCH("music/metal", N3341)),"metal",ISNUMBER(SEARCH("music/pop", N3341)),"pop",ISNUMBER(SEARCH("music/rock", N3341)),"rock",ISNUMBER(SEARCH("music/world music", N3341)),"world music",ISNUMBER(SEARCH("journalism/audio", N3341)),"audio",ISNUMBER(SEARCH("photography/nature", N3341)),"nature",ISNUMBER(SEARCH("photography/people", N3341)),"people",ISNUMBER(SEARCH("photography/photobooks", N3341)),"photobooks",ISNUMBER(SEARCH("photography/places", N3341)),"places",ISNUMBER(SEARCH("publishing/art books", N3341)),"art books",ISNUMBER(SEARCH("publishing/children's books", N3341)),"children's books",ISNUMBER(SEARCH("publishing/fiction", N3341)),"fiction",ISNUMBER(SEARCH("publishing/nonfiction", N3341)),"nonfiction",ISNUMBER(SEARCH("publishing/radio &amp; podcasts", N3341)),"radio &amp; podcasts",ISNUMBER(SEARCH("publishing/translations", N3341)),"translations",ISNUMBER(SEARCH("technology/gadgets", N3341)),"gadgets",ISNUMBER(SEARCH("technology/hardware", N3341)),"hardware",ISNUMBER(SEARCH("technology/makerspaces", N3341)),"makerspaces",ISNUMBER(SEARCH("technology/space exploration", N3341)),"space exploration",ISNUMBER(SEARCH("technology/wearables", N3341)),"wearables",ISNUMBER(SEARCH("technology/web", N3341)),"web",ISNUMBER(SEARCH("theater/musical", N3341)),"musical",ISNUMBER(SEARCH("theater/plays", N3341)),"plays",ISNUMBER(SEARCH("theater/spaces", N3341)),"spaces")</f>
        <v>plays</v>
      </c>
      <c r="S3341" s="6">
        <f t="shared" si="263"/>
        <v>42549.665717592594</v>
      </c>
      <c r="T3341" s="6">
        <f t="shared" si="264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tr">
        <f t="shared" si="262"/>
        <v>theater</v>
      </c>
      <c r="R3342" t="str" cm="1">
        <f t="array" ref="R3342">_xlfn.IFS(ISNUMBER(SEARCH("film &amp; video/television", N3342)),"television",ISNUMBER(SEARCH("film &amp; video/animation", N3342)),"animation",ISNUMBER(SEARCH("film &amp; video/documentary", N3342)),"documentary",ISNUMBER(SEARCH("film &amp; video/drama", N3342)),"drama",ISNUMBER(SEARCH("film &amp; video/science fiction", N3342)),"science fiction",ISNUMBER(SEARCH("film &amp; video/shorts", N3342)),"shorts",ISNUMBER(SEARCH("food/food trucks", N3342)),"food trucks",ISNUMBER(SEARCH("food/restaurants", N3342)),"restaurants",ISNUMBER(SEARCH("food/small batch", N3342)),"small batch",ISNUMBER(SEARCH("games/mobile games", N3342)),"mobile games",ISNUMBER(SEARCH("games/tabletop games", N3342)),"tabletop games",ISNUMBER(SEARCH("games/video games", N3342)),"video games",ISNUMBER(SEARCH("music/classical music", N3342)),"classical music",ISNUMBER(SEARCH("music/electronic music", N3342)),"electronic music",ISNUMBER(SEARCH("music/faith", N3342)),"faith",ISNUMBER(SEARCH("music/indie rock", N3342)),"indie rock",ISNUMBER(SEARCH("music/jazz", N3342)),"jazz",ISNUMBER(SEARCH("music/metal", N3342)),"metal",ISNUMBER(SEARCH("music/pop", N3342)),"pop",ISNUMBER(SEARCH("music/rock", N3342)),"rock",ISNUMBER(SEARCH("music/world music", N3342)),"world music",ISNUMBER(SEARCH("journalism/audio", N3342)),"audio",ISNUMBER(SEARCH("photography/nature", N3342)),"nature",ISNUMBER(SEARCH("photography/people", N3342)),"people",ISNUMBER(SEARCH("photography/photobooks", N3342)),"photobooks",ISNUMBER(SEARCH("photography/places", N3342)),"places",ISNUMBER(SEARCH("publishing/art books", N3342)),"art books",ISNUMBER(SEARCH("publishing/children's books", N3342)),"children's books",ISNUMBER(SEARCH("publishing/fiction", N3342)),"fiction",ISNUMBER(SEARCH("publishing/nonfiction", N3342)),"nonfiction",ISNUMBER(SEARCH("publishing/radio &amp; podcasts", N3342)),"radio &amp; podcasts",ISNUMBER(SEARCH("publishing/translations", N3342)),"translations",ISNUMBER(SEARCH("technology/gadgets", N3342)),"gadgets",ISNUMBER(SEARCH("technology/hardware", N3342)),"hardware",ISNUMBER(SEARCH("technology/makerspaces", N3342)),"makerspaces",ISNUMBER(SEARCH("technology/space exploration", N3342)),"space exploration",ISNUMBER(SEARCH("technology/wearables", N3342)),"wearables",ISNUMBER(SEARCH("technology/web", N3342)),"web",ISNUMBER(SEARCH("theater/musical", N3342)),"musical",ISNUMBER(SEARCH("theater/plays", N3342)),"plays",ISNUMBER(SEARCH("theater/spaces", N3342)),"spaces")</f>
        <v>plays</v>
      </c>
      <c r="S3342" s="6">
        <f t="shared" si="263"/>
        <v>42685.974004629628</v>
      </c>
      <c r="T3342" s="6">
        <f t="shared" si="264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tr">
        <f t="shared" si="262"/>
        <v>theater</v>
      </c>
      <c r="R3343" t="str" cm="1">
        <f t="array" ref="R3343">_xlfn.IFS(ISNUMBER(SEARCH("film &amp; video/television", N3343)),"television",ISNUMBER(SEARCH("film &amp; video/animation", N3343)),"animation",ISNUMBER(SEARCH("film &amp; video/documentary", N3343)),"documentary",ISNUMBER(SEARCH("film &amp; video/drama", N3343)),"drama",ISNUMBER(SEARCH("film &amp; video/science fiction", N3343)),"science fiction",ISNUMBER(SEARCH("film &amp; video/shorts", N3343)),"shorts",ISNUMBER(SEARCH("food/food trucks", N3343)),"food trucks",ISNUMBER(SEARCH("food/restaurants", N3343)),"restaurants",ISNUMBER(SEARCH("food/small batch", N3343)),"small batch",ISNUMBER(SEARCH("games/mobile games", N3343)),"mobile games",ISNUMBER(SEARCH("games/tabletop games", N3343)),"tabletop games",ISNUMBER(SEARCH("games/video games", N3343)),"video games",ISNUMBER(SEARCH("music/classical music", N3343)),"classical music",ISNUMBER(SEARCH("music/electronic music", N3343)),"electronic music",ISNUMBER(SEARCH("music/faith", N3343)),"faith",ISNUMBER(SEARCH("music/indie rock", N3343)),"indie rock",ISNUMBER(SEARCH("music/jazz", N3343)),"jazz",ISNUMBER(SEARCH("music/metal", N3343)),"metal",ISNUMBER(SEARCH("music/pop", N3343)),"pop",ISNUMBER(SEARCH("music/rock", N3343)),"rock",ISNUMBER(SEARCH("music/world music", N3343)),"world music",ISNUMBER(SEARCH("journalism/audio", N3343)),"audio",ISNUMBER(SEARCH("photography/nature", N3343)),"nature",ISNUMBER(SEARCH("photography/people", N3343)),"people",ISNUMBER(SEARCH("photography/photobooks", N3343)),"photobooks",ISNUMBER(SEARCH("photography/places", N3343)),"places",ISNUMBER(SEARCH("publishing/art books", N3343)),"art books",ISNUMBER(SEARCH("publishing/children's books", N3343)),"children's books",ISNUMBER(SEARCH("publishing/fiction", N3343)),"fiction",ISNUMBER(SEARCH("publishing/nonfiction", N3343)),"nonfiction",ISNUMBER(SEARCH("publishing/radio &amp; podcasts", N3343)),"radio &amp; podcasts",ISNUMBER(SEARCH("publishing/translations", N3343)),"translations",ISNUMBER(SEARCH("technology/gadgets", N3343)),"gadgets",ISNUMBER(SEARCH("technology/hardware", N3343)),"hardware",ISNUMBER(SEARCH("technology/makerspaces", N3343)),"makerspaces",ISNUMBER(SEARCH("technology/space exploration", N3343)),"space exploration",ISNUMBER(SEARCH("technology/wearables", N3343)),"wearables",ISNUMBER(SEARCH("technology/web", N3343)),"web",ISNUMBER(SEARCH("theater/musical", N3343)),"musical",ISNUMBER(SEARCH("theater/plays", N3343)),"plays",ISNUMBER(SEARCH("theater/spaces", N3343)),"spaces")</f>
        <v>plays</v>
      </c>
      <c r="S3343" s="6">
        <f t="shared" si="263"/>
        <v>42510.798854166671</v>
      </c>
      <c r="T3343" s="6">
        <f t="shared" si="264"/>
        <v>42533.708333333328</v>
      </c>
    </row>
    <row r="3344" spans="1:20" ht="32" hidden="1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tr">
        <f t="shared" si="262"/>
        <v>theater</v>
      </c>
      <c r="R3344" t="str" cm="1">
        <f t="array" ref="R3344">_xlfn.IFS(ISNUMBER(SEARCH("film &amp; video/television", N3344)),"television",ISNUMBER(SEARCH("film &amp; video/animation", N3344)),"animation",ISNUMBER(SEARCH("film &amp; video/documentary", N3344)),"documentary",ISNUMBER(SEARCH("film &amp; video/drama", N3344)),"drama",ISNUMBER(SEARCH("film &amp; video/science fiction", N3344)),"science fiction",ISNUMBER(SEARCH("film &amp; video/shorts", N3344)),"shorts",ISNUMBER(SEARCH("food/food trucks", N3344)),"food trucks",ISNUMBER(SEARCH("food/restaurants", N3344)),"restaurants",ISNUMBER(SEARCH("food/small batch", N3344)),"small batch",ISNUMBER(SEARCH("games/mobile games", N3344)),"mobile games",ISNUMBER(SEARCH("games/tabletop games", N3344)),"tabletop games",ISNUMBER(SEARCH("games/video games", N3344)),"video games",ISNUMBER(SEARCH("music/classical music", N3344)),"classical music",ISNUMBER(SEARCH("music/electronic music", N3344)),"electronic music",ISNUMBER(SEARCH("music/faith", N3344)),"faith",ISNUMBER(SEARCH("music/indie rock", N3344)),"indie rock",ISNUMBER(SEARCH("music/jazz", N3344)),"jazz",ISNUMBER(SEARCH("music/metal", N3344)),"metal",ISNUMBER(SEARCH("music/pop", N3344)),"pop",ISNUMBER(SEARCH("music/rock", N3344)),"rock",ISNUMBER(SEARCH("music/world music", N3344)),"world music",ISNUMBER(SEARCH("journalism/audio", N3344)),"audio",ISNUMBER(SEARCH("photography/nature", N3344)),"nature",ISNUMBER(SEARCH("photography/people", N3344)),"people",ISNUMBER(SEARCH("photography/photobooks", N3344)),"photobooks",ISNUMBER(SEARCH("photography/places", N3344)),"places",ISNUMBER(SEARCH("publishing/art books", N3344)),"art books",ISNUMBER(SEARCH("publishing/children's books", N3344)),"children's books",ISNUMBER(SEARCH("publishing/fiction", N3344)),"fiction",ISNUMBER(SEARCH("publishing/nonfiction", N3344)),"nonfiction",ISNUMBER(SEARCH("publishing/radio &amp; podcasts", N3344)),"radio &amp; podcasts",ISNUMBER(SEARCH("publishing/translations", N3344)),"translations",ISNUMBER(SEARCH("technology/gadgets", N3344)),"gadgets",ISNUMBER(SEARCH("technology/hardware", N3344)),"hardware",ISNUMBER(SEARCH("technology/makerspaces", N3344)),"makerspaces",ISNUMBER(SEARCH("technology/space exploration", N3344)),"space exploration",ISNUMBER(SEARCH("technology/wearables", N3344)),"wearables",ISNUMBER(SEARCH("technology/web", N3344)),"web",ISNUMBER(SEARCH("theater/musical", N3344)),"musical",ISNUMBER(SEARCH("theater/plays", N3344)),"plays",ISNUMBER(SEARCH("theater/spaces", N3344)),"spaces")</f>
        <v>plays</v>
      </c>
      <c r="S3344" s="6">
        <f t="shared" si="263"/>
        <v>42062.296412037031</v>
      </c>
      <c r="T3344" s="6">
        <f t="shared" si="264"/>
        <v>42095.207638888889</v>
      </c>
    </row>
    <row r="3345" spans="1:20" ht="48" hidden="1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tr">
        <f t="shared" si="262"/>
        <v>theater</v>
      </c>
      <c r="R3345" t="str" cm="1">
        <f t="array" ref="R3345">_xlfn.IFS(ISNUMBER(SEARCH("film &amp; video/television", N3345)),"television",ISNUMBER(SEARCH("film &amp; video/animation", N3345)),"animation",ISNUMBER(SEARCH("film &amp; video/documentary", N3345)),"documentary",ISNUMBER(SEARCH("film &amp; video/drama", N3345)),"drama",ISNUMBER(SEARCH("film &amp; video/science fiction", N3345)),"science fiction",ISNUMBER(SEARCH("film &amp; video/shorts", N3345)),"shorts",ISNUMBER(SEARCH("food/food trucks", N3345)),"food trucks",ISNUMBER(SEARCH("food/restaurants", N3345)),"restaurants",ISNUMBER(SEARCH("food/small batch", N3345)),"small batch",ISNUMBER(SEARCH("games/mobile games", N3345)),"mobile games",ISNUMBER(SEARCH("games/tabletop games", N3345)),"tabletop games",ISNUMBER(SEARCH("games/video games", N3345)),"video games",ISNUMBER(SEARCH("music/classical music", N3345)),"classical music",ISNUMBER(SEARCH("music/electronic music", N3345)),"electronic music",ISNUMBER(SEARCH("music/faith", N3345)),"faith",ISNUMBER(SEARCH("music/indie rock", N3345)),"indie rock",ISNUMBER(SEARCH("music/jazz", N3345)),"jazz",ISNUMBER(SEARCH("music/metal", N3345)),"metal",ISNUMBER(SEARCH("music/pop", N3345)),"pop",ISNUMBER(SEARCH("music/rock", N3345)),"rock",ISNUMBER(SEARCH("music/world music", N3345)),"world music",ISNUMBER(SEARCH("journalism/audio", N3345)),"audio",ISNUMBER(SEARCH("photography/nature", N3345)),"nature",ISNUMBER(SEARCH("photography/people", N3345)),"people",ISNUMBER(SEARCH("photography/photobooks", N3345)),"photobooks",ISNUMBER(SEARCH("photography/places", N3345)),"places",ISNUMBER(SEARCH("publishing/art books", N3345)),"art books",ISNUMBER(SEARCH("publishing/children's books", N3345)),"children's books",ISNUMBER(SEARCH("publishing/fiction", N3345)),"fiction",ISNUMBER(SEARCH("publishing/nonfiction", N3345)),"nonfiction",ISNUMBER(SEARCH("publishing/radio &amp; podcasts", N3345)),"radio &amp; podcasts",ISNUMBER(SEARCH("publishing/translations", N3345)),"translations",ISNUMBER(SEARCH("technology/gadgets", N3345)),"gadgets",ISNUMBER(SEARCH("technology/hardware", N3345)),"hardware",ISNUMBER(SEARCH("technology/makerspaces", N3345)),"makerspaces",ISNUMBER(SEARCH("technology/space exploration", N3345)),"space exploration",ISNUMBER(SEARCH("technology/wearables", N3345)),"wearables",ISNUMBER(SEARCH("technology/web", N3345)),"web",ISNUMBER(SEARCH("theater/musical", N3345)),"musical",ISNUMBER(SEARCH("theater/plays", N3345)),"plays",ISNUMBER(SEARCH("theater/spaces", N3345)),"spaces")</f>
        <v>plays</v>
      </c>
      <c r="S3345" s="6">
        <f t="shared" si="263"/>
        <v>42452.916481481487</v>
      </c>
      <c r="T3345" s="6">
        <f t="shared" si="264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tr">
        <f t="shared" si="262"/>
        <v>theater</v>
      </c>
      <c r="R3346" t="str" cm="1">
        <f t="array" ref="R3346">_xlfn.IFS(ISNUMBER(SEARCH("film &amp; video/television", N3346)),"television",ISNUMBER(SEARCH("film &amp; video/animation", N3346)),"animation",ISNUMBER(SEARCH("film &amp; video/documentary", N3346)),"documentary",ISNUMBER(SEARCH("film &amp; video/drama", N3346)),"drama",ISNUMBER(SEARCH("film &amp; video/science fiction", N3346)),"science fiction",ISNUMBER(SEARCH("film &amp; video/shorts", N3346)),"shorts",ISNUMBER(SEARCH("food/food trucks", N3346)),"food trucks",ISNUMBER(SEARCH("food/restaurants", N3346)),"restaurants",ISNUMBER(SEARCH("food/small batch", N3346)),"small batch",ISNUMBER(SEARCH("games/mobile games", N3346)),"mobile games",ISNUMBER(SEARCH("games/tabletop games", N3346)),"tabletop games",ISNUMBER(SEARCH("games/video games", N3346)),"video games",ISNUMBER(SEARCH("music/classical music", N3346)),"classical music",ISNUMBER(SEARCH("music/electronic music", N3346)),"electronic music",ISNUMBER(SEARCH("music/faith", N3346)),"faith",ISNUMBER(SEARCH("music/indie rock", N3346)),"indie rock",ISNUMBER(SEARCH("music/jazz", N3346)),"jazz",ISNUMBER(SEARCH("music/metal", N3346)),"metal",ISNUMBER(SEARCH("music/pop", N3346)),"pop",ISNUMBER(SEARCH("music/rock", N3346)),"rock",ISNUMBER(SEARCH("music/world music", N3346)),"world music",ISNUMBER(SEARCH("journalism/audio", N3346)),"audio",ISNUMBER(SEARCH("photography/nature", N3346)),"nature",ISNUMBER(SEARCH("photography/people", N3346)),"people",ISNUMBER(SEARCH("photography/photobooks", N3346)),"photobooks",ISNUMBER(SEARCH("photography/places", N3346)),"places",ISNUMBER(SEARCH("publishing/art books", N3346)),"art books",ISNUMBER(SEARCH("publishing/children's books", N3346)),"children's books",ISNUMBER(SEARCH("publishing/fiction", N3346)),"fiction",ISNUMBER(SEARCH("publishing/nonfiction", N3346)),"nonfiction",ISNUMBER(SEARCH("publishing/radio &amp; podcasts", N3346)),"radio &amp; podcasts",ISNUMBER(SEARCH("publishing/translations", N3346)),"translations",ISNUMBER(SEARCH("technology/gadgets", N3346)),"gadgets",ISNUMBER(SEARCH("technology/hardware", N3346)),"hardware",ISNUMBER(SEARCH("technology/makerspaces", N3346)),"makerspaces",ISNUMBER(SEARCH("technology/space exploration", N3346)),"space exploration",ISNUMBER(SEARCH("technology/wearables", N3346)),"wearables",ISNUMBER(SEARCH("technology/web", N3346)),"web",ISNUMBER(SEARCH("theater/musical", N3346)),"musical",ISNUMBER(SEARCH("theater/plays", N3346)),"plays",ISNUMBER(SEARCH("theater/spaces", N3346)),"spaces")</f>
        <v>plays</v>
      </c>
      <c r="S3346" s="6">
        <f t="shared" si="263"/>
        <v>41851.200150462959</v>
      </c>
      <c r="T3346" s="6">
        <f t="shared" si="264"/>
        <v>41881.200150462959</v>
      </c>
    </row>
    <row r="3347" spans="1:20" ht="48" hidden="1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tr" cm="1">
        <f t="array" ref="R3347">_xlfn.IFS(ISNUMBER(SEARCH("film &amp; video/television", N3347)),"television",ISNUMBER(SEARCH("film &amp; video/animation", N3347)),"animation",ISNUMBER(SEARCH("film &amp; video/documentary", N3347)),"documentary",ISNUMBER(SEARCH("film &amp; video/drama", N3347)),"drama",ISNUMBER(SEARCH("film &amp; video/science fiction", N3347)),"science fiction",ISNUMBER(SEARCH("film &amp; video/shorts", N3347)),"shorts",ISNUMBER(SEARCH("food/food trucks", N3347)),"food trucks",ISNUMBER(SEARCH("food/restaurants", N3347)),"restaurants",ISNUMBER(SEARCH("food/small batch", N3347)),"small batch",ISNUMBER(SEARCH("games/mobile games", N3347)),"mobile games",ISNUMBER(SEARCH("games/tabletop games", N3347)),"tabletop games",ISNUMBER(SEARCH("games/video games", N3347)),"video games",ISNUMBER(SEARCH("music/classical music", N3347)),"classical music",ISNUMBER(SEARCH("music/electronic music", N3347)),"electronic music",ISNUMBER(SEARCH("music/faith", N3347)),"faith",ISNUMBER(SEARCH("music/indie rock", N3347)),"indie rock",ISNUMBER(SEARCH("music/jazz", N3347)),"jazz",ISNUMBER(SEARCH("music/metal", N3347)),"metal",ISNUMBER(SEARCH("music/pop", N3347)),"pop",ISNUMBER(SEARCH("music/rock", N3347)),"rock",ISNUMBER(SEARCH("music/world music", N3347)),"world music",ISNUMBER(SEARCH("journalism/audio", N3347)),"audio",ISNUMBER(SEARCH("photography/nature", N3347)),"nature",ISNUMBER(SEARCH("photography/people", N3347)),"people",ISNUMBER(SEARCH("photography/photobooks", N3347)),"photobooks",ISNUMBER(SEARCH("photography/places", N3347)),"places",ISNUMBER(SEARCH("publishing/art books", N3347)),"art books",ISNUMBER(SEARCH("publishing/children's books", N3347)),"children's books",ISNUMBER(SEARCH("publishing/fiction", N3347)),"fiction",ISNUMBER(SEARCH("publishing/nonfiction", N3347)),"nonfiction",ISNUMBER(SEARCH("publishing/radio &amp; podcasts", N3347)),"radio &amp; podcasts",ISNUMBER(SEARCH("publishing/translations", N3347)),"translations",ISNUMBER(SEARCH("technology/gadgets", N3347)),"gadgets",ISNUMBER(SEARCH("technology/hardware", N3347)),"hardware",ISNUMBER(SEARCH("technology/makerspaces", N3347)),"makerspaces",ISNUMBER(SEARCH("technology/space exploration", N3347)),"space exploration",ISNUMBER(SEARCH("technology/wearables", N3347)),"wearables",ISNUMBER(SEARCH("technology/web", N3347)),"web",ISNUMBER(SEARCH("theater/musical", N3347)),"musical",ISNUMBER(SEARCH("theater/plays", N3347)),"plays",ISNUMBER(SEARCH("theater/spaces", N3347)),"spaces")</f>
        <v>plays</v>
      </c>
      <c r="S3347" s="6">
        <f t="shared" si="263"/>
        <v>42053.106111111112</v>
      </c>
      <c r="T3347" s="6">
        <f t="shared" si="264"/>
        <v>42112.025694444441</v>
      </c>
    </row>
    <row r="3348" spans="1:20" ht="48" hidden="1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tr">
        <f t="shared" si="262"/>
        <v>theater</v>
      </c>
      <c r="R3348" t="str" cm="1">
        <f t="array" ref="R3348">_xlfn.IFS(ISNUMBER(SEARCH("film &amp; video/television", N3348)),"television",ISNUMBER(SEARCH("film &amp; video/animation", N3348)),"animation",ISNUMBER(SEARCH("film &amp; video/documentary", N3348)),"documentary",ISNUMBER(SEARCH("film &amp; video/drama", N3348)),"drama",ISNUMBER(SEARCH("film &amp; video/science fiction", N3348)),"science fiction",ISNUMBER(SEARCH("film &amp; video/shorts", N3348)),"shorts",ISNUMBER(SEARCH("food/food trucks", N3348)),"food trucks",ISNUMBER(SEARCH("food/restaurants", N3348)),"restaurants",ISNUMBER(SEARCH("food/small batch", N3348)),"small batch",ISNUMBER(SEARCH("games/mobile games", N3348)),"mobile games",ISNUMBER(SEARCH("games/tabletop games", N3348)),"tabletop games",ISNUMBER(SEARCH("games/video games", N3348)),"video games",ISNUMBER(SEARCH("music/classical music", N3348)),"classical music",ISNUMBER(SEARCH("music/electronic music", N3348)),"electronic music",ISNUMBER(SEARCH("music/faith", N3348)),"faith",ISNUMBER(SEARCH("music/indie rock", N3348)),"indie rock",ISNUMBER(SEARCH("music/jazz", N3348)),"jazz",ISNUMBER(SEARCH("music/metal", N3348)),"metal",ISNUMBER(SEARCH("music/pop", N3348)),"pop",ISNUMBER(SEARCH("music/rock", N3348)),"rock",ISNUMBER(SEARCH("music/world music", N3348)),"world music",ISNUMBER(SEARCH("journalism/audio", N3348)),"audio",ISNUMBER(SEARCH("photography/nature", N3348)),"nature",ISNUMBER(SEARCH("photography/people", N3348)),"people",ISNUMBER(SEARCH("photography/photobooks", N3348)),"photobooks",ISNUMBER(SEARCH("photography/places", N3348)),"places",ISNUMBER(SEARCH("publishing/art books", N3348)),"art books",ISNUMBER(SEARCH("publishing/children's books", N3348)),"children's books",ISNUMBER(SEARCH("publishing/fiction", N3348)),"fiction",ISNUMBER(SEARCH("publishing/nonfiction", N3348)),"nonfiction",ISNUMBER(SEARCH("publishing/radio &amp; podcasts", N3348)),"radio &amp; podcasts",ISNUMBER(SEARCH("publishing/translations", N3348)),"translations",ISNUMBER(SEARCH("technology/gadgets", N3348)),"gadgets",ISNUMBER(SEARCH("technology/hardware", N3348)),"hardware",ISNUMBER(SEARCH("technology/makerspaces", N3348)),"makerspaces",ISNUMBER(SEARCH("technology/space exploration", N3348)),"space exploration",ISNUMBER(SEARCH("technology/wearables", N3348)),"wearables",ISNUMBER(SEARCH("technology/web", N3348)),"web",ISNUMBER(SEARCH("theater/musical", N3348)),"musical",ISNUMBER(SEARCH("theater/plays", N3348)),"plays",ISNUMBER(SEARCH("theater/spaces", N3348)),"spaces")</f>
        <v>plays</v>
      </c>
      <c r="S3348" s="6">
        <f t="shared" si="263"/>
        <v>42054.024421296301</v>
      </c>
      <c r="T3348" s="6">
        <f t="shared" si="264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tr">
        <f t="shared" si="262"/>
        <v>theater</v>
      </c>
      <c r="R3349" t="str" cm="1">
        <f t="array" ref="R3349">_xlfn.IFS(ISNUMBER(SEARCH("film &amp; video/television", N3349)),"television",ISNUMBER(SEARCH("film &amp; video/animation", N3349)),"animation",ISNUMBER(SEARCH("film &amp; video/documentary", N3349)),"documentary",ISNUMBER(SEARCH("film &amp; video/drama", N3349)),"drama",ISNUMBER(SEARCH("film &amp; video/science fiction", N3349)),"science fiction",ISNUMBER(SEARCH("film &amp; video/shorts", N3349)),"shorts",ISNUMBER(SEARCH("food/food trucks", N3349)),"food trucks",ISNUMBER(SEARCH("food/restaurants", N3349)),"restaurants",ISNUMBER(SEARCH("food/small batch", N3349)),"small batch",ISNUMBER(SEARCH("games/mobile games", N3349)),"mobile games",ISNUMBER(SEARCH("games/tabletop games", N3349)),"tabletop games",ISNUMBER(SEARCH("games/video games", N3349)),"video games",ISNUMBER(SEARCH("music/classical music", N3349)),"classical music",ISNUMBER(SEARCH("music/electronic music", N3349)),"electronic music",ISNUMBER(SEARCH("music/faith", N3349)),"faith",ISNUMBER(SEARCH("music/indie rock", N3349)),"indie rock",ISNUMBER(SEARCH("music/jazz", N3349)),"jazz",ISNUMBER(SEARCH("music/metal", N3349)),"metal",ISNUMBER(SEARCH("music/pop", N3349)),"pop",ISNUMBER(SEARCH("music/rock", N3349)),"rock",ISNUMBER(SEARCH("music/world music", N3349)),"world music",ISNUMBER(SEARCH("journalism/audio", N3349)),"audio",ISNUMBER(SEARCH("photography/nature", N3349)),"nature",ISNUMBER(SEARCH("photography/people", N3349)),"people",ISNUMBER(SEARCH("photography/photobooks", N3349)),"photobooks",ISNUMBER(SEARCH("photography/places", N3349)),"places",ISNUMBER(SEARCH("publishing/art books", N3349)),"art books",ISNUMBER(SEARCH("publishing/children's books", N3349)),"children's books",ISNUMBER(SEARCH("publishing/fiction", N3349)),"fiction",ISNUMBER(SEARCH("publishing/nonfiction", N3349)),"nonfiction",ISNUMBER(SEARCH("publishing/radio &amp; podcasts", N3349)),"radio &amp; podcasts",ISNUMBER(SEARCH("publishing/translations", N3349)),"translations",ISNUMBER(SEARCH("technology/gadgets", N3349)),"gadgets",ISNUMBER(SEARCH("technology/hardware", N3349)),"hardware",ISNUMBER(SEARCH("technology/makerspaces", N3349)),"makerspaces",ISNUMBER(SEARCH("technology/space exploration", N3349)),"space exploration",ISNUMBER(SEARCH("technology/wearables", N3349)),"wearables",ISNUMBER(SEARCH("technology/web", N3349)),"web",ISNUMBER(SEARCH("theater/musical", N3349)),"musical",ISNUMBER(SEARCH("theater/plays", N3349)),"plays",ISNUMBER(SEARCH("theater/spaces", N3349)),"spaces")</f>
        <v>plays</v>
      </c>
      <c r="S3349" s="6">
        <f t="shared" si="263"/>
        <v>42484.551550925928</v>
      </c>
      <c r="T3349" s="6">
        <f t="shared" si="264"/>
        <v>42498.875</v>
      </c>
    </row>
    <row r="3350" spans="1:20" ht="48" hidden="1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tr">
        <f t="shared" si="262"/>
        <v>theater</v>
      </c>
      <c r="R3350" t="str" cm="1">
        <f t="array" ref="R3350">_xlfn.IFS(ISNUMBER(SEARCH("film &amp; video/television", N3350)),"television",ISNUMBER(SEARCH("film &amp; video/animation", N3350)),"animation",ISNUMBER(SEARCH("film &amp; video/documentary", N3350)),"documentary",ISNUMBER(SEARCH("film &amp; video/drama", N3350)),"drama",ISNUMBER(SEARCH("film &amp; video/science fiction", N3350)),"science fiction",ISNUMBER(SEARCH("film &amp; video/shorts", N3350)),"shorts",ISNUMBER(SEARCH("food/food trucks", N3350)),"food trucks",ISNUMBER(SEARCH("food/restaurants", N3350)),"restaurants",ISNUMBER(SEARCH("food/small batch", N3350)),"small batch",ISNUMBER(SEARCH("games/mobile games", N3350)),"mobile games",ISNUMBER(SEARCH("games/tabletop games", N3350)),"tabletop games",ISNUMBER(SEARCH("games/video games", N3350)),"video games",ISNUMBER(SEARCH("music/classical music", N3350)),"classical music",ISNUMBER(SEARCH("music/electronic music", N3350)),"electronic music",ISNUMBER(SEARCH("music/faith", N3350)),"faith",ISNUMBER(SEARCH("music/indie rock", N3350)),"indie rock",ISNUMBER(SEARCH("music/jazz", N3350)),"jazz",ISNUMBER(SEARCH("music/metal", N3350)),"metal",ISNUMBER(SEARCH("music/pop", N3350)),"pop",ISNUMBER(SEARCH("music/rock", N3350)),"rock",ISNUMBER(SEARCH("music/world music", N3350)),"world music",ISNUMBER(SEARCH("journalism/audio", N3350)),"audio",ISNUMBER(SEARCH("photography/nature", N3350)),"nature",ISNUMBER(SEARCH("photography/people", N3350)),"people",ISNUMBER(SEARCH("photography/photobooks", N3350)),"photobooks",ISNUMBER(SEARCH("photography/places", N3350)),"places",ISNUMBER(SEARCH("publishing/art books", N3350)),"art books",ISNUMBER(SEARCH("publishing/children's books", N3350)),"children's books",ISNUMBER(SEARCH("publishing/fiction", N3350)),"fiction",ISNUMBER(SEARCH("publishing/nonfiction", N3350)),"nonfiction",ISNUMBER(SEARCH("publishing/radio &amp; podcasts", N3350)),"radio &amp; podcasts",ISNUMBER(SEARCH("publishing/translations", N3350)),"translations",ISNUMBER(SEARCH("technology/gadgets", N3350)),"gadgets",ISNUMBER(SEARCH("technology/hardware", N3350)),"hardware",ISNUMBER(SEARCH("technology/makerspaces", N3350)),"makerspaces",ISNUMBER(SEARCH("technology/space exploration", N3350)),"space exploration",ISNUMBER(SEARCH("technology/wearables", N3350)),"wearables",ISNUMBER(SEARCH("technology/web", N3350)),"web",ISNUMBER(SEARCH("theater/musical", N3350)),"musical",ISNUMBER(SEARCH("theater/plays", N3350)),"plays",ISNUMBER(SEARCH("theater/spaces", N3350)),"spaces")</f>
        <v>plays</v>
      </c>
      <c r="S3350" s="6">
        <f t="shared" si="263"/>
        <v>42466.558796296296</v>
      </c>
      <c r="T3350" s="6">
        <f t="shared" si="264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tr">
        <f t="shared" si="262"/>
        <v>theater</v>
      </c>
      <c r="R3351" t="str" cm="1">
        <f t="array" ref="R3351">_xlfn.IFS(ISNUMBER(SEARCH("film &amp; video/television", N3351)),"television",ISNUMBER(SEARCH("film &amp; video/animation", N3351)),"animation",ISNUMBER(SEARCH("film &amp; video/documentary", N3351)),"documentary",ISNUMBER(SEARCH("film &amp; video/drama", N3351)),"drama",ISNUMBER(SEARCH("film &amp; video/science fiction", N3351)),"science fiction",ISNUMBER(SEARCH("film &amp; video/shorts", N3351)),"shorts",ISNUMBER(SEARCH("food/food trucks", N3351)),"food trucks",ISNUMBER(SEARCH("food/restaurants", N3351)),"restaurants",ISNUMBER(SEARCH("food/small batch", N3351)),"small batch",ISNUMBER(SEARCH("games/mobile games", N3351)),"mobile games",ISNUMBER(SEARCH("games/tabletop games", N3351)),"tabletop games",ISNUMBER(SEARCH("games/video games", N3351)),"video games",ISNUMBER(SEARCH("music/classical music", N3351)),"classical music",ISNUMBER(SEARCH("music/electronic music", N3351)),"electronic music",ISNUMBER(SEARCH("music/faith", N3351)),"faith",ISNUMBER(SEARCH("music/indie rock", N3351)),"indie rock",ISNUMBER(SEARCH("music/jazz", N3351)),"jazz",ISNUMBER(SEARCH("music/metal", N3351)),"metal",ISNUMBER(SEARCH("music/pop", N3351)),"pop",ISNUMBER(SEARCH("music/rock", N3351)),"rock",ISNUMBER(SEARCH("music/world music", N3351)),"world music",ISNUMBER(SEARCH("journalism/audio", N3351)),"audio",ISNUMBER(SEARCH("photography/nature", N3351)),"nature",ISNUMBER(SEARCH("photography/people", N3351)),"people",ISNUMBER(SEARCH("photography/photobooks", N3351)),"photobooks",ISNUMBER(SEARCH("photography/places", N3351)),"places",ISNUMBER(SEARCH("publishing/art books", N3351)),"art books",ISNUMBER(SEARCH("publishing/children's books", N3351)),"children's books",ISNUMBER(SEARCH("publishing/fiction", N3351)),"fiction",ISNUMBER(SEARCH("publishing/nonfiction", N3351)),"nonfiction",ISNUMBER(SEARCH("publishing/radio &amp; podcasts", N3351)),"radio &amp; podcasts",ISNUMBER(SEARCH("publishing/translations", N3351)),"translations",ISNUMBER(SEARCH("technology/gadgets", N3351)),"gadgets",ISNUMBER(SEARCH("technology/hardware", N3351)),"hardware",ISNUMBER(SEARCH("technology/makerspaces", N3351)),"makerspaces",ISNUMBER(SEARCH("technology/space exploration", N3351)),"space exploration",ISNUMBER(SEARCH("technology/wearables", N3351)),"wearables",ISNUMBER(SEARCH("technology/web", N3351)),"web",ISNUMBER(SEARCH("theater/musical", N3351)),"musical",ISNUMBER(SEARCH("theater/plays", N3351)),"plays",ISNUMBER(SEARCH("theater/spaces", N3351)),"spaces")</f>
        <v>plays</v>
      </c>
      <c r="S3351" s="6">
        <f t="shared" si="263"/>
        <v>42513.110787037032</v>
      </c>
      <c r="T3351" s="6">
        <f t="shared" si="264"/>
        <v>42534.708333333328</v>
      </c>
    </row>
    <row r="3352" spans="1:20" ht="48" hidden="1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tr">
        <f t="shared" si="262"/>
        <v>theater</v>
      </c>
      <c r="R3352" t="str" cm="1">
        <f t="array" ref="R3352">_xlfn.IFS(ISNUMBER(SEARCH("film &amp; video/television", N3352)),"television",ISNUMBER(SEARCH("film &amp; video/animation", N3352)),"animation",ISNUMBER(SEARCH("film &amp; video/documentary", N3352)),"documentary",ISNUMBER(SEARCH("film &amp; video/drama", N3352)),"drama",ISNUMBER(SEARCH("film &amp; video/science fiction", N3352)),"science fiction",ISNUMBER(SEARCH("film &amp; video/shorts", N3352)),"shorts",ISNUMBER(SEARCH("food/food trucks", N3352)),"food trucks",ISNUMBER(SEARCH("food/restaurants", N3352)),"restaurants",ISNUMBER(SEARCH("food/small batch", N3352)),"small batch",ISNUMBER(SEARCH("games/mobile games", N3352)),"mobile games",ISNUMBER(SEARCH("games/tabletop games", N3352)),"tabletop games",ISNUMBER(SEARCH("games/video games", N3352)),"video games",ISNUMBER(SEARCH("music/classical music", N3352)),"classical music",ISNUMBER(SEARCH("music/electronic music", N3352)),"electronic music",ISNUMBER(SEARCH("music/faith", N3352)),"faith",ISNUMBER(SEARCH("music/indie rock", N3352)),"indie rock",ISNUMBER(SEARCH("music/jazz", N3352)),"jazz",ISNUMBER(SEARCH("music/metal", N3352)),"metal",ISNUMBER(SEARCH("music/pop", N3352)),"pop",ISNUMBER(SEARCH("music/rock", N3352)),"rock",ISNUMBER(SEARCH("music/world music", N3352)),"world music",ISNUMBER(SEARCH("journalism/audio", N3352)),"audio",ISNUMBER(SEARCH("photography/nature", N3352)),"nature",ISNUMBER(SEARCH("photography/people", N3352)),"people",ISNUMBER(SEARCH("photography/photobooks", N3352)),"photobooks",ISNUMBER(SEARCH("photography/places", N3352)),"places",ISNUMBER(SEARCH("publishing/art books", N3352)),"art books",ISNUMBER(SEARCH("publishing/children's books", N3352)),"children's books",ISNUMBER(SEARCH("publishing/fiction", N3352)),"fiction",ISNUMBER(SEARCH("publishing/nonfiction", N3352)),"nonfiction",ISNUMBER(SEARCH("publishing/radio &amp; podcasts", N3352)),"radio &amp; podcasts",ISNUMBER(SEARCH("publishing/translations", N3352)),"translations",ISNUMBER(SEARCH("technology/gadgets", N3352)),"gadgets",ISNUMBER(SEARCH("technology/hardware", N3352)),"hardware",ISNUMBER(SEARCH("technology/makerspaces", N3352)),"makerspaces",ISNUMBER(SEARCH("technology/space exploration", N3352)),"space exploration",ISNUMBER(SEARCH("technology/wearables", N3352)),"wearables",ISNUMBER(SEARCH("technology/web", N3352)),"web",ISNUMBER(SEARCH("theater/musical", N3352)),"musical",ISNUMBER(SEARCH("theater/plays", N3352)),"plays",ISNUMBER(SEARCH("theater/spaces", N3352)),"spaces")</f>
        <v>plays</v>
      </c>
      <c r="S3352" s="6">
        <f t="shared" si="263"/>
        <v>42302.701516203699</v>
      </c>
      <c r="T3352" s="6">
        <f t="shared" si="264"/>
        <v>42337.958333333328</v>
      </c>
    </row>
    <row r="3353" spans="1:20" ht="48" hidden="1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tr">
        <f t="shared" si="262"/>
        <v>theater</v>
      </c>
      <c r="R3353" t="str" cm="1">
        <f t="array" ref="R3353">_xlfn.IFS(ISNUMBER(SEARCH("film &amp; video/television", N3353)),"television",ISNUMBER(SEARCH("film &amp; video/animation", N3353)),"animation",ISNUMBER(SEARCH("film &amp; video/documentary", N3353)),"documentary",ISNUMBER(SEARCH("film &amp; video/drama", N3353)),"drama",ISNUMBER(SEARCH("film &amp; video/science fiction", N3353)),"science fiction",ISNUMBER(SEARCH("film &amp; video/shorts", N3353)),"shorts",ISNUMBER(SEARCH("food/food trucks", N3353)),"food trucks",ISNUMBER(SEARCH("food/restaurants", N3353)),"restaurants",ISNUMBER(SEARCH("food/small batch", N3353)),"small batch",ISNUMBER(SEARCH("games/mobile games", N3353)),"mobile games",ISNUMBER(SEARCH("games/tabletop games", N3353)),"tabletop games",ISNUMBER(SEARCH("games/video games", N3353)),"video games",ISNUMBER(SEARCH("music/classical music", N3353)),"classical music",ISNUMBER(SEARCH("music/electronic music", N3353)),"electronic music",ISNUMBER(SEARCH("music/faith", N3353)),"faith",ISNUMBER(SEARCH("music/indie rock", N3353)),"indie rock",ISNUMBER(SEARCH("music/jazz", N3353)),"jazz",ISNUMBER(SEARCH("music/metal", N3353)),"metal",ISNUMBER(SEARCH("music/pop", N3353)),"pop",ISNUMBER(SEARCH("music/rock", N3353)),"rock",ISNUMBER(SEARCH("music/world music", N3353)),"world music",ISNUMBER(SEARCH("journalism/audio", N3353)),"audio",ISNUMBER(SEARCH("photography/nature", N3353)),"nature",ISNUMBER(SEARCH("photography/people", N3353)),"people",ISNUMBER(SEARCH("photography/photobooks", N3353)),"photobooks",ISNUMBER(SEARCH("photography/places", N3353)),"places",ISNUMBER(SEARCH("publishing/art books", N3353)),"art books",ISNUMBER(SEARCH("publishing/children's books", N3353)),"children's books",ISNUMBER(SEARCH("publishing/fiction", N3353)),"fiction",ISNUMBER(SEARCH("publishing/nonfiction", N3353)),"nonfiction",ISNUMBER(SEARCH("publishing/radio &amp; podcasts", N3353)),"radio &amp; podcasts",ISNUMBER(SEARCH("publishing/translations", N3353)),"translations",ISNUMBER(SEARCH("technology/gadgets", N3353)),"gadgets",ISNUMBER(SEARCH("technology/hardware", N3353)),"hardware",ISNUMBER(SEARCH("technology/makerspaces", N3353)),"makerspaces",ISNUMBER(SEARCH("technology/space exploration", N3353)),"space exploration",ISNUMBER(SEARCH("technology/wearables", N3353)),"wearables",ISNUMBER(SEARCH("technology/web", N3353)),"web",ISNUMBER(SEARCH("theater/musical", N3353)),"musical",ISNUMBER(SEARCH("theater/plays", N3353)),"plays",ISNUMBER(SEARCH("theater/spaces", N3353)),"spaces")</f>
        <v>plays</v>
      </c>
      <c r="S3353" s="6">
        <f t="shared" si="263"/>
        <v>41806.395428240743</v>
      </c>
      <c r="T3353" s="6">
        <f t="shared" si="264"/>
        <v>41843.458333333336</v>
      </c>
    </row>
    <row r="3354" spans="1:20" ht="48" hidden="1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tr">
        <f t="shared" si="262"/>
        <v>theater</v>
      </c>
      <c r="R3354" t="str" cm="1">
        <f t="array" ref="R3354">_xlfn.IFS(ISNUMBER(SEARCH("film &amp; video/television", N3354)),"television",ISNUMBER(SEARCH("film &amp; video/animation", N3354)),"animation",ISNUMBER(SEARCH("film &amp; video/documentary", N3354)),"documentary",ISNUMBER(SEARCH("film &amp; video/drama", N3354)),"drama",ISNUMBER(SEARCH("film &amp; video/science fiction", N3354)),"science fiction",ISNUMBER(SEARCH("film &amp; video/shorts", N3354)),"shorts",ISNUMBER(SEARCH("food/food trucks", N3354)),"food trucks",ISNUMBER(SEARCH("food/restaurants", N3354)),"restaurants",ISNUMBER(SEARCH("food/small batch", N3354)),"small batch",ISNUMBER(SEARCH("games/mobile games", N3354)),"mobile games",ISNUMBER(SEARCH("games/tabletop games", N3354)),"tabletop games",ISNUMBER(SEARCH("games/video games", N3354)),"video games",ISNUMBER(SEARCH("music/classical music", N3354)),"classical music",ISNUMBER(SEARCH("music/electronic music", N3354)),"electronic music",ISNUMBER(SEARCH("music/faith", N3354)),"faith",ISNUMBER(SEARCH("music/indie rock", N3354)),"indie rock",ISNUMBER(SEARCH("music/jazz", N3354)),"jazz",ISNUMBER(SEARCH("music/metal", N3354)),"metal",ISNUMBER(SEARCH("music/pop", N3354)),"pop",ISNUMBER(SEARCH("music/rock", N3354)),"rock",ISNUMBER(SEARCH("music/world music", N3354)),"world music",ISNUMBER(SEARCH("journalism/audio", N3354)),"audio",ISNUMBER(SEARCH("photography/nature", N3354)),"nature",ISNUMBER(SEARCH("photography/people", N3354)),"people",ISNUMBER(SEARCH("photography/photobooks", N3354)),"photobooks",ISNUMBER(SEARCH("photography/places", N3354)),"places",ISNUMBER(SEARCH("publishing/art books", N3354)),"art books",ISNUMBER(SEARCH("publishing/children's books", N3354)),"children's books",ISNUMBER(SEARCH("publishing/fiction", N3354)),"fiction",ISNUMBER(SEARCH("publishing/nonfiction", N3354)),"nonfiction",ISNUMBER(SEARCH("publishing/radio &amp; podcasts", N3354)),"radio &amp; podcasts",ISNUMBER(SEARCH("publishing/translations", N3354)),"translations",ISNUMBER(SEARCH("technology/gadgets", N3354)),"gadgets",ISNUMBER(SEARCH("technology/hardware", N3354)),"hardware",ISNUMBER(SEARCH("technology/makerspaces", N3354)),"makerspaces",ISNUMBER(SEARCH("technology/space exploration", N3354)),"space exploration",ISNUMBER(SEARCH("technology/wearables", N3354)),"wearables",ISNUMBER(SEARCH("technology/web", N3354)),"web",ISNUMBER(SEARCH("theater/musical", N3354)),"musical",ISNUMBER(SEARCH("theater/plays", N3354)),"plays",ISNUMBER(SEARCH("theater/spaces", N3354)),"spaces")</f>
        <v>plays</v>
      </c>
      <c r="S3354" s="6">
        <f t="shared" si="263"/>
        <v>42495.992800925931</v>
      </c>
      <c r="T3354" s="6">
        <f t="shared" si="264"/>
        <v>42552.958333333328</v>
      </c>
    </row>
    <row r="3355" spans="1:20" ht="48" hidden="1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tr">
        <f t="shared" si="262"/>
        <v>theater</v>
      </c>
      <c r="R3355" t="str" cm="1">
        <f t="array" ref="R3355">_xlfn.IFS(ISNUMBER(SEARCH("film &amp; video/television", N3355)),"television",ISNUMBER(SEARCH("film &amp; video/animation", N3355)),"animation",ISNUMBER(SEARCH("film &amp; video/documentary", N3355)),"documentary",ISNUMBER(SEARCH("film &amp; video/drama", N3355)),"drama",ISNUMBER(SEARCH("film &amp; video/science fiction", N3355)),"science fiction",ISNUMBER(SEARCH("film &amp; video/shorts", N3355)),"shorts",ISNUMBER(SEARCH("food/food trucks", N3355)),"food trucks",ISNUMBER(SEARCH("food/restaurants", N3355)),"restaurants",ISNUMBER(SEARCH("food/small batch", N3355)),"small batch",ISNUMBER(SEARCH("games/mobile games", N3355)),"mobile games",ISNUMBER(SEARCH("games/tabletop games", N3355)),"tabletop games",ISNUMBER(SEARCH("games/video games", N3355)),"video games",ISNUMBER(SEARCH("music/classical music", N3355)),"classical music",ISNUMBER(SEARCH("music/electronic music", N3355)),"electronic music",ISNUMBER(SEARCH("music/faith", N3355)),"faith",ISNUMBER(SEARCH("music/indie rock", N3355)),"indie rock",ISNUMBER(SEARCH("music/jazz", N3355)),"jazz",ISNUMBER(SEARCH("music/metal", N3355)),"metal",ISNUMBER(SEARCH("music/pop", N3355)),"pop",ISNUMBER(SEARCH("music/rock", N3355)),"rock",ISNUMBER(SEARCH("music/world music", N3355)),"world music",ISNUMBER(SEARCH("journalism/audio", N3355)),"audio",ISNUMBER(SEARCH("photography/nature", N3355)),"nature",ISNUMBER(SEARCH("photography/people", N3355)),"people",ISNUMBER(SEARCH("photography/photobooks", N3355)),"photobooks",ISNUMBER(SEARCH("photography/places", N3355)),"places",ISNUMBER(SEARCH("publishing/art books", N3355)),"art books",ISNUMBER(SEARCH("publishing/children's books", N3355)),"children's books",ISNUMBER(SEARCH("publishing/fiction", N3355)),"fiction",ISNUMBER(SEARCH("publishing/nonfiction", N3355)),"nonfiction",ISNUMBER(SEARCH("publishing/radio &amp; podcasts", N3355)),"radio &amp; podcasts",ISNUMBER(SEARCH("publishing/translations", N3355)),"translations",ISNUMBER(SEARCH("technology/gadgets", N3355)),"gadgets",ISNUMBER(SEARCH("technology/hardware", N3355)),"hardware",ISNUMBER(SEARCH("technology/makerspaces", N3355)),"makerspaces",ISNUMBER(SEARCH("technology/space exploration", N3355)),"space exploration",ISNUMBER(SEARCH("technology/wearables", N3355)),"wearables",ISNUMBER(SEARCH("technology/web", N3355)),"web",ISNUMBER(SEARCH("theater/musical", N3355)),"musical",ISNUMBER(SEARCH("theater/plays", N3355)),"plays",ISNUMBER(SEARCH("theater/spaces", N3355)),"spaces")</f>
        <v>plays</v>
      </c>
      <c r="S3355" s="6">
        <f t="shared" si="263"/>
        <v>42479.432291666672</v>
      </c>
      <c r="T3355" s="6">
        <f t="shared" si="264"/>
        <v>42492.958333333328</v>
      </c>
    </row>
    <row r="3356" spans="1:20" ht="32" hidden="1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tr">
        <f t="shared" si="262"/>
        <v>theater</v>
      </c>
      <c r="R3356" t="str" cm="1">
        <f t="array" ref="R3356">_xlfn.IFS(ISNUMBER(SEARCH("film &amp; video/television", N3356)),"television",ISNUMBER(SEARCH("film &amp; video/animation", N3356)),"animation",ISNUMBER(SEARCH("film &amp; video/documentary", N3356)),"documentary",ISNUMBER(SEARCH("film &amp; video/drama", N3356)),"drama",ISNUMBER(SEARCH("film &amp; video/science fiction", N3356)),"science fiction",ISNUMBER(SEARCH("film &amp; video/shorts", N3356)),"shorts",ISNUMBER(SEARCH("food/food trucks", N3356)),"food trucks",ISNUMBER(SEARCH("food/restaurants", N3356)),"restaurants",ISNUMBER(SEARCH("food/small batch", N3356)),"small batch",ISNUMBER(SEARCH("games/mobile games", N3356)),"mobile games",ISNUMBER(SEARCH("games/tabletop games", N3356)),"tabletop games",ISNUMBER(SEARCH("games/video games", N3356)),"video games",ISNUMBER(SEARCH("music/classical music", N3356)),"classical music",ISNUMBER(SEARCH("music/electronic music", N3356)),"electronic music",ISNUMBER(SEARCH("music/faith", N3356)),"faith",ISNUMBER(SEARCH("music/indie rock", N3356)),"indie rock",ISNUMBER(SEARCH("music/jazz", N3356)),"jazz",ISNUMBER(SEARCH("music/metal", N3356)),"metal",ISNUMBER(SEARCH("music/pop", N3356)),"pop",ISNUMBER(SEARCH("music/rock", N3356)),"rock",ISNUMBER(SEARCH("music/world music", N3356)),"world music",ISNUMBER(SEARCH("journalism/audio", N3356)),"audio",ISNUMBER(SEARCH("photography/nature", N3356)),"nature",ISNUMBER(SEARCH("photography/people", N3356)),"people",ISNUMBER(SEARCH("photography/photobooks", N3356)),"photobooks",ISNUMBER(SEARCH("photography/places", N3356)),"places",ISNUMBER(SEARCH("publishing/art books", N3356)),"art books",ISNUMBER(SEARCH("publishing/children's books", N3356)),"children's books",ISNUMBER(SEARCH("publishing/fiction", N3356)),"fiction",ISNUMBER(SEARCH("publishing/nonfiction", N3356)),"nonfiction",ISNUMBER(SEARCH("publishing/radio &amp; podcasts", N3356)),"radio &amp; podcasts",ISNUMBER(SEARCH("publishing/translations", N3356)),"translations",ISNUMBER(SEARCH("technology/gadgets", N3356)),"gadgets",ISNUMBER(SEARCH("technology/hardware", N3356)),"hardware",ISNUMBER(SEARCH("technology/makerspaces", N3356)),"makerspaces",ISNUMBER(SEARCH("technology/space exploration", N3356)),"space exploration",ISNUMBER(SEARCH("technology/wearables", N3356)),"wearables",ISNUMBER(SEARCH("technology/web", N3356)),"web",ISNUMBER(SEARCH("theater/musical", N3356)),"musical",ISNUMBER(SEARCH("theater/plays", N3356)),"plays",ISNUMBER(SEARCH("theater/spaces", N3356)),"spaces")</f>
        <v>plays</v>
      </c>
      <c r="S3356" s="6">
        <f t="shared" si="263"/>
        <v>42270.7269212963</v>
      </c>
      <c r="T3356" s="6">
        <f t="shared" si="264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tr">
        <f t="shared" si="262"/>
        <v>theater</v>
      </c>
      <c r="R3357" t="str" cm="1">
        <f t="array" ref="R3357">_xlfn.IFS(ISNUMBER(SEARCH("film &amp; video/television", N3357)),"television",ISNUMBER(SEARCH("film &amp; video/animation", N3357)),"animation",ISNUMBER(SEARCH("film &amp; video/documentary", N3357)),"documentary",ISNUMBER(SEARCH("film &amp; video/drama", N3357)),"drama",ISNUMBER(SEARCH("film &amp; video/science fiction", N3357)),"science fiction",ISNUMBER(SEARCH("film &amp; video/shorts", N3357)),"shorts",ISNUMBER(SEARCH("food/food trucks", N3357)),"food trucks",ISNUMBER(SEARCH("food/restaurants", N3357)),"restaurants",ISNUMBER(SEARCH("food/small batch", N3357)),"small batch",ISNUMBER(SEARCH("games/mobile games", N3357)),"mobile games",ISNUMBER(SEARCH("games/tabletop games", N3357)),"tabletop games",ISNUMBER(SEARCH("games/video games", N3357)),"video games",ISNUMBER(SEARCH("music/classical music", N3357)),"classical music",ISNUMBER(SEARCH("music/electronic music", N3357)),"electronic music",ISNUMBER(SEARCH("music/faith", N3357)),"faith",ISNUMBER(SEARCH("music/indie rock", N3357)),"indie rock",ISNUMBER(SEARCH("music/jazz", N3357)),"jazz",ISNUMBER(SEARCH("music/metal", N3357)),"metal",ISNUMBER(SEARCH("music/pop", N3357)),"pop",ISNUMBER(SEARCH("music/rock", N3357)),"rock",ISNUMBER(SEARCH("music/world music", N3357)),"world music",ISNUMBER(SEARCH("journalism/audio", N3357)),"audio",ISNUMBER(SEARCH("photography/nature", N3357)),"nature",ISNUMBER(SEARCH("photography/people", N3357)),"people",ISNUMBER(SEARCH("photography/photobooks", N3357)),"photobooks",ISNUMBER(SEARCH("photography/places", N3357)),"places",ISNUMBER(SEARCH("publishing/art books", N3357)),"art books",ISNUMBER(SEARCH("publishing/children's books", N3357)),"children's books",ISNUMBER(SEARCH("publishing/fiction", N3357)),"fiction",ISNUMBER(SEARCH("publishing/nonfiction", N3357)),"nonfiction",ISNUMBER(SEARCH("publishing/radio &amp; podcasts", N3357)),"radio &amp; podcasts",ISNUMBER(SEARCH("publishing/translations", N3357)),"translations",ISNUMBER(SEARCH("technology/gadgets", N3357)),"gadgets",ISNUMBER(SEARCH("technology/hardware", N3357)),"hardware",ISNUMBER(SEARCH("technology/makerspaces", N3357)),"makerspaces",ISNUMBER(SEARCH("technology/space exploration", N3357)),"space exploration",ISNUMBER(SEARCH("technology/wearables", N3357)),"wearables",ISNUMBER(SEARCH("technology/web", N3357)),"web",ISNUMBER(SEARCH("theater/musical", N3357)),"musical",ISNUMBER(SEARCH("theater/plays", N3357)),"plays",ISNUMBER(SEARCH("theater/spaces", N3357)),"spaces")</f>
        <v>plays</v>
      </c>
      <c r="S3357" s="6">
        <f t="shared" si="263"/>
        <v>42489.619525462964</v>
      </c>
      <c r="T3357" s="6">
        <f t="shared" si="264"/>
        <v>42500.470138888893</v>
      </c>
    </row>
    <row r="3358" spans="1:20" ht="48" hidden="1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tr">
        <f t="shared" si="262"/>
        <v>theater</v>
      </c>
      <c r="R3358" t="str" cm="1">
        <f t="array" ref="R3358">_xlfn.IFS(ISNUMBER(SEARCH("film &amp; video/television", N3358)),"television",ISNUMBER(SEARCH("film &amp; video/animation", N3358)),"animation",ISNUMBER(SEARCH("film &amp; video/documentary", N3358)),"documentary",ISNUMBER(SEARCH("film &amp; video/drama", N3358)),"drama",ISNUMBER(SEARCH("film &amp; video/science fiction", N3358)),"science fiction",ISNUMBER(SEARCH("film &amp; video/shorts", N3358)),"shorts",ISNUMBER(SEARCH("food/food trucks", N3358)),"food trucks",ISNUMBER(SEARCH("food/restaurants", N3358)),"restaurants",ISNUMBER(SEARCH("food/small batch", N3358)),"small batch",ISNUMBER(SEARCH("games/mobile games", N3358)),"mobile games",ISNUMBER(SEARCH("games/tabletop games", N3358)),"tabletop games",ISNUMBER(SEARCH("games/video games", N3358)),"video games",ISNUMBER(SEARCH("music/classical music", N3358)),"classical music",ISNUMBER(SEARCH("music/electronic music", N3358)),"electronic music",ISNUMBER(SEARCH("music/faith", N3358)),"faith",ISNUMBER(SEARCH("music/indie rock", N3358)),"indie rock",ISNUMBER(SEARCH("music/jazz", N3358)),"jazz",ISNUMBER(SEARCH("music/metal", N3358)),"metal",ISNUMBER(SEARCH("music/pop", N3358)),"pop",ISNUMBER(SEARCH("music/rock", N3358)),"rock",ISNUMBER(SEARCH("music/world music", N3358)),"world music",ISNUMBER(SEARCH("journalism/audio", N3358)),"audio",ISNUMBER(SEARCH("photography/nature", N3358)),"nature",ISNUMBER(SEARCH("photography/people", N3358)),"people",ISNUMBER(SEARCH("photography/photobooks", N3358)),"photobooks",ISNUMBER(SEARCH("photography/places", N3358)),"places",ISNUMBER(SEARCH("publishing/art books", N3358)),"art books",ISNUMBER(SEARCH("publishing/children's books", N3358)),"children's books",ISNUMBER(SEARCH("publishing/fiction", N3358)),"fiction",ISNUMBER(SEARCH("publishing/nonfiction", N3358)),"nonfiction",ISNUMBER(SEARCH("publishing/radio &amp; podcasts", N3358)),"radio &amp; podcasts",ISNUMBER(SEARCH("publishing/translations", N3358)),"translations",ISNUMBER(SEARCH("technology/gadgets", N3358)),"gadgets",ISNUMBER(SEARCH("technology/hardware", N3358)),"hardware",ISNUMBER(SEARCH("technology/makerspaces", N3358)),"makerspaces",ISNUMBER(SEARCH("technology/space exploration", N3358)),"space exploration",ISNUMBER(SEARCH("technology/wearables", N3358)),"wearables",ISNUMBER(SEARCH("technology/web", N3358)),"web",ISNUMBER(SEARCH("theater/musical", N3358)),"musical",ISNUMBER(SEARCH("theater/plays", N3358)),"plays",ISNUMBER(SEARCH("theater/spaces", N3358)),"spaces")</f>
        <v>plays</v>
      </c>
      <c r="S3358" s="6">
        <f t="shared" si="263"/>
        <v>42536.815648148149</v>
      </c>
      <c r="T3358" s="6">
        <f t="shared" si="264"/>
        <v>42566.815648148149</v>
      </c>
    </row>
    <row r="3359" spans="1:20" ht="48" hidden="1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tr">
        <f t="shared" si="262"/>
        <v>theater</v>
      </c>
      <c r="R3359" t="str" cm="1">
        <f t="array" ref="R3359">_xlfn.IFS(ISNUMBER(SEARCH("film &amp; video/television", N3359)),"television",ISNUMBER(SEARCH("film &amp; video/animation", N3359)),"animation",ISNUMBER(SEARCH("film &amp; video/documentary", N3359)),"documentary",ISNUMBER(SEARCH("film &amp; video/drama", N3359)),"drama",ISNUMBER(SEARCH("film &amp; video/science fiction", N3359)),"science fiction",ISNUMBER(SEARCH("film &amp; video/shorts", N3359)),"shorts",ISNUMBER(SEARCH("food/food trucks", N3359)),"food trucks",ISNUMBER(SEARCH("food/restaurants", N3359)),"restaurants",ISNUMBER(SEARCH("food/small batch", N3359)),"small batch",ISNUMBER(SEARCH("games/mobile games", N3359)),"mobile games",ISNUMBER(SEARCH("games/tabletop games", N3359)),"tabletop games",ISNUMBER(SEARCH("games/video games", N3359)),"video games",ISNUMBER(SEARCH("music/classical music", N3359)),"classical music",ISNUMBER(SEARCH("music/electronic music", N3359)),"electronic music",ISNUMBER(SEARCH("music/faith", N3359)),"faith",ISNUMBER(SEARCH("music/indie rock", N3359)),"indie rock",ISNUMBER(SEARCH("music/jazz", N3359)),"jazz",ISNUMBER(SEARCH("music/metal", N3359)),"metal",ISNUMBER(SEARCH("music/pop", N3359)),"pop",ISNUMBER(SEARCH("music/rock", N3359)),"rock",ISNUMBER(SEARCH("music/world music", N3359)),"world music",ISNUMBER(SEARCH("journalism/audio", N3359)),"audio",ISNUMBER(SEARCH("photography/nature", N3359)),"nature",ISNUMBER(SEARCH("photography/people", N3359)),"people",ISNUMBER(SEARCH("photography/photobooks", N3359)),"photobooks",ISNUMBER(SEARCH("photography/places", N3359)),"places",ISNUMBER(SEARCH("publishing/art books", N3359)),"art books",ISNUMBER(SEARCH("publishing/children's books", N3359)),"children's books",ISNUMBER(SEARCH("publishing/fiction", N3359)),"fiction",ISNUMBER(SEARCH("publishing/nonfiction", N3359)),"nonfiction",ISNUMBER(SEARCH("publishing/radio &amp; podcasts", N3359)),"radio &amp; podcasts",ISNUMBER(SEARCH("publishing/translations", N3359)),"translations",ISNUMBER(SEARCH("technology/gadgets", N3359)),"gadgets",ISNUMBER(SEARCH("technology/hardware", N3359)),"hardware",ISNUMBER(SEARCH("technology/makerspaces", N3359)),"makerspaces",ISNUMBER(SEARCH("technology/space exploration", N3359)),"space exploration",ISNUMBER(SEARCH("technology/wearables", N3359)),"wearables",ISNUMBER(SEARCH("technology/web", N3359)),"web",ISNUMBER(SEARCH("theater/musical", N3359)),"musical",ISNUMBER(SEARCH("theater/plays", N3359)),"plays",ISNUMBER(SEARCH("theater/spaces", N3359)),"spaces")</f>
        <v>plays</v>
      </c>
      <c r="S3359" s="6">
        <f t="shared" si="263"/>
        <v>41822.417939814812</v>
      </c>
      <c r="T3359" s="6">
        <f t="shared" si="264"/>
        <v>41852.417939814812</v>
      </c>
    </row>
    <row r="3360" spans="1:20" ht="48" hidden="1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tr">
        <f t="shared" si="262"/>
        <v>theater</v>
      </c>
      <c r="R3360" t="str" cm="1">
        <f t="array" ref="R3360">_xlfn.IFS(ISNUMBER(SEARCH("film &amp; video/television", N3360)),"television",ISNUMBER(SEARCH("film &amp; video/animation", N3360)),"animation",ISNUMBER(SEARCH("film &amp; video/documentary", N3360)),"documentary",ISNUMBER(SEARCH("film &amp; video/drama", N3360)),"drama",ISNUMBER(SEARCH("film &amp; video/science fiction", N3360)),"science fiction",ISNUMBER(SEARCH("film &amp; video/shorts", N3360)),"shorts",ISNUMBER(SEARCH("food/food trucks", N3360)),"food trucks",ISNUMBER(SEARCH("food/restaurants", N3360)),"restaurants",ISNUMBER(SEARCH("food/small batch", N3360)),"small batch",ISNUMBER(SEARCH("games/mobile games", N3360)),"mobile games",ISNUMBER(SEARCH("games/tabletop games", N3360)),"tabletop games",ISNUMBER(SEARCH("games/video games", N3360)),"video games",ISNUMBER(SEARCH("music/classical music", N3360)),"classical music",ISNUMBER(SEARCH("music/electronic music", N3360)),"electronic music",ISNUMBER(SEARCH("music/faith", N3360)),"faith",ISNUMBER(SEARCH("music/indie rock", N3360)),"indie rock",ISNUMBER(SEARCH("music/jazz", N3360)),"jazz",ISNUMBER(SEARCH("music/metal", N3360)),"metal",ISNUMBER(SEARCH("music/pop", N3360)),"pop",ISNUMBER(SEARCH("music/rock", N3360)),"rock",ISNUMBER(SEARCH("music/world music", N3360)),"world music",ISNUMBER(SEARCH("journalism/audio", N3360)),"audio",ISNUMBER(SEARCH("photography/nature", N3360)),"nature",ISNUMBER(SEARCH("photography/people", N3360)),"people",ISNUMBER(SEARCH("photography/photobooks", N3360)),"photobooks",ISNUMBER(SEARCH("photography/places", N3360)),"places",ISNUMBER(SEARCH("publishing/art books", N3360)),"art books",ISNUMBER(SEARCH("publishing/children's books", N3360)),"children's books",ISNUMBER(SEARCH("publishing/fiction", N3360)),"fiction",ISNUMBER(SEARCH("publishing/nonfiction", N3360)),"nonfiction",ISNUMBER(SEARCH("publishing/radio &amp; podcasts", N3360)),"radio &amp; podcasts",ISNUMBER(SEARCH("publishing/translations", N3360)),"translations",ISNUMBER(SEARCH("technology/gadgets", N3360)),"gadgets",ISNUMBER(SEARCH("technology/hardware", N3360)),"hardware",ISNUMBER(SEARCH("technology/makerspaces", N3360)),"makerspaces",ISNUMBER(SEARCH("technology/space exploration", N3360)),"space exploration",ISNUMBER(SEARCH("technology/wearables", N3360)),"wearables",ISNUMBER(SEARCH("technology/web", N3360)),"web",ISNUMBER(SEARCH("theater/musical", N3360)),"musical",ISNUMBER(SEARCH("theater/plays", N3360)),"plays",ISNUMBER(SEARCH("theater/spaces", N3360)),"spaces")</f>
        <v>plays</v>
      </c>
      <c r="S3360" s="6">
        <f t="shared" si="263"/>
        <v>41932.311099537037</v>
      </c>
      <c r="T3360" s="6">
        <f t="shared" si="264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tr">
        <f t="shared" si="262"/>
        <v>theater</v>
      </c>
      <c r="R3361" t="str" cm="1">
        <f t="array" ref="R3361">_xlfn.IFS(ISNUMBER(SEARCH("film &amp; video/television", N3361)),"television",ISNUMBER(SEARCH("film &amp; video/animation", N3361)),"animation",ISNUMBER(SEARCH("film &amp; video/documentary", N3361)),"documentary",ISNUMBER(SEARCH("film &amp; video/drama", N3361)),"drama",ISNUMBER(SEARCH("film &amp; video/science fiction", N3361)),"science fiction",ISNUMBER(SEARCH("film &amp; video/shorts", N3361)),"shorts",ISNUMBER(SEARCH("food/food trucks", N3361)),"food trucks",ISNUMBER(SEARCH("food/restaurants", N3361)),"restaurants",ISNUMBER(SEARCH("food/small batch", N3361)),"small batch",ISNUMBER(SEARCH("games/mobile games", N3361)),"mobile games",ISNUMBER(SEARCH("games/tabletop games", N3361)),"tabletop games",ISNUMBER(SEARCH("games/video games", N3361)),"video games",ISNUMBER(SEARCH("music/classical music", N3361)),"classical music",ISNUMBER(SEARCH("music/electronic music", N3361)),"electronic music",ISNUMBER(SEARCH("music/faith", N3361)),"faith",ISNUMBER(SEARCH("music/indie rock", N3361)),"indie rock",ISNUMBER(SEARCH("music/jazz", N3361)),"jazz",ISNUMBER(SEARCH("music/metal", N3361)),"metal",ISNUMBER(SEARCH("music/pop", N3361)),"pop",ISNUMBER(SEARCH("music/rock", N3361)),"rock",ISNUMBER(SEARCH("music/world music", N3361)),"world music",ISNUMBER(SEARCH("journalism/audio", N3361)),"audio",ISNUMBER(SEARCH("photography/nature", N3361)),"nature",ISNUMBER(SEARCH("photography/people", N3361)),"people",ISNUMBER(SEARCH("photography/photobooks", N3361)),"photobooks",ISNUMBER(SEARCH("photography/places", N3361)),"places",ISNUMBER(SEARCH("publishing/art books", N3361)),"art books",ISNUMBER(SEARCH("publishing/children's books", N3361)),"children's books",ISNUMBER(SEARCH("publishing/fiction", N3361)),"fiction",ISNUMBER(SEARCH("publishing/nonfiction", N3361)),"nonfiction",ISNUMBER(SEARCH("publishing/radio &amp; podcasts", N3361)),"radio &amp; podcasts",ISNUMBER(SEARCH("publishing/translations", N3361)),"translations",ISNUMBER(SEARCH("technology/gadgets", N3361)),"gadgets",ISNUMBER(SEARCH("technology/hardware", N3361)),"hardware",ISNUMBER(SEARCH("technology/makerspaces", N3361)),"makerspaces",ISNUMBER(SEARCH("technology/space exploration", N3361)),"space exploration",ISNUMBER(SEARCH("technology/wearables", N3361)),"wearables",ISNUMBER(SEARCH("technology/web", N3361)),"web",ISNUMBER(SEARCH("theater/musical", N3361)),"musical",ISNUMBER(SEARCH("theater/plays", N3361)),"plays",ISNUMBER(SEARCH("theater/spaces", N3361)),"spaces")</f>
        <v>plays</v>
      </c>
      <c r="S3361" s="6">
        <f t="shared" si="263"/>
        <v>42746.057106481487</v>
      </c>
      <c r="T3361" s="6">
        <f t="shared" si="264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tr">
        <f t="shared" si="262"/>
        <v>theater</v>
      </c>
      <c r="R3362" t="str" cm="1">
        <f t="array" ref="R3362">_xlfn.IFS(ISNUMBER(SEARCH("film &amp; video/television", N3362)),"television",ISNUMBER(SEARCH("film &amp; video/animation", N3362)),"animation",ISNUMBER(SEARCH("film &amp; video/documentary", N3362)),"documentary",ISNUMBER(SEARCH("film &amp; video/drama", N3362)),"drama",ISNUMBER(SEARCH("film &amp; video/science fiction", N3362)),"science fiction",ISNUMBER(SEARCH("film &amp; video/shorts", N3362)),"shorts",ISNUMBER(SEARCH("food/food trucks", N3362)),"food trucks",ISNUMBER(SEARCH("food/restaurants", N3362)),"restaurants",ISNUMBER(SEARCH("food/small batch", N3362)),"small batch",ISNUMBER(SEARCH("games/mobile games", N3362)),"mobile games",ISNUMBER(SEARCH("games/tabletop games", N3362)),"tabletop games",ISNUMBER(SEARCH("games/video games", N3362)),"video games",ISNUMBER(SEARCH("music/classical music", N3362)),"classical music",ISNUMBER(SEARCH("music/electronic music", N3362)),"electronic music",ISNUMBER(SEARCH("music/faith", N3362)),"faith",ISNUMBER(SEARCH("music/indie rock", N3362)),"indie rock",ISNUMBER(SEARCH("music/jazz", N3362)),"jazz",ISNUMBER(SEARCH("music/metal", N3362)),"metal",ISNUMBER(SEARCH("music/pop", N3362)),"pop",ISNUMBER(SEARCH("music/rock", N3362)),"rock",ISNUMBER(SEARCH("music/world music", N3362)),"world music",ISNUMBER(SEARCH("journalism/audio", N3362)),"audio",ISNUMBER(SEARCH("photography/nature", N3362)),"nature",ISNUMBER(SEARCH("photography/people", N3362)),"people",ISNUMBER(SEARCH("photography/photobooks", N3362)),"photobooks",ISNUMBER(SEARCH("photography/places", N3362)),"places",ISNUMBER(SEARCH("publishing/art books", N3362)),"art books",ISNUMBER(SEARCH("publishing/children's books", N3362)),"children's books",ISNUMBER(SEARCH("publishing/fiction", N3362)),"fiction",ISNUMBER(SEARCH("publishing/nonfiction", N3362)),"nonfiction",ISNUMBER(SEARCH("publishing/radio &amp; podcasts", N3362)),"radio &amp; podcasts",ISNUMBER(SEARCH("publishing/translations", N3362)),"translations",ISNUMBER(SEARCH("technology/gadgets", N3362)),"gadgets",ISNUMBER(SEARCH("technology/hardware", N3362)),"hardware",ISNUMBER(SEARCH("technology/makerspaces", N3362)),"makerspaces",ISNUMBER(SEARCH("technology/space exploration", N3362)),"space exploration",ISNUMBER(SEARCH("technology/wearables", N3362)),"wearables",ISNUMBER(SEARCH("technology/web", N3362)),"web",ISNUMBER(SEARCH("theater/musical", N3362)),"musical",ISNUMBER(SEARCH("theater/plays", N3362)),"plays",ISNUMBER(SEARCH("theater/spaces", N3362)),"spaces")</f>
        <v>plays</v>
      </c>
      <c r="S3362" s="6">
        <f t="shared" si="263"/>
        <v>42697.082673611112</v>
      </c>
      <c r="T3362" s="6">
        <f t="shared" si="264"/>
        <v>42718.665972222225</v>
      </c>
    </row>
    <row r="3363" spans="1:20" ht="48" hidden="1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tr">
        <f t="shared" si="262"/>
        <v>theater</v>
      </c>
      <c r="R3363" t="str" cm="1">
        <f t="array" ref="R3363">_xlfn.IFS(ISNUMBER(SEARCH("film &amp; video/television", N3363)),"television",ISNUMBER(SEARCH("film &amp; video/animation", N3363)),"animation",ISNUMBER(SEARCH("film &amp; video/documentary", N3363)),"documentary",ISNUMBER(SEARCH("film &amp; video/drama", N3363)),"drama",ISNUMBER(SEARCH("film &amp; video/science fiction", N3363)),"science fiction",ISNUMBER(SEARCH("film &amp; video/shorts", N3363)),"shorts",ISNUMBER(SEARCH("food/food trucks", N3363)),"food trucks",ISNUMBER(SEARCH("food/restaurants", N3363)),"restaurants",ISNUMBER(SEARCH("food/small batch", N3363)),"small batch",ISNUMBER(SEARCH("games/mobile games", N3363)),"mobile games",ISNUMBER(SEARCH("games/tabletop games", N3363)),"tabletop games",ISNUMBER(SEARCH("games/video games", N3363)),"video games",ISNUMBER(SEARCH("music/classical music", N3363)),"classical music",ISNUMBER(SEARCH("music/electronic music", N3363)),"electronic music",ISNUMBER(SEARCH("music/faith", N3363)),"faith",ISNUMBER(SEARCH("music/indie rock", N3363)),"indie rock",ISNUMBER(SEARCH("music/jazz", N3363)),"jazz",ISNUMBER(SEARCH("music/metal", N3363)),"metal",ISNUMBER(SEARCH("music/pop", N3363)),"pop",ISNUMBER(SEARCH("music/rock", N3363)),"rock",ISNUMBER(SEARCH("music/world music", N3363)),"world music",ISNUMBER(SEARCH("journalism/audio", N3363)),"audio",ISNUMBER(SEARCH("photography/nature", N3363)),"nature",ISNUMBER(SEARCH("photography/people", N3363)),"people",ISNUMBER(SEARCH("photography/photobooks", N3363)),"photobooks",ISNUMBER(SEARCH("photography/places", N3363)),"places",ISNUMBER(SEARCH("publishing/art books", N3363)),"art books",ISNUMBER(SEARCH("publishing/children's books", N3363)),"children's books",ISNUMBER(SEARCH("publishing/fiction", N3363)),"fiction",ISNUMBER(SEARCH("publishing/nonfiction", N3363)),"nonfiction",ISNUMBER(SEARCH("publishing/radio &amp; podcasts", N3363)),"radio &amp; podcasts",ISNUMBER(SEARCH("publishing/translations", N3363)),"translations",ISNUMBER(SEARCH("technology/gadgets", N3363)),"gadgets",ISNUMBER(SEARCH("technology/hardware", N3363)),"hardware",ISNUMBER(SEARCH("technology/makerspaces", N3363)),"makerspaces",ISNUMBER(SEARCH("technology/space exploration", N3363)),"space exploration",ISNUMBER(SEARCH("technology/wearables", N3363)),"wearables",ISNUMBER(SEARCH("technology/web", N3363)),"web",ISNUMBER(SEARCH("theater/musical", N3363)),"musical",ISNUMBER(SEARCH("theater/plays", N3363)),"plays",ISNUMBER(SEARCH("theater/spaces", N3363)),"spaces")</f>
        <v>plays</v>
      </c>
      <c r="S3363" s="6">
        <f t="shared" si="263"/>
        <v>41866.025347222225</v>
      </c>
      <c r="T3363" s="6">
        <f t="shared" si="264"/>
        <v>41883.665972222225</v>
      </c>
    </row>
    <row r="3364" spans="1:20" ht="48" hidden="1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tr">
        <f t="shared" si="262"/>
        <v>theater</v>
      </c>
      <c r="R3364" t="str" cm="1">
        <f t="array" ref="R3364">_xlfn.IFS(ISNUMBER(SEARCH("film &amp; video/television", N3364)),"television",ISNUMBER(SEARCH("film &amp; video/animation", N3364)),"animation",ISNUMBER(SEARCH("film &amp; video/documentary", N3364)),"documentary",ISNUMBER(SEARCH("film &amp; video/drama", N3364)),"drama",ISNUMBER(SEARCH("film &amp; video/science fiction", N3364)),"science fiction",ISNUMBER(SEARCH("film &amp; video/shorts", N3364)),"shorts",ISNUMBER(SEARCH("food/food trucks", N3364)),"food trucks",ISNUMBER(SEARCH("food/restaurants", N3364)),"restaurants",ISNUMBER(SEARCH("food/small batch", N3364)),"small batch",ISNUMBER(SEARCH("games/mobile games", N3364)),"mobile games",ISNUMBER(SEARCH("games/tabletop games", N3364)),"tabletop games",ISNUMBER(SEARCH("games/video games", N3364)),"video games",ISNUMBER(SEARCH("music/classical music", N3364)),"classical music",ISNUMBER(SEARCH("music/electronic music", N3364)),"electronic music",ISNUMBER(SEARCH("music/faith", N3364)),"faith",ISNUMBER(SEARCH("music/indie rock", N3364)),"indie rock",ISNUMBER(SEARCH("music/jazz", N3364)),"jazz",ISNUMBER(SEARCH("music/metal", N3364)),"metal",ISNUMBER(SEARCH("music/pop", N3364)),"pop",ISNUMBER(SEARCH("music/rock", N3364)),"rock",ISNUMBER(SEARCH("music/world music", N3364)),"world music",ISNUMBER(SEARCH("journalism/audio", N3364)),"audio",ISNUMBER(SEARCH("photography/nature", N3364)),"nature",ISNUMBER(SEARCH("photography/people", N3364)),"people",ISNUMBER(SEARCH("photography/photobooks", N3364)),"photobooks",ISNUMBER(SEARCH("photography/places", N3364)),"places",ISNUMBER(SEARCH("publishing/art books", N3364)),"art books",ISNUMBER(SEARCH("publishing/children's books", N3364)),"children's books",ISNUMBER(SEARCH("publishing/fiction", N3364)),"fiction",ISNUMBER(SEARCH("publishing/nonfiction", N3364)),"nonfiction",ISNUMBER(SEARCH("publishing/radio &amp; podcasts", N3364)),"radio &amp; podcasts",ISNUMBER(SEARCH("publishing/translations", N3364)),"translations",ISNUMBER(SEARCH("technology/gadgets", N3364)),"gadgets",ISNUMBER(SEARCH("technology/hardware", N3364)),"hardware",ISNUMBER(SEARCH("technology/makerspaces", N3364)),"makerspaces",ISNUMBER(SEARCH("technology/space exploration", N3364)),"space exploration",ISNUMBER(SEARCH("technology/wearables", N3364)),"wearables",ISNUMBER(SEARCH("technology/web", N3364)),"web",ISNUMBER(SEARCH("theater/musical", N3364)),"musical",ISNUMBER(SEARCH("theater/plays", N3364)),"plays",ISNUMBER(SEARCH("theater/spaces", N3364)),"spaces")</f>
        <v>plays</v>
      </c>
      <c r="S3364" s="6">
        <f t="shared" si="263"/>
        <v>42056.091631944444</v>
      </c>
      <c r="T3364" s="6">
        <f t="shared" si="264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tr">
        <f t="shared" si="262"/>
        <v>theater</v>
      </c>
      <c r="R3365" t="str" cm="1">
        <f t="array" ref="R3365">_xlfn.IFS(ISNUMBER(SEARCH("film &amp; video/television", N3365)),"television",ISNUMBER(SEARCH("film &amp; video/animation", N3365)),"animation",ISNUMBER(SEARCH("film &amp; video/documentary", N3365)),"documentary",ISNUMBER(SEARCH("film &amp; video/drama", N3365)),"drama",ISNUMBER(SEARCH("film &amp; video/science fiction", N3365)),"science fiction",ISNUMBER(SEARCH("film &amp; video/shorts", N3365)),"shorts",ISNUMBER(SEARCH("food/food trucks", N3365)),"food trucks",ISNUMBER(SEARCH("food/restaurants", N3365)),"restaurants",ISNUMBER(SEARCH("food/small batch", N3365)),"small batch",ISNUMBER(SEARCH("games/mobile games", N3365)),"mobile games",ISNUMBER(SEARCH("games/tabletop games", N3365)),"tabletop games",ISNUMBER(SEARCH("games/video games", N3365)),"video games",ISNUMBER(SEARCH("music/classical music", N3365)),"classical music",ISNUMBER(SEARCH("music/electronic music", N3365)),"electronic music",ISNUMBER(SEARCH("music/faith", N3365)),"faith",ISNUMBER(SEARCH("music/indie rock", N3365)),"indie rock",ISNUMBER(SEARCH("music/jazz", N3365)),"jazz",ISNUMBER(SEARCH("music/metal", N3365)),"metal",ISNUMBER(SEARCH("music/pop", N3365)),"pop",ISNUMBER(SEARCH("music/rock", N3365)),"rock",ISNUMBER(SEARCH("music/world music", N3365)),"world music",ISNUMBER(SEARCH("journalism/audio", N3365)),"audio",ISNUMBER(SEARCH("photography/nature", N3365)),"nature",ISNUMBER(SEARCH("photography/people", N3365)),"people",ISNUMBER(SEARCH("photography/photobooks", N3365)),"photobooks",ISNUMBER(SEARCH("photography/places", N3365)),"places",ISNUMBER(SEARCH("publishing/art books", N3365)),"art books",ISNUMBER(SEARCH("publishing/children's books", N3365)),"children's books",ISNUMBER(SEARCH("publishing/fiction", N3365)),"fiction",ISNUMBER(SEARCH("publishing/nonfiction", N3365)),"nonfiction",ISNUMBER(SEARCH("publishing/radio &amp; podcasts", N3365)),"radio &amp; podcasts",ISNUMBER(SEARCH("publishing/translations", N3365)),"translations",ISNUMBER(SEARCH("technology/gadgets", N3365)),"gadgets",ISNUMBER(SEARCH("technology/hardware", N3365)),"hardware",ISNUMBER(SEARCH("technology/makerspaces", N3365)),"makerspaces",ISNUMBER(SEARCH("technology/space exploration", N3365)),"space exploration",ISNUMBER(SEARCH("technology/wearables", N3365)),"wearables",ISNUMBER(SEARCH("technology/web", N3365)),"web",ISNUMBER(SEARCH("theater/musical", N3365)),"musical",ISNUMBER(SEARCH("theater/plays", N3365)),"plays",ISNUMBER(SEARCH("theater/spaces", N3365)),"spaces")</f>
        <v>plays</v>
      </c>
      <c r="S3365" s="6">
        <f t="shared" si="263"/>
        <v>41851.771354166667</v>
      </c>
      <c r="T3365" s="6">
        <f t="shared" si="264"/>
        <v>41870.666666666664</v>
      </c>
    </row>
    <row r="3366" spans="1:20" ht="48" hidden="1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tr">
        <f t="shared" si="262"/>
        <v>theater</v>
      </c>
      <c r="R3366" t="str" cm="1">
        <f t="array" ref="R3366">_xlfn.IFS(ISNUMBER(SEARCH("film &amp; video/television", N3366)),"television",ISNUMBER(SEARCH("film &amp; video/animation", N3366)),"animation",ISNUMBER(SEARCH("film &amp; video/documentary", N3366)),"documentary",ISNUMBER(SEARCH("film &amp; video/drama", N3366)),"drama",ISNUMBER(SEARCH("film &amp; video/science fiction", N3366)),"science fiction",ISNUMBER(SEARCH("film &amp; video/shorts", N3366)),"shorts",ISNUMBER(SEARCH("food/food trucks", N3366)),"food trucks",ISNUMBER(SEARCH("food/restaurants", N3366)),"restaurants",ISNUMBER(SEARCH("food/small batch", N3366)),"small batch",ISNUMBER(SEARCH("games/mobile games", N3366)),"mobile games",ISNUMBER(SEARCH("games/tabletop games", N3366)),"tabletop games",ISNUMBER(SEARCH("games/video games", N3366)),"video games",ISNUMBER(SEARCH("music/classical music", N3366)),"classical music",ISNUMBER(SEARCH("music/electronic music", N3366)),"electronic music",ISNUMBER(SEARCH("music/faith", N3366)),"faith",ISNUMBER(SEARCH("music/indie rock", N3366)),"indie rock",ISNUMBER(SEARCH("music/jazz", N3366)),"jazz",ISNUMBER(SEARCH("music/metal", N3366)),"metal",ISNUMBER(SEARCH("music/pop", N3366)),"pop",ISNUMBER(SEARCH("music/rock", N3366)),"rock",ISNUMBER(SEARCH("music/world music", N3366)),"world music",ISNUMBER(SEARCH("journalism/audio", N3366)),"audio",ISNUMBER(SEARCH("photography/nature", N3366)),"nature",ISNUMBER(SEARCH("photography/people", N3366)),"people",ISNUMBER(SEARCH("photography/photobooks", N3366)),"photobooks",ISNUMBER(SEARCH("photography/places", N3366)),"places",ISNUMBER(SEARCH("publishing/art books", N3366)),"art books",ISNUMBER(SEARCH("publishing/children's books", N3366)),"children's books",ISNUMBER(SEARCH("publishing/fiction", N3366)),"fiction",ISNUMBER(SEARCH("publishing/nonfiction", N3366)),"nonfiction",ISNUMBER(SEARCH("publishing/radio &amp; podcasts", N3366)),"radio &amp; podcasts",ISNUMBER(SEARCH("publishing/translations", N3366)),"translations",ISNUMBER(SEARCH("technology/gadgets", N3366)),"gadgets",ISNUMBER(SEARCH("technology/hardware", N3366)),"hardware",ISNUMBER(SEARCH("technology/makerspaces", N3366)),"makerspaces",ISNUMBER(SEARCH("technology/space exploration", N3366)),"space exploration",ISNUMBER(SEARCH("technology/wearables", N3366)),"wearables",ISNUMBER(SEARCH("technology/web", N3366)),"web",ISNUMBER(SEARCH("theater/musical", N3366)),"musical",ISNUMBER(SEARCH("theater/plays", N3366)),"plays",ISNUMBER(SEARCH("theater/spaces", N3366)),"spaces")</f>
        <v>plays</v>
      </c>
      <c r="S3366" s="6">
        <f t="shared" si="263"/>
        <v>42422.977418981478</v>
      </c>
      <c r="T3366" s="6">
        <f t="shared" si="264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tr">
        <f t="shared" si="262"/>
        <v>theater</v>
      </c>
      <c r="R3367" t="str" cm="1">
        <f t="array" ref="R3367">_xlfn.IFS(ISNUMBER(SEARCH("film &amp; video/television", N3367)),"television",ISNUMBER(SEARCH("film &amp; video/animation", N3367)),"animation",ISNUMBER(SEARCH("film &amp; video/documentary", N3367)),"documentary",ISNUMBER(SEARCH("film &amp; video/drama", N3367)),"drama",ISNUMBER(SEARCH("film &amp; video/science fiction", N3367)),"science fiction",ISNUMBER(SEARCH("film &amp; video/shorts", N3367)),"shorts",ISNUMBER(SEARCH("food/food trucks", N3367)),"food trucks",ISNUMBER(SEARCH("food/restaurants", N3367)),"restaurants",ISNUMBER(SEARCH("food/small batch", N3367)),"small batch",ISNUMBER(SEARCH("games/mobile games", N3367)),"mobile games",ISNUMBER(SEARCH("games/tabletop games", N3367)),"tabletop games",ISNUMBER(SEARCH("games/video games", N3367)),"video games",ISNUMBER(SEARCH("music/classical music", N3367)),"classical music",ISNUMBER(SEARCH("music/electronic music", N3367)),"electronic music",ISNUMBER(SEARCH("music/faith", N3367)),"faith",ISNUMBER(SEARCH("music/indie rock", N3367)),"indie rock",ISNUMBER(SEARCH("music/jazz", N3367)),"jazz",ISNUMBER(SEARCH("music/metal", N3367)),"metal",ISNUMBER(SEARCH("music/pop", N3367)),"pop",ISNUMBER(SEARCH("music/rock", N3367)),"rock",ISNUMBER(SEARCH("music/world music", N3367)),"world music",ISNUMBER(SEARCH("journalism/audio", N3367)),"audio",ISNUMBER(SEARCH("photography/nature", N3367)),"nature",ISNUMBER(SEARCH("photography/people", N3367)),"people",ISNUMBER(SEARCH("photography/photobooks", N3367)),"photobooks",ISNUMBER(SEARCH("photography/places", N3367)),"places",ISNUMBER(SEARCH("publishing/art books", N3367)),"art books",ISNUMBER(SEARCH("publishing/children's books", N3367)),"children's books",ISNUMBER(SEARCH("publishing/fiction", N3367)),"fiction",ISNUMBER(SEARCH("publishing/nonfiction", N3367)),"nonfiction",ISNUMBER(SEARCH("publishing/radio &amp; podcasts", N3367)),"radio &amp; podcasts",ISNUMBER(SEARCH("publishing/translations", N3367)),"translations",ISNUMBER(SEARCH("technology/gadgets", N3367)),"gadgets",ISNUMBER(SEARCH("technology/hardware", N3367)),"hardware",ISNUMBER(SEARCH("technology/makerspaces", N3367)),"makerspaces",ISNUMBER(SEARCH("technology/space exploration", N3367)),"space exploration",ISNUMBER(SEARCH("technology/wearables", N3367)),"wearables",ISNUMBER(SEARCH("technology/web", N3367)),"web",ISNUMBER(SEARCH("theater/musical", N3367)),"musical",ISNUMBER(SEARCH("theater/plays", N3367)),"plays",ISNUMBER(SEARCH("theater/spaces", N3367)),"spaces")</f>
        <v>plays</v>
      </c>
      <c r="S3367" s="6">
        <f t="shared" si="263"/>
        <v>42321.101759259262</v>
      </c>
      <c r="T3367" s="6">
        <f t="shared" si="264"/>
        <v>42351.101759259262</v>
      </c>
    </row>
    <row r="3368" spans="1:20" ht="48" hidden="1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tr">
        <f t="shared" si="262"/>
        <v>theater</v>
      </c>
      <c r="R3368" t="str" cm="1">
        <f t="array" ref="R3368">_xlfn.IFS(ISNUMBER(SEARCH("film &amp; video/television", N3368)),"television",ISNUMBER(SEARCH("film &amp; video/animation", N3368)),"animation",ISNUMBER(SEARCH("film &amp; video/documentary", N3368)),"documentary",ISNUMBER(SEARCH("film &amp; video/drama", N3368)),"drama",ISNUMBER(SEARCH("film &amp; video/science fiction", N3368)),"science fiction",ISNUMBER(SEARCH("film &amp; video/shorts", N3368)),"shorts",ISNUMBER(SEARCH("food/food trucks", N3368)),"food trucks",ISNUMBER(SEARCH("food/restaurants", N3368)),"restaurants",ISNUMBER(SEARCH("food/small batch", N3368)),"small batch",ISNUMBER(SEARCH("games/mobile games", N3368)),"mobile games",ISNUMBER(SEARCH("games/tabletop games", N3368)),"tabletop games",ISNUMBER(SEARCH("games/video games", N3368)),"video games",ISNUMBER(SEARCH("music/classical music", N3368)),"classical music",ISNUMBER(SEARCH("music/electronic music", N3368)),"electronic music",ISNUMBER(SEARCH("music/faith", N3368)),"faith",ISNUMBER(SEARCH("music/indie rock", N3368)),"indie rock",ISNUMBER(SEARCH("music/jazz", N3368)),"jazz",ISNUMBER(SEARCH("music/metal", N3368)),"metal",ISNUMBER(SEARCH("music/pop", N3368)),"pop",ISNUMBER(SEARCH("music/rock", N3368)),"rock",ISNUMBER(SEARCH("music/world music", N3368)),"world music",ISNUMBER(SEARCH("journalism/audio", N3368)),"audio",ISNUMBER(SEARCH("photography/nature", N3368)),"nature",ISNUMBER(SEARCH("photography/people", N3368)),"people",ISNUMBER(SEARCH("photography/photobooks", N3368)),"photobooks",ISNUMBER(SEARCH("photography/places", N3368)),"places",ISNUMBER(SEARCH("publishing/art books", N3368)),"art books",ISNUMBER(SEARCH("publishing/children's books", N3368)),"children's books",ISNUMBER(SEARCH("publishing/fiction", N3368)),"fiction",ISNUMBER(SEARCH("publishing/nonfiction", N3368)),"nonfiction",ISNUMBER(SEARCH("publishing/radio &amp; podcasts", N3368)),"radio &amp; podcasts",ISNUMBER(SEARCH("publishing/translations", N3368)),"translations",ISNUMBER(SEARCH("technology/gadgets", N3368)),"gadgets",ISNUMBER(SEARCH("technology/hardware", N3368)),"hardware",ISNUMBER(SEARCH("technology/makerspaces", N3368)),"makerspaces",ISNUMBER(SEARCH("technology/space exploration", N3368)),"space exploration",ISNUMBER(SEARCH("technology/wearables", N3368)),"wearables",ISNUMBER(SEARCH("technology/web", N3368)),"web",ISNUMBER(SEARCH("theater/musical", N3368)),"musical",ISNUMBER(SEARCH("theater/plays", N3368)),"plays",ISNUMBER(SEARCH("theater/spaces", N3368)),"spaces")</f>
        <v>plays</v>
      </c>
      <c r="S3368" s="6">
        <f t="shared" si="263"/>
        <v>42107.067557870367</v>
      </c>
      <c r="T3368" s="6">
        <f t="shared" si="264"/>
        <v>42137.067557870367</v>
      </c>
    </row>
    <row r="3369" spans="1:20" ht="48" hidden="1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tr">
        <f t="shared" si="262"/>
        <v>theater</v>
      </c>
      <c r="R3369" t="str" cm="1">
        <f t="array" ref="R3369">_xlfn.IFS(ISNUMBER(SEARCH("film &amp; video/television", N3369)),"television",ISNUMBER(SEARCH("film &amp; video/animation", N3369)),"animation",ISNUMBER(SEARCH("film &amp; video/documentary", N3369)),"documentary",ISNUMBER(SEARCH("film &amp; video/drama", N3369)),"drama",ISNUMBER(SEARCH("film &amp; video/science fiction", N3369)),"science fiction",ISNUMBER(SEARCH("film &amp; video/shorts", N3369)),"shorts",ISNUMBER(SEARCH("food/food trucks", N3369)),"food trucks",ISNUMBER(SEARCH("food/restaurants", N3369)),"restaurants",ISNUMBER(SEARCH("food/small batch", N3369)),"small batch",ISNUMBER(SEARCH("games/mobile games", N3369)),"mobile games",ISNUMBER(SEARCH("games/tabletop games", N3369)),"tabletop games",ISNUMBER(SEARCH("games/video games", N3369)),"video games",ISNUMBER(SEARCH("music/classical music", N3369)),"classical music",ISNUMBER(SEARCH("music/electronic music", N3369)),"electronic music",ISNUMBER(SEARCH("music/faith", N3369)),"faith",ISNUMBER(SEARCH("music/indie rock", N3369)),"indie rock",ISNUMBER(SEARCH("music/jazz", N3369)),"jazz",ISNUMBER(SEARCH("music/metal", N3369)),"metal",ISNUMBER(SEARCH("music/pop", N3369)),"pop",ISNUMBER(SEARCH("music/rock", N3369)),"rock",ISNUMBER(SEARCH("music/world music", N3369)),"world music",ISNUMBER(SEARCH("journalism/audio", N3369)),"audio",ISNUMBER(SEARCH("photography/nature", N3369)),"nature",ISNUMBER(SEARCH("photography/people", N3369)),"people",ISNUMBER(SEARCH("photography/photobooks", N3369)),"photobooks",ISNUMBER(SEARCH("photography/places", N3369)),"places",ISNUMBER(SEARCH("publishing/art books", N3369)),"art books",ISNUMBER(SEARCH("publishing/children's books", N3369)),"children's books",ISNUMBER(SEARCH("publishing/fiction", N3369)),"fiction",ISNUMBER(SEARCH("publishing/nonfiction", N3369)),"nonfiction",ISNUMBER(SEARCH("publishing/radio &amp; podcasts", N3369)),"radio &amp; podcasts",ISNUMBER(SEARCH("publishing/translations", N3369)),"translations",ISNUMBER(SEARCH("technology/gadgets", N3369)),"gadgets",ISNUMBER(SEARCH("technology/hardware", N3369)),"hardware",ISNUMBER(SEARCH("technology/makerspaces", N3369)),"makerspaces",ISNUMBER(SEARCH("technology/space exploration", N3369)),"space exploration",ISNUMBER(SEARCH("technology/wearables", N3369)),"wearables",ISNUMBER(SEARCH("technology/web", N3369)),"web",ISNUMBER(SEARCH("theater/musical", N3369)),"musical",ISNUMBER(SEARCH("theater/plays", N3369)),"plays",ISNUMBER(SEARCH("theater/spaces", N3369)),"spaces")</f>
        <v>plays</v>
      </c>
      <c r="S3369" s="6">
        <f t="shared" si="263"/>
        <v>42192.933958333335</v>
      </c>
      <c r="T3369" s="6">
        <f t="shared" si="264"/>
        <v>42217.933958333335</v>
      </c>
    </row>
    <row r="3370" spans="1:20" ht="48" hidden="1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tr">
        <f t="shared" si="262"/>
        <v>theater</v>
      </c>
      <c r="R3370" t="str" cm="1">
        <f t="array" ref="R3370">_xlfn.IFS(ISNUMBER(SEARCH("film &amp; video/television", N3370)),"television",ISNUMBER(SEARCH("film &amp; video/animation", N3370)),"animation",ISNUMBER(SEARCH("film &amp; video/documentary", N3370)),"documentary",ISNUMBER(SEARCH("film &amp; video/drama", N3370)),"drama",ISNUMBER(SEARCH("film &amp; video/science fiction", N3370)),"science fiction",ISNUMBER(SEARCH("film &amp; video/shorts", N3370)),"shorts",ISNUMBER(SEARCH("food/food trucks", N3370)),"food trucks",ISNUMBER(SEARCH("food/restaurants", N3370)),"restaurants",ISNUMBER(SEARCH("food/small batch", N3370)),"small batch",ISNUMBER(SEARCH("games/mobile games", N3370)),"mobile games",ISNUMBER(SEARCH("games/tabletop games", N3370)),"tabletop games",ISNUMBER(SEARCH("games/video games", N3370)),"video games",ISNUMBER(SEARCH("music/classical music", N3370)),"classical music",ISNUMBER(SEARCH("music/electronic music", N3370)),"electronic music",ISNUMBER(SEARCH("music/faith", N3370)),"faith",ISNUMBER(SEARCH("music/indie rock", N3370)),"indie rock",ISNUMBER(SEARCH("music/jazz", N3370)),"jazz",ISNUMBER(SEARCH("music/metal", N3370)),"metal",ISNUMBER(SEARCH("music/pop", N3370)),"pop",ISNUMBER(SEARCH("music/rock", N3370)),"rock",ISNUMBER(SEARCH("music/world music", N3370)),"world music",ISNUMBER(SEARCH("journalism/audio", N3370)),"audio",ISNUMBER(SEARCH("photography/nature", N3370)),"nature",ISNUMBER(SEARCH("photography/people", N3370)),"people",ISNUMBER(SEARCH("photography/photobooks", N3370)),"photobooks",ISNUMBER(SEARCH("photography/places", N3370)),"places",ISNUMBER(SEARCH("publishing/art books", N3370)),"art books",ISNUMBER(SEARCH("publishing/children's books", N3370)),"children's books",ISNUMBER(SEARCH("publishing/fiction", N3370)),"fiction",ISNUMBER(SEARCH("publishing/nonfiction", N3370)),"nonfiction",ISNUMBER(SEARCH("publishing/radio &amp; podcasts", N3370)),"radio &amp; podcasts",ISNUMBER(SEARCH("publishing/translations", N3370)),"translations",ISNUMBER(SEARCH("technology/gadgets", N3370)),"gadgets",ISNUMBER(SEARCH("technology/hardware", N3370)),"hardware",ISNUMBER(SEARCH("technology/makerspaces", N3370)),"makerspaces",ISNUMBER(SEARCH("technology/space exploration", N3370)),"space exploration",ISNUMBER(SEARCH("technology/wearables", N3370)),"wearables",ISNUMBER(SEARCH("technology/web", N3370)),"web",ISNUMBER(SEARCH("theater/musical", N3370)),"musical",ISNUMBER(SEARCH("theater/plays", N3370)),"plays",ISNUMBER(SEARCH("theater/spaces", N3370)),"spaces")</f>
        <v>plays</v>
      </c>
      <c r="S3370" s="6">
        <f t="shared" si="263"/>
        <v>41969.199756944443</v>
      </c>
      <c r="T3370" s="6">
        <f t="shared" si="264"/>
        <v>42005.208333333328</v>
      </c>
    </row>
    <row r="3371" spans="1:20" ht="48" hidden="1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tr">
        <f t="shared" si="262"/>
        <v>theater</v>
      </c>
      <c r="R3371" t="str" cm="1">
        <f t="array" ref="R3371">_xlfn.IFS(ISNUMBER(SEARCH("film &amp; video/television", N3371)),"television",ISNUMBER(SEARCH("film &amp; video/animation", N3371)),"animation",ISNUMBER(SEARCH("film &amp; video/documentary", N3371)),"documentary",ISNUMBER(SEARCH("film &amp; video/drama", N3371)),"drama",ISNUMBER(SEARCH("film &amp; video/science fiction", N3371)),"science fiction",ISNUMBER(SEARCH("film &amp; video/shorts", N3371)),"shorts",ISNUMBER(SEARCH("food/food trucks", N3371)),"food trucks",ISNUMBER(SEARCH("food/restaurants", N3371)),"restaurants",ISNUMBER(SEARCH("food/small batch", N3371)),"small batch",ISNUMBER(SEARCH("games/mobile games", N3371)),"mobile games",ISNUMBER(SEARCH("games/tabletop games", N3371)),"tabletop games",ISNUMBER(SEARCH("games/video games", N3371)),"video games",ISNUMBER(SEARCH("music/classical music", N3371)),"classical music",ISNUMBER(SEARCH("music/electronic music", N3371)),"electronic music",ISNUMBER(SEARCH("music/faith", N3371)),"faith",ISNUMBER(SEARCH("music/indie rock", N3371)),"indie rock",ISNUMBER(SEARCH("music/jazz", N3371)),"jazz",ISNUMBER(SEARCH("music/metal", N3371)),"metal",ISNUMBER(SEARCH("music/pop", N3371)),"pop",ISNUMBER(SEARCH("music/rock", N3371)),"rock",ISNUMBER(SEARCH("music/world music", N3371)),"world music",ISNUMBER(SEARCH("journalism/audio", N3371)),"audio",ISNUMBER(SEARCH("photography/nature", N3371)),"nature",ISNUMBER(SEARCH("photography/people", N3371)),"people",ISNUMBER(SEARCH("photography/photobooks", N3371)),"photobooks",ISNUMBER(SEARCH("photography/places", N3371)),"places",ISNUMBER(SEARCH("publishing/art books", N3371)),"art books",ISNUMBER(SEARCH("publishing/children's books", N3371)),"children's books",ISNUMBER(SEARCH("publishing/fiction", N3371)),"fiction",ISNUMBER(SEARCH("publishing/nonfiction", N3371)),"nonfiction",ISNUMBER(SEARCH("publishing/radio &amp; podcasts", N3371)),"radio &amp; podcasts",ISNUMBER(SEARCH("publishing/translations", N3371)),"translations",ISNUMBER(SEARCH("technology/gadgets", N3371)),"gadgets",ISNUMBER(SEARCH("technology/hardware", N3371)),"hardware",ISNUMBER(SEARCH("technology/makerspaces", N3371)),"makerspaces",ISNUMBER(SEARCH("technology/space exploration", N3371)),"space exploration",ISNUMBER(SEARCH("technology/wearables", N3371)),"wearables",ISNUMBER(SEARCH("technology/web", N3371)),"web",ISNUMBER(SEARCH("theater/musical", N3371)),"musical",ISNUMBER(SEARCH("theater/plays", N3371)),"plays",ISNUMBER(SEARCH("theater/spaces", N3371)),"spaces")</f>
        <v>plays</v>
      </c>
      <c r="S3371" s="6">
        <f t="shared" si="263"/>
        <v>42690.041435185187</v>
      </c>
      <c r="T3371" s="6">
        <f t="shared" si="264"/>
        <v>42750.041435185187</v>
      </c>
    </row>
    <row r="3372" spans="1:20" ht="32" hidden="1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tr">
        <f t="shared" si="262"/>
        <v>theater</v>
      </c>
      <c r="R3372" t="str" cm="1">
        <f t="array" ref="R3372">_xlfn.IFS(ISNUMBER(SEARCH("film &amp; video/television", N3372)),"television",ISNUMBER(SEARCH("film &amp; video/animation", N3372)),"animation",ISNUMBER(SEARCH("film &amp; video/documentary", N3372)),"documentary",ISNUMBER(SEARCH("film &amp; video/drama", N3372)),"drama",ISNUMBER(SEARCH("film &amp; video/science fiction", N3372)),"science fiction",ISNUMBER(SEARCH("film &amp; video/shorts", N3372)),"shorts",ISNUMBER(SEARCH("food/food trucks", N3372)),"food trucks",ISNUMBER(SEARCH("food/restaurants", N3372)),"restaurants",ISNUMBER(SEARCH("food/small batch", N3372)),"small batch",ISNUMBER(SEARCH("games/mobile games", N3372)),"mobile games",ISNUMBER(SEARCH("games/tabletop games", N3372)),"tabletop games",ISNUMBER(SEARCH("games/video games", N3372)),"video games",ISNUMBER(SEARCH("music/classical music", N3372)),"classical music",ISNUMBER(SEARCH("music/electronic music", N3372)),"electronic music",ISNUMBER(SEARCH("music/faith", N3372)),"faith",ISNUMBER(SEARCH("music/indie rock", N3372)),"indie rock",ISNUMBER(SEARCH("music/jazz", N3372)),"jazz",ISNUMBER(SEARCH("music/metal", N3372)),"metal",ISNUMBER(SEARCH("music/pop", N3372)),"pop",ISNUMBER(SEARCH("music/rock", N3372)),"rock",ISNUMBER(SEARCH("music/world music", N3372)),"world music",ISNUMBER(SEARCH("journalism/audio", N3372)),"audio",ISNUMBER(SEARCH("photography/nature", N3372)),"nature",ISNUMBER(SEARCH("photography/people", N3372)),"people",ISNUMBER(SEARCH("photography/photobooks", N3372)),"photobooks",ISNUMBER(SEARCH("photography/places", N3372)),"places",ISNUMBER(SEARCH("publishing/art books", N3372)),"art books",ISNUMBER(SEARCH("publishing/children's books", N3372)),"children's books",ISNUMBER(SEARCH("publishing/fiction", N3372)),"fiction",ISNUMBER(SEARCH("publishing/nonfiction", N3372)),"nonfiction",ISNUMBER(SEARCH("publishing/radio &amp; podcasts", N3372)),"radio &amp; podcasts",ISNUMBER(SEARCH("publishing/translations", N3372)),"translations",ISNUMBER(SEARCH("technology/gadgets", N3372)),"gadgets",ISNUMBER(SEARCH("technology/hardware", N3372)),"hardware",ISNUMBER(SEARCH("technology/makerspaces", N3372)),"makerspaces",ISNUMBER(SEARCH("technology/space exploration", N3372)),"space exploration",ISNUMBER(SEARCH("technology/wearables", N3372)),"wearables",ISNUMBER(SEARCH("technology/web", N3372)),"web",ISNUMBER(SEARCH("theater/musical", N3372)),"musical",ISNUMBER(SEARCH("theater/plays", N3372)),"plays",ISNUMBER(SEARCH("theater/spaces", N3372)),"spaces")</f>
        <v>plays</v>
      </c>
      <c r="S3372" s="6">
        <f t="shared" si="263"/>
        <v>42690.334317129629</v>
      </c>
      <c r="T3372" s="6">
        <f t="shared" si="264"/>
        <v>42721.333333333328</v>
      </c>
    </row>
    <row r="3373" spans="1:20" ht="32" hidden="1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tr">
        <f t="shared" si="262"/>
        <v>theater</v>
      </c>
      <c r="R3373" t="str" cm="1">
        <f t="array" ref="R3373">_xlfn.IFS(ISNUMBER(SEARCH("film &amp; video/television", N3373)),"television",ISNUMBER(SEARCH("film &amp; video/animation", N3373)),"animation",ISNUMBER(SEARCH("film &amp; video/documentary", N3373)),"documentary",ISNUMBER(SEARCH("film &amp; video/drama", N3373)),"drama",ISNUMBER(SEARCH("film &amp; video/science fiction", N3373)),"science fiction",ISNUMBER(SEARCH("film &amp; video/shorts", N3373)),"shorts",ISNUMBER(SEARCH("food/food trucks", N3373)),"food trucks",ISNUMBER(SEARCH("food/restaurants", N3373)),"restaurants",ISNUMBER(SEARCH("food/small batch", N3373)),"small batch",ISNUMBER(SEARCH("games/mobile games", N3373)),"mobile games",ISNUMBER(SEARCH("games/tabletop games", N3373)),"tabletop games",ISNUMBER(SEARCH("games/video games", N3373)),"video games",ISNUMBER(SEARCH("music/classical music", N3373)),"classical music",ISNUMBER(SEARCH("music/electronic music", N3373)),"electronic music",ISNUMBER(SEARCH("music/faith", N3373)),"faith",ISNUMBER(SEARCH("music/indie rock", N3373)),"indie rock",ISNUMBER(SEARCH("music/jazz", N3373)),"jazz",ISNUMBER(SEARCH("music/metal", N3373)),"metal",ISNUMBER(SEARCH("music/pop", N3373)),"pop",ISNUMBER(SEARCH("music/rock", N3373)),"rock",ISNUMBER(SEARCH("music/world music", N3373)),"world music",ISNUMBER(SEARCH("journalism/audio", N3373)),"audio",ISNUMBER(SEARCH("photography/nature", N3373)),"nature",ISNUMBER(SEARCH("photography/people", N3373)),"people",ISNUMBER(SEARCH("photography/photobooks", N3373)),"photobooks",ISNUMBER(SEARCH("photography/places", N3373)),"places",ISNUMBER(SEARCH("publishing/art books", N3373)),"art books",ISNUMBER(SEARCH("publishing/children's books", N3373)),"children's books",ISNUMBER(SEARCH("publishing/fiction", N3373)),"fiction",ISNUMBER(SEARCH("publishing/nonfiction", N3373)),"nonfiction",ISNUMBER(SEARCH("publishing/radio &amp; podcasts", N3373)),"radio &amp; podcasts",ISNUMBER(SEARCH("publishing/translations", N3373)),"translations",ISNUMBER(SEARCH("technology/gadgets", N3373)),"gadgets",ISNUMBER(SEARCH("technology/hardware", N3373)),"hardware",ISNUMBER(SEARCH("technology/makerspaces", N3373)),"makerspaces",ISNUMBER(SEARCH("technology/space exploration", N3373)),"space exploration",ISNUMBER(SEARCH("technology/wearables", N3373)),"wearables",ISNUMBER(SEARCH("technology/web", N3373)),"web",ISNUMBER(SEARCH("theater/musical", N3373)),"musical",ISNUMBER(SEARCH("theater/plays", N3373)),"plays",ISNUMBER(SEARCH("theater/spaces", N3373)),"spaces")</f>
        <v>plays</v>
      </c>
      <c r="S3373" s="6">
        <f t="shared" si="263"/>
        <v>42312.874594907407</v>
      </c>
      <c r="T3373" s="6">
        <f t="shared" si="264"/>
        <v>42340.874594907407</v>
      </c>
    </row>
    <row r="3374" spans="1:20" ht="48" hidden="1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tr">
        <f t="shared" si="262"/>
        <v>theater</v>
      </c>
      <c r="R3374" t="str" cm="1">
        <f t="array" ref="R3374">_xlfn.IFS(ISNUMBER(SEARCH("film &amp; video/television", N3374)),"television",ISNUMBER(SEARCH("film &amp; video/animation", N3374)),"animation",ISNUMBER(SEARCH("film &amp; video/documentary", N3374)),"documentary",ISNUMBER(SEARCH("film &amp; video/drama", N3374)),"drama",ISNUMBER(SEARCH("film &amp; video/science fiction", N3374)),"science fiction",ISNUMBER(SEARCH("film &amp; video/shorts", N3374)),"shorts",ISNUMBER(SEARCH("food/food trucks", N3374)),"food trucks",ISNUMBER(SEARCH("food/restaurants", N3374)),"restaurants",ISNUMBER(SEARCH("food/small batch", N3374)),"small batch",ISNUMBER(SEARCH("games/mobile games", N3374)),"mobile games",ISNUMBER(SEARCH("games/tabletop games", N3374)),"tabletop games",ISNUMBER(SEARCH("games/video games", N3374)),"video games",ISNUMBER(SEARCH("music/classical music", N3374)),"classical music",ISNUMBER(SEARCH("music/electronic music", N3374)),"electronic music",ISNUMBER(SEARCH("music/faith", N3374)),"faith",ISNUMBER(SEARCH("music/indie rock", N3374)),"indie rock",ISNUMBER(SEARCH("music/jazz", N3374)),"jazz",ISNUMBER(SEARCH("music/metal", N3374)),"metal",ISNUMBER(SEARCH("music/pop", N3374)),"pop",ISNUMBER(SEARCH("music/rock", N3374)),"rock",ISNUMBER(SEARCH("music/world music", N3374)),"world music",ISNUMBER(SEARCH("journalism/audio", N3374)),"audio",ISNUMBER(SEARCH("photography/nature", N3374)),"nature",ISNUMBER(SEARCH("photography/people", N3374)),"people",ISNUMBER(SEARCH("photography/photobooks", N3374)),"photobooks",ISNUMBER(SEARCH("photography/places", N3374)),"places",ISNUMBER(SEARCH("publishing/art books", N3374)),"art books",ISNUMBER(SEARCH("publishing/children's books", N3374)),"children's books",ISNUMBER(SEARCH("publishing/fiction", N3374)),"fiction",ISNUMBER(SEARCH("publishing/nonfiction", N3374)),"nonfiction",ISNUMBER(SEARCH("publishing/radio &amp; podcasts", N3374)),"radio &amp; podcasts",ISNUMBER(SEARCH("publishing/translations", N3374)),"translations",ISNUMBER(SEARCH("technology/gadgets", N3374)),"gadgets",ISNUMBER(SEARCH("technology/hardware", N3374)),"hardware",ISNUMBER(SEARCH("technology/makerspaces", N3374)),"makerspaces",ISNUMBER(SEARCH("technology/space exploration", N3374)),"space exploration",ISNUMBER(SEARCH("technology/wearables", N3374)),"wearables",ISNUMBER(SEARCH("technology/web", N3374)),"web",ISNUMBER(SEARCH("theater/musical", N3374)),"musical",ISNUMBER(SEARCH("theater/plays", N3374)),"plays",ISNUMBER(SEARCH("theater/spaces", N3374)),"spaces")</f>
        <v>plays</v>
      </c>
      <c r="S3374" s="6">
        <f t="shared" si="263"/>
        <v>41855.548101851848</v>
      </c>
      <c r="T3374" s="6">
        <f t="shared" si="264"/>
        <v>41876.207638888889</v>
      </c>
    </row>
    <row r="3375" spans="1:20" ht="48" hidden="1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tr">
        <f t="shared" si="262"/>
        <v>theater</v>
      </c>
      <c r="R3375" t="str" cm="1">
        <f t="array" ref="R3375">_xlfn.IFS(ISNUMBER(SEARCH("film &amp; video/television", N3375)),"television",ISNUMBER(SEARCH("film &amp; video/animation", N3375)),"animation",ISNUMBER(SEARCH("film &amp; video/documentary", N3375)),"documentary",ISNUMBER(SEARCH("film &amp; video/drama", N3375)),"drama",ISNUMBER(SEARCH("film &amp; video/science fiction", N3375)),"science fiction",ISNUMBER(SEARCH("film &amp; video/shorts", N3375)),"shorts",ISNUMBER(SEARCH("food/food trucks", N3375)),"food trucks",ISNUMBER(SEARCH("food/restaurants", N3375)),"restaurants",ISNUMBER(SEARCH("food/small batch", N3375)),"small batch",ISNUMBER(SEARCH("games/mobile games", N3375)),"mobile games",ISNUMBER(SEARCH("games/tabletop games", N3375)),"tabletop games",ISNUMBER(SEARCH("games/video games", N3375)),"video games",ISNUMBER(SEARCH("music/classical music", N3375)),"classical music",ISNUMBER(SEARCH("music/electronic music", N3375)),"electronic music",ISNUMBER(SEARCH("music/faith", N3375)),"faith",ISNUMBER(SEARCH("music/indie rock", N3375)),"indie rock",ISNUMBER(SEARCH("music/jazz", N3375)),"jazz",ISNUMBER(SEARCH("music/metal", N3375)),"metal",ISNUMBER(SEARCH("music/pop", N3375)),"pop",ISNUMBER(SEARCH("music/rock", N3375)),"rock",ISNUMBER(SEARCH("music/world music", N3375)),"world music",ISNUMBER(SEARCH("journalism/audio", N3375)),"audio",ISNUMBER(SEARCH("photography/nature", N3375)),"nature",ISNUMBER(SEARCH("photography/people", N3375)),"people",ISNUMBER(SEARCH("photography/photobooks", N3375)),"photobooks",ISNUMBER(SEARCH("photography/places", N3375)),"places",ISNUMBER(SEARCH("publishing/art books", N3375)),"art books",ISNUMBER(SEARCH("publishing/children's books", N3375)),"children's books",ISNUMBER(SEARCH("publishing/fiction", N3375)),"fiction",ISNUMBER(SEARCH("publishing/nonfiction", N3375)),"nonfiction",ISNUMBER(SEARCH("publishing/radio &amp; podcasts", N3375)),"radio &amp; podcasts",ISNUMBER(SEARCH("publishing/translations", N3375)),"translations",ISNUMBER(SEARCH("technology/gadgets", N3375)),"gadgets",ISNUMBER(SEARCH("technology/hardware", N3375)),"hardware",ISNUMBER(SEARCH("technology/makerspaces", N3375)),"makerspaces",ISNUMBER(SEARCH("technology/space exploration", N3375)),"space exploration",ISNUMBER(SEARCH("technology/wearables", N3375)),"wearables",ISNUMBER(SEARCH("technology/web", N3375)),"web",ISNUMBER(SEARCH("theater/musical", N3375)),"musical",ISNUMBER(SEARCH("theater/plays", N3375)),"plays",ISNUMBER(SEARCH("theater/spaces", N3375)),"spaces")</f>
        <v>plays</v>
      </c>
      <c r="S3375" s="6">
        <f t="shared" si="263"/>
        <v>42179.854629629626</v>
      </c>
      <c r="T3375" s="6">
        <f t="shared" si="264"/>
        <v>42203.666666666672</v>
      </c>
    </row>
    <row r="3376" spans="1:20" ht="48" hidden="1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tr">
        <f t="shared" si="262"/>
        <v>theater</v>
      </c>
      <c r="R3376" t="str" cm="1">
        <f t="array" ref="R3376">_xlfn.IFS(ISNUMBER(SEARCH("film &amp; video/television", N3376)),"television",ISNUMBER(SEARCH("film &amp; video/animation", N3376)),"animation",ISNUMBER(SEARCH("film &amp; video/documentary", N3376)),"documentary",ISNUMBER(SEARCH("film &amp; video/drama", N3376)),"drama",ISNUMBER(SEARCH("film &amp; video/science fiction", N3376)),"science fiction",ISNUMBER(SEARCH("film &amp; video/shorts", N3376)),"shorts",ISNUMBER(SEARCH("food/food trucks", N3376)),"food trucks",ISNUMBER(SEARCH("food/restaurants", N3376)),"restaurants",ISNUMBER(SEARCH("food/small batch", N3376)),"small batch",ISNUMBER(SEARCH("games/mobile games", N3376)),"mobile games",ISNUMBER(SEARCH("games/tabletop games", N3376)),"tabletop games",ISNUMBER(SEARCH("games/video games", N3376)),"video games",ISNUMBER(SEARCH("music/classical music", N3376)),"classical music",ISNUMBER(SEARCH("music/electronic music", N3376)),"electronic music",ISNUMBER(SEARCH("music/faith", N3376)),"faith",ISNUMBER(SEARCH("music/indie rock", N3376)),"indie rock",ISNUMBER(SEARCH("music/jazz", N3376)),"jazz",ISNUMBER(SEARCH("music/metal", N3376)),"metal",ISNUMBER(SEARCH("music/pop", N3376)),"pop",ISNUMBER(SEARCH("music/rock", N3376)),"rock",ISNUMBER(SEARCH("music/world music", N3376)),"world music",ISNUMBER(SEARCH("journalism/audio", N3376)),"audio",ISNUMBER(SEARCH("photography/nature", N3376)),"nature",ISNUMBER(SEARCH("photography/people", N3376)),"people",ISNUMBER(SEARCH("photography/photobooks", N3376)),"photobooks",ISNUMBER(SEARCH("photography/places", N3376)),"places",ISNUMBER(SEARCH("publishing/art books", N3376)),"art books",ISNUMBER(SEARCH("publishing/children's books", N3376)),"children's books",ISNUMBER(SEARCH("publishing/fiction", N3376)),"fiction",ISNUMBER(SEARCH("publishing/nonfiction", N3376)),"nonfiction",ISNUMBER(SEARCH("publishing/radio &amp; podcasts", N3376)),"radio &amp; podcasts",ISNUMBER(SEARCH("publishing/translations", N3376)),"translations",ISNUMBER(SEARCH("technology/gadgets", N3376)),"gadgets",ISNUMBER(SEARCH("technology/hardware", N3376)),"hardware",ISNUMBER(SEARCH("technology/makerspaces", N3376)),"makerspaces",ISNUMBER(SEARCH("technology/space exploration", N3376)),"space exploration",ISNUMBER(SEARCH("technology/wearables", N3376)),"wearables",ISNUMBER(SEARCH("technology/web", N3376)),"web",ISNUMBER(SEARCH("theater/musical", N3376)),"musical",ISNUMBER(SEARCH("theater/plays", N3376)),"plays",ISNUMBER(SEARCH("theater/spaces", N3376)),"spaces")</f>
        <v>plays</v>
      </c>
      <c r="S3376" s="6">
        <f t="shared" si="263"/>
        <v>42275.731666666667</v>
      </c>
      <c r="T3376" s="6">
        <f t="shared" si="264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tr">
        <f t="shared" si="262"/>
        <v>theater</v>
      </c>
      <c r="R3377" t="str" cm="1">
        <f t="array" ref="R3377">_xlfn.IFS(ISNUMBER(SEARCH("film &amp; video/television", N3377)),"television",ISNUMBER(SEARCH("film &amp; video/animation", N3377)),"animation",ISNUMBER(SEARCH("film &amp; video/documentary", N3377)),"documentary",ISNUMBER(SEARCH("film &amp; video/drama", N3377)),"drama",ISNUMBER(SEARCH("film &amp; video/science fiction", N3377)),"science fiction",ISNUMBER(SEARCH("film &amp; video/shorts", N3377)),"shorts",ISNUMBER(SEARCH("food/food trucks", N3377)),"food trucks",ISNUMBER(SEARCH("food/restaurants", N3377)),"restaurants",ISNUMBER(SEARCH("food/small batch", N3377)),"small batch",ISNUMBER(SEARCH("games/mobile games", N3377)),"mobile games",ISNUMBER(SEARCH("games/tabletop games", N3377)),"tabletop games",ISNUMBER(SEARCH("games/video games", N3377)),"video games",ISNUMBER(SEARCH("music/classical music", N3377)),"classical music",ISNUMBER(SEARCH("music/electronic music", N3377)),"electronic music",ISNUMBER(SEARCH("music/faith", N3377)),"faith",ISNUMBER(SEARCH("music/indie rock", N3377)),"indie rock",ISNUMBER(SEARCH("music/jazz", N3377)),"jazz",ISNUMBER(SEARCH("music/metal", N3377)),"metal",ISNUMBER(SEARCH("music/pop", N3377)),"pop",ISNUMBER(SEARCH("music/rock", N3377)),"rock",ISNUMBER(SEARCH("music/world music", N3377)),"world music",ISNUMBER(SEARCH("journalism/audio", N3377)),"audio",ISNUMBER(SEARCH("photography/nature", N3377)),"nature",ISNUMBER(SEARCH("photography/people", N3377)),"people",ISNUMBER(SEARCH("photography/photobooks", N3377)),"photobooks",ISNUMBER(SEARCH("photography/places", N3377)),"places",ISNUMBER(SEARCH("publishing/art books", N3377)),"art books",ISNUMBER(SEARCH("publishing/children's books", N3377)),"children's books",ISNUMBER(SEARCH("publishing/fiction", N3377)),"fiction",ISNUMBER(SEARCH("publishing/nonfiction", N3377)),"nonfiction",ISNUMBER(SEARCH("publishing/radio &amp; podcasts", N3377)),"radio &amp; podcasts",ISNUMBER(SEARCH("publishing/translations", N3377)),"translations",ISNUMBER(SEARCH("technology/gadgets", N3377)),"gadgets",ISNUMBER(SEARCH("technology/hardware", N3377)),"hardware",ISNUMBER(SEARCH("technology/makerspaces", N3377)),"makerspaces",ISNUMBER(SEARCH("technology/space exploration", N3377)),"space exploration",ISNUMBER(SEARCH("technology/wearables", N3377)),"wearables",ISNUMBER(SEARCH("technology/web", N3377)),"web",ISNUMBER(SEARCH("theater/musical", N3377)),"musical",ISNUMBER(SEARCH("theater/plays", N3377)),"plays",ISNUMBER(SEARCH("theater/spaces", N3377)),"spaces")</f>
        <v>plays</v>
      </c>
      <c r="S3377" s="6">
        <f t="shared" si="263"/>
        <v>41765.610798611109</v>
      </c>
      <c r="T3377" s="6">
        <f t="shared" si="264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tr">
        <f t="shared" si="262"/>
        <v>theater</v>
      </c>
      <c r="R3378" t="str" cm="1">
        <f t="array" ref="R3378">_xlfn.IFS(ISNUMBER(SEARCH("film &amp; video/television", N3378)),"television",ISNUMBER(SEARCH("film &amp; video/animation", N3378)),"animation",ISNUMBER(SEARCH("film &amp; video/documentary", N3378)),"documentary",ISNUMBER(SEARCH("film &amp; video/drama", N3378)),"drama",ISNUMBER(SEARCH("film &amp; video/science fiction", N3378)),"science fiction",ISNUMBER(SEARCH("film &amp; video/shorts", N3378)),"shorts",ISNUMBER(SEARCH("food/food trucks", N3378)),"food trucks",ISNUMBER(SEARCH("food/restaurants", N3378)),"restaurants",ISNUMBER(SEARCH("food/small batch", N3378)),"small batch",ISNUMBER(SEARCH("games/mobile games", N3378)),"mobile games",ISNUMBER(SEARCH("games/tabletop games", N3378)),"tabletop games",ISNUMBER(SEARCH("games/video games", N3378)),"video games",ISNUMBER(SEARCH("music/classical music", N3378)),"classical music",ISNUMBER(SEARCH("music/electronic music", N3378)),"electronic music",ISNUMBER(SEARCH("music/faith", N3378)),"faith",ISNUMBER(SEARCH("music/indie rock", N3378)),"indie rock",ISNUMBER(SEARCH("music/jazz", N3378)),"jazz",ISNUMBER(SEARCH("music/metal", N3378)),"metal",ISNUMBER(SEARCH("music/pop", N3378)),"pop",ISNUMBER(SEARCH("music/rock", N3378)),"rock",ISNUMBER(SEARCH("music/world music", N3378)),"world music",ISNUMBER(SEARCH("journalism/audio", N3378)),"audio",ISNUMBER(SEARCH("photography/nature", N3378)),"nature",ISNUMBER(SEARCH("photography/people", N3378)),"people",ISNUMBER(SEARCH("photography/photobooks", N3378)),"photobooks",ISNUMBER(SEARCH("photography/places", N3378)),"places",ISNUMBER(SEARCH("publishing/art books", N3378)),"art books",ISNUMBER(SEARCH("publishing/children's books", N3378)),"children's books",ISNUMBER(SEARCH("publishing/fiction", N3378)),"fiction",ISNUMBER(SEARCH("publishing/nonfiction", N3378)),"nonfiction",ISNUMBER(SEARCH("publishing/radio &amp; podcasts", N3378)),"radio &amp; podcasts",ISNUMBER(SEARCH("publishing/translations", N3378)),"translations",ISNUMBER(SEARCH("technology/gadgets", N3378)),"gadgets",ISNUMBER(SEARCH("technology/hardware", N3378)),"hardware",ISNUMBER(SEARCH("technology/makerspaces", N3378)),"makerspaces",ISNUMBER(SEARCH("technology/space exploration", N3378)),"space exploration",ISNUMBER(SEARCH("technology/wearables", N3378)),"wearables",ISNUMBER(SEARCH("technology/web", N3378)),"web",ISNUMBER(SEARCH("theater/musical", N3378)),"musical",ISNUMBER(SEARCH("theater/plays", N3378)),"plays",ISNUMBER(SEARCH("theater/spaces", N3378)),"spaces")</f>
        <v>plays</v>
      </c>
      <c r="S3378" s="6">
        <f t="shared" si="263"/>
        <v>42059.701319444444</v>
      </c>
      <c r="T3378" s="6">
        <f t="shared" si="264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tr">
        <f t="shared" si="262"/>
        <v>theater</v>
      </c>
      <c r="R3379" t="str" cm="1">
        <f t="array" ref="R3379">_xlfn.IFS(ISNUMBER(SEARCH("film &amp; video/television", N3379)),"television",ISNUMBER(SEARCH("film &amp; video/animation", N3379)),"animation",ISNUMBER(SEARCH("film &amp; video/documentary", N3379)),"documentary",ISNUMBER(SEARCH("film &amp; video/drama", N3379)),"drama",ISNUMBER(SEARCH("film &amp; video/science fiction", N3379)),"science fiction",ISNUMBER(SEARCH("film &amp; video/shorts", N3379)),"shorts",ISNUMBER(SEARCH("food/food trucks", N3379)),"food trucks",ISNUMBER(SEARCH("food/restaurants", N3379)),"restaurants",ISNUMBER(SEARCH("food/small batch", N3379)),"small batch",ISNUMBER(SEARCH("games/mobile games", N3379)),"mobile games",ISNUMBER(SEARCH("games/tabletop games", N3379)),"tabletop games",ISNUMBER(SEARCH("games/video games", N3379)),"video games",ISNUMBER(SEARCH("music/classical music", N3379)),"classical music",ISNUMBER(SEARCH("music/electronic music", N3379)),"electronic music",ISNUMBER(SEARCH("music/faith", N3379)),"faith",ISNUMBER(SEARCH("music/indie rock", N3379)),"indie rock",ISNUMBER(SEARCH("music/jazz", N3379)),"jazz",ISNUMBER(SEARCH("music/metal", N3379)),"metal",ISNUMBER(SEARCH("music/pop", N3379)),"pop",ISNUMBER(SEARCH("music/rock", N3379)),"rock",ISNUMBER(SEARCH("music/world music", N3379)),"world music",ISNUMBER(SEARCH("journalism/audio", N3379)),"audio",ISNUMBER(SEARCH("photography/nature", N3379)),"nature",ISNUMBER(SEARCH("photography/people", N3379)),"people",ISNUMBER(SEARCH("photography/photobooks", N3379)),"photobooks",ISNUMBER(SEARCH("photography/places", N3379)),"places",ISNUMBER(SEARCH("publishing/art books", N3379)),"art books",ISNUMBER(SEARCH("publishing/children's books", N3379)),"children's books",ISNUMBER(SEARCH("publishing/fiction", N3379)),"fiction",ISNUMBER(SEARCH("publishing/nonfiction", N3379)),"nonfiction",ISNUMBER(SEARCH("publishing/radio &amp; podcasts", N3379)),"radio &amp; podcasts",ISNUMBER(SEARCH("publishing/translations", N3379)),"translations",ISNUMBER(SEARCH("technology/gadgets", N3379)),"gadgets",ISNUMBER(SEARCH("technology/hardware", N3379)),"hardware",ISNUMBER(SEARCH("technology/makerspaces", N3379)),"makerspaces",ISNUMBER(SEARCH("technology/space exploration", N3379)),"space exploration",ISNUMBER(SEARCH("technology/wearables", N3379)),"wearables",ISNUMBER(SEARCH("technology/web", N3379)),"web",ISNUMBER(SEARCH("theater/musical", N3379)),"musical",ISNUMBER(SEARCH("theater/plays", N3379)),"plays",ISNUMBER(SEARCH("theater/spaces", N3379)),"spaces")</f>
        <v>plays</v>
      </c>
      <c r="S3379" s="6">
        <f t="shared" si="263"/>
        <v>42053.732627314821</v>
      </c>
      <c r="T3379" s="6">
        <f t="shared" si="264"/>
        <v>42083.705555555556</v>
      </c>
    </row>
    <row r="3380" spans="1:20" ht="48" hidden="1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tr">
        <f t="shared" si="262"/>
        <v>theater</v>
      </c>
      <c r="R3380" t="str" cm="1">
        <f t="array" ref="R3380">_xlfn.IFS(ISNUMBER(SEARCH("film &amp; video/television", N3380)),"television",ISNUMBER(SEARCH("film &amp; video/animation", N3380)),"animation",ISNUMBER(SEARCH("film &amp; video/documentary", N3380)),"documentary",ISNUMBER(SEARCH("film &amp; video/drama", N3380)),"drama",ISNUMBER(SEARCH("film &amp; video/science fiction", N3380)),"science fiction",ISNUMBER(SEARCH("film &amp; video/shorts", N3380)),"shorts",ISNUMBER(SEARCH("food/food trucks", N3380)),"food trucks",ISNUMBER(SEARCH("food/restaurants", N3380)),"restaurants",ISNUMBER(SEARCH("food/small batch", N3380)),"small batch",ISNUMBER(SEARCH("games/mobile games", N3380)),"mobile games",ISNUMBER(SEARCH("games/tabletop games", N3380)),"tabletop games",ISNUMBER(SEARCH("games/video games", N3380)),"video games",ISNUMBER(SEARCH("music/classical music", N3380)),"classical music",ISNUMBER(SEARCH("music/electronic music", N3380)),"electronic music",ISNUMBER(SEARCH("music/faith", N3380)),"faith",ISNUMBER(SEARCH("music/indie rock", N3380)),"indie rock",ISNUMBER(SEARCH("music/jazz", N3380)),"jazz",ISNUMBER(SEARCH("music/metal", N3380)),"metal",ISNUMBER(SEARCH("music/pop", N3380)),"pop",ISNUMBER(SEARCH("music/rock", N3380)),"rock",ISNUMBER(SEARCH("music/world music", N3380)),"world music",ISNUMBER(SEARCH("journalism/audio", N3380)),"audio",ISNUMBER(SEARCH("photography/nature", N3380)),"nature",ISNUMBER(SEARCH("photography/people", N3380)),"people",ISNUMBER(SEARCH("photography/photobooks", N3380)),"photobooks",ISNUMBER(SEARCH("photography/places", N3380)),"places",ISNUMBER(SEARCH("publishing/art books", N3380)),"art books",ISNUMBER(SEARCH("publishing/children's books", N3380)),"children's books",ISNUMBER(SEARCH("publishing/fiction", N3380)),"fiction",ISNUMBER(SEARCH("publishing/nonfiction", N3380)),"nonfiction",ISNUMBER(SEARCH("publishing/radio &amp; podcasts", N3380)),"radio &amp; podcasts",ISNUMBER(SEARCH("publishing/translations", N3380)),"translations",ISNUMBER(SEARCH("technology/gadgets", N3380)),"gadgets",ISNUMBER(SEARCH("technology/hardware", N3380)),"hardware",ISNUMBER(SEARCH("technology/makerspaces", N3380)),"makerspaces",ISNUMBER(SEARCH("technology/space exploration", N3380)),"space exploration",ISNUMBER(SEARCH("technology/wearables", N3380)),"wearables",ISNUMBER(SEARCH("technology/web", N3380)),"web",ISNUMBER(SEARCH("theater/musical", N3380)),"musical",ISNUMBER(SEARCH("theater/plays", N3380)),"plays",ISNUMBER(SEARCH("theater/spaces", N3380)),"spaces")</f>
        <v>plays</v>
      </c>
      <c r="S3380" s="6">
        <f t="shared" si="263"/>
        <v>41858.355393518519</v>
      </c>
      <c r="T3380" s="6">
        <f t="shared" si="264"/>
        <v>41882.547222222223</v>
      </c>
    </row>
    <row r="3381" spans="1:20" ht="48" hidden="1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tr">
        <f t="shared" si="262"/>
        <v>theater</v>
      </c>
      <c r="R3381" t="str" cm="1">
        <f t="array" ref="R3381">_xlfn.IFS(ISNUMBER(SEARCH("film &amp; video/television", N3381)),"television",ISNUMBER(SEARCH("film &amp; video/animation", N3381)),"animation",ISNUMBER(SEARCH("film &amp; video/documentary", N3381)),"documentary",ISNUMBER(SEARCH("film &amp; video/drama", N3381)),"drama",ISNUMBER(SEARCH("film &amp; video/science fiction", N3381)),"science fiction",ISNUMBER(SEARCH("film &amp; video/shorts", N3381)),"shorts",ISNUMBER(SEARCH("food/food trucks", N3381)),"food trucks",ISNUMBER(SEARCH("food/restaurants", N3381)),"restaurants",ISNUMBER(SEARCH("food/small batch", N3381)),"small batch",ISNUMBER(SEARCH("games/mobile games", N3381)),"mobile games",ISNUMBER(SEARCH("games/tabletop games", N3381)),"tabletop games",ISNUMBER(SEARCH("games/video games", N3381)),"video games",ISNUMBER(SEARCH("music/classical music", N3381)),"classical music",ISNUMBER(SEARCH("music/electronic music", N3381)),"electronic music",ISNUMBER(SEARCH("music/faith", N3381)),"faith",ISNUMBER(SEARCH("music/indie rock", N3381)),"indie rock",ISNUMBER(SEARCH("music/jazz", N3381)),"jazz",ISNUMBER(SEARCH("music/metal", N3381)),"metal",ISNUMBER(SEARCH("music/pop", N3381)),"pop",ISNUMBER(SEARCH("music/rock", N3381)),"rock",ISNUMBER(SEARCH("music/world music", N3381)),"world music",ISNUMBER(SEARCH("journalism/audio", N3381)),"audio",ISNUMBER(SEARCH("photography/nature", N3381)),"nature",ISNUMBER(SEARCH("photography/people", N3381)),"people",ISNUMBER(SEARCH("photography/photobooks", N3381)),"photobooks",ISNUMBER(SEARCH("photography/places", N3381)),"places",ISNUMBER(SEARCH("publishing/art books", N3381)),"art books",ISNUMBER(SEARCH("publishing/children's books", N3381)),"children's books",ISNUMBER(SEARCH("publishing/fiction", N3381)),"fiction",ISNUMBER(SEARCH("publishing/nonfiction", N3381)),"nonfiction",ISNUMBER(SEARCH("publishing/radio &amp; podcasts", N3381)),"radio &amp; podcasts",ISNUMBER(SEARCH("publishing/translations", N3381)),"translations",ISNUMBER(SEARCH("technology/gadgets", N3381)),"gadgets",ISNUMBER(SEARCH("technology/hardware", N3381)),"hardware",ISNUMBER(SEARCH("technology/makerspaces", N3381)),"makerspaces",ISNUMBER(SEARCH("technology/space exploration", N3381)),"space exploration",ISNUMBER(SEARCH("technology/wearables", N3381)),"wearables",ISNUMBER(SEARCH("technology/web", N3381)),"web",ISNUMBER(SEARCH("theater/musical", N3381)),"musical",ISNUMBER(SEARCH("theater/plays", N3381)),"plays",ISNUMBER(SEARCH("theater/spaces", N3381)),"spaces")</f>
        <v>plays</v>
      </c>
      <c r="S3381" s="6">
        <f t="shared" si="263"/>
        <v>42225.513888888891</v>
      </c>
      <c r="T3381" s="6">
        <f t="shared" si="264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tr">
        <f t="shared" si="262"/>
        <v>theater</v>
      </c>
      <c r="R3382" t="str" cm="1">
        <f t="array" ref="R3382">_xlfn.IFS(ISNUMBER(SEARCH("film &amp; video/television", N3382)),"television",ISNUMBER(SEARCH("film &amp; video/animation", N3382)),"animation",ISNUMBER(SEARCH("film &amp; video/documentary", N3382)),"documentary",ISNUMBER(SEARCH("film &amp; video/drama", N3382)),"drama",ISNUMBER(SEARCH("film &amp; video/science fiction", N3382)),"science fiction",ISNUMBER(SEARCH("film &amp; video/shorts", N3382)),"shorts",ISNUMBER(SEARCH("food/food trucks", N3382)),"food trucks",ISNUMBER(SEARCH("food/restaurants", N3382)),"restaurants",ISNUMBER(SEARCH("food/small batch", N3382)),"small batch",ISNUMBER(SEARCH("games/mobile games", N3382)),"mobile games",ISNUMBER(SEARCH("games/tabletop games", N3382)),"tabletop games",ISNUMBER(SEARCH("games/video games", N3382)),"video games",ISNUMBER(SEARCH("music/classical music", N3382)),"classical music",ISNUMBER(SEARCH("music/electronic music", N3382)),"electronic music",ISNUMBER(SEARCH("music/faith", N3382)),"faith",ISNUMBER(SEARCH("music/indie rock", N3382)),"indie rock",ISNUMBER(SEARCH("music/jazz", N3382)),"jazz",ISNUMBER(SEARCH("music/metal", N3382)),"metal",ISNUMBER(SEARCH("music/pop", N3382)),"pop",ISNUMBER(SEARCH("music/rock", N3382)),"rock",ISNUMBER(SEARCH("music/world music", N3382)),"world music",ISNUMBER(SEARCH("journalism/audio", N3382)),"audio",ISNUMBER(SEARCH("photography/nature", N3382)),"nature",ISNUMBER(SEARCH("photography/people", N3382)),"people",ISNUMBER(SEARCH("photography/photobooks", N3382)),"photobooks",ISNUMBER(SEARCH("photography/places", N3382)),"places",ISNUMBER(SEARCH("publishing/art books", N3382)),"art books",ISNUMBER(SEARCH("publishing/children's books", N3382)),"children's books",ISNUMBER(SEARCH("publishing/fiction", N3382)),"fiction",ISNUMBER(SEARCH("publishing/nonfiction", N3382)),"nonfiction",ISNUMBER(SEARCH("publishing/radio &amp; podcasts", N3382)),"radio &amp; podcasts",ISNUMBER(SEARCH("publishing/translations", N3382)),"translations",ISNUMBER(SEARCH("technology/gadgets", N3382)),"gadgets",ISNUMBER(SEARCH("technology/hardware", N3382)),"hardware",ISNUMBER(SEARCH("technology/makerspaces", N3382)),"makerspaces",ISNUMBER(SEARCH("technology/space exploration", N3382)),"space exploration",ISNUMBER(SEARCH("technology/wearables", N3382)),"wearables",ISNUMBER(SEARCH("technology/web", N3382)),"web",ISNUMBER(SEARCH("theater/musical", N3382)),"musical",ISNUMBER(SEARCH("theater/plays", N3382)),"plays",ISNUMBER(SEARCH("theater/spaces", N3382)),"spaces")</f>
        <v>plays</v>
      </c>
      <c r="S3382" s="6">
        <f t="shared" si="263"/>
        <v>41937.95344907407</v>
      </c>
      <c r="T3382" s="6">
        <f t="shared" si="264"/>
        <v>41972.995115740734</v>
      </c>
    </row>
    <row r="3383" spans="1:20" ht="48" hidden="1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tr">
        <f t="shared" si="262"/>
        <v>theater</v>
      </c>
      <c r="R3383" t="str" cm="1">
        <f t="array" ref="R3383">_xlfn.IFS(ISNUMBER(SEARCH("film &amp; video/television", N3383)),"television",ISNUMBER(SEARCH("film &amp; video/animation", N3383)),"animation",ISNUMBER(SEARCH("film &amp; video/documentary", N3383)),"documentary",ISNUMBER(SEARCH("film &amp; video/drama", N3383)),"drama",ISNUMBER(SEARCH("film &amp; video/science fiction", N3383)),"science fiction",ISNUMBER(SEARCH("film &amp; video/shorts", N3383)),"shorts",ISNUMBER(SEARCH("food/food trucks", N3383)),"food trucks",ISNUMBER(SEARCH("food/restaurants", N3383)),"restaurants",ISNUMBER(SEARCH("food/small batch", N3383)),"small batch",ISNUMBER(SEARCH("games/mobile games", N3383)),"mobile games",ISNUMBER(SEARCH("games/tabletop games", N3383)),"tabletop games",ISNUMBER(SEARCH("games/video games", N3383)),"video games",ISNUMBER(SEARCH("music/classical music", N3383)),"classical music",ISNUMBER(SEARCH("music/electronic music", N3383)),"electronic music",ISNUMBER(SEARCH("music/faith", N3383)),"faith",ISNUMBER(SEARCH("music/indie rock", N3383)),"indie rock",ISNUMBER(SEARCH("music/jazz", N3383)),"jazz",ISNUMBER(SEARCH("music/metal", N3383)),"metal",ISNUMBER(SEARCH("music/pop", N3383)),"pop",ISNUMBER(SEARCH("music/rock", N3383)),"rock",ISNUMBER(SEARCH("music/world music", N3383)),"world music",ISNUMBER(SEARCH("journalism/audio", N3383)),"audio",ISNUMBER(SEARCH("photography/nature", N3383)),"nature",ISNUMBER(SEARCH("photography/people", N3383)),"people",ISNUMBER(SEARCH("photography/photobooks", N3383)),"photobooks",ISNUMBER(SEARCH("photography/places", N3383)),"places",ISNUMBER(SEARCH("publishing/art books", N3383)),"art books",ISNUMBER(SEARCH("publishing/children's books", N3383)),"children's books",ISNUMBER(SEARCH("publishing/fiction", N3383)),"fiction",ISNUMBER(SEARCH("publishing/nonfiction", N3383)),"nonfiction",ISNUMBER(SEARCH("publishing/radio &amp; podcasts", N3383)),"radio &amp; podcasts",ISNUMBER(SEARCH("publishing/translations", N3383)),"translations",ISNUMBER(SEARCH("technology/gadgets", N3383)),"gadgets",ISNUMBER(SEARCH("technology/hardware", N3383)),"hardware",ISNUMBER(SEARCH("technology/makerspaces", N3383)),"makerspaces",ISNUMBER(SEARCH("technology/space exploration", N3383)),"space exploration",ISNUMBER(SEARCH("technology/wearables", N3383)),"wearables",ISNUMBER(SEARCH("technology/web", N3383)),"web",ISNUMBER(SEARCH("theater/musical", N3383)),"musical",ISNUMBER(SEARCH("theater/plays", N3383)),"plays",ISNUMBER(SEARCH("theater/spaces", N3383)),"spaces")</f>
        <v>plays</v>
      </c>
      <c r="S3383" s="6">
        <f t="shared" si="263"/>
        <v>42044.184988425928</v>
      </c>
      <c r="T3383" s="6">
        <f t="shared" si="264"/>
        <v>42074.143321759257</v>
      </c>
    </row>
    <row r="3384" spans="1:20" ht="48" hidden="1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tr">
        <f t="shared" si="262"/>
        <v>theater</v>
      </c>
      <c r="R3384" t="str" cm="1">
        <f t="array" ref="R3384">_xlfn.IFS(ISNUMBER(SEARCH("film &amp; video/television", N3384)),"television",ISNUMBER(SEARCH("film &amp; video/animation", N3384)),"animation",ISNUMBER(SEARCH("film &amp; video/documentary", N3384)),"documentary",ISNUMBER(SEARCH("film &amp; video/drama", N3384)),"drama",ISNUMBER(SEARCH("film &amp; video/science fiction", N3384)),"science fiction",ISNUMBER(SEARCH("film &amp; video/shorts", N3384)),"shorts",ISNUMBER(SEARCH("food/food trucks", N3384)),"food trucks",ISNUMBER(SEARCH("food/restaurants", N3384)),"restaurants",ISNUMBER(SEARCH("food/small batch", N3384)),"small batch",ISNUMBER(SEARCH("games/mobile games", N3384)),"mobile games",ISNUMBER(SEARCH("games/tabletop games", N3384)),"tabletop games",ISNUMBER(SEARCH("games/video games", N3384)),"video games",ISNUMBER(SEARCH("music/classical music", N3384)),"classical music",ISNUMBER(SEARCH("music/electronic music", N3384)),"electronic music",ISNUMBER(SEARCH("music/faith", N3384)),"faith",ISNUMBER(SEARCH("music/indie rock", N3384)),"indie rock",ISNUMBER(SEARCH("music/jazz", N3384)),"jazz",ISNUMBER(SEARCH("music/metal", N3384)),"metal",ISNUMBER(SEARCH("music/pop", N3384)),"pop",ISNUMBER(SEARCH("music/rock", N3384)),"rock",ISNUMBER(SEARCH("music/world music", N3384)),"world music",ISNUMBER(SEARCH("journalism/audio", N3384)),"audio",ISNUMBER(SEARCH("photography/nature", N3384)),"nature",ISNUMBER(SEARCH("photography/people", N3384)),"people",ISNUMBER(SEARCH("photography/photobooks", N3384)),"photobooks",ISNUMBER(SEARCH("photography/places", N3384)),"places",ISNUMBER(SEARCH("publishing/art books", N3384)),"art books",ISNUMBER(SEARCH("publishing/children's books", N3384)),"children's books",ISNUMBER(SEARCH("publishing/fiction", N3384)),"fiction",ISNUMBER(SEARCH("publishing/nonfiction", N3384)),"nonfiction",ISNUMBER(SEARCH("publishing/radio &amp; podcasts", N3384)),"radio &amp; podcasts",ISNUMBER(SEARCH("publishing/translations", N3384)),"translations",ISNUMBER(SEARCH("technology/gadgets", N3384)),"gadgets",ISNUMBER(SEARCH("technology/hardware", N3384)),"hardware",ISNUMBER(SEARCH("technology/makerspaces", N3384)),"makerspaces",ISNUMBER(SEARCH("technology/space exploration", N3384)),"space exploration",ISNUMBER(SEARCH("technology/wearables", N3384)),"wearables",ISNUMBER(SEARCH("technology/web", N3384)),"web",ISNUMBER(SEARCH("theater/musical", N3384)),"musical",ISNUMBER(SEARCH("theater/plays", N3384)),"plays",ISNUMBER(SEARCH("theater/spaces", N3384)),"spaces")</f>
        <v>plays</v>
      </c>
      <c r="S3384" s="6">
        <f t="shared" si="263"/>
        <v>42559.431203703702</v>
      </c>
      <c r="T3384" s="6">
        <f t="shared" si="264"/>
        <v>42583.957638888889</v>
      </c>
    </row>
    <row r="3385" spans="1:20" ht="48" hidden="1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tr">
        <f t="shared" si="262"/>
        <v>theater</v>
      </c>
      <c r="R3385" t="str" cm="1">
        <f t="array" ref="R3385">_xlfn.IFS(ISNUMBER(SEARCH("film &amp; video/television", N3385)),"television",ISNUMBER(SEARCH("film &amp; video/animation", N3385)),"animation",ISNUMBER(SEARCH("film &amp; video/documentary", N3385)),"documentary",ISNUMBER(SEARCH("film &amp; video/drama", N3385)),"drama",ISNUMBER(SEARCH("film &amp; video/science fiction", N3385)),"science fiction",ISNUMBER(SEARCH("film &amp; video/shorts", N3385)),"shorts",ISNUMBER(SEARCH("food/food trucks", N3385)),"food trucks",ISNUMBER(SEARCH("food/restaurants", N3385)),"restaurants",ISNUMBER(SEARCH("food/small batch", N3385)),"small batch",ISNUMBER(SEARCH("games/mobile games", N3385)),"mobile games",ISNUMBER(SEARCH("games/tabletop games", N3385)),"tabletop games",ISNUMBER(SEARCH("games/video games", N3385)),"video games",ISNUMBER(SEARCH("music/classical music", N3385)),"classical music",ISNUMBER(SEARCH("music/electronic music", N3385)),"electronic music",ISNUMBER(SEARCH("music/faith", N3385)),"faith",ISNUMBER(SEARCH("music/indie rock", N3385)),"indie rock",ISNUMBER(SEARCH("music/jazz", N3385)),"jazz",ISNUMBER(SEARCH("music/metal", N3385)),"metal",ISNUMBER(SEARCH("music/pop", N3385)),"pop",ISNUMBER(SEARCH("music/rock", N3385)),"rock",ISNUMBER(SEARCH("music/world music", N3385)),"world music",ISNUMBER(SEARCH("journalism/audio", N3385)),"audio",ISNUMBER(SEARCH("photography/nature", N3385)),"nature",ISNUMBER(SEARCH("photography/people", N3385)),"people",ISNUMBER(SEARCH("photography/photobooks", N3385)),"photobooks",ISNUMBER(SEARCH("photography/places", N3385)),"places",ISNUMBER(SEARCH("publishing/art books", N3385)),"art books",ISNUMBER(SEARCH("publishing/children's books", N3385)),"children's books",ISNUMBER(SEARCH("publishing/fiction", N3385)),"fiction",ISNUMBER(SEARCH("publishing/nonfiction", N3385)),"nonfiction",ISNUMBER(SEARCH("publishing/radio &amp; podcasts", N3385)),"radio &amp; podcasts",ISNUMBER(SEARCH("publishing/translations", N3385)),"translations",ISNUMBER(SEARCH("technology/gadgets", N3385)),"gadgets",ISNUMBER(SEARCH("technology/hardware", N3385)),"hardware",ISNUMBER(SEARCH("technology/makerspaces", N3385)),"makerspaces",ISNUMBER(SEARCH("technology/space exploration", N3385)),"space exploration",ISNUMBER(SEARCH("technology/wearables", N3385)),"wearables",ISNUMBER(SEARCH("technology/web", N3385)),"web",ISNUMBER(SEARCH("theater/musical", N3385)),"musical",ISNUMBER(SEARCH("theater/plays", N3385)),"plays",ISNUMBER(SEARCH("theater/spaces", N3385)),"spaces")</f>
        <v>plays</v>
      </c>
      <c r="S3385" s="6">
        <f t="shared" si="263"/>
        <v>42524.782638888893</v>
      </c>
      <c r="T3385" s="6">
        <f t="shared" si="264"/>
        <v>42544.782638888893</v>
      </c>
    </row>
    <row r="3386" spans="1:20" ht="48" hidden="1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tr">
        <f t="shared" si="262"/>
        <v>theater</v>
      </c>
      <c r="R3386" t="str" cm="1">
        <f t="array" ref="R3386">_xlfn.IFS(ISNUMBER(SEARCH("film &amp; video/television", N3386)),"television",ISNUMBER(SEARCH("film &amp; video/animation", N3386)),"animation",ISNUMBER(SEARCH("film &amp; video/documentary", N3386)),"documentary",ISNUMBER(SEARCH("film &amp; video/drama", N3386)),"drama",ISNUMBER(SEARCH("film &amp; video/science fiction", N3386)),"science fiction",ISNUMBER(SEARCH("film &amp; video/shorts", N3386)),"shorts",ISNUMBER(SEARCH("food/food trucks", N3386)),"food trucks",ISNUMBER(SEARCH("food/restaurants", N3386)),"restaurants",ISNUMBER(SEARCH("food/small batch", N3386)),"small batch",ISNUMBER(SEARCH("games/mobile games", N3386)),"mobile games",ISNUMBER(SEARCH("games/tabletop games", N3386)),"tabletop games",ISNUMBER(SEARCH("games/video games", N3386)),"video games",ISNUMBER(SEARCH("music/classical music", N3386)),"classical music",ISNUMBER(SEARCH("music/electronic music", N3386)),"electronic music",ISNUMBER(SEARCH("music/faith", N3386)),"faith",ISNUMBER(SEARCH("music/indie rock", N3386)),"indie rock",ISNUMBER(SEARCH("music/jazz", N3386)),"jazz",ISNUMBER(SEARCH("music/metal", N3386)),"metal",ISNUMBER(SEARCH("music/pop", N3386)),"pop",ISNUMBER(SEARCH("music/rock", N3386)),"rock",ISNUMBER(SEARCH("music/world music", N3386)),"world music",ISNUMBER(SEARCH("journalism/audio", N3386)),"audio",ISNUMBER(SEARCH("photography/nature", N3386)),"nature",ISNUMBER(SEARCH("photography/people", N3386)),"people",ISNUMBER(SEARCH("photography/photobooks", N3386)),"photobooks",ISNUMBER(SEARCH("photography/places", N3386)),"places",ISNUMBER(SEARCH("publishing/art books", N3386)),"art books",ISNUMBER(SEARCH("publishing/children's books", N3386)),"children's books",ISNUMBER(SEARCH("publishing/fiction", N3386)),"fiction",ISNUMBER(SEARCH("publishing/nonfiction", N3386)),"nonfiction",ISNUMBER(SEARCH("publishing/radio &amp; podcasts", N3386)),"radio &amp; podcasts",ISNUMBER(SEARCH("publishing/translations", N3386)),"translations",ISNUMBER(SEARCH("technology/gadgets", N3386)),"gadgets",ISNUMBER(SEARCH("technology/hardware", N3386)),"hardware",ISNUMBER(SEARCH("technology/makerspaces", N3386)),"makerspaces",ISNUMBER(SEARCH("technology/space exploration", N3386)),"space exploration",ISNUMBER(SEARCH("technology/wearables", N3386)),"wearables",ISNUMBER(SEARCH("technology/web", N3386)),"web",ISNUMBER(SEARCH("theater/musical", N3386)),"musical",ISNUMBER(SEARCH("theater/plays", N3386)),"plays",ISNUMBER(SEARCH("theater/spaces", N3386)),"spaces")</f>
        <v>plays</v>
      </c>
      <c r="S3386" s="6">
        <f t="shared" si="263"/>
        <v>42292.087592592594</v>
      </c>
      <c r="T3386" s="6">
        <f t="shared" si="264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tr">
        <f t="shared" si="262"/>
        <v>theater</v>
      </c>
      <c r="R3387" t="str" cm="1">
        <f t="array" ref="R3387">_xlfn.IFS(ISNUMBER(SEARCH("film &amp; video/television", N3387)),"television",ISNUMBER(SEARCH("film &amp; video/animation", N3387)),"animation",ISNUMBER(SEARCH("film &amp; video/documentary", N3387)),"documentary",ISNUMBER(SEARCH("film &amp; video/drama", N3387)),"drama",ISNUMBER(SEARCH("film &amp; video/science fiction", N3387)),"science fiction",ISNUMBER(SEARCH("film &amp; video/shorts", N3387)),"shorts",ISNUMBER(SEARCH("food/food trucks", N3387)),"food trucks",ISNUMBER(SEARCH("food/restaurants", N3387)),"restaurants",ISNUMBER(SEARCH("food/small batch", N3387)),"small batch",ISNUMBER(SEARCH("games/mobile games", N3387)),"mobile games",ISNUMBER(SEARCH("games/tabletop games", N3387)),"tabletop games",ISNUMBER(SEARCH("games/video games", N3387)),"video games",ISNUMBER(SEARCH("music/classical music", N3387)),"classical music",ISNUMBER(SEARCH("music/electronic music", N3387)),"electronic music",ISNUMBER(SEARCH("music/faith", N3387)),"faith",ISNUMBER(SEARCH("music/indie rock", N3387)),"indie rock",ISNUMBER(SEARCH("music/jazz", N3387)),"jazz",ISNUMBER(SEARCH("music/metal", N3387)),"metal",ISNUMBER(SEARCH("music/pop", N3387)),"pop",ISNUMBER(SEARCH("music/rock", N3387)),"rock",ISNUMBER(SEARCH("music/world music", N3387)),"world music",ISNUMBER(SEARCH("journalism/audio", N3387)),"audio",ISNUMBER(SEARCH("photography/nature", N3387)),"nature",ISNUMBER(SEARCH("photography/people", N3387)),"people",ISNUMBER(SEARCH("photography/photobooks", N3387)),"photobooks",ISNUMBER(SEARCH("photography/places", N3387)),"places",ISNUMBER(SEARCH("publishing/art books", N3387)),"art books",ISNUMBER(SEARCH("publishing/children's books", N3387)),"children's books",ISNUMBER(SEARCH("publishing/fiction", N3387)),"fiction",ISNUMBER(SEARCH("publishing/nonfiction", N3387)),"nonfiction",ISNUMBER(SEARCH("publishing/radio &amp; podcasts", N3387)),"radio &amp; podcasts",ISNUMBER(SEARCH("publishing/translations", N3387)),"translations",ISNUMBER(SEARCH("technology/gadgets", N3387)),"gadgets",ISNUMBER(SEARCH("technology/hardware", N3387)),"hardware",ISNUMBER(SEARCH("technology/makerspaces", N3387)),"makerspaces",ISNUMBER(SEARCH("technology/space exploration", N3387)),"space exploration",ISNUMBER(SEARCH("technology/wearables", N3387)),"wearables",ISNUMBER(SEARCH("technology/web", N3387)),"web",ISNUMBER(SEARCH("theater/musical", N3387)),"musical",ISNUMBER(SEARCH("theater/plays", N3387)),"plays",ISNUMBER(SEARCH("theater/spaces", N3387)),"spaces")</f>
        <v>plays</v>
      </c>
      <c r="S3387" s="6">
        <f t="shared" si="263"/>
        <v>41953.8675</v>
      </c>
      <c r="T3387" s="6">
        <f t="shared" si="264"/>
        <v>41983.8675</v>
      </c>
    </row>
    <row r="3388" spans="1:20" ht="48" hidden="1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tr">
        <f t="shared" si="262"/>
        <v>theater</v>
      </c>
      <c r="R3388" t="str" cm="1">
        <f t="array" ref="R3388">_xlfn.IFS(ISNUMBER(SEARCH("film &amp; video/television", N3388)),"television",ISNUMBER(SEARCH("film &amp; video/animation", N3388)),"animation",ISNUMBER(SEARCH("film &amp; video/documentary", N3388)),"documentary",ISNUMBER(SEARCH("film &amp; video/drama", N3388)),"drama",ISNUMBER(SEARCH("film &amp; video/science fiction", N3388)),"science fiction",ISNUMBER(SEARCH("film &amp; video/shorts", N3388)),"shorts",ISNUMBER(SEARCH("food/food trucks", N3388)),"food trucks",ISNUMBER(SEARCH("food/restaurants", N3388)),"restaurants",ISNUMBER(SEARCH("food/small batch", N3388)),"small batch",ISNUMBER(SEARCH("games/mobile games", N3388)),"mobile games",ISNUMBER(SEARCH("games/tabletop games", N3388)),"tabletop games",ISNUMBER(SEARCH("games/video games", N3388)),"video games",ISNUMBER(SEARCH("music/classical music", N3388)),"classical music",ISNUMBER(SEARCH("music/electronic music", N3388)),"electronic music",ISNUMBER(SEARCH("music/faith", N3388)),"faith",ISNUMBER(SEARCH("music/indie rock", N3388)),"indie rock",ISNUMBER(SEARCH("music/jazz", N3388)),"jazz",ISNUMBER(SEARCH("music/metal", N3388)),"metal",ISNUMBER(SEARCH("music/pop", N3388)),"pop",ISNUMBER(SEARCH("music/rock", N3388)),"rock",ISNUMBER(SEARCH("music/world music", N3388)),"world music",ISNUMBER(SEARCH("journalism/audio", N3388)),"audio",ISNUMBER(SEARCH("photography/nature", N3388)),"nature",ISNUMBER(SEARCH("photography/people", N3388)),"people",ISNUMBER(SEARCH("photography/photobooks", N3388)),"photobooks",ISNUMBER(SEARCH("photography/places", N3388)),"places",ISNUMBER(SEARCH("publishing/art books", N3388)),"art books",ISNUMBER(SEARCH("publishing/children's books", N3388)),"children's books",ISNUMBER(SEARCH("publishing/fiction", N3388)),"fiction",ISNUMBER(SEARCH("publishing/nonfiction", N3388)),"nonfiction",ISNUMBER(SEARCH("publishing/radio &amp; podcasts", N3388)),"radio &amp; podcasts",ISNUMBER(SEARCH("publishing/translations", N3388)),"translations",ISNUMBER(SEARCH("technology/gadgets", N3388)),"gadgets",ISNUMBER(SEARCH("technology/hardware", N3388)),"hardware",ISNUMBER(SEARCH("technology/makerspaces", N3388)),"makerspaces",ISNUMBER(SEARCH("technology/space exploration", N3388)),"space exploration",ISNUMBER(SEARCH("technology/wearables", N3388)),"wearables",ISNUMBER(SEARCH("technology/web", N3388)),"web",ISNUMBER(SEARCH("theater/musical", N3388)),"musical",ISNUMBER(SEARCH("theater/plays", N3388)),"plays",ISNUMBER(SEARCH("theater/spaces", N3388)),"spaces")</f>
        <v>plays</v>
      </c>
      <c r="S3388" s="6">
        <f t="shared" si="263"/>
        <v>41946.644745370373</v>
      </c>
      <c r="T3388" s="6">
        <f t="shared" si="264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tr">
        <f t="shared" si="262"/>
        <v>theater</v>
      </c>
      <c r="R3389" t="str" cm="1">
        <f t="array" ref="R3389">_xlfn.IFS(ISNUMBER(SEARCH("film &amp; video/television", N3389)),"television",ISNUMBER(SEARCH("film &amp; video/animation", N3389)),"animation",ISNUMBER(SEARCH("film &amp; video/documentary", N3389)),"documentary",ISNUMBER(SEARCH("film &amp; video/drama", N3389)),"drama",ISNUMBER(SEARCH("film &amp; video/science fiction", N3389)),"science fiction",ISNUMBER(SEARCH("film &amp; video/shorts", N3389)),"shorts",ISNUMBER(SEARCH("food/food trucks", N3389)),"food trucks",ISNUMBER(SEARCH("food/restaurants", N3389)),"restaurants",ISNUMBER(SEARCH("food/small batch", N3389)),"small batch",ISNUMBER(SEARCH("games/mobile games", N3389)),"mobile games",ISNUMBER(SEARCH("games/tabletop games", N3389)),"tabletop games",ISNUMBER(SEARCH("games/video games", N3389)),"video games",ISNUMBER(SEARCH("music/classical music", N3389)),"classical music",ISNUMBER(SEARCH("music/electronic music", N3389)),"electronic music",ISNUMBER(SEARCH("music/faith", N3389)),"faith",ISNUMBER(SEARCH("music/indie rock", N3389)),"indie rock",ISNUMBER(SEARCH("music/jazz", N3389)),"jazz",ISNUMBER(SEARCH("music/metal", N3389)),"metal",ISNUMBER(SEARCH("music/pop", N3389)),"pop",ISNUMBER(SEARCH("music/rock", N3389)),"rock",ISNUMBER(SEARCH("music/world music", N3389)),"world music",ISNUMBER(SEARCH("journalism/audio", N3389)),"audio",ISNUMBER(SEARCH("photography/nature", N3389)),"nature",ISNUMBER(SEARCH("photography/people", N3389)),"people",ISNUMBER(SEARCH("photography/photobooks", N3389)),"photobooks",ISNUMBER(SEARCH("photography/places", N3389)),"places",ISNUMBER(SEARCH("publishing/art books", N3389)),"art books",ISNUMBER(SEARCH("publishing/children's books", N3389)),"children's books",ISNUMBER(SEARCH("publishing/fiction", N3389)),"fiction",ISNUMBER(SEARCH("publishing/nonfiction", N3389)),"nonfiction",ISNUMBER(SEARCH("publishing/radio &amp; podcasts", N3389)),"radio &amp; podcasts",ISNUMBER(SEARCH("publishing/translations", N3389)),"translations",ISNUMBER(SEARCH("technology/gadgets", N3389)),"gadgets",ISNUMBER(SEARCH("technology/hardware", N3389)),"hardware",ISNUMBER(SEARCH("technology/makerspaces", N3389)),"makerspaces",ISNUMBER(SEARCH("technology/space exploration", N3389)),"space exploration",ISNUMBER(SEARCH("technology/wearables", N3389)),"wearables",ISNUMBER(SEARCH("technology/web", N3389)),"web",ISNUMBER(SEARCH("theater/musical", N3389)),"musical",ISNUMBER(SEARCH("theater/plays", N3389)),"plays",ISNUMBER(SEARCH("theater/spaces", N3389)),"spaces")</f>
        <v>plays</v>
      </c>
      <c r="S3389" s="6">
        <f t="shared" si="263"/>
        <v>41947.762592592589</v>
      </c>
      <c r="T3389" s="6">
        <f t="shared" si="264"/>
        <v>41987.762592592597</v>
      </c>
    </row>
    <row r="3390" spans="1:20" ht="48" hidden="1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tr">
        <f t="shared" si="262"/>
        <v>theater</v>
      </c>
      <c r="R3390" t="str" cm="1">
        <f t="array" ref="R3390">_xlfn.IFS(ISNUMBER(SEARCH("film &amp; video/television", N3390)),"television",ISNUMBER(SEARCH("film &amp; video/animation", N3390)),"animation",ISNUMBER(SEARCH("film &amp; video/documentary", N3390)),"documentary",ISNUMBER(SEARCH("film &amp; video/drama", N3390)),"drama",ISNUMBER(SEARCH("film &amp; video/science fiction", N3390)),"science fiction",ISNUMBER(SEARCH("film &amp; video/shorts", N3390)),"shorts",ISNUMBER(SEARCH("food/food trucks", N3390)),"food trucks",ISNUMBER(SEARCH("food/restaurants", N3390)),"restaurants",ISNUMBER(SEARCH("food/small batch", N3390)),"small batch",ISNUMBER(SEARCH("games/mobile games", N3390)),"mobile games",ISNUMBER(SEARCH("games/tabletop games", N3390)),"tabletop games",ISNUMBER(SEARCH("games/video games", N3390)),"video games",ISNUMBER(SEARCH("music/classical music", N3390)),"classical music",ISNUMBER(SEARCH("music/electronic music", N3390)),"electronic music",ISNUMBER(SEARCH("music/faith", N3390)),"faith",ISNUMBER(SEARCH("music/indie rock", N3390)),"indie rock",ISNUMBER(SEARCH("music/jazz", N3390)),"jazz",ISNUMBER(SEARCH("music/metal", N3390)),"metal",ISNUMBER(SEARCH("music/pop", N3390)),"pop",ISNUMBER(SEARCH("music/rock", N3390)),"rock",ISNUMBER(SEARCH("music/world music", N3390)),"world music",ISNUMBER(SEARCH("journalism/audio", N3390)),"audio",ISNUMBER(SEARCH("photography/nature", N3390)),"nature",ISNUMBER(SEARCH("photography/people", N3390)),"people",ISNUMBER(SEARCH("photography/photobooks", N3390)),"photobooks",ISNUMBER(SEARCH("photography/places", N3390)),"places",ISNUMBER(SEARCH("publishing/art books", N3390)),"art books",ISNUMBER(SEARCH("publishing/children's books", N3390)),"children's books",ISNUMBER(SEARCH("publishing/fiction", N3390)),"fiction",ISNUMBER(SEARCH("publishing/nonfiction", N3390)),"nonfiction",ISNUMBER(SEARCH("publishing/radio &amp; podcasts", N3390)),"radio &amp; podcasts",ISNUMBER(SEARCH("publishing/translations", N3390)),"translations",ISNUMBER(SEARCH("technology/gadgets", N3390)),"gadgets",ISNUMBER(SEARCH("technology/hardware", N3390)),"hardware",ISNUMBER(SEARCH("technology/makerspaces", N3390)),"makerspaces",ISNUMBER(SEARCH("technology/space exploration", N3390)),"space exploration",ISNUMBER(SEARCH("technology/wearables", N3390)),"wearables",ISNUMBER(SEARCH("technology/web", N3390)),"web",ISNUMBER(SEARCH("theater/musical", N3390)),"musical",ISNUMBER(SEARCH("theater/plays", N3390)),"plays",ISNUMBER(SEARCH("theater/spaces", N3390)),"spaces")</f>
        <v>plays</v>
      </c>
      <c r="S3390" s="6">
        <f t="shared" si="263"/>
        <v>42143.461122685185</v>
      </c>
      <c r="T3390" s="6">
        <f t="shared" si="264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tr">
        <f t="shared" si="262"/>
        <v>theater</v>
      </c>
      <c r="R3391" t="str" cm="1">
        <f t="array" ref="R3391">_xlfn.IFS(ISNUMBER(SEARCH("film &amp; video/television", N3391)),"television",ISNUMBER(SEARCH("film &amp; video/animation", N3391)),"animation",ISNUMBER(SEARCH("film &amp; video/documentary", N3391)),"documentary",ISNUMBER(SEARCH("film &amp; video/drama", N3391)),"drama",ISNUMBER(SEARCH("film &amp; video/science fiction", N3391)),"science fiction",ISNUMBER(SEARCH("film &amp; video/shorts", N3391)),"shorts",ISNUMBER(SEARCH("food/food trucks", N3391)),"food trucks",ISNUMBER(SEARCH("food/restaurants", N3391)),"restaurants",ISNUMBER(SEARCH("food/small batch", N3391)),"small batch",ISNUMBER(SEARCH("games/mobile games", N3391)),"mobile games",ISNUMBER(SEARCH("games/tabletop games", N3391)),"tabletop games",ISNUMBER(SEARCH("games/video games", N3391)),"video games",ISNUMBER(SEARCH("music/classical music", N3391)),"classical music",ISNUMBER(SEARCH("music/electronic music", N3391)),"electronic music",ISNUMBER(SEARCH("music/faith", N3391)),"faith",ISNUMBER(SEARCH("music/indie rock", N3391)),"indie rock",ISNUMBER(SEARCH("music/jazz", N3391)),"jazz",ISNUMBER(SEARCH("music/metal", N3391)),"metal",ISNUMBER(SEARCH("music/pop", N3391)),"pop",ISNUMBER(SEARCH("music/rock", N3391)),"rock",ISNUMBER(SEARCH("music/world music", N3391)),"world music",ISNUMBER(SEARCH("journalism/audio", N3391)),"audio",ISNUMBER(SEARCH("photography/nature", N3391)),"nature",ISNUMBER(SEARCH("photography/people", N3391)),"people",ISNUMBER(SEARCH("photography/photobooks", N3391)),"photobooks",ISNUMBER(SEARCH("photography/places", N3391)),"places",ISNUMBER(SEARCH("publishing/art books", N3391)),"art books",ISNUMBER(SEARCH("publishing/children's books", N3391)),"children's books",ISNUMBER(SEARCH("publishing/fiction", N3391)),"fiction",ISNUMBER(SEARCH("publishing/nonfiction", N3391)),"nonfiction",ISNUMBER(SEARCH("publishing/radio &amp; podcasts", N3391)),"radio &amp; podcasts",ISNUMBER(SEARCH("publishing/translations", N3391)),"translations",ISNUMBER(SEARCH("technology/gadgets", N3391)),"gadgets",ISNUMBER(SEARCH("technology/hardware", N3391)),"hardware",ISNUMBER(SEARCH("technology/makerspaces", N3391)),"makerspaces",ISNUMBER(SEARCH("technology/space exploration", N3391)),"space exploration",ISNUMBER(SEARCH("technology/wearables", N3391)),"wearables",ISNUMBER(SEARCH("technology/web", N3391)),"web",ISNUMBER(SEARCH("theater/musical", N3391)),"musical",ISNUMBER(SEARCH("theater/plays", N3391)),"plays",ISNUMBER(SEARCH("theater/spaces", N3391)),"spaces")</f>
        <v>plays</v>
      </c>
      <c r="S3391" s="6">
        <f t="shared" si="263"/>
        <v>42494.563449074078</v>
      </c>
      <c r="T3391" s="6">
        <f t="shared" si="264"/>
        <v>42524.563449074078</v>
      </c>
    </row>
    <row r="3392" spans="1:20" ht="48" hidden="1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tr">
        <f t="shared" si="262"/>
        <v>theater</v>
      </c>
      <c r="R3392" t="str" cm="1">
        <f t="array" ref="R3392">_xlfn.IFS(ISNUMBER(SEARCH("film &amp; video/television", N3392)),"television",ISNUMBER(SEARCH("film &amp; video/animation", N3392)),"animation",ISNUMBER(SEARCH("film &amp; video/documentary", N3392)),"documentary",ISNUMBER(SEARCH("film &amp; video/drama", N3392)),"drama",ISNUMBER(SEARCH("film &amp; video/science fiction", N3392)),"science fiction",ISNUMBER(SEARCH("film &amp; video/shorts", N3392)),"shorts",ISNUMBER(SEARCH("food/food trucks", N3392)),"food trucks",ISNUMBER(SEARCH("food/restaurants", N3392)),"restaurants",ISNUMBER(SEARCH("food/small batch", N3392)),"small batch",ISNUMBER(SEARCH("games/mobile games", N3392)),"mobile games",ISNUMBER(SEARCH("games/tabletop games", N3392)),"tabletop games",ISNUMBER(SEARCH("games/video games", N3392)),"video games",ISNUMBER(SEARCH("music/classical music", N3392)),"classical music",ISNUMBER(SEARCH("music/electronic music", N3392)),"electronic music",ISNUMBER(SEARCH("music/faith", N3392)),"faith",ISNUMBER(SEARCH("music/indie rock", N3392)),"indie rock",ISNUMBER(SEARCH("music/jazz", N3392)),"jazz",ISNUMBER(SEARCH("music/metal", N3392)),"metal",ISNUMBER(SEARCH("music/pop", N3392)),"pop",ISNUMBER(SEARCH("music/rock", N3392)),"rock",ISNUMBER(SEARCH("music/world music", N3392)),"world music",ISNUMBER(SEARCH("journalism/audio", N3392)),"audio",ISNUMBER(SEARCH("photography/nature", N3392)),"nature",ISNUMBER(SEARCH("photography/people", N3392)),"people",ISNUMBER(SEARCH("photography/photobooks", N3392)),"photobooks",ISNUMBER(SEARCH("photography/places", N3392)),"places",ISNUMBER(SEARCH("publishing/art books", N3392)),"art books",ISNUMBER(SEARCH("publishing/children's books", N3392)),"children's books",ISNUMBER(SEARCH("publishing/fiction", N3392)),"fiction",ISNUMBER(SEARCH("publishing/nonfiction", N3392)),"nonfiction",ISNUMBER(SEARCH("publishing/radio &amp; podcasts", N3392)),"radio &amp; podcasts",ISNUMBER(SEARCH("publishing/translations", N3392)),"translations",ISNUMBER(SEARCH("technology/gadgets", N3392)),"gadgets",ISNUMBER(SEARCH("technology/hardware", N3392)),"hardware",ISNUMBER(SEARCH("technology/makerspaces", N3392)),"makerspaces",ISNUMBER(SEARCH("technology/space exploration", N3392)),"space exploration",ISNUMBER(SEARCH("technology/wearables", N3392)),"wearables",ISNUMBER(SEARCH("technology/web", N3392)),"web",ISNUMBER(SEARCH("theater/musical", N3392)),"musical",ISNUMBER(SEARCH("theater/plays", N3392)),"plays",ISNUMBER(SEARCH("theater/spaces", N3392)),"spaces")</f>
        <v>plays</v>
      </c>
      <c r="S3392" s="6">
        <f t="shared" si="263"/>
        <v>41815.774826388886</v>
      </c>
      <c r="T3392" s="6">
        <f t="shared" si="264"/>
        <v>41830.774826388886</v>
      </c>
    </row>
    <row r="3393" spans="1:20" ht="48" hidden="1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tr">
        <f t="shared" si="262"/>
        <v>theater</v>
      </c>
      <c r="R3393" t="str" cm="1">
        <f t="array" ref="R3393">_xlfn.IFS(ISNUMBER(SEARCH("film &amp; video/television", N3393)),"television",ISNUMBER(SEARCH("film &amp; video/animation", N3393)),"animation",ISNUMBER(SEARCH("film &amp; video/documentary", N3393)),"documentary",ISNUMBER(SEARCH("film &amp; video/drama", N3393)),"drama",ISNUMBER(SEARCH("film &amp; video/science fiction", N3393)),"science fiction",ISNUMBER(SEARCH("film &amp; video/shorts", N3393)),"shorts",ISNUMBER(SEARCH("food/food trucks", N3393)),"food trucks",ISNUMBER(SEARCH("food/restaurants", N3393)),"restaurants",ISNUMBER(SEARCH("food/small batch", N3393)),"small batch",ISNUMBER(SEARCH("games/mobile games", N3393)),"mobile games",ISNUMBER(SEARCH("games/tabletop games", N3393)),"tabletop games",ISNUMBER(SEARCH("games/video games", N3393)),"video games",ISNUMBER(SEARCH("music/classical music", N3393)),"classical music",ISNUMBER(SEARCH("music/electronic music", N3393)),"electronic music",ISNUMBER(SEARCH("music/faith", N3393)),"faith",ISNUMBER(SEARCH("music/indie rock", N3393)),"indie rock",ISNUMBER(SEARCH("music/jazz", N3393)),"jazz",ISNUMBER(SEARCH("music/metal", N3393)),"metal",ISNUMBER(SEARCH("music/pop", N3393)),"pop",ISNUMBER(SEARCH("music/rock", N3393)),"rock",ISNUMBER(SEARCH("music/world music", N3393)),"world music",ISNUMBER(SEARCH("journalism/audio", N3393)),"audio",ISNUMBER(SEARCH("photography/nature", N3393)),"nature",ISNUMBER(SEARCH("photography/people", N3393)),"people",ISNUMBER(SEARCH("photography/photobooks", N3393)),"photobooks",ISNUMBER(SEARCH("photography/places", N3393)),"places",ISNUMBER(SEARCH("publishing/art books", N3393)),"art books",ISNUMBER(SEARCH("publishing/children's books", N3393)),"children's books",ISNUMBER(SEARCH("publishing/fiction", N3393)),"fiction",ISNUMBER(SEARCH("publishing/nonfiction", N3393)),"nonfiction",ISNUMBER(SEARCH("publishing/radio &amp; podcasts", N3393)),"radio &amp; podcasts",ISNUMBER(SEARCH("publishing/translations", N3393)),"translations",ISNUMBER(SEARCH("technology/gadgets", N3393)),"gadgets",ISNUMBER(SEARCH("technology/hardware", N3393)),"hardware",ISNUMBER(SEARCH("technology/makerspaces", N3393)),"makerspaces",ISNUMBER(SEARCH("technology/space exploration", N3393)),"space exploration",ISNUMBER(SEARCH("technology/wearables", N3393)),"wearables",ISNUMBER(SEARCH("technology/web", N3393)),"web",ISNUMBER(SEARCH("theater/musical", N3393)),"musical",ISNUMBER(SEARCH("theater/plays", N3393)),"plays",ISNUMBER(SEARCH("theater/spaces", N3393)),"spaces")</f>
        <v>plays</v>
      </c>
      <c r="S3393" s="6">
        <f t="shared" si="263"/>
        <v>41830.545694444445</v>
      </c>
      <c r="T3393" s="6">
        <f t="shared" si="264"/>
        <v>41859.936111111114</v>
      </c>
    </row>
    <row r="3394" spans="1:20" ht="48" hidden="1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tr">
        <f t="shared" si="262"/>
        <v>theater</v>
      </c>
      <c r="R3394" t="str" cm="1">
        <f t="array" ref="R3394">_xlfn.IFS(ISNUMBER(SEARCH("film &amp; video/television", N3394)),"television",ISNUMBER(SEARCH("film &amp; video/animation", N3394)),"animation",ISNUMBER(SEARCH("film &amp; video/documentary", N3394)),"documentary",ISNUMBER(SEARCH("film &amp; video/drama", N3394)),"drama",ISNUMBER(SEARCH("film &amp; video/science fiction", N3394)),"science fiction",ISNUMBER(SEARCH("film &amp; video/shorts", N3394)),"shorts",ISNUMBER(SEARCH("food/food trucks", N3394)),"food trucks",ISNUMBER(SEARCH("food/restaurants", N3394)),"restaurants",ISNUMBER(SEARCH("food/small batch", N3394)),"small batch",ISNUMBER(SEARCH("games/mobile games", N3394)),"mobile games",ISNUMBER(SEARCH("games/tabletop games", N3394)),"tabletop games",ISNUMBER(SEARCH("games/video games", N3394)),"video games",ISNUMBER(SEARCH("music/classical music", N3394)),"classical music",ISNUMBER(SEARCH("music/electronic music", N3394)),"electronic music",ISNUMBER(SEARCH("music/faith", N3394)),"faith",ISNUMBER(SEARCH("music/indie rock", N3394)),"indie rock",ISNUMBER(SEARCH("music/jazz", N3394)),"jazz",ISNUMBER(SEARCH("music/metal", N3394)),"metal",ISNUMBER(SEARCH("music/pop", N3394)),"pop",ISNUMBER(SEARCH("music/rock", N3394)),"rock",ISNUMBER(SEARCH("music/world music", N3394)),"world music",ISNUMBER(SEARCH("journalism/audio", N3394)),"audio",ISNUMBER(SEARCH("photography/nature", N3394)),"nature",ISNUMBER(SEARCH("photography/people", N3394)),"people",ISNUMBER(SEARCH("photography/photobooks", N3394)),"photobooks",ISNUMBER(SEARCH("photography/places", N3394)),"places",ISNUMBER(SEARCH("publishing/art books", N3394)),"art books",ISNUMBER(SEARCH("publishing/children's books", N3394)),"children's books",ISNUMBER(SEARCH("publishing/fiction", N3394)),"fiction",ISNUMBER(SEARCH("publishing/nonfiction", N3394)),"nonfiction",ISNUMBER(SEARCH("publishing/radio &amp; podcasts", N3394)),"radio &amp; podcasts",ISNUMBER(SEARCH("publishing/translations", N3394)),"translations",ISNUMBER(SEARCH("technology/gadgets", N3394)),"gadgets",ISNUMBER(SEARCH("technology/hardware", N3394)),"hardware",ISNUMBER(SEARCH("technology/makerspaces", N3394)),"makerspaces",ISNUMBER(SEARCH("technology/space exploration", N3394)),"space exploration",ISNUMBER(SEARCH("technology/wearables", N3394)),"wearables",ISNUMBER(SEARCH("technology/web", N3394)),"web",ISNUMBER(SEARCH("theater/musical", N3394)),"musical",ISNUMBER(SEARCH("theater/plays", N3394)),"plays",ISNUMBER(SEARCH("theater/spaces", N3394)),"spaces")</f>
        <v>plays</v>
      </c>
      <c r="S3394" s="6">
        <f t="shared" si="263"/>
        <v>42446.845543981486</v>
      </c>
      <c r="T3394" s="6">
        <f t="shared" si="264"/>
        <v>42496.845543981486</v>
      </c>
    </row>
    <row r="3395" spans="1:20" ht="48" hidden="1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(E3395/D3395)*100</f>
        <v>105.80000000000001</v>
      </c>
      <c r="P3395">
        <f t="shared" ref="P3395:P3458" si="266">(E3395/L3395)</f>
        <v>36.06818181818182</v>
      </c>
      <c r="Q3395" t="str">
        <f t="shared" ref="Q3395:Q3458" si="267">_xlfn.IFS(ISNUMBER(SEARCH("film &amp; video", N3395)),"film &amp; video",ISNUMBER(SEARCH("food", N3395)),"food",ISNUMBER(SEARCH("games", N3395)),"games",ISNUMBER(SEARCH("journalism", N3395)),"journalism",ISNUMBER(SEARCH("music", N3395)),"music",ISNUMBER(SEARCH("photography", N3395)),"photography",ISNUMBER(SEARCH("publishing", N3395)),"publishing",ISNUMBER(SEARCH("technology", N3395)),"technology",ISNUMBER(SEARCH("theater", N3395)),"theater")</f>
        <v>theater</v>
      </c>
      <c r="R3395" t="str" cm="1">
        <f t="array" ref="R3395">_xlfn.IFS(ISNUMBER(SEARCH("film &amp; video/television", N3395)),"television",ISNUMBER(SEARCH("film &amp; video/animation", N3395)),"animation",ISNUMBER(SEARCH("film &amp; video/documentary", N3395)),"documentary",ISNUMBER(SEARCH("film &amp; video/drama", N3395)),"drama",ISNUMBER(SEARCH("film &amp; video/science fiction", N3395)),"science fiction",ISNUMBER(SEARCH("film &amp; video/shorts", N3395)),"shorts",ISNUMBER(SEARCH("food/food trucks", N3395)),"food trucks",ISNUMBER(SEARCH("food/restaurants", N3395)),"restaurants",ISNUMBER(SEARCH("food/small batch", N3395)),"small batch",ISNUMBER(SEARCH("games/mobile games", N3395)),"mobile games",ISNUMBER(SEARCH("games/tabletop games", N3395)),"tabletop games",ISNUMBER(SEARCH("games/video games", N3395)),"video games",ISNUMBER(SEARCH("music/classical music", N3395)),"classical music",ISNUMBER(SEARCH("music/electronic music", N3395)),"electronic music",ISNUMBER(SEARCH("music/faith", N3395)),"faith",ISNUMBER(SEARCH("music/indie rock", N3395)),"indie rock",ISNUMBER(SEARCH("music/jazz", N3395)),"jazz",ISNUMBER(SEARCH("music/metal", N3395)),"metal",ISNUMBER(SEARCH("music/pop", N3395)),"pop",ISNUMBER(SEARCH("music/rock", N3395)),"rock",ISNUMBER(SEARCH("music/world music", N3395)),"world music",ISNUMBER(SEARCH("journalism/audio", N3395)),"audio",ISNUMBER(SEARCH("photography/nature", N3395)),"nature",ISNUMBER(SEARCH("photography/people", N3395)),"people",ISNUMBER(SEARCH("photography/photobooks", N3395)),"photobooks",ISNUMBER(SEARCH("photography/places", N3395)),"places",ISNUMBER(SEARCH("publishing/art books", N3395)),"art books",ISNUMBER(SEARCH("publishing/children's books", N3395)),"children's books",ISNUMBER(SEARCH("publishing/fiction", N3395)),"fiction",ISNUMBER(SEARCH("publishing/nonfiction", N3395)),"nonfiction",ISNUMBER(SEARCH("publishing/radio &amp; podcasts", N3395)),"radio &amp; podcasts",ISNUMBER(SEARCH("publishing/translations", N3395)),"translations",ISNUMBER(SEARCH("technology/gadgets", N3395)),"gadgets",ISNUMBER(SEARCH("technology/hardware", N3395)),"hardware",ISNUMBER(SEARCH("technology/makerspaces", N3395)),"makerspaces",ISNUMBER(SEARCH("technology/space exploration", N3395)),"space exploration",ISNUMBER(SEARCH("technology/wearables", N3395)),"wearables",ISNUMBER(SEARCH("technology/web", N3395)),"web",ISNUMBER(SEARCH("theater/musical", N3395)),"musical",ISNUMBER(SEARCH("theater/plays", N3395)),"plays",ISNUMBER(SEARCH("theater/spaces", N3395)),"spaces")</f>
        <v>plays</v>
      </c>
      <c r="S3395" s="6">
        <f t="shared" ref="S3395:S3458" si="268">(((J3395/60)/60)/24)+DATE(1970,1,1)</f>
        <v>41923.921643518523</v>
      </c>
      <c r="T3395" s="6">
        <f t="shared" ref="T3395:T3458" si="269">(((I3395/60)/60)/24)+DATE(1970,1,1)</f>
        <v>41949.031944444447</v>
      </c>
    </row>
    <row r="3396" spans="1:20" ht="48" hidden="1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tr">
        <f t="shared" si="267"/>
        <v>theater</v>
      </c>
      <c r="R3396" t="str" cm="1">
        <f t="array" ref="R3396">_xlfn.IFS(ISNUMBER(SEARCH("film &amp; video/television", N3396)),"television",ISNUMBER(SEARCH("film &amp; video/animation", N3396)),"animation",ISNUMBER(SEARCH("film &amp; video/documentary", N3396)),"documentary",ISNUMBER(SEARCH("film &amp; video/drama", N3396)),"drama",ISNUMBER(SEARCH("film &amp; video/science fiction", N3396)),"science fiction",ISNUMBER(SEARCH("film &amp; video/shorts", N3396)),"shorts",ISNUMBER(SEARCH("food/food trucks", N3396)),"food trucks",ISNUMBER(SEARCH("food/restaurants", N3396)),"restaurants",ISNUMBER(SEARCH("food/small batch", N3396)),"small batch",ISNUMBER(SEARCH("games/mobile games", N3396)),"mobile games",ISNUMBER(SEARCH("games/tabletop games", N3396)),"tabletop games",ISNUMBER(SEARCH("games/video games", N3396)),"video games",ISNUMBER(SEARCH("music/classical music", N3396)),"classical music",ISNUMBER(SEARCH("music/electronic music", N3396)),"electronic music",ISNUMBER(SEARCH("music/faith", N3396)),"faith",ISNUMBER(SEARCH("music/indie rock", N3396)),"indie rock",ISNUMBER(SEARCH("music/jazz", N3396)),"jazz",ISNUMBER(SEARCH("music/metal", N3396)),"metal",ISNUMBER(SEARCH("music/pop", N3396)),"pop",ISNUMBER(SEARCH("music/rock", N3396)),"rock",ISNUMBER(SEARCH("music/world music", N3396)),"world music",ISNUMBER(SEARCH("journalism/audio", N3396)),"audio",ISNUMBER(SEARCH("photography/nature", N3396)),"nature",ISNUMBER(SEARCH("photography/people", N3396)),"people",ISNUMBER(SEARCH("photography/photobooks", N3396)),"photobooks",ISNUMBER(SEARCH("photography/places", N3396)),"places",ISNUMBER(SEARCH("publishing/art books", N3396)),"art books",ISNUMBER(SEARCH("publishing/children's books", N3396)),"children's books",ISNUMBER(SEARCH("publishing/fiction", N3396)),"fiction",ISNUMBER(SEARCH("publishing/nonfiction", N3396)),"nonfiction",ISNUMBER(SEARCH("publishing/radio &amp; podcasts", N3396)),"radio &amp; podcasts",ISNUMBER(SEARCH("publishing/translations", N3396)),"translations",ISNUMBER(SEARCH("technology/gadgets", N3396)),"gadgets",ISNUMBER(SEARCH("technology/hardware", N3396)),"hardware",ISNUMBER(SEARCH("technology/makerspaces", N3396)),"makerspaces",ISNUMBER(SEARCH("technology/space exploration", N3396)),"space exploration",ISNUMBER(SEARCH("technology/wearables", N3396)),"wearables",ISNUMBER(SEARCH("technology/web", N3396)),"web",ISNUMBER(SEARCH("theater/musical", N3396)),"musical",ISNUMBER(SEARCH("theater/plays", N3396)),"plays",ISNUMBER(SEARCH("theater/spaces", N3396)),"spaces")</f>
        <v>plays</v>
      </c>
      <c r="S3396" s="6">
        <f t="shared" si="268"/>
        <v>41817.59542824074</v>
      </c>
      <c r="T3396" s="6">
        <f t="shared" si="269"/>
        <v>41847.59542824074</v>
      </c>
    </row>
    <row r="3397" spans="1:20" ht="32" hidden="1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tr">
        <f t="shared" si="267"/>
        <v>theater</v>
      </c>
      <c r="R3397" t="str" cm="1">
        <f t="array" ref="R3397">_xlfn.IFS(ISNUMBER(SEARCH("film &amp; video/television", N3397)),"television",ISNUMBER(SEARCH("film &amp; video/animation", N3397)),"animation",ISNUMBER(SEARCH("film &amp; video/documentary", N3397)),"documentary",ISNUMBER(SEARCH("film &amp; video/drama", N3397)),"drama",ISNUMBER(SEARCH("film &amp; video/science fiction", N3397)),"science fiction",ISNUMBER(SEARCH("film &amp; video/shorts", N3397)),"shorts",ISNUMBER(SEARCH("food/food trucks", N3397)),"food trucks",ISNUMBER(SEARCH("food/restaurants", N3397)),"restaurants",ISNUMBER(SEARCH("food/small batch", N3397)),"small batch",ISNUMBER(SEARCH("games/mobile games", N3397)),"mobile games",ISNUMBER(SEARCH("games/tabletop games", N3397)),"tabletop games",ISNUMBER(SEARCH("games/video games", N3397)),"video games",ISNUMBER(SEARCH("music/classical music", N3397)),"classical music",ISNUMBER(SEARCH("music/electronic music", N3397)),"electronic music",ISNUMBER(SEARCH("music/faith", N3397)),"faith",ISNUMBER(SEARCH("music/indie rock", N3397)),"indie rock",ISNUMBER(SEARCH("music/jazz", N3397)),"jazz",ISNUMBER(SEARCH("music/metal", N3397)),"metal",ISNUMBER(SEARCH("music/pop", N3397)),"pop",ISNUMBER(SEARCH("music/rock", N3397)),"rock",ISNUMBER(SEARCH("music/world music", N3397)),"world music",ISNUMBER(SEARCH("journalism/audio", N3397)),"audio",ISNUMBER(SEARCH("photography/nature", N3397)),"nature",ISNUMBER(SEARCH("photography/people", N3397)),"people",ISNUMBER(SEARCH("photography/photobooks", N3397)),"photobooks",ISNUMBER(SEARCH("photography/places", N3397)),"places",ISNUMBER(SEARCH("publishing/art books", N3397)),"art books",ISNUMBER(SEARCH("publishing/children's books", N3397)),"children's books",ISNUMBER(SEARCH("publishing/fiction", N3397)),"fiction",ISNUMBER(SEARCH("publishing/nonfiction", N3397)),"nonfiction",ISNUMBER(SEARCH("publishing/radio &amp; podcasts", N3397)),"radio &amp; podcasts",ISNUMBER(SEARCH("publishing/translations", N3397)),"translations",ISNUMBER(SEARCH("technology/gadgets", N3397)),"gadgets",ISNUMBER(SEARCH("technology/hardware", N3397)),"hardware",ISNUMBER(SEARCH("technology/makerspaces", N3397)),"makerspaces",ISNUMBER(SEARCH("technology/space exploration", N3397)),"space exploration",ISNUMBER(SEARCH("technology/wearables", N3397)),"wearables",ISNUMBER(SEARCH("technology/web", N3397)),"web",ISNUMBER(SEARCH("theater/musical", N3397)),"musical",ISNUMBER(SEARCH("theater/plays", N3397)),"plays",ISNUMBER(SEARCH("theater/spaces", N3397)),"spaces")</f>
        <v>plays</v>
      </c>
      <c r="S3397" s="6">
        <f t="shared" si="268"/>
        <v>42140.712314814817</v>
      </c>
      <c r="T3397" s="6">
        <f t="shared" si="269"/>
        <v>42154.756944444445</v>
      </c>
    </row>
    <row r="3398" spans="1:20" ht="48" hidden="1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tr">
        <f t="shared" si="267"/>
        <v>theater</v>
      </c>
      <c r="R3398" t="str" cm="1">
        <f t="array" ref="R3398">_xlfn.IFS(ISNUMBER(SEARCH("film &amp; video/television", N3398)),"television",ISNUMBER(SEARCH("film &amp; video/animation", N3398)),"animation",ISNUMBER(SEARCH("film &amp; video/documentary", N3398)),"documentary",ISNUMBER(SEARCH("film &amp; video/drama", N3398)),"drama",ISNUMBER(SEARCH("film &amp; video/science fiction", N3398)),"science fiction",ISNUMBER(SEARCH("film &amp; video/shorts", N3398)),"shorts",ISNUMBER(SEARCH("food/food trucks", N3398)),"food trucks",ISNUMBER(SEARCH("food/restaurants", N3398)),"restaurants",ISNUMBER(SEARCH("food/small batch", N3398)),"small batch",ISNUMBER(SEARCH("games/mobile games", N3398)),"mobile games",ISNUMBER(SEARCH("games/tabletop games", N3398)),"tabletop games",ISNUMBER(SEARCH("games/video games", N3398)),"video games",ISNUMBER(SEARCH("music/classical music", N3398)),"classical music",ISNUMBER(SEARCH("music/electronic music", N3398)),"electronic music",ISNUMBER(SEARCH("music/faith", N3398)),"faith",ISNUMBER(SEARCH("music/indie rock", N3398)),"indie rock",ISNUMBER(SEARCH("music/jazz", N3398)),"jazz",ISNUMBER(SEARCH("music/metal", N3398)),"metal",ISNUMBER(SEARCH("music/pop", N3398)),"pop",ISNUMBER(SEARCH("music/rock", N3398)),"rock",ISNUMBER(SEARCH("music/world music", N3398)),"world music",ISNUMBER(SEARCH("journalism/audio", N3398)),"audio",ISNUMBER(SEARCH("photography/nature", N3398)),"nature",ISNUMBER(SEARCH("photography/people", N3398)),"people",ISNUMBER(SEARCH("photography/photobooks", N3398)),"photobooks",ISNUMBER(SEARCH("photography/places", N3398)),"places",ISNUMBER(SEARCH("publishing/art books", N3398)),"art books",ISNUMBER(SEARCH("publishing/children's books", N3398)),"children's books",ISNUMBER(SEARCH("publishing/fiction", N3398)),"fiction",ISNUMBER(SEARCH("publishing/nonfiction", N3398)),"nonfiction",ISNUMBER(SEARCH("publishing/radio &amp; podcasts", N3398)),"radio &amp; podcasts",ISNUMBER(SEARCH("publishing/translations", N3398)),"translations",ISNUMBER(SEARCH("technology/gadgets", N3398)),"gadgets",ISNUMBER(SEARCH("technology/hardware", N3398)),"hardware",ISNUMBER(SEARCH("technology/makerspaces", N3398)),"makerspaces",ISNUMBER(SEARCH("technology/space exploration", N3398)),"space exploration",ISNUMBER(SEARCH("technology/wearables", N3398)),"wearables",ISNUMBER(SEARCH("technology/web", N3398)),"web",ISNUMBER(SEARCH("theater/musical", N3398)),"musical",ISNUMBER(SEARCH("theater/plays", N3398)),"plays",ISNUMBER(SEARCH("theater/spaces", N3398)),"spaces")</f>
        <v>plays</v>
      </c>
      <c r="S3398" s="6">
        <f t="shared" si="268"/>
        <v>41764.44663194444</v>
      </c>
      <c r="T3398" s="6">
        <f t="shared" si="269"/>
        <v>41791.165972222225</v>
      </c>
    </row>
    <row r="3399" spans="1:20" ht="32" hidden="1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tr">
        <f t="shared" si="267"/>
        <v>theater</v>
      </c>
      <c r="R3399" t="str" cm="1">
        <f t="array" ref="R3399">_xlfn.IFS(ISNUMBER(SEARCH("film &amp; video/television", N3399)),"television",ISNUMBER(SEARCH("film &amp; video/animation", N3399)),"animation",ISNUMBER(SEARCH("film &amp; video/documentary", N3399)),"documentary",ISNUMBER(SEARCH("film &amp; video/drama", N3399)),"drama",ISNUMBER(SEARCH("film &amp; video/science fiction", N3399)),"science fiction",ISNUMBER(SEARCH("film &amp; video/shorts", N3399)),"shorts",ISNUMBER(SEARCH("food/food trucks", N3399)),"food trucks",ISNUMBER(SEARCH("food/restaurants", N3399)),"restaurants",ISNUMBER(SEARCH("food/small batch", N3399)),"small batch",ISNUMBER(SEARCH("games/mobile games", N3399)),"mobile games",ISNUMBER(SEARCH("games/tabletop games", N3399)),"tabletop games",ISNUMBER(SEARCH("games/video games", N3399)),"video games",ISNUMBER(SEARCH("music/classical music", N3399)),"classical music",ISNUMBER(SEARCH("music/electronic music", N3399)),"electronic music",ISNUMBER(SEARCH("music/faith", N3399)),"faith",ISNUMBER(SEARCH("music/indie rock", N3399)),"indie rock",ISNUMBER(SEARCH("music/jazz", N3399)),"jazz",ISNUMBER(SEARCH("music/metal", N3399)),"metal",ISNUMBER(SEARCH("music/pop", N3399)),"pop",ISNUMBER(SEARCH("music/rock", N3399)),"rock",ISNUMBER(SEARCH("music/world music", N3399)),"world music",ISNUMBER(SEARCH("journalism/audio", N3399)),"audio",ISNUMBER(SEARCH("photography/nature", N3399)),"nature",ISNUMBER(SEARCH("photography/people", N3399)),"people",ISNUMBER(SEARCH("photography/photobooks", N3399)),"photobooks",ISNUMBER(SEARCH("photography/places", N3399)),"places",ISNUMBER(SEARCH("publishing/art books", N3399)),"art books",ISNUMBER(SEARCH("publishing/children's books", N3399)),"children's books",ISNUMBER(SEARCH("publishing/fiction", N3399)),"fiction",ISNUMBER(SEARCH("publishing/nonfiction", N3399)),"nonfiction",ISNUMBER(SEARCH("publishing/radio &amp; podcasts", N3399)),"radio &amp; podcasts",ISNUMBER(SEARCH("publishing/translations", N3399)),"translations",ISNUMBER(SEARCH("technology/gadgets", N3399)),"gadgets",ISNUMBER(SEARCH("technology/hardware", N3399)),"hardware",ISNUMBER(SEARCH("technology/makerspaces", N3399)),"makerspaces",ISNUMBER(SEARCH("technology/space exploration", N3399)),"space exploration",ISNUMBER(SEARCH("technology/wearables", N3399)),"wearables",ISNUMBER(SEARCH("technology/web", N3399)),"web",ISNUMBER(SEARCH("theater/musical", N3399)),"musical",ISNUMBER(SEARCH("theater/plays", N3399)),"plays",ISNUMBER(SEARCH("theater/spaces", N3399)),"spaces")</f>
        <v>plays</v>
      </c>
      <c r="S3399" s="6">
        <f t="shared" si="268"/>
        <v>42378.478344907402</v>
      </c>
      <c r="T3399" s="6">
        <f t="shared" si="269"/>
        <v>42418.916666666672</v>
      </c>
    </row>
    <row r="3400" spans="1:20" ht="48" hidden="1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tr">
        <f t="shared" si="267"/>
        <v>theater</v>
      </c>
      <c r="R3400" t="str" cm="1">
        <f t="array" ref="R3400">_xlfn.IFS(ISNUMBER(SEARCH("film &amp; video/television", N3400)),"television",ISNUMBER(SEARCH("film &amp; video/animation", N3400)),"animation",ISNUMBER(SEARCH("film &amp; video/documentary", N3400)),"documentary",ISNUMBER(SEARCH("film &amp; video/drama", N3400)),"drama",ISNUMBER(SEARCH("film &amp; video/science fiction", N3400)),"science fiction",ISNUMBER(SEARCH("film &amp; video/shorts", N3400)),"shorts",ISNUMBER(SEARCH("food/food trucks", N3400)),"food trucks",ISNUMBER(SEARCH("food/restaurants", N3400)),"restaurants",ISNUMBER(SEARCH("food/small batch", N3400)),"small batch",ISNUMBER(SEARCH("games/mobile games", N3400)),"mobile games",ISNUMBER(SEARCH("games/tabletop games", N3400)),"tabletop games",ISNUMBER(SEARCH("games/video games", N3400)),"video games",ISNUMBER(SEARCH("music/classical music", N3400)),"classical music",ISNUMBER(SEARCH("music/electronic music", N3400)),"electronic music",ISNUMBER(SEARCH("music/faith", N3400)),"faith",ISNUMBER(SEARCH("music/indie rock", N3400)),"indie rock",ISNUMBER(SEARCH("music/jazz", N3400)),"jazz",ISNUMBER(SEARCH("music/metal", N3400)),"metal",ISNUMBER(SEARCH("music/pop", N3400)),"pop",ISNUMBER(SEARCH("music/rock", N3400)),"rock",ISNUMBER(SEARCH("music/world music", N3400)),"world music",ISNUMBER(SEARCH("journalism/audio", N3400)),"audio",ISNUMBER(SEARCH("photography/nature", N3400)),"nature",ISNUMBER(SEARCH("photography/people", N3400)),"people",ISNUMBER(SEARCH("photography/photobooks", N3400)),"photobooks",ISNUMBER(SEARCH("photography/places", N3400)),"places",ISNUMBER(SEARCH("publishing/art books", N3400)),"art books",ISNUMBER(SEARCH("publishing/children's books", N3400)),"children's books",ISNUMBER(SEARCH("publishing/fiction", N3400)),"fiction",ISNUMBER(SEARCH("publishing/nonfiction", N3400)),"nonfiction",ISNUMBER(SEARCH("publishing/radio &amp; podcasts", N3400)),"radio &amp; podcasts",ISNUMBER(SEARCH("publishing/translations", N3400)),"translations",ISNUMBER(SEARCH("technology/gadgets", N3400)),"gadgets",ISNUMBER(SEARCH("technology/hardware", N3400)),"hardware",ISNUMBER(SEARCH("technology/makerspaces", N3400)),"makerspaces",ISNUMBER(SEARCH("technology/space exploration", N3400)),"space exploration",ISNUMBER(SEARCH("technology/wearables", N3400)),"wearables",ISNUMBER(SEARCH("technology/web", N3400)),"web",ISNUMBER(SEARCH("theater/musical", N3400)),"musical",ISNUMBER(SEARCH("theater/plays", N3400)),"plays",ISNUMBER(SEARCH("theater/spaces", N3400)),"spaces")</f>
        <v>plays</v>
      </c>
      <c r="S3400" s="6">
        <f t="shared" si="268"/>
        <v>41941.75203703704</v>
      </c>
      <c r="T3400" s="6">
        <f t="shared" si="269"/>
        <v>41964.708333333328</v>
      </c>
    </row>
    <row r="3401" spans="1:20" ht="48" hidden="1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tr">
        <f t="shared" si="267"/>
        <v>theater</v>
      </c>
      <c r="R3401" t="str" cm="1">
        <f t="array" ref="R3401">_xlfn.IFS(ISNUMBER(SEARCH("film &amp; video/television", N3401)),"television",ISNUMBER(SEARCH("film &amp; video/animation", N3401)),"animation",ISNUMBER(SEARCH("film &amp; video/documentary", N3401)),"documentary",ISNUMBER(SEARCH("film &amp; video/drama", N3401)),"drama",ISNUMBER(SEARCH("film &amp; video/science fiction", N3401)),"science fiction",ISNUMBER(SEARCH("film &amp; video/shorts", N3401)),"shorts",ISNUMBER(SEARCH("food/food trucks", N3401)),"food trucks",ISNUMBER(SEARCH("food/restaurants", N3401)),"restaurants",ISNUMBER(SEARCH("food/small batch", N3401)),"small batch",ISNUMBER(SEARCH("games/mobile games", N3401)),"mobile games",ISNUMBER(SEARCH("games/tabletop games", N3401)),"tabletop games",ISNUMBER(SEARCH("games/video games", N3401)),"video games",ISNUMBER(SEARCH("music/classical music", N3401)),"classical music",ISNUMBER(SEARCH("music/electronic music", N3401)),"electronic music",ISNUMBER(SEARCH("music/faith", N3401)),"faith",ISNUMBER(SEARCH("music/indie rock", N3401)),"indie rock",ISNUMBER(SEARCH("music/jazz", N3401)),"jazz",ISNUMBER(SEARCH("music/metal", N3401)),"metal",ISNUMBER(SEARCH("music/pop", N3401)),"pop",ISNUMBER(SEARCH("music/rock", N3401)),"rock",ISNUMBER(SEARCH("music/world music", N3401)),"world music",ISNUMBER(SEARCH("journalism/audio", N3401)),"audio",ISNUMBER(SEARCH("photography/nature", N3401)),"nature",ISNUMBER(SEARCH("photography/people", N3401)),"people",ISNUMBER(SEARCH("photography/photobooks", N3401)),"photobooks",ISNUMBER(SEARCH("photography/places", N3401)),"places",ISNUMBER(SEARCH("publishing/art books", N3401)),"art books",ISNUMBER(SEARCH("publishing/children's books", N3401)),"children's books",ISNUMBER(SEARCH("publishing/fiction", N3401)),"fiction",ISNUMBER(SEARCH("publishing/nonfiction", N3401)),"nonfiction",ISNUMBER(SEARCH("publishing/radio &amp; podcasts", N3401)),"radio &amp; podcasts",ISNUMBER(SEARCH("publishing/translations", N3401)),"translations",ISNUMBER(SEARCH("technology/gadgets", N3401)),"gadgets",ISNUMBER(SEARCH("technology/hardware", N3401)),"hardware",ISNUMBER(SEARCH("technology/makerspaces", N3401)),"makerspaces",ISNUMBER(SEARCH("technology/space exploration", N3401)),"space exploration",ISNUMBER(SEARCH("technology/wearables", N3401)),"wearables",ISNUMBER(SEARCH("technology/web", N3401)),"web",ISNUMBER(SEARCH("theater/musical", N3401)),"musical",ISNUMBER(SEARCH("theater/plays", N3401)),"plays",ISNUMBER(SEARCH("theater/spaces", N3401)),"spaces")</f>
        <v>plays</v>
      </c>
      <c r="S3401" s="6">
        <f t="shared" si="268"/>
        <v>42026.920428240745</v>
      </c>
      <c r="T3401" s="6">
        <f t="shared" si="269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tr">
        <f t="shared" si="267"/>
        <v>theater</v>
      </c>
      <c r="R3402" t="str" cm="1">
        <f t="array" ref="R3402">_xlfn.IFS(ISNUMBER(SEARCH("film &amp; video/television", N3402)),"television",ISNUMBER(SEARCH("film &amp; video/animation", N3402)),"animation",ISNUMBER(SEARCH("film &amp; video/documentary", N3402)),"documentary",ISNUMBER(SEARCH("film &amp; video/drama", N3402)),"drama",ISNUMBER(SEARCH("film &amp; video/science fiction", N3402)),"science fiction",ISNUMBER(SEARCH("film &amp; video/shorts", N3402)),"shorts",ISNUMBER(SEARCH("food/food trucks", N3402)),"food trucks",ISNUMBER(SEARCH("food/restaurants", N3402)),"restaurants",ISNUMBER(SEARCH("food/small batch", N3402)),"small batch",ISNUMBER(SEARCH("games/mobile games", N3402)),"mobile games",ISNUMBER(SEARCH("games/tabletop games", N3402)),"tabletop games",ISNUMBER(SEARCH("games/video games", N3402)),"video games",ISNUMBER(SEARCH("music/classical music", N3402)),"classical music",ISNUMBER(SEARCH("music/electronic music", N3402)),"electronic music",ISNUMBER(SEARCH("music/faith", N3402)),"faith",ISNUMBER(SEARCH("music/indie rock", N3402)),"indie rock",ISNUMBER(SEARCH("music/jazz", N3402)),"jazz",ISNUMBER(SEARCH("music/metal", N3402)),"metal",ISNUMBER(SEARCH("music/pop", N3402)),"pop",ISNUMBER(SEARCH("music/rock", N3402)),"rock",ISNUMBER(SEARCH("music/world music", N3402)),"world music",ISNUMBER(SEARCH("journalism/audio", N3402)),"audio",ISNUMBER(SEARCH("photography/nature", N3402)),"nature",ISNUMBER(SEARCH("photography/people", N3402)),"people",ISNUMBER(SEARCH("photography/photobooks", N3402)),"photobooks",ISNUMBER(SEARCH("photography/places", N3402)),"places",ISNUMBER(SEARCH("publishing/art books", N3402)),"art books",ISNUMBER(SEARCH("publishing/children's books", N3402)),"children's books",ISNUMBER(SEARCH("publishing/fiction", N3402)),"fiction",ISNUMBER(SEARCH("publishing/nonfiction", N3402)),"nonfiction",ISNUMBER(SEARCH("publishing/radio &amp; podcasts", N3402)),"radio &amp; podcasts",ISNUMBER(SEARCH("publishing/translations", N3402)),"translations",ISNUMBER(SEARCH("technology/gadgets", N3402)),"gadgets",ISNUMBER(SEARCH("technology/hardware", N3402)),"hardware",ISNUMBER(SEARCH("technology/makerspaces", N3402)),"makerspaces",ISNUMBER(SEARCH("technology/space exploration", N3402)),"space exploration",ISNUMBER(SEARCH("technology/wearables", N3402)),"wearables",ISNUMBER(SEARCH("technology/web", N3402)),"web",ISNUMBER(SEARCH("theater/musical", N3402)),"musical",ISNUMBER(SEARCH("theater/plays", N3402)),"plays",ISNUMBER(SEARCH("theater/spaces", N3402)),"spaces")</f>
        <v>plays</v>
      </c>
      <c r="S3402" s="6">
        <f t="shared" si="268"/>
        <v>41834.953865740739</v>
      </c>
      <c r="T3402" s="6">
        <f t="shared" si="269"/>
        <v>41879.953865740739</v>
      </c>
    </row>
    <row r="3403" spans="1:20" ht="48" hidden="1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tr">
        <f t="shared" si="267"/>
        <v>theater</v>
      </c>
      <c r="R3403" t="str" cm="1">
        <f t="array" ref="R3403">_xlfn.IFS(ISNUMBER(SEARCH("film &amp; video/television", N3403)),"television",ISNUMBER(SEARCH("film &amp; video/animation", N3403)),"animation",ISNUMBER(SEARCH("film &amp; video/documentary", N3403)),"documentary",ISNUMBER(SEARCH("film &amp; video/drama", N3403)),"drama",ISNUMBER(SEARCH("film &amp; video/science fiction", N3403)),"science fiction",ISNUMBER(SEARCH("film &amp; video/shorts", N3403)),"shorts",ISNUMBER(SEARCH("food/food trucks", N3403)),"food trucks",ISNUMBER(SEARCH("food/restaurants", N3403)),"restaurants",ISNUMBER(SEARCH("food/small batch", N3403)),"small batch",ISNUMBER(SEARCH("games/mobile games", N3403)),"mobile games",ISNUMBER(SEARCH("games/tabletop games", N3403)),"tabletop games",ISNUMBER(SEARCH("games/video games", N3403)),"video games",ISNUMBER(SEARCH("music/classical music", N3403)),"classical music",ISNUMBER(SEARCH("music/electronic music", N3403)),"electronic music",ISNUMBER(SEARCH("music/faith", N3403)),"faith",ISNUMBER(SEARCH("music/indie rock", N3403)),"indie rock",ISNUMBER(SEARCH("music/jazz", N3403)),"jazz",ISNUMBER(SEARCH("music/metal", N3403)),"metal",ISNUMBER(SEARCH("music/pop", N3403)),"pop",ISNUMBER(SEARCH("music/rock", N3403)),"rock",ISNUMBER(SEARCH("music/world music", N3403)),"world music",ISNUMBER(SEARCH("journalism/audio", N3403)),"audio",ISNUMBER(SEARCH("photography/nature", N3403)),"nature",ISNUMBER(SEARCH("photography/people", N3403)),"people",ISNUMBER(SEARCH("photography/photobooks", N3403)),"photobooks",ISNUMBER(SEARCH("photography/places", N3403)),"places",ISNUMBER(SEARCH("publishing/art books", N3403)),"art books",ISNUMBER(SEARCH("publishing/children's books", N3403)),"children's books",ISNUMBER(SEARCH("publishing/fiction", N3403)),"fiction",ISNUMBER(SEARCH("publishing/nonfiction", N3403)),"nonfiction",ISNUMBER(SEARCH("publishing/radio &amp; podcasts", N3403)),"radio &amp; podcasts",ISNUMBER(SEARCH("publishing/translations", N3403)),"translations",ISNUMBER(SEARCH("technology/gadgets", N3403)),"gadgets",ISNUMBER(SEARCH("technology/hardware", N3403)),"hardware",ISNUMBER(SEARCH("technology/makerspaces", N3403)),"makerspaces",ISNUMBER(SEARCH("technology/space exploration", N3403)),"space exploration",ISNUMBER(SEARCH("technology/wearables", N3403)),"wearables",ISNUMBER(SEARCH("technology/web", N3403)),"web",ISNUMBER(SEARCH("theater/musical", N3403)),"musical",ISNUMBER(SEARCH("theater/plays", N3403)),"plays",ISNUMBER(SEARCH("theater/spaces", N3403)),"spaces")</f>
        <v>plays</v>
      </c>
      <c r="S3403" s="6">
        <f t="shared" si="268"/>
        <v>42193.723912037036</v>
      </c>
      <c r="T3403" s="6">
        <f t="shared" si="269"/>
        <v>42223.723912037036</v>
      </c>
    </row>
    <row r="3404" spans="1:20" ht="48" hidden="1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tr">
        <f t="shared" si="267"/>
        <v>theater</v>
      </c>
      <c r="R3404" t="str" cm="1">
        <f t="array" ref="R3404">_xlfn.IFS(ISNUMBER(SEARCH("film &amp; video/television", N3404)),"television",ISNUMBER(SEARCH("film &amp; video/animation", N3404)),"animation",ISNUMBER(SEARCH("film &amp; video/documentary", N3404)),"documentary",ISNUMBER(SEARCH("film &amp; video/drama", N3404)),"drama",ISNUMBER(SEARCH("film &amp; video/science fiction", N3404)),"science fiction",ISNUMBER(SEARCH("film &amp; video/shorts", N3404)),"shorts",ISNUMBER(SEARCH("food/food trucks", N3404)),"food trucks",ISNUMBER(SEARCH("food/restaurants", N3404)),"restaurants",ISNUMBER(SEARCH("food/small batch", N3404)),"small batch",ISNUMBER(SEARCH("games/mobile games", N3404)),"mobile games",ISNUMBER(SEARCH("games/tabletop games", N3404)),"tabletop games",ISNUMBER(SEARCH("games/video games", N3404)),"video games",ISNUMBER(SEARCH("music/classical music", N3404)),"classical music",ISNUMBER(SEARCH("music/electronic music", N3404)),"electronic music",ISNUMBER(SEARCH("music/faith", N3404)),"faith",ISNUMBER(SEARCH("music/indie rock", N3404)),"indie rock",ISNUMBER(SEARCH("music/jazz", N3404)),"jazz",ISNUMBER(SEARCH("music/metal", N3404)),"metal",ISNUMBER(SEARCH("music/pop", N3404)),"pop",ISNUMBER(SEARCH("music/rock", N3404)),"rock",ISNUMBER(SEARCH("music/world music", N3404)),"world music",ISNUMBER(SEARCH("journalism/audio", N3404)),"audio",ISNUMBER(SEARCH("photography/nature", N3404)),"nature",ISNUMBER(SEARCH("photography/people", N3404)),"people",ISNUMBER(SEARCH("photography/photobooks", N3404)),"photobooks",ISNUMBER(SEARCH("photography/places", N3404)),"places",ISNUMBER(SEARCH("publishing/art books", N3404)),"art books",ISNUMBER(SEARCH("publishing/children's books", N3404)),"children's books",ISNUMBER(SEARCH("publishing/fiction", N3404)),"fiction",ISNUMBER(SEARCH("publishing/nonfiction", N3404)),"nonfiction",ISNUMBER(SEARCH("publishing/radio &amp; podcasts", N3404)),"radio &amp; podcasts",ISNUMBER(SEARCH("publishing/translations", N3404)),"translations",ISNUMBER(SEARCH("technology/gadgets", N3404)),"gadgets",ISNUMBER(SEARCH("technology/hardware", N3404)),"hardware",ISNUMBER(SEARCH("technology/makerspaces", N3404)),"makerspaces",ISNUMBER(SEARCH("technology/space exploration", N3404)),"space exploration",ISNUMBER(SEARCH("technology/wearables", N3404)),"wearables",ISNUMBER(SEARCH("technology/web", N3404)),"web",ISNUMBER(SEARCH("theater/musical", N3404)),"musical",ISNUMBER(SEARCH("theater/plays", N3404)),"plays",ISNUMBER(SEARCH("theater/spaces", N3404)),"spaces")</f>
        <v>plays</v>
      </c>
      <c r="S3404" s="6">
        <f t="shared" si="268"/>
        <v>42290.61855324074</v>
      </c>
      <c r="T3404" s="6">
        <f t="shared" si="269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tr">
        <f t="shared" si="267"/>
        <v>theater</v>
      </c>
      <c r="R3405" t="str" cm="1">
        <f t="array" ref="R3405">_xlfn.IFS(ISNUMBER(SEARCH("film &amp; video/television", N3405)),"television",ISNUMBER(SEARCH("film &amp; video/animation", N3405)),"animation",ISNUMBER(SEARCH("film &amp; video/documentary", N3405)),"documentary",ISNUMBER(SEARCH("film &amp; video/drama", N3405)),"drama",ISNUMBER(SEARCH("film &amp; video/science fiction", N3405)),"science fiction",ISNUMBER(SEARCH("film &amp; video/shorts", N3405)),"shorts",ISNUMBER(SEARCH("food/food trucks", N3405)),"food trucks",ISNUMBER(SEARCH("food/restaurants", N3405)),"restaurants",ISNUMBER(SEARCH("food/small batch", N3405)),"small batch",ISNUMBER(SEARCH("games/mobile games", N3405)),"mobile games",ISNUMBER(SEARCH("games/tabletop games", N3405)),"tabletop games",ISNUMBER(SEARCH("games/video games", N3405)),"video games",ISNUMBER(SEARCH("music/classical music", N3405)),"classical music",ISNUMBER(SEARCH("music/electronic music", N3405)),"electronic music",ISNUMBER(SEARCH("music/faith", N3405)),"faith",ISNUMBER(SEARCH("music/indie rock", N3405)),"indie rock",ISNUMBER(SEARCH("music/jazz", N3405)),"jazz",ISNUMBER(SEARCH("music/metal", N3405)),"metal",ISNUMBER(SEARCH("music/pop", N3405)),"pop",ISNUMBER(SEARCH("music/rock", N3405)),"rock",ISNUMBER(SEARCH("music/world music", N3405)),"world music",ISNUMBER(SEARCH("journalism/audio", N3405)),"audio",ISNUMBER(SEARCH("photography/nature", N3405)),"nature",ISNUMBER(SEARCH("photography/people", N3405)),"people",ISNUMBER(SEARCH("photography/photobooks", N3405)),"photobooks",ISNUMBER(SEARCH("photography/places", N3405)),"places",ISNUMBER(SEARCH("publishing/art books", N3405)),"art books",ISNUMBER(SEARCH("publishing/children's books", N3405)),"children's books",ISNUMBER(SEARCH("publishing/fiction", N3405)),"fiction",ISNUMBER(SEARCH("publishing/nonfiction", N3405)),"nonfiction",ISNUMBER(SEARCH("publishing/radio &amp; podcasts", N3405)),"radio &amp; podcasts",ISNUMBER(SEARCH("publishing/translations", N3405)),"translations",ISNUMBER(SEARCH("technology/gadgets", N3405)),"gadgets",ISNUMBER(SEARCH("technology/hardware", N3405)),"hardware",ISNUMBER(SEARCH("technology/makerspaces", N3405)),"makerspaces",ISNUMBER(SEARCH("technology/space exploration", N3405)),"space exploration",ISNUMBER(SEARCH("technology/wearables", N3405)),"wearables",ISNUMBER(SEARCH("technology/web", N3405)),"web",ISNUMBER(SEARCH("theater/musical", N3405)),"musical",ISNUMBER(SEARCH("theater/plays", N3405)),"plays",ISNUMBER(SEARCH("theater/spaces", N3405)),"spaces")</f>
        <v>plays</v>
      </c>
      <c r="S3405" s="6">
        <f t="shared" si="268"/>
        <v>42150.462083333332</v>
      </c>
      <c r="T3405" s="6">
        <f t="shared" si="269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tr">
        <f t="shared" si="267"/>
        <v>theater</v>
      </c>
      <c r="R3406" t="str" cm="1">
        <f t="array" ref="R3406">_xlfn.IFS(ISNUMBER(SEARCH("film &amp; video/television", N3406)),"television",ISNUMBER(SEARCH("film &amp; video/animation", N3406)),"animation",ISNUMBER(SEARCH("film &amp; video/documentary", N3406)),"documentary",ISNUMBER(SEARCH("film &amp; video/drama", N3406)),"drama",ISNUMBER(SEARCH("film &amp; video/science fiction", N3406)),"science fiction",ISNUMBER(SEARCH("film &amp; video/shorts", N3406)),"shorts",ISNUMBER(SEARCH("food/food trucks", N3406)),"food trucks",ISNUMBER(SEARCH("food/restaurants", N3406)),"restaurants",ISNUMBER(SEARCH("food/small batch", N3406)),"small batch",ISNUMBER(SEARCH("games/mobile games", N3406)),"mobile games",ISNUMBER(SEARCH("games/tabletop games", N3406)),"tabletop games",ISNUMBER(SEARCH("games/video games", N3406)),"video games",ISNUMBER(SEARCH("music/classical music", N3406)),"classical music",ISNUMBER(SEARCH("music/electronic music", N3406)),"electronic music",ISNUMBER(SEARCH("music/faith", N3406)),"faith",ISNUMBER(SEARCH("music/indie rock", N3406)),"indie rock",ISNUMBER(SEARCH("music/jazz", N3406)),"jazz",ISNUMBER(SEARCH("music/metal", N3406)),"metal",ISNUMBER(SEARCH("music/pop", N3406)),"pop",ISNUMBER(SEARCH("music/rock", N3406)),"rock",ISNUMBER(SEARCH("music/world music", N3406)),"world music",ISNUMBER(SEARCH("journalism/audio", N3406)),"audio",ISNUMBER(SEARCH("photography/nature", N3406)),"nature",ISNUMBER(SEARCH("photography/people", N3406)),"people",ISNUMBER(SEARCH("photography/photobooks", N3406)),"photobooks",ISNUMBER(SEARCH("photography/places", N3406)),"places",ISNUMBER(SEARCH("publishing/art books", N3406)),"art books",ISNUMBER(SEARCH("publishing/children's books", N3406)),"children's books",ISNUMBER(SEARCH("publishing/fiction", N3406)),"fiction",ISNUMBER(SEARCH("publishing/nonfiction", N3406)),"nonfiction",ISNUMBER(SEARCH("publishing/radio &amp; podcasts", N3406)),"radio &amp; podcasts",ISNUMBER(SEARCH("publishing/translations", N3406)),"translations",ISNUMBER(SEARCH("technology/gadgets", N3406)),"gadgets",ISNUMBER(SEARCH("technology/hardware", N3406)),"hardware",ISNUMBER(SEARCH("technology/makerspaces", N3406)),"makerspaces",ISNUMBER(SEARCH("technology/space exploration", N3406)),"space exploration",ISNUMBER(SEARCH("technology/wearables", N3406)),"wearables",ISNUMBER(SEARCH("technology/web", N3406)),"web",ISNUMBER(SEARCH("theater/musical", N3406)),"musical",ISNUMBER(SEARCH("theater/plays", N3406)),"plays",ISNUMBER(SEARCH("theater/spaces", N3406)),"spaces")</f>
        <v>plays</v>
      </c>
      <c r="S3406" s="6">
        <f t="shared" si="268"/>
        <v>42152.503495370373</v>
      </c>
      <c r="T3406" s="6">
        <f t="shared" si="269"/>
        <v>42172.503495370373</v>
      </c>
    </row>
    <row r="3407" spans="1:20" ht="48" hidden="1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tr">
        <f t="shared" si="267"/>
        <v>theater</v>
      </c>
      <c r="R3407" t="str" cm="1">
        <f t="array" ref="R3407">_xlfn.IFS(ISNUMBER(SEARCH("film &amp; video/television", N3407)),"television",ISNUMBER(SEARCH("film &amp; video/animation", N3407)),"animation",ISNUMBER(SEARCH("film &amp; video/documentary", N3407)),"documentary",ISNUMBER(SEARCH("film &amp; video/drama", N3407)),"drama",ISNUMBER(SEARCH("film &amp; video/science fiction", N3407)),"science fiction",ISNUMBER(SEARCH("film &amp; video/shorts", N3407)),"shorts",ISNUMBER(SEARCH("food/food trucks", N3407)),"food trucks",ISNUMBER(SEARCH("food/restaurants", N3407)),"restaurants",ISNUMBER(SEARCH("food/small batch", N3407)),"small batch",ISNUMBER(SEARCH("games/mobile games", N3407)),"mobile games",ISNUMBER(SEARCH("games/tabletop games", N3407)),"tabletop games",ISNUMBER(SEARCH("games/video games", N3407)),"video games",ISNUMBER(SEARCH("music/classical music", N3407)),"classical music",ISNUMBER(SEARCH("music/electronic music", N3407)),"electronic music",ISNUMBER(SEARCH("music/faith", N3407)),"faith",ISNUMBER(SEARCH("music/indie rock", N3407)),"indie rock",ISNUMBER(SEARCH("music/jazz", N3407)),"jazz",ISNUMBER(SEARCH("music/metal", N3407)),"metal",ISNUMBER(SEARCH("music/pop", N3407)),"pop",ISNUMBER(SEARCH("music/rock", N3407)),"rock",ISNUMBER(SEARCH("music/world music", N3407)),"world music",ISNUMBER(SEARCH("journalism/audio", N3407)),"audio",ISNUMBER(SEARCH("photography/nature", N3407)),"nature",ISNUMBER(SEARCH("photography/people", N3407)),"people",ISNUMBER(SEARCH("photography/photobooks", N3407)),"photobooks",ISNUMBER(SEARCH("photography/places", N3407)),"places",ISNUMBER(SEARCH("publishing/art books", N3407)),"art books",ISNUMBER(SEARCH("publishing/children's books", N3407)),"children's books",ISNUMBER(SEARCH("publishing/fiction", N3407)),"fiction",ISNUMBER(SEARCH("publishing/nonfiction", N3407)),"nonfiction",ISNUMBER(SEARCH("publishing/radio &amp; podcasts", N3407)),"radio &amp; podcasts",ISNUMBER(SEARCH("publishing/translations", N3407)),"translations",ISNUMBER(SEARCH("technology/gadgets", N3407)),"gadgets",ISNUMBER(SEARCH("technology/hardware", N3407)),"hardware",ISNUMBER(SEARCH("technology/makerspaces", N3407)),"makerspaces",ISNUMBER(SEARCH("technology/space exploration", N3407)),"space exploration",ISNUMBER(SEARCH("technology/wearables", N3407)),"wearables",ISNUMBER(SEARCH("technology/web", N3407)),"web",ISNUMBER(SEARCH("theater/musical", N3407)),"musical",ISNUMBER(SEARCH("theater/plays", N3407)),"plays",ISNUMBER(SEARCH("theater/spaces", N3407)),"spaces")</f>
        <v>plays</v>
      </c>
      <c r="S3407" s="6">
        <f t="shared" si="268"/>
        <v>42410.017199074078</v>
      </c>
      <c r="T3407" s="6">
        <f t="shared" si="269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tr">
        <f t="shared" si="267"/>
        <v>theater</v>
      </c>
      <c r="R3408" t="str" cm="1">
        <f t="array" ref="R3408">_xlfn.IFS(ISNUMBER(SEARCH("film &amp; video/television", N3408)),"television",ISNUMBER(SEARCH("film &amp; video/animation", N3408)),"animation",ISNUMBER(SEARCH("film &amp; video/documentary", N3408)),"documentary",ISNUMBER(SEARCH("film &amp; video/drama", N3408)),"drama",ISNUMBER(SEARCH("film &amp; video/science fiction", N3408)),"science fiction",ISNUMBER(SEARCH("film &amp; video/shorts", N3408)),"shorts",ISNUMBER(SEARCH("food/food trucks", N3408)),"food trucks",ISNUMBER(SEARCH("food/restaurants", N3408)),"restaurants",ISNUMBER(SEARCH("food/small batch", N3408)),"small batch",ISNUMBER(SEARCH("games/mobile games", N3408)),"mobile games",ISNUMBER(SEARCH("games/tabletop games", N3408)),"tabletop games",ISNUMBER(SEARCH("games/video games", N3408)),"video games",ISNUMBER(SEARCH("music/classical music", N3408)),"classical music",ISNUMBER(SEARCH("music/electronic music", N3408)),"electronic music",ISNUMBER(SEARCH("music/faith", N3408)),"faith",ISNUMBER(SEARCH("music/indie rock", N3408)),"indie rock",ISNUMBER(SEARCH("music/jazz", N3408)),"jazz",ISNUMBER(SEARCH("music/metal", N3408)),"metal",ISNUMBER(SEARCH("music/pop", N3408)),"pop",ISNUMBER(SEARCH("music/rock", N3408)),"rock",ISNUMBER(SEARCH("music/world music", N3408)),"world music",ISNUMBER(SEARCH("journalism/audio", N3408)),"audio",ISNUMBER(SEARCH("photography/nature", N3408)),"nature",ISNUMBER(SEARCH("photography/people", N3408)),"people",ISNUMBER(SEARCH("photography/photobooks", N3408)),"photobooks",ISNUMBER(SEARCH("photography/places", N3408)),"places",ISNUMBER(SEARCH("publishing/art books", N3408)),"art books",ISNUMBER(SEARCH("publishing/children's books", N3408)),"children's books",ISNUMBER(SEARCH("publishing/fiction", N3408)),"fiction",ISNUMBER(SEARCH("publishing/nonfiction", N3408)),"nonfiction",ISNUMBER(SEARCH("publishing/radio &amp; podcasts", N3408)),"radio &amp; podcasts",ISNUMBER(SEARCH("publishing/translations", N3408)),"translations",ISNUMBER(SEARCH("technology/gadgets", N3408)),"gadgets",ISNUMBER(SEARCH("technology/hardware", N3408)),"hardware",ISNUMBER(SEARCH("technology/makerspaces", N3408)),"makerspaces",ISNUMBER(SEARCH("technology/space exploration", N3408)),"space exploration",ISNUMBER(SEARCH("technology/wearables", N3408)),"wearables",ISNUMBER(SEARCH("technology/web", N3408)),"web",ISNUMBER(SEARCH("theater/musical", N3408)),"musical",ISNUMBER(SEARCH("theater/plays", N3408)),"plays",ISNUMBER(SEARCH("theater/spaces", N3408)),"spaces")</f>
        <v>plays</v>
      </c>
      <c r="S3408" s="6">
        <f t="shared" si="268"/>
        <v>41791.492777777778</v>
      </c>
      <c r="T3408" s="6">
        <f t="shared" si="269"/>
        <v>41836.492777777778</v>
      </c>
    </row>
    <row r="3409" spans="1:20" ht="48" hidden="1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tr">
        <f t="shared" si="267"/>
        <v>theater</v>
      </c>
      <c r="R3409" t="str" cm="1">
        <f t="array" ref="R3409">_xlfn.IFS(ISNUMBER(SEARCH("film &amp; video/television", N3409)),"television",ISNUMBER(SEARCH("film &amp; video/animation", N3409)),"animation",ISNUMBER(SEARCH("film &amp; video/documentary", N3409)),"documentary",ISNUMBER(SEARCH("film &amp; video/drama", N3409)),"drama",ISNUMBER(SEARCH("film &amp; video/science fiction", N3409)),"science fiction",ISNUMBER(SEARCH("film &amp; video/shorts", N3409)),"shorts",ISNUMBER(SEARCH("food/food trucks", N3409)),"food trucks",ISNUMBER(SEARCH("food/restaurants", N3409)),"restaurants",ISNUMBER(SEARCH("food/small batch", N3409)),"small batch",ISNUMBER(SEARCH("games/mobile games", N3409)),"mobile games",ISNUMBER(SEARCH("games/tabletop games", N3409)),"tabletop games",ISNUMBER(SEARCH("games/video games", N3409)),"video games",ISNUMBER(SEARCH("music/classical music", N3409)),"classical music",ISNUMBER(SEARCH("music/electronic music", N3409)),"electronic music",ISNUMBER(SEARCH("music/faith", N3409)),"faith",ISNUMBER(SEARCH("music/indie rock", N3409)),"indie rock",ISNUMBER(SEARCH("music/jazz", N3409)),"jazz",ISNUMBER(SEARCH("music/metal", N3409)),"metal",ISNUMBER(SEARCH("music/pop", N3409)),"pop",ISNUMBER(SEARCH("music/rock", N3409)),"rock",ISNUMBER(SEARCH("music/world music", N3409)),"world music",ISNUMBER(SEARCH("journalism/audio", N3409)),"audio",ISNUMBER(SEARCH("photography/nature", N3409)),"nature",ISNUMBER(SEARCH("photography/people", N3409)),"people",ISNUMBER(SEARCH("photography/photobooks", N3409)),"photobooks",ISNUMBER(SEARCH("photography/places", N3409)),"places",ISNUMBER(SEARCH("publishing/art books", N3409)),"art books",ISNUMBER(SEARCH("publishing/children's books", N3409)),"children's books",ISNUMBER(SEARCH("publishing/fiction", N3409)),"fiction",ISNUMBER(SEARCH("publishing/nonfiction", N3409)),"nonfiction",ISNUMBER(SEARCH("publishing/radio &amp; podcasts", N3409)),"radio &amp; podcasts",ISNUMBER(SEARCH("publishing/translations", N3409)),"translations",ISNUMBER(SEARCH("technology/gadgets", N3409)),"gadgets",ISNUMBER(SEARCH("technology/hardware", N3409)),"hardware",ISNUMBER(SEARCH("technology/makerspaces", N3409)),"makerspaces",ISNUMBER(SEARCH("technology/space exploration", N3409)),"space exploration",ISNUMBER(SEARCH("technology/wearables", N3409)),"wearables",ISNUMBER(SEARCH("technology/web", N3409)),"web",ISNUMBER(SEARCH("theater/musical", N3409)),"musical",ISNUMBER(SEARCH("theater/plays", N3409)),"plays",ISNUMBER(SEARCH("theater/spaces", N3409)),"spaces")</f>
        <v>plays</v>
      </c>
      <c r="S3409" s="6">
        <f t="shared" si="268"/>
        <v>41796.422326388885</v>
      </c>
      <c r="T3409" s="6">
        <f t="shared" si="269"/>
        <v>41826.422326388885</v>
      </c>
    </row>
    <row r="3410" spans="1:20" ht="48" hidden="1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tr">
        <f t="shared" si="267"/>
        <v>theater</v>
      </c>
      <c r="R3410" t="str" cm="1">
        <f t="array" ref="R3410">_xlfn.IFS(ISNUMBER(SEARCH("film &amp; video/television", N3410)),"television",ISNUMBER(SEARCH("film &amp; video/animation", N3410)),"animation",ISNUMBER(SEARCH("film &amp; video/documentary", N3410)),"documentary",ISNUMBER(SEARCH("film &amp; video/drama", N3410)),"drama",ISNUMBER(SEARCH("film &amp; video/science fiction", N3410)),"science fiction",ISNUMBER(SEARCH("film &amp; video/shorts", N3410)),"shorts",ISNUMBER(SEARCH("food/food trucks", N3410)),"food trucks",ISNUMBER(SEARCH("food/restaurants", N3410)),"restaurants",ISNUMBER(SEARCH("food/small batch", N3410)),"small batch",ISNUMBER(SEARCH("games/mobile games", N3410)),"mobile games",ISNUMBER(SEARCH("games/tabletop games", N3410)),"tabletop games",ISNUMBER(SEARCH("games/video games", N3410)),"video games",ISNUMBER(SEARCH("music/classical music", N3410)),"classical music",ISNUMBER(SEARCH("music/electronic music", N3410)),"electronic music",ISNUMBER(SEARCH("music/faith", N3410)),"faith",ISNUMBER(SEARCH("music/indie rock", N3410)),"indie rock",ISNUMBER(SEARCH("music/jazz", N3410)),"jazz",ISNUMBER(SEARCH("music/metal", N3410)),"metal",ISNUMBER(SEARCH("music/pop", N3410)),"pop",ISNUMBER(SEARCH("music/rock", N3410)),"rock",ISNUMBER(SEARCH("music/world music", N3410)),"world music",ISNUMBER(SEARCH("journalism/audio", N3410)),"audio",ISNUMBER(SEARCH("photography/nature", N3410)),"nature",ISNUMBER(SEARCH("photography/people", N3410)),"people",ISNUMBER(SEARCH("photography/photobooks", N3410)),"photobooks",ISNUMBER(SEARCH("photography/places", N3410)),"places",ISNUMBER(SEARCH("publishing/art books", N3410)),"art books",ISNUMBER(SEARCH("publishing/children's books", N3410)),"children's books",ISNUMBER(SEARCH("publishing/fiction", N3410)),"fiction",ISNUMBER(SEARCH("publishing/nonfiction", N3410)),"nonfiction",ISNUMBER(SEARCH("publishing/radio &amp; podcasts", N3410)),"radio &amp; podcasts",ISNUMBER(SEARCH("publishing/translations", N3410)),"translations",ISNUMBER(SEARCH("technology/gadgets", N3410)),"gadgets",ISNUMBER(SEARCH("technology/hardware", N3410)),"hardware",ISNUMBER(SEARCH("technology/makerspaces", N3410)),"makerspaces",ISNUMBER(SEARCH("technology/space exploration", N3410)),"space exploration",ISNUMBER(SEARCH("technology/wearables", N3410)),"wearables",ISNUMBER(SEARCH("technology/web", N3410)),"web",ISNUMBER(SEARCH("theater/musical", N3410)),"musical",ISNUMBER(SEARCH("theater/plays", N3410)),"plays",ISNUMBER(SEARCH("theater/spaces", N3410)),"spaces")</f>
        <v>plays</v>
      </c>
      <c r="S3410" s="6">
        <f t="shared" si="268"/>
        <v>41808.991944444446</v>
      </c>
      <c r="T3410" s="6">
        <f t="shared" si="269"/>
        <v>41838.991944444446</v>
      </c>
    </row>
    <row r="3411" spans="1:20" ht="48" hidden="1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tr">
        <f t="shared" si="267"/>
        <v>theater</v>
      </c>
      <c r="R3411" t="str" cm="1">
        <f t="array" ref="R3411">_xlfn.IFS(ISNUMBER(SEARCH("film &amp; video/television", N3411)),"television",ISNUMBER(SEARCH("film &amp; video/animation", N3411)),"animation",ISNUMBER(SEARCH("film &amp; video/documentary", N3411)),"documentary",ISNUMBER(SEARCH("film &amp; video/drama", N3411)),"drama",ISNUMBER(SEARCH("film &amp; video/science fiction", N3411)),"science fiction",ISNUMBER(SEARCH("film &amp; video/shorts", N3411)),"shorts",ISNUMBER(SEARCH("food/food trucks", N3411)),"food trucks",ISNUMBER(SEARCH("food/restaurants", N3411)),"restaurants",ISNUMBER(SEARCH("food/small batch", N3411)),"small batch",ISNUMBER(SEARCH("games/mobile games", N3411)),"mobile games",ISNUMBER(SEARCH("games/tabletop games", N3411)),"tabletop games",ISNUMBER(SEARCH("games/video games", N3411)),"video games",ISNUMBER(SEARCH("music/classical music", N3411)),"classical music",ISNUMBER(SEARCH("music/electronic music", N3411)),"electronic music",ISNUMBER(SEARCH("music/faith", N3411)),"faith",ISNUMBER(SEARCH("music/indie rock", N3411)),"indie rock",ISNUMBER(SEARCH("music/jazz", N3411)),"jazz",ISNUMBER(SEARCH("music/metal", N3411)),"metal",ISNUMBER(SEARCH("music/pop", N3411)),"pop",ISNUMBER(SEARCH("music/rock", N3411)),"rock",ISNUMBER(SEARCH("music/world music", N3411)),"world music",ISNUMBER(SEARCH("journalism/audio", N3411)),"audio",ISNUMBER(SEARCH("photography/nature", N3411)),"nature",ISNUMBER(SEARCH("photography/people", N3411)),"people",ISNUMBER(SEARCH("photography/photobooks", N3411)),"photobooks",ISNUMBER(SEARCH("photography/places", N3411)),"places",ISNUMBER(SEARCH("publishing/art books", N3411)),"art books",ISNUMBER(SEARCH("publishing/children's books", N3411)),"children's books",ISNUMBER(SEARCH("publishing/fiction", N3411)),"fiction",ISNUMBER(SEARCH("publishing/nonfiction", N3411)),"nonfiction",ISNUMBER(SEARCH("publishing/radio &amp; podcasts", N3411)),"radio &amp; podcasts",ISNUMBER(SEARCH("publishing/translations", N3411)),"translations",ISNUMBER(SEARCH("technology/gadgets", N3411)),"gadgets",ISNUMBER(SEARCH("technology/hardware", N3411)),"hardware",ISNUMBER(SEARCH("technology/makerspaces", N3411)),"makerspaces",ISNUMBER(SEARCH("technology/space exploration", N3411)),"space exploration",ISNUMBER(SEARCH("technology/wearables", N3411)),"wearables",ISNUMBER(SEARCH("technology/web", N3411)),"web",ISNUMBER(SEARCH("theater/musical", N3411)),"musical",ISNUMBER(SEARCH("theater/plays", N3411)),"plays",ISNUMBER(SEARCH("theater/spaces", N3411)),"spaces")</f>
        <v>plays</v>
      </c>
      <c r="S3411" s="6">
        <f t="shared" si="268"/>
        <v>42544.814328703709</v>
      </c>
      <c r="T3411" s="6">
        <f t="shared" si="269"/>
        <v>42582.873611111107</v>
      </c>
    </row>
    <row r="3412" spans="1:20" ht="48" hidden="1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tr">
        <f t="shared" si="267"/>
        <v>theater</v>
      </c>
      <c r="R3412" t="str" cm="1">
        <f t="array" ref="R3412">_xlfn.IFS(ISNUMBER(SEARCH("film &amp; video/television", N3412)),"television",ISNUMBER(SEARCH("film &amp; video/animation", N3412)),"animation",ISNUMBER(SEARCH("film &amp; video/documentary", N3412)),"documentary",ISNUMBER(SEARCH("film &amp; video/drama", N3412)),"drama",ISNUMBER(SEARCH("film &amp; video/science fiction", N3412)),"science fiction",ISNUMBER(SEARCH("film &amp; video/shorts", N3412)),"shorts",ISNUMBER(SEARCH("food/food trucks", N3412)),"food trucks",ISNUMBER(SEARCH("food/restaurants", N3412)),"restaurants",ISNUMBER(SEARCH("food/small batch", N3412)),"small batch",ISNUMBER(SEARCH("games/mobile games", N3412)),"mobile games",ISNUMBER(SEARCH("games/tabletop games", N3412)),"tabletop games",ISNUMBER(SEARCH("games/video games", N3412)),"video games",ISNUMBER(SEARCH("music/classical music", N3412)),"classical music",ISNUMBER(SEARCH("music/electronic music", N3412)),"electronic music",ISNUMBER(SEARCH("music/faith", N3412)),"faith",ISNUMBER(SEARCH("music/indie rock", N3412)),"indie rock",ISNUMBER(SEARCH("music/jazz", N3412)),"jazz",ISNUMBER(SEARCH("music/metal", N3412)),"metal",ISNUMBER(SEARCH("music/pop", N3412)),"pop",ISNUMBER(SEARCH("music/rock", N3412)),"rock",ISNUMBER(SEARCH("music/world music", N3412)),"world music",ISNUMBER(SEARCH("journalism/audio", N3412)),"audio",ISNUMBER(SEARCH("photography/nature", N3412)),"nature",ISNUMBER(SEARCH("photography/people", N3412)),"people",ISNUMBER(SEARCH("photography/photobooks", N3412)),"photobooks",ISNUMBER(SEARCH("photography/places", N3412)),"places",ISNUMBER(SEARCH("publishing/art books", N3412)),"art books",ISNUMBER(SEARCH("publishing/children's books", N3412)),"children's books",ISNUMBER(SEARCH("publishing/fiction", N3412)),"fiction",ISNUMBER(SEARCH("publishing/nonfiction", N3412)),"nonfiction",ISNUMBER(SEARCH("publishing/radio &amp; podcasts", N3412)),"radio &amp; podcasts",ISNUMBER(SEARCH("publishing/translations", N3412)),"translations",ISNUMBER(SEARCH("technology/gadgets", N3412)),"gadgets",ISNUMBER(SEARCH("technology/hardware", N3412)),"hardware",ISNUMBER(SEARCH("technology/makerspaces", N3412)),"makerspaces",ISNUMBER(SEARCH("technology/space exploration", N3412)),"space exploration",ISNUMBER(SEARCH("technology/wearables", N3412)),"wearables",ISNUMBER(SEARCH("technology/web", N3412)),"web",ISNUMBER(SEARCH("theater/musical", N3412)),"musical",ISNUMBER(SEARCH("theater/plays", N3412)),"plays",ISNUMBER(SEARCH("theater/spaces", N3412)),"spaces")</f>
        <v>plays</v>
      </c>
      <c r="S3412" s="6">
        <f t="shared" si="268"/>
        <v>42500.041550925926</v>
      </c>
      <c r="T3412" s="6">
        <f t="shared" si="269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tr">
        <f t="shared" si="267"/>
        <v>theater</v>
      </c>
      <c r="R3413" t="str" cm="1">
        <f t="array" ref="R3413">_xlfn.IFS(ISNUMBER(SEARCH("film &amp; video/television", N3413)),"television",ISNUMBER(SEARCH("film &amp; video/animation", N3413)),"animation",ISNUMBER(SEARCH("film &amp; video/documentary", N3413)),"documentary",ISNUMBER(SEARCH("film &amp; video/drama", N3413)),"drama",ISNUMBER(SEARCH("film &amp; video/science fiction", N3413)),"science fiction",ISNUMBER(SEARCH("film &amp; video/shorts", N3413)),"shorts",ISNUMBER(SEARCH("food/food trucks", N3413)),"food trucks",ISNUMBER(SEARCH("food/restaurants", N3413)),"restaurants",ISNUMBER(SEARCH("food/small batch", N3413)),"small batch",ISNUMBER(SEARCH("games/mobile games", N3413)),"mobile games",ISNUMBER(SEARCH("games/tabletop games", N3413)),"tabletop games",ISNUMBER(SEARCH("games/video games", N3413)),"video games",ISNUMBER(SEARCH("music/classical music", N3413)),"classical music",ISNUMBER(SEARCH("music/electronic music", N3413)),"electronic music",ISNUMBER(SEARCH("music/faith", N3413)),"faith",ISNUMBER(SEARCH("music/indie rock", N3413)),"indie rock",ISNUMBER(SEARCH("music/jazz", N3413)),"jazz",ISNUMBER(SEARCH("music/metal", N3413)),"metal",ISNUMBER(SEARCH("music/pop", N3413)),"pop",ISNUMBER(SEARCH("music/rock", N3413)),"rock",ISNUMBER(SEARCH("music/world music", N3413)),"world music",ISNUMBER(SEARCH("journalism/audio", N3413)),"audio",ISNUMBER(SEARCH("photography/nature", N3413)),"nature",ISNUMBER(SEARCH("photography/people", N3413)),"people",ISNUMBER(SEARCH("photography/photobooks", N3413)),"photobooks",ISNUMBER(SEARCH("photography/places", N3413)),"places",ISNUMBER(SEARCH("publishing/art books", N3413)),"art books",ISNUMBER(SEARCH("publishing/children's books", N3413)),"children's books",ISNUMBER(SEARCH("publishing/fiction", N3413)),"fiction",ISNUMBER(SEARCH("publishing/nonfiction", N3413)),"nonfiction",ISNUMBER(SEARCH("publishing/radio &amp; podcasts", N3413)),"radio &amp; podcasts",ISNUMBER(SEARCH("publishing/translations", N3413)),"translations",ISNUMBER(SEARCH("technology/gadgets", N3413)),"gadgets",ISNUMBER(SEARCH("technology/hardware", N3413)),"hardware",ISNUMBER(SEARCH("technology/makerspaces", N3413)),"makerspaces",ISNUMBER(SEARCH("technology/space exploration", N3413)),"space exploration",ISNUMBER(SEARCH("technology/wearables", N3413)),"wearables",ISNUMBER(SEARCH("technology/web", N3413)),"web",ISNUMBER(SEARCH("theater/musical", N3413)),"musical",ISNUMBER(SEARCH("theater/plays", N3413)),"plays",ISNUMBER(SEARCH("theater/spaces", N3413)),"spaces")</f>
        <v>plays</v>
      </c>
      <c r="S3413" s="6">
        <f t="shared" si="268"/>
        <v>42265.022824074069</v>
      </c>
      <c r="T3413" s="6">
        <f t="shared" si="269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tr">
        <f t="shared" si="267"/>
        <v>theater</v>
      </c>
      <c r="R3414" t="str" cm="1">
        <f t="array" ref="R3414">_xlfn.IFS(ISNUMBER(SEARCH("film &amp; video/television", N3414)),"television",ISNUMBER(SEARCH("film &amp; video/animation", N3414)),"animation",ISNUMBER(SEARCH("film &amp; video/documentary", N3414)),"documentary",ISNUMBER(SEARCH("film &amp; video/drama", N3414)),"drama",ISNUMBER(SEARCH("film &amp; video/science fiction", N3414)),"science fiction",ISNUMBER(SEARCH("film &amp; video/shorts", N3414)),"shorts",ISNUMBER(SEARCH("food/food trucks", N3414)),"food trucks",ISNUMBER(SEARCH("food/restaurants", N3414)),"restaurants",ISNUMBER(SEARCH("food/small batch", N3414)),"small batch",ISNUMBER(SEARCH("games/mobile games", N3414)),"mobile games",ISNUMBER(SEARCH("games/tabletop games", N3414)),"tabletop games",ISNUMBER(SEARCH("games/video games", N3414)),"video games",ISNUMBER(SEARCH("music/classical music", N3414)),"classical music",ISNUMBER(SEARCH("music/electronic music", N3414)),"electronic music",ISNUMBER(SEARCH("music/faith", N3414)),"faith",ISNUMBER(SEARCH("music/indie rock", N3414)),"indie rock",ISNUMBER(SEARCH("music/jazz", N3414)),"jazz",ISNUMBER(SEARCH("music/metal", N3414)),"metal",ISNUMBER(SEARCH("music/pop", N3414)),"pop",ISNUMBER(SEARCH("music/rock", N3414)),"rock",ISNUMBER(SEARCH("music/world music", N3414)),"world music",ISNUMBER(SEARCH("journalism/audio", N3414)),"audio",ISNUMBER(SEARCH("photography/nature", N3414)),"nature",ISNUMBER(SEARCH("photography/people", N3414)),"people",ISNUMBER(SEARCH("photography/photobooks", N3414)),"photobooks",ISNUMBER(SEARCH("photography/places", N3414)),"places",ISNUMBER(SEARCH("publishing/art books", N3414)),"art books",ISNUMBER(SEARCH("publishing/children's books", N3414)),"children's books",ISNUMBER(SEARCH("publishing/fiction", N3414)),"fiction",ISNUMBER(SEARCH("publishing/nonfiction", N3414)),"nonfiction",ISNUMBER(SEARCH("publishing/radio &amp; podcasts", N3414)),"radio &amp; podcasts",ISNUMBER(SEARCH("publishing/translations", N3414)),"translations",ISNUMBER(SEARCH("technology/gadgets", N3414)),"gadgets",ISNUMBER(SEARCH("technology/hardware", N3414)),"hardware",ISNUMBER(SEARCH("technology/makerspaces", N3414)),"makerspaces",ISNUMBER(SEARCH("technology/space exploration", N3414)),"space exploration",ISNUMBER(SEARCH("technology/wearables", N3414)),"wearables",ISNUMBER(SEARCH("technology/web", N3414)),"web",ISNUMBER(SEARCH("theater/musical", N3414)),"musical",ISNUMBER(SEARCH("theater/plays", N3414)),"plays",ISNUMBER(SEARCH("theater/spaces", N3414)),"spaces")</f>
        <v>plays</v>
      </c>
      <c r="S3414" s="6">
        <f t="shared" si="268"/>
        <v>41879.959050925929</v>
      </c>
      <c r="T3414" s="6">
        <f t="shared" si="269"/>
        <v>41909.959050925929</v>
      </c>
    </row>
    <row r="3415" spans="1:20" ht="48" hidden="1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tr">
        <f t="shared" si="267"/>
        <v>theater</v>
      </c>
      <c r="R3415" t="str" cm="1">
        <f t="array" ref="R3415">_xlfn.IFS(ISNUMBER(SEARCH("film &amp; video/television", N3415)),"television",ISNUMBER(SEARCH("film &amp; video/animation", N3415)),"animation",ISNUMBER(SEARCH("film &amp; video/documentary", N3415)),"documentary",ISNUMBER(SEARCH("film &amp; video/drama", N3415)),"drama",ISNUMBER(SEARCH("film &amp; video/science fiction", N3415)),"science fiction",ISNUMBER(SEARCH("film &amp; video/shorts", N3415)),"shorts",ISNUMBER(SEARCH("food/food trucks", N3415)),"food trucks",ISNUMBER(SEARCH("food/restaurants", N3415)),"restaurants",ISNUMBER(SEARCH("food/small batch", N3415)),"small batch",ISNUMBER(SEARCH("games/mobile games", N3415)),"mobile games",ISNUMBER(SEARCH("games/tabletop games", N3415)),"tabletop games",ISNUMBER(SEARCH("games/video games", N3415)),"video games",ISNUMBER(SEARCH("music/classical music", N3415)),"classical music",ISNUMBER(SEARCH("music/electronic music", N3415)),"electronic music",ISNUMBER(SEARCH("music/faith", N3415)),"faith",ISNUMBER(SEARCH("music/indie rock", N3415)),"indie rock",ISNUMBER(SEARCH("music/jazz", N3415)),"jazz",ISNUMBER(SEARCH("music/metal", N3415)),"metal",ISNUMBER(SEARCH("music/pop", N3415)),"pop",ISNUMBER(SEARCH("music/rock", N3415)),"rock",ISNUMBER(SEARCH("music/world music", N3415)),"world music",ISNUMBER(SEARCH("journalism/audio", N3415)),"audio",ISNUMBER(SEARCH("photography/nature", N3415)),"nature",ISNUMBER(SEARCH("photography/people", N3415)),"people",ISNUMBER(SEARCH("photography/photobooks", N3415)),"photobooks",ISNUMBER(SEARCH("photography/places", N3415)),"places",ISNUMBER(SEARCH("publishing/art books", N3415)),"art books",ISNUMBER(SEARCH("publishing/children's books", N3415)),"children's books",ISNUMBER(SEARCH("publishing/fiction", N3415)),"fiction",ISNUMBER(SEARCH("publishing/nonfiction", N3415)),"nonfiction",ISNUMBER(SEARCH("publishing/radio &amp; podcasts", N3415)),"radio &amp; podcasts",ISNUMBER(SEARCH("publishing/translations", N3415)),"translations",ISNUMBER(SEARCH("technology/gadgets", N3415)),"gadgets",ISNUMBER(SEARCH("technology/hardware", N3415)),"hardware",ISNUMBER(SEARCH("technology/makerspaces", N3415)),"makerspaces",ISNUMBER(SEARCH("technology/space exploration", N3415)),"space exploration",ISNUMBER(SEARCH("technology/wearables", N3415)),"wearables",ISNUMBER(SEARCH("technology/web", N3415)),"web",ISNUMBER(SEARCH("theater/musical", N3415)),"musical",ISNUMBER(SEARCH("theater/plays", N3415)),"plays",ISNUMBER(SEARCH("theater/spaces", N3415)),"spaces")</f>
        <v>plays</v>
      </c>
      <c r="S3415" s="6">
        <f t="shared" si="268"/>
        <v>42053.733078703706</v>
      </c>
      <c r="T3415" s="6">
        <f t="shared" si="269"/>
        <v>42063.207638888889</v>
      </c>
    </row>
    <row r="3416" spans="1:20" ht="48" hidden="1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tr">
        <f t="shared" si="267"/>
        <v>theater</v>
      </c>
      <c r="R3416" t="str" cm="1">
        <f t="array" ref="R3416">_xlfn.IFS(ISNUMBER(SEARCH("film &amp; video/television", N3416)),"television",ISNUMBER(SEARCH("film &amp; video/animation", N3416)),"animation",ISNUMBER(SEARCH("film &amp; video/documentary", N3416)),"documentary",ISNUMBER(SEARCH("film &amp; video/drama", N3416)),"drama",ISNUMBER(SEARCH("film &amp; video/science fiction", N3416)),"science fiction",ISNUMBER(SEARCH("film &amp; video/shorts", N3416)),"shorts",ISNUMBER(SEARCH("food/food trucks", N3416)),"food trucks",ISNUMBER(SEARCH("food/restaurants", N3416)),"restaurants",ISNUMBER(SEARCH("food/small batch", N3416)),"small batch",ISNUMBER(SEARCH("games/mobile games", N3416)),"mobile games",ISNUMBER(SEARCH("games/tabletop games", N3416)),"tabletop games",ISNUMBER(SEARCH("games/video games", N3416)),"video games",ISNUMBER(SEARCH("music/classical music", N3416)),"classical music",ISNUMBER(SEARCH("music/electronic music", N3416)),"electronic music",ISNUMBER(SEARCH("music/faith", N3416)),"faith",ISNUMBER(SEARCH("music/indie rock", N3416)),"indie rock",ISNUMBER(SEARCH("music/jazz", N3416)),"jazz",ISNUMBER(SEARCH("music/metal", N3416)),"metal",ISNUMBER(SEARCH("music/pop", N3416)),"pop",ISNUMBER(SEARCH("music/rock", N3416)),"rock",ISNUMBER(SEARCH("music/world music", N3416)),"world music",ISNUMBER(SEARCH("journalism/audio", N3416)),"audio",ISNUMBER(SEARCH("photography/nature", N3416)),"nature",ISNUMBER(SEARCH("photography/people", N3416)),"people",ISNUMBER(SEARCH("photography/photobooks", N3416)),"photobooks",ISNUMBER(SEARCH("photography/places", N3416)),"places",ISNUMBER(SEARCH("publishing/art books", N3416)),"art books",ISNUMBER(SEARCH("publishing/children's books", N3416)),"children's books",ISNUMBER(SEARCH("publishing/fiction", N3416)),"fiction",ISNUMBER(SEARCH("publishing/nonfiction", N3416)),"nonfiction",ISNUMBER(SEARCH("publishing/radio &amp; podcasts", N3416)),"radio &amp; podcasts",ISNUMBER(SEARCH("publishing/translations", N3416)),"translations",ISNUMBER(SEARCH("technology/gadgets", N3416)),"gadgets",ISNUMBER(SEARCH("technology/hardware", N3416)),"hardware",ISNUMBER(SEARCH("technology/makerspaces", N3416)),"makerspaces",ISNUMBER(SEARCH("technology/space exploration", N3416)),"space exploration",ISNUMBER(SEARCH("technology/wearables", N3416)),"wearables",ISNUMBER(SEARCH("technology/web", N3416)),"web",ISNUMBER(SEARCH("theater/musical", N3416)),"musical",ISNUMBER(SEARCH("theater/plays", N3416)),"plays",ISNUMBER(SEARCH("theater/spaces", N3416)),"spaces")</f>
        <v>plays</v>
      </c>
      <c r="S3416" s="6">
        <f t="shared" si="268"/>
        <v>42675.832465277781</v>
      </c>
      <c r="T3416" s="6">
        <f t="shared" si="269"/>
        <v>42705.332638888889</v>
      </c>
    </row>
    <row r="3417" spans="1:20" ht="32" hidden="1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tr">
        <f t="shared" si="267"/>
        <v>theater</v>
      </c>
      <c r="R3417" t="str" cm="1">
        <f t="array" ref="R3417">_xlfn.IFS(ISNUMBER(SEARCH("film &amp; video/television", N3417)),"television",ISNUMBER(SEARCH("film &amp; video/animation", N3417)),"animation",ISNUMBER(SEARCH("film &amp; video/documentary", N3417)),"documentary",ISNUMBER(SEARCH("film &amp; video/drama", N3417)),"drama",ISNUMBER(SEARCH("film &amp; video/science fiction", N3417)),"science fiction",ISNUMBER(SEARCH("film &amp; video/shorts", N3417)),"shorts",ISNUMBER(SEARCH("food/food trucks", N3417)),"food trucks",ISNUMBER(SEARCH("food/restaurants", N3417)),"restaurants",ISNUMBER(SEARCH("food/small batch", N3417)),"small batch",ISNUMBER(SEARCH("games/mobile games", N3417)),"mobile games",ISNUMBER(SEARCH("games/tabletop games", N3417)),"tabletop games",ISNUMBER(SEARCH("games/video games", N3417)),"video games",ISNUMBER(SEARCH("music/classical music", N3417)),"classical music",ISNUMBER(SEARCH("music/electronic music", N3417)),"electronic music",ISNUMBER(SEARCH("music/faith", N3417)),"faith",ISNUMBER(SEARCH("music/indie rock", N3417)),"indie rock",ISNUMBER(SEARCH("music/jazz", N3417)),"jazz",ISNUMBER(SEARCH("music/metal", N3417)),"metal",ISNUMBER(SEARCH("music/pop", N3417)),"pop",ISNUMBER(SEARCH("music/rock", N3417)),"rock",ISNUMBER(SEARCH("music/world music", N3417)),"world music",ISNUMBER(SEARCH("journalism/audio", N3417)),"audio",ISNUMBER(SEARCH("photography/nature", N3417)),"nature",ISNUMBER(SEARCH("photography/people", N3417)),"people",ISNUMBER(SEARCH("photography/photobooks", N3417)),"photobooks",ISNUMBER(SEARCH("photography/places", N3417)),"places",ISNUMBER(SEARCH("publishing/art books", N3417)),"art books",ISNUMBER(SEARCH("publishing/children's books", N3417)),"children's books",ISNUMBER(SEARCH("publishing/fiction", N3417)),"fiction",ISNUMBER(SEARCH("publishing/nonfiction", N3417)),"nonfiction",ISNUMBER(SEARCH("publishing/radio &amp; podcasts", N3417)),"radio &amp; podcasts",ISNUMBER(SEARCH("publishing/translations", N3417)),"translations",ISNUMBER(SEARCH("technology/gadgets", N3417)),"gadgets",ISNUMBER(SEARCH("technology/hardware", N3417)),"hardware",ISNUMBER(SEARCH("technology/makerspaces", N3417)),"makerspaces",ISNUMBER(SEARCH("technology/space exploration", N3417)),"space exploration",ISNUMBER(SEARCH("technology/wearables", N3417)),"wearables",ISNUMBER(SEARCH("technology/web", N3417)),"web",ISNUMBER(SEARCH("theater/musical", N3417)),"musical",ISNUMBER(SEARCH("theater/plays", N3417)),"plays",ISNUMBER(SEARCH("theater/spaces", N3417)),"spaces")</f>
        <v>plays</v>
      </c>
      <c r="S3417" s="6">
        <f t="shared" si="268"/>
        <v>42467.144166666665</v>
      </c>
      <c r="T3417" s="6">
        <f t="shared" si="269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tr">
        <f t="shared" si="267"/>
        <v>theater</v>
      </c>
      <c r="R3418" t="str" cm="1">
        <f t="array" ref="R3418">_xlfn.IFS(ISNUMBER(SEARCH("film &amp; video/television", N3418)),"television",ISNUMBER(SEARCH("film &amp; video/animation", N3418)),"animation",ISNUMBER(SEARCH("film &amp; video/documentary", N3418)),"documentary",ISNUMBER(SEARCH("film &amp; video/drama", N3418)),"drama",ISNUMBER(SEARCH("film &amp; video/science fiction", N3418)),"science fiction",ISNUMBER(SEARCH("film &amp; video/shorts", N3418)),"shorts",ISNUMBER(SEARCH("food/food trucks", N3418)),"food trucks",ISNUMBER(SEARCH("food/restaurants", N3418)),"restaurants",ISNUMBER(SEARCH("food/small batch", N3418)),"small batch",ISNUMBER(SEARCH("games/mobile games", N3418)),"mobile games",ISNUMBER(SEARCH("games/tabletop games", N3418)),"tabletop games",ISNUMBER(SEARCH("games/video games", N3418)),"video games",ISNUMBER(SEARCH("music/classical music", N3418)),"classical music",ISNUMBER(SEARCH("music/electronic music", N3418)),"electronic music",ISNUMBER(SEARCH("music/faith", N3418)),"faith",ISNUMBER(SEARCH("music/indie rock", N3418)),"indie rock",ISNUMBER(SEARCH("music/jazz", N3418)),"jazz",ISNUMBER(SEARCH("music/metal", N3418)),"metal",ISNUMBER(SEARCH("music/pop", N3418)),"pop",ISNUMBER(SEARCH("music/rock", N3418)),"rock",ISNUMBER(SEARCH("music/world music", N3418)),"world music",ISNUMBER(SEARCH("journalism/audio", N3418)),"audio",ISNUMBER(SEARCH("photography/nature", N3418)),"nature",ISNUMBER(SEARCH("photography/people", N3418)),"people",ISNUMBER(SEARCH("photography/photobooks", N3418)),"photobooks",ISNUMBER(SEARCH("photography/places", N3418)),"places",ISNUMBER(SEARCH("publishing/art books", N3418)),"art books",ISNUMBER(SEARCH("publishing/children's books", N3418)),"children's books",ISNUMBER(SEARCH("publishing/fiction", N3418)),"fiction",ISNUMBER(SEARCH("publishing/nonfiction", N3418)),"nonfiction",ISNUMBER(SEARCH("publishing/radio &amp; podcasts", N3418)),"radio &amp; podcasts",ISNUMBER(SEARCH("publishing/translations", N3418)),"translations",ISNUMBER(SEARCH("technology/gadgets", N3418)),"gadgets",ISNUMBER(SEARCH("technology/hardware", N3418)),"hardware",ISNUMBER(SEARCH("technology/makerspaces", N3418)),"makerspaces",ISNUMBER(SEARCH("technology/space exploration", N3418)),"space exploration",ISNUMBER(SEARCH("technology/wearables", N3418)),"wearables",ISNUMBER(SEARCH("technology/web", N3418)),"web",ISNUMBER(SEARCH("theater/musical", N3418)),"musical",ISNUMBER(SEARCH("theater/plays", N3418)),"plays",ISNUMBER(SEARCH("theater/spaces", N3418)),"spaces")</f>
        <v>plays</v>
      </c>
      <c r="S3418" s="6">
        <f t="shared" si="268"/>
        <v>42089.412557870368</v>
      </c>
      <c r="T3418" s="6">
        <f t="shared" si="269"/>
        <v>42117.770833333328</v>
      </c>
    </row>
    <row r="3419" spans="1:20" ht="48" hidden="1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tr">
        <f t="shared" si="267"/>
        <v>theater</v>
      </c>
      <c r="R3419" t="str" cm="1">
        <f t="array" ref="R3419">_xlfn.IFS(ISNUMBER(SEARCH("film &amp; video/television", N3419)),"television",ISNUMBER(SEARCH("film &amp; video/animation", N3419)),"animation",ISNUMBER(SEARCH("film &amp; video/documentary", N3419)),"documentary",ISNUMBER(SEARCH("film &amp; video/drama", N3419)),"drama",ISNUMBER(SEARCH("film &amp; video/science fiction", N3419)),"science fiction",ISNUMBER(SEARCH("film &amp; video/shorts", N3419)),"shorts",ISNUMBER(SEARCH("food/food trucks", N3419)),"food trucks",ISNUMBER(SEARCH("food/restaurants", N3419)),"restaurants",ISNUMBER(SEARCH("food/small batch", N3419)),"small batch",ISNUMBER(SEARCH("games/mobile games", N3419)),"mobile games",ISNUMBER(SEARCH("games/tabletop games", N3419)),"tabletop games",ISNUMBER(SEARCH("games/video games", N3419)),"video games",ISNUMBER(SEARCH("music/classical music", N3419)),"classical music",ISNUMBER(SEARCH("music/electronic music", N3419)),"electronic music",ISNUMBER(SEARCH("music/faith", N3419)),"faith",ISNUMBER(SEARCH("music/indie rock", N3419)),"indie rock",ISNUMBER(SEARCH("music/jazz", N3419)),"jazz",ISNUMBER(SEARCH("music/metal", N3419)),"metal",ISNUMBER(SEARCH("music/pop", N3419)),"pop",ISNUMBER(SEARCH("music/rock", N3419)),"rock",ISNUMBER(SEARCH("music/world music", N3419)),"world music",ISNUMBER(SEARCH("journalism/audio", N3419)),"audio",ISNUMBER(SEARCH("photography/nature", N3419)),"nature",ISNUMBER(SEARCH("photography/people", N3419)),"people",ISNUMBER(SEARCH("photography/photobooks", N3419)),"photobooks",ISNUMBER(SEARCH("photography/places", N3419)),"places",ISNUMBER(SEARCH("publishing/art books", N3419)),"art books",ISNUMBER(SEARCH("publishing/children's books", N3419)),"children's books",ISNUMBER(SEARCH("publishing/fiction", N3419)),"fiction",ISNUMBER(SEARCH("publishing/nonfiction", N3419)),"nonfiction",ISNUMBER(SEARCH("publishing/radio &amp; podcasts", N3419)),"radio &amp; podcasts",ISNUMBER(SEARCH("publishing/translations", N3419)),"translations",ISNUMBER(SEARCH("technology/gadgets", N3419)),"gadgets",ISNUMBER(SEARCH("technology/hardware", N3419)),"hardware",ISNUMBER(SEARCH("technology/makerspaces", N3419)),"makerspaces",ISNUMBER(SEARCH("technology/space exploration", N3419)),"space exploration",ISNUMBER(SEARCH("technology/wearables", N3419)),"wearables",ISNUMBER(SEARCH("technology/web", N3419)),"web",ISNUMBER(SEARCH("theater/musical", N3419)),"musical",ISNUMBER(SEARCH("theater/plays", N3419)),"plays",ISNUMBER(SEARCH("theater/spaces", N3419)),"spaces")</f>
        <v>plays</v>
      </c>
      <c r="S3419" s="6">
        <f t="shared" si="268"/>
        <v>41894.91375</v>
      </c>
      <c r="T3419" s="6">
        <f t="shared" si="269"/>
        <v>41938.029861111114</v>
      </c>
    </row>
    <row r="3420" spans="1:20" ht="48" hidden="1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tr">
        <f t="shared" si="267"/>
        <v>theater</v>
      </c>
      <c r="R3420" t="str" cm="1">
        <f t="array" ref="R3420">_xlfn.IFS(ISNUMBER(SEARCH("film &amp; video/television", N3420)),"television",ISNUMBER(SEARCH("film &amp; video/animation", N3420)),"animation",ISNUMBER(SEARCH("film &amp; video/documentary", N3420)),"documentary",ISNUMBER(SEARCH("film &amp; video/drama", N3420)),"drama",ISNUMBER(SEARCH("film &amp; video/science fiction", N3420)),"science fiction",ISNUMBER(SEARCH("film &amp; video/shorts", N3420)),"shorts",ISNUMBER(SEARCH("food/food trucks", N3420)),"food trucks",ISNUMBER(SEARCH("food/restaurants", N3420)),"restaurants",ISNUMBER(SEARCH("food/small batch", N3420)),"small batch",ISNUMBER(SEARCH("games/mobile games", N3420)),"mobile games",ISNUMBER(SEARCH("games/tabletop games", N3420)),"tabletop games",ISNUMBER(SEARCH("games/video games", N3420)),"video games",ISNUMBER(SEARCH("music/classical music", N3420)),"classical music",ISNUMBER(SEARCH("music/electronic music", N3420)),"electronic music",ISNUMBER(SEARCH("music/faith", N3420)),"faith",ISNUMBER(SEARCH("music/indie rock", N3420)),"indie rock",ISNUMBER(SEARCH("music/jazz", N3420)),"jazz",ISNUMBER(SEARCH("music/metal", N3420)),"metal",ISNUMBER(SEARCH("music/pop", N3420)),"pop",ISNUMBER(SEARCH("music/rock", N3420)),"rock",ISNUMBER(SEARCH("music/world music", N3420)),"world music",ISNUMBER(SEARCH("journalism/audio", N3420)),"audio",ISNUMBER(SEARCH("photography/nature", N3420)),"nature",ISNUMBER(SEARCH("photography/people", N3420)),"people",ISNUMBER(SEARCH("photography/photobooks", N3420)),"photobooks",ISNUMBER(SEARCH("photography/places", N3420)),"places",ISNUMBER(SEARCH("publishing/art books", N3420)),"art books",ISNUMBER(SEARCH("publishing/children's books", N3420)),"children's books",ISNUMBER(SEARCH("publishing/fiction", N3420)),"fiction",ISNUMBER(SEARCH("publishing/nonfiction", N3420)),"nonfiction",ISNUMBER(SEARCH("publishing/radio &amp; podcasts", N3420)),"radio &amp; podcasts",ISNUMBER(SEARCH("publishing/translations", N3420)),"translations",ISNUMBER(SEARCH("technology/gadgets", N3420)),"gadgets",ISNUMBER(SEARCH("technology/hardware", N3420)),"hardware",ISNUMBER(SEARCH("technology/makerspaces", N3420)),"makerspaces",ISNUMBER(SEARCH("technology/space exploration", N3420)),"space exploration",ISNUMBER(SEARCH("technology/wearables", N3420)),"wearables",ISNUMBER(SEARCH("technology/web", N3420)),"web",ISNUMBER(SEARCH("theater/musical", N3420)),"musical",ISNUMBER(SEARCH("theater/plays", N3420)),"plays",ISNUMBER(SEARCH("theater/spaces", N3420)),"spaces")</f>
        <v>plays</v>
      </c>
      <c r="S3420" s="6">
        <f t="shared" si="268"/>
        <v>41752.83457175926</v>
      </c>
      <c r="T3420" s="6">
        <f t="shared" si="269"/>
        <v>41782.83457175926</v>
      </c>
    </row>
    <row r="3421" spans="1:20" ht="48" hidden="1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tr">
        <f t="shared" si="267"/>
        <v>theater</v>
      </c>
      <c r="R3421" t="str" cm="1">
        <f t="array" ref="R3421">_xlfn.IFS(ISNUMBER(SEARCH("film &amp; video/television", N3421)),"television",ISNUMBER(SEARCH("film &amp; video/animation", N3421)),"animation",ISNUMBER(SEARCH("film &amp; video/documentary", N3421)),"documentary",ISNUMBER(SEARCH("film &amp; video/drama", N3421)),"drama",ISNUMBER(SEARCH("film &amp; video/science fiction", N3421)),"science fiction",ISNUMBER(SEARCH("film &amp; video/shorts", N3421)),"shorts",ISNUMBER(SEARCH("food/food trucks", N3421)),"food trucks",ISNUMBER(SEARCH("food/restaurants", N3421)),"restaurants",ISNUMBER(SEARCH("food/small batch", N3421)),"small batch",ISNUMBER(SEARCH("games/mobile games", N3421)),"mobile games",ISNUMBER(SEARCH("games/tabletop games", N3421)),"tabletop games",ISNUMBER(SEARCH("games/video games", N3421)),"video games",ISNUMBER(SEARCH("music/classical music", N3421)),"classical music",ISNUMBER(SEARCH("music/electronic music", N3421)),"electronic music",ISNUMBER(SEARCH("music/faith", N3421)),"faith",ISNUMBER(SEARCH("music/indie rock", N3421)),"indie rock",ISNUMBER(SEARCH("music/jazz", N3421)),"jazz",ISNUMBER(SEARCH("music/metal", N3421)),"metal",ISNUMBER(SEARCH("music/pop", N3421)),"pop",ISNUMBER(SEARCH("music/rock", N3421)),"rock",ISNUMBER(SEARCH("music/world music", N3421)),"world music",ISNUMBER(SEARCH("journalism/audio", N3421)),"audio",ISNUMBER(SEARCH("photography/nature", N3421)),"nature",ISNUMBER(SEARCH("photography/people", N3421)),"people",ISNUMBER(SEARCH("photography/photobooks", N3421)),"photobooks",ISNUMBER(SEARCH("photography/places", N3421)),"places",ISNUMBER(SEARCH("publishing/art books", N3421)),"art books",ISNUMBER(SEARCH("publishing/children's books", N3421)),"children's books",ISNUMBER(SEARCH("publishing/fiction", N3421)),"fiction",ISNUMBER(SEARCH("publishing/nonfiction", N3421)),"nonfiction",ISNUMBER(SEARCH("publishing/radio &amp; podcasts", N3421)),"radio &amp; podcasts",ISNUMBER(SEARCH("publishing/translations", N3421)),"translations",ISNUMBER(SEARCH("technology/gadgets", N3421)),"gadgets",ISNUMBER(SEARCH("technology/hardware", N3421)),"hardware",ISNUMBER(SEARCH("technology/makerspaces", N3421)),"makerspaces",ISNUMBER(SEARCH("technology/space exploration", N3421)),"space exploration",ISNUMBER(SEARCH("technology/wearables", N3421)),"wearables",ISNUMBER(SEARCH("technology/web", N3421)),"web",ISNUMBER(SEARCH("theater/musical", N3421)),"musical",ISNUMBER(SEARCH("theater/plays", N3421)),"plays",ISNUMBER(SEARCH("theater/spaces", N3421)),"spaces")</f>
        <v>plays</v>
      </c>
      <c r="S3421" s="6">
        <f t="shared" si="268"/>
        <v>42448.821585648147</v>
      </c>
      <c r="T3421" s="6">
        <f t="shared" si="269"/>
        <v>42466.895833333328</v>
      </c>
    </row>
    <row r="3422" spans="1:20" ht="48" hidden="1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tr">
        <f t="shared" si="267"/>
        <v>theater</v>
      </c>
      <c r="R3422" t="str" cm="1">
        <f t="array" ref="R3422">_xlfn.IFS(ISNUMBER(SEARCH("film &amp; video/television", N3422)),"television",ISNUMBER(SEARCH("film &amp; video/animation", N3422)),"animation",ISNUMBER(SEARCH("film &amp; video/documentary", N3422)),"documentary",ISNUMBER(SEARCH("film &amp; video/drama", N3422)),"drama",ISNUMBER(SEARCH("film &amp; video/science fiction", N3422)),"science fiction",ISNUMBER(SEARCH("film &amp; video/shorts", N3422)),"shorts",ISNUMBER(SEARCH("food/food trucks", N3422)),"food trucks",ISNUMBER(SEARCH("food/restaurants", N3422)),"restaurants",ISNUMBER(SEARCH("food/small batch", N3422)),"small batch",ISNUMBER(SEARCH("games/mobile games", N3422)),"mobile games",ISNUMBER(SEARCH("games/tabletop games", N3422)),"tabletop games",ISNUMBER(SEARCH("games/video games", N3422)),"video games",ISNUMBER(SEARCH("music/classical music", N3422)),"classical music",ISNUMBER(SEARCH("music/electronic music", N3422)),"electronic music",ISNUMBER(SEARCH("music/faith", N3422)),"faith",ISNUMBER(SEARCH("music/indie rock", N3422)),"indie rock",ISNUMBER(SEARCH("music/jazz", N3422)),"jazz",ISNUMBER(SEARCH("music/metal", N3422)),"metal",ISNUMBER(SEARCH("music/pop", N3422)),"pop",ISNUMBER(SEARCH("music/rock", N3422)),"rock",ISNUMBER(SEARCH("music/world music", N3422)),"world music",ISNUMBER(SEARCH("journalism/audio", N3422)),"audio",ISNUMBER(SEARCH("photography/nature", N3422)),"nature",ISNUMBER(SEARCH("photography/people", N3422)),"people",ISNUMBER(SEARCH("photography/photobooks", N3422)),"photobooks",ISNUMBER(SEARCH("photography/places", N3422)),"places",ISNUMBER(SEARCH("publishing/art books", N3422)),"art books",ISNUMBER(SEARCH("publishing/children's books", N3422)),"children's books",ISNUMBER(SEARCH("publishing/fiction", N3422)),"fiction",ISNUMBER(SEARCH("publishing/nonfiction", N3422)),"nonfiction",ISNUMBER(SEARCH("publishing/radio &amp; podcasts", N3422)),"radio &amp; podcasts",ISNUMBER(SEARCH("publishing/translations", N3422)),"translations",ISNUMBER(SEARCH("technology/gadgets", N3422)),"gadgets",ISNUMBER(SEARCH("technology/hardware", N3422)),"hardware",ISNUMBER(SEARCH("technology/makerspaces", N3422)),"makerspaces",ISNUMBER(SEARCH("technology/space exploration", N3422)),"space exploration",ISNUMBER(SEARCH("technology/wearables", N3422)),"wearables",ISNUMBER(SEARCH("technology/web", N3422)),"web",ISNUMBER(SEARCH("theater/musical", N3422)),"musical",ISNUMBER(SEARCH("theater/plays", N3422)),"plays",ISNUMBER(SEARCH("theater/spaces", N3422)),"spaces")</f>
        <v>plays</v>
      </c>
      <c r="S3422" s="6">
        <f t="shared" si="268"/>
        <v>42405.090300925927</v>
      </c>
      <c r="T3422" s="6">
        <f t="shared" si="269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tr">
        <f t="shared" si="267"/>
        <v>theater</v>
      </c>
      <c r="R3423" t="str" cm="1">
        <f t="array" ref="R3423">_xlfn.IFS(ISNUMBER(SEARCH("film &amp; video/television", N3423)),"television",ISNUMBER(SEARCH("film &amp; video/animation", N3423)),"animation",ISNUMBER(SEARCH("film &amp; video/documentary", N3423)),"documentary",ISNUMBER(SEARCH("film &amp; video/drama", N3423)),"drama",ISNUMBER(SEARCH("film &amp; video/science fiction", N3423)),"science fiction",ISNUMBER(SEARCH("film &amp; video/shorts", N3423)),"shorts",ISNUMBER(SEARCH("food/food trucks", N3423)),"food trucks",ISNUMBER(SEARCH("food/restaurants", N3423)),"restaurants",ISNUMBER(SEARCH("food/small batch", N3423)),"small batch",ISNUMBER(SEARCH("games/mobile games", N3423)),"mobile games",ISNUMBER(SEARCH("games/tabletop games", N3423)),"tabletop games",ISNUMBER(SEARCH("games/video games", N3423)),"video games",ISNUMBER(SEARCH("music/classical music", N3423)),"classical music",ISNUMBER(SEARCH("music/electronic music", N3423)),"electronic music",ISNUMBER(SEARCH("music/faith", N3423)),"faith",ISNUMBER(SEARCH("music/indie rock", N3423)),"indie rock",ISNUMBER(SEARCH("music/jazz", N3423)),"jazz",ISNUMBER(SEARCH("music/metal", N3423)),"metal",ISNUMBER(SEARCH("music/pop", N3423)),"pop",ISNUMBER(SEARCH("music/rock", N3423)),"rock",ISNUMBER(SEARCH("music/world music", N3423)),"world music",ISNUMBER(SEARCH("journalism/audio", N3423)),"audio",ISNUMBER(SEARCH("photography/nature", N3423)),"nature",ISNUMBER(SEARCH("photography/people", N3423)),"people",ISNUMBER(SEARCH("photography/photobooks", N3423)),"photobooks",ISNUMBER(SEARCH("photography/places", N3423)),"places",ISNUMBER(SEARCH("publishing/art books", N3423)),"art books",ISNUMBER(SEARCH("publishing/children's books", N3423)),"children's books",ISNUMBER(SEARCH("publishing/fiction", N3423)),"fiction",ISNUMBER(SEARCH("publishing/nonfiction", N3423)),"nonfiction",ISNUMBER(SEARCH("publishing/radio &amp; podcasts", N3423)),"radio &amp; podcasts",ISNUMBER(SEARCH("publishing/translations", N3423)),"translations",ISNUMBER(SEARCH("technology/gadgets", N3423)),"gadgets",ISNUMBER(SEARCH("technology/hardware", N3423)),"hardware",ISNUMBER(SEARCH("technology/makerspaces", N3423)),"makerspaces",ISNUMBER(SEARCH("technology/space exploration", N3423)),"space exploration",ISNUMBER(SEARCH("technology/wearables", N3423)),"wearables",ISNUMBER(SEARCH("technology/web", N3423)),"web",ISNUMBER(SEARCH("theater/musical", N3423)),"musical",ISNUMBER(SEARCH("theater/plays", N3423)),"plays",ISNUMBER(SEARCH("theater/spaces", N3423)),"spaces")</f>
        <v>plays</v>
      </c>
      <c r="S3423" s="6">
        <f t="shared" si="268"/>
        <v>42037.791238425925</v>
      </c>
      <c r="T3423" s="6">
        <f t="shared" si="269"/>
        <v>42067.791238425925</v>
      </c>
    </row>
    <row r="3424" spans="1:20" ht="48" hidden="1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tr">
        <f t="shared" si="267"/>
        <v>theater</v>
      </c>
      <c r="R3424" t="str" cm="1">
        <f t="array" ref="R3424">_xlfn.IFS(ISNUMBER(SEARCH("film &amp; video/television", N3424)),"television",ISNUMBER(SEARCH("film &amp; video/animation", N3424)),"animation",ISNUMBER(SEARCH("film &amp; video/documentary", N3424)),"documentary",ISNUMBER(SEARCH("film &amp; video/drama", N3424)),"drama",ISNUMBER(SEARCH("film &amp; video/science fiction", N3424)),"science fiction",ISNUMBER(SEARCH("film &amp; video/shorts", N3424)),"shorts",ISNUMBER(SEARCH("food/food trucks", N3424)),"food trucks",ISNUMBER(SEARCH("food/restaurants", N3424)),"restaurants",ISNUMBER(SEARCH("food/small batch", N3424)),"small batch",ISNUMBER(SEARCH("games/mobile games", N3424)),"mobile games",ISNUMBER(SEARCH("games/tabletop games", N3424)),"tabletop games",ISNUMBER(SEARCH("games/video games", N3424)),"video games",ISNUMBER(SEARCH("music/classical music", N3424)),"classical music",ISNUMBER(SEARCH("music/electronic music", N3424)),"electronic music",ISNUMBER(SEARCH("music/faith", N3424)),"faith",ISNUMBER(SEARCH("music/indie rock", N3424)),"indie rock",ISNUMBER(SEARCH("music/jazz", N3424)),"jazz",ISNUMBER(SEARCH("music/metal", N3424)),"metal",ISNUMBER(SEARCH("music/pop", N3424)),"pop",ISNUMBER(SEARCH("music/rock", N3424)),"rock",ISNUMBER(SEARCH("music/world music", N3424)),"world music",ISNUMBER(SEARCH("journalism/audio", N3424)),"audio",ISNUMBER(SEARCH("photography/nature", N3424)),"nature",ISNUMBER(SEARCH("photography/people", N3424)),"people",ISNUMBER(SEARCH("photography/photobooks", N3424)),"photobooks",ISNUMBER(SEARCH("photography/places", N3424)),"places",ISNUMBER(SEARCH("publishing/art books", N3424)),"art books",ISNUMBER(SEARCH("publishing/children's books", N3424)),"children's books",ISNUMBER(SEARCH("publishing/fiction", N3424)),"fiction",ISNUMBER(SEARCH("publishing/nonfiction", N3424)),"nonfiction",ISNUMBER(SEARCH("publishing/radio &amp; podcasts", N3424)),"radio &amp; podcasts",ISNUMBER(SEARCH("publishing/translations", N3424)),"translations",ISNUMBER(SEARCH("technology/gadgets", N3424)),"gadgets",ISNUMBER(SEARCH("technology/hardware", N3424)),"hardware",ISNUMBER(SEARCH("technology/makerspaces", N3424)),"makerspaces",ISNUMBER(SEARCH("technology/space exploration", N3424)),"space exploration",ISNUMBER(SEARCH("technology/wearables", N3424)),"wearables",ISNUMBER(SEARCH("technology/web", N3424)),"web",ISNUMBER(SEARCH("theater/musical", N3424)),"musical",ISNUMBER(SEARCH("theater/plays", N3424)),"plays",ISNUMBER(SEARCH("theater/spaces", N3424)),"spaces")</f>
        <v>plays</v>
      </c>
      <c r="S3424" s="6">
        <f t="shared" si="268"/>
        <v>42323.562222222223</v>
      </c>
      <c r="T3424" s="6">
        <f t="shared" si="269"/>
        <v>42352</v>
      </c>
    </row>
    <row r="3425" spans="1:20" ht="48" hidden="1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tr" cm="1">
        <f t="array" ref="R3425">_xlfn.IFS(ISNUMBER(SEARCH("film &amp; video/television", N3425)),"television",ISNUMBER(SEARCH("film &amp; video/animation", N3425)),"animation",ISNUMBER(SEARCH("film &amp; video/documentary", N3425)),"documentary",ISNUMBER(SEARCH("film &amp; video/drama", N3425)),"drama",ISNUMBER(SEARCH("film &amp; video/science fiction", N3425)),"science fiction",ISNUMBER(SEARCH("film &amp; video/shorts", N3425)),"shorts",ISNUMBER(SEARCH("food/food trucks", N3425)),"food trucks",ISNUMBER(SEARCH("food/restaurants", N3425)),"restaurants",ISNUMBER(SEARCH("food/small batch", N3425)),"small batch",ISNUMBER(SEARCH("games/mobile games", N3425)),"mobile games",ISNUMBER(SEARCH("games/tabletop games", N3425)),"tabletop games",ISNUMBER(SEARCH("games/video games", N3425)),"video games",ISNUMBER(SEARCH("music/classical music", N3425)),"classical music",ISNUMBER(SEARCH("music/electronic music", N3425)),"electronic music",ISNUMBER(SEARCH("music/faith", N3425)),"faith",ISNUMBER(SEARCH("music/indie rock", N3425)),"indie rock",ISNUMBER(SEARCH("music/jazz", N3425)),"jazz",ISNUMBER(SEARCH("music/metal", N3425)),"metal",ISNUMBER(SEARCH("music/pop", N3425)),"pop",ISNUMBER(SEARCH("music/rock", N3425)),"rock",ISNUMBER(SEARCH("music/world music", N3425)),"world music",ISNUMBER(SEARCH("journalism/audio", N3425)),"audio",ISNUMBER(SEARCH("photography/nature", N3425)),"nature",ISNUMBER(SEARCH("photography/people", N3425)),"people",ISNUMBER(SEARCH("photography/photobooks", N3425)),"photobooks",ISNUMBER(SEARCH("photography/places", N3425)),"places",ISNUMBER(SEARCH("publishing/art books", N3425)),"art books",ISNUMBER(SEARCH("publishing/children's books", N3425)),"children's books",ISNUMBER(SEARCH("publishing/fiction", N3425)),"fiction",ISNUMBER(SEARCH("publishing/nonfiction", N3425)),"nonfiction",ISNUMBER(SEARCH("publishing/radio &amp; podcasts", N3425)),"radio &amp; podcasts",ISNUMBER(SEARCH("publishing/translations", N3425)),"translations",ISNUMBER(SEARCH("technology/gadgets", N3425)),"gadgets",ISNUMBER(SEARCH("technology/hardware", N3425)),"hardware",ISNUMBER(SEARCH("technology/makerspaces", N3425)),"makerspaces",ISNUMBER(SEARCH("technology/space exploration", N3425)),"space exploration",ISNUMBER(SEARCH("technology/wearables", N3425)),"wearables",ISNUMBER(SEARCH("technology/web", N3425)),"web",ISNUMBER(SEARCH("theater/musical", N3425)),"musical",ISNUMBER(SEARCH("theater/plays", N3425)),"plays",ISNUMBER(SEARCH("theater/spaces", N3425)),"spaces")</f>
        <v>plays</v>
      </c>
      <c r="S3425" s="6">
        <f t="shared" si="268"/>
        <v>42088.911354166667</v>
      </c>
      <c r="T3425" s="6">
        <f t="shared" si="269"/>
        <v>42118.911354166667</v>
      </c>
    </row>
    <row r="3426" spans="1:20" ht="48" hidden="1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tr">
        <f t="shared" si="267"/>
        <v>theater</v>
      </c>
      <c r="R3426" t="str" cm="1">
        <f t="array" ref="R3426">_xlfn.IFS(ISNUMBER(SEARCH("film &amp; video/television", N3426)),"television",ISNUMBER(SEARCH("film &amp; video/animation", N3426)),"animation",ISNUMBER(SEARCH("film &amp; video/documentary", N3426)),"documentary",ISNUMBER(SEARCH("film &amp; video/drama", N3426)),"drama",ISNUMBER(SEARCH("film &amp; video/science fiction", N3426)),"science fiction",ISNUMBER(SEARCH("film &amp; video/shorts", N3426)),"shorts",ISNUMBER(SEARCH("food/food trucks", N3426)),"food trucks",ISNUMBER(SEARCH("food/restaurants", N3426)),"restaurants",ISNUMBER(SEARCH("food/small batch", N3426)),"small batch",ISNUMBER(SEARCH("games/mobile games", N3426)),"mobile games",ISNUMBER(SEARCH("games/tabletop games", N3426)),"tabletop games",ISNUMBER(SEARCH("games/video games", N3426)),"video games",ISNUMBER(SEARCH("music/classical music", N3426)),"classical music",ISNUMBER(SEARCH("music/electronic music", N3426)),"electronic music",ISNUMBER(SEARCH("music/faith", N3426)),"faith",ISNUMBER(SEARCH("music/indie rock", N3426)),"indie rock",ISNUMBER(SEARCH("music/jazz", N3426)),"jazz",ISNUMBER(SEARCH("music/metal", N3426)),"metal",ISNUMBER(SEARCH("music/pop", N3426)),"pop",ISNUMBER(SEARCH("music/rock", N3426)),"rock",ISNUMBER(SEARCH("music/world music", N3426)),"world music",ISNUMBER(SEARCH("journalism/audio", N3426)),"audio",ISNUMBER(SEARCH("photography/nature", N3426)),"nature",ISNUMBER(SEARCH("photography/people", N3426)),"people",ISNUMBER(SEARCH("photography/photobooks", N3426)),"photobooks",ISNUMBER(SEARCH("photography/places", N3426)),"places",ISNUMBER(SEARCH("publishing/art books", N3426)),"art books",ISNUMBER(SEARCH("publishing/children's books", N3426)),"children's books",ISNUMBER(SEARCH("publishing/fiction", N3426)),"fiction",ISNUMBER(SEARCH("publishing/nonfiction", N3426)),"nonfiction",ISNUMBER(SEARCH("publishing/radio &amp; podcasts", N3426)),"radio &amp; podcasts",ISNUMBER(SEARCH("publishing/translations", N3426)),"translations",ISNUMBER(SEARCH("technology/gadgets", N3426)),"gadgets",ISNUMBER(SEARCH("technology/hardware", N3426)),"hardware",ISNUMBER(SEARCH("technology/makerspaces", N3426)),"makerspaces",ISNUMBER(SEARCH("technology/space exploration", N3426)),"space exploration",ISNUMBER(SEARCH("technology/wearables", N3426)),"wearables",ISNUMBER(SEARCH("technology/web", N3426)),"web",ISNUMBER(SEARCH("theater/musical", N3426)),"musical",ISNUMBER(SEARCH("theater/plays", N3426)),"plays",ISNUMBER(SEARCH("theater/spaces", N3426)),"spaces")</f>
        <v>plays</v>
      </c>
      <c r="S3426" s="6">
        <f t="shared" si="268"/>
        <v>42018.676898148144</v>
      </c>
      <c r="T3426" s="6">
        <f t="shared" si="269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tr">
        <f t="shared" si="267"/>
        <v>theater</v>
      </c>
      <c r="R3427" t="str" cm="1">
        <f t="array" ref="R3427">_xlfn.IFS(ISNUMBER(SEARCH("film &amp; video/television", N3427)),"television",ISNUMBER(SEARCH("film &amp; video/animation", N3427)),"animation",ISNUMBER(SEARCH("film &amp; video/documentary", N3427)),"documentary",ISNUMBER(SEARCH("film &amp; video/drama", N3427)),"drama",ISNUMBER(SEARCH("film &amp; video/science fiction", N3427)),"science fiction",ISNUMBER(SEARCH("film &amp; video/shorts", N3427)),"shorts",ISNUMBER(SEARCH("food/food trucks", N3427)),"food trucks",ISNUMBER(SEARCH("food/restaurants", N3427)),"restaurants",ISNUMBER(SEARCH("food/small batch", N3427)),"small batch",ISNUMBER(SEARCH("games/mobile games", N3427)),"mobile games",ISNUMBER(SEARCH("games/tabletop games", N3427)),"tabletop games",ISNUMBER(SEARCH("games/video games", N3427)),"video games",ISNUMBER(SEARCH("music/classical music", N3427)),"classical music",ISNUMBER(SEARCH("music/electronic music", N3427)),"electronic music",ISNUMBER(SEARCH("music/faith", N3427)),"faith",ISNUMBER(SEARCH("music/indie rock", N3427)),"indie rock",ISNUMBER(SEARCH("music/jazz", N3427)),"jazz",ISNUMBER(SEARCH("music/metal", N3427)),"metal",ISNUMBER(SEARCH("music/pop", N3427)),"pop",ISNUMBER(SEARCH("music/rock", N3427)),"rock",ISNUMBER(SEARCH("music/world music", N3427)),"world music",ISNUMBER(SEARCH("journalism/audio", N3427)),"audio",ISNUMBER(SEARCH("photography/nature", N3427)),"nature",ISNUMBER(SEARCH("photography/people", N3427)),"people",ISNUMBER(SEARCH("photography/photobooks", N3427)),"photobooks",ISNUMBER(SEARCH("photography/places", N3427)),"places",ISNUMBER(SEARCH("publishing/art books", N3427)),"art books",ISNUMBER(SEARCH("publishing/children's books", N3427)),"children's books",ISNUMBER(SEARCH("publishing/fiction", N3427)),"fiction",ISNUMBER(SEARCH("publishing/nonfiction", N3427)),"nonfiction",ISNUMBER(SEARCH("publishing/radio &amp; podcasts", N3427)),"radio &amp; podcasts",ISNUMBER(SEARCH("publishing/translations", N3427)),"translations",ISNUMBER(SEARCH("technology/gadgets", N3427)),"gadgets",ISNUMBER(SEARCH("technology/hardware", N3427)),"hardware",ISNUMBER(SEARCH("technology/makerspaces", N3427)),"makerspaces",ISNUMBER(SEARCH("technology/space exploration", N3427)),"space exploration",ISNUMBER(SEARCH("technology/wearables", N3427)),"wearables",ISNUMBER(SEARCH("technology/web", N3427)),"web",ISNUMBER(SEARCH("theater/musical", N3427)),"musical",ISNUMBER(SEARCH("theater/plays", N3427)),"plays",ISNUMBER(SEARCH("theater/spaces", N3427)),"spaces")</f>
        <v>plays</v>
      </c>
      <c r="S3427" s="6">
        <f t="shared" si="268"/>
        <v>41884.617314814815</v>
      </c>
      <c r="T3427" s="6">
        <f t="shared" si="269"/>
        <v>41916.617314814815</v>
      </c>
    </row>
    <row r="3428" spans="1:20" ht="48" hidden="1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tr">
        <f t="shared" si="267"/>
        <v>theater</v>
      </c>
      <c r="R3428" t="str" cm="1">
        <f t="array" ref="R3428">_xlfn.IFS(ISNUMBER(SEARCH("film &amp; video/television", N3428)),"television",ISNUMBER(SEARCH("film &amp; video/animation", N3428)),"animation",ISNUMBER(SEARCH("film &amp; video/documentary", N3428)),"documentary",ISNUMBER(SEARCH("film &amp; video/drama", N3428)),"drama",ISNUMBER(SEARCH("film &amp; video/science fiction", N3428)),"science fiction",ISNUMBER(SEARCH("film &amp; video/shorts", N3428)),"shorts",ISNUMBER(SEARCH("food/food trucks", N3428)),"food trucks",ISNUMBER(SEARCH("food/restaurants", N3428)),"restaurants",ISNUMBER(SEARCH("food/small batch", N3428)),"small batch",ISNUMBER(SEARCH("games/mobile games", N3428)),"mobile games",ISNUMBER(SEARCH("games/tabletop games", N3428)),"tabletop games",ISNUMBER(SEARCH("games/video games", N3428)),"video games",ISNUMBER(SEARCH("music/classical music", N3428)),"classical music",ISNUMBER(SEARCH("music/electronic music", N3428)),"electronic music",ISNUMBER(SEARCH("music/faith", N3428)),"faith",ISNUMBER(SEARCH("music/indie rock", N3428)),"indie rock",ISNUMBER(SEARCH("music/jazz", N3428)),"jazz",ISNUMBER(SEARCH("music/metal", N3428)),"metal",ISNUMBER(SEARCH("music/pop", N3428)),"pop",ISNUMBER(SEARCH("music/rock", N3428)),"rock",ISNUMBER(SEARCH("music/world music", N3428)),"world music",ISNUMBER(SEARCH("journalism/audio", N3428)),"audio",ISNUMBER(SEARCH("photography/nature", N3428)),"nature",ISNUMBER(SEARCH("photography/people", N3428)),"people",ISNUMBER(SEARCH("photography/photobooks", N3428)),"photobooks",ISNUMBER(SEARCH("photography/places", N3428)),"places",ISNUMBER(SEARCH("publishing/art books", N3428)),"art books",ISNUMBER(SEARCH("publishing/children's books", N3428)),"children's books",ISNUMBER(SEARCH("publishing/fiction", N3428)),"fiction",ISNUMBER(SEARCH("publishing/nonfiction", N3428)),"nonfiction",ISNUMBER(SEARCH("publishing/radio &amp; podcasts", N3428)),"radio &amp; podcasts",ISNUMBER(SEARCH("publishing/translations", N3428)),"translations",ISNUMBER(SEARCH("technology/gadgets", N3428)),"gadgets",ISNUMBER(SEARCH("technology/hardware", N3428)),"hardware",ISNUMBER(SEARCH("technology/makerspaces", N3428)),"makerspaces",ISNUMBER(SEARCH("technology/space exploration", N3428)),"space exploration",ISNUMBER(SEARCH("technology/wearables", N3428)),"wearables",ISNUMBER(SEARCH("technology/web", N3428)),"web",ISNUMBER(SEARCH("theater/musical", N3428)),"musical",ISNUMBER(SEARCH("theater/plays", N3428)),"plays",ISNUMBER(SEARCH("theater/spaces", N3428)),"spaces")</f>
        <v>plays</v>
      </c>
      <c r="S3428" s="6">
        <f t="shared" si="268"/>
        <v>41884.056747685187</v>
      </c>
      <c r="T3428" s="6">
        <f t="shared" si="269"/>
        <v>41903.083333333336</v>
      </c>
    </row>
    <row r="3429" spans="1:20" ht="48" hidden="1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tr">
        <f t="shared" si="267"/>
        <v>theater</v>
      </c>
      <c r="R3429" t="str" cm="1">
        <f t="array" ref="R3429">_xlfn.IFS(ISNUMBER(SEARCH("film &amp; video/television", N3429)),"television",ISNUMBER(SEARCH("film &amp; video/animation", N3429)),"animation",ISNUMBER(SEARCH("film &amp; video/documentary", N3429)),"documentary",ISNUMBER(SEARCH("film &amp; video/drama", N3429)),"drama",ISNUMBER(SEARCH("film &amp; video/science fiction", N3429)),"science fiction",ISNUMBER(SEARCH("film &amp; video/shorts", N3429)),"shorts",ISNUMBER(SEARCH("food/food trucks", N3429)),"food trucks",ISNUMBER(SEARCH("food/restaurants", N3429)),"restaurants",ISNUMBER(SEARCH("food/small batch", N3429)),"small batch",ISNUMBER(SEARCH("games/mobile games", N3429)),"mobile games",ISNUMBER(SEARCH("games/tabletop games", N3429)),"tabletop games",ISNUMBER(SEARCH("games/video games", N3429)),"video games",ISNUMBER(SEARCH("music/classical music", N3429)),"classical music",ISNUMBER(SEARCH("music/electronic music", N3429)),"electronic music",ISNUMBER(SEARCH("music/faith", N3429)),"faith",ISNUMBER(SEARCH("music/indie rock", N3429)),"indie rock",ISNUMBER(SEARCH("music/jazz", N3429)),"jazz",ISNUMBER(SEARCH("music/metal", N3429)),"metal",ISNUMBER(SEARCH("music/pop", N3429)),"pop",ISNUMBER(SEARCH("music/rock", N3429)),"rock",ISNUMBER(SEARCH("music/world music", N3429)),"world music",ISNUMBER(SEARCH("journalism/audio", N3429)),"audio",ISNUMBER(SEARCH("photography/nature", N3429)),"nature",ISNUMBER(SEARCH("photography/people", N3429)),"people",ISNUMBER(SEARCH("photography/photobooks", N3429)),"photobooks",ISNUMBER(SEARCH("photography/places", N3429)),"places",ISNUMBER(SEARCH("publishing/art books", N3429)),"art books",ISNUMBER(SEARCH("publishing/children's books", N3429)),"children's books",ISNUMBER(SEARCH("publishing/fiction", N3429)),"fiction",ISNUMBER(SEARCH("publishing/nonfiction", N3429)),"nonfiction",ISNUMBER(SEARCH("publishing/radio &amp; podcasts", N3429)),"radio &amp; podcasts",ISNUMBER(SEARCH("publishing/translations", N3429)),"translations",ISNUMBER(SEARCH("technology/gadgets", N3429)),"gadgets",ISNUMBER(SEARCH("technology/hardware", N3429)),"hardware",ISNUMBER(SEARCH("technology/makerspaces", N3429)),"makerspaces",ISNUMBER(SEARCH("technology/space exploration", N3429)),"space exploration",ISNUMBER(SEARCH("technology/wearables", N3429)),"wearables",ISNUMBER(SEARCH("technology/web", N3429)),"web",ISNUMBER(SEARCH("theater/musical", N3429)),"musical",ISNUMBER(SEARCH("theater/plays", N3429)),"plays",ISNUMBER(SEARCH("theater/spaces", N3429)),"spaces")</f>
        <v>plays</v>
      </c>
      <c r="S3429" s="6">
        <f t="shared" si="268"/>
        <v>41792.645277777774</v>
      </c>
      <c r="T3429" s="6">
        <f t="shared" si="269"/>
        <v>41822.645277777774</v>
      </c>
    </row>
    <row r="3430" spans="1:20" ht="48" hidden="1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tr">
        <f t="shared" si="267"/>
        <v>theater</v>
      </c>
      <c r="R3430" t="str" cm="1">
        <f t="array" ref="R3430">_xlfn.IFS(ISNUMBER(SEARCH("film &amp; video/television", N3430)),"television",ISNUMBER(SEARCH("film &amp; video/animation", N3430)),"animation",ISNUMBER(SEARCH("film &amp; video/documentary", N3430)),"documentary",ISNUMBER(SEARCH("film &amp; video/drama", N3430)),"drama",ISNUMBER(SEARCH("film &amp; video/science fiction", N3430)),"science fiction",ISNUMBER(SEARCH("film &amp; video/shorts", N3430)),"shorts",ISNUMBER(SEARCH("food/food trucks", N3430)),"food trucks",ISNUMBER(SEARCH("food/restaurants", N3430)),"restaurants",ISNUMBER(SEARCH("food/small batch", N3430)),"small batch",ISNUMBER(SEARCH("games/mobile games", N3430)),"mobile games",ISNUMBER(SEARCH("games/tabletop games", N3430)),"tabletop games",ISNUMBER(SEARCH("games/video games", N3430)),"video games",ISNUMBER(SEARCH("music/classical music", N3430)),"classical music",ISNUMBER(SEARCH("music/electronic music", N3430)),"electronic music",ISNUMBER(SEARCH("music/faith", N3430)),"faith",ISNUMBER(SEARCH("music/indie rock", N3430)),"indie rock",ISNUMBER(SEARCH("music/jazz", N3430)),"jazz",ISNUMBER(SEARCH("music/metal", N3430)),"metal",ISNUMBER(SEARCH("music/pop", N3430)),"pop",ISNUMBER(SEARCH("music/rock", N3430)),"rock",ISNUMBER(SEARCH("music/world music", N3430)),"world music",ISNUMBER(SEARCH("journalism/audio", N3430)),"audio",ISNUMBER(SEARCH("photography/nature", N3430)),"nature",ISNUMBER(SEARCH("photography/people", N3430)),"people",ISNUMBER(SEARCH("photography/photobooks", N3430)),"photobooks",ISNUMBER(SEARCH("photography/places", N3430)),"places",ISNUMBER(SEARCH("publishing/art books", N3430)),"art books",ISNUMBER(SEARCH("publishing/children's books", N3430)),"children's books",ISNUMBER(SEARCH("publishing/fiction", N3430)),"fiction",ISNUMBER(SEARCH("publishing/nonfiction", N3430)),"nonfiction",ISNUMBER(SEARCH("publishing/radio &amp; podcasts", N3430)),"radio &amp; podcasts",ISNUMBER(SEARCH("publishing/translations", N3430)),"translations",ISNUMBER(SEARCH("technology/gadgets", N3430)),"gadgets",ISNUMBER(SEARCH("technology/hardware", N3430)),"hardware",ISNUMBER(SEARCH("technology/makerspaces", N3430)),"makerspaces",ISNUMBER(SEARCH("technology/space exploration", N3430)),"space exploration",ISNUMBER(SEARCH("technology/wearables", N3430)),"wearables",ISNUMBER(SEARCH("technology/web", N3430)),"web",ISNUMBER(SEARCH("theater/musical", N3430)),"musical",ISNUMBER(SEARCH("theater/plays", N3430)),"plays",ISNUMBER(SEARCH("theater/spaces", N3430)),"spaces")</f>
        <v>plays</v>
      </c>
      <c r="S3430" s="6">
        <f t="shared" si="268"/>
        <v>42038.720451388886</v>
      </c>
      <c r="T3430" s="6">
        <f t="shared" si="269"/>
        <v>42063.708333333328</v>
      </c>
    </row>
    <row r="3431" spans="1:20" ht="48" hidden="1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tr">
        <f t="shared" si="267"/>
        <v>theater</v>
      </c>
      <c r="R3431" t="str" cm="1">
        <f t="array" ref="R3431">_xlfn.IFS(ISNUMBER(SEARCH("film &amp; video/television", N3431)),"television",ISNUMBER(SEARCH("film &amp; video/animation", N3431)),"animation",ISNUMBER(SEARCH("film &amp; video/documentary", N3431)),"documentary",ISNUMBER(SEARCH("film &amp; video/drama", N3431)),"drama",ISNUMBER(SEARCH("film &amp; video/science fiction", N3431)),"science fiction",ISNUMBER(SEARCH("film &amp; video/shorts", N3431)),"shorts",ISNUMBER(SEARCH("food/food trucks", N3431)),"food trucks",ISNUMBER(SEARCH("food/restaurants", N3431)),"restaurants",ISNUMBER(SEARCH("food/small batch", N3431)),"small batch",ISNUMBER(SEARCH("games/mobile games", N3431)),"mobile games",ISNUMBER(SEARCH("games/tabletop games", N3431)),"tabletop games",ISNUMBER(SEARCH("games/video games", N3431)),"video games",ISNUMBER(SEARCH("music/classical music", N3431)),"classical music",ISNUMBER(SEARCH("music/electronic music", N3431)),"electronic music",ISNUMBER(SEARCH("music/faith", N3431)),"faith",ISNUMBER(SEARCH("music/indie rock", N3431)),"indie rock",ISNUMBER(SEARCH("music/jazz", N3431)),"jazz",ISNUMBER(SEARCH("music/metal", N3431)),"metal",ISNUMBER(SEARCH("music/pop", N3431)),"pop",ISNUMBER(SEARCH("music/rock", N3431)),"rock",ISNUMBER(SEARCH("music/world music", N3431)),"world music",ISNUMBER(SEARCH("journalism/audio", N3431)),"audio",ISNUMBER(SEARCH("photography/nature", N3431)),"nature",ISNUMBER(SEARCH("photography/people", N3431)),"people",ISNUMBER(SEARCH("photography/photobooks", N3431)),"photobooks",ISNUMBER(SEARCH("photography/places", N3431)),"places",ISNUMBER(SEARCH("publishing/art books", N3431)),"art books",ISNUMBER(SEARCH("publishing/children's books", N3431)),"children's books",ISNUMBER(SEARCH("publishing/fiction", N3431)),"fiction",ISNUMBER(SEARCH("publishing/nonfiction", N3431)),"nonfiction",ISNUMBER(SEARCH("publishing/radio &amp; podcasts", N3431)),"radio &amp; podcasts",ISNUMBER(SEARCH("publishing/translations", N3431)),"translations",ISNUMBER(SEARCH("technology/gadgets", N3431)),"gadgets",ISNUMBER(SEARCH("technology/hardware", N3431)),"hardware",ISNUMBER(SEARCH("technology/makerspaces", N3431)),"makerspaces",ISNUMBER(SEARCH("technology/space exploration", N3431)),"space exploration",ISNUMBER(SEARCH("technology/wearables", N3431)),"wearables",ISNUMBER(SEARCH("technology/web", N3431)),"web",ISNUMBER(SEARCH("theater/musical", N3431)),"musical",ISNUMBER(SEARCH("theater/plays", N3431)),"plays",ISNUMBER(SEARCH("theater/spaces", N3431)),"spaces")</f>
        <v>plays</v>
      </c>
      <c r="S3431" s="6">
        <f t="shared" si="268"/>
        <v>42662.021539351852</v>
      </c>
      <c r="T3431" s="6">
        <f t="shared" si="269"/>
        <v>42676.021539351852</v>
      </c>
    </row>
    <row r="3432" spans="1:20" ht="48" hidden="1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tr">
        <f t="shared" si="267"/>
        <v>theater</v>
      </c>
      <c r="R3432" t="str" cm="1">
        <f t="array" ref="R3432">_xlfn.IFS(ISNUMBER(SEARCH("film &amp; video/television", N3432)),"television",ISNUMBER(SEARCH("film &amp; video/animation", N3432)),"animation",ISNUMBER(SEARCH("film &amp; video/documentary", N3432)),"documentary",ISNUMBER(SEARCH("film &amp; video/drama", N3432)),"drama",ISNUMBER(SEARCH("film &amp; video/science fiction", N3432)),"science fiction",ISNUMBER(SEARCH("film &amp; video/shorts", N3432)),"shorts",ISNUMBER(SEARCH("food/food trucks", N3432)),"food trucks",ISNUMBER(SEARCH("food/restaurants", N3432)),"restaurants",ISNUMBER(SEARCH("food/small batch", N3432)),"small batch",ISNUMBER(SEARCH("games/mobile games", N3432)),"mobile games",ISNUMBER(SEARCH("games/tabletop games", N3432)),"tabletop games",ISNUMBER(SEARCH("games/video games", N3432)),"video games",ISNUMBER(SEARCH("music/classical music", N3432)),"classical music",ISNUMBER(SEARCH("music/electronic music", N3432)),"electronic music",ISNUMBER(SEARCH("music/faith", N3432)),"faith",ISNUMBER(SEARCH("music/indie rock", N3432)),"indie rock",ISNUMBER(SEARCH("music/jazz", N3432)),"jazz",ISNUMBER(SEARCH("music/metal", N3432)),"metal",ISNUMBER(SEARCH("music/pop", N3432)),"pop",ISNUMBER(SEARCH("music/rock", N3432)),"rock",ISNUMBER(SEARCH("music/world music", N3432)),"world music",ISNUMBER(SEARCH("journalism/audio", N3432)),"audio",ISNUMBER(SEARCH("photography/nature", N3432)),"nature",ISNUMBER(SEARCH("photography/people", N3432)),"people",ISNUMBER(SEARCH("photography/photobooks", N3432)),"photobooks",ISNUMBER(SEARCH("photography/places", N3432)),"places",ISNUMBER(SEARCH("publishing/art books", N3432)),"art books",ISNUMBER(SEARCH("publishing/children's books", N3432)),"children's books",ISNUMBER(SEARCH("publishing/fiction", N3432)),"fiction",ISNUMBER(SEARCH("publishing/nonfiction", N3432)),"nonfiction",ISNUMBER(SEARCH("publishing/radio &amp; podcasts", N3432)),"radio &amp; podcasts",ISNUMBER(SEARCH("publishing/translations", N3432)),"translations",ISNUMBER(SEARCH("technology/gadgets", N3432)),"gadgets",ISNUMBER(SEARCH("technology/hardware", N3432)),"hardware",ISNUMBER(SEARCH("technology/makerspaces", N3432)),"makerspaces",ISNUMBER(SEARCH("technology/space exploration", N3432)),"space exploration",ISNUMBER(SEARCH("technology/wearables", N3432)),"wearables",ISNUMBER(SEARCH("technology/web", N3432)),"web",ISNUMBER(SEARCH("theater/musical", N3432)),"musical",ISNUMBER(SEARCH("theater/plays", N3432)),"plays",ISNUMBER(SEARCH("theater/spaces", N3432)),"spaces")</f>
        <v>plays</v>
      </c>
      <c r="S3432" s="6">
        <f t="shared" si="268"/>
        <v>41820.945613425924</v>
      </c>
      <c r="T3432" s="6">
        <f t="shared" si="269"/>
        <v>41850.945613425924</v>
      </c>
    </row>
    <row r="3433" spans="1:20" ht="48" hidden="1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tr">
        <f t="shared" si="267"/>
        <v>theater</v>
      </c>
      <c r="R3433" t="str" cm="1">
        <f t="array" ref="R3433">_xlfn.IFS(ISNUMBER(SEARCH("film &amp; video/television", N3433)),"television",ISNUMBER(SEARCH("film &amp; video/animation", N3433)),"animation",ISNUMBER(SEARCH("film &amp; video/documentary", N3433)),"documentary",ISNUMBER(SEARCH("film &amp; video/drama", N3433)),"drama",ISNUMBER(SEARCH("film &amp; video/science fiction", N3433)),"science fiction",ISNUMBER(SEARCH("film &amp; video/shorts", N3433)),"shorts",ISNUMBER(SEARCH("food/food trucks", N3433)),"food trucks",ISNUMBER(SEARCH("food/restaurants", N3433)),"restaurants",ISNUMBER(SEARCH("food/small batch", N3433)),"small batch",ISNUMBER(SEARCH("games/mobile games", N3433)),"mobile games",ISNUMBER(SEARCH("games/tabletop games", N3433)),"tabletop games",ISNUMBER(SEARCH("games/video games", N3433)),"video games",ISNUMBER(SEARCH("music/classical music", N3433)),"classical music",ISNUMBER(SEARCH("music/electronic music", N3433)),"electronic music",ISNUMBER(SEARCH("music/faith", N3433)),"faith",ISNUMBER(SEARCH("music/indie rock", N3433)),"indie rock",ISNUMBER(SEARCH("music/jazz", N3433)),"jazz",ISNUMBER(SEARCH("music/metal", N3433)),"metal",ISNUMBER(SEARCH("music/pop", N3433)),"pop",ISNUMBER(SEARCH("music/rock", N3433)),"rock",ISNUMBER(SEARCH("music/world music", N3433)),"world music",ISNUMBER(SEARCH("journalism/audio", N3433)),"audio",ISNUMBER(SEARCH("photography/nature", N3433)),"nature",ISNUMBER(SEARCH("photography/people", N3433)),"people",ISNUMBER(SEARCH("photography/photobooks", N3433)),"photobooks",ISNUMBER(SEARCH("photography/places", N3433)),"places",ISNUMBER(SEARCH("publishing/art books", N3433)),"art books",ISNUMBER(SEARCH("publishing/children's books", N3433)),"children's books",ISNUMBER(SEARCH("publishing/fiction", N3433)),"fiction",ISNUMBER(SEARCH("publishing/nonfiction", N3433)),"nonfiction",ISNUMBER(SEARCH("publishing/radio &amp; podcasts", N3433)),"radio &amp; podcasts",ISNUMBER(SEARCH("publishing/translations", N3433)),"translations",ISNUMBER(SEARCH("technology/gadgets", N3433)),"gadgets",ISNUMBER(SEARCH("technology/hardware", N3433)),"hardware",ISNUMBER(SEARCH("technology/makerspaces", N3433)),"makerspaces",ISNUMBER(SEARCH("technology/space exploration", N3433)),"space exploration",ISNUMBER(SEARCH("technology/wearables", N3433)),"wearables",ISNUMBER(SEARCH("technology/web", N3433)),"web",ISNUMBER(SEARCH("theater/musical", N3433)),"musical",ISNUMBER(SEARCH("theater/plays", N3433)),"plays",ISNUMBER(SEARCH("theater/spaces", N3433)),"spaces")</f>
        <v>plays</v>
      </c>
      <c r="S3433" s="6">
        <f t="shared" si="268"/>
        <v>41839.730937500004</v>
      </c>
      <c r="T3433" s="6">
        <f t="shared" si="269"/>
        <v>41869.730937500004</v>
      </c>
    </row>
    <row r="3434" spans="1:20" ht="48" hidden="1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tr">
        <f t="shared" si="267"/>
        <v>theater</v>
      </c>
      <c r="R3434" t="str" cm="1">
        <f t="array" ref="R3434">_xlfn.IFS(ISNUMBER(SEARCH("film &amp; video/television", N3434)),"television",ISNUMBER(SEARCH("film &amp; video/animation", N3434)),"animation",ISNUMBER(SEARCH("film &amp; video/documentary", N3434)),"documentary",ISNUMBER(SEARCH("film &amp; video/drama", N3434)),"drama",ISNUMBER(SEARCH("film &amp; video/science fiction", N3434)),"science fiction",ISNUMBER(SEARCH("film &amp; video/shorts", N3434)),"shorts",ISNUMBER(SEARCH("food/food trucks", N3434)),"food trucks",ISNUMBER(SEARCH("food/restaurants", N3434)),"restaurants",ISNUMBER(SEARCH("food/small batch", N3434)),"small batch",ISNUMBER(SEARCH("games/mobile games", N3434)),"mobile games",ISNUMBER(SEARCH("games/tabletop games", N3434)),"tabletop games",ISNUMBER(SEARCH("games/video games", N3434)),"video games",ISNUMBER(SEARCH("music/classical music", N3434)),"classical music",ISNUMBER(SEARCH("music/electronic music", N3434)),"electronic music",ISNUMBER(SEARCH("music/faith", N3434)),"faith",ISNUMBER(SEARCH("music/indie rock", N3434)),"indie rock",ISNUMBER(SEARCH("music/jazz", N3434)),"jazz",ISNUMBER(SEARCH("music/metal", N3434)),"metal",ISNUMBER(SEARCH("music/pop", N3434)),"pop",ISNUMBER(SEARCH("music/rock", N3434)),"rock",ISNUMBER(SEARCH("music/world music", N3434)),"world music",ISNUMBER(SEARCH("journalism/audio", N3434)),"audio",ISNUMBER(SEARCH("photography/nature", N3434)),"nature",ISNUMBER(SEARCH("photography/people", N3434)),"people",ISNUMBER(SEARCH("photography/photobooks", N3434)),"photobooks",ISNUMBER(SEARCH("photography/places", N3434)),"places",ISNUMBER(SEARCH("publishing/art books", N3434)),"art books",ISNUMBER(SEARCH("publishing/children's books", N3434)),"children's books",ISNUMBER(SEARCH("publishing/fiction", N3434)),"fiction",ISNUMBER(SEARCH("publishing/nonfiction", N3434)),"nonfiction",ISNUMBER(SEARCH("publishing/radio &amp; podcasts", N3434)),"radio &amp; podcasts",ISNUMBER(SEARCH("publishing/translations", N3434)),"translations",ISNUMBER(SEARCH("technology/gadgets", N3434)),"gadgets",ISNUMBER(SEARCH("technology/hardware", N3434)),"hardware",ISNUMBER(SEARCH("technology/makerspaces", N3434)),"makerspaces",ISNUMBER(SEARCH("technology/space exploration", N3434)),"space exploration",ISNUMBER(SEARCH("technology/wearables", N3434)),"wearables",ISNUMBER(SEARCH("technology/web", N3434)),"web",ISNUMBER(SEARCH("theater/musical", N3434)),"musical",ISNUMBER(SEARCH("theater/plays", N3434)),"plays",ISNUMBER(SEARCH("theater/spaces", N3434)),"spaces")</f>
        <v>plays</v>
      </c>
      <c r="S3434" s="6">
        <f t="shared" si="268"/>
        <v>42380.581180555557</v>
      </c>
      <c r="T3434" s="6">
        <f t="shared" si="269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tr">
        <f t="shared" si="267"/>
        <v>theater</v>
      </c>
      <c r="R3435" t="str" cm="1">
        <f t="array" ref="R3435">_xlfn.IFS(ISNUMBER(SEARCH("film &amp; video/television", N3435)),"television",ISNUMBER(SEARCH("film &amp; video/animation", N3435)),"animation",ISNUMBER(SEARCH("film &amp; video/documentary", N3435)),"documentary",ISNUMBER(SEARCH("film &amp; video/drama", N3435)),"drama",ISNUMBER(SEARCH("film &amp; video/science fiction", N3435)),"science fiction",ISNUMBER(SEARCH("film &amp; video/shorts", N3435)),"shorts",ISNUMBER(SEARCH("food/food trucks", N3435)),"food trucks",ISNUMBER(SEARCH("food/restaurants", N3435)),"restaurants",ISNUMBER(SEARCH("food/small batch", N3435)),"small batch",ISNUMBER(SEARCH("games/mobile games", N3435)),"mobile games",ISNUMBER(SEARCH("games/tabletop games", N3435)),"tabletop games",ISNUMBER(SEARCH("games/video games", N3435)),"video games",ISNUMBER(SEARCH("music/classical music", N3435)),"classical music",ISNUMBER(SEARCH("music/electronic music", N3435)),"electronic music",ISNUMBER(SEARCH("music/faith", N3435)),"faith",ISNUMBER(SEARCH("music/indie rock", N3435)),"indie rock",ISNUMBER(SEARCH("music/jazz", N3435)),"jazz",ISNUMBER(SEARCH("music/metal", N3435)),"metal",ISNUMBER(SEARCH("music/pop", N3435)),"pop",ISNUMBER(SEARCH("music/rock", N3435)),"rock",ISNUMBER(SEARCH("music/world music", N3435)),"world music",ISNUMBER(SEARCH("journalism/audio", N3435)),"audio",ISNUMBER(SEARCH("photography/nature", N3435)),"nature",ISNUMBER(SEARCH("photography/people", N3435)),"people",ISNUMBER(SEARCH("photography/photobooks", N3435)),"photobooks",ISNUMBER(SEARCH("photography/places", N3435)),"places",ISNUMBER(SEARCH("publishing/art books", N3435)),"art books",ISNUMBER(SEARCH("publishing/children's books", N3435)),"children's books",ISNUMBER(SEARCH("publishing/fiction", N3435)),"fiction",ISNUMBER(SEARCH("publishing/nonfiction", N3435)),"nonfiction",ISNUMBER(SEARCH("publishing/radio &amp; podcasts", N3435)),"radio &amp; podcasts",ISNUMBER(SEARCH("publishing/translations", N3435)),"translations",ISNUMBER(SEARCH("technology/gadgets", N3435)),"gadgets",ISNUMBER(SEARCH("technology/hardware", N3435)),"hardware",ISNUMBER(SEARCH("technology/makerspaces", N3435)),"makerspaces",ISNUMBER(SEARCH("technology/space exploration", N3435)),"space exploration",ISNUMBER(SEARCH("technology/wearables", N3435)),"wearables",ISNUMBER(SEARCH("technology/web", N3435)),"web",ISNUMBER(SEARCH("theater/musical", N3435)),"musical",ISNUMBER(SEARCH("theater/plays", N3435)),"plays",ISNUMBER(SEARCH("theater/spaces", N3435)),"spaces")</f>
        <v>plays</v>
      </c>
      <c r="S3435" s="6">
        <f t="shared" si="268"/>
        <v>41776.063136574077</v>
      </c>
      <c r="T3435" s="6">
        <f t="shared" si="269"/>
        <v>41807.125</v>
      </c>
    </row>
    <row r="3436" spans="1:20" ht="48" hidden="1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tr">
        <f t="shared" si="267"/>
        <v>theater</v>
      </c>
      <c r="R3436" t="str" cm="1">
        <f t="array" ref="R3436">_xlfn.IFS(ISNUMBER(SEARCH("film &amp; video/television", N3436)),"television",ISNUMBER(SEARCH("film &amp; video/animation", N3436)),"animation",ISNUMBER(SEARCH("film &amp; video/documentary", N3436)),"documentary",ISNUMBER(SEARCH("film &amp; video/drama", N3436)),"drama",ISNUMBER(SEARCH("film &amp; video/science fiction", N3436)),"science fiction",ISNUMBER(SEARCH("film &amp; video/shorts", N3436)),"shorts",ISNUMBER(SEARCH("food/food trucks", N3436)),"food trucks",ISNUMBER(SEARCH("food/restaurants", N3436)),"restaurants",ISNUMBER(SEARCH("food/small batch", N3436)),"small batch",ISNUMBER(SEARCH("games/mobile games", N3436)),"mobile games",ISNUMBER(SEARCH("games/tabletop games", N3436)),"tabletop games",ISNUMBER(SEARCH("games/video games", N3436)),"video games",ISNUMBER(SEARCH("music/classical music", N3436)),"classical music",ISNUMBER(SEARCH("music/electronic music", N3436)),"electronic music",ISNUMBER(SEARCH("music/faith", N3436)),"faith",ISNUMBER(SEARCH("music/indie rock", N3436)),"indie rock",ISNUMBER(SEARCH("music/jazz", N3436)),"jazz",ISNUMBER(SEARCH("music/metal", N3436)),"metal",ISNUMBER(SEARCH("music/pop", N3436)),"pop",ISNUMBER(SEARCH("music/rock", N3436)),"rock",ISNUMBER(SEARCH("music/world music", N3436)),"world music",ISNUMBER(SEARCH("journalism/audio", N3436)),"audio",ISNUMBER(SEARCH("photography/nature", N3436)),"nature",ISNUMBER(SEARCH("photography/people", N3436)),"people",ISNUMBER(SEARCH("photography/photobooks", N3436)),"photobooks",ISNUMBER(SEARCH("photography/places", N3436)),"places",ISNUMBER(SEARCH("publishing/art books", N3436)),"art books",ISNUMBER(SEARCH("publishing/children's books", N3436)),"children's books",ISNUMBER(SEARCH("publishing/fiction", N3436)),"fiction",ISNUMBER(SEARCH("publishing/nonfiction", N3436)),"nonfiction",ISNUMBER(SEARCH("publishing/radio &amp; podcasts", N3436)),"radio &amp; podcasts",ISNUMBER(SEARCH("publishing/translations", N3436)),"translations",ISNUMBER(SEARCH("technology/gadgets", N3436)),"gadgets",ISNUMBER(SEARCH("technology/hardware", N3436)),"hardware",ISNUMBER(SEARCH("technology/makerspaces", N3436)),"makerspaces",ISNUMBER(SEARCH("technology/space exploration", N3436)),"space exploration",ISNUMBER(SEARCH("technology/wearables", N3436)),"wearables",ISNUMBER(SEARCH("technology/web", N3436)),"web",ISNUMBER(SEARCH("theater/musical", N3436)),"musical",ISNUMBER(SEARCH("theater/plays", N3436)),"plays",ISNUMBER(SEARCH("theater/spaces", N3436)),"spaces")</f>
        <v>plays</v>
      </c>
      <c r="S3436" s="6">
        <f t="shared" si="268"/>
        <v>41800.380428240744</v>
      </c>
      <c r="T3436" s="6">
        <f t="shared" si="269"/>
        <v>41830.380428240744</v>
      </c>
    </row>
    <row r="3437" spans="1:20" ht="48" hidden="1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tr">
        <f t="shared" si="267"/>
        <v>theater</v>
      </c>
      <c r="R3437" t="str" cm="1">
        <f t="array" ref="R3437">_xlfn.IFS(ISNUMBER(SEARCH("film &amp; video/television", N3437)),"television",ISNUMBER(SEARCH("film &amp; video/animation", N3437)),"animation",ISNUMBER(SEARCH("film &amp; video/documentary", N3437)),"documentary",ISNUMBER(SEARCH("film &amp; video/drama", N3437)),"drama",ISNUMBER(SEARCH("film &amp; video/science fiction", N3437)),"science fiction",ISNUMBER(SEARCH("film &amp; video/shorts", N3437)),"shorts",ISNUMBER(SEARCH("food/food trucks", N3437)),"food trucks",ISNUMBER(SEARCH("food/restaurants", N3437)),"restaurants",ISNUMBER(SEARCH("food/small batch", N3437)),"small batch",ISNUMBER(SEARCH("games/mobile games", N3437)),"mobile games",ISNUMBER(SEARCH("games/tabletop games", N3437)),"tabletop games",ISNUMBER(SEARCH("games/video games", N3437)),"video games",ISNUMBER(SEARCH("music/classical music", N3437)),"classical music",ISNUMBER(SEARCH("music/electronic music", N3437)),"electronic music",ISNUMBER(SEARCH("music/faith", N3437)),"faith",ISNUMBER(SEARCH("music/indie rock", N3437)),"indie rock",ISNUMBER(SEARCH("music/jazz", N3437)),"jazz",ISNUMBER(SEARCH("music/metal", N3437)),"metal",ISNUMBER(SEARCH("music/pop", N3437)),"pop",ISNUMBER(SEARCH("music/rock", N3437)),"rock",ISNUMBER(SEARCH("music/world music", N3437)),"world music",ISNUMBER(SEARCH("journalism/audio", N3437)),"audio",ISNUMBER(SEARCH("photography/nature", N3437)),"nature",ISNUMBER(SEARCH("photography/people", N3437)),"people",ISNUMBER(SEARCH("photography/photobooks", N3437)),"photobooks",ISNUMBER(SEARCH("photography/places", N3437)),"places",ISNUMBER(SEARCH("publishing/art books", N3437)),"art books",ISNUMBER(SEARCH("publishing/children's books", N3437)),"children's books",ISNUMBER(SEARCH("publishing/fiction", N3437)),"fiction",ISNUMBER(SEARCH("publishing/nonfiction", N3437)),"nonfiction",ISNUMBER(SEARCH("publishing/radio &amp; podcasts", N3437)),"radio &amp; podcasts",ISNUMBER(SEARCH("publishing/translations", N3437)),"translations",ISNUMBER(SEARCH("technology/gadgets", N3437)),"gadgets",ISNUMBER(SEARCH("technology/hardware", N3437)),"hardware",ISNUMBER(SEARCH("technology/makerspaces", N3437)),"makerspaces",ISNUMBER(SEARCH("technology/space exploration", N3437)),"space exploration",ISNUMBER(SEARCH("technology/wearables", N3437)),"wearables",ISNUMBER(SEARCH("technology/web", N3437)),"web",ISNUMBER(SEARCH("theater/musical", N3437)),"musical",ISNUMBER(SEARCH("theater/plays", N3437)),"plays",ISNUMBER(SEARCH("theater/spaces", N3437)),"spaces")</f>
        <v>plays</v>
      </c>
      <c r="S3437" s="6">
        <f t="shared" si="268"/>
        <v>42572.61681712963</v>
      </c>
      <c r="T3437" s="6">
        <f t="shared" si="269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tr">
        <f t="shared" si="267"/>
        <v>theater</v>
      </c>
      <c r="R3438" t="str" cm="1">
        <f t="array" ref="R3438">_xlfn.IFS(ISNUMBER(SEARCH("film &amp; video/television", N3438)),"television",ISNUMBER(SEARCH("film &amp; video/animation", N3438)),"animation",ISNUMBER(SEARCH("film &amp; video/documentary", N3438)),"documentary",ISNUMBER(SEARCH("film &amp; video/drama", N3438)),"drama",ISNUMBER(SEARCH("film &amp; video/science fiction", N3438)),"science fiction",ISNUMBER(SEARCH("film &amp; video/shorts", N3438)),"shorts",ISNUMBER(SEARCH("food/food trucks", N3438)),"food trucks",ISNUMBER(SEARCH("food/restaurants", N3438)),"restaurants",ISNUMBER(SEARCH("food/small batch", N3438)),"small batch",ISNUMBER(SEARCH("games/mobile games", N3438)),"mobile games",ISNUMBER(SEARCH("games/tabletop games", N3438)),"tabletop games",ISNUMBER(SEARCH("games/video games", N3438)),"video games",ISNUMBER(SEARCH("music/classical music", N3438)),"classical music",ISNUMBER(SEARCH("music/electronic music", N3438)),"electronic music",ISNUMBER(SEARCH("music/faith", N3438)),"faith",ISNUMBER(SEARCH("music/indie rock", N3438)),"indie rock",ISNUMBER(SEARCH("music/jazz", N3438)),"jazz",ISNUMBER(SEARCH("music/metal", N3438)),"metal",ISNUMBER(SEARCH("music/pop", N3438)),"pop",ISNUMBER(SEARCH("music/rock", N3438)),"rock",ISNUMBER(SEARCH("music/world music", N3438)),"world music",ISNUMBER(SEARCH("journalism/audio", N3438)),"audio",ISNUMBER(SEARCH("photography/nature", N3438)),"nature",ISNUMBER(SEARCH("photography/people", N3438)),"people",ISNUMBER(SEARCH("photography/photobooks", N3438)),"photobooks",ISNUMBER(SEARCH("photography/places", N3438)),"places",ISNUMBER(SEARCH("publishing/art books", N3438)),"art books",ISNUMBER(SEARCH("publishing/children's books", N3438)),"children's books",ISNUMBER(SEARCH("publishing/fiction", N3438)),"fiction",ISNUMBER(SEARCH("publishing/nonfiction", N3438)),"nonfiction",ISNUMBER(SEARCH("publishing/radio &amp; podcasts", N3438)),"radio &amp; podcasts",ISNUMBER(SEARCH("publishing/translations", N3438)),"translations",ISNUMBER(SEARCH("technology/gadgets", N3438)),"gadgets",ISNUMBER(SEARCH("technology/hardware", N3438)),"hardware",ISNUMBER(SEARCH("technology/makerspaces", N3438)),"makerspaces",ISNUMBER(SEARCH("technology/space exploration", N3438)),"space exploration",ISNUMBER(SEARCH("technology/wearables", N3438)),"wearables",ISNUMBER(SEARCH("technology/web", N3438)),"web",ISNUMBER(SEARCH("theater/musical", N3438)),"musical",ISNUMBER(SEARCH("theater/plays", N3438)),"plays",ISNUMBER(SEARCH("theater/spaces", N3438)),"spaces")</f>
        <v>plays</v>
      </c>
      <c r="S3438" s="6">
        <f t="shared" si="268"/>
        <v>41851.541585648149</v>
      </c>
      <c r="T3438" s="6">
        <f t="shared" si="269"/>
        <v>41872.686111111114</v>
      </c>
    </row>
    <row r="3439" spans="1:20" ht="48" hidden="1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tr">
        <f t="shared" si="267"/>
        <v>theater</v>
      </c>
      <c r="R3439" t="str" cm="1">
        <f t="array" ref="R3439">_xlfn.IFS(ISNUMBER(SEARCH("film &amp; video/television", N3439)),"television",ISNUMBER(SEARCH("film &amp; video/animation", N3439)),"animation",ISNUMBER(SEARCH("film &amp; video/documentary", N3439)),"documentary",ISNUMBER(SEARCH("film &amp; video/drama", N3439)),"drama",ISNUMBER(SEARCH("film &amp; video/science fiction", N3439)),"science fiction",ISNUMBER(SEARCH("film &amp; video/shorts", N3439)),"shorts",ISNUMBER(SEARCH("food/food trucks", N3439)),"food trucks",ISNUMBER(SEARCH("food/restaurants", N3439)),"restaurants",ISNUMBER(SEARCH("food/small batch", N3439)),"small batch",ISNUMBER(SEARCH("games/mobile games", N3439)),"mobile games",ISNUMBER(SEARCH("games/tabletop games", N3439)),"tabletop games",ISNUMBER(SEARCH("games/video games", N3439)),"video games",ISNUMBER(SEARCH("music/classical music", N3439)),"classical music",ISNUMBER(SEARCH("music/electronic music", N3439)),"electronic music",ISNUMBER(SEARCH("music/faith", N3439)),"faith",ISNUMBER(SEARCH("music/indie rock", N3439)),"indie rock",ISNUMBER(SEARCH("music/jazz", N3439)),"jazz",ISNUMBER(SEARCH("music/metal", N3439)),"metal",ISNUMBER(SEARCH("music/pop", N3439)),"pop",ISNUMBER(SEARCH("music/rock", N3439)),"rock",ISNUMBER(SEARCH("music/world music", N3439)),"world music",ISNUMBER(SEARCH("journalism/audio", N3439)),"audio",ISNUMBER(SEARCH("photography/nature", N3439)),"nature",ISNUMBER(SEARCH("photography/people", N3439)),"people",ISNUMBER(SEARCH("photography/photobooks", N3439)),"photobooks",ISNUMBER(SEARCH("photography/places", N3439)),"places",ISNUMBER(SEARCH("publishing/art books", N3439)),"art books",ISNUMBER(SEARCH("publishing/children's books", N3439)),"children's books",ISNUMBER(SEARCH("publishing/fiction", N3439)),"fiction",ISNUMBER(SEARCH("publishing/nonfiction", N3439)),"nonfiction",ISNUMBER(SEARCH("publishing/radio &amp; podcasts", N3439)),"radio &amp; podcasts",ISNUMBER(SEARCH("publishing/translations", N3439)),"translations",ISNUMBER(SEARCH("technology/gadgets", N3439)),"gadgets",ISNUMBER(SEARCH("technology/hardware", N3439)),"hardware",ISNUMBER(SEARCH("technology/makerspaces", N3439)),"makerspaces",ISNUMBER(SEARCH("technology/space exploration", N3439)),"space exploration",ISNUMBER(SEARCH("technology/wearables", N3439)),"wearables",ISNUMBER(SEARCH("technology/web", N3439)),"web",ISNUMBER(SEARCH("theater/musical", N3439)),"musical",ISNUMBER(SEARCH("theater/plays", N3439)),"plays",ISNUMBER(SEARCH("theater/spaces", N3439)),"spaces")</f>
        <v>plays</v>
      </c>
      <c r="S3439" s="6">
        <f t="shared" si="268"/>
        <v>42205.710879629631</v>
      </c>
      <c r="T3439" s="6">
        <f t="shared" si="269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tr">
        <f t="shared" si="267"/>
        <v>theater</v>
      </c>
      <c r="R3440" t="str" cm="1">
        <f t="array" ref="R3440">_xlfn.IFS(ISNUMBER(SEARCH("film &amp; video/television", N3440)),"television",ISNUMBER(SEARCH("film &amp; video/animation", N3440)),"animation",ISNUMBER(SEARCH("film &amp; video/documentary", N3440)),"documentary",ISNUMBER(SEARCH("film &amp; video/drama", N3440)),"drama",ISNUMBER(SEARCH("film &amp; video/science fiction", N3440)),"science fiction",ISNUMBER(SEARCH("film &amp; video/shorts", N3440)),"shorts",ISNUMBER(SEARCH("food/food trucks", N3440)),"food trucks",ISNUMBER(SEARCH("food/restaurants", N3440)),"restaurants",ISNUMBER(SEARCH("food/small batch", N3440)),"small batch",ISNUMBER(SEARCH("games/mobile games", N3440)),"mobile games",ISNUMBER(SEARCH("games/tabletop games", N3440)),"tabletop games",ISNUMBER(SEARCH("games/video games", N3440)),"video games",ISNUMBER(SEARCH("music/classical music", N3440)),"classical music",ISNUMBER(SEARCH("music/electronic music", N3440)),"electronic music",ISNUMBER(SEARCH("music/faith", N3440)),"faith",ISNUMBER(SEARCH("music/indie rock", N3440)),"indie rock",ISNUMBER(SEARCH("music/jazz", N3440)),"jazz",ISNUMBER(SEARCH("music/metal", N3440)),"metal",ISNUMBER(SEARCH("music/pop", N3440)),"pop",ISNUMBER(SEARCH("music/rock", N3440)),"rock",ISNUMBER(SEARCH("music/world music", N3440)),"world music",ISNUMBER(SEARCH("journalism/audio", N3440)),"audio",ISNUMBER(SEARCH("photography/nature", N3440)),"nature",ISNUMBER(SEARCH("photography/people", N3440)),"people",ISNUMBER(SEARCH("photography/photobooks", N3440)),"photobooks",ISNUMBER(SEARCH("photography/places", N3440)),"places",ISNUMBER(SEARCH("publishing/art books", N3440)),"art books",ISNUMBER(SEARCH("publishing/children's books", N3440)),"children's books",ISNUMBER(SEARCH("publishing/fiction", N3440)),"fiction",ISNUMBER(SEARCH("publishing/nonfiction", N3440)),"nonfiction",ISNUMBER(SEARCH("publishing/radio &amp; podcasts", N3440)),"radio &amp; podcasts",ISNUMBER(SEARCH("publishing/translations", N3440)),"translations",ISNUMBER(SEARCH("technology/gadgets", N3440)),"gadgets",ISNUMBER(SEARCH("technology/hardware", N3440)),"hardware",ISNUMBER(SEARCH("technology/makerspaces", N3440)),"makerspaces",ISNUMBER(SEARCH("technology/space exploration", N3440)),"space exploration",ISNUMBER(SEARCH("technology/wearables", N3440)),"wearables",ISNUMBER(SEARCH("technology/web", N3440)),"web",ISNUMBER(SEARCH("theater/musical", N3440)),"musical",ISNUMBER(SEARCH("theater/plays", N3440)),"plays",ISNUMBER(SEARCH("theater/spaces", N3440)),"spaces")</f>
        <v>plays</v>
      </c>
      <c r="S3440" s="6">
        <f t="shared" si="268"/>
        <v>42100.927858796291</v>
      </c>
      <c r="T3440" s="6">
        <f t="shared" si="269"/>
        <v>42126.875</v>
      </c>
    </row>
    <row r="3441" spans="1:20" ht="32" hidden="1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tr">
        <f t="shared" si="267"/>
        <v>theater</v>
      </c>
      <c r="R3441" t="str" cm="1">
        <f t="array" ref="R3441">_xlfn.IFS(ISNUMBER(SEARCH("film &amp; video/television", N3441)),"television",ISNUMBER(SEARCH("film &amp; video/animation", N3441)),"animation",ISNUMBER(SEARCH("film &amp; video/documentary", N3441)),"documentary",ISNUMBER(SEARCH("film &amp; video/drama", N3441)),"drama",ISNUMBER(SEARCH("film &amp; video/science fiction", N3441)),"science fiction",ISNUMBER(SEARCH("film &amp; video/shorts", N3441)),"shorts",ISNUMBER(SEARCH("food/food trucks", N3441)),"food trucks",ISNUMBER(SEARCH("food/restaurants", N3441)),"restaurants",ISNUMBER(SEARCH("food/small batch", N3441)),"small batch",ISNUMBER(SEARCH("games/mobile games", N3441)),"mobile games",ISNUMBER(SEARCH("games/tabletop games", N3441)),"tabletop games",ISNUMBER(SEARCH("games/video games", N3441)),"video games",ISNUMBER(SEARCH("music/classical music", N3441)),"classical music",ISNUMBER(SEARCH("music/electronic music", N3441)),"electronic music",ISNUMBER(SEARCH("music/faith", N3441)),"faith",ISNUMBER(SEARCH("music/indie rock", N3441)),"indie rock",ISNUMBER(SEARCH("music/jazz", N3441)),"jazz",ISNUMBER(SEARCH("music/metal", N3441)),"metal",ISNUMBER(SEARCH("music/pop", N3441)),"pop",ISNUMBER(SEARCH("music/rock", N3441)),"rock",ISNUMBER(SEARCH("music/world music", N3441)),"world music",ISNUMBER(SEARCH("journalism/audio", N3441)),"audio",ISNUMBER(SEARCH("photography/nature", N3441)),"nature",ISNUMBER(SEARCH("photography/people", N3441)),"people",ISNUMBER(SEARCH("photography/photobooks", N3441)),"photobooks",ISNUMBER(SEARCH("photography/places", N3441)),"places",ISNUMBER(SEARCH("publishing/art books", N3441)),"art books",ISNUMBER(SEARCH("publishing/children's books", N3441)),"children's books",ISNUMBER(SEARCH("publishing/fiction", N3441)),"fiction",ISNUMBER(SEARCH("publishing/nonfiction", N3441)),"nonfiction",ISNUMBER(SEARCH("publishing/radio &amp; podcasts", N3441)),"radio &amp; podcasts",ISNUMBER(SEARCH("publishing/translations", N3441)),"translations",ISNUMBER(SEARCH("technology/gadgets", N3441)),"gadgets",ISNUMBER(SEARCH("technology/hardware", N3441)),"hardware",ISNUMBER(SEARCH("technology/makerspaces", N3441)),"makerspaces",ISNUMBER(SEARCH("technology/space exploration", N3441)),"space exploration",ISNUMBER(SEARCH("technology/wearables", N3441)),"wearables",ISNUMBER(SEARCH("technology/web", N3441)),"web",ISNUMBER(SEARCH("theater/musical", N3441)),"musical",ISNUMBER(SEARCH("theater/plays", N3441)),"plays",ISNUMBER(SEARCH("theater/spaces", N3441)),"spaces")</f>
        <v>plays</v>
      </c>
      <c r="S3441" s="6">
        <f t="shared" si="268"/>
        <v>42374.911226851851</v>
      </c>
      <c r="T3441" s="6">
        <f t="shared" si="269"/>
        <v>42388.207638888889</v>
      </c>
    </row>
    <row r="3442" spans="1:20" ht="48" hidden="1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tr">
        <f t="shared" si="267"/>
        <v>theater</v>
      </c>
      <c r="R3442" t="str" cm="1">
        <f t="array" ref="R3442">_xlfn.IFS(ISNUMBER(SEARCH("film &amp; video/television", N3442)),"television",ISNUMBER(SEARCH("film &amp; video/animation", N3442)),"animation",ISNUMBER(SEARCH("film &amp; video/documentary", N3442)),"documentary",ISNUMBER(SEARCH("film &amp; video/drama", N3442)),"drama",ISNUMBER(SEARCH("film &amp; video/science fiction", N3442)),"science fiction",ISNUMBER(SEARCH("film &amp; video/shorts", N3442)),"shorts",ISNUMBER(SEARCH("food/food trucks", N3442)),"food trucks",ISNUMBER(SEARCH("food/restaurants", N3442)),"restaurants",ISNUMBER(SEARCH("food/small batch", N3442)),"small batch",ISNUMBER(SEARCH("games/mobile games", N3442)),"mobile games",ISNUMBER(SEARCH("games/tabletop games", N3442)),"tabletop games",ISNUMBER(SEARCH("games/video games", N3442)),"video games",ISNUMBER(SEARCH("music/classical music", N3442)),"classical music",ISNUMBER(SEARCH("music/electronic music", N3442)),"electronic music",ISNUMBER(SEARCH("music/faith", N3442)),"faith",ISNUMBER(SEARCH("music/indie rock", N3442)),"indie rock",ISNUMBER(SEARCH("music/jazz", N3442)),"jazz",ISNUMBER(SEARCH("music/metal", N3442)),"metal",ISNUMBER(SEARCH("music/pop", N3442)),"pop",ISNUMBER(SEARCH("music/rock", N3442)),"rock",ISNUMBER(SEARCH("music/world music", N3442)),"world music",ISNUMBER(SEARCH("journalism/audio", N3442)),"audio",ISNUMBER(SEARCH("photography/nature", N3442)),"nature",ISNUMBER(SEARCH("photography/people", N3442)),"people",ISNUMBER(SEARCH("photography/photobooks", N3442)),"photobooks",ISNUMBER(SEARCH("photography/places", N3442)),"places",ISNUMBER(SEARCH("publishing/art books", N3442)),"art books",ISNUMBER(SEARCH("publishing/children's books", N3442)),"children's books",ISNUMBER(SEARCH("publishing/fiction", N3442)),"fiction",ISNUMBER(SEARCH("publishing/nonfiction", N3442)),"nonfiction",ISNUMBER(SEARCH("publishing/radio &amp; podcasts", N3442)),"radio &amp; podcasts",ISNUMBER(SEARCH("publishing/translations", N3442)),"translations",ISNUMBER(SEARCH("technology/gadgets", N3442)),"gadgets",ISNUMBER(SEARCH("technology/hardware", N3442)),"hardware",ISNUMBER(SEARCH("technology/makerspaces", N3442)),"makerspaces",ISNUMBER(SEARCH("technology/space exploration", N3442)),"space exploration",ISNUMBER(SEARCH("technology/wearables", N3442)),"wearables",ISNUMBER(SEARCH("technology/web", N3442)),"web",ISNUMBER(SEARCH("theater/musical", N3442)),"musical",ISNUMBER(SEARCH("theater/plays", N3442)),"plays",ISNUMBER(SEARCH("theater/spaces", N3442)),"spaces")</f>
        <v>plays</v>
      </c>
      <c r="S3442" s="6">
        <f t="shared" si="268"/>
        <v>41809.12300925926</v>
      </c>
      <c r="T3442" s="6">
        <f t="shared" si="269"/>
        <v>41831.677083333336</v>
      </c>
    </row>
    <row r="3443" spans="1:20" ht="48" hidden="1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tr">
        <f t="shared" si="267"/>
        <v>theater</v>
      </c>
      <c r="R3443" t="str" cm="1">
        <f t="array" ref="R3443">_xlfn.IFS(ISNUMBER(SEARCH("film &amp; video/television", N3443)),"television",ISNUMBER(SEARCH("film &amp; video/animation", N3443)),"animation",ISNUMBER(SEARCH("film &amp; video/documentary", N3443)),"documentary",ISNUMBER(SEARCH("film &amp; video/drama", N3443)),"drama",ISNUMBER(SEARCH("film &amp; video/science fiction", N3443)),"science fiction",ISNUMBER(SEARCH("film &amp; video/shorts", N3443)),"shorts",ISNUMBER(SEARCH("food/food trucks", N3443)),"food trucks",ISNUMBER(SEARCH("food/restaurants", N3443)),"restaurants",ISNUMBER(SEARCH("food/small batch", N3443)),"small batch",ISNUMBER(SEARCH("games/mobile games", N3443)),"mobile games",ISNUMBER(SEARCH("games/tabletop games", N3443)),"tabletop games",ISNUMBER(SEARCH("games/video games", N3443)),"video games",ISNUMBER(SEARCH("music/classical music", N3443)),"classical music",ISNUMBER(SEARCH("music/electronic music", N3443)),"electronic music",ISNUMBER(SEARCH("music/faith", N3443)),"faith",ISNUMBER(SEARCH("music/indie rock", N3443)),"indie rock",ISNUMBER(SEARCH("music/jazz", N3443)),"jazz",ISNUMBER(SEARCH("music/metal", N3443)),"metal",ISNUMBER(SEARCH("music/pop", N3443)),"pop",ISNUMBER(SEARCH("music/rock", N3443)),"rock",ISNUMBER(SEARCH("music/world music", N3443)),"world music",ISNUMBER(SEARCH("journalism/audio", N3443)),"audio",ISNUMBER(SEARCH("photography/nature", N3443)),"nature",ISNUMBER(SEARCH("photography/people", N3443)),"people",ISNUMBER(SEARCH("photography/photobooks", N3443)),"photobooks",ISNUMBER(SEARCH("photography/places", N3443)),"places",ISNUMBER(SEARCH("publishing/art books", N3443)),"art books",ISNUMBER(SEARCH("publishing/children's books", N3443)),"children's books",ISNUMBER(SEARCH("publishing/fiction", N3443)),"fiction",ISNUMBER(SEARCH("publishing/nonfiction", N3443)),"nonfiction",ISNUMBER(SEARCH("publishing/radio &amp; podcasts", N3443)),"radio &amp; podcasts",ISNUMBER(SEARCH("publishing/translations", N3443)),"translations",ISNUMBER(SEARCH("technology/gadgets", N3443)),"gadgets",ISNUMBER(SEARCH("technology/hardware", N3443)),"hardware",ISNUMBER(SEARCH("technology/makerspaces", N3443)),"makerspaces",ISNUMBER(SEARCH("technology/space exploration", N3443)),"space exploration",ISNUMBER(SEARCH("technology/wearables", N3443)),"wearables",ISNUMBER(SEARCH("technology/web", N3443)),"web",ISNUMBER(SEARCH("theater/musical", N3443)),"musical",ISNUMBER(SEARCH("theater/plays", N3443)),"plays",ISNUMBER(SEARCH("theater/spaces", N3443)),"spaces")</f>
        <v>plays</v>
      </c>
      <c r="S3443" s="6">
        <f t="shared" si="268"/>
        <v>42294.429641203707</v>
      </c>
      <c r="T3443" s="6">
        <f t="shared" si="269"/>
        <v>42321.845138888893</v>
      </c>
    </row>
    <row r="3444" spans="1:20" ht="48" hidden="1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tr">
        <f t="shared" si="267"/>
        <v>theater</v>
      </c>
      <c r="R3444" t="str" cm="1">
        <f t="array" ref="R3444">_xlfn.IFS(ISNUMBER(SEARCH("film &amp; video/television", N3444)),"television",ISNUMBER(SEARCH("film &amp; video/animation", N3444)),"animation",ISNUMBER(SEARCH("film &amp; video/documentary", N3444)),"documentary",ISNUMBER(SEARCH("film &amp; video/drama", N3444)),"drama",ISNUMBER(SEARCH("film &amp; video/science fiction", N3444)),"science fiction",ISNUMBER(SEARCH("film &amp; video/shorts", N3444)),"shorts",ISNUMBER(SEARCH("food/food trucks", N3444)),"food trucks",ISNUMBER(SEARCH("food/restaurants", N3444)),"restaurants",ISNUMBER(SEARCH("food/small batch", N3444)),"small batch",ISNUMBER(SEARCH("games/mobile games", N3444)),"mobile games",ISNUMBER(SEARCH("games/tabletop games", N3444)),"tabletop games",ISNUMBER(SEARCH("games/video games", N3444)),"video games",ISNUMBER(SEARCH("music/classical music", N3444)),"classical music",ISNUMBER(SEARCH("music/electronic music", N3444)),"electronic music",ISNUMBER(SEARCH("music/faith", N3444)),"faith",ISNUMBER(SEARCH("music/indie rock", N3444)),"indie rock",ISNUMBER(SEARCH("music/jazz", N3444)),"jazz",ISNUMBER(SEARCH("music/metal", N3444)),"metal",ISNUMBER(SEARCH("music/pop", N3444)),"pop",ISNUMBER(SEARCH("music/rock", N3444)),"rock",ISNUMBER(SEARCH("music/world music", N3444)),"world music",ISNUMBER(SEARCH("journalism/audio", N3444)),"audio",ISNUMBER(SEARCH("photography/nature", N3444)),"nature",ISNUMBER(SEARCH("photography/people", N3444)),"people",ISNUMBER(SEARCH("photography/photobooks", N3444)),"photobooks",ISNUMBER(SEARCH("photography/places", N3444)),"places",ISNUMBER(SEARCH("publishing/art books", N3444)),"art books",ISNUMBER(SEARCH("publishing/children's books", N3444)),"children's books",ISNUMBER(SEARCH("publishing/fiction", N3444)),"fiction",ISNUMBER(SEARCH("publishing/nonfiction", N3444)),"nonfiction",ISNUMBER(SEARCH("publishing/radio &amp; podcasts", N3444)),"radio &amp; podcasts",ISNUMBER(SEARCH("publishing/translations", N3444)),"translations",ISNUMBER(SEARCH("technology/gadgets", N3444)),"gadgets",ISNUMBER(SEARCH("technology/hardware", N3444)),"hardware",ISNUMBER(SEARCH("technology/makerspaces", N3444)),"makerspaces",ISNUMBER(SEARCH("technology/space exploration", N3444)),"space exploration",ISNUMBER(SEARCH("technology/wearables", N3444)),"wearables",ISNUMBER(SEARCH("technology/web", N3444)),"web",ISNUMBER(SEARCH("theater/musical", N3444)),"musical",ISNUMBER(SEARCH("theater/plays", N3444)),"plays",ISNUMBER(SEARCH("theater/spaces", N3444)),"spaces")</f>
        <v>plays</v>
      </c>
      <c r="S3444" s="6">
        <f t="shared" si="268"/>
        <v>42124.841111111105</v>
      </c>
      <c r="T3444" s="6">
        <f t="shared" si="269"/>
        <v>42154.841111111105</v>
      </c>
    </row>
    <row r="3445" spans="1:20" ht="48" hidden="1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tr">
        <f t="shared" si="267"/>
        <v>theater</v>
      </c>
      <c r="R3445" t="str" cm="1">
        <f t="array" ref="R3445">_xlfn.IFS(ISNUMBER(SEARCH("film &amp; video/television", N3445)),"television",ISNUMBER(SEARCH("film &amp; video/animation", N3445)),"animation",ISNUMBER(SEARCH("film &amp; video/documentary", N3445)),"documentary",ISNUMBER(SEARCH("film &amp; video/drama", N3445)),"drama",ISNUMBER(SEARCH("film &amp; video/science fiction", N3445)),"science fiction",ISNUMBER(SEARCH("film &amp; video/shorts", N3445)),"shorts",ISNUMBER(SEARCH("food/food trucks", N3445)),"food trucks",ISNUMBER(SEARCH("food/restaurants", N3445)),"restaurants",ISNUMBER(SEARCH("food/small batch", N3445)),"small batch",ISNUMBER(SEARCH("games/mobile games", N3445)),"mobile games",ISNUMBER(SEARCH("games/tabletop games", N3445)),"tabletop games",ISNUMBER(SEARCH("games/video games", N3445)),"video games",ISNUMBER(SEARCH("music/classical music", N3445)),"classical music",ISNUMBER(SEARCH("music/electronic music", N3445)),"electronic music",ISNUMBER(SEARCH("music/faith", N3445)),"faith",ISNUMBER(SEARCH("music/indie rock", N3445)),"indie rock",ISNUMBER(SEARCH("music/jazz", N3445)),"jazz",ISNUMBER(SEARCH("music/metal", N3445)),"metal",ISNUMBER(SEARCH("music/pop", N3445)),"pop",ISNUMBER(SEARCH("music/rock", N3445)),"rock",ISNUMBER(SEARCH("music/world music", N3445)),"world music",ISNUMBER(SEARCH("journalism/audio", N3445)),"audio",ISNUMBER(SEARCH("photography/nature", N3445)),"nature",ISNUMBER(SEARCH("photography/people", N3445)),"people",ISNUMBER(SEARCH("photography/photobooks", N3445)),"photobooks",ISNUMBER(SEARCH("photography/places", N3445)),"places",ISNUMBER(SEARCH("publishing/art books", N3445)),"art books",ISNUMBER(SEARCH("publishing/children's books", N3445)),"children's books",ISNUMBER(SEARCH("publishing/fiction", N3445)),"fiction",ISNUMBER(SEARCH("publishing/nonfiction", N3445)),"nonfiction",ISNUMBER(SEARCH("publishing/radio &amp; podcasts", N3445)),"radio &amp; podcasts",ISNUMBER(SEARCH("publishing/translations", N3445)),"translations",ISNUMBER(SEARCH("technology/gadgets", N3445)),"gadgets",ISNUMBER(SEARCH("technology/hardware", N3445)),"hardware",ISNUMBER(SEARCH("technology/makerspaces", N3445)),"makerspaces",ISNUMBER(SEARCH("technology/space exploration", N3445)),"space exploration",ISNUMBER(SEARCH("technology/wearables", N3445)),"wearables",ISNUMBER(SEARCH("technology/web", N3445)),"web",ISNUMBER(SEARCH("theater/musical", N3445)),"musical",ISNUMBER(SEARCH("theater/plays", N3445)),"plays",ISNUMBER(SEARCH("theater/spaces", N3445)),"spaces")</f>
        <v>plays</v>
      </c>
      <c r="S3445" s="6">
        <f t="shared" si="268"/>
        <v>41861.524837962963</v>
      </c>
      <c r="T3445" s="6">
        <f t="shared" si="269"/>
        <v>41891.524837962963</v>
      </c>
    </row>
    <row r="3446" spans="1:20" ht="48" hidden="1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tr">
        <f t="shared" si="267"/>
        <v>theater</v>
      </c>
      <c r="R3446" t="str" cm="1">
        <f t="array" ref="R3446">_xlfn.IFS(ISNUMBER(SEARCH("film &amp; video/television", N3446)),"television",ISNUMBER(SEARCH("film &amp; video/animation", N3446)),"animation",ISNUMBER(SEARCH("film &amp; video/documentary", N3446)),"documentary",ISNUMBER(SEARCH("film &amp; video/drama", N3446)),"drama",ISNUMBER(SEARCH("film &amp; video/science fiction", N3446)),"science fiction",ISNUMBER(SEARCH("film &amp; video/shorts", N3446)),"shorts",ISNUMBER(SEARCH("food/food trucks", N3446)),"food trucks",ISNUMBER(SEARCH("food/restaurants", N3446)),"restaurants",ISNUMBER(SEARCH("food/small batch", N3446)),"small batch",ISNUMBER(SEARCH("games/mobile games", N3446)),"mobile games",ISNUMBER(SEARCH("games/tabletop games", N3446)),"tabletop games",ISNUMBER(SEARCH("games/video games", N3446)),"video games",ISNUMBER(SEARCH("music/classical music", N3446)),"classical music",ISNUMBER(SEARCH("music/electronic music", N3446)),"electronic music",ISNUMBER(SEARCH("music/faith", N3446)),"faith",ISNUMBER(SEARCH("music/indie rock", N3446)),"indie rock",ISNUMBER(SEARCH("music/jazz", N3446)),"jazz",ISNUMBER(SEARCH("music/metal", N3446)),"metal",ISNUMBER(SEARCH("music/pop", N3446)),"pop",ISNUMBER(SEARCH("music/rock", N3446)),"rock",ISNUMBER(SEARCH("music/world music", N3446)),"world music",ISNUMBER(SEARCH("journalism/audio", N3446)),"audio",ISNUMBER(SEARCH("photography/nature", N3446)),"nature",ISNUMBER(SEARCH("photography/people", N3446)),"people",ISNUMBER(SEARCH("photography/photobooks", N3446)),"photobooks",ISNUMBER(SEARCH("photography/places", N3446)),"places",ISNUMBER(SEARCH("publishing/art books", N3446)),"art books",ISNUMBER(SEARCH("publishing/children's books", N3446)),"children's books",ISNUMBER(SEARCH("publishing/fiction", N3446)),"fiction",ISNUMBER(SEARCH("publishing/nonfiction", N3446)),"nonfiction",ISNUMBER(SEARCH("publishing/radio &amp; podcasts", N3446)),"radio &amp; podcasts",ISNUMBER(SEARCH("publishing/translations", N3446)),"translations",ISNUMBER(SEARCH("technology/gadgets", N3446)),"gadgets",ISNUMBER(SEARCH("technology/hardware", N3446)),"hardware",ISNUMBER(SEARCH("technology/makerspaces", N3446)),"makerspaces",ISNUMBER(SEARCH("technology/space exploration", N3446)),"space exploration",ISNUMBER(SEARCH("technology/wearables", N3446)),"wearables",ISNUMBER(SEARCH("technology/web", N3446)),"web",ISNUMBER(SEARCH("theater/musical", N3446)),"musical",ISNUMBER(SEARCH("theater/plays", N3446)),"plays",ISNUMBER(SEARCH("theater/spaces", N3446)),"spaces")</f>
        <v>plays</v>
      </c>
      <c r="S3446" s="6">
        <f t="shared" si="268"/>
        <v>42521.291504629626</v>
      </c>
      <c r="T3446" s="6">
        <f t="shared" si="269"/>
        <v>42529.582638888889</v>
      </c>
    </row>
    <row r="3447" spans="1:20" ht="48" hidden="1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tr">
        <f t="shared" si="267"/>
        <v>theater</v>
      </c>
      <c r="R3447" t="str" cm="1">
        <f t="array" ref="R3447">_xlfn.IFS(ISNUMBER(SEARCH("film &amp; video/television", N3447)),"television",ISNUMBER(SEARCH("film &amp; video/animation", N3447)),"animation",ISNUMBER(SEARCH("film &amp; video/documentary", N3447)),"documentary",ISNUMBER(SEARCH("film &amp; video/drama", N3447)),"drama",ISNUMBER(SEARCH("film &amp; video/science fiction", N3447)),"science fiction",ISNUMBER(SEARCH("film &amp; video/shorts", N3447)),"shorts",ISNUMBER(SEARCH("food/food trucks", N3447)),"food trucks",ISNUMBER(SEARCH("food/restaurants", N3447)),"restaurants",ISNUMBER(SEARCH("food/small batch", N3447)),"small batch",ISNUMBER(SEARCH("games/mobile games", N3447)),"mobile games",ISNUMBER(SEARCH("games/tabletop games", N3447)),"tabletop games",ISNUMBER(SEARCH("games/video games", N3447)),"video games",ISNUMBER(SEARCH("music/classical music", N3447)),"classical music",ISNUMBER(SEARCH("music/electronic music", N3447)),"electronic music",ISNUMBER(SEARCH("music/faith", N3447)),"faith",ISNUMBER(SEARCH("music/indie rock", N3447)),"indie rock",ISNUMBER(SEARCH("music/jazz", N3447)),"jazz",ISNUMBER(SEARCH("music/metal", N3447)),"metal",ISNUMBER(SEARCH("music/pop", N3447)),"pop",ISNUMBER(SEARCH("music/rock", N3447)),"rock",ISNUMBER(SEARCH("music/world music", N3447)),"world music",ISNUMBER(SEARCH("journalism/audio", N3447)),"audio",ISNUMBER(SEARCH("photography/nature", N3447)),"nature",ISNUMBER(SEARCH("photography/people", N3447)),"people",ISNUMBER(SEARCH("photography/photobooks", N3447)),"photobooks",ISNUMBER(SEARCH("photography/places", N3447)),"places",ISNUMBER(SEARCH("publishing/art books", N3447)),"art books",ISNUMBER(SEARCH("publishing/children's books", N3447)),"children's books",ISNUMBER(SEARCH("publishing/fiction", N3447)),"fiction",ISNUMBER(SEARCH("publishing/nonfiction", N3447)),"nonfiction",ISNUMBER(SEARCH("publishing/radio &amp; podcasts", N3447)),"radio &amp; podcasts",ISNUMBER(SEARCH("publishing/translations", N3447)),"translations",ISNUMBER(SEARCH("technology/gadgets", N3447)),"gadgets",ISNUMBER(SEARCH("technology/hardware", N3447)),"hardware",ISNUMBER(SEARCH("technology/makerspaces", N3447)),"makerspaces",ISNUMBER(SEARCH("technology/space exploration", N3447)),"space exploration",ISNUMBER(SEARCH("technology/wearables", N3447)),"wearables",ISNUMBER(SEARCH("technology/web", N3447)),"web",ISNUMBER(SEARCH("theater/musical", N3447)),"musical",ISNUMBER(SEARCH("theater/plays", N3447)),"plays",ISNUMBER(SEARCH("theater/spaces", N3447)),"spaces")</f>
        <v>plays</v>
      </c>
      <c r="S3447" s="6">
        <f t="shared" si="268"/>
        <v>42272.530509259261</v>
      </c>
      <c r="T3447" s="6">
        <f t="shared" si="269"/>
        <v>42300.530509259261</v>
      </c>
    </row>
    <row r="3448" spans="1:20" ht="48" hidden="1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tr">
        <f t="shared" si="267"/>
        <v>theater</v>
      </c>
      <c r="R3448" t="str" cm="1">
        <f t="array" ref="R3448">_xlfn.IFS(ISNUMBER(SEARCH("film &amp; video/television", N3448)),"television",ISNUMBER(SEARCH("film &amp; video/animation", N3448)),"animation",ISNUMBER(SEARCH("film &amp; video/documentary", N3448)),"documentary",ISNUMBER(SEARCH("film &amp; video/drama", N3448)),"drama",ISNUMBER(SEARCH("film &amp; video/science fiction", N3448)),"science fiction",ISNUMBER(SEARCH("film &amp; video/shorts", N3448)),"shorts",ISNUMBER(SEARCH("food/food trucks", N3448)),"food trucks",ISNUMBER(SEARCH("food/restaurants", N3448)),"restaurants",ISNUMBER(SEARCH("food/small batch", N3448)),"small batch",ISNUMBER(SEARCH("games/mobile games", N3448)),"mobile games",ISNUMBER(SEARCH("games/tabletop games", N3448)),"tabletop games",ISNUMBER(SEARCH("games/video games", N3448)),"video games",ISNUMBER(SEARCH("music/classical music", N3448)),"classical music",ISNUMBER(SEARCH("music/electronic music", N3448)),"electronic music",ISNUMBER(SEARCH("music/faith", N3448)),"faith",ISNUMBER(SEARCH("music/indie rock", N3448)),"indie rock",ISNUMBER(SEARCH("music/jazz", N3448)),"jazz",ISNUMBER(SEARCH("music/metal", N3448)),"metal",ISNUMBER(SEARCH("music/pop", N3448)),"pop",ISNUMBER(SEARCH("music/rock", N3448)),"rock",ISNUMBER(SEARCH("music/world music", N3448)),"world music",ISNUMBER(SEARCH("journalism/audio", N3448)),"audio",ISNUMBER(SEARCH("photography/nature", N3448)),"nature",ISNUMBER(SEARCH("photography/people", N3448)),"people",ISNUMBER(SEARCH("photography/photobooks", N3448)),"photobooks",ISNUMBER(SEARCH("photography/places", N3448)),"places",ISNUMBER(SEARCH("publishing/art books", N3448)),"art books",ISNUMBER(SEARCH("publishing/children's books", N3448)),"children's books",ISNUMBER(SEARCH("publishing/fiction", N3448)),"fiction",ISNUMBER(SEARCH("publishing/nonfiction", N3448)),"nonfiction",ISNUMBER(SEARCH("publishing/radio &amp; podcasts", N3448)),"radio &amp; podcasts",ISNUMBER(SEARCH("publishing/translations", N3448)),"translations",ISNUMBER(SEARCH("technology/gadgets", N3448)),"gadgets",ISNUMBER(SEARCH("technology/hardware", N3448)),"hardware",ISNUMBER(SEARCH("technology/makerspaces", N3448)),"makerspaces",ISNUMBER(SEARCH("technology/space exploration", N3448)),"space exploration",ISNUMBER(SEARCH("technology/wearables", N3448)),"wearables",ISNUMBER(SEARCH("technology/web", N3448)),"web",ISNUMBER(SEARCH("theater/musical", N3448)),"musical",ISNUMBER(SEARCH("theater/plays", N3448)),"plays",ISNUMBER(SEARCH("theater/spaces", N3448)),"spaces")</f>
        <v>plays</v>
      </c>
      <c r="S3448" s="6">
        <f t="shared" si="268"/>
        <v>42016.832465277781</v>
      </c>
      <c r="T3448" s="6">
        <f t="shared" si="269"/>
        <v>42040.513888888891</v>
      </c>
    </row>
    <row r="3449" spans="1:20" ht="32" hidden="1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tr">
        <f t="shared" si="267"/>
        <v>theater</v>
      </c>
      <c r="R3449" t="str" cm="1">
        <f t="array" ref="R3449">_xlfn.IFS(ISNUMBER(SEARCH("film &amp; video/television", N3449)),"television",ISNUMBER(SEARCH("film &amp; video/animation", N3449)),"animation",ISNUMBER(SEARCH("film &amp; video/documentary", N3449)),"documentary",ISNUMBER(SEARCH("film &amp; video/drama", N3449)),"drama",ISNUMBER(SEARCH("film &amp; video/science fiction", N3449)),"science fiction",ISNUMBER(SEARCH("film &amp; video/shorts", N3449)),"shorts",ISNUMBER(SEARCH("food/food trucks", N3449)),"food trucks",ISNUMBER(SEARCH("food/restaurants", N3449)),"restaurants",ISNUMBER(SEARCH("food/small batch", N3449)),"small batch",ISNUMBER(SEARCH("games/mobile games", N3449)),"mobile games",ISNUMBER(SEARCH("games/tabletop games", N3449)),"tabletop games",ISNUMBER(SEARCH("games/video games", N3449)),"video games",ISNUMBER(SEARCH("music/classical music", N3449)),"classical music",ISNUMBER(SEARCH("music/electronic music", N3449)),"electronic music",ISNUMBER(SEARCH("music/faith", N3449)),"faith",ISNUMBER(SEARCH("music/indie rock", N3449)),"indie rock",ISNUMBER(SEARCH("music/jazz", N3449)),"jazz",ISNUMBER(SEARCH("music/metal", N3449)),"metal",ISNUMBER(SEARCH("music/pop", N3449)),"pop",ISNUMBER(SEARCH("music/rock", N3449)),"rock",ISNUMBER(SEARCH("music/world music", N3449)),"world music",ISNUMBER(SEARCH("journalism/audio", N3449)),"audio",ISNUMBER(SEARCH("photography/nature", N3449)),"nature",ISNUMBER(SEARCH("photography/people", N3449)),"people",ISNUMBER(SEARCH("photography/photobooks", N3449)),"photobooks",ISNUMBER(SEARCH("photography/places", N3449)),"places",ISNUMBER(SEARCH("publishing/art books", N3449)),"art books",ISNUMBER(SEARCH("publishing/children's books", N3449)),"children's books",ISNUMBER(SEARCH("publishing/fiction", N3449)),"fiction",ISNUMBER(SEARCH("publishing/nonfiction", N3449)),"nonfiction",ISNUMBER(SEARCH("publishing/radio &amp; podcasts", N3449)),"radio &amp; podcasts",ISNUMBER(SEARCH("publishing/translations", N3449)),"translations",ISNUMBER(SEARCH("technology/gadgets", N3449)),"gadgets",ISNUMBER(SEARCH("technology/hardware", N3449)),"hardware",ISNUMBER(SEARCH("technology/makerspaces", N3449)),"makerspaces",ISNUMBER(SEARCH("technology/space exploration", N3449)),"space exploration",ISNUMBER(SEARCH("technology/wearables", N3449)),"wearables",ISNUMBER(SEARCH("technology/web", N3449)),"web",ISNUMBER(SEARCH("theater/musical", N3449)),"musical",ISNUMBER(SEARCH("theater/plays", N3449)),"plays",ISNUMBER(SEARCH("theater/spaces", N3449)),"spaces")</f>
        <v>plays</v>
      </c>
      <c r="S3449" s="6">
        <f t="shared" si="268"/>
        <v>42402.889027777783</v>
      </c>
      <c r="T3449" s="6">
        <f t="shared" si="269"/>
        <v>42447.847361111111</v>
      </c>
    </row>
    <row r="3450" spans="1:20" ht="48" hidden="1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tr">
        <f t="shared" si="267"/>
        <v>theater</v>
      </c>
      <c r="R3450" t="str" cm="1">
        <f t="array" ref="R3450">_xlfn.IFS(ISNUMBER(SEARCH("film &amp; video/television", N3450)),"television",ISNUMBER(SEARCH("film &amp; video/animation", N3450)),"animation",ISNUMBER(SEARCH("film &amp; video/documentary", N3450)),"documentary",ISNUMBER(SEARCH("film &amp; video/drama", N3450)),"drama",ISNUMBER(SEARCH("film &amp; video/science fiction", N3450)),"science fiction",ISNUMBER(SEARCH("film &amp; video/shorts", N3450)),"shorts",ISNUMBER(SEARCH("food/food trucks", N3450)),"food trucks",ISNUMBER(SEARCH("food/restaurants", N3450)),"restaurants",ISNUMBER(SEARCH("food/small batch", N3450)),"small batch",ISNUMBER(SEARCH("games/mobile games", N3450)),"mobile games",ISNUMBER(SEARCH("games/tabletop games", N3450)),"tabletop games",ISNUMBER(SEARCH("games/video games", N3450)),"video games",ISNUMBER(SEARCH("music/classical music", N3450)),"classical music",ISNUMBER(SEARCH("music/electronic music", N3450)),"electronic music",ISNUMBER(SEARCH("music/faith", N3450)),"faith",ISNUMBER(SEARCH("music/indie rock", N3450)),"indie rock",ISNUMBER(SEARCH("music/jazz", N3450)),"jazz",ISNUMBER(SEARCH("music/metal", N3450)),"metal",ISNUMBER(SEARCH("music/pop", N3450)),"pop",ISNUMBER(SEARCH("music/rock", N3450)),"rock",ISNUMBER(SEARCH("music/world music", N3450)),"world music",ISNUMBER(SEARCH("journalism/audio", N3450)),"audio",ISNUMBER(SEARCH("photography/nature", N3450)),"nature",ISNUMBER(SEARCH("photography/people", N3450)),"people",ISNUMBER(SEARCH("photography/photobooks", N3450)),"photobooks",ISNUMBER(SEARCH("photography/places", N3450)),"places",ISNUMBER(SEARCH("publishing/art books", N3450)),"art books",ISNUMBER(SEARCH("publishing/children's books", N3450)),"children's books",ISNUMBER(SEARCH("publishing/fiction", N3450)),"fiction",ISNUMBER(SEARCH("publishing/nonfiction", N3450)),"nonfiction",ISNUMBER(SEARCH("publishing/radio &amp; podcasts", N3450)),"radio &amp; podcasts",ISNUMBER(SEARCH("publishing/translations", N3450)),"translations",ISNUMBER(SEARCH("technology/gadgets", N3450)),"gadgets",ISNUMBER(SEARCH("technology/hardware", N3450)),"hardware",ISNUMBER(SEARCH("technology/makerspaces", N3450)),"makerspaces",ISNUMBER(SEARCH("technology/space exploration", N3450)),"space exploration",ISNUMBER(SEARCH("technology/wearables", N3450)),"wearables",ISNUMBER(SEARCH("technology/web", N3450)),"web",ISNUMBER(SEARCH("theater/musical", N3450)),"musical",ISNUMBER(SEARCH("theater/plays", N3450)),"plays",ISNUMBER(SEARCH("theater/spaces", N3450)),"spaces")</f>
        <v>plays</v>
      </c>
      <c r="S3450" s="6">
        <f t="shared" si="268"/>
        <v>41960.119085648148</v>
      </c>
      <c r="T3450" s="6">
        <f t="shared" si="269"/>
        <v>41990.119085648148</v>
      </c>
    </row>
    <row r="3451" spans="1:20" ht="48" hidden="1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tr">
        <f t="shared" si="267"/>
        <v>theater</v>
      </c>
      <c r="R3451" t="str" cm="1">
        <f t="array" ref="R3451">_xlfn.IFS(ISNUMBER(SEARCH("film &amp; video/television", N3451)),"television",ISNUMBER(SEARCH("film &amp; video/animation", N3451)),"animation",ISNUMBER(SEARCH("film &amp; video/documentary", N3451)),"documentary",ISNUMBER(SEARCH("film &amp; video/drama", N3451)),"drama",ISNUMBER(SEARCH("film &amp; video/science fiction", N3451)),"science fiction",ISNUMBER(SEARCH("film &amp; video/shorts", N3451)),"shorts",ISNUMBER(SEARCH("food/food trucks", N3451)),"food trucks",ISNUMBER(SEARCH("food/restaurants", N3451)),"restaurants",ISNUMBER(SEARCH("food/small batch", N3451)),"small batch",ISNUMBER(SEARCH("games/mobile games", N3451)),"mobile games",ISNUMBER(SEARCH("games/tabletop games", N3451)),"tabletop games",ISNUMBER(SEARCH("games/video games", N3451)),"video games",ISNUMBER(SEARCH("music/classical music", N3451)),"classical music",ISNUMBER(SEARCH("music/electronic music", N3451)),"electronic music",ISNUMBER(SEARCH("music/faith", N3451)),"faith",ISNUMBER(SEARCH("music/indie rock", N3451)),"indie rock",ISNUMBER(SEARCH("music/jazz", N3451)),"jazz",ISNUMBER(SEARCH("music/metal", N3451)),"metal",ISNUMBER(SEARCH("music/pop", N3451)),"pop",ISNUMBER(SEARCH("music/rock", N3451)),"rock",ISNUMBER(SEARCH("music/world music", N3451)),"world music",ISNUMBER(SEARCH("journalism/audio", N3451)),"audio",ISNUMBER(SEARCH("photography/nature", N3451)),"nature",ISNUMBER(SEARCH("photography/people", N3451)),"people",ISNUMBER(SEARCH("photography/photobooks", N3451)),"photobooks",ISNUMBER(SEARCH("photography/places", N3451)),"places",ISNUMBER(SEARCH("publishing/art books", N3451)),"art books",ISNUMBER(SEARCH("publishing/children's books", N3451)),"children's books",ISNUMBER(SEARCH("publishing/fiction", N3451)),"fiction",ISNUMBER(SEARCH("publishing/nonfiction", N3451)),"nonfiction",ISNUMBER(SEARCH("publishing/radio &amp; podcasts", N3451)),"radio &amp; podcasts",ISNUMBER(SEARCH("publishing/translations", N3451)),"translations",ISNUMBER(SEARCH("technology/gadgets", N3451)),"gadgets",ISNUMBER(SEARCH("technology/hardware", N3451)),"hardware",ISNUMBER(SEARCH("technology/makerspaces", N3451)),"makerspaces",ISNUMBER(SEARCH("technology/space exploration", N3451)),"space exploration",ISNUMBER(SEARCH("technology/wearables", N3451)),"wearables",ISNUMBER(SEARCH("technology/web", N3451)),"web",ISNUMBER(SEARCH("theater/musical", N3451)),"musical",ISNUMBER(SEARCH("theater/plays", N3451)),"plays",ISNUMBER(SEARCH("theater/spaces", N3451)),"spaces")</f>
        <v>plays</v>
      </c>
      <c r="S3451" s="6">
        <f t="shared" si="268"/>
        <v>42532.052523148144</v>
      </c>
      <c r="T3451" s="6">
        <f t="shared" si="269"/>
        <v>42560.166666666672</v>
      </c>
    </row>
    <row r="3452" spans="1:20" ht="48" hidden="1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tr">
        <f t="shared" si="267"/>
        <v>theater</v>
      </c>
      <c r="R3452" t="str" cm="1">
        <f t="array" ref="R3452">_xlfn.IFS(ISNUMBER(SEARCH("film &amp; video/television", N3452)),"television",ISNUMBER(SEARCH("film &amp; video/animation", N3452)),"animation",ISNUMBER(SEARCH("film &amp; video/documentary", N3452)),"documentary",ISNUMBER(SEARCH("film &amp; video/drama", N3452)),"drama",ISNUMBER(SEARCH("film &amp; video/science fiction", N3452)),"science fiction",ISNUMBER(SEARCH("film &amp; video/shorts", N3452)),"shorts",ISNUMBER(SEARCH("food/food trucks", N3452)),"food trucks",ISNUMBER(SEARCH("food/restaurants", N3452)),"restaurants",ISNUMBER(SEARCH("food/small batch", N3452)),"small batch",ISNUMBER(SEARCH("games/mobile games", N3452)),"mobile games",ISNUMBER(SEARCH("games/tabletop games", N3452)),"tabletop games",ISNUMBER(SEARCH("games/video games", N3452)),"video games",ISNUMBER(SEARCH("music/classical music", N3452)),"classical music",ISNUMBER(SEARCH("music/electronic music", N3452)),"electronic music",ISNUMBER(SEARCH("music/faith", N3452)),"faith",ISNUMBER(SEARCH("music/indie rock", N3452)),"indie rock",ISNUMBER(SEARCH("music/jazz", N3452)),"jazz",ISNUMBER(SEARCH("music/metal", N3452)),"metal",ISNUMBER(SEARCH("music/pop", N3452)),"pop",ISNUMBER(SEARCH("music/rock", N3452)),"rock",ISNUMBER(SEARCH("music/world music", N3452)),"world music",ISNUMBER(SEARCH("journalism/audio", N3452)),"audio",ISNUMBER(SEARCH("photography/nature", N3452)),"nature",ISNUMBER(SEARCH("photography/people", N3452)),"people",ISNUMBER(SEARCH("photography/photobooks", N3452)),"photobooks",ISNUMBER(SEARCH("photography/places", N3452)),"places",ISNUMBER(SEARCH("publishing/art books", N3452)),"art books",ISNUMBER(SEARCH("publishing/children's books", N3452)),"children's books",ISNUMBER(SEARCH("publishing/fiction", N3452)),"fiction",ISNUMBER(SEARCH("publishing/nonfiction", N3452)),"nonfiction",ISNUMBER(SEARCH("publishing/radio &amp; podcasts", N3452)),"radio &amp; podcasts",ISNUMBER(SEARCH("publishing/translations", N3452)),"translations",ISNUMBER(SEARCH("technology/gadgets", N3452)),"gadgets",ISNUMBER(SEARCH("technology/hardware", N3452)),"hardware",ISNUMBER(SEARCH("technology/makerspaces", N3452)),"makerspaces",ISNUMBER(SEARCH("technology/space exploration", N3452)),"space exploration",ISNUMBER(SEARCH("technology/wearables", N3452)),"wearables",ISNUMBER(SEARCH("technology/web", N3452)),"web",ISNUMBER(SEARCH("theater/musical", N3452)),"musical",ISNUMBER(SEARCH("theater/plays", N3452)),"plays",ISNUMBER(SEARCH("theater/spaces", N3452)),"spaces")</f>
        <v>plays</v>
      </c>
      <c r="S3452" s="6">
        <f t="shared" si="268"/>
        <v>42036.704525462963</v>
      </c>
      <c r="T3452" s="6">
        <f t="shared" si="269"/>
        <v>42096.662858796291</v>
      </c>
    </row>
    <row r="3453" spans="1:20" ht="48" hidden="1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tr">
        <f t="shared" si="267"/>
        <v>theater</v>
      </c>
      <c r="R3453" t="str" cm="1">
        <f t="array" ref="R3453">_xlfn.IFS(ISNUMBER(SEARCH("film &amp; video/television", N3453)),"television",ISNUMBER(SEARCH("film &amp; video/animation", N3453)),"animation",ISNUMBER(SEARCH("film &amp; video/documentary", N3453)),"documentary",ISNUMBER(SEARCH("film &amp; video/drama", N3453)),"drama",ISNUMBER(SEARCH("film &amp; video/science fiction", N3453)),"science fiction",ISNUMBER(SEARCH("film &amp; video/shorts", N3453)),"shorts",ISNUMBER(SEARCH("food/food trucks", N3453)),"food trucks",ISNUMBER(SEARCH("food/restaurants", N3453)),"restaurants",ISNUMBER(SEARCH("food/small batch", N3453)),"small batch",ISNUMBER(SEARCH("games/mobile games", N3453)),"mobile games",ISNUMBER(SEARCH("games/tabletop games", N3453)),"tabletop games",ISNUMBER(SEARCH("games/video games", N3453)),"video games",ISNUMBER(SEARCH("music/classical music", N3453)),"classical music",ISNUMBER(SEARCH("music/electronic music", N3453)),"electronic music",ISNUMBER(SEARCH("music/faith", N3453)),"faith",ISNUMBER(SEARCH("music/indie rock", N3453)),"indie rock",ISNUMBER(SEARCH("music/jazz", N3453)),"jazz",ISNUMBER(SEARCH("music/metal", N3453)),"metal",ISNUMBER(SEARCH("music/pop", N3453)),"pop",ISNUMBER(SEARCH("music/rock", N3453)),"rock",ISNUMBER(SEARCH("music/world music", N3453)),"world music",ISNUMBER(SEARCH("journalism/audio", N3453)),"audio",ISNUMBER(SEARCH("photography/nature", N3453)),"nature",ISNUMBER(SEARCH("photography/people", N3453)),"people",ISNUMBER(SEARCH("photography/photobooks", N3453)),"photobooks",ISNUMBER(SEARCH("photography/places", N3453)),"places",ISNUMBER(SEARCH("publishing/art books", N3453)),"art books",ISNUMBER(SEARCH("publishing/children's books", N3453)),"children's books",ISNUMBER(SEARCH("publishing/fiction", N3453)),"fiction",ISNUMBER(SEARCH("publishing/nonfiction", N3453)),"nonfiction",ISNUMBER(SEARCH("publishing/radio &amp; podcasts", N3453)),"radio &amp; podcasts",ISNUMBER(SEARCH("publishing/translations", N3453)),"translations",ISNUMBER(SEARCH("technology/gadgets", N3453)),"gadgets",ISNUMBER(SEARCH("technology/hardware", N3453)),"hardware",ISNUMBER(SEARCH("technology/makerspaces", N3453)),"makerspaces",ISNUMBER(SEARCH("technology/space exploration", N3453)),"space exploration",ISNUMBER(SEARCH("technology/wearables", N3453)),"wearables",ISNUMBER(SEARCH("technology/web", N3453)),"web",ISNUMBER(SEARCH("theater/musical", N3453)),"musical",ISNUMBER(SEARCH("theater/plays", N3453)),"plays",ISNUMBER(SEARCH("theater/spaces", N3453)),"spaces")</f>
        <v>plays</v>
      </c>
      <c r="S3453" s="6">
        <f t="shared" si="268"/>
        <v>42088.723692129628</v>
      </c>
      <c r="T3453" s="6">
        <f t="shared" si="269"/>
        <v>42115.723692129628</v>
      </c>
    </row>
    <row r="3454" spans="1:20" ht="48" hidden="1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tr">
        <f t="shared" si="267"/>
        <v>theater</v>
      </c>
      <c r="R3454" t="str" cm="1">
        <f t="array" ref="R3454">_xlfn.IFS(ISNUMBER(SEARCH("film &amp; video/television", N3454)),"television",ISNUMBER(SEARCH("film &amp; video/animation", N3454)),"animation",ISNUMBER(SEARCH("film &amp; video/documentary", N3454)),"documentary",ISNUMBER(SEARCH("film &amp; video/drama", N3454)),"drama",ISNUMBER(SEARCH("film &amp; video/science fiction", N3454)),"science fiction",ISNUMBER(SEARCH("film &amp; video/shorts", N3454)),"shorts",ISNUMBER(SEARCH("food/food trucks", N3454)),"food trucks",ISNUMBER(SEARCH("food/restaurants", N3454)),"restaurants",ISNUMBER(SEARCH("food/small batch", N3454)),"small batch",ISNUMBER(SEARCH("games/mobile games", N3454)),"mobile games",ISNUMBER(SEARCH("games/tabletop games", N3454)),"tabletop games",ISNUMBER(SEARCH("games/video games", N3454)),"video games",ISNUMBER(SEARCH("music/classical music", N3454)),"classical music",ISNUMBER(SEARCH("music/electronic music", N3454)),"electronic music",ISNUMBER(SEARCH("music/faith", N3454)),"faith",ISNUMBER(SEARCH("music/indie rock", N3454)),"indie rock",ISNUMBER(SEARCH("music/jazz", N3454)),"jazz",ISNUMBER(SEARCH("music/metal", N3454)),"metal",ISNUMBER(SEARCH("music/pop", N3454)),"pop",ISNUMBER(SEARCH("music/rock", N3454)),"rock",ISNUMBER(SEARCH("music/world music", N3454)),"world music",ISNUMBER(SEARCH("journalism/audio", N3454)),"audio",ISNUMBER(SEARCH("photography/nature", N3454)),"nature",ISNUMBER(SEARCH("photography/people", N3454)),"people",ISNUMBER(SEARCH("photography/photobooks", N3454)),"photobooks",ISNUMBER(SEARCH("photography/places", N3454)),"places",ISNUMBER(SEARCH("publishing/art books", N3454)),"art books",ISNUMBER(SEARCH("publishing/children's books", N3454)),"children's books",ISNUMBER(SEARCH("publishing/fiction", N3454)),"fiction",ISNUMBER(SEARCH("publishing/nonfiction", N3454)),"nonfiction",ISNUMBER(SEARCH("publishing/radio &amp; podcasts", N3454)),"radio &amp; podcasts",ISNUMBER(SEARCH("publishing/translations", N3454)),"translations",ISNUMBER(SEARCH("technology/gadgets", N3454)),"gadgets",ISNUMBER(SEARCH("technology/hardware", N3454)),"hardware",ISNUMBER(SEARCH("technology/makerspaces", N3454)),"makerspaces",ISNUMBER(SEARCH("technology/space exploration", N3454)),"space exploration",ISNUMBER(SEARCH("technology/wearables", N3454)),"wearables",ISNUMBER(SEARCH("technology/web", N3454)),"web",ISNUMBER(SEARCH("theater/musical", N3454)),"musical",ISNUMBER(SEARCH("theater/plays", N3454)),"plays",ISNUMBER(SEARCH("theater/spaces", N3454)),"spaces")</f>
        <v>plays</v>
      </c>
      <c r="S3454" s="6">
        <f t="shared" si="268"/>
        <v>41820.639189814814</v>
      </c>
      <c r="T3454" s="6">
        <f t="shared" si="269"/>
        <v>41843.165972222225</v>
      </c>
    </row>
    <row r="3455" spans="1:20" ht="48" hidden="1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tr">
        <f t="shared" si="267"/>
        <v>theater</v>
      </c>
      <c r="R3455" t="str" cm="1">
        <f t="array" ref="R3455">_xlfn.IFS(ISNUMBER(SEARCH("film &amp; video/television", N3455)),"television",ISNUMBER(SEARCH("film &amp; video/animation", N3455)),"animation",ISNUMBER(SEARCH("film &amp; video/documentary", N3455)),"documentary",ISNUMBER(SEARCH("film &amp; video/drama", N3455)),"drama",ISNUMBER(SEARCH("film &amp; video/science fiction", N3455)),"science fiction",ISNUMBER(SEARCH("film &amp; video/shorts", N3455)),"shorts",ISNUMBER(SEARCH("food/food trucks", N3455)),"food trucks",ISNUMBER(SEARCH("food/restaurants", N3455)),"restaurants",ISNUMBER(SEARCH("food/small batch", N3455)),"small batch",ISNUMBER(SEARCH("games/mobile games", N3455)),"mobile games",ISNUMBER(SEARCH("games/tabletop games", N3455)),"tabletop games",ISNUMBER(SEARCH("games/video games", N3455)),"video games",ISNUMBER(SEARCH("music/classical music", N3455)),"classical music",ISNUMBER(SEARCH("music/electronic music", N3455)),"electronic music",ISNUMBER(SEARCH("music/faith", N3455)),"faith",ISNUMBER(SEARCH("music/indie rock", N3455)),"indie rock",ISNUMBER(SEARCH("music/jazz", N3455)),"jazz",ISNUMBER(SEARCH("music/metal", N3455)),"metal",ISNUMBER(SEARCH("music/pop", N3455)),"pop",ISNUMBER(SEARCH("music/rock", N3455)),"rock",ISNUMBER(SEARCH("music/world music", N3455)),"world music",ISNUMBER(SEARCH("journalism/audio", N3455)),"audio",ISNUMBER(SEARCH("photography/nature", N3455)),"nature",ISNUMBER(SEARCH("photography/people", N3455)),"people",ISNUMBER(SEARCH("photography/photobooks", N3455)),"photobooks",ISNUMBER(SEARCH("photography/places", N3455)),"places",ISNUMBER(SEARCH("publishing/art books", N3455)),"art books",ISNUMBER(SEARCH("publishing/children's books", N3455)),"children's books",ISNUMBER(SEARCH("publishing/fiction", N3455)),"fiction",ISNUMBER(SEARCH("publishing/nonfiction", N3455)),"nonfiction",ISNUMBER(SEARCH("publishing/radio &amp; podcasts", N3455)),"radio &amp; podcasts",ISNUMBER(SEARCH("publishing/translations", N3455)),"translations",ISNUMBER(SEARCH("technology/gadgets", N3455)),"gadgets",ISNUMBER(SEARCH("technology/hardware", N3455)),"hardware",ISNUMBER(SEARCH("technology/makerspaces", N3455)),"makerspaces",ISNUMBER(SEARCH("technology/space exploration", N3455)),"space exploration",ISNUMBER(SEARCH("technology/wearables", N3455)),"wearables",ISNUMBER(SEARCH("technology/web", N3455)),"web",ISNUMBER(SEARCH("theater/musical", N3455)),"musical",ISNUMBER(SEARCH("theater/plays", N3455)),"plays",ISNUMBER(SEARCH("theater/spaces", N3455)),"spaces")</f>
        <v>plays</v>
      </c>
      <c r="S3455" s="6">
        <f t="shared" si="268"/>
        <v>42535.97865740741</v>
      </c>
      <c r="T3455" s="6">
        <f t="shared" si="269"/>
        <v>42595.97865740741</v>
      </c>
    </row>
    <row r="3456" spans="1:20" ht="48" hidden="1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tr">
        <f t="shared" si="267"/>
        <v>theater</v>
      </c>
      <c r="R3456" t="str" cm="1">
        <f t="array" ref="R3456">_xlfn.IFS(ISNUMBER(SEARCH("film &amp; video/television", N3456)),"television",ISNUMBER(SEARCH("film &amp; video/animation", N3456)),"animation",ISNUMBER(SEARCH("film &amp; video/documentary", N3456)),"documentary",ISNUMBER(SEARCH("film &amp; video/drama", N3456)),"drama",ISNUMBER(SEARCH("film &amp; video/science fiction", N3456)),"science fiction",ISNUMBER(SEARCH("film &amp; video/shorts", N3456)),"shorts",ISNUMBER(SEARCH("food/food trucks", N3456)),"food trucks",ISNUMBER(SEARCH("food/restaurants", N3456)),"restaurants",ISNUMBER(SEARCH("food/small batch", N3456)),"small batch",ISNUMBER(SEARCH("games/mobile games", N3456)),"mobile games",ISNUMBER(SEARCH("games/tabletop games", N3456)),"tabletop games",ISNUMBER(SEARCH("games/video games", N3456)),"video games",ISNUMBER(SEARCH("music/classical music", N3456)),"classical music",ISNUMBER(SEARCH("music/electronic music", N3456)),"electronic music",ISNUMBER(SEARCH("music/faith", N3456)),"faith",ISNUMBER(SEARCH("music/indie rock", N3456)),"indie rock",ISNUMBER(SEARCH("music/jazz", N3456)),"jazz",ISNUMBER(SEARCH("music/metal", N3456)),"metal",ISNUMBER(SEARCH("music/pop", N3456)),"pop",ISNUMBER(SEARCH("music/rock", N3456)),"rock",ISNUMBER(SEARCH("music/world music", N3456)),"world music",ISNUMBER(SEARCH("journalism/audio", N3456)),"audio",ISNUMBER(SEARCH("photography/nature", N3456)),"nature",ISNUMBER(SEARCH("photography/people", N3456)),"people",ISNUMBER(SEARCH("photography/photobooks", N3456)),"photobooks",ISNUMBER(SEARCH("photography/places", N3456)),"places",ISNUMBER(SEARCH("publishing/art books", N3456)),"art books",ISNUMBER(SEARCH("publishing/children's books", N3456)),"children's books",ISNUMBER(SEARCH("publishing/fiction", N3456)),"fiction",ISNUMBER(SEARCH("publishing/nonfiction", N3456)),"nonfiction",ISNUMBER(SEARCH("publishing/radio &amp; podcasts", N3456)),"radio &amp; podcasts",ISNUMBER(SEARCH("publishing/translations", N3456)),"translations",ISNUMBER(SEARCH("technology/gadgets", N3456)),"gadgets",ISNUMBER(SEARCH("technology/hardware", N3456)),"hardware",ISNUMBER(SEARCH("technology/makerspaces", N3456)),"makerspaces",ISNUMBER(SEARCH("technology/space exploration", N3456)),"space exploration",ISNUMBER(SEARCH("technology/wearables", N3456)),"wearables",ISNUMBER(SEARCH("technology/web", N3456)),"web",ISNUMBER(SEARCH("theater/musical", N3456)),"musical",ISNUMBER(SEARCH("theater/plays", N3456)),"plays",ISNUMBER(SEARCH("theater/spaces", N3456)),"spaces")</f>
        <v>plays</v>
      </c>
      <c r="S3456" s="6">
        <f t="shared" si="268"/>
        <v>41821.698599537034</v>
      </c>
      <c r="T3456" s="6">
        <f t="shared" si="269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tr">
        <f t="shared" si="267"/>
        <v>theater</v>
      </c>
      <c r="R3457" t="str" cm="1">
        <f t="array" ref="R3457">_xlfn.IFS(ISNUMBER(SEARCH("film &amp; video/television", N3457)),"television",ISNUMBER(SEARCH("film &amp; video/animation", N3457)),"animation",ISNUMBER(SEARCH("film &amp; video/documentary", N3457)),"documentary",ISNUMBER(SEARCH("film &amp; video/drama", N3457)),"drama",ISNUMBER(SEARCH("film &amp; video/science fiction", N3457)),"science fiction",ISNUMBER(SEARCH("film &amp; video/shorts", N3457)),"shorts",ISNUMBER(SEARCH("food/food trucks", N3457)),"food trucks",ISNUMBER(SEARCH("food/restaurants", N3457)),"restaurants",ISNUMBER(SEARCH("food/small batch", N3457)),"small batch",ISNUMBER(SEARCH("games/mobile games", N3457)),"mobile games",ISNUMBER(SEARCH("games/tabletop games", N3457)),"tabletop games",ISNUMBER(SEARCH("games/video games", N3457)),"video games",ISNUMBER(SEARCH("music/classical music", N3457)),"classical music",ISNUMBER(SEARCH("music/electronic music", N3457)),"electronic music",ISNUMBER(SEARCH("music/faith", N3457)),"faith",ISNUMBER(SEARCH("music/indie rock", N3457)),"indie rock",ISNUMBER(SEARCH("music/jazz", N3457)),"jazz",ISNUMBER(SEARCH("music/metal", N3457)),"metal",ISNUMBER(SEARCH("music/pop", N3457)),"pop",ISNUMBER(SEARCH("music/rock", N3457)),"rock",ISNUMBER(SEARCH("music/world music", N3457)),"world music",ISNUMBER(SEARCH("journalism/audio", N3457)),"audio",ISNUMBER(SEARCH("photography/nature", N3457)),"nature",ISNUMBER(SEARCH("photography/people", N3457)),"people",ISNUMBER(SEARCH("photography/photobooks", N3457)),"photobooks",ISNUMBER(SEARCH("photography/places", N3457)),"places",ISNUMBER(SEARCH("publishing/art books", N3457)),"art books",ISNUMBER(SEARCH("publishing/children's books", N3457)),"children's books",ISNUMBER(SEARCH("publishing/fiction", N3457)),"fiction",ISNUMBER(SEARCH("publishing/nonfiction", N3457)),"nonfiction",ISNUMBER(SEARCH("publishing/radio &amp; podcasts", N3457)),"radio &amp; podcasts",ISNUMBER(SEARCH("publishing/translations", N3457)),"translations",ISNUMBER(SEARCH("technology/gadgets", N3457)),"gadgets",ISNUMBER(SEARCH("technology/hardware", N3457)),"hardware",ISNUMBER(SEARCH("technology/makerspaces", N3457)),"makerspaces",ISNUMBER(SEARCH("technology/space exploration", N3457)),"space exploration",ISNUMBER(SEARCH("technology/wearables", N3457)),"wearables",ISNUMBER(SEARCH("technology/web", N3457)),"web",ISNUMBER(SEARCH("theater/musical", N3457)),"musical",ISNUMBER(SEARCH("theater/plays", N3457)),"plays",ISNUMBER(SEARCH("theater/spaces", N3457)),"spaces")</f>
        <v>plays</v>
      </c>
      <c r="S3457" s="6">
        <f t="shared" si="268"/>
        <v>42626.7503125</v>
      </c>
      <c r="T3457" s="6">
        <f t="shared" si="269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tr">
        <f t="shared" si="267"/>
        <v>theater</v>
      </c>
      <c r="R3458" t="str" cm="1">
        <f t="array" ref="R3458">_xlfn.IFS(ISNUMBER(SEARCH("film &amp; video/television", N3458)),"television",ISNUMBER(SEARCH("film &amp; video/animation", N3458)),"animation",ISNUMBER(SEARCH("film &amp; video/documentary", N3458)),"documentary",ISNUMBER(SEARCH("film &amp; video/drama", N3458)),"drama",ISNUMBER(SEARCH("film &amp; video/science fiction", N3458)),"science fiction",ISNUMBER(SEARCH("film &amp; video/shorts", N3458)),"shorts",ISNUMBER(SEARCH("food/food trucks", N3458)),"food trucks",ISNUMBER(SEARCH("food/restaurants", N3458)),"restaurants",ISNUMBER(SEARCH("food/small batch", N3458)),"small batch",ISNUMBER(SEARCH("games/mobile games", N3458)),"mobile games",ISNUMBER(SEARCH("games/tabletop games", N3458)),"tabletop games",ISNUMBER(SEARCH("games/video games", N3458)),"video games",ISNUMBER(SEARCH("music/classical music", N3458)),"classical music",ISNUMBER(SEARCH("music/electronic music", N3458)),"electronic music",ISNUMBER(SEARCH("music/faith", N3458)),"faith",ISNUMBER(SEARCH("music/indie rock", N3458)),"indie rock",ISNUMBER(SEARCH("music/jazz", N3458)),"jazz",ISNUMBER(SEARCH("music/metal", N3458)),"metal",ISNUMBER(SEARCH("music/pop", N3458)),"pop",ISNUMBER(SEARCH("music/rock", N3458)),"rock",ISNUMBER(SEARCH("music/world music", N3458)),"world music",ISNUMBER(SEARCH("journalism/audio", N3458)),"audio",ISNUMBER(SEARCH("photography/nature", N3458)),"nature",ISNUMBER(SEARCH("photography/people", N3458)),"people",ISNUMBER(SEARCH("photography/photobooks", N3458)),"photobooks",ISNUMBER(SEARCH("photography/places", N3458)),"places",ISNUMBER(SEARCH("publishing/art books", N3458)),"art books",ISNUMBER(SEARCH("publishing/children's books", N3458)),"children's books",ISNUMBER(SEARCH("publishing/fiction", N3458)),"fiction",ISNUMBER(SEARCH("publishing/nonfiction", N3458)),"nonfiction",ISNUMBER(SEARCH("publishing/radio &amp; podcasts", N3458)),"radio &amp; podcasts",ISNUMBER(SEARCH("publishing/translations", N3458)),"translations",ISNUMBER(SEARCH("technology/gadgets", N3458)),"gadgets",ISNUMBER(SEARCH("technology/hardware", N3458)),"hardware",ISNUMBER(SEARCH("technology/makerspaces", N3458)),"makerspaces",ISNUMBER(SEARCH("technology/space exploration", N3458)),"space exploration",ISNUMBER(SEARCH("technology/wearables", N3458)),"wearables",ISNUMBER(SEARCH("technology/web", N3458)),"web",ISNUMBER(SEARCH("theater/musical", N3458)),"musical",ISNUMBER(SEARCH("theater/plays", N3458)),"plays",ISNUMBER(SEARCH("theater/spaces", N3458)),"spaces")</f>
        <v>plays</v>
      </c>
      <c r="S3458" s="6">
        <f t="shared" si="268"/>
        <v>41821.205636574072</v>
      </c>
      <c r="T3458" s="6">
        <f t="shared" si="269"/>
        <v>41852.290972222225</v>
      </c>
    </row>
    <row r="3459" spans="1:20" ht="32" hidden="1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(E3459/D3459)*100</f>
        <v>140.19999999999999</v>
      </c>
      <c r="P3459">
        <f t="shared" ref="P3459:P3522" si="271">(E3459/L3459)</f>
        <v>50.981818181818184</v>
      </c>
      <c r="Q3459" t="str">
        <f t="shared" ref="Q3459:Q3522" si="272">_xlfn.IFS(ISNUMBER(SEARCH("film &amp; video", N3459)),"film &amp; video",ISNUMBER(SEARCH("food", N3459)),"food",ISNUMBER(SEARCH("games", N3459)),"games",ISNUMBER(SEARCH("journalism", N3459)),"journalism",ISNUMBER(SEARCH("music", N3459)),"music",ISNUMBER(SEARCH("photography", N3459)),"photography",ISNUMBER(SEARCH("publishing", N3459)),"publishing",ISNUMBER(SEARCH("technology", N3459)),"technology",ISNUMBER(SEARCH("theater", N3459)),"theater")</f>
        <v>theater</v>
      </c>
      <c r="R3459" t="str" cm="1">
        <f t="array" ref="R3459">_xlfn.IFS(ISNUMBER(SEARCH("film &amp; video/television", N3459)),"television",ISNUMBER(SEARCH("film &amp; video/animation", N3459)),"animation",ISNUMBER(SEARCH("film &amp; video/documentary", N3459)),"documentary",ISNUMBER(SEARCH("film &amp; video/drama", N3459)),"drama",ISNUMBER(SEARCH("film &amp; video/science fiction", N3459)),"science fiction",ISNUMBER(SEARCH("film &amp; video/shorts", N3459)),"shorts",ISNUMBER(SEARCH("food/food trucks", N3459)),"food trucks",ISNUMBER(SEARCH("food/restaurants", N3459)),"restaurants",ISNUMBER(SEARCH("food/small batch", N3459)),"small batch",ISNUMBER(SEARCH("games/mobile games", N3459)),"mobile games",ISNUMBER(SEARCH("games/tabletop games", N3459)),"tabletop games",ISNUMBER(SEARCH("games/video games", N3459)),"video games",ISNUMBER(SEARCH("music/classical music", N3459)),"classical music",ISNUMBER(SEARCH("music/electronic music", N3459)),"electronic music",ISNUMBER(SEARCH("music/faith", N3459)),"faith",ISNUMBER(SEARCH("music/indie rock", N3459)),"indie rock",ISNUMBER(SEARCH("music/jazz", N3459)),"jazz",ISNUMBER(SEARCH("music/metal", N3459)),"metal",ISNUMBER(SEARCH("music/pop", N3459)),"pop",ISNUMBER(SEARCH("music/rock", N3459)),"rock",ISNUMBER(SEARCH("music/world music", N3459)),"world music",ISNUMBER(SEARCH("journalism/audio", N3459)),"audio",ISNUMBER(SEARCH("photography/nature", N3459)),"nature",ISNUMBER(SEARCH("photography/people", N3459)),"people",ISNUMBER(SEARCH("photography/photobooks", N3459)),"photobooks",ISNUMBER(SEARCH("photography/places", N3459)),"places",ISNUMBER(SEARCH("publishing/art books", N3459)),"art books",ISNUMBER(SEARCH("publishing/children's books", N3459)),"children's books",ISNUMBER(SEARCH("publishing/fiction", N3459)),"fiction",ISNUMBER(SEARCH("publishing/nonfiction", N3459)),"nonfiction",ISNUMBER(SEARCH("publishing/radio &amp; podcasts", N3459)),"radio &amp; podcasts",ISNUMBER(SEARCH("publishing/translations", N3459)),"translations",ISNUMBER(SEARCH("technology/gadgets", N3459)),"gadgets",ISNUMBER(SEARCH("technology/hardware", N3459)),"hardware",ISNUMBER(SEARCH("technology/makerspaces", N3459)),"makerspaces",ISNUMBER(SEARCH("technology/space exploration", N3459)),"space exploration",ISNUMBER(SEARCH("technology/wearables", N3459)),"wearables",ISNUMBER(SEARCH("technology/web", N3459)),"web",ISNUMBER(SEARCH("theater/musical", N3459)),"musical",ISNUMBER(SEARCH("theater/plays", N3459)),"plays",ISNUMBER(SEARCH("theater/spaces", N3459)),"spaces")</f>
        <v>plays</v>
      </c>
      <c r="S3459" s="6">
        <f t="shared" ref="S3459:S3522" si="273">(((J3459/60)/60)/24)+DATE(1970,1,1)</f>
        <v>42016.706678240742</v>
      </c>
      <c r="T3459" s="6">
        <f t="shared" ref="T3459:T3522" si="274">(((I3459/60)/60)/24)+DATE(1970,1,1)</f>
        <v>42047.249305555553</v>
      </c>
    </row>
    <row r="3460" spans="1:20" ht="48" hidden="1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tr">
        <f t="shared" si="272"/>
        <v>theater</v>
      </c>
      <c r="R3460" t="str" cm="1">
        <f t="array" ref="R3460">_xlfn.IFS(ISNUMBER(SEARCH("film &amp; video/television", N3460)),"television",ISNUMBER(SEARCH("film &amp; video/animation", N3460)),"animation",ISNUMBER(SEARCH("film &amp; video/documentary", N3460)),"documentary",ISNUMBER(SEARCH("film &amp; video/drama", N3460)),"drama",ISNUMBER(SEARCH("film &amp; video/science fiction", N3460)),"science fiction",ISNUMBER(SEARCH("film &amp; video/shorts", N3460)),"shorts",ISNUMBER(SEARCH("food/food trucks", N3460)),"food trucks",ISNUMBER(SEARCH("food/restaurants", N3460)),"restaurants",ISNUMBER(SEARCH("food/small batch", N3460)),"small batch",ISNUMBER(SEARCH("games/mobile games", N3460)),"mobile games",ISNUMBER(SEARCH("games/tabletop games", N3460)),"tabletop games",ISNUMBER(SEARCH("games/video games", N3460)),"video games",ISNUMBER(SEARCH("music/classical music", N3460)),"classical music",ISNUMBER(SEARCH("music/electronic music", N3460)),"electronic music",ISNUMBER(SEARCH("music/faith", N3460)),"faith",ISNUMBER(SEARCH("music/indie rock", N3460)),"indie rock",ISNUMBER(SEARCH("music/jazz", N3460)),"jazz",ISNUMBER(SEARCH("music/metal", N3460)),"metal",ISNUMBER(SEARCH("music/pop", N3460)),"pop",ISNUMBER(SEARCH("music/rock", N3460)),"rock",ISNUMBER(SEARCH("music/world music", N3460)),"world music",ISNUMBER(SEARCH("journalism/audio", N3460)),"audio",ISNUMBER(SEARCH("photography/nature", N3460)),"nature",ISNUMBER(SEARCH("photography/people", N3460)),"people",ISNUMBER(SEARCH("photography/photobooks", N3460)),"photobooks",ISNUMBER(SEARCH("photography/places", N3460)),"places",ISNUMBER(SEARCH("publishing/art books", N3460)),"art books",ISNUMBER(SEARCH("publishing/children's books", N3460)),"children's books",ISNUMBER(SEARCH("publishing/fiction", N3460)),"fiction",ISNUMBER(SEARCH("publishing/nonfiction", N3460)),"nonfiction",ISNUMBER(SEARCH("publishing/radio &amp; podcasts", N3460)),"radio &amp; podcasts",ISNUMBER(SEARCH("publishing/translations", N3460)),"translations",ISNUMBER(SEARCH("technology/gadgets", N3460)),"gadgets",ISNUMBER(SEARCH("technology/hardware", N3460)),"hardware",ISNUMBER(SEARCH("technology/makerspaces", N3460)),"makerspaces",ISNUMBER(SEARCH("technology/space exploration", N3460)),"space exploration",ISNUMBER(SEARCH("technology/wearables", N3460)),"wearables",ISNUMBER(SEARCH("technology/web", N3460)),"web",ISNUMBER(SEARCH("theater/musical", N3460)),"musical",ISNUMBER(SEARCH("theater/plays", N3460)),"plays",ISNUMBER(SEARCH("theater/spaces", N3460)),"spaces")</f>
        <v>plays</v>
      </c>
      <c r="S3460" s="6">
        <f t="shared" si="273"/>
        <v>42011.202581018515</v>
      </c>
      <c r="T3460" s="6">
        <f t="shared" si="274"/>
        <v>42038.185416666667</v>
      </c>
    </row>
    <row r="3461" spans="1:20" ht="48" hidden="1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tr">
        <f t="shared" si="272"/>
        <v>theater</v>
      </c>
      <c r="R3461" t="str" cm="1">
        <f t="array" ref="R3461">_xlfn.IFS(ISNUMBER(SEARCH("film &amp; video/television", N3461)),"television",ISNUMBER(SEARCH("film &amp; video/animation", N3461)),"animation",ISNUMBER(SEARCH("film &amp; video/documentary", N3461)),"documentary",ISNUMBER(SEARCH("film &amp; video/drama", N3461)),"drama",ISNUMBER(SEARCH("film &amp; video/science fiction", N3461)),"science fiction",ISNUMBER(SEARCH("film &amp; video/shorts", N3461)),"shorts",ISNUMBER(SEARCH("food/food trucks", N3461)),"food trucks",ISNUMBER(SEARCH("food/restaurants", N3461)),"restaurants",ISNUMBER(SEARCH("food/small batch", N3461)),"small batch",ISNUMBER(SEARCH("games/mobile games", N3461)),"mobile games",ISNUMBER(SEARCH("games/tabletop games", N3461)),"tabletop games",ISNUMBER(SEARCH("games/video games", N3461)),"video games",ISNUMBER(SEARCH("music/classical music", N3461)),"classical music",ISNUMBER(SEARCH("music/electronic music", N3461)),"electronic music",ISNUMBER(SEARCH("music/faith", N3461)),"faith",ISNUMBER(SEARCH("music/indie rock", N3461)),"indie rock",ISNUMBER(SEARCH("music/jazz", N3461)),"jazz",ISNUMBER(SEARCH("music/metal", N3461)),"metal",ISNUMBER(SEARCH("music/pop", N3461)),"pop",ISNUMBER(SEARCH("music/rock", N3461)),"rock",ISNUMBER(SEARCH("music/world music", N3461)),"world music",ISNUMBER(SEARCH("journalism/audio", N3461)),"audio",ISNUMBER(SEARCH("photography/nature", N3461)),"nature",ISNUMBER(SEARCH("photography/people", N3461)),"people",ISNUMBER(SEARCH("photography/photobooks", N3461)),"photobooks",ISNUMBER(SEARCH("photography/places", N3461)),"places",ISNUMBER(SEARCH("publishing/art books", N3461)),"art books",ISNUMBER(SEARCH("publishing/children's books", N3461)),"children's books",ISNUMBER(SEARCH("publishing/fiction", N3461)),"fiction",ISNUMBER(SEARCH("publishing/nonfiction", N3461)),"nonfiction",ISNUMBER(SEARCH("publishing/radio &amp; podcasts", N3461)),"radio &amp; podcasts",ISNUMBER(SEARCH("publishing/translations", N3461)),"translations",ISNUMBER(SEARCH("technology/gadgets", N3461)),"gadgets",ISNUMBER(SEARCH("technology/hardware", N3461)),"hardware",ISNUMBER(SEARCH("technology/makerspaces", N3461)),"makerspaces",ISNUMBER(SEARCH("technology/space exploration", N3461)),"space exploration",ISNUMBER(SEARCH("technology/wearables", N3461)),"wearables",ISNUMBER(SEARCH("technology/web", N3461)),"web",ISNUMBER(SEARCH("theater/musical", N3461)),"musical",ISNUMBER(SEARCH("theater/plays", N3461)),"plays",ISNUMBER(SEARCH("theater/spaces", N3461)),"spaces")</f>
        <v>plays</v>
      </c>
      <c r="S3461" s="6">
        <f t="shared" si="273"/>
        <v>42480.479861111111</v>
      </c>
      <c r="T3461" s="6">
        <f t="shared" si="274"/>
        <v>42510.479861111111</v>
      </c>
    </row>
    <row r="3462" spans="1:20" ht="48" hidden="1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tr" cm="1">
        <f t="array" ref="R3462">_xlfn.IFS(ISNUMBER(SEARCH("film &amp; video/television", N3462)),"television",ISNUMBER(SEARCH("film &amp; video/animation", N3462)),"animation",ISNUMBER(SEARCH("film &amp; video/documentary", N3462)),"documentary",ISNUMBER(SEARCH("film &amp; video/drama", N3462)),"drama",ISNUMBER(SEARCH("film &amp; video/science fiction", N3462)),"science fiction",ISNUMBER(SEARCH("film &amp; video/shorts", N3462)),"shorts",ISNUMBER(SEARCH("food/food trucks", N3462)),"food trucks",ISNUMBER(SEARCH("food/restaurants", N3462)),"restaurants",ISNUMBER(SEARCH("food/small batch", N3462)),"small batch",ISNUMBER(SEARCH("games/mobile games", N3462)),"mobile games",ISNUMBER(SEARCH("games/tabletop games", N3462)),"tabletop games",ISNUMBER(SEARCH("games/video games", N3462)),"video games",ISNUMBER(SEARCH("music/classical music", N3462)),"classical music",ISNUMBER(SEARCH("music/electronic music", N3462)),"electronic music",ISNUMBER(SEARCH("music/faith", N3462)),"faith",ISNUMBER(SEARCH("music/indie rock", N3462)),"indie rock",ISNUMBER(SEARCH("music/jazz", N3462)),"jazz",ISNUMBER(SEARCH("music/metal", N3462)),"metal",ISNUMBER(SEARCH("music/pop", N3462)),"pop",ISNUMBER(SEARCH("music/rock", N3462)),"rock",ISNUMBER(SEARCH("music/world music", N3462)),"world music",ISNUMBER(SEARCH("journalism/audio", N3462)),"audio",ISNUMBER(SEARCH("photography/nature", N3462)),"nature",ISNUMBER(SEARCH("photography/people", N3462)),"people",ISNUMBER(SEARCH("photography/photobooks", N3462)),"photobooks",ISNUMBER(SEARCH("photography/places", N3462)),"places",ISNUMBER(SEARCH("publishing/art books", N3462)),"art books",ISNUMBER(SEARCH("publishing/children's books", N3462)),"children's books",ISNUMBER(SEARCH("publishing/fiction", N3462)),"fiction",ISNUMBER(SEARCH("publishing/nonfiction", N3462)),"nonfiction",ISNUMBER(SEARCH("publishing/radio &amp; podcasts", N3462)),"radio &amp; podcasts",ISNUMBER(SEARCH("publishing/translations", N3462)),"translations",ISNUMBER(SEARCH("technology/gadgets", N3462)),"gadgets",ISNUMBER(SEARCH("technology/hardware", N3462)),"hardware",ISNUMBER(SEARCH("technology/makerspaces", N3462)),"makerspaces",ISNUMBER(SEARCH("technology/space exploration", N3462)),"space exploration",ISNUMBER(SEARCH("technology/wearables", N3462)),"wearables",ISNUMBER(SEARCH("technology/web", N3462)),"web",ISNUMBER(SEARCH("theater/musical", N3462)),"musical",ISNUMBER(SEARCH("theater/plays", N3462)),"plays",ISNUMBER(SEARCH("theater/spaces", N3462)),"spaces")</f>
        <v>plays</v>
      </c>
      <c r="S3462" s="6">
        <f t="shared" si="273"/>
        <v>41852.527222222219</v>
      </c>
      <c r="T3462" s="6">
        <f t="shared" si="274"/>
        <v>41866.527222222219</v>
      </c>
    </row>
    <row r="3463" spans="1:20" ht="48" hidden="1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tr">
        <f t="shared" si="272"/>
        <v>theater</v>
      </c>
      <c r="R3463" t="str" cm="1">
        <f t="array" ref="R3463">_xlfn.IFS(ISNUMBER(SEARCH("film &amp; video/television", N3463)),"television",ISNUMBER(SEARCH("film &amp; video/animation", N3463)),"animation",ISNUMBER(SEARCH("film &amp; video/documentary", N3463)),"documentary",ISNUMBER(SEARCH("film &amp; video/drama", N3463)),"drama",ISNUMBER(SEARCH("film &amp; video/science fiction", N3463)),"science fiction",ISNUMBER(SEARCH("film &amp; video/shorts", N3463)),"shorts",ISNUMBER(SEARCH("food/food trucks", N3463)),"food trucks",ISNUMBER(SEARCH("food/restaurants", N3463)),"restaurants",ISNUMBER(SEARCH("food/small batch", N3463)),"small batch",ISNUMBER(SEARCH("games/mobile games", N3463)),"mobile games",ISNUMBER(SEARCH("games/tabletop games", N3463)),"tabletop games",ISNUMBER(SEARCH("games/video games", N3463)),"video games",ISNUMBER(SEARCH("music/classical music", N3463)),"classical music",ISNUMBER(SEARCH("music/electronic music", N3463)),"electronic music",ISNUMBER(SEARCH("music/faith", N3463)),"faith",ISNUMBER(SEARCH("music/indie rock", N3463)),"indie rock",ISNUMBER(SEARCH("music/jazz", N3463)),"jazz",ISNUMBER(SEARCH("music/metal", N3463)),"metal",ISNUMBER(SEARCH("music/pop", N3463)),"pop",ISNUMBER(SEARCH("music/rock", N3463)),"rock",ISNUMBER(SEARCH("music/world music", N3463)),"world music",ISNUMBER(SEARCH("journalism/audio", N3463)),"audio",ISNUMBER(SEARCH("photography/nature", N3463)),"nature",ISNUMBER(SEARCH("photography/people", N3463)),"people",ISNUMBER(SEARCH("photography/photobooks", N3463)),"photobooks",ISNUMBER(SEARCH("photography/places", N3463)),"places",ISNUMBER(SEARCH("publishing/art books", N3463)),"art books",ISNUMBER(SEARCH("publishing/children's books", N3463)),"children's books",ISNUMBER(SEARCH("publishing/fiction", N3463)),"fiction",ISNUMBER(SEARCH("publishing/nonfiction", N3463)),"nonfiction",ISNUMBER(SEARCH("publishing/radio &amp; podcasts", N3463)),"radio &amp; podcasts",ISNUMBER(SEARCH("publishing/translations", N3463)),"translations",ISNUMBER(SEARCH("technology/gadgets", N3463)),"gadgets",ISNUMBER(SEARCH("technology/hardware", N3463)),"hardware",ISNUMBER(SEARCH("technology/makerspaces", N3463)),"makerspaces",ISNUMBER(SEARCH("technology/space exploration", N3463)),"space exploration",ISNUMBER(SEARCH("technology/wearables", N3463)),"wearables",ISNUMBER(SEARCH("technology/web", N3463)),"web",ISNUMBER(SEARCH("theater/musical", N3463)),"musical",ISNUMBER(SEARCH("theater/plays", N3463)),"plays",ISNUMBER(SEARCH("theater/spaces", N3463)),"spaces")</f>
        <v>plays</v>
      </c>
      <c r="S3463" s="6">
        <f t="shared" si="273"/>
        <v>42643.632858796293</v>
      </c>
      <c r="T3463" s="6">
        <f t="shared" si="274"/>
        <v>42672.125</v>
      </c>
    </row>
    <row r="3464" spans="1:20" ht="48" hidden="1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tr">
        <f t="shared" si="272"/>
        <v>theater</v>
      </c>
      <c r="R3464" t="str" cm="1">
        <f t="array" ref="R3464">_xlfn.IFS(ISNUMBER(SEARCH("film &amp; video/television", N3464)),"television",ISNUMBER(SEARCH("film &amp; video/animation", N3464)),"animation",ISNUMBER(SEARCH("film &amp; video/documentary", N3464)),"documentary",ISNUMBER(SEARCH("film &amp; video/drama", N3464)),"drama",ISNUMBER(SEARCH("film &amp; video/science fiction", N3464)),"science fiction",ISNUMBER(SEARCH("film &amp; video/shorts", N3464)),"shorts",ISNUMBER(SEARCH("food/food trucks", N3464)),"food trucks",ISNUMBER(SEARCH("food/restaurants", N3464)),"restaurants",ISNUMBER(SEARCH("food/small batch", N3464)),"small batch",ISNUMBER(SEARCH("games/mobile games", N3464)),"mobile games",ISNUMBER(SEARCH("games/tabletop games", N3464)),"tabletop games",ISNUMBER(SEARCH("games/video games", N3464)),"video games",ISNUMBER(SEARCH("music/classical music", N3464)),"classical music",ISNUMBER(SEARCH("music/electronic music", N3464)),"electronic music",ISNUMBER(SEARCH("music/faith", N3464)),"faith",ISNUMBER(SEARCH("music/indie rock", N3464)),"indie rock",ISNUMBER(SEARCH("music/jazz", N3464)),"jazz",ISNUMBER(SEARCH("music/metal", N3464)),"metal",ISNUMBER(SEARCH("music/pop", N3464)),"pop",ISNUMBER(SEARCH("music/rock", N3464)),"rock",ISNUMBER(SEARCH("music/world music", N3464)),"world music",ISNUMBER(SEARCH("journalism/audio", N3464)),"audio",ISNUMBER(SEARCH("photography/nature", N3464)),"nature",ISNUMBER(SEARCH("photography/people", N3464)),"people",ISNUMBER(SEARCH("photography/photobooks", N3464)),"photobooks",ISNUMBER(SEARCH("photography/places", N3464)),"places",ISNUMBER(SEARCH("publishing/art books", N3464)),"art books",ISNUMBER(SEARCH("publishing/children's books", N3464)),"children's books",ISNUMBER(SEARCH("publishing/fiction", N3464)),"fiction",ISNUMBER(SEARCH("publishing/nonfiction", N3464)),"nonfiction",ISNUMBER(SEARCH("publishing/radio &amp; podcasts", N3464)),"radio &amp; podcasts",ISNUMBER(SEARCH("publishing/translations", N3464)),"translations",ISNUMBER(SEARCH("technology/gadgets", N3464)),"gadgets",ISNUMBER(SEARCH("technology/hardware", N3464)),"hardware",ISNUMBER(SEARCH("technology/makerspaces", N3464)),"makerspaces",ISNUMBER(SEARCH("technology/space exploration", N3464)),"space exploration",ISNUMBER(SEARCH("technology/wearables", N3464)),"wearables",ISNUMBER(SEARCH("technology/web", N3464)),"web",ISNUMBER(SEARCH("theater/musical", N3464)),"musical",ISNUMBER(SEARCH("theater/plays", N3464)),"plays",ISNUMBER(SEARCH("theater/spaces", N3464)),"spaces")</f>
        <v>plays</v>
      </c>
      <c r="S3464" s="6">
        <f t="shared" si="273"/>
        <v>42179.898472222223</v>
      </c>
      <c r="T3464" s="6">
        <f t="shared" si="274"/>
        <v>42195.75</v>
      </c>
    </row>
    <row r="3465" spans="1:20" ht="48" hidden="1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tr">
        <f t="shared" si="272"/>
        <v>theater</v>
      </c>
      <c r="R3465" t="str" cm="1">
        <f t="array" ref="R3465">_xlfn.IFS(ISNUMBER(SEARCH("film &amp; video/television", N3465)),"television",ISNUMBER(SEARCH("film &amp; video/animation", N3465)),"animation",ISNUMBER(SEARCH("film &amp; video/documentary", N3465)),"documentary",ISNUMBER(SEARCH("film &amp; video/drama", N3465)),"drama",ISNUMBER(SEARCH("film &amp; video/science fiction", N3465)),"science fiction",ISNUMBER(SEARCH("film &amp; video/shorts", N3465)),"shorts",ISNUMBER(SEARCH("food/food trucks", N3465)),"food trucks",ISNUMBER(SEARCH("food/restaurants", N3465)),"restaurants",ISNUMBER(SEARCH("food/small batch", N3465)),"small batch",ISNUMBER(SEARCH("games/mobile games", N3465)),"mobile games",ISNUMBER(SEARCH("games/tabletop games", N3465)),"tabletop games",ISNUMBER(SEARCH("games/video games", N3465)),"video games",ISNUMBER(SEARCH("music/classical music", N3465)),"classical music",ISNUMBER(SEARCH("music/electronic music", N3465)),"electronic music",ISNUMBER(SEARCH("music/faith", N3465)),"faith",ISNUMBER(SEARCH("music/indie rock", N3465)),"indie rock",ISNUMBER(SEARCH("music/jazz", N3465)),"jazz",ISNUMBER(SEARCH("music/metal", N3465)),"metal",ISNUMBER(SEARCH("music/pop", N3465)),"pop",ISNUMBER(SEARCH("music/rock", N3465)),"rock",ISNUMBER(SEARCH("music/world music", N3465)),"world music",ISNUMBER(SEARCH("journalism/audio", N3465)),"audio",ISNUMBER(SEARCH("photography/nature", N3465)),"nature",ISNUMBER(SEARCH("photography/people", N3465)),"people",ISNUMBER(SEARCH("photography/photobooks", N3465)),"photobooks",ISNUMBER(SEARCH("photography/places", N3465)),"places",ISNUMBER(SEARCH("publishing/art books", N3465)),"art books",ISNUMBER(SEARCH("publishing/children's books", N3465)),"children's books",ISNUMBER(SEARCH("publishing/fiction", N3465)),"fiction",ISNUMBER(SEARCH("publishing/nonfiction", N3465)),"nonfiction",ISNUMBER(SEARCH("publishing/radio &amp; podcasts", N3465)),"radio &amp; podcasts",ISNUMBER(SEARCH("publishing/translations", N3465)),"translations",ISNUMBER(SEARCH("technology/gadgets", N3465)),"gadgets",ISNUMBER(SEARCH("technology/hardware", N3465)),"hardware",ISNUMBER(SEARCH("technology/makerspaces", N3465)),"makerspaces",ISNUMBER(SEARCH("technology/space exploration", N3465)),"space exploration",ISNUMBER(SEARCH("technology/wearables", N3465)),"wearables",ISNUMBER(SEARCH("technology/web", N3465)),"web",ISNUMBER(SEARCH("theater/musical", N3465)),"musical",ISNUMBER(SEARCH("theater/plays", N3465)),"plays",ISNUMBER(SEARCH("theater/spaces", N3465)),"spaces")</f>
        <v>plays</v>
      </c>
      <c r="S3465" s="6">
        <f t="shared" si="273"/>
        <v>42612.918807870374</v>
      </c>
      <c r="T3465" s="6">
        <f t="shared" si="274"/>
        <v>42654.165972222225</v>
      </c>
    </row>
    <row r="3466" spans="1:20" ht="48" hidden="1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tr">
        <f t="shared" si="272"/>
        <v>theater</v>
      </c>
      <c r="R3466" t="str" cm="1">
        <f t="array" ref="R3466">_xlfn.IFS(ISNUMBER(SEARCH("film &amp; video/television", N3466)),"television",ISNUMBER(SEARCH("film &amp; video/animation", N3466)),"animation",ISNUMBER(SEARCH("film &amp; video/documentary", N3466)),"documentary",ISNUMBER(SEARCH("film &amp; video/drama", N3466)),"drama",ISNUMBER(SEARCH("film &amp; video/science fiction", N3466)),"science fiction",ISNUMBER(SEARCH("film &amp; video/shorts", N3466)),"shorts",ISNUMBER(SEARCH("food/food trucks", N3466)),"food trucks",ISNUMBER(SEARCH("food/restaurants", N3466)),"restaurants",ISNUMBER(SEARCH("food/small batch", N3466)),"small batch",ISNUMBER(SEARCH("games/mobile games", N3466)),"mobile games",ISNUMBER(SEARCH("games/tabletop games", N3466)),"tabletop games",ISNUMBER(SEARCH("games/video games", N3466)),"video games",ISNUMBER(SEARCH("music/classical music", N3466)),"classical music",ISNUMBER(SEARCH("music/electronic music", N3466)),"electronic music",ISNUMBER(SEARCH("music/faith", N3466)),"faith",ISNUMBER(SEARCH("music/indie rock", N3466)),"indie rock",ISNUMBER(SEARCH("music/jazz", N3466)),"jazz",ISNUMBER(SEARCH("music/metal", N3466)),"metal",ISNUMBER(SEARCH("music/pop", N3466)),"pop",ISNUMBER(SEARCH("music/rock", N3466)),"rock",ISNUMBER(SEARCH("music/world music", N3466)),"world music",ISNUMBER(SEARCH("journalism/audio", N3466)),"audio",ISNUMBER(SEARCH("photography/nature", N3466)),"nature",ISNUMBER(SEARCH("photography/people", N3466)),"people",ISNUMBER(SEARCH("photography/photobooks", N3466)),"photobooks",ISNUMBER(SEARCH("photography/places", N3466)),"places",ISNUMBER(SEARCH("publishing/art books", N3466)),"art books",ISNUMBER(SEARCH("publishing/children's books", N3466)),"children's books",ISNUMBER(SEARCH("publishing/fiction", N3466)),"fiction",ISNUMBER(SEARCH("publishing/nonfiction", N3466)),"nonfiction",ISNUMBER(SEARCH("publishing/radio &amp; podcasts", N3466)),"radio &amp; podcasts",ISNUMBER(SEARCH("publishing/translations", N3466)),"translations",ISNUMBER(SEARCH("technology/gadgets", N3466)),"gadgets",ISNUMBER(SEARCH("technology/hardware", N3466)),"hardware",ISNUMBER(SEARCH("technology/makerspaces", N3466)),"makerspaces",ISNUMBER(SEARCH("technology/space exploration", N3466)),"space exploration",ISNUMBER(SEARCH("technology/wearables", N3466)),"wearables",ISNUMBER(SEARCH("technology/web", N3466)),"web",ISNUMBER(SEARCH("theater/musical", N3466)),"musical",ISNUMBER(SEARCH("theater/plays", N3466)),"plays",ISNUMBER(SEARCH("theater/spaces", N3466)),"spaces")</f>
        <v>plays</v>
      </c>
      <c r="S3466" s="6">
        <f t="shared" si="273"/>
        <v>42575.130057870367</v>
      </c>
      <c r="T3466" s="6">
        <f t="shared" si="274"/>
        <v>42605.130057870367</v>
      </c>
    </row>
    <row r="3467" spans="1:20" ht="48" hidden="1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tr">
        <f t="shared" si="272"/>
        <v>theater</v>
      </c>
      <c r="R3467" t="str" cm="1">
        <f t="array" ref="R3467">_xlfn.IFS(ISNUMBER(SEARCH("film &amp; video/television", N3467)),"television",ISNUMBER(SEARCH("film &amp; video/animation", N3467)),"animation",ISNUMBER(SEARCH("film &amp; video/documentary", N3467)),"documentary",ISNUMBER(SEARCH("film &amp; video/drama", N3467)),"drama",ISNUMBER(SEARCH("film &amp; video/science fiction", N3467)),"science fiction",ISNUMBER(SEARCH("film &amp; video/shorts", N3467)),"shorts",ISNUMBER(SEARCH("food/food trucks", N3467)),"food trucks",ISNUMBER(SEARCH("food/restaurants", N3467)),"restaurants",ISNUMBER(SEARCH("food/small batch", N3467)),"small batch",ISNUMBER(SEARCH("games/mobile games", N3467)),"mobile games",ISNUMBER(SEARCH("games/tabletop games", N3467)),"tabletop games",ISNUMBER(SEARCH("games/video games", N3467)),"video games",ISNUMBER(SEARCH("music/classical music", N3467)),"classical music",ISNUMBER(SEARCH("music/electronic music", N3467)),"electronic music",ISNUMBER(SEARCH("music/faith", N3467)),"faith",ISNUMBER(SEARCH("music/indie rock", N3467)),"indie rock",ISNUMBER(SEARCH("music/jazz", N3467)),"jazz",ISNUMBER(SEARCH("music/metal", N3467)),"metal",ISNUMBER(SEARCH("music/pop", N3467)),"pop",ISNUMBER(SEARCH("music/rock", N3467)),"rock",ISNUMBER(SEARCH("music/world music", N3467)),"world music",ISNUMBER(SEARCH("journalism/audio", N3467)),"audio",ISNUMBER(SEARCH("photography/nature", N3467)),"nature",ISNUMBER(SEARCH("photography/people", N3467)),"people",ISNUMBER(SEARCH("photography/photobooks", N3467)),"photobooks",ISNUMBER(SEARCH("photography/places", N3467)),"places",ISNUMBER(SEARCH("publishing/art books", N3467)),"art books",ISNUMBER(SEARCH("publishing/children's books", N3467)),"children's books",ISNUMBER(SEARCH("publishing/fiction", N3467)),"fiction",ISNUMBER(SEARCH("publishing/nonfiction", N3467)),"nonfiction",ISNUMBER(SEARCH("publishing/radio &amp; podcasts", N3467)),"radio &amp; podcasts",ISNUMBER(SEARCH("publishing/translations", N3467)),"translations",ISNUMBER(SEARCH("technology/gadgets", N3467)),"gadgets",ISNUMBER(SEARCH("technology/hardware", N3467)),"hardware",ISNUMBER(SEARCH("technology/makerspaces", N3467)),"makerspaces",ISNUMBER(SEARCH("technology/space exploration", N3467)),"space exploration",ISNUMBER(SEARCH("technology/wearables", N3467)),"wearables",ISNUMBER(SEARCH("technology/web", N3467)),"web",ISNUMBER(SEARCH("theater/musical", N3467)),"musical",ISNUMBER(SEARCH("theater/plays", N3467)),"plays",ISNUMBER(SEARCH("theater/spaces", N3467)),"spaces")</f>
        <v>plays</v>
      </c>
      <c r="S3467" s="6">
        <f t="shared" si="273"/>
        <v>42200.625833333332</v>
      </c>
      <c r="T3467" s="6">
        <f t="shared" si="274"/>
        <v>42225.666666666672</v>
      </c>
    </row>
    <row r="3468" spans="1:20" ht="32" hidden="1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tr">
        <f t="shared" si="272"/>
        <v>theater</v>
      </c>
      <c r="R3468" t="str" cm="1">
        <f t="array" ref="R3468">_xlfn.IFS(ISNUMBER(SEARCH("film &amp; video/television", N3468)),"television",ISNUMBER(SEARCH("film &amp; video/animation", N3468)),"animation",ISNUMBER(SEARCH("film &amp; video/documentary", N3468)),"documentary",ISNUMBER(SEARCH("film &amp; video/drama", N3468)),"drama",ISNUMBER(SEARCH("film &amp; video/science fiction", N3468)),"science fiction",ISNUMBER(SEARCH("film &amp; video/shorts", N3468)),"shorts",ISNUMBER(SEARCH("food/food trucks", N3468)),"food trucks",ISNUMBER(SEARCH("food/restaurants", N3468)),"restaurants",ISNUMBER(SEARCH("food/small batch", N3468)),"small batch",ISNUMBER(SEARCH("games/mobile games", N3468)),"mobile games",ISNUMBER(SEARCH("games/tabletop games", N3468)),"tabletop games",ISNUMBER(SEARCH("games/video games", N3468)),"video games",ISNUMBER(SEARCH("music/classical music", N3468)),"classical music",ISNUMBER(SEARCH("music/electronic music", N3468)),"electronic music",ISNUMBER(SEARCH("music/faith", N3468)),"faith",ISNUMBER(SEARCH("music/indie rock", N3468)),"indie rock",ISNUMBER(SEARCH("music/jazz", N3468)),"jazz",ISNUMBER(SEARCH("music/metal", N3468)),"metal",ISNUMBER(SEARCH("music/pop", N3468)),"pop",ISNUMBER(SEARCH("music/rock", N3468)),"rock",ISNUMBER(SEARCH("music/world music", N3468)),"world music",ISNUMBER(SEARCH("journalism/audio", N3468)),"audio",ISNUMBER(SEARCH("photography/nature", N3468)),"nature",ISNUMBER(SEARCH("photography/people", N3468)),"people",ISNUMBER(SEARCH("photography/photobooks", N3468)),"photobooks",ISNUMBER(SEARCH("photography/places", N3468)),"places",ISNUMBER(SEARCH("publishing/art books", N3468)),"art books",ISNUMBER(SEARCH("publishing/children's books", N3468)),"children's books",ISNUMBER(SEARCH("publishing/fiction", N3468)),"fiction",ISNUMBER(SEARCH("publishing/nonfiction", N3468)),"nonfiction",ISNUMBER(SEARCH("publishing/radio &amp; podcasts", N3468)),"radio &amp; podcasts",ISNUMBER(SEARCH("publishing/translations", N3468)),"translations",ISNUMBER(SEARCH("technology/gadgets", N3468)),"gadgets",ISNUMBER(SEARCH("technology/hardware", N3468)),"hardware",ISNUMBER(SEARCH("technology/makerspaces", N3468)),"makerspaces",ISNUMBER(SEARCH("technology/space exploration", N3468)),"space exploration",ISNUMBER(SEARCH("technology/wearables", N3468)),"wearables",ISNUMBER(SEARCH("technology/web", N3468)),"web",ISNUMBER(SEARCH("theater/musical", N3468)),"musical",ISNUMBER(SEARCH("theater/plays", N3468)),"plays",ISNUMBER(SEARCH("theater/spaces", N3468)),"spaces")</f>
        <v>plays</v>
      </c>
      <c r="S3468" s="6">
        <f t="shared" si="273"/>
        <v>42420.019097222219</v>
      </c>
      <c r="T3468" s="6">
        <f t="shared" si="274"/>
        <v>42479.977430555555</v>
      </c>
    </row>
    <row r="3469" spans="1:20" ht="16" hidden="1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tr">
        <f t="shared" si="272"/>
        <v>theater</v>
      </c>
      <c r="R3469" t="str" cm="1">
        <f t="array" ref="R3469">_xlfn.IFS(ISNUMBER(SEARCH("film &amp; video/television", N3469)),"television",ISNUMBER(SEARCH("film &amp; video/animation", N3469)),"animation",ISNUMBER(SEARCH("film &amp; video/documentary", N3469)),"documentary",ISNUMBER(SEARCH("film &amp; video/drama", N3469)),"drama",ISNUMBER(SEARCH("film &amp; video/science fiction", N3469)),"science fiction",ISNUMBER(SEARCH("film &amp; video/shorts", N3469)),"shorts",ISNUMBER(SEARCH("food/food trucks", N3469)),"food trucks",ISNUMBER(SEARCH("food/restaurants", N3469)),"restaurants",ISNUMBER(SEARCH("food/small batch", N3469)),"small batch",ISNUMBER(SEARCH("games/mobile games", N3469)),"mobile games",ISNUMBER(SEARCH("games/tabletop games", N3469)),"tabletop games",ISNUMBER(SEARCH("games/video games", N3469)),"video games",ISNUMBER(SEARCH("music/classical music", N3469)),"classical music",ISNUMBER(SEARCH("music/electronic music", N3469)),"electronic music",ISNUMBER(SEARCH("music/faith", N3469)),"faith",ISNUMBER(SEARCH("music/indie rock", N3469)),"indie rock",ISNUMBER(SEARCH("music/jazz", N3469)),"jazz",ISNUMBER(SEARCH("music/metal", N3469)),"metal",ISNUMBER(SEARCH("music/pop", N3469)),"pop",ISNUMBER(SEARCH("music/rock", N3469)),"rock",ISNUMBER(SEARCH("music/world music", N3469)),"world music",ISNUMBER(SEARCH("journalism/audio", N3469)),"audio",ISNUMBER(SEARCH("photography/nature", N3469)),"nature",ISNUMBER(SEARCH("photography/people", N3469)),"people",ISNUMBER(SEARCH("photography/photobooks", N3469)),"photobooks",ISNUMBER(SEARCH("photography/places", N3469)),"places",ISNUMBER(SEARCH("publishing/art books", N3469)),"art books",ISNUMBER(SEARCH("publishing/children's books", N3469)),"children's books",ISNUMBER(SEARCH("publishing/fiction", N3469)),"fiction",ISNUMBER(SEARCH("publishing/nonfiction", N3469)),"nonfiction",ISNUMBER(SEARCH("publishing/radio &amp; podcasts", N3469)),"radio &amp; podcasts",ISNUMBER(SEARCH("publishing/translations", N3469)),"translations",ISNUMBER(SEARCH("technology/gadgets", N3469)),"gadgets",ISNUMBER(SEARCH("technology/hardware", N3469)),"hardware",ISNUMBER(SEARCH("technology/makerspaces", N3469)),"makerspaces",ISNUMBER(SEARCH("technology/space exploration", N3469)),"space exploration",ISNUMBER(SEARCH("technology/wearables", N3469)),"wearables",ISNUMBER(SEARCH("technology/web", N3469)),"web",ISNUMBER(SEARCH("theater/musical", N3469)),"musical",ISNUMBER(SEARCH("theater/plays", N3469)),"plays",ISNUMBER(SEARCH("theater/spaces", N3469)),"spaces")</f>
        <v>plays</v>
      </c>
      <c r="S3469" s="6">
        <f t="shared" si="273"/>
        <v>42053.671666666662</v>
      </c>
      <c r="T3469" s="6">
        <f t="shared" si="274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tr">
        <f t="shared" si="272"/>
        <v>theater</v>
      </c>
      <c r="R3470" t="str" cm="1">
        <f t="array" ref="R3470">_xlfn.IFS(ISNUMBER(SEARCH("film &amp; video/television", N3470)),"television",ISNUMBER(SEARCH("film &amp; video/animation", N3470)),"animation",ISNUMBER(SEARCH("film &amp; video/documentary", N3470)),"documentary",ISNUMBER(SEARCH("film &amp; video/drama", N3470)),"drama",ISNUMBER(SEARCH("film &amp; video/science fiction", N3470)),"science fiction",ISNUMBER(SEARCH("film &amp; video/shorts", N3470)),"shorts",ISNUMBER(SEARCH("food/food trucks", N3470)),"food trucks",ISNUMBER(SEARCH("food/restaurants", N3470)),"restaurants",ISNUMBER(SEARCH("food/small batch", N3470)),"small batch",ISNUMBER(SEARCH("games/mobile games", N3470)),"mobile games",ISNUMBER(SEARCH("games/tabletop games", N3470)),"tabletop games",ISNUMBER(SEARCH("games/video games", N3470)),"video games",ISNUMBER(SEARCH("music/classical music", N3470)),"classical music",ISNUMBER(SEARCH("music/electronic music", N3470)),"electronic music",ISNUMBER(SEARCH("music/faith", N3470)),"faith",ISNUMBER(SEARCH("music/indie rock", N3470)),"indie rock",ISNUMBER(SEARCH("music/jazz", N3470)),"jazz",ISNUMBER(SEARCH("music/metal", N3470)),"metal",ISNUMBER(SEARCH("music/pop", N3470)),"pop",ISNUMBER(SEARCH("music/rock", N3470)),"rock",ISNUMBER(SEARCH("music/world music", N3470)),"world music",ISNUMBER(SEARCH("journalism/audio", N3470)),"audio",ISNUMBER(SEARCH("photography/nature", N3470)),"nature",ISNUMBER(SEARCH("photography/people", N3470)),"people",ISNUMBER(SEARCH("photography/photobooks", N3470)),"photobooks",ISNUMBER(SEARCH("photography/places", N3470)),"places",ISNUMBER(SEARCH("publishing/art books", N3470)),"art books",ISNUMBER(SEARCH("publishing/children's books", N3470)),"children's books",ISNUMBER(SEARCH("publishing/fiction", N3470)),"fiction",ISNUMBER(SEARCH("publishing/nonfiction", N3470)),"nonfiction",ISNUMBER(SEARCH("publishing/radio &amp; podcasts", N3470)),"radio &amp; podcasts",ISNUMBER(SEARCH("publishing/translations", N3470)),"translations",ISNUMBER(SEARCH("technology/gadgets", N3470)),"gadgets",ISNUMBER(SEARCH("technology/hardware", N3470)),"hardware",ISNUMBER(SEARCH("technology/makerspaces", N3470)),"makerspaces",ISNUMBER(SEARCH("technology/space exploration", N3470)),"space exploration",ISNUMBER(SEARCH("technology/wearables", N3470)),"wearables",ISNUMBER(SEARCH("technology/web", N3470)),"web",ISNUMBER(SEARCH("theater/musical", N3470)),"musical",ISNUMBER(SEARCH("theater/plays", N3470)),"plays",ISNUMBER(SEARCH("theater/spaces", N3470)),"spaces")</f>
        <v>plays</v>
      </c>
      <c r="S3470" s="6">
        <f t="shared" si="273"/>
        <v>42605.765381944439</v>
      </c>
      <c r="T3470" s="6">
        <f t="shared" si="274"/>
        <v>42634.125</v>
      </c>
    </row>
    <row r="3471" spans="1:20" ht="48" hidden="1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tr">
        <f t="shared" si="272"/>
        <v>theater</v>
      </c>
      <c r="R3471" t="str" cm="1">
        <f t="array" ref="R3471">_xlfn.IFS(ISNUMBER(SEARCH("film &amp; video/television", N3471)),"television",ISNUMBER(SEARCH("film &amp; video/animation", N3471)),"animation",ISNUMBER(SEARCH("film &amp; video/documentary", N3471)),"documentary",ISNUMBER(SEARCH("film &amp; video/drama", N3471)),"drama",ISNUMBER(SEARCH("film &amp; video/science fiction", N3471)),"science fiction",ISNUMBER(SEARCH("film &amp; video/shorts", N3471)),"shorts",ISNUMBER(SEARCH("food/food trucks", N3471)),"food trucks",ISNUMBER(SEARCH("food/restaurants", N3471)),"restaurants",ISNUMBER(SEARCH("food/small batch", N3471)),"small batch",ISNUMBER(SEARCH("games/mobile games", N3471)),"mobile games",ISNUMBER(SEARCH("games/tabletop games", N3471)),"tabletop games",ISNUMBER(SEARCH("games/video games", N3471)),"video games",ISNUMBER(SEARCH("music/classical music", N3471)),"classical music",ISNUMBER(SEARCH("music/electronic music", N3471)),"electronic music",ISNUMBER(SEARCH("music/faith", N3471)),"faith",ISNUMBER(SEARCH("music/indie rock", N3471)),"indie rock",ISNUMBER(SEARCH("music/jazz", N3471)),"jazz",ISNUMBER(SEARCH("music/metal", N3471)),"metal",ISNUMBER(SEARCH("music/pop", N3471)),"pop",ISNUMBER(SEARCH("music/rock", N3471)),"rock",ISNUMBER(SEARCH("music/world music", N3471)),"world music",ISNUMBER(SEARCH("journalism/audio", N3471)),"audio",ISNUMBER(SEARCH("photography/nature", N3471)),"nature",ISNUMBER(SEARCH("photography/people", N3471)),"people",ISNUMBER(SEARCH("photography/photobooks", N3471)),"photobooks",ISNUMBER(SEARCH("photography/places", N3471)),"places",ISNUMBER(SEARCH("publishing/art books", N3471)),"art books",ISNUMBER(SEARCH("publishing/children's books", N3471)),"children's books",ISNUMBER(SEARCH("publishing/fiction", N3471)),"fiction",ISNUMBER(SEARCH("publishing/nonfiction", N3471)),"nonfiction",ISNUMBER(SEARCH("publishing/radio &amp; podcasts", N3471)),"radio &amp; podcasts",ISNUMBER(SEARCH("publishing/translations", N3471)),"translations",ISNUMBER(SEARCH("technology/gadgets", N3471)),"gadgets",ISNUMBER(SEARCH("technology/hardware", N3471)),"hardware",ISNUMBER(SEARCH("technology/makerspaces", N3471)),"makerspaces",ISNUMBER(SEARCH("technology/space exploration", N3471)),"space exploration",ISNUMBER(SEARCH("technology/wearables", N3471)),"wearables",ISNUMBER(SEARCH("technology/web", N3471)),"web",ISNUMBER(SEARCH("theater/musical", N3471)),"musical",ISNUMBER(SEARCH("theater/plays", N3471)),"plays",ISNUMBER(SEARCH("theater/spaces", N3471)),"spaces")</f>
        <v>plays</v>
      </c>
      <c r="S3471" s="6">
        <f t="shared" si="273"/>
        <v>42458.641724537039</v>
      </c>
      <c r="T3471" s="6">
        <f t="shared" si="274"/>
        <v>42488.641724537039</v>
      </c>
    </row>
    <row r="3472" spans="1:20" ht="32" hidden="1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tr">
        <f t="shared" si="272"/>
        <v>theater</v>
      </c>
      <c r="R3472" t="str" cm="1">
        <f t="array" ref="R3472">_xlfn.IFS(ISNUMBER(SEARCH("film &amp; video/television", N3472)),"television",ISNUMBER(SEARCH("film &amp; video/animation", N3472)),"animation",ISNUMBER(SEARCH("film &amp; video/documentary", N3472)),"documentary",ISNUMBER(SEARCH("film &amp; video/drama", N3472)),"drama",ISNUMBER(SEARCH("film &amp; video/science fiction", N3472)),"science fiction",ISNUMBER(SEARCH("film &amp; video/shorts", N3472)),"shorts",ISNUMBER(SEARCH("food/food trucks", N3472)),"food trucks",ISNUMBER(SEARCH("food/restaurants", N3472)),"restaurants",ISNUMBER(SEARCH("food/small batch", N3472)),"small batch",ISNUMBER(SEARCH("games/mobile games", N3472)),"mobile games",ISNUMBER(SEARCH("games/tabletop games", N3472)),"tabletop games",ISNUMBER(SEARCH("games/video games", N3472)),"video games",ISNUMBER(SEARCH("music/classical music", N3472)),"classical music",ISNUMBER(SEARCH("music/electronic music", N3472)),"electronic music",ISNUMBER(SEARCH("music/faith", N3472)),"faith",ISNUMBER(SEARCH("music/indie rock", N3472)),"indie rock",ISNUMBER(SEARCH("music/jazz", N3472)),"jazz",ISNUMBER(SEARCH("music/metal", N3472)),"metal",ISNUMBER(SEARCH("music/pop", N3472)),"pop",ISNUMBER(SEARCH("music/rock", N3472)),"rock",ISNUMBER(SEARCH("music/world music", N3472)),"world music",ISNUMBER(SEARCH("journalism/audio", N3472)),"audio",ISNUMBER(SEARCH("photography/nature", N3472)),"nature",ISNUMBER(SEARCH("photography/people", N3472)),"people",ISNUMBER(SEARCH("photography/photobooks", N3472)),"photobooks",ISNUMBER(SEARCH("photography/places", N3472)),"places",ISNUMBER(SEARCH("publishing/art books", N3472)),"art books",ISNUMBER(SEARCH("publishing/children's books", N3472)),"children's books",ISNUMBER(SEARCH("publishing/fiction", N3472)),"fiction",ISNUMBER(SEARCH("publishing/nonfiction", N3472)),"nonfiction",ISNUMBER(SEARCH("publishing/radio &amp; podcasts", N3472)),"radio &amp; podcasts",ISNUMBER(SEARCH("publishing/translations", N3472)),"translations",ISNUMBER(SEARCH("technology/gadgets", N3472)),"gadgets",ISNUMBER(SEARCH("technology/hardware", N3472)),"hardware",ISNUMBER(SEARCH("technology/makerspaces", N3472)),"makerspaces",ISNUMBER(SEARCH("technology/space exploration", N3472)),"space exploration",ISNUMBER(SEARCH("technology/wearables", N3472)),"wearables",ISNUMBER(SEARCH("technology/web", N3472)),"web",ISNUMBER(SEARCH("theater/musical", N3472)),"musical",ISNUMBER(SEARCH("theater/plays", N3472)),"plays",ISNUMBER(SEARCH("theater/spaces", N3472)),"spaces")</f>
        <v>plays</v>
      </c>
      <c r="S3472" s="6">
        <f t="shared" si="273"/>
        <v>42529.022013888884</v>
      </c>
      <c r="T3472" s="6">
        <f t="shared" si="274"/>
        <v>42566.901388888888</v>
      </c>
    </row>
    <row r="3473" spans="1:20" ht="48" hidden="1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tr">
        <f t="shared" si="272"/>
        <v>theater</v>
      </c>
      <c r="R3473" t="str" cm="1">
        <f t="array" ref="R3473">_xlfn.IFS(ISNUMBER(SEARCH("film &amp; video/television", N3473)),"television",ISNUMBER(SEARCH("film &amp; video/animation", N3473)),"animation",ISNUMBER(SEARCH("film &amp; video/documentary", N3473)),"documentary",ISNUMBER(SEARCH("film &amp; video/drama", N3473)),"drama",ISNUMBER(SEARCH("film &amp; video/science fiction", N3473)),"science fiction",ISNUMBER(SEARCH("film &amp; video/shorts", N3473)),"shorts",ISNUMBER(SEARCH("food/food trucks", N3473)),"food trucks",ISNUMBER(SEARCH("food/restaurants", N3473)),"restaurants",ISNUMBER(SEARCH("food/small batch", N3473)),"small batch",ISNUMBER(SEARCH("games/mobile games", N3473)),"mobile games",ISNUMBER(SEARCH("games/tabletop games", N3473)),"tabletop games",ISNUMBER(SEARCH("games/video games", N3473)),"video games",ISNUMBER(SEARCH("music/classical music", N3473)),"classical music",ISNUMBER(SEARCH("music/electronic music", N3473)),"electronic music",ISNUMBER(SEARCH("music/faith", N3473)),"faith",ISNUMBER(SEARCH("music/indie rock", N3473)),"indie rock",ISNUMBER(SEARCH("music/jazz", N3473)),"jazz",ISNUMBER(SEARCH("music/metal", N3473)),"metal",ISNUMBER(SEARCH("music/pop", N3473)),"pop",ISNUMBER(SEARCH("music/rock", N3473)),"rock",ISNUMBER(SEARCH("music/world music", N3473)),"world music",ISNUMBER(SEARCH("journalism/audio", N3473)),"audio",ISNUMBER(SEARCH("photography/nature", N3473)),"nature",ISNUMBER(SEARCH("photography/people", N3473)),"people",ISNUMBER(SEARCH("photography/photobooks", N3473)),"photobooks",ISNUMBER(SEARCH("photography/places", N3473)),"places",ISNUMBER(SEARCH("publishing/art books", N3473)),"art books",ISNUMBER(SEARCH("publishing/children's books", N3473)),"children's books",ISNUMBER(SEARCH("publishing/fiction", N3473)),"fiction",ISNUMBER(SEARCH("publishing/nonfiction", N3473)),"nonfiction",ISNUMBER(SEARCH("publishing/radio &amp; podcasts", N3473)),"radio &amp; podcasts",ISNUMBER(SEARCH("publishing/translations", N3473)),"translations",ISNUMBER(SEARCH("technology/gadgets", N3473)),"gadgets",ISNUMBER(SEARCH("technology/hardware", N3473)),"hardware",ISNUMBER(SEARCH("technology/makerspaces", N3473)),"makerspaces",ISNUMBER(SEARCH("technology/space exploration", N3473)),"space exploration",ISNUMBER(SEARCH("technology/wearables", N3473)),"wearables",ISNUMBER(SEARCH("technology/web", N3473)),"web",ISNUMBER(SEARCH("theater/musical", N3473)),"musical",ISNUMBER(SEARCH("theater/plays", N3473)),"plays",ISNUMBER(SEARCH("theater/spaces", N3473)),"spaces")</f>
        <v>plays</v>
      </c>
      <c r="S3473" s="6">
        <f t="shared" si="273"/>
        <v>41841.820486111108</v>
      </c>
      <c r="T3473" s="6">
        <f t="shared" si="274"/>
        <v>41882.833333333336</v>
      </c>
    </row>
    <row r="3474" spans="1:20" ht="48" hidden="1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tr">
        <f t="shared" si="272"/>
        <v>theater</v>
      </c>
      <c r="R3474" t="str" cm="1">
        <f t="array" ref="R3474">_xlfn.IFS(ISNUMBER(SEARCH("film &amp; video/television", N3474)),"television",ISNUMBER(SEARCH("film &amp; video/animation", N3474)),"animation",ISNUMBER(SEARCH("film &amp; video/documentary", N3474)),"documentary",ISNUMBER(SEARCH("film &amp; video/drama", N3474)),"drama",ISNUMBER(SEARCH("film &amp; video/science fiction", N3474)),"science fiction",ISNUMBER(SEARCH("film &amp; video/shorts", N3474)),"shorts",ISNUMBER(SEARCH("food/food trucks", N3474)),"food trucks",ISNUMBER(SEARCH("food/restaurants", N3474)),"restaurants",ISNUMBER(SEARCH("food/small batch", N3474)),"small batch",ISNUMBER(SEARCH("games/mobile games", N3474)),"mobile games",ISNUMBER(SEARCH("games/tabletop games", N3474)),"tabletop games",ISNUMBER(SEARCH("games/video games", N3474)),"video games",ISNUMBER(SEARCH("music/classical music", N3474)),"classical music",ISNUMBER(SEARCH("music/electronic music", N3474)),"electronic music",ISNUMBER(SEARCH("music/faith", N3474)),"faith",ISNUMBER(SEARCH("music/indie rock", N3474)),"indie rock",ISNUMBER(SEARCH("music/jazz", N3474)),"jazz",ISNUMBER(SEARCH("music/metal", N3474)),"metal",ISNUMBER(SEARCH("music/pop", N3474)),"pop",ISNUMBER(SEARCH("music/rock", N3474)),"rock",ISNUMBER(SEARCH("music/world music", N3474)),"world music",ISNUMBER(SEARCH("journalism/audio", N3474)),"audio",ISNUMBER(SEARCH("photography/nature", N3474)),"nature",ISNUMBER(SEARCH("photography/people", N3474)),"people",ISNUMBER(SEARCH("photography/photobooks", N3474)),"photobooks",ISNUMBER(SEARCH("photography/places", N3474)),"places",ISNUMBER(SEARCH("publishing/art books", N3474)),"art books",ISNUMBER(SEARCH("publishing/children's books", N3474)),"children's books",ISNUMBER(SEARCH("publishing/fiction", N3474)),"fiction",ISNUMBER(SEARCH("publishing/nonfiction", N3474)),"nonfiction",ISNUMBER(SEARCH("publishing/radio &amp; podcasts", N3474)),"radio &amp; podcasts",ISNUMBER(SEARCH("publishing/translations", N3474)),"translations",ISNUMBER(SEARCH("technology/gadgets", N3474)),"gadgets",ISNUMBER(SEARCH("technology/hardware", N3474)),"hardware",ISNUMBER(SEARCH("technology/makerspaces", N3474)),"makerspaces",ISNUMBER(SEARCH("technology/space exploration", N3474)),"space exploration",ISNUMBER(SEARCH("technology/wearables", N3474)),"wearables",ISNUMBER(SEARCH("technology/web", N3474)),"web",ISNUMBER(SEARCH("theater/musical", N3474)),"musical",ISNUMBER(SEARCH("theater/plays", N3474)),"plays",ISNUMBER(SEARCH("theater/spaces", N3474)),"spaces")</f>
        <v>plays</v>
      </c>
      <c r="S3474" s="6">
        <f t="shared" si="273"/>
        <v>41928.170497685183</v>
      </c>
      <c r="T3474" s="6">
        <f t="shared" si="274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tr">
        <f t="shared" si="272"/>
        <v>theater</v>
      </c>
      <c r="R3475" t="str" cm="1">
        <f t="array" ref="R3475">_xlfn.IFS(ISNUMBER(SEARCH("film &amp; video/television", N3475)),"television",ISNUMBER(SEARCH("film &amp; video/animation", N3475)),"animation",ISNUMBER(SEARCH("film &amp; video/documentary", N3475)),"documentary",ISNUMBER(SEARCH("film &amp; video/drama", N3475)),"drama",ISNUMBER(SEARCH("film &amp; video/science fiction", N3475)),"science fiction",ISNUMBER(SEARCH("film &amp; video/shorts", N3475)),"shorts",ISNUMBER(SEARCH("food/food trucks", N3475)),"food trucks",ISNUMBER(SEARCH("food/restaurants", N3475)),"restaurants",ISNUMBER(SEARCH("food/small batch", N3475)),"small batch",ISNUMBER(SEARCH("games/mobile games", N3475)),"mobile games",ISNUMBER(SEARCH("games/tabletop games", N3475)),"tabletop games",ISNUMBER(SEARCH("games/video games", N3475)),"video games",ISNUMBER(SEARCH("music/classical music", N3475)),"classical music",ISNUMBER(SEARCH("music/electronic music", N3475)),"electronic music",ISNUMBER(SEARCH("music/faith", N3475)),"faith",ISNUMBER(SEARCH("music/indie rock", N3475)),"indie rock",ISNUMBER(SEARCH("music/jazz", N3475)),"jazz",ISNUMBER(SEARCH("music/metal", N3475)),"metal",ISNUMBER(SEARCH("music/pop", N3475)),"pop",ISNUMBER(SEARCH("music/rock", N3475)),"rock",ISNUMBER(SEARCH("music/world music", N3475)),"world music",ISNUMBER(SEARCH("journalism/audio", N3475)),"audio",ISNUMBER(SEARCH("photography/nature", N3475)),"nature",ISNUMBER(SEARCH("photography/people", N3475)),"people",ISNUMBER(SEARCH("photography/photobooks", N3475)),"photobooks",ISNUMBER(SEARCH("photography/places", N3475)),"places",ISNUMBER(SEARCH("publishing/art books", N3475)),"art books",ISNUMBER(SEARCH("publishing/children's books", N3475)),"children's books",ISNUMBER(SEARCH("publishing/fiction", N3475)),"fiction",ISNUMBER(SEARCH("publishing/nonfiction", N3475)),"nonfiction",ISNUMBER(SEARCH("publishing/radio &amp; podcasts", N3475)),"radio &amp; podcasts",ISNUMBER(SEARCH("publishing/translations", N3475)),"translations",ISNUMBER(SEARCH("technology/gadgets", N3475)),"gadgets",ISNUMBER(SEARCH("technology/hardware", N3475)),"hardware",ISNUMBER(SEARCH("technology/makerspaces", N3475)),"makerspaces",ISNUMBER(SEARCH("technology/space exploration", N3475)),"space exploration",ISNUMBER(SEARCH("technology/wearables", N3475)),"wearables",ISNUMBER(SEARCH("technology/web", N3475)),"web",ISNUMBER(SEARCH("theater/musical", N3475)),"musical",ISNUMBER(SEARCH("theater/plays", N3475)),"plays",ISNUMBER(SEARCH("theater/spaces", N3475)),"spaces")</f>
        <v>plays</v>
      </c>
      <c r="S3475" s="6">
        <f t="shared" si="273"/>
        <v>42062.834444444445</v>
      </c>
      <c r="T3475" s="6">
        <f t="shared" si="274"/>
        <v>42083.852083333331</v>
      </c>
    </row>
    <row r="3476" spans="1:20" ht="48" hidden="1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tr">
        <f t="shared" si="272"/>
        <v>theater</v>
      </c>
      <c r="R3476" t="str" cm="1">
        <f t="array" ref="R3476">_xlfn.IFS(ISNUMBER(SEARCH("film &amp; video/television", N3476)),"television",ISNUMBER(SEARCH("film &amp; video/animation", N3476)),"animation",ISNUMBER(SEARCH("film &amp; video/documentary", N3476)),"documentary",ISNUMBER(SEARCH("film &amp; video/drama", N3476)),"drama",ISNUMBER(SEARCH("film &amp; video/science fiction", N3476)),"science fiction",ISNUMBER(SEARCH("film &amp; video/shorts", N3476)),"shorts",ISNUMBER(SEARCH("food/food trucks", N3476)),"food trucks",ISNUMBER(SEARCH("food/restaurants", N3476)),"restaurants",ISNUMBER(SEARCH("food/small batch", N3476)),"small batch",ISNUMBER(SEARCH("games/mobile games", N3476)),"mobile games",ISNUMBER(SEARCH("games/tabletop games", N3476)),"tabletop games",ISNUMBER(SEARCH("games/video games", N3476)),"video games",ISNUMBER(SEARCH("music/classical music", N3476)),"classical music",ISNUMBER(SEARCH("music/electronic music", N3476)),"electronic music",ISNUMBER(SEARCH("music/faith", N3476)),"faith",ISNUMBER(SEARCH("music/indie rock", N3476)),"indie rock",ISNUMBER(SEARCH("music/jazz", N3476)),"jazz",ISNUMBER(SEARCH("music/metal", N3476)),"metal",ISNUMBER(SEARCH("music/pop", N3476)),"pop",ISNUMBER(SEARCH("music/rock", N3476)),"rock",ISNUMBER(SEARCH("music/world music", N3476)),"world music",ISNUMBER(SEARCH("journalism/audio", N3476)),"audio",ISNUMBER(SEARCH("photography/nature", N3476)),"nature",ISNUMBER(SEARCH("photography/people", N3476)),"people",ISNUMBER(SEARCH("photography/photobooks", N3476)),"photobooks",ISNUMBER(SEARCH("photography/places", N3476)),"places",ISNUMBER(SEARCH("publishing/art books", N3476)),"art books",ISNUMBER(SEARCH("publishing/children's books", N3476)),"children's books",ISNUMBER(SEARCH("publishing/fiction", N3476)),"fiction",ISNUMBER(SEARCH("publishing/nonfiction", N3476)),"nonfiction",ISNUMBER(SEARCH("publishing/radio &amp; podcasts", N3476)),"radio &amp; podcasts",ISNUMBER(SEARCH("publishing/translations", N3476)),"translations",ISNUMBER(SEARCH("technology/gadgets", N3476)),"gadgets",ISNUMBER(SEARCH("technology/hardware", N3476)),"hardware",ISNUMBER(SEARCH("technology/makerspaces", N3476)),"makerspaces",ISNUMBER(SEARCH("technology/space exploration", N3476)),"space exploration",ISNUMBER(SEARCH("technology/wearables", N3476)),"wearables",ISNUMBER(SEARCH("technology/web", N3476)),"web",ISNUMBER(SEARCH("theater/musical", N3476)),"musical",ISNUMBER(SEARCH("theater/plays", N3476)),"plays",ISNUMBER(SEARCH("theater/spaces", N3476)),"spaces")</f>
        <v>plays</v>
      </c>
      <c r="S3476" s="6">
        <f t="shared" si="273"/>
        <v>42541.501516203702</v>
      </c>
      <c r="T3476" s="6">
        <f t="shared" si="274"/>
        <v>42571.501516203702</v>
      </c>
    </row>
    <row r="3477" spans="1:20" ht="48" hidden="1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tr">
        <f t="shared" si="272"/>
        <v>theater</v>
      </c>
      <c r="R3477" t="str" cm="1">
        <f t="array" ref="R3477">_xlfn.IFS(ISNUMBER(SEARCH("film &amp; video/television", N3477)),"television",ISNUMBER(SEARCH("film &amp; video/animation", N3477)),"animation",ISNUMBER(SEARCH("film &amp; video/documentary", N3477)),"documentary",ISNUMBER(SEARCH("film &amp; video/drama", N3477)),"drama",ISNUMBER(SEARCH("film &amp; video/science fiction", N3477)),"science fiction",ISNUMBER(SEARCH("film &amp; video/shorts", N3477)),"shorts",ISNUMBER(SEARCH("food/food trucks", N3477)),"food trucks",ISNUMBER(SEARCH("food/restaurants", N3477)),"restaurants",ISNUMBER(SEARCH("food/small batch", N3477)),"small batch",ISNUMBER(SEARCH("games/mobile games", N3477)),"mobile games",ISNUMBER(SEARCH("games/tabletop games", N3477)),"tabletop games",ISNUMBER(SEARCH("games/video games", N3477)),"video games",ISNUMBER(SEARCH("music/classical music", N3477)),"classical music",ISNUMBER(SEARCH("music/electronic music", N3477)),"electronic music",ISNUMBER(SEARCH("music/faith", N3477)),"faith",ISNUMBER(SEARCH("music/indie rock", N3477)),"indie rock",ISNUMBER(SEARCH("music/jazz", N3477)),"jazz",ISNUMBER(SEARCH("music/metal", N3477)),"metal",ISNUMBER(SEARCH("music/pop", N3477)),"pop",ISNUMBER(SEARCH("music/rock", N3477)),"rock",ISNUMBER(SEARCH("music/world music", N3477)),"world music",ISNUMBER(SEARCH("journalism/audio", N3477)),"audio",ISNUMBER(SEARCH("photography/nature", N3477)),"nature",ISNUMBER(SEARCH("photography/people", N3477)),"people",ISNUMBER(SEARCH("photography/photobooks", N3477)),"photobooks",ISNUMBER(SEARCH("photography/places", N3477)),"places",ISNUMBER(SEARCH("publishing/art books", N3477)),"art books",ISNUMBER(SEARCH("publishing/children's books", N3477)),"children's books",ISNUMBER(SEARCH("publishing/fiction", N3477)),"fiction",ISNUMBER(SEARCH("publishing/nonfiction", N3477)),"nonfiction",ISNUMBER(SEARCH("publishing/radio &amp; podcasts", N3477)),"radio &amp; podcasts",ISNUMBER(SEARCH("publishing/translations", N3477)),"translations",ISNUMBER(SEARCH("technology/gadgets", N3477)),"gadgets",ISNUMBER(SEARCH("technology/hardware", N3477)),"hardware",ISNUMBER(SEARCH("technology/makerspaces", N3477)),"makerspaces",ISNUMBER(SEARCH("technology/space exploration", N3477)),"space exploration",ISNUMBER(SEARCH("technology/wearables", N3477)),"wearables",ISNUMBER(SEARCH("technology/web", N3477)),"web",ISNUMBER(SEARCH("theater/musical", N3477)),"musical",ISNUMBER(SEARCH("theater/plays", N3477)),"plays",ISNUMBER(SEARCH("theater/spaces", N3477)),"spaces")</f>
        <v>plays</v>
      </c>
      <c r="S3477" s="6">
        <f t="shared" si="273"/>
        <v>41918.880833333329</v>
      </c>
      <c r="T3477" s="6">
        <f t="shared" si="274"/>
        <v>41946</v>
      </c>
    </row>
    <row r="3478" spans="1:20" ht="48" hidden="1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tr" cm="1">
        <f t="array" ref="R3478">_xlfn.IFS(ISNUMBER(SEARCH("film &amp; video/television", N3478)),"television",ISNUMBER(SEARCH("film &amp; video/animation", N3478)),"animation",ISNUMBER(SEARCH("film &amp; video/documentary", N3478)),"documentary",ISNUMBER(SEARCH("film &amp; video/drama", N3478)),"drama",ISNUMBER(SEARCH("film &amp; video/science fiction", N3478)),"science fiction",ISNUMBER(SEARCH("film &amp; video/shorts", N3478)),"shorts",ISNUMBER(SEARCH("food/food trucks", N3478)),"food trucks",ISNUMBER(SEARCH("food/restaurants", N3478)),"restaurants",ISNUMBER(SEARCH("food/small batch", N3478)),"small batch",ISNUMBER(SEARCH("games/mobile games", N3478)),"mobile games",ISNUMBER(SEARCH("games/tabletop games", N3478)),"tabletop games",ISNUMBER(SEARCH("games/video games", N3478)),"video games",ISNUMBER(SEARCH("music/classical music", N3478)),"classical music",ISNUMBER(SEARCH("music/electronic music", N3478)),"electronic music",ISNUMBER(SEARCH("music/faith", N3478)),"faith",ISNUMBER(SEARCH("music/indie rock", N3478)),"indie rock",ISNUMBER(SEARCH("music/jazz", N3478)),"jazz",ISNUMBER(SEARCH("music/metal", N3478)),"metal",ISNUMBER(SEARCH("music/pop", N3478)),"pop",ISNUMBER(SEARCH("music/rock", N3478)),"rock",ISNUMBER(SEARCH("music/world music", N3478)),"world music",ISNUMBER(SEARCH("journalism/audio", N3478)),"audio",ISNUMBER(SEARCH("photography/nature", N3478)),"nature",ISNUMBER(SEARCH("photography/people", N3478)),"people",ISNUMBER(SEARCH("photography/photobooks", N3478)),"photobooks",ISNUMBER(SEARCH("photography/places", N3478)),"places",ISNUMBER(SEARCH("publishing/art books", N3478)),"art books",ISNUMBER(SEARCH("publishing/children's books", N3478)),"children's books",ISNUMBER(SEARCH("publishing/fiction", N3478)),"fiction",ISNUMBER(SEARCH("publishing/nonfiction", N3478)),"nonfiction",ISNUMBER(SEARCH("publishing/radio &amp; podcasts", N3478)),"radio &amp; podcasts",ISNUMBER(SEARCH("publishing/translations", N3478)),"translations",ISNUMBER(SEARCH("technology/gadgets", N3478)),"gadgets",ISNUMBER(SEARCH("technology/hardware", N3478)),"hardware",ISNUMBER(SEARCH("technology/makerspaces", N3478)),"makerspaces",ISNUMBER(SEARCH("technology/space exploration", N3478)),"space exploration",ISNUMBER(SEARCH("technology/wearables", N3478)),"wearables",ISNUMBER(SEARCH("technology/web", N3478)),"web",ISNUMBER(SEARCH("theater/musical", N3478)),"musical",ISNUMBER(SEARCH("theater/plays", N3478)),"plays",ISNUMBER(SEARCH("theater/spaces", N3478)),"spaces")</f>
        <v>plays</v>
      </c>
      <c r="S3478" s="6">
        <f t="shared" si="273"/>
        <v>41921.279976851853</v>
      </c>
      <c r="T3478" s="6">
        <f t="shared" si="274"/>
        <v>41939.125</v>
      </c>
    </row>
    <row r="3479" spans="1:20" ht="48" hidden="1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tr">
        <f t="shared" si="272"/>
        <v>theater</v>
      </c>
      <c r="R3479" t="str" cm="1">
        <f t="array" ref="R3479">_xlfn.IFS(ISNUMBER(SEARCH("film &amp; video/television", N3479)),"television",ISNUMBER(SEARCH("film &amp; video/animation", N3479)),"animation",ISNUMBER(SEARCH("film &amp; video/documentary", N3479)),"documentary",ISNUMBER(SEARCH("film &amp; video/drama", N3479)),"drama",ISNUMBER(SEARCH("film &amp; video/science fiction", N3479)),"science fiction",ISNUMBER(SEARCH("film &amp; video/shorts", N3479)),"shorts",ISNUMBER(SEARCH("food/food trucks", N3479)),"food trucks",ISNUMBER(SEARCH("food/restaurants", N3479)),"restaurants",ISNUMBER(SEARCH("food/small batch", N3479)),"small batch",ISNUMBER(SEARCH("games/mobile games", N3479)),"mobile games",ISNUMBER(SEARCH("games/tabletop games", N3479)),"tabletop games",ISNUMBER(SEARCH("games/video games", N3479)),"video games",ISNUMBER(SEARCH("music/classical music", N3479)),"classical music",ISNUMBER(SEARCH("music/electronic music", N3479)),"electronic music",ISNUMBER(SEARCH("music/faith", N3479)),"faith",ISNUMBER(SEARCH("music/indie rock", N3479)),"indie rock",ISNUMBER(SEARCH("music/jazz", N3479)),"jazz",ISNUMBER(SEARCH("music/metal", N3479)),"metal",ISNUMBER(SEARCH("music/pop", N3479)),"pop",ISNUMBER(SEARCH("music/rock", N3479)),"rock",ISNUMBER(SEARCH("music/world music", N3479)),"world music",ISNUMBER(SEARCH("journalism/audio", N3479)),"audio",ISNUMBER(SEARCH("photography/nature", N3479)),"nature",ISNUMBER(SEARCH("photography/people", N3479)),"people",ISNUMBER(SEARCH("photography/photobooks", N3479)),"photobooks",ISNUMBER(SEARCH("photography/places", N3479)),"places",ISNUMBER(SEARCH("publishing/art books", N3479)),"art books",ISNUMBER(SEARCH("publishing/children's books", N3479)),"children's books",ISNUMBER(SEARCH("publishing/fiction", N3479)),"fiction",ISNUMBER(SEARCH("publishing/nonfiction", N3479)),"nonfiction",ISNUMBER(SEARCH("publishing/radio &amp; podcasts", N3479)),"radio &amp; podcasts",ISNUMBER(SEARCH("publishing/translations", N3479)),"translations",ISNUMBER(SEARCH("technology/gadgets", N3479)),"gadgets",ISNUMBER(SEARCH("technology/hardware", N3479)),"hardware",ISNUMBER(SEARCH("technology/makerspaces", N3479)),"makerspaces",ISNUMBER(SEARCH("technology/space exploration", N3479)),"space exploration",ISNUMBER(SEARCH("technology/wearables", N3479)),"wearables",ISNUMBER(SEARCH("technology/web", N3479)),"web",ISNUMBER(SEARCH("theater/musical", N3479)),"musical",ISNUMBER(SEARCH("theater/plays", N3479)),"plays",ISNUMBER(SEARCH("theater/spaces", N3479)),"spaces")</f>
        <v>plays</v>
      </c>
      <c r="S3479" s="6">
        <f t="shared" si="273"/>
        <v>42128.736608796295</v>
      </c>
      <c r="T3479" s="6">
        <f t="shared" si="274"/>
        <v>42141.125</v>
      </c>
    </row>
    <row r="3480" spans="1:20" ht="48" hidden="1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tr">
        <f t="shared" si="272"/>
        <v>theater</v>
      </c>
      <c r="R3480" t="str" cm="1">
        <f t="array" ref="R3480">_xlfn.IFS(ISNUMBER(SEARCH("film &amp; video/television", N3480)),"television",ISNUMBER(SEARCH("film &amp; video/animation", N3480)),"animation",ISNUMBER(SEARCH("film &amp; video/documentary", N3480)),"documentary",ISNUMBER(SEARCH("film &amp; video/drama", N3480)),"drama",ISNUMBER(SEARCH("film &amp; video/science fiction", N3480)),"science fiction",ISNUMBER(SEARCH("film &amp; video/shorts", N3480)),"shorts",ISNUMBER(SEARCH("food/food trucks", N3480)),"food trucks",ISNUMBER(SEARCH("food/restaurants", N3480)),"restaurants",ISNUMBER(SEARCH("food/small batch", N3480)),"small batch",ISNUMBER(SEARCH("games/mobile games", N3480)),"mobile games",ISNUMBER(SEARCH("games/tabletop games", N3480)),"tabletop games",ISNUMBER(SEARCH("games/video games", N3480)),"video games",ISNUMBER(SEARCH("music/classical music", N3480)),"classical music",ISNUMBER(SEARCH("music/electronic music", N3480)),"electronic music",ISNUMBER(SEARCH("music/faith", N3480)),"faith",ISNUMBER(SEARCH("music/indie rock", N3480)),"indie rock",ISNUMBER(SEARCH("music/jazz", N3480)),"jazz",ISNUMBER(SEARCH("music/metal", N3480)),"metal",ISNUMBER(SEARCH("music/pop", N3480)),"pop",ISNUMBER(SEARCH("music/rock", N3480)),"rock",ISNUMBER(SEARCH("music/world music", N3480)),"world music",ISNUMBER(SEARCH("journalism/audio", N3480)),"audio",ISNUMBER(SEARCH("photography/nature", N3480)),"nature",ISNUMBER(SEARCH("photography/people", N3480)),"people",ISNUMBER(SEARCH("photography/photobooks", N3480)),"photobooks",ISNUMBER(SEARCH("photography/places", N3480)),"places",ISNUMBER(SEARCH("publishing/art books", N3480)),"art books",ISNUMBER(SEARCH("publishing/children's books", N3480)),"children's books",ISNUMBER(SEARCH("publishing/fiction", N3480)),"fiction",ISNUMBER(SEARCH("publishing/nonfiction", N3480)),"nonfiction",ISNUMBER(SEARCH("publishing/radio &amp; podcasts", N3480)),"radio &amp; podcasts",ISNUMBER(SEARCH("publishing/translations", N3480)),"translations",ISNUMBER(SEARCH("technology/gadgets", N3480)),"gadgets",ISNUMBER(SEARCH("technology/hardware", N3480)),"hardware",ISNUMBER(SEARCH("technology/makerspaces", N3480)),"makerspaces",ISNUMBER(SEARCH("technology/space exploration", N3480)),"space exploration",ISNUMBER(SEARCH("technology/wearables", N3480)),"wearables",ISNUMBER(SEARCH("technology/web", N3480)),"web",ISNUMBER(SEARCH("theater/musical", N3480)),"musical",ISNUMBER(SEARCH("theater/plays", N3480)),"plays",ISNUMBER(SEARCH("theater/spaces", N3480)),"spaces")</f>
        <v>plays</v>
      </c>
      <c r="S3480" s="6">
        <f t="shared" si="273"/>
        <v>42053.916921296302</v>
      </c>
      <c r="T3480" s="6">
        <f t="shared" si="274"/>
        <v>42079.875</v>
      </c>
    </row>
    <row r="3481" spans="1:20" ht="48" hidden="1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tr">
        <f t="shared" si="272"/>
        <v>theater</v>
      </c>
      <c r="R3481" t="str" cm="1">
        <f t="array" ref="R3481">_xlfn.IFS(ISNUMBER(SEARCH("film &amp; video/television", N3481)),"television",ISNUMBER(SEARCH("film &amp; video/animation", N3481)),"animation",ISNUMBER(SEARCH("film &amp; video/documentary", N3481)),"documentary",ISNUMBER(SEARCH("film &amp; video/drama", N3481)),"drama",ISNUMBER(SEARCH("film &amp; video/science fiction", N3481)),"science fiction",ISNUMBER(SEARCH("film &amp; video/shorts", N3481)),"shorts",ISNUMBER(SEARCH("food/food trucks", N3481)),"food trucks",ISNUMBER(SEARCH("food/restaurants", N3481)),"restaurants",ISNUMBER(SEARCH("food/small batch", N3481)),"small batch",ISNUMBER(SEARCH("games/mobile games", N3481)),"mobile games",ISNUMBER(SEARCH("games/tabletop games", N3481)),"tabletop games",ISNUMBER(SEARCH("games/video games", N3481)),"video games",ISNUMBER(SEARCH("music/classical music", N3481)),"classical music",ISNUMBER(SEARCH("music/electronic music", N3481)),"electronic music",ISNUMBER(SEARCH("music/faith", N3481)),"faith",ISNUMBER(SEARCH("music/indie rock", N3481)),"indie rock",ISNUMBER(SEARCH("music/jazz", N3481)),"jazz",ISNUMBER(SEARCH("music/metal", N3481)),"metal",ISNUMBER(SEARCH("music/pop", N3481)),"pop",ISNUMBER(SEARCH("music/rock", N3481)),"rock",ISNUMBER(SEARCH("music/world music", N3481)),"world music",ISNUMBER(SEARCH("journalism/audio", N3481)),"audio",ISNUMBER(SEARCH("photography/nature", N3481)),"nature",ISNUMBER(SEARCH("photography/people", N3481)),"people",ISNUMBER(SEARCH("photography/photobooks", N3481)),"photobooks",ISNUMBER(SEARCH("photography/places", N3481)),"places",ISNUMBER(SEARCH("publishing/art books", N3481)),"art books",ISNUMBER(SEARCH("publishing/children's books", N3481)),"children's books",ISNUMBER(SEARCH("publishing/fiction", N3481)),"fiction",ISNUMBER(SEARCH("publishing/nonfiction", N3481)),"nonfiction",ISNUMBER(SEARCH("publishing/radio &amp; podcasts", N3481)),"radio &amp; podcasts",ISNUMBER(SEARCH("publishing/translations", N3481)),"translations",ISNUMBER(SEARCH("technology/gadgets", N3481)),"gadgets",ISNUMBER(SEARCH("technology/hardware", N3481)),"hardware",ISNUMBER(SEARCH("technology/makerspaces", N3481)),"makerspaces",ISNUMBER(SEARCH("technology/space exploration", N3481)),"space exploration",ISNUMBER(SEARCH("technology/wearables", N3481)),"wearables",ISNUMBER(SEARCH("technology/web", N3481)),"web",ISNUMBER(SEARCH("theater/musical", N3481)),"musical",ISNUMBER(SEARCH("theater/plays", N3481)),"plays",ISNUMBER(SEARCH("theater/spaces", N3481)),"spaces")</f>
        <v>plays</v>
      </c>
      <c r="S3481" s="6">
        <f t="shared" si="273"/>
        <v>41781.855092592588</v>
      </c>
      <c r="T3481" s="6">
        <f t="shared" si="274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tr">
        <f t="shared" si="272"/>
        <v>theater</v>
      </c>
      <c r="R3482" t="str" cm="1">
        <f t="array" ref="R3482">_xlfn.IFS(ISNUMBER(SEARCH("film &amp; video/television", N3482)),"television",ISNUMBER(SEARCH("film &amp; video/animation", N3482)),"animation",ISNUMBER(SEARCH("film &amp; video/documentary", N3482)),"documentary",ISNUMBER(SEARCH("film &amp; video/drama", N3482)),"drama",ISNUMBER(SEARCH("film &amp; video/science fiction", N3482)),"science fiction",ISNUMBER(SEARCH("film &amp; video/shorts", N3482)),"shorts",ISNUMBER(SEARCH("food/food trucks", N3482)),"food trucks",ISNUMBER(SEARCH("food/restaurants", N3482)),"restaurants",ISNUMBER(SEARCH("food/small batch", N3482)),"small batch",ISNUMBER(SEARCH("games/mobile games", N3482)),"mobile games",ISNUMBER(SEARCH("games/tabletop games", N3482)),"tabletop games",ISNUMBER(SEARCH("games/video games", N3482)),"video games",ISNUMBER(SEARCH("music/classical music", N3482)),"classical music",ISNUMBER(SEARCH("music/electronic music", N3482)),"electronic music",ISNUMBER(SEARCH("music/faith", N3482)),"faith",ISNUMBER(SEARCH("music/indie rock", N3482)),"indie rock",ISNUMBER(SEARCH("music/jazz", N3482)),"jazz",ISNUMBER(SEARCH("music/metal", N3482)),"metal",ISNUMBER(SEARCH("music/pop", N3482)),"pop",ISNUMBER(SEARCH("music/rock", N3482)),"rock",ISNUMBER(SEARCH("music/world music", N3482)),"world music",ISNUMBER(SEARCH("journalism/audio", N3482)),"audio",ISNUMBER(SEARCH("photography/nature", N3482)),"nature",ISNUMBER(SEARCH("photography/people", N3482)),"people",ISNUMBER(SEARCH("photography/photobooks", N3482)),"photobooks",ISNUMBER(SEARCH("photography/places", N3482)),"places",ISNUMBER(SEARCH("publishing/art books", N3482)),"art books",ISNUMBER(SEARCH("publishing/children's books", N3482)),"children's books",ISNUMBER(SEARCH("publishing/fiction", N3482)),"fiction",ISNUMBER(SEARCH("publishing/nonfiction", N3482)),"nonfiction",ISNUMBER(SEARCH("publishing/radio &amp; podcasts", N3482)),"radio &amp; podcasts",ISNUMBER(SEARCH("publishing/translations", N3482)),"translations",ISNUMBER(SEARCH("technology/gadgets", N3482)),"gadgets",ISNUMBER(SEARCH("technology/hardware", N3482)),"hardware",ISNUMBER(SEARCH("technology/makerspaces", N3482)),"makerspaces",ISNUMBER(SEARCH("technology/space exploration", N3482)),"space exploration",ISNUMBER(SEARCH("technology/wearables", N3482)),"wearables",ISNUMBER(SEARCH("technology/web", N3482)),"web",ISNUMBER(SEARCH("theater/musical", N3482)),"musical",ISNUMBER(SEARCH("theater/plays", N3482)),"plays",ISNUMBER(SEARCH("theater/spaces", N3482)),"spaces")</f>
        <v>plays</v>
      </c>
      <c r="S3482" s="6">
        <f t="shared" si="273"/>
        <v>42171.317442129628</v>
      </c>
      <c r="T3482" s="6">
        <f t="shared" si="274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tr">
        <f t="shared" si="272"/>
        <v>theater</v>
      </c>
      <c r="R3483" t="str" cm="1">
        <f t="array" ref="R3483">_xlfn.IFS(ISNUMBER(SEARCH("film &amp; video/television", N3483)),"television",ISNUMBER(SEARCH("film &amp; video/animation", N3483)),"animation",ISNUMBER(SEARCH("film &amp; video/documentary", N3483)),"documentary",ISNUMBER(SEARCH("film &amp; video/drama", N3483)),"drama",ISNUMBER(SEARCH("film &amp; video/science fiction", N3483)),"science fiction",ISNUMBER(SEARCH("film &amp; video/shorts", N3483)),"shorts",ISNUMBER(SEARCH("food/food trucks", N3483)),"food trucks",ISNUMBER(SEARCH("food/restaurants", N3483)),"restaurants",ISNUMBER(SEARCH("food/small batch", N3483)),"small batch",ISNUMBER(SEARCH("games/mobile games", N3483)),"mobile games",ISNUMBER(SEARCH("games/tabletop games", N3483)),"tabletop games",ISNUMBER(SEARCH("games/video games", N3483)),"video games",ISNUMBER(SEARCH("music/classical music", N3483)),"classical music",ISNUMBER(SEARCH("music/electronic music", N3483)),"electronic music",ISNUMBER(SEARCH("music/faith", N3483)),"faith",ISNUMBER(SEARCH("music/indie rock", N3483)),"indie rock",ISNUMBER(SEARCH("music/jazz", N3483)),"jazz",ISNUMBER(SEARCH("music/metal", N3483)),"metal",ISNUMBER(SEARCH("music/pop", N3483)),"pop",ISNUMBER(SEARCH("music/rock", N3483)),"rock",ISNUMBER(SEARCH("music/world music", N3483)),"world music",ISNUMBER(SEARCH("journalism/audio", N3483)),"audio",ISNUMBER(SEARCH("photography/nature", N3483)),"nature",ISNUMBER(SEARCH("photography/people", N3483)),"people",ISNUMBER(SEARCH("photography/photobooks", N3483)),"photobooks",ISNUMBER(SEARCH("photography/places", N3483)),"places",ISNUMBER(SEARCH("publishing/art books", N3483)),"art books",ISNUMBER(SEARCH("publishing/children's books", N3483)),"children's books",ISNUMBER(SEARCH("publishing/fiction", N3483)),"fiction",ISNUMBER(SEARCH("publishing/nonfiction", N3483)),"nonfiction",ISNUMBER(SEARCH("publishing/radio &amp; podcasts", N3483)),"radio &amp; podcasts",ISNUMBER(SEARCH("publishing/translations", N3483)),"translations",ISNUMBER(SEARCH("technology/gadgets", N3483)),"gadgets",ISNUMBER(SEARCH("technology/hardware", N3483)),"hardware",ISNUMBER(SEARCH("technology/makerspaces", N3483)),"makerspaces",ISNUMBER(SEARCH("technology/space exploration", N3483)),"space exploration",ISNUMBER(SEARCH("technology/wearables", N3483)),"wearables",ISNUMBER(SEARCH("technology/web", N3483)),"web",ISNUMBER(SEARCH("theater/musical", N3483)),"musical",ISNUMBER(SEARCH("theater/plays", N3483)),"plays",ISNUMBER(SEARCH("theater/spaces", N3483)),"spaces")</f>
        <v>plays</v>
      </c>
      <c r="S3483" s="6">
        <f t="shared" si="273"/>
        <v>41989.24754629629</v>
      </c>
      <c r="T3483" s="6">
        <f t="shared" si="274"/>
        <v>42006.24754629629</v>
      </c>
    </row>
    <row r="3484" spans="1:20" ht="48" hidden="1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tr">
        <f t="shared" si="272"/>
        <v>theater</v>
      </c>
      <c r="R3484" t="str" cm="1">
        <f t="array" ref="R3484">_xlfn.IFS(ISNUMBER(SEARCH("film &amp; video/television", N3484)),"television",ISNUMBER(SEARCH("film &amp; video/animation", N3484)),"animation",ISNUMBER(SEARCH("film &amp; video/documentary", N3484)),"documentary",ISNUMBER(SEARCH("film &amp; video/drama", N3484)),"drama",ISNUMBER(SEARCH("film &amp; video/science fiction", N3484)),"science fiction",ISNUMBER(SEARCH("film &amp; video/shorts", N3484)),"shorts",ISNUMBER(SEARCH("food/food trucks", N3484)),"food trucks",ISNUMBER(SEARCH("food/restaurants", N3484)),"restaurants",ISNUMBER(SEARCH("food/small batch", N3484)),"small batch",ISNUMBER(SEARCH("games/mobile games", N3484)),"mobile games",ISNUMBER(SEARCH("games/tabletop games", N3484)),"tabletop games",ISNUMBER(SEARCH("games/video games", N3484)),"video games",ISNUMBER(SEARCH("music/classical music", N3484)),"classical music",ISNUMBER(SEARCH("music/electronic music", N3484)),"electronic music",ISNUMBER(SEARCH("music/faith", N3484)),"faith",ISNUMBER(SEARCH("music/indie rock", N3484)),"indie rock",ISNUMBER(SEARCH("music/jazz", N3484)),"jazz",ISNUMBER(SEARCH("music/metal", N3484)),"metal",ISNUMBER(SEARCH("music/pop", N3484)),"pop",ISNUMBER(SEARCH("music/rock", N3484)),"rock",ISNUMBER(SEARCH("music/world music", N3484)),"world music",ISNUMBER(SEARCH("journalism/audio", N3484)),"audio",ISNUMBER(SEARCH("photography/nature", N3484)),"nature",ISNUMBER(SEARCH("photography/people", N3484)),"people",ISNUMBER(SEARCH("photography/photobooks", N3484)),"photobooks",ISNUMBER(SEARCH("photography/places", N3484)),"places",ISNUMBER(SEARCH("publishing/art books", N3484)),"art books",ISNUMBER(SEARCH("publishing/children's books", N3484)),"children's books",ISNUMBER(SEARCH("publishing/fiction", N3484)),"fiction",ISNUMBER(SEARCH("publishing/nonfiction", N3484)),"nonfiction",ISNUMBER(SEARCH("publishing/radio &amp; podcasts", N3484)),"radio &amp; podcasts",ISNUMBER(SEARCH("publishing/translations", N3484)),"translations",ISNUMBER(SEARCH("technology/gadgets", N3484)),"gadgets",ISNUMBER(SEARCH("technology/hardware", N3484)),"hardware",ISNUMBER(SEARCH("technology/makerspaces", N3484)),"makerspaces",ISNUMBER(SEARCH("technology/space exploration", N3484)),"space exploration",ISNUMBER(SEARCH("technology/wearables", N3484)),"wearables",ISNUMBER(SEARCH("technology/web", N3484)),"web",ISNUMBER(SEARCH("theater/musical", N3484)),"musical",ISNUMBER(SEARCH("theater/plays", N3484)),"plays",ISNUMBER(SEARCH("theater/spaces", N3484)),"spaces")</f>
        <v>plays</v>
      </c>
      <c r="S3484" s="6">
        <f t="shared" si="273"/>
        <v>41796.771597222221</v>
      </c>
      <c r="T3484" s="6">
        <f t="shared" si="274"/>
        <v>41826.771597222221</v>
      </c>
    </row>
    <row r="3485" spans="1:20" ht="48" hidden="1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tr">
        <f t="shared" si="272"/>
        <v>theater</v>
      </c>
      <c r="R3485" t="str" cm="1">
        <f t="array" ref="R3485">_xlfn.IFS(ISNUMBER(SEARCH("film &amp; video/television", N3485)),"television",ISNUMBER(SEARCH("film &amp; video/animation", N3485)),"animation",ISNUMBER(SEARCH("film &amp; video/documentary", N3485)),"documentary",ISNUMBER(SEARCH("film &amp; video/drama", N3485)),"drama",ISNUMBER(SEARCH("film &amp; video/science fiction", N3485)),"science fiction",ISNUMBER(SEARCH("film &amp; video/shorts", N3485)),"shorts",ISNUMBER(SEARCH("food/food trucks", N3485)),"food trucks",ISNUMBER(SEARCH("food/restaurants", N3485)),"restaurants",ISNUMBER(SEARCH("food/small batch", N3485)),"small batch",ISNUMBER(SEARCH("games/mobile games", N3485)),"mobile games",ISNUMBER(SEARCH("games/tabletop games", N3485)),"tabletop games",ISNUMBER(SEARCH("games/video games", N3485)),"video games",ISNUMBER(SEARCH("music/classical music", N3485)),"classical music",ISNUMBER(SEARCH("music/electronic music", N3485)),"electronic music",ISNUMBER(SEARCH("music/faith", N3485)),"faith",ISNUMBER(SEARCH("music/indie rock", N3485)),"indie rock",ISNUMBER(SEARCH("music/jazz", N3485)),"jazz",ISNUMBER(SEARCH("music/metal", N3485)),"metal",ISNUMBER(SEARCH("music/pop", N3485)),"pop",ISNUMBER(SEARCH("music/rock", N3485)),"rock",ISNUMBER(SEARCH("music/world music", N3485)),"world music",ISNUMBER(SEARCH("journalism/audio", N3485)),"audio",ISNUMBER(SEARCH("photography/nature", N3485)),"nature",ISNUMBER(SEARCH("photography/people", N3485)),"people",ISNUMBER(SEARCH("photography/photobooks", N3485)),"photobooks",ISNUMBER(SEARCH("photography/places", N3485)),"places",ISNUMBER(SEARCH("publishing/art books", N3485)),"art books",ISNUMBER(SEARCH("publishing/children's books", N3485)),"children's books",ISNUMBER(SEARCH("publishing/fiction", N3485)),"fiction",ISNUMBER(SEARCH("publishing/nonfiction", N3485)),"nonfiction",ISNUMBER(SEARCH("publishing/radio &amp; podcasts", N3485)),"radio &amp; podcasts",ISNUMBER(SEARCH("publishing/translations", N3485)),"translations",ISNUMBER(SEARCH("technology/gadgets", N3485)),"gadgets",ISNUMBER(SEARCH("technology/hardware", N3485)),"hardware",ISNUMBER(SEARCH("technology/makerspaces", N3485)),"makerspaces",ISNUMBER(SEARCH("technology/space exploration", N3485)),"space exploration",ISNUMBER(SEARCH("technology/wearables", N3485)),"wearables",ISNUMBER(SEARCH("technology/web", N3485)),"web",ISNUMBER(SEARCH("theater/musical", N3485)),"musical",ISNUMBER(SEARCH("theater/plays", N3485)),"plays",ISNUMBER(SEARCH("theater/spaces", N3485)),"spaces")</f>
        <v>plays</v>
      </c>
      <c r="S3485" s="6">
        <f t="shared" si="273"/>
        <v>41793.668761574074</v>
      </c>
      <c r="T3485" s="6">
        <f t="shared" si="274"/>
        <v>41823.668761574074</v>
      </c>
    </row>
    <row r="3486" spans="1:20" ht="48" hidden="1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tr">
        <f t="shared" si="272"/>
        <v>theater</v>
      </c>
      <c r="R3486" t="str" cm="1">
        <f t="array" ref="R3486">_xlfn.IFS(ISNUMBER(SEARCH("film &amp; video/television", N3486)),"television",ISNUMBER(SEARCH("film &amp; video/animation", N3486)),"animation",ISNUMBER(SEARCH("film &amp; video/documentary", N3486)),"documentary",ISNUMBER(SEARCH("film &amp; video/drama", N3486)),"drama",ISNUMBER(SEARCH("film &amp; video/science fiction", N3486)),"science fiction",ISNUMBER(SEARCH("film &amp; video/shorts", N3486)),"shorts",ISNUMBER(SEARCH("food/food trucks", N3486)),"food trucks",ISNUMBER(SEARCH("food/restaurants", N3486)),"restaurants",ISNUMBER(SEARCH("food/small batch", N3486)),"small batch",ISNUMBER(SEARCH("games/mobile games", N3486)),"mobile games",ISNUMBER(SEARCH("games/tabletop games", N3486)),"tabletop games",ISNUMBER(SEARCH("games/video games", N3486)),"video games",ISNUMBER(SEARCH("music/classical music", N3486)),"classical music",ISNUMBER(SEARCH("music/electronic music", N3486)),"electronic music",ISNUMBER(SEARCH("music/faith", N3486)),"faith",ISNUMBER(SEARCH("music/indie rock", N3486)),"indie rock",ISNUMBER(SEARCH("music/jazz", N3486)),"jazz",ISNUMBER(SEARCH("music/metal", N3486)),"metal",ISNUMBER(SEARCH("music/pop", N3486)),"pop",ISNUMBER(SEARCH("music/rock", N3486)),"rock",ISNUMBER(SEARCH("music/world music", N3486)),"world music",ISNUMBER(SEARCH("journalism/audio", N3486)),"audio",ISNUMBER(SEARCH("photography/nature", N3486)),"nature",ISNUMBER(SEARCH("photography/people", N3486)),"people",ISNUMBER(SEARCH("photography/photobooks", N3486)),"photobooks",ISNUMBER(SEARCH("photography/places", N3486)),"places",ISNUMBER(SEARCH("publishing/art books", N3486)),"art books",ISNUMBER(SEARCH("publishing/children's books", N3486)),"children's books",ISNUMBER(SEARCH("publishing/fiction", N3486)),"fiction",ISNUMBER(SEARCH("publishing/nonfiction", N3486)),"nonfiction",ISNUMBER(SEARCH("publishing/radio &amp; podcasts", N3486)),"radio &amp; podcasts",ISNUMBER(SEARCH("publishing/translations", N3486)),"translations",ISNUMBER(SEARCH("technology/gadgets", N3486)),"gadgets",ISNUMBER(SEARCH("technology/hardware", N3486)),"hardware",ISNUMBER(SEARCH("technology/makerspaces", N3486)),"makerspaces",ISNUMBER(SEARCH("technology/space exploration", N3486)),"space exploration",ISNUMBER(SEARCH("technology/wearables", N3486)),"wearables",ISNUMBER(SEARCH("technology/web", N3486)),"web",ISNUMBER(SEARCH("theater/musical", N3486)),"musical",ISNUMBER(SEARCH("theater/plays", N3486)),"plays",ISNUMBER(SEARCH("theater/spaces", N3486)),"spaces")</f>
        <v>plays</v>
      </c>
      <c r="S3486" s="6">
        <f t="shared" si="273"/>
        <v>42506.760405092587</v>
      </c>
      <c r="T3486" s="6">
        <f t="shared" si="274"/>
        <v>42536.760405092587</v>
      </c>
    </row>
    <row r="3487" spans="1:20" ht="48" hidden="1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tr">
        <f t="shared" si="272"/>
        <v>theater</v>
      </c>
      <c r="R3487" t="str" cm="1">
        <f t="array" ref="R3487">_xlfn.IFS(ISNUMBER(SEARCH("film &amp; video/television", N3487)),"television",ISNUMBER(SEARCH("film &amp; video/animation", N3487)),"animation",ISNUMBER(SEARCH("film &amp; video/documentary", N3487)),"documentary",ISNUMBER(SEARCH("film &amp; video/drama", N3487)),"drama",ISNUMBER(SEARCH("film &amp; video/science fiction", N3487)),"science fiction",ISNUMBER(SEARCH("film &amp; video/shorts", N3487)),"shorts",ISNUMBER(SEARCH("food/food trucks", N3487)),"food trucks",ISNUMBER(SEARCH("food/restaurants", N3487)),"restaurants",ISNUMBER(SEARCH("food/small batch", N3487)),"small batch",ISNUMBER(SEARCH("games/mobile games", N3487)),"mobile games",ISNUMBER(SEARCH("games/tabletop games", N3487)),"tabletop games",ISNUMBER(SEARCH("games/video games", N3487)),"video games",ISNUMBER(SEARCH("music/classical music", N3487)),"classical music",ISNUMBER(SEARCH("music/electronic music", N3487)),"electronic music",ISNUMBER(SEARCH("music/faith", N3487)),"faith",ISNUMBER(SEARCH("music/indie rock", N3487)),"indie rock",ISNUMBER(SEARCH("music/jazz", N3487)),"jazz",ISNUMBER(SEARCH("music/metal", N3487)),"metal",ISNUMBER(SEARCH("music/pop", N3487)),"pop",ISNUMBER(SEARCH("music/rock", N3487)),"rock",ISNUMBER(SEARCH("music/world music", N3487)),"world music",ISNUMBER(SEARCH("journalism/audio", N3487)),"audio",ISNUMBER(SEARCH("photography/nature", N3487)),"nature",ISNUMBER(SEARCH("photography/people", N3487)),"people",ISNUMBER(SEARCH("photography/photobooks", N3487)),"photobooks",ISNUMBER(SEARCH("photography/places", N3487)),"places",ISNUMBER(SEARCH("publishing/art books", N3487)),"art books",ISNUMBER(SEARCH("publishing/children's books", N3487)),"children's books",ISNUMBER(SEARCH("publishing/fiction", N3487)),"fiction",ISNUMBER(SEARCH("publishing/nonfiction", N3487)),"nonfiction",ISNUMBER(SEARCH("publishing/radio &amp; podcasts", N3487)),"radio &amp; podcasts",ISNUMBER(SEARCH("publishing/translations", N3487)),"translations",ISNUMBER(SEARCH("technology/gadgets", N3487)),"gadgets",ISNUMBER(SEARCH("technology/hardware", N3487)),"hardware",ISNUMBER(SEARCH("technology/makerspaces", N3487)),"makerspaces",ISNUMBER(SEARCH("technology/space exploration", N3487)),"space exploration",ISNUMBER(SEARCH("technology/wearables", N3487)),"wearables",ISNUMBER(SEARCH("technology/web", N3487)),"web",ISNUMBER(SEARCH("theater/musical", N3487)),"musical",ISNUMBER(SEARCH("theater/plays", N3487)),"plays",ISNUMBER(SEARCH("theater/spaces", N3487)),"spaces")</f>
        <v>plays</v>
      </c>
      <c r="S3487" s="6">
        <f t="shared" si="273"/>
        <v>42372.693055555559</v>
      </c>
      <c r="T3487" s="6">
        <f t="shared" si="274"/>
        <v>42402.693055555559</v>
      </c>
    </row>
    <row r="3488" spans="1:20" ht="48" hidden="1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tr">
        <f t="shared" si="272"/>
        <v>theater</v>
      </c>
      <c r="R3488" t="str" cm="1">
        <f t="array" ref="R3488">_xlfn.IFS(ISNUMBER(SEARCH("film &amp; video/television", N3488)),"television",ISNUMBER(SEARCH("film &amp; video/animation", N3488)),"animation",ISNUMBER(SEARCH("film &amp; video/documentary", N3488)),"documentary",ISNUMBER(SEARCH("film &amp; video/drama", N3488)),"drama",ISNUMBER(SEARCH("film &amp; video/science fiction", N3488)),"science fiction",ISNUMBER(SEARCH("film &amp; video/shorts", N3488)),"shorts",ISNUMBER(SEARCH("food/food trucks", N3488)),"food trucks",ISNUMBER(SEARCH("food/restaurants", N3488)),"restaurants",ISNUMBER(SEARCH("food/small batch", N3488)),"small batch",ISNUMBER(SEARCH("games/mobile games", N3488)),"mobile games",ISNUMBER(SEARCH("games/tabletop games", N3488)),"tabletop games",ISNUMBER(SEARCH("games/video games", N3488)),"video games",ISNUMBER(SEARCH("music/classical music", N3488)),"classical music",ISNUMBER(SEARCH("music/electronic music", N3488)),"electronic music",ISNUMBER(SEARCH("music/faith", N3488)),"faith",ISNUMBER(SEARCH("music/indie rock", N3488)),"indie rock",ISNUMBER(SEARCH("music/jazz", N3488)),"jazz",ISNUMBER(SEARCH("music/metal", N3488)),"metal",ISNUMBER(SEARCH("music/pop", N3488)),"pop",ISNUMBER(SEARCH("music/rock", N3488)),"rock",ISNUMBER(SEARCH("music/world music", N3488)),"world music",ISNUMBER(SEARCH("journalism/audio", N3488)),"audio",ISNUMBER(SEARCH("photography/nature", N3488)),"nature",ISNUMBER(SEARCH("photography/people", N3488)),"people",ISNUMBER(SEARCH("photography/photobooks", N3488)),"photobooks",ISNUMBER(SEARCH("photography/places", N3488)),"places",ISNUMBER(SEARCH("publishing/art books", N3488)),"art books",ISNUMBER(SEARCH("publishing/children's books", N3488)),"children's books",ISNUMBER(SEARCH("publishing/fiction", N3488)),"fiction",ISNUMBER(SEARCH("publishing/nonfiction", N3488)),"nonfiction",ISNUMBER(SEARCH("publishing/radio &amp; podcasts", N3488)),"radio &amp; podcasts",ISNUMBER(SEARCH("publishing/translations", N3488)),"translations",ISNUMBER(SEARCH("technology/gadgets", N3488)),"gadgets",ISNUMBER(SEARCH("technology/hardware", N3488)),"hardware",ISNUMBER(SEARCH("technology/makerspaces", N3488)),"makerspaces",ISNUMBER(SEARCH("technology/space exploration", N3488)),"space exploration",ISNUMBER(SEARCH("technology/wearables", N3488)),"wearables",ISNUMBER(SEARCH("technology/web", N3488)),"web",ISNUMBER(SEARCH("theater/musical", N3488)),"musical",ISNUMBER(SEARCH("theater/plays", N3488)),"plays",ISNUMBER(SEARCH("theater/spaces", N3488)),"spaces")</f>
        <v>plays</v>
      </c>
      <c r="S3488" s="6">
        <f t="shared" si="273"/>
        <v>42126.87501157407</v>
      </c>
      <c r="T3488" s="6">
        <f t="shared" si="274"/>
        <v>42158.290972222225</v>
      </c>
    </row>
    <row r="3489" spans="1:20" ht="48" hidden="1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tr">
        <f t="shared" si="272"/>
        <v>theater</v>
      </c>
      <c r="R3489" t="str" cm="1">
        <f t="array" ref="R3489">_xlfn.IFS(ISNUMBER(SEARCH("film &amp; video/television", N3489)),"television",ISNUMBER(SEARCH("film &amp; video/animation", N3489)),"animation",ISNUMBER(SEARCH("film &amp; video/documentary", N3489)),"documentary",ISNUMBER(SEARCH("film &amp; video/drama", N3489)),"drama",ISNUMBER(SEARCH("film &amp; video/science fiction", N3489)),"science fiction",ISNUMBER(SEARCH("film &amp; video/shorts", N3489)),"shorts",ISNUMBER(SEARCH("food/food trucks", N3489)),"food trucks",ISNUMBER(SEARCH("food/restaurants", N3489)),"restaurants",ISNUMBER(SEARCH("food/small batch", N3489)),"small batch",ISNUMBER(SEARCH("games/mobile games", N3489)),"mobile games",ISNUMBER(SEARCH("games/tabletop games", N3489)),"tabletop games",ISNUMBER(SEARCH("games/video games", N3489)),"video games",ISNUMBER(SEARCH("music/classical music", N3489)),"classical music",ISNUMBER(SEARCH("music/electronic music", N3489)),"electronic music",ISNUMBER(SEARCH("music/faith", N3489)),"faith",ISNUMBER(SEARCH("music/indie rock", N3489)),"indie rock",ISNUMBER(SEARCH("music/jazz", N3489)),"jazz",ISNUMBER(SEARCH("music/metal", N3489)),"metal",ISNUMBER(SEARCH("music/pop", N3489)),"pop",ISNUMBER(SEARCH("music/rock", N3489)),"rock",ISNUMBER(SEARCH("music/world music", N3489)),"world music",ISNUMBER(SEARCH("journalism/audio", N3489)),"audio",ISNUMBER(SEARCH("photography/nature", N3489)),"nature",ISNUMBER(SEARCH("photography/people", N3489)),"people",ISNUMBER(SEARCH("photography/photobooks", N3489)),"photobooks",ISNUMBER(SEARCH("photography/places", N3489)),"places",ISNUMBER(SEARCH("publishing/art books", N3489)),"art books",ISNUMBER(SEARCH("publishing/children's books", N3489)),"children's books",ISNUMBER(SEARCH("publishing/fiction", N3489)),"fiction",ISNUMBER(SEARCH("publishing/nonfiction", N3489)),"nonfiction",ISNUMBER(SEARCH("publishing/radio &amp; podcasts", N3489)),"radio &amp; podcasts",ISNUMBER(SEARCH("publishing/translations", N3489)),"translations",ISNUMBER(SEARCH("technology/gadgets", N3489)),"gadgets",ISNUMBER(SEARCH("technology/hardware", N3489)),"hardware",ISNUMBER(SEARCH("technology/makerspaces", N3489)),"makerspaces",ISNUMBER(SEARCH("technology/space exploration", N3489)),"space exploration",ISNUMBER(SEARCH("technology/wearables", N3489)),"wearables",ISNUMBER(SEARCH("technology/web", N3489)),"web",ISNUMBER(SEARCH("theater/musical", N3489)),"musical",ISNUMBER(SEARCH("theater/plays", N3489)),"plays",ISNUMBER(SEARCH("theater/spaces", N3489)),"spaces")</f>
        <v>plays</v>
      </c>
      <c r="S3489" s="6">
        <f t="shared" si="273"/>
        <v>42149.940416666665</v>
      </c>
      <c r="T3489" s="6">
        <f t="shared" si="274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tr">
        <f t="shared" si="272"/>
        <v>theater</v>
      </c>
      <c r="R3490" t="str" cm="1">
        <f t="array" ref="R3490">_xlfn.IFS(ISNUMBER(SEARCH("film &amp; video/television", N3490)),"television",ISNUMBER(SEARCH("film &amp; video/animation", N3490)),"animation",ISNUMBER(SEARCH("film &amp; video/documentary", N3490)),"documentary",ISNUMBER(SEARCH("film &amp; video/drama", N3490)),"drama",ISNUMBER(SEARCH("film &amp; video/science fiction", N3490)),"science fiction",ISNUMBER(SEARCH("film &amp; video/shorts", N3490)),"shorts",ISNUMBER(SEARCH("food/food trucks", N3490)),"food trucks",ISNUMBER(SEARCH("food/restaurants", N3490)),"restaurants",ISNUMBER(SEARCH("food/small batch", N3490)),"small batch",ISNUMBER(SEARCH("games/mobile games", N3490)),"mobile games",ISNUMBER(SEARCH("games/tabletop games", N3490)),"tabletop games",ISNUMBER(SEARCH("games/video games", N3490)),"video games",ISNUMBER(SEARCH("music/classical music", N3490)),"classical music",ISNUMBER(SEARCH("music/electronic music", N3490)),"electronic music",ISNUMBER(SEARCH("music/faith", N3490)),"faith",ISNUMBER(SEARCH("music/indie rock", N3490)),"indie rock",ISNUMBER(SEARCH("music/jazz", N3490)),"jazz",ISNUMBER(SEARCH("music/metal", N3490)),"metal",ISNUMBER(SEARCH("music/pop", N3490)),"pop",ISNUMBER(SEARCH("music/rock", N3490)),"rock",ISNUMBER(SEARCH("music/world music", N3490)),"world music",ISNUMBER(SEARCH("journalism/audio", N3490)),"audio",ISNUMBER(SEARCH("photography/nature", N3490)),"nature",ISNUMBER(SEARCH("photography/people", N3490)),"people",ISNUMBER(SEARCH("photography/photobooks", N3490)),"photobooks",ISNUMBER(SEARCH("photography/places", N3490)),"places",ISNUMBER(SEARCH("publishing/art books", N3490)),"art books",ISNUMBER(SEARCH("publishing/children's books", N3490)),"children's books",ISNUMBER(SEARCH("publishing/fiction", N3490)),"fiction",ISNUMBER(SEARCH("publishing/nonfiction", N3490)),"nonfiction",ISNUMBER(SEARCH("publishing/radio &amp; podcasts", N3490)),"radio &amp; podcasts",ISNUMBER(SEARCH("publishing/translations", N3490)),"translations",ISNUMBER(SEARCH("technology/gadgets", N3490)),"gadgets",ISNUMBER(SEARCH("technology/hardware", N3490)),"hardware",ISNUMBER(SEARCH("technology/makerspaces", N3490)),"makerspaces",ISNUMBER(SEARCH("technology/space exploration", N3490)),"space exploration",ISNUMBER(SEARCH("technology/wearables", N3490)),"wearables",ISNUMBER(SEARCH("technology/web", N3490)),"web",ISNUMBER(SEARCH("theater/musical", N3490)),"musical",ISNUMBER(SEARCH("theater/plays", N3490)),"plays",ISNUMBER(SEARCH("theater/spaces", N3490)),"spaces")</f>
        <v>plays</v>
      </c>
      <c r="S3490" s="6">
        <f t="shared" si="273"/>
        <v>42087.768055555556</v>
      </c>
      <c r="T3490" s="6">
        <f t="shared" si="274"/>
        <v>42111.666666666672</v>
      </c>
    </row>
    <row r="3491" spans="1:20" ht="48" hidden="1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tr">
        <f t="shared" si="272"/>
        <v>theater</v>
      </c>
      <c r="R3491" t="str" cm="1">
        <f t="array" ref="R3491">_xlfn.IFS(ISNUMBER(SEARCH("film &amp; video/television", N3491)),"television",ISNUMBER(SEARCH("film &amp; video/animation", N3491)),"animation",ISNUMBER(SEARCH("film &amp; video/documentary", N3491)),"documentary",ISNUMBER(SEARCH("film &amp; video/drama", N3491)),"drama",ISNUMBER(SEARCH("film &amp; video/science fiction", N3491)),"science fiction",ISNUMBER(SEARCH("film &amp; video/shorts", N3491)),"shorts",ISNUMBER(SEARCH("food/food trucks", N3491)),"food trucks",ISNUMBER(SEARCH("food/restaurants", N3491)),"restaurants",ISNUMBER(SEARCH("food/small batch", N3491)),"small batch",ISNUMBER(SEARCH("games/mobile games", N3491)),"mobile games",ISNUMBER(SEARCH("games/tabletop games", N3491)),"tabletop games",ISNUMBER(SEARCH("games/video games", N3491)),"video games",ISNUMBER(SEARCH("music/classical music", N3491)),"classical music",ISNUMBER(SEARCH("music/electronic music", N3491)),"electronic music",ISNUMBER(SEARCH("music/faith", N3491)),"faith",ISNUMBER(SEARCH("music/indie rock", N3491)),"indie rock",ISNUMBER(SEARCH("music/jazz", N3491)),"jazz",ISNUMBER(SEARCH("music/metal", N3491)),"metal",ISNUMBER(SEARCH("music/pop", N3491)),"pop",ISNUMBER(SEARCH("music/rock", N3491)),"rock",ISNUMBER(SEARCH("music/world music", N3491)),"world music",ISNUMBER(SEARCH("journalism/audio", N3491)),"audio",ISNUMBER(SEARCH("photography/nature", N3491)),"nature",ISNUMBER(SEARCH("photography/people", N3491)),"people",ISNUMBER(SEARCH("photography/photobooks", N3491)),"photobooks",ISNUMBER(SEARCH("photography/places", N3491)),"places",ISNUMBER(SEARCH("publishing/art books", N3491)),"art books",ISNUMBER(SEARCH("publishing/children's books", N3491)),"children's books",ISNUMBER(SEARCH("publishing/fiction", N3491)),"fiction",ISNUMBER(SEARCH("publishing/nonfiction", N3491)),"nonfiction",ISNUMBER(SEARCH("publishing/radio &amp; podcasts", N3491)),"radio &amp; podcasts",ISNUMBER(SEARCH("publishing/translations", N3491)),"translations",ISNUMBER(SEARCH("technology/gadgets", N3491)),"gadgets",ISNUMBER(SEARCH("technology/hardware", N3491)),"hardware",ISNUMBER(SEARCH("technology/makerspaces", N3491)),"makerspaces",ISNUMBER(SEARCH("technology/space exploration", N3491)),"space exploration",ISNUMBER(SEARCH("technology/wearables", N3491)),"wearables",ISNUMBER(SEARCH("technology/web", N3491)),"web",ISNUMBER(SEARCH("theater/musical", N3491)),"musical",ISNUMBER(SEARCH("theater/plays", N3491)),"plays",ISNUMBER(SEARCH("theater/spaces", N3491)),"spaces")</f>
        <v>plays</v>
      </c>
      <c r="S3491" s="6">
        <f t="shared" si="273"/>
        <v>41753.635775462964</v>
      </c>
      <c r="T3491" s="6">
        <f t="shared" si="274"/>
        <v>41783.875</v>
      </c>
    </row>
    <row r="3492" spans="1:20" ht="48" hidden="1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tr">
        <f t="shared" si="272"/>
        <v>theater</v>
      </c>
      <c r="R3492" t="str" cm="1">
        <f t="array" ref="R3492">_xlfn.IFS(ISNUMBER(SEARCH("film &amp; video/television", N3492)),"television",ISNUMBER(SEARCH("film &amp; video/animation", N3492)),"animation",ISNUMBER(SEARCH("film &amp; video/documentary", N3492)),"documentary",ISNUMBER(SEARCH("film &amp; video/drama", N3492)),"drama",ISNUMBER(SEARCH("film &amp; video/science fiction", N3492)),"science fiction",ISNUMBER(SEARCH("film &amp; video/shorts", N3492)),"shorts",ISNUMBER(SEARCH("food/food trucks", N3492)),"food trucks",ISNUMBER(SEARCH("food/restaurants", N3492)),"restaurants",ISNUMBER(SEARCH("food/small batch", N3492)),"small batch",ISNUMBER(SEARCH("games/mobile games", N3492)),"mobile games",ISNUMBER(SEARCH("games/tabletop games", N3492)),"tabletop games",ISNUMBER(SEARCH("games/video games", N3492)),"video games",ISNUMBER(SEARCH("music/classical music", N3492)),"classical music",ISNUMBER(SEARCH("music/electronic music", N3492)),"electronic music",ISNUMBER(SEARCH("music/faith", N3492)),"faith",ISNUMBER(SEARCH("music/indie rock", N3492)),"indie rock",ISNUMBER(SEARCH("music/jazz", N3492)),"jazz",ISNUMBER(SEARCH("music/metal", N3492)),"metal",ISNUMBER(SEARCH("music/pop", N3492)),"pop",ISNUMBER(SEARCH("music/rock", N3492)),"rock",ISNUMBER(SEARCH("music/world music", N3492)),"world music",ISNUMBER(SEARCH("journalism/audio", N3492)),"audio",ISNUMBER(SEARCH("photography/nature", N3492)),"nature",ISNUMBER(SEARCH("photography/people", N3492)),"people",ISNUMBER(SEARCH("photography/photobooks", N3492)),"photobooks",ISNUMBER(SEARCH("photography/places", N3492)),"places",ISNUMBER(SEARCH("publishing/art books", N3492)),"art books",ISNUMBER(SEARCH("publishing/children's books", N3492)),"children's books",ISNUMBER(SEARCH("publishing/fiction", N3492)),"fiction",ISNUMBER(SEARCH("publishing/nonfiction", N3492)),"nonfiction",ISNUMBER(SEARCH("publishing/radio &amp; podcasts", N3492)),"radio &amp; podcasts",ISNUMBER(SEARCH("publishing/translations", N3492)),"translations",ISNUMBER(SEARCH("technology/gadgets", N3492)),"gadgets",ISNUMBER(SEARCH("technology/hardware", N3492)),"hardware",ISNUMBER(SEARCH("technology/makerspaces", N3492)),"makerspaces",ISNUMBER(SEARCH("technology/space exploration", N3492)),"space exploration",ISNUMBER(SEARCH("technology/wearables", N3492)),"wearables",ISNUMBER(SEARCH("technology/web", N3492)),"web",ISNUMBER(SEARCH("theater/musical", N3492)),"musical",ISNUMBER(SEARCH("theater/plays", N3492)),"plays",ISNUMBER(SEARCH("theater/spaces", N3492)),"spaces")</f>
        <v>plays</v>
      </c>
      <c r="S3492" s="6">
        <f t="shared" si="273"/>
        <v>42443.802361111113</v>
      </c>
      <c r="T3492" s="6">
        <f t="shared" si="274"/>
        <v>42473.802361111113</v>
      </c>
    </row>
    <row r="3493" spans="1:20" ht="48" hidden="1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tr">
        <f t="shared" si="272"/>
        <v>theater</v>
      </c>
      <c r="R3493" t="str" cm="1">
        <f t="array" ref="R3493">_xlfn.IFS(ISNUMBER(SEARCH("film &amp; video/television", N3493)),"television",ISNUMBER(SEARCH("film &amp; video/animation", N3493)),"animation",ISNUMBER(SEARCH("film &amp; video/documentary", N3493)),"documentary",ISNUMBER(SEARCH("film &amp; video/drama", N3493)),"drama",ISNUMBER(SEARCH("film &amp; video/science fiction", N3493)),"science fiction",ISNUMBER(SEARCH("film &amp; video/shorts", N3493)),"shorts",ISNUMBER(SEARCH("food/food trucks", N3493)),"food trucks",ISNUMBER(SEARCH("food/restaurants", N3493)),"restaurants",ISNUMBER(SEARCH("food/small batch", N3493)),"small batch",ISNUMBER(SEARCH("games/mobile games", N3493)),"mobile games",ISNUMBER(SEARCH("games/tabletop games", N3493)),"tabletop games",ISNUMBER(SEARCH("games/video games", N3493)),"video games",ISNUMBER(SEARCH("music/classical music", N3493)),"classical music",ISNUMBER(SEARCH("music/electronic music", N3493)),"electronic music",ISNUMBER(SEARCH("music/faith", N3493)),"faith",ISNUMBER(SEARCH("music/indie rock", N3493)),"indie rock",ISNUMBER(SEARCH("music/jazz", N3493)),"jazz",ISNUMBER(SEARCH("music/metal", N3493)),"metal",ISNUMBER(SEARCH("music/pop", N3493)),"pop",ISNUMBER(SEARCH("music/rock", N3493)),"rock",ISNUMBER(SEARCH("music/world music", N3493)),"world music",ISNUMBER(SEARCH("journalism/audio", N3493)),"audio",ISNUMBER(SEARCH("photography/nature", N3493)),"nature",ISNUMBER(SEARCH("photography/people", N3493)),"people",ISNUMBER(SEARCH("photography/photobooks", N3493)),"photobooks",ISNUMBER(SEARCH("photography/places", N3493)),"places",ISNUMBER(SEARCH("publishing/art books", N3493)),"art books",ISNUMBER(SEARCH("publishing/children's books", N3493)),"children's books",ISNUMBER(SEARCH("publishing/fiction", N3493)),"fiction",ISNUMBER(SEARCH("publishing/nonfiction", N3493)),"nonfiction",ISNUMBER(SEARCH("publishing/radio &amp; podcasts", N3493)),"radio &amp; podcasts",ISNUMBER(SEARCH("publishing/translations", N3493)),"translations",ISNUMBER(SEARCH("technology/gadgets", N3493)),"gadgets",ISNUMBER(SEARCH("technology/hardware", N3493)),"hardware",ISNUMBER(SEARCH("technology/makerspaces", N3493)),"makerspaces",ISNUMBER(SEARCH("technology/space exploration", N3493)),"space exploration",ISNUMBER(SEARCH("technology/wearables", N3493)),"wearables",ISNUMBER(SEARCH("technology/web", N3493)),"web",ISNUMBER(SEARCH("theater/musical", N3493)),"musical",ISNUMBER(SEARCH("theater/plays", N3493)),"plays",ISNUMBER(SEARCH("theater/spaces", N3493)),"spaces")</f>
        <v>plays</v>
      </c>
      <c r="S3493" s="6">
        <f t="shared" si="273"/>
        <v>42121.249814814815</v>
      </c>
      <c r="T3493" s="6">
        <f t="shared" si="274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tr">
        <f t="shared" si="272"/>
        <v>theater</v>
      </c>
      <c r="R3494" t="str" cm="1">
        <f t="array" ref="R3494">_xlfn.IFS(ISNUMBER(SEARCH("film &amp; video/television", N3494)),"television",ISNUMBER(SEARCH("film &amp; video/animation", N3494)),"animation",ISNUMBER(SEARCH("film &amp; video/documentary", N3494)),"documentary",ISNUMBER(SEARCH("film &amp; video/drama", N3494)),"drama",ISNUMBER(SEARCH("film &amp; video/science fiction", N3494)),"science fiction",ISNUMBER(SEARCH("film &amp; video/shorts", N3494)),"shorts",ISNUMBER(SEARCH("food/food trucks", N3494)),"food trucks",ISNUMBER(SEARCH("food/restaurants", N3494)),"restaurants",ISNUMBER(SEARCH("food/small batch", N3494)),"small batch",ISNUMBER(SEARCH("games/mobile games", N3494)),"mobile games",ISNUMBER(SEARCH("games/tabletop games", N3494)),"tabletop games",ISNUMBER(SEARCH("games/video games", N3494)),"video games",ISNUMBER(SEARCH("music/classical music", N3494)),"classical music",ISNUMBER(SEARCH("music/electronic music", N3494)),"electronic music",ISNUMBER(SEARCH("music/faith", N3494)),"faith",ISNUMBER(SEARCH("music/indie rock", N3494)),"indie rock",ISNUMBER(SEARCH("music/jazz", N3494)),"jazz",ISNUMBER(SEARCH("music/metal", N3494)),"metal",ISNUMBER(SEARCH("music/pop", N3494)),"pop",ISNUMBER(SEARCH("music/rock", N3494)),"rock",ISNUMBER(SEARCH("music/world music", N3494)),"world music",ISNUMBER(SEARCH("journalism/audio", N3494)),"audio",ISNUMBER(SEARCH("photography/nature", N3494)),"nature",ISNUMBER(SEARCH("photography/people", N3494)),"people",ISNUMBER(SEARCH("photography/photobooks", N3494)),"photobooks",ISNUMBER(SEARCH("photography/places", N3494)),"places",ISNUMBER(SEARCH("publishing/art books", N3494)),"art books",ISNUMBER(SEARCH("publishing/children's books", N3494)),"children's books",ISNUMBER(SEARCH("publishing/fiction", N3494)),"fiction",ISNUMBER(SEARCH("publishing/nonfiction", N3494)),"nonfiction",ISNUMBER(SEARCH("publishing/radio &amp; podcasts", N3494)),"radio &amp; podcasts",ISNUMBER(SEARCH("publishing/translations", N3494)),"translations",ISNUMBER(SEARCH("technology/gadgets", N3494)),"gadgets",ISNUMBER(SEARCH("technology/hardware", N3494)),"hardware",ISNUMBER(SEARCH("technology/makerspaces", N3494)),"makerspaces",ISNUMBER(SEARCH("technology/space exploration", N3494)),"space exploration",ISNUMBER(SEARCH("technology/wearables", N3494)),"wearables",ISNUMBER(SEARCH("technology/web", N3494)),"web",ISNUMBER(SEARCH("theater/musical", N3494)),"musical",ISNUMBER(SEARCH("theater/plays", N3494)),"plays",ISNUMBER(SEARCH("theater/spaces", N3494)),"spaces")</f>
        <v>plays</v>
      </c>
      <c r="S3494" s="6">
        <f t="shared" si="273"/>
        <v>42268.009224537032</v>
      </c>
      <c r="T3494" s="6">
        <f t="shared" si="274"/>
        <v>42303.009224537032</v>
      </c>
    </row>
    <row r="3495" spans="1:20" ht="48" hidden="1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tr">
        <f t="shared" si="272"/>
        <v>theater</v>
      </c>
      <c r="R3495" t="str" cm="1">
        <f t="array" ref="R3495">_xlfn.IFS(ISNUMBER(SEARCH("film &amp; video/television", N3495)),"television",ISNUMBER(SEARCH("film &amp; video/animation", N3495)),"animation",ISNUMBER(SEARCH("film &amp; video/documentary", N3495)),"documentary",ISNUMBER(SEARCH("film &amp; video/drama", N3495)),"drama",ISNUMBER(SEARCH("film &amp; video/science fiction", N3495)),"science fiction",ISNUMBER(SEARCH("film &amp; video/shorts", N3495)),"shorts",ISNUMBER(SEARCH("food/food trucks", N3495)),"food trucks",ISNUMBER(SEARCH("food/restaurants", N3495)),"restaurants",ISNUMBER(SEARCH("food/small batch", N3495)),"small batch",ISNUMBER(SEARCH("games/mobile games", N3495)),"mobile games",ISNUMBER(SEARCH("games/tabletop games", N3495)),"tabletop games",ISNUMBER(SEARCH("games/video games", N3495)),"video games",ISNUMBER(SEARCH("music/classical music", N3495)),"classical music",ISNUMBER(SEARCH("music/electronic music", N3495)),"electronic music",ISNUMBER(SEARCH("music/faith", N3495)),"faith",ISNUMBER(SEARCH("music/indie rock", N3495)),"indie rock",ISNUMBER(SEARCH("music/jazz", N3495)),"jazz",ISNUMBER(SEARCH("music/metal", N3495)),"metal",ISNUMBER(SEARCH("music/pop", N3495)),"pop",ISNUMBER(SEARCH("music/rock", N3495)),"rock",ISNUMBER(SEARCH("music/world music", N3495)),"world music",ISNUMBER(SEARCH("journalism/audio", N3495)),"audio",ISNUMBER(SEARCH("photography/nature", N3495)),"nature",ISNUMBER(SEARCH("photography/people", N3495)),"people",ISNUMBER(SEARCH("photography/photobooks", N3495)),"photobooks",ISNUMBER(SEARCH("photography/places", N3495)),"places",ISNUMBER(SEARCH("publishing/art books", N3495)),"art books",ISNUMBER(SEARCH("publishing/children's books", N3495)),"children's books",ISNUMBER(SEARCH("publishing/fiction", N3495)),"fiction",ISNUMBER(SEARCH("publishing/nonfiction", N3495)),"nonfiction",ISNUMBER(SEARCH("publishing/radio &amp; podcasts", N3495)),"radio &amp; podcasts",ISNUMBER(SEARCH("publishing/translations", N3495)),"translations",ISNUMBER(SEARCH("technology/gadgets", N3495)),"gadgets",ISNUMBER(SEARCH("technology/hardware", N3495)),"hardware",ISNUMBER(SEARCH("technology/makerspaces", N3495)),"makerspaces",ISNUMBER(SEARCH("technology/space exploration", N3495)),"space exploration",ISNUMBER(SEARCH("technology/wearables", N3495)),"wearables",ISNUMBER(SEARCH("technology/web", N3495)),"web",ISNUMBER(SEARCH("theater/musical", N3495)),"musical",ISNUMBER(SEARCH("theater/plays", N3495)),"plays",ISNUMBER(SEARCH("theater/spaces", N3495)),"spaces")</f>
        <v>plays</v>
      </c>
      <c r="S3495" s="6">
        <f t="shared" si="273"/>
        <v>41848.866157407407</v>
      </c>
      <c r="T3495" s="6">
        <f t="shared" si="274"/>
        <v>41868.21597222222</v>
      </c>
    </row>
    <row r="3496" spans="1:20" ht="48" hidden="1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tr">
        <f t="shared" si="272"/>
        <v>theater</v>
      </c>
      <c r="R3496" t="str" cm="1">
        <f t="array" ref="R3496">_xlfn.IFS(ISNUMBER(SEARCH("film &amp; video/television", N3496)),"television",ISNUMBER(SEARCH("film &amp; video/animation", N3496)),"animation",ISNUMBER(SEARCH("film &amp; video/documentary", N3496)),"documentary",ISNUMBER(SEARCH("film &amp; video/drama", N3496)),"drama",ISNUMBER(SEARCH("film &amp; video/science fiction", N3496)),"science fiction",ISNUMBER(SEARCH("film &amp; video/shorts", N3496)),"shorts",ISNUMBER(SEARCH("food/food trucks", N3496)),"food trucks",ISNUMBER(SEARCH("food/restaurants", N3496)),"restaurants",ISNUMBER(SEARCH("food/small batch", N3496)),"small batch",ISNUMBER(SEARCH("games/mobile games", N3496)),"mobile games",ISNUMBER(SEARCH("games/tabletop games", N3496)),"tabletop games",ISNUMBER(SEARCH("games/video games", N3496)),"video games",ISNUMBER(SEARCH("music/classical music", N3496)),"classical music",ISNUMBER(SEARCH("music/electronic music", N3496)),"electronic music",ISNUMBER(SEARCH("music/faith", N3496)),"faith",ISNUMBER(SEARCH("music/indie rock", N3496)),"indie rock",ISNUMBER(SEARCH("music/jazz", N3496)),"jazz",ISNUMBER(SEARCH("music/metal", N3496)),"metal",ISNUMBER(SEARCH("music/pop", N3496)),"pop",ISNUMBER(SEARCH("music/rock", N3496)),"rock",ISNUMBER(SEARCH("music/world music", N3496)),"world music",ISNUMBER(SEARCH("journalism/audio", N3496)),"audio",ISNUMBER(SEARCH("photography/nature", N3496)),"nature",ISNUMBER(SEARCH("photography/people", N3496)),"people",ISNUMBER(SEARCH("photography/photobooks", N3496)),"photobooks",ISNUMBER(SEARCH("photography/places", N3496)),"places",ISNUMBER(SEARCH("publishing/art books", N3496)),"art books",ISNUMBER(SEARCH("publishing/children's books", N3496)),"children's books",ISNUMBER(SEARCH("publishing/fiction", N3496)),"fiction",ISNUMBER(SEARCH("publishing/nonfiction", N3496)),"nonfiction",ISNUMBER(SEARCH("publishing/radio &amp; podcasts", N3496)),"radio &amp; podcasts",ISNUMBER(SEARCH("publishing/translations", N3496)),"translations",ISNUMBER(SEARCH("technology/gadgets", N3496)),"gadgets",ISNUMBER(SEARCH("technology/hardware", N3496)),"hardware",ISNUMBER(SEARCH("technology/makerspaces", N3496)),"makerspaces",ISNUMBER(SEARCH("technology/space exploration", N3496)),"space exploration",ISNUMBER(SEARCH("technology/wearables", N3496)),"wearables",ISNUMBER(SEARCH("technology/web", N3496)),"web",ISNUMBER(SEARCH("theater/musical", N3496)),"musical",ISNUMBER(SEARCH("theater/plays", N3496)),"plays",ISNUMBER(SEARCH("theater/spaces", N3496)),"spaces")</f>
        <v>plays</v>
      </c>
      <c r="S3496" s="6">
        <f t="shared" si="273"/>
        <v>42689.214988425927</v>
      </c>
      <c r="T3496" s="6">
        <f t="shared" si="274"/>
        <v>42700.25</v>
      </c>
    </row>
    <row r="3497" spans="1:20" ht="48" hidden="1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tr">
        <f t="shared" si="272"/>
        <v>theater</v>
      </c>
      <c r="R3497" t="str" cm="1">
        <f t="array" ref="R3497">_xlfn.IFS(ISNUMBER(SEARCH("film &amp; video/television", N3497)),"television",ISNUMBER(SEARCH("film &amp; video/animation", N3497)),"animation",ISNUMBER(SEARCH("film &amp; video/documentary", N3497)),"documentary",ISNUMBER(SEARCH("film &amp; video/drama", N3497)),"drama",ISNUMBER(SEARCH("film &amp; video/science fiction", N3497)),"science fiction",ISNUMBER(SEARCH("film &amp; video/shorts", N3497)),"shorts",ISNUMBER(SEARCH("food/food trucks", N3497)),"food trucks",ISNUMBER(SEARCH("food/restaurants", N3497)),"restaurants",ISNUMBER(SEARCH("food/small batch", N3497)),"small batch",ISNUMBER(SEARCH("games/mobile games", N3497)),"mobile games",ISNUMBER(SEARCH("games/tabletop games", N3497)),"tabletop games",ISNUMBER(SEARCH("games/video games", N3497)),"video games",ISNUMBER(SEARCH("music/classical music", N3497)),"classical music",ISNUMBER(SEARCH("music/electronic music", N3497)),"electronic music",ISNUMBER(SEARCH("music/faith", N3497)),"faith",ISNUMBER(SEARCH("music/indie rock", N3497)),"indie rock",ISNUMBER(SEARCH("music/jazz", N3497)),"jazz",ISNUMBER(SEARCH("music/metal", N3497)),"metal",ISNUMBER(SEARCH("music/pop", N3497)),"pop",ISNUMBER(SEARCH("music/rock", N3497)),"rock",ISNUMBER(SEARCH("music/world music", N3497)),"world music",ISNUMBER(SEARCH("journalism/audio", N3497)),"audio",ISNUMBER(SEARCH("photography/nature", N3497)),"nature",ISNUMBER(SEARCH("photography/people", N3497)),"people",ISNUMBER(SEARCH("photography/photobooks", N3497)),"photobooks",ISNUMBER(SEARCH("photography/places", N3497)),"places",ISNUMBER(SEARCH("publishing/art books", N3497)),"art books",ISNUMBER(SEARCH("publishing/children's books", N3497)),"children's books",ISNUMBER(SEARCH("publishing/fiction", N3497)),"fiction",ISNUMBER(SEARCH("publishing/nonfiction", N3497)),"nonfiction",ISNUMBER(SEARCH("publishing/radio &amp; podcasts", N3497)),"radio &amp; podcasts",ISNUMBER(SEARCH("publishing/translations", N3497)),"translations",ISNUMBER(SEARCH("technology/gadgets", N3497)),"gadgets",ISNUMBER(SEARCH("technology/hardware", N3497)),"hardware",ISNUMBER(SEARCH("technology/makerspaces", N3497)),"makerspaces",ISNUMBER(SEARCH("technology/space exploration", N3497)),"space exploration",ISNUMBER(SEARCH("technology/wearables", N3497)),"wearables",ISNUMBER(SEARCH("technology/web", N3497)),"web",ISNUMBER(SEARCH("theater/musical", N3497)),"musical",ISNUMBER(SEARCH("theater/plays", N3497)),"plays",ISNUMBER(SEARCH("theater/spaces", N3497)),"spaces")</f>
        <v>plays</v>
      </c>
      <c r="S3497" s="6">
        <f t="shared" si="273"/>
        <v>41915.762835648151</v>
      </c>
      <c r="T3497" s="6">
        <f t="shared" si="274"/>
        <v>41944.720833333333</v>
      </c>
    </row>
    <row r="3498" spans="1:20" ht="48" hidden="1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tr">
        <f t="shared" si="272"/>
        <v>theater</v>
      </c>
      <c r="R3498" t="str" cm="1">
        <f t="array" ref="R3498">_xlfn.IFS(ISNUMBER(SEARCH("film &amp; video/television", N3498)),"television",ISNUMBER(SEARCH("film &amp; video/animation", N3498)),"animation",ISNUMBER(SEARCH("film &amp; video/documentary", N3498)),"documentary",ISNUMBER(SEARCH("film &amp; video/drama", N3498)),"drama",ISNUMBER(SEARCH("film &amp; video/science fiction", N3498)),"science fiction",ISNUMBER(SEARCH("film &amp; video/shorts", N3498)),"shorts",ISNUMBER(SEARCH("food/food trucks", N3498)),"food trucks",ISNUMBER(SEARCH("food/restaurants", N3498)),"restaurants",ISNUMBER(SEARCH("food/small batch", N3498)),"small batch",ISNUMBER(SEARCH("games/mobile games", N3498)),"mobile games",ISNUMBER(SEARCH("games/tabletop games", N3498)),"tabletop games",ISNUMBER(SEARCH("games/video games", N3498)),"video games",ISNUMBER(SEARCH("music/classical music", N3498)),"classical music",ISNUMBER(SEARCH("music/electronic music", N3498)),"electronic music",ISNUMBER(SEARCH("music/faith", N3498)),"faith",ISNUMBER(SEARCH("music/indie rock", N3498)),"indie rock",ISNUMBER(SEARCH("music/jazz", N3498)),"jazz",ISNUMBER(SEARCH("music/metal", N3498)),"metal",ISNUMBER(SEARCH("music/pop", N3498)),"pop",ISNUMBER(SEARCH("music/rock", N3498)),"rock",ISNUMBER(SEARCH("music/world music", N3498)),"world music",ISNUMBER(SEARCH("journalism/audio", N3498)),"audio",ISNUMBER(SEARCH("photography/nature", N3498)),"nature",ISNUMBER(SEARCH("photography/people", N3498)),"people",ISNUMBER(SEARCH("photography/photobooks", N3498)),"photobooks",ISNUMBER(SEARCH("photography/places", N3498)),"places",ISNUMBER(SEARCH("publishing/art books", N3498)),"art books",ISNUMBER(SEARCH("publishing/children's books", N3498)),"children's books",ISNUMBER(SEARCH("publishing/fiction", N3498)),"fiction",ISNUMBER(SEARCH("publishing/nonfiction", N3498)),"nonfiction",ISNUMBER(SEARCH("publishing/radio &amp; podcasts", N3498)),"radio &amp; podcasts",ISNUMBER(SEARCH("publishing/translations", N3498)),"translations",ISNUMBER(SEARCH("technology/gadgets", N3498)),"gadgets",ISNUMBER(SEARCH("technology/hardware", N3498)),"hardware",ISNUMBER(SEARCH("technology/makerspaces", N3498)),"makerspaces",ISNUMBER(SEARCH("technology/space exploration", N3498)),"space exploration",ISNUMBER(SEARCH("technology/wearables", N3498)),"wearables",ISNUMBER(SEARCH("technology/web", N3498)),"web",ISNUMBER(SEARCH("theater/musical", N3498)),"musical",ISNUMBER(SEARCH("theater/plays", N3498)),"plays",ISNUMBER(SEARCH("theater/spaces", N3498)),"spaces")</f>
        <v>plays</v>
      </c>
      <c r="S3498" s="6">
        <f t="shared" si="273"/>
        <v>42584.846828703703</v>
      </c>
      <c r="T3498" s="6">
        <f t="shared" si="274"/>
        <v>42624.846828703703</v>
      </c>
    </row>
    <row r="3499" spans="1:20" ht="48" hidden="1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tr">
        <f t="shared" si="272"/>
        <v>theater</v>
      </c>
      <c r="R3499" t="str" cm="1">
        <f t="array" ref="R3499">_xlfn.IFS(ISNUMBER(SEARCH("film &amp; video/television", N3499)),"television",ISNUMBER(SEARCH("film &amp; video/animation", N3499)),"animation",ISNUMBER(SEARCH("film &amp; video/documentary", N3499)),"documentary",ISNUMBER(SEARCH("film &amp; video/drama", N3499)),"drama",ISNUMBER(SEARCH("film &amp; video/science fiction", N3499)),"science fiction",ISNUMBER(SEARCH("film &amp; video/shorts", N3499)),"shorts",ISNUMBER(SEARCH("food/food trucks", N3499)),"food trucks",ISNUMBER(SEARCH("food/restaurants", N3499)),"restaurants",ISNUMBER(SEARCH("food/small batch", N3499)),"small batch",ISNUMBER(SEARCH("games/mobile games", N3499)),"mobile games",ISNUMBER(SEARCH("games/tabletop games", N3499)),"tabletop games",ISNUMBER(SEARCH("games/video games", N3499)),"video games",ISNUMBER(SEARCH("music/classical music", N3499)),"classical music",ISNUMBER(SEARCH("music/electronic music", N3499)),"electronic music",ISNUMBER(SEARCH("music/faith", N3499)),"faith",ISNUMBER(SEARCH("music/indie rock", N3499)),"indie rock",ISNUMBER(SEARCH("music/jazz", N3499)),"jazz",ISNUMBER(SEARCH("music/metal", N3499)),"metal",ISNUMBER(SEARCH("music/pop", N3499)),"pop",ISNUMBER(SEARCH("music/rock", N3499)),"rock",ISNUMBER(SEARCH("music/world music", N3499)),"world music",ISNUMBER(SEARCH("journalism/audio", N3499)),"audio",ISNUMBER(SEARCH("photography/nature", N3499)),"nature",ISNUMBER(SEARCH("photography/people", N3499)),"people",ISNUMBER(SEARCH("photography/photobooks", N3499)),"photobooks",ISNUMBER(SEARCH("photography/places", N3499)),"places",ISNUMBER(SEARCH("publishing/art books", N3499)),"art books",ISNUMBER(SEARCH("publishing/children's books", N3499)),"children's books",ISNUMBER(SEARCH("publishing/fiction", N3499)),"fiction",ISNUMBER(SEARCH("publishing/nonfiction", N3499)),"nonfiction",ISNUMBER(SEARCH("publishing/radio &amp; podcasts", N3499)),"radio &amp; podcasts",ISNUMBER(SEARCH("publishing/translations", N3499)),"translations",ISNUMBER(SEARCH("technology/gadgets", N3499)),"gadgets",ISNUMBER(SEARCH("technology/hardware", N3499)),"hardware",ISNUMBER(SEARCH("technology/makerspaces", N3499)),"makerspaces",ISNUMBER(SEARCH("technology/space exploration", N3499)),"space exploration",ISNUMBER(SEARCH("technology/wearables", N3499)),"wearables",ISNUMBER(SEARCH("technology/web", N3499)),"web",ISNUMBER(SEARCH("theater/musical", N3499)),"musical",ISNUMBER(SEARCH("theater/plays", N3499)),"plays",ISNUMBER(SEARCH("theater/spaces", N3499)),"spaces")</f>
        <v>plays</v>
      </c>
      <c r="S3499" s="6">
        <f t="shared" si="273"/>
        <v>42511.741944444439</v>
      </c>
      <c r="T3499" s="6">
        <f t="shared" si="274"/>
        <v>42523.916666666672</v>
      </c>
    </row>
    <row r="3500" spans="1:20" ht="48" hidden="1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tr">
        <f t="shared" si="272"/>
        <v>theater</v>
      </c>
      <c r="R3500" t="str" cm="1">
        <f t="array" ref="R3500">_xlfn.IFS(ISNUMBER(SEARCH("film &amp; video/television", N3500)),"television",ISNUMBER(SEARCH("film &amp; video/animation", N3500)),"animation",ISNUMBER(SEARCH("film &amp; video/documentary", N3500)),"documentary",ISNUMBER(SEARCH("film &amp; video/drama", N3500)),"drama",ISNUMBER(SEARCH("film &amp; video/science fiction", N3500)),"science fiction",ISNUMBER(SEARCH("film &amp; video/shorts", N3500)),"shorts",ISNUMBER(SEARCH("food/food trucks", N3500)),"food trucks",ISNUMBER(SEARCH("food/restaurants", N3500)),"restaurants",ISNUMBER(SEARCH("food/small batch", N3500)),"small batch",ISNUMBER(SEARCH("games/mobile games", N3500)),"mobile games",ISNUMBER(SEARCH("games/tabletop games", N3500)),"tabletop games",ISNUMBER(SEARCH("games/video games", N3500)),"video games",ISNUMBER(SEARCH("music/classical music", N3500)),"classical music",ISNUMBER(SEARCH("music/electronic music", N3500)),"electronic music",ISNUMBER(SEARCH("music/faith", N3500)),"faith",ISNUMBER(SEARCH("music/indie rock", N3500)),"indie rock",ISNUMBER(SEARCH("music/jazz", N3500)),"jazz",ISNUMBER(SEARCH("music/metal", N3500)),"metal",ISNUMBER(SEARCH("music/pop", N3500)),"pop",ISNUMBER(SEARCH("music/rock", N3500)),"rock",ISNUMBER(SEARCH("music/world music", N3500)),"world music",ISNUMBER(SEARCH("journalism/audio", N3500)),"audio",ISNUMBER(SEARCH("photography/nature", N3500)),"nature",ISNUMBER(SEARCH("photography/people", N3500)),"people",ISNUMBER(SEARCH("photography/photobooks", N3500)),"photobooks",ISNUMBER(SEARCH("photography/places", N3500)),"places",ISNUMBER(SEARCH("publishing/art books", N3500)),"art books",ISNUMBER(SEARCH("publishing/children's books", N3500)),"children's books",ISNUMBER(SEARCH("publishing/fiction", N3500)),"fiction",ISNUMBER(SEARCH("publishing/nonfiction", N3500)),"nonfiction",ISNUMBER(SEARCH("publishing/radio &amp; podcasts", N3500)),"radio &amp; podcasts",ISNUMBER(SEARCH("publishing/translations", N3500)),"translations",ISNUMBER(SEARCH("technology/gadgets", N3500)),"gadgets",ISNUMBER(SEARCH("technology/hardware", N3500)),"hardware",ISNUMBER(SEARCH("technology/makerspaces", N3500)),"makerspaces",ISNUMBER(SEARCH("technology/space exploration", N3500)),"space exploration",ISNUMBER(SEARCH("technology/wearables", N3500)),"wearables",ISNUMBER(SEARCH("technology/web", N3500)),"web",ISNUMBER(SEARCH("theater/musical", N3500)),"musical",ISNUMBER(SEARCH("theater/plays", N3500)),"plays",ISNUMBER(SEARCH("theater/spaces", N3500)),"spaces")</f>
        <v>plays</v>
      </c>
      <c r="S3500" s="6">
        <f t="shared" si="273"/>
        <v>42459.15861111111</v>
      </c>
      <c r="T3500" s="6">
        <f t="shared" si="274"/>
        <v>42518.905555555553</v>
      </c>
    </row>
    <row r="3501" spans="1:20" ht="48" hidden="1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tr">
        <f t="shared" si="272"/>
        <v>theater</v>
      </c>
      <c r="R3501" t="str" cm="1">
        <f t="array" ref="R3501">_xlfn.IFS(ISNUMBER(SEARCH("film &amp; video/television", N3501)),"television",ISNUMBER(SEARCH("film &amp; video/animation", N3501)),"animation",ISNUMBER(SEARCH("film &amp; video/documentary", N3501)),"documentary",ISNUMBER(SEARCH("film &amp; video/drama", N3501)),"drama",ISNUMBER(SEARCH("film &amp; video/science fiction", N3501)),"science fiction",ISNUMBER(SEARCH("film &amp; video/shorts", N3501)),"shorts",ISNUMBER(SEARCH("food/food trucks", N3501)),"food trucks",ISNUMBER(SEARCH("food/restaurants", N3501)),"restaurants",ISNUMBER(SEARCH("food/small batch", N3501)),"small batch",ISNUMBER(SEARCH("games/mobile games", N3501)),"mobile games",ISNUMBER(SEARCH("games/tabletop games", N3501)),"tabletop games",ISNUMBER(SEARCH("games/video games", N3501)),"video games",ISNUMBER(SEARCH("music/classical music", N3501)),"classical music",ISNUMBER(SEARCH("music/electronic music", N3501)),"electronic music",ISNUMBER(SEARCH("music/faith", N3501)),"faith",ISNUMBER(SEARCH("music/indie rock", N3501)),"indie rock",ISNUMBER(SEARCH("music/jazz", N3501)),"jazz",ISNUMBER(SEARCH("music/metal", N3501)),"metal",ISNUMBER(SEARCH("music/pop", N3501)),"pop",ISNUMBER(SEARCH("music/rock", N3501)),"rock",ISNUMBER(SEARCH("music/world music", N3501)),"world music",ISNUMBER(SEARCH("journalism/audio", N3501)),"audio",ISNUMBER(SEARCH("photography/nature", N3501)),"nature",ISNUMBER(SEARCH("photography/people", N3501)),"people",ISNUMBER(SEARCH("photography/photobooks", N3501)),"photobooks",ISNUMBER(SEARCH("photography/places", N3501)),"places",ISNUMBER(SEARCH("publishing/art books", N3501)),"art books",ISNUMBER(SEARCH("publishing/children's books", N3501)),"children's books",ISNUMBER(SEARCH("publishing/fiction", N3501)),"fiction",ISNUMBER(SEARCH("publishing/nonfiction", N3501)),"nonfiction",ISNUMBER(SEARCH("publishing/radio &amp; podcasts", N3501)),"radio &amp; podcasts",ISNUMBER(SEARCH("publishing/translations", N3501)),"translations",ISNUMBER(SEARCH("technology/gadgets", N3501)),"gadgets",ISNUMBER(SEARCH("technology/hardware", N3501)),"hardware",ISNUMBER(SEARCH("technology/makerspaces", N3501)),"makerspaces",ISNUMBER(SEARCH("technology/space exploration", N3501)),"space exploration",ISNUMBER(SEARCH("technology/wearables", N3501)),"wearables",ISNUMBER(SEARCH("technology/web", N3501)),"web",ISNUMBER(SEARCH("theater/musical", N3501)),"musical",ISNUMBER(SEARCH("theater/plays", N3501)),"plays",ISNUMBER(SEARCH("theater/spaces", N3501)),"spaces")</f>
        <v>plays</v>
      </c>
      <c r="S3501" s="6">
        <f t="shared" si="273"/>
        <v>42132.036168981482</v>
      </c>
      <c r="T3501" s="6">
        <f t="shared" si="274"/>
        <v>42186.290972222225</v>
      </c>
    </row>
    <row r="3502" spans="1:20" ht="48" hidden="1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tr">
        <f t="shared" si="272"/>
        <v>theater</v>
      </c>
      <c r="R3502" t="str" cm="1">
        <f t="array" ref="R3502">_xlfn.IFS(ISNUMBER(SEARCH("film &amp; video/television", N3502)),"television",ISNUMBER(SEARCH("film &amp; video/animation", N3502)),"animation",ISNUMBER(SEARCH("film &amp; video/documentary", N3502)),"documentary",ISNUMBER(SEARCH("film &amp; video/drama", N3502)),"drama",ISNUMBER(SEARCH("film &amp; video/science fiction", N3502)),"science fiction",ISNUMBER(SEARCH("film &amp; video/shorts", N3502)),"shorts",ISNUMBER(SEARCH("food/food trucks", N3502)),"food trucks",ISNUMBER(SEARCH("food/restaurants", N3502)),"restaurants",ISNUMBER(SEARCH("food/small batch", N3502)),"small batch",ISNUMBER(SEARCH("games/mobile games", N3502)),"mobile games",ISNUMBER(SEARCH("games/tabletop games", N3502)),"tabletop games",ISNUMBER(SEARCH("games/video games", N3502)),"video games",ISNUMBER(SEARCH("music/classical music", N3502)),"classical music",ISNUMBER(SEARCH("music/electronic music", N3502)),"electronic music",ISNUMBER(SEARCH("music/faith", N3502)),"faith",ISNUMBER(SEARCH("music/indie rock", N3502)),"indie rock",ISNUMBER(SEARCH("music/jazz", N3502)),"jazz",ISNUMBER(SEARCH("music/metal", N3502)),"metal",ISNUMBER(SEARCH("music/pop", N3502)),"pop",ISNUMBER(SEARCH("music/rock", N3502)),"rock",ISNUMBER(SEARCH("music/world music", N3502)),"world music",ISNUMBER(SEARCH("journalism/audio", N3502)),"audio",ISNUMBER(SEARCH("photography/nature", N3502)),"nature",ISNUMBER(SEARCH("photography/people", N3502)),"people",ISNUMBER(SEARCH("photography/photobooks", N3502)),"photobooks",ISNUMBER(SEARCH("photography/places", N3502)),"places",ISNUMBER(SEARCH("publishing/art books", N3502)),"art books",ISNUMBER(SEARCH("publishing/children's books", N3502)),"children's books",ISNUMBER(SEARCH("publishing/fiction", N3502)),"fiction",ISNUMBER(SEARCH("publishing/nonfiction", N3502)),"nonfiction",ISNUMBER(SEARCH("publishing/radio &amp; podcasts", N3502)),"radio &amp; podcasts",ISNUMBER(SEARCH("publishing/translations", N3502)),"translations",ISNUMBER(SEARCH("technology/gadgets", N3502)),"gadgets",ISNUMBER(SEARCH("technology/hardware", N3502)),"hardware",ISNUMBER(SEARCH("technology/makerspaces", N3502)),"makerspaces",ISNUMBER(SEARCH("technology/space exploration", N3502)),"space exploration",ISNUMBER(SEARCH("technology/wearables", N3502)),"wearables",ISNUMBER(SEARCH("technology/web", N3502)),"web",ISNUMBER(SEARCH("theater/musical", N3502)),"musical",ISNUMBER(SEARCH("theater/plays", N3502)),"plays",ISNUMBER(SEARCH("theater/spaces", N3502)),"spaces")</f>
        <v>plays</v>
      </c>
      <c r="S3502" s="6">
        <f t="shared" si="273"/>
        <v>42419.91942129629</v>
      </c>
      <c r="T3502" s="6">
        <f t="shared" si="274"/>
        <v>42436.207638888889</v>
      </c>
    </row>
    <row r="3503" spans="1:20" ht="48" hidden="1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tr">
        <f t="shared" si="272"/>
        <v>theater</v>
      </c>
      <c r="R3503" t="str" cm="1">
        <f t="array" ref="R3503">_xlfn.IFS(ISNUMBER(SEARCH("film &amp; video/television", N3503)),"television",ISNUMBER(SEARCH("film &amp; video/animation", N3503)),"animation",ISNUMBER(SEARCH("film &amp; video/documentary", N3503)),"documentary",ISNUMBER(SEARCH("film &amp; video/drama", N3503)),"drama",ISNUMBER(SEARCH("film &amp; video/science fiction", N3503)),"science fiction",ISNUMBER(SEARCH("film &amp; video/shorts", N3503)),"shorts",ISNUMBER(SEARCH("food/food trucks", N3503)),"food trucks",ISNUMBER(SEARCH("food/restaurants", N3503)),"restaurants",ISNUMBER(SEARCH("food/small batch", N3503)),"small batch",ISNUMBER(SEARCH("games/mobile games", N3503)),"mobile games",ISNUMBER(SEARCH("games/tabletop games", N3503)),"tabletop games",ISNUMBER(SEARCH("games/video games", N3503)),"video games",ISNUMBER(SEARCH("music/classical music", N3503)),"classical music",ISNUMBER(SEARCH("music/electronic music", N3503)),"electronic music",ISNUMBER(SEARCH("music/faith", N3503)),"faith",ISNUMBER(SEARCH("music/indie rock", N3503)),"indie rock",ISNUMBER(SEARCH("music/jazz", N3503)),"jazz",ISNUMBER(SEARCH("music/metal", N3503)),"metal",ISNUMBER(SEARCH("music/pop", N3503)),"pop",ISNUMBER(SEARCH("music/rock", N3503)),"rock",ISNUMBER(SEARCH("music/world music", N3503)),"world music",ISNUMBER(SEARCH("journalism/audio", N3503)),"audio",ISNUMBER(SEARCH("photography/nature", N3503)),"nature",ISNUMBER(SEARCH("photography/people", N3503)),"people",ISNUMBER(SEARCH("photography/photobooks", N3503)),"photobooks",ISNUMBER(SEARCH("photography/places", N3503)),"places",ISNUMBER(SEARCH("publishing/art books", N3503)),"art books",ISNUMBER(SEARCH("publishing/children's books", N3503)),"children's books",ISNUMBER(SEARCH("publishing/fiction", N3503)),"fiction",ISNUMBER(SEARCH("publishing/nonfiction", N3503)),"nonfiction",ISNUMBER(SEARCH("publishing/radio &amp; podcasts", N3503)),"radio &amp; podcasts",ISNUMBER(SEARCH("publishing/translations", N3503)),"translations",ISNUMBER(SEARCH("technology/gadgets", N3503)),"gadgets",ISNUMBER(SEARCH("technology/hardware", N3503)),"hardware",ISNUMBER(SEARCH("technology/makerspaces", N3503)),"makerspaces",ISNUMBER(SEARCH("technology/space exploration", N3503)),"space exploration",ISNUMBER(SEARCH("technology/wearables", N3503)),"wearables",ISNUMBER(SEARCH("technology/web", N3503)),"web",ISNUMBER(SEARCH("theater/musical", N3503)),"musical",ISNUMBER(SEARCH("theater/plays", N3503)),"plays",ISNUMBER(SEARCH("theater/spaces", N3503)),"spaces")</f>
        <v>plays</v>
      </c>
      <c r="S3503" s="6">
        <f t="shared" si="273"/>
        <v>42233.763831018514</v>
      </c>
      <c r="T3503" s="6">
        <f t="shared" si="274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tr">
        <f t="shared" si="272"/>
        <v>theater</v>
      </c>
      <c r="R3504" t="str" cm="1">
        <f t="array" ref="R3504">_xlfn.IFS(ISNUMBER(SEARCH("film &amp; video/television", N3504)),"television",ISNUMBER(SEARCH("film &amp; video/animation", N3504)),"animation",ISNUMBER(SEARCH("film &amp; video/documentary", N3504)),"documentary",ISNUMBER(SEARCH("film &amp; video/drama", N3504)),"drama",ISNUMBER(SEARCH("film &amp; video/science fiction", N3504)),"science fiction",ISNUMBER(SEARCH("film &amp; video/shorts", N3504)),"shorts",ISNUMBER(SEARCH("food/food trucks", N3504)),"food trucks",ISNUMBER(SEARCH("food/restaurants", N3504)),"restaurants",ISNUMBER(SEARCH("food/small batch", N3504)),"small batch",ISNUMBER(SEARCH("games/mobile games", N3504)),"mobile games",ISNUMBER(SEARCH("games/tabletop games", N3504)),"tabletop games",ISNUMBER(SEARCH("games/video games", N3504)),"video games",ISNUMBER(SEARCH("music/classical music", N3504)),"classical music",ISNUMBER(SEARCH("music/electronic music", N3504)),"electronic music",ISNUMBER(SEARCH("music/faith", N3504)),"faith",ISNUMBER(SEARCH("music/indie rock", N3504)),"indie rock",ISNUMBER(SEARCH("music/jazz", N3504)),"jazz",ISNUMBER(SEARCH("music/metal", N3504)),"metal",ISNUMBER(SEARCH("music/pop", N3504)),"pop",ISNUMBER(SEARCH("music/rock", N3504)),"rock",ISNUMBER(SEARCH("music/world music", N3504)),"world music",ISNUMBER(SEARCH("journalism/audio", N3504)),"audio",ISNUMBER(SEARCH("photography/nature", N3504)),"nature",ISNUMBER(SEARCH("photography/people", N3504)),"people",ISNUMBER(SEARCH("photography/photobooks", N3504)),"photobooks",ISNUMBER(SEARCH("photography/places", N3504)),"places",ISNUMBER(SEARCH("publishing/art books", N3504)),"art books",ISNUMBER(SEARCH("publishing/children's books", N3504)),"children's books",ISNUMBER(SEARCH("publishing/fiction", N3504)),"fiction",ISNUMBER(SEARCH("publishing/nonfiction", N3504)),"nonfiction",ISNUMBER(SEARCH("publishing/radio &amp; podcasts", N3504)),"radio &amp; podcasts",ISNUMBER(SEARCH("publishing/translations", N3504)),"translations",ISNUMBER(SEARCH("technology/gadgets", N3504)),"gadgets",ISNUMBER(SEARCH("technology/hardware", N3504)),"hardware",ISNUMBER(SEARCH("technology/makerspaces", N3504)),"makerspaces",ISNUMBER(SEARCH("technology/space exploration", N3504)),"space exploration",ISNUMBER(SEARCH("technology/wearables", N3504)),"wearables",ISNUMBER(SEARCH("technology/web", N3504)),"web",ISNUMBER(SEARCH("theater/musical", N3504)),"musical",ISNUMBER(SEARCH("theater/plays", N3504)),"plays",ISNUMBER(SEARCH("theater/spaces", N3504)),"spaces")</f>
        <v>plays</v>
      </c>
      <c r="S3504" s="6">
        <f t="shared" si="273"/>
        <v>42430.839398148149</v>
      </c>
      <c r="T3504" s="6">
        <f t="shared" si="274"/>
        <v>42445.165972222225</v>
      </c>
    </row>
    <row r="3505" spans="1:20" ht="48" hidden="1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tr">
        <f t="shared" si="272"/>
        <v>theater</v>
      </c>
      <c r="R3505" t="str" cm="1">
        <f t="array" ref="R3505">_xlfn.IFS(ISNUMBER(SEARCH("film &amp; video/television", N3505)),"television",ISNUMBER(SEARCH("film &amp; video/animation", N3505)),"animation",ISNUMBER(SEARCH("film &amp; video/documentary", N3505)),"documentary",ISNUMBER(SEARCH("film &amp; video/drama", N3505)),"drama",ISNUMBER(SEARCH("film &amp; video/science fiction", N3505)),"science fiction",ISNUMBER(SEARCH("film &amp; video/shorts", N3505)),"shorts",ISNUMBER(SEARCH("food/food trucks", N3505)),"food trucks",ISNUMBER(SEARCH("food/restaurants", N3505)),"restaurants",ISNUMBER(SEARCH("food/small batch", N3505)),"small batch",ISNUMBER(SEARCH("games/mobile games", N3505)),"mobile games",ISNUMBER(SEARCH("games/tabletop games", N3505)),"tabletop games",ISNUMBER(SEARCH("games/video games", N3505)),"video games",ISNUMBER(SEARCH("music/classical music", N3505)),"classical music",ISNUMBER(SEARCH("music/electronic music", N3505)),"electronic music",ISNUMBER(SEARCH("music/faith", N3505)),"faith",ISNUMBER(SEARCH("music/indie rock", N3505)),"indie rock",ISNUMBER(SEARCH("music/jazz", N3505)),"jazz",ISNUMBER(SEARCH("music/metal", N3505)),"metal",ISNUMBER(SEARCH("music/pop", N3505)),"pop",ISNUMBER(SEARCH("music/rock", N3505)),"rock",ISNUMBER(SEARCH("music/world music", N3505)),"world music",ISNUMBER(SEARCH("journalism/audio", N3505)),"audio",ISNUMBER(SEARCH("photography/nature", N3505)),"nature",ISNUMBER(SEARCH("photography/people", N3505)),"people",ISNUMBER(SEARCH("photography/photobooks", N3505)),"photobooks",ISNUMBER(SEARCH("photography/places", N3505)),"places",ISNUMBER(SEARCH("publishing/art books", N3505)),"art books",ISNUMBER(SEARCH("publishing/children's books", N3505)),"children's books",ISNUMBER(SEARCH("publishing/fiction", N3505)),"fiction",ISNUMBER(SEARCH("publishing/nonfiction", N3505)),"nonfiction",ISNUMBER(SEARCH("publishing/radio &amp; podcasts", N3505)),"radio &amp; podcasts",ISNUMBER(SEARCH("publishing/translations", N3505)),"translations",ISNUMBER(SEARCH("technology/gadgets", N3505)),"gadgets",ISNUMBER(SEARCH("technology/hardware", N3505)),"hardware",ISNUMBER(SEARCH("technology/makerspaces", N3505)),"makerspaces",ISNUMBER(SEARCH("technology/space exploration", N3505)),"space exploration",ISNUMBER(SEARCH("technology/wearables", N3505)),"wearables",ISNUMBER(SEARCH("technology/web", N3505)),"web",ISNUMBER(SEARCH("theater/musical", N3505)),"musical",ISNUMBER(SEARCH("theater/plays", N3505)),"plays",ISNUMBER(SEARCH("theater/spaces", N3505)),"spaces")</f>
        <v>plays</v>
      </c>
      <c r="S3505" s="6">
        <f t="shared" si="273"/>
        <v>42545.478333333333</v>
      </c>
      <c r="T3505" s="6">
        <f t="shared" si="274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tr" cm="1">
        <f t="array" ref="R3506">_xlfn.IFS(ISNUMBER(SEARCH("film &amp; video/television", N3506)),"television",ISNUMBER(SEARCH("film &amp; video/animation", N3506)),"animation",ISNUMBER(SEARCH("film &amp; video/documentary", N3506)),"documentary",ISNUMBER(SEARCH("film &amp; video/drama", N3506)),"drama",ISNUMBER(SEARCH("film &amp; video/science fiction", N3506)),"science fiction",ISNUMBER(SEARCH("film &amp; video/shorts", N3506)),"shorts",ISNUMBER(SEARCH("food/food trucks", N3506)),"food trucks",ISNUMBER(SEARCH("food/restaurants", N3506)),"restaurants",ISNUMBER(SEARCH("food/small batch", N3506)),"small batch",ISNUMBER(SEARCH("games/mobile games", N3506)),"mobile games",ISNUMBER(SEARCH("games/tabletop games", N3506)),"tabletop games",ISNUMBER(SEARCH("games/video games", N3506)),"video games",ISNUMBER(SEARCH("music/classical music", N3506)),"classical music",ISNUMBER(SEARCH("music/electronic music", N3506)),"electronic music",ISNUMBER(SEARCH("music/faith", N3506)),"faith",ISNUMBER(SEARCH("music/indie rock", N3506)),"indie rock",ISNUMBER(SEARCH("music/jazz", N3506)),"jazz",ISNUMBER(SEARCH("music/metal", N3506)),"metal",ISNUMBER(SEARCH("music/pop", N3506)),"pop",ISNUMBER(SEARCH("music/rock", N3506)),"rock",ISNUMBER(SEARCH("music/world music", N3506)),"world music",ISNUMBER(SEARCH("journalism/audio", N3506)),"audio",ISNUMBER(SEARCH("photography/nature", N3506)),"nature",ISNUMBER(SEARCH("photography/people", N3506)),"people",ISNUMBER(SEARCH("photography/photobooks", N3506)),"photobooks",ISNUMBER(SEARCH("photography/places", N3506)),"places",ISNUMBER(SEARCH("publishing/art books", N3506)),"art books",ISNUMBER(SEARCH("publishing/children's books", N3506)),"children's books",ISNUMBER(SEARCH("publishing/fiction", N3506)),"fiction",ISNUMBER(SEARCH("publishing/nonfiction", N3506)),"nonfiction",ISNUMBER(SEARCH("publishing/radio &amp; podcasts", N3506)),"radio &amp; podcasts",ISNUMBER(SEARCH("publishing/translations", N3506)),"translations",ISNUMBER(SEARCH("technology/gadgets", N3506)),"gadgets",ISNUMBER(SEARCH("technology/hardware", N3506)),"hardware",ISNUMBER(SEARCH("technology/makerspaces", N3506)),"makerspaces",ISNUMBER(SEARCH("technology/space exploration", N3506)),"space exploration",ISNUMBER(SEARCH("technology/wearables", N3506)),"wearables",ISNUMBER(SEARCH("technology/web", N3506)),"web",ISNUMBER(SEARCH("theater/musical", N3506)),"musical",ISNUMBER(SEARCH("theater/plays", N3506)),"plays",ISNUMBER(SEARCH("theater/spaces", N3506)),"spaces")</f>
        <v>plays</v>
      </c>
      <c r="S3506" s="6">
        <f t="shared" si="273"/>
        <v>42297.748738425929</v>
      </c>
      <c r="T3506" s="6">
        <f t="shared" si="274"/>
        <v>42327.790405092594</v>
      </c>
    </row>
    <row r="3507" spans="1:20" ht="96" hidden="1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tr">
        <f t="shared" si="272"/>
        <v>theater</v>
      </c>
      <c r="R3507" t="str" cm="1">
        <f t="array" ref="R3507">_xlfn.IFS(ISNUMBER(SEARCH("film &amp; video/television", N3507)),"television",ISNUMBER(SEARCH("film &amp; video/animation", N3507)),"animation",ISNUMBER(SEARCH("film &amp; video/documentary", N3507)),"documentary",ISNUMBER(SEARCH("film &amp; video/drama", N3507)),"drama",ISNUMBER(SEARCH("film &amp; video/science fiction", N3507)),"science fiction",ISNUMBER(SEARCH("film &amp; video/shorts", N3507)),"shorts",ISNUMBER(SEARCH("food/food trucks", N3507)),"food trucks",ISNUMBER(SEARCH("food/restaurants", N3507)),"restaurants",ISNUMBER(SEARCH("food/small batch", N3507)),"small batch",ISNUMBER(SEARCH("games/mobile games", N3507)),"mobile games",ISNUMBER(SEARCH("games/tabletop games", N3507)),"tabletop games",ISNUMBER(SEARCH("games/video games", N3507)),"video games",ISNUMBER(SEARCH("music/classical music", N3507)),"classical music",ISNUMBER(SEARCH("music/electronic music", N3507)),"electronic music",ISNUMBER(SEARCH("music/faith", N3507)),"faith",ISNUMBER(SEARCH("music/indie rock", N3507)),"indie rock",ISNUMBER(SEARCH("music/jazz", N3507)),"jazz",ISNUMBER(SEARCH("music/metal", N3507)),"metal",ISNUMBER(SEARCH("music/pop", N3507)),"pop",ISNUMBER(SEARCH("music/rock", N3507)),"rock",ISNUMBER(SEARCH("music/world music", N3507)),"world music",ISNUMBER(SEARCH("journalism/audio", N3507)),"audio",ISNUMBER(SEARCH("photography/nature", N3507)),"nature",ISNUMBER(SEARCH("photography/people", N3507)),"people",ISNUMBER(SEARCH("photography/photobooks", N3507)),"photobooks",ISNUMBER(SEARCH("photography/places", N3507)),"places",ISNUMBER(SEARCH("publishing/art books", N3507)),"art books",ISNUMBER(SEARCH("publishing/children's books", N3507)),"children's books",ISNUMBER(SEARCH("publishing/fiction", N3507)),"fiction",ISNUMBER(SEARCH("publishing/nonfiction", N3507)),"nonfiction",ISNUMBER(SEARCH("publishing/radio &amp; podcasts", N3507)),"radio &amp; podcasts",ISNUMBER(SEARCH("publishing/translations", N3507)),"translations",ISNUMBER(SEARCH("technology/gadgets", N3507)),"gadgets",ISNUMBER(SEARCH("technology/hardware", N3507)),"hardware",ISNUMBER(SEARCH("technology/makerspaces", N3507)),"makerspaces",ISNUMBER(SEARCH("technology/space exploration", N3507)),"space exploration",ISNUMBER(SEARCH("technology/wearables", N3507)),"wearables",ISNUMBER(SEARCH("technology/web", N3507)),"web",ISNUMBER(SEARCH("theater/musical", N3507)),"musical",ISNUMBER(SEARCH("theater/plays", N3507)),"plays",ISNUMBER(SEARCH("theater/spaces", N3507)),"spaces")</f>
        <v>plays</v>
      </c>
      <c r="S3507" s="6">
        <f t="shared" si="273"/>
        <v>41760.935706018521</v>
      </c>
      <c r="T3507" s="6">
        <f t="shared" si="274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tr">
        <f t="shared" si="272"/>
        <v>theater</v>
      </c>
      <c r="R3508" t="str" cm="1">
        <f t="array" ref="R3508">_xlfn.IFS(ISNUMBER(SEARCH("film &amp; video/television", N3508)),"television",ISNUMBER(SEARCH("film &amp; video/animation", N3508)),"animation",ISNUMBER(SEARCH("film &amp; video/documentary", N3508)),"documentary",ISNUMBER(SEARCH("film &amp; video/drama", N3508)),"drama",ISNUMBER(SEARCH("film &amp; video/science fiction", N3508)),"science fiction",ISNUMBER(SEARCH("film &amp; video/shorts", N3508)),"shorts",ISNUMBER(SEARCH("food/food trucks", N3508)),"food trucks",ISNUMBER(SEARCH("food/restaurants", N3508)),"restaurants",ISNUMBER(SEARCH("food/small batch", N3508)),"small batch",ISNUMBER(SEARCH("games/mobile games", N3508)),"mobile games",ISNUMBER(SEARCH("games/tabletop games", N3508)),"tabletop games",ISNUMBER(SEARCH("games/video games", N3508)),"video games",ISNUMBER(SEARCH("music/classical music", N3508)),"classical music",ISNUMBER(SEARCH("music/electronic music", N3508)),"electronic music",ISNUMBER(SEARCH("music/faith", N3508)),"faith",ISNUMBER(SEARCH("music/indie rock", N3508)),"indie rock",ISNUMBER(SEARCH("music/jazz", N3508)),"jazz",ISNUMBER(SEARCH("music/metal", N3508)),"metal",ISNUMBER(SEARCH("music/pop", N3508)),"pop",ISNUMBER(SEARCH("music/rock", N3508)),"rock",ISNUMBER(SEARCH("music/world music", N3508)),"world music",ISNUMBER(SEARCH("journalism/audio", N3508)),"audio",ISNUMBER(SEARCH("photography/nature", N3508)),"nature",ISNUMBER(SEARCH("photography/people", N3508)),"people",ISNUMBER(SEARCH("photography/photobooks", N3508)),"photobooks",ISNUMBER(SEARCH("photography/places", N3508)),"places",ISNUMBER(SEARCH("publishing/art books", N3508)),"art books",ISNUMBER(SEARCH("publishing/children's books", N3508)),"children's books",ISNUMBER(SEARCH("publishing/fiction", N3508)),"fiction",ISNUMBER(SEARCH("publishing/nonfiction", N3508)),"nonfiction",ISNUMBER(SEARCH("publishing/radio &amp; podcasts", N3508)),"radio &amp; podcasts",ISNUMBER(SEARCH("publishing/translations", N3508)),"translations",ISNUMBER(SEARCH("technology/gadgets", N3508)),"gadgets",ISNUMBER(SEARCH("technology/hardware", N3508)),"hardware",ISNUMBER(SEARCH("technology/makerspaces", N3508)),"makerspaces",ISNUMBER(SEARCH("technology/space exploration", N3508)),"space exploration",ISNUMBER(SEARCH("technology/wearables", N3508)),"wearables",ISNUMBER(SEARCH("technology/web", N3508)),"web",ISNUMBER(SEARCH("theater/musical", N3508)),"musical",ISNUMBER(SEARCH("theater/plays", N3508)),"plays",ISNUMBER(SEARCH("theater/spaces", N3508)),"spaces")</f>
        <v>plays</v>
      </c>
      <c r="S3508" s="6">
        <f t="shared" si="273"/>
        <v>41829.734259259261</v>
      </c>
      <c r="T3508" s="6">
        <f t="shared" si="274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tr">
        <f t="shared" si="272"/>
        <v>theater</v>
      </c>
      <c r="R3509" t="str" cm="1">
        <f t="array" ref="R3509">_xlfn.IFS(ISNUMBER(SEARCH("film &amp; video/television", N3509)),"television",ISNUMBER(SEARCH("film &amp; video/animation", N3509)),"animation",ISNUMBER(SEARCH("film &amp; video/documentary", N3509)),"documentary",ISNUMBER(SEARCH("film &amp; video/drama", N3509)),"drama",ISNUMBER(SEARCH("film &amp; video/science fiction", N3509)),"science fiction",ISNUMBER(SEARCH("film &amp; video/shorts", N3509)),"shorts",ISNUMBER(SEARCH("food/food trucks", N3509)),"food trucks",ISNUMBER(SEARCH("food/restaurants", N3509)),"restaurants",ISNUMBER(SEARCH("food/small batch", N3509)),"small batch",ISNUMBER(SEARCH("games/mobile games", N3509)),"mobile games",ISNUMBER(SEARCH("games/tabletop games", N3509)),"tabletop games",ISNUMBER(SEARCH("games/video games", N3509)),"video games",ISNUMBER(SEARCH("music/classical music", N3509)),"classical music",ISNUMBER(SEARCH("music/electronic music", N3509)),"electronic music",ISNUMBER(SEARCH("music/faith", N3509)),"faith",ISNUMBER(SEARCH("music/indie rock", N3509)),"indie rock",ISNUMBER(SEARCH("music/jazz", N3509)),"jazz",ISNUMBER(SEARCH("music/metal", N3509)),"metal",ISNUMBER(SEARCH("music/pop", N3509)),"pop",ISNUMBER(SEARCH("music/rock", N3509)),"rock",ISNUMBER(SEARCH("music/world music", N3509)),"world music",ISNUMBER(SEARCH("journalism/audio", N3509)),"audio",ISNUMBER(SEARCH("photography/nature", N3509)),"nature",ISNUMBER(SEARCH("photography/people", N3509)),"people",ISNUMBER(SEARCH("photography/photobooks", N3509)),"photobooks",ISNUMBER(SEARCH("photography/places", N3509)),"places",ISNUMBER(SEARCH("publishing/art books", N3509)),"art books",ISNUMBER(SEARCH("publishing/children's books", N3509)),"children's books",ISNUMBER(SEARCH("publishing/fiction", N3509)),"fiction",ISNUMBER(SEARCH("publishing/nonfiction", N3509)),"nonfiction",ISNUMBER(SEARCH("publishing/radio &amp; podcasts", N3509)),"radio &amp; podcasts",ISNUMBER(SEARCH("publishing/translations", N3509)),"translations",ISNUMBER(SEARCH("technology/gadgets", N3509)),"gadgets",ISNUMBER(SEARCH("technology/hardware", N3509)),"hardware",ISNUMBER(SEARCH("technology/makerspaces", N3509)),"makerspaces",ISNUMBER(SEARCH("technology/space exploration", N3509)),"space exploration",ISNUMBER(SEARCH("technology/wearables", N3509)),"wearables",ISNUMBER(SEARCH("technology/web", N3509)),"web",ISNUMBER(SEARCH("theater/musical", N3509)),"musical",ISNUMBER(SEARCH("theater/plays", N3509)),"plays",ISNUMBER(SEARCH("theater/spaces", N3509)),"spaces")</f>
        <v>plays</v>
      </c>
      <c r="S3509" s="6">
        <f t="shared" si="273"/>
        <v>42491.92288194444</v>
      </c>
      <c r="T3509" s="6">
        <f t="shared" si="274"/>
        <v>42521.92288194444</v>
      </c>
    </row>
    <row r="3510" spans="1:20" ht="48" hidden="1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tr" cm="1">
        <f t="array" ref="R3510">_xlfn.IFS(ISNUMBER(SEARCH("film &amp; video/television", N3510)),"television",ISNUMBER(SEARCH("film &amp; video/animation", N3510)),"animation",ISNUMBER(SEARCH("film &amp; video/documentary", N3510)),"documentary",ISNUMBER(SEARCH("film &amp; video/drama", N3510)),"drama",ISNUMBER(SEARCH("film &amp; video/science fiction", N3510)),"science fiction",ISNUMBER(SEARCH("film &amp; video/shorts", N3510)),"shorts",ISNUMBER(SEARCH("food/food trucks", N3510)),"food trucks",ISNUMBER(SEARCH("food/restaurants", N3510)),"restaurants",ISNUMBER(SEARCH("food/small batch", N3510)),"small batch",ISNUMBER(SEARCH("games/mobile games", N3510)),"mobile games",ISNUMBER(SEARCH("games/tabletop games", N3510)),"tabletop games",ISNUMBER(SEARCH("games/video games", N3510)),"video games",ISNUMBER(SEARCH("music/classical music", N3510)),"classical music",ISNUMBER(SEARCH("music/electronic music", N3510)),"electronic music",ISNUMBER(SEARCH("music/faith", N3510)),"faith",ISNUMBER(SEARCH("music/indie rock", N3510)),"indie rock",ISNUMBER(SEARCH("music/jazz", N3510)),"jazz",ISNUMBER(SEARCH("music/metal", N3510)),"metal",ISNUMBER(SEARCH("music/pop", N3510)),"pop",ISNUMBER(SEARCH("music/rock", N3510)),"rock",ISNUMBER(SEARCH("music/world music", N3510)),"world music",ISNUMBER(SEARCH("journalism/audio", N3510)),"audio",ISNUMBER(SEARCH("photography/nature", N3510)),"nature",ISNUMBER(SEARCH("photography/people", N3510)),"people",ISNUMBER(SEARCH("photography/photobooks", N3510)),"photobooks",ISNUMBER(SEARCH("photography/places", N3510)),"places",ISNUMBER(SEARCH("publishing/art books", N3510)),"art books",ISNUMBER(SEARCH("publishing/children's books", N3510)),"children's books",ISNUMBER(SEARCH("publishing/fiction", N3510)),"fiction",ISNUMBER(SEARCH("publishing/nonfiction", N3510)),"nonfiction",ISNUMBER(SEARCH("publishing/radio &amp; podcasts", N3510)),"radio &amp; podcasts",ISNUMBER(SEARCH("publishing/translations", N3510)),"translations",ISNUMBER(SEARCH("technology/gadgets", N3510)),"gadgets",ISNUMBER(SEARCH("technology/hardware", N3510)),"hardware",ISNUMBER(SEARCH("technology/makerspaces", N3510)),"makerspaces",ISNUMBER(SEARCH("technology/space exploration", N3510)),"space exploration",ISNUMBER(SEARCH("technology/wearables", N3510)),"wearables",ISNUMBER(SEARCH("technology/web", N3510)),"web",ISNUMBER(SEARCH("theater/musical", N3510)),"musical",ISNUMBER(SEARCH("theater/plays", N3510)),"plays",ISNUMBER(SEARCH("theater/spaces", N3510)),"spaces")</f>
        <v>plays</v>
      </c>
      <c r="S3510" s="6">
        <f t="shared" si="273"/>
        <v>42477.729780092588</v>
      </c>
      <c r="T3510" s="6">
        <f t="shared" si="274"/>
        <v>42500.875</v>
      </c>
    </row>
    <row r="3511" spans="1:20" ht="48" hidden="1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tr">
        <f t="shared" si="272"/>
        <v>theater</v>
      </c>
      <c r="R3511" t="str" cm="1">
        <f t="array" ref="R3511">_xlfn.IFS(ISNUMBER(SEARCH("film &amp; video/television", N3511)),"television",ISNUMBER(SEARCH("film &amp; video/animation", N3511)),"animation",ISNUMBER(SEARCH("film &amp; video/documentary", N3511)),"documentary",ISNUMBER(SEARCH("film &amp; video/drama", N3511)),"drama",ISNUMBER(SEARCH("film &amp; video/science fiction", N3511)),"science fiction",ISNUMBER(SEARCH("film &amp; video/shorts", N3511)),"shorts",ISNUMBER(SEARCH("food/food trucks", N3511)),"food trucks",ISNUMBER(SEARCH("food/restaurants", N3511)),"restaurants",ISNUMBER(SEARCH("food/small batch", N3511)),"small batch",ISNUMBER(SEARCH("games/mobile games", N3511)),"mobile games",ISNUMBER(SEARCH("games/tabletop games", N3511)),"tabletop games",ISNUMBER(SEARCH("games/video games", N3511)),"video games",ISNUMBER(SEARCH("music/classical music", N3511)),"classical music",ISNUMBER(SEARCH("music/electronic music", N3511)),"electronic music",ISNUMBER(SEARCH("music/faith", N3511)),"faith",ISNUMBER(SEARCH("music/indie rock", N3511)),"indie rock",ISNUMBER(SEARCH("music/jazz", N3511)),"jazz",ISNUMBER(SEARCH("music/metal", N3511)),"metal",ISNUMBER(SEARCH("music/pop", N3511)),"pop",ISNUMBER(SEARCH("music/rock", N3511)),"rock",ISNUMBER(SEARCH("music/world music", N3511)),"world music",ISNUMBER(SEARCH("journalism/audio", N3511)),"audio",ISNUMBER(SEARCH("photography/nature", N3511)),"nature",ISNUMBER(SEARCH("photography/people", N3511)),"people",ISNUMBER(SEARCH("photography/photobooks", N3511)),"photobooks",ISNUMBER(SEARCH("photography/places", N3511)),"places",ISNUMBER(SEARCH("publishing/art books", N3511)),"art books",ISNUMBER(SEARCH("publishing/children's books", N3511)),"children's books",ISNUMBER(SEARCH("publishing/fiction", N3511)),"fiction",ISNUMBER(SEARCH("publishing/nonfiction", N3511)),"nonfiction",ISNUMBER(SEARCH("publishing/radio &amp; podcasts", N3511)),"radio &amp; podcasts",ISNUMBER(SEARCH("publishing/translations", N3511)),"translations",ISNUMBER(SEARCH("technology/gadgets", N3511)),"gadgets",ISNUMBER(SEARCH("technology/hardware", N3511)),"hardware",ISNUMBER(SEARCH("technology/makerspaces", N3511)),"makerspaces",ISNUMBER(SEARCH("technology/space exploration", N3511)),"space exploration",ISNUMBER(SEARCH("technology/wearables", N3511)),"wearables",ISNUMBER(SEARCH("technology/web", N3511)),"web",ISNUMBER(SEARCH("theater/musical", N3511)),"musical",ISNUMBER(SEARCH("theater/plays", N3511)),"plays",ISNUMBER(SEARCH("theater/spaces", N3511)),"spaces")</f>
        <v>plays</v>
      </c>
      <c r="S3511" s="6">
        <f t="shared" si="273"/>
        <v>41950.859560185185</v>
      </c>
      <c r="T3511" s="6">
        <f t="shared" si="274"/>
        <v>41964.204861111109</v>
      </c>
    </row>
    <row r="3512" spans="1:20" ht="48" hidden="1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tr">
        <f t="shared" si="272"/>
        <v>theater</v>
      </c>
      <c r="R3512" t="str" cm="1">
        <f t="array" ref="R3512">_xlfn.IFS(ISNUMBER(SEARCH("film &amp; video/television", N3512)),"television",ISNUMBER(SEARCH("film &amp; video/animation", N3512)),"animation",ISNUMBER(SEARCH("film &amp; video/documentary", N3512)),"documentary",ISNUMBER(SEARCH("film &amp; video/drama", N3512)),"drama",ISNUMBER(SEARCH("film &amp; video/science fiction", N3512)),"science fiction",ISNUMBER(SEARCH("film &amp; video/shorts", N3512)),"shorts",ISNUMBER(SEARCH("food/food trucks", N3512)),"food trucks",ISNUMBER(SEARCH("food/restaurants", N3512)),"restaurants",ISNUMBER(SEARCH("food/small batch", N3512)),"small batch",ISNUMBER(SEARCH("games/mobile games", N3512)),"mobile games",ISNUMBER(SEARCH("games/tabletop games", N3512)),"tabletop games",ISNUMBER(SEARCH("games/video games", N3512)),"video games",ISNUMBER(SEARCH("music/classical music", N3512)),"classical music",ISNUMBER(SEARCH("music/electronic music", N3512)),"electronic music",ISNUMBER(SEARCH("music/faith", N3512)),"faith",ISNUMBER(SEARCH("music/indie rock", N3512)),"indie rock",ISNUMBER(SEARCH("music/jazz", N3512)),"jazz",ISNUMBER(SEARCH("music/metal", N3512)),"metal",ISNUMBER(SEARCH("music/pop", N3512)),"pop",ISNUMBER(SEARCH("music/rock", N3512)),"rock",ISNUMBER(SEARCH("music/world music", N3512)),"world music",ISNUMBER(SEARCH("journalism/audio", N3512)),"audio",ISNUMBER(SEARCH("photography/nature", N3512)),"nature",ISNUMBER(SEARCH("photography/people", N3512)),"people",ISNUMBER(SEARCH("photography/photobooks", N3512)),"photobooks",ISNUMBER(SEARCH("photography/places", N3512)),"places",ISNUMBER(SEARCH("publishing/art books", N3512)),"art books",ISNUMBER(SEARCH("publishing/children's books", N3512)),"children's books",ISNUMBER(SEARCH("publishing/fiction", N3512)),"fiction",ISNUMBER(SEARCH("publishing/nonfiction", N3512)),"nonfiction",ISNUMBER(SEARCH("publishing/radio &amp; podcasts", N3512)),"radio &amp; podcasts",ISNUMBER(SEARCH("publishing/translations", N3512)),"translations",ISNUMBER(SEARCH("technology/gadgets", N3512)),"gadgets",ISNUMBER(SEARCH("technology/hardware", N3512)),"hardware",ISNUMBER(SEARCH("technology/makerspaces", N3512)),"makerspaces",ISNUMBER(SEARCH("technology/space exploration", N3512)),"space exploration",ISNUMBER(SEARCH("technology/wearables", N3512)),"wearables",ISNUMBER(SEARCH("technology/web", N3512)),"web",ISNUMBER(SEARCH("theater/musical", N3512)),"musical",ISNUMBER(SEARCH("theater/plays", N3512)),"plays",ISNUMBER(SEARCH("theater/spaces", N3512)),"spaces")</f>
        <v>plays</v>
      </c>
      <c r="S3512" s="6">
        <f t="shared" si="273"/>
        <v>41802.62090277778</v>
      </c>
      <c r="T3512" s="6">
        <f t="shared" si="274"/>
        <v>41822.62090277778</v>
      </c>
    </row>
    <row r="3513" spans="1:20" ht="48" hidden="1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tr">
        <f t="shared" si="272"/>
        <v>theater</v>
      </c>
      <c r="R3513" t="str" cm="1">
        <f t="array" ref="R3513">_xlfn.IFS(ISNUMBER(SEARCH("film &amp; video/television", N3513)),"television",ISNUMBER(SEARCH("film &amp; video/animation", N3513)),"animation",ISNUMBER(SEARCH("film &amp; video/documentary", N3513)),"documentary",ISNUMBER(SEARCH("film &amp; video/drama", N3513)),"drama",ISNUMBER(SEARCH("film &amp; video/science fiction", N3513)),"science fiction",ISNUMBER(SEARCH("film &amp; video/shorts", N3513)),"shorts",ISNUMBER(SEARCH("food/food trucks", N3513)),"food trucks",ISNUMBER(SEARCH("food/restaurants", N3513)),"restaurants",ISNUMBER(SEARCH("food/small batch", N3513)),"small batch",ISNUMBER(SEARCH("games/mobile games", N3513)),"mobile games",ISNUMBER(SEARCH("games/tabletop games", N3513)),"tabletop games",ISNUMBER(SEARCH("games/video games", N3513)),"video games",ISNUMBER(SEARCH("music/classical music", N3513)),"classical music",ISNUMBER(SEARCH("music/electronic music", N3513)),"electronic music",ISNUMBER(SEARCH("music/faith", N3513)),"faith",ISNUMBER(SEARCH("music/indie rock", N3513)),"indie rock",ISNUMBER(SEARCH("music/jazz", N3513)),"jazz",ISNUMBER(SEARCH("music/metal", N3513)),"metal",ISNUMBER(SEARCH("music/pop", N3513)),"pop",ISNUMBER(SEARCH("music/rock", N3513)),"rock",ISNUMBER(SEARCH("music/world music", N3513)),"world music",ISNUMBER(SEARCH("journalism/audio", N3513)),"audio",ISNUMBER(SEARCH("photography/nature", N3513)),"nature",ISNUMBER(SEARCH("photography/people", N3513)),"people",ISNUMBER(SEARCH("photography/photobooks", N3513)),"photobooks",ISNUMBER(SEARCH("photography/places", N3513)),"places",ISNUMBER(SEARCH("publishing/art books", N3513)),"art books",ISNUMBER(SEARCH("publishing/children's books", N3513)),"children's books",ISNUMBER(SEARCH("publishing/fiction", N3513)),"fiction",ISNUMBER(SEARCH("publishing/nonfiction", N3513)),"nonfiction",ISNUMBER(SEARCH("publishing/radio &amp; podcasts", N3513)),"radio &amp; podcasts",ISNUMBER(SEARCH("publishing/translations", N3513)),"translations",ISNUMBER(SEARCH("technology/gadgets", N3513)),"gadgets",ISNUMBER(SEARCH("technology/hardware", N3513)),"hardware",ISNUMBER(SEARCH("technology/makerspaces", N3513)),"makerspaces",ISNUMBER(SEARCH("technology/space exploration", N3513)),"space exploration",ISNUMBER(SEARCH("technology/wearables", N3513)),"wearables",ISNUMBER(SEARCH("technology/web", N3513)),"web",ISNUMBER(SEARCH("theater/musical", N3513)),"musical",ISNUMBER(SEARCH("theater/plays", N3513)),"plays",ISNUMBER(SEARCH("theater/spaces", N3513)),"spaces")</f>
        <v>plays</v>
      </c>
      <c r="S3513" s="6">
        <f t="shared" si="273"/>
        <v>41927.873784722222</v>
      </c>
      <c r="T3513" s="6">
        <f t="shared" si="274"/>
        <v>41950.770833333336</v>
      </c>
    </row>
    <row r="3514" spans="1:20" ht="48" hidden="1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tr">
        <f t="shared" si="272"/>
        <v>theater</v>
      </c>
      <c r="R3514" t="str" cm="1">
        <f t="array" ref="R3514">_xlfn.IFS(ISNUMBER(SEARCH("film &amp; video/television", N3514)),"television",ISNUMBER(SEARCH("film &amp; video/animation", N3514)),"animation",ISNUMBER(SEARCH("film &amp; video/documentary", N3514)),"documentary",ISNUMBER(SEARCH("film &amp; video/drama", N3514)),"drama",ISNUMBER(SEARCH("film &amp; video/science fiction", N3514)),"science fiction",ISNUMBER(SEARCH("film &amp; video/shorts", N3514)),"shorts",ISNUMBER(SEARCH("food/food trucks", N3514)),"food trucks",ISNUMBER(SEARCH("food/restaurants", N3514)),"restaurants",ISNUMBER(SEARCH("food/small batch", N3514)),"small batch",ISNUMBER(SEARCH("games/mobile games", N3514)),"mobile games",ISNUMBER(SEARCH("games/tabletop games", N3514)),"tabletop games",ISNUMBER(SEARCH("games/video games", N3514)),"video games",ISNUMBER(SEARCH("music/classical music", N3514)),"classical music",ISNUMBER(SEARCH("music/electronic music", N3514)),"electronic music",ISNUMBER(SEARCH("music/faith", N3514)),"faith",ISNUMBER(SEARCH("music/indie rock", N3514)),"indie rock",ISNUMBER(SEARCH("music/jazz", N3514)),"jazz",ISNUMBER(SEARCH("music/metal", N3514)),"metal",ISNUMBER(SEARCH("music/pop", N3514)),"pop",ISNUMBER(SEARCH("music/rock", N3514)),"rock",ISNUMBER(SEARCH("music/world music", N3514)),"world music",ISNUMBER(SEARCH("journalism/audio", N3514)),"audio",ISNUMBER(SEARCH("photography/nature", N3514)),"nature",ISNUMBER(SEARCH("photography/people", N3514)),"people",ISNUMBER(SEARCH("photography/photobooks", N3514)),"photobooks",ISNUMBER(SEARCH("photography/places", N3514)),"places",ISNUMBER(SEARCH("publishing/art books", N3514)),"art books",ISNUMBER(SEARCH("publishing/children's books", N3514)),"children's books",ISNUMBER(SEARCH("publishing/fiction", N3514)),"fiction",ISNUMBER(SEARCH("publishing/nonfiction", N3514)),"nonfiction",ISNUMBER(SEARCH("publishing/radio &amp; podcasts", N3514)),"radio &amp; podcasts",ISNUMBER(SEARCH("publishing/translations", N3514)),"translations",ISNUMBER(SEARCH("technology/gadgets", N3514)),"gadgets",ISNUMBER(SEARCH("technology/hardware", N3514)),"hardware",ISNUMBER(SEARCH("technology/makerspaces", N3514)),"makerspaces",ISNUMBER(SEARCH("technology/space exploration", N3514)),"space exploration",ISNUMBER(SEARCH("technology/wearables", N3514)),"wearables",ISNUMBER(SEARCH("technology/web", N3514)),"web",ISNUMBER(SEARCH("theater/musical", N3514)),"musical",ISNUMBER(SEARCH("theater/plays", N3514)),"plays",ISNUMBER(SEARCH("theater/spaces", N3514)),"spaces")</f>
        <v>plays</v>
      </c>
      <c r="S3514" s="6">
        <f t="shared" si="273"/>
        <v>42057.536944444444</v>
      </c>
      <c r="T3514" s="6">
        <f t="shared" si="274"/>
        <v>42117.49527777778</v>
      </c>
    </row>
    <row r="3515" spans="1:20" ht="48" hidden="1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tr">
        <f t="shared" si="272"/>
        <v>theater</v>
      </c>
      <c r="R3515" t="str" cm="1">
        <f t="array" ref="R3515">_xlfn.IFS(ISNUMBER(SEARCH("film &amp; video/television", N3515)),"television",ISNUMBER(SEARCH("film &amp; video/animation", N3515)),"animation",ISNUMBER(SEARCH("film &amp; video/documentary", N3515)),"documentary",ISNUMBER(SEARCH("film &amp; video/drama", N3515)),"drama",ISNUMBER(SEARCH("film &amp; video/science fiction", N3515)),"science fiction",ISNUMBER(SEARCH("film &amp; video/shorts", N3515)),"shorts",ISNUMBER(SEARCH("food/food trucks", N3515)),"food trucks",ISNUMBER(SEARCH("food/restaurants", N3515)),"restaurants",ISNUMBER(SEARCH("food/small batch", N3515)),"small batch",ISNUMBER(SEARCH("games/mobile games", N3515)),"mobile games",ISNUMBER(SEARCH("games/tabletop games", N3515)),"tabletop games",ISNUMBER(SEARCH("games/video games", N3515)),"video games",ISNUMBER(SEARCH("music/classical music", N3515)),"classical music",ISNUMBER(SEARCH("music/electronic music", N3515)),"electronic music",ISNUMBER(SEARCH("music/faith", N3515)),"faith",ISNUMBER(SEARCH("music/indie rock", N3515)),"indie rock",ISNUMBER(SEARCH("music/jazz", N3515)),"jazz",ISNUMBER(SEARCH("music/metal", N3515)),"metal",ISNUMBER(SEARCH("music/pop", N3515)),"pop",ISNUMBER(SEARCH("music/rock", N3515)),"rock",ISNUMBER(SEARCH("music/world music", N3515)),"world music",ISNUMBER(SEARCH("journalism/audio", N3515)),"audio",ISNUMBER(SEARCH("photography/nature", N3515)),"nature",ISNUMBER(SEARCH("photography/people", N3515)),"people",ISNUMBER(SEARCH("photography/photobooks", N3515)),"photobooks",ISNUMBER(SEARCH("photography/places", N3515)),"places",ISNUMBER(SEARCH("publishing/art books", N3515)),"art books",ISNUMBER(SEARCH("publishing/children's books", N3515)),"children's books",ISNUMBER(SEARCH("publishing/fiction", N3515)),"fiction",ISNUMBER(SEARCH("publishing/nonfiction", N3515)),"nonfiction",ISNUMBER(SEARCH("publishing/radio &amp; podcasts", N3515)),"radio &amp; podcasts",ISNUMBER(SEARCH("publishing/translations", N3515)),"translations",ISNUMBER(SEARCH("technology/gadgets", N3515)),"gadgets",ISNUMBER(SEARCH("technology/hardware", N3515)),"hardware",ISNUMBER(SEARCH("technology/makerspaces", N3515)),"makerspaces",ISNUMBER(SEARCH("technology/space exploration", N3515)),"space exploration",ISNUMBER(SEARCH("technology/wearables", N3515)),"wearables",ISNUMBER(SEARCH("technology/web", N3515)),"web",ISNUMBER(SEARCH("theater/musical", N3515)),"musical",ISNUMBER(SEARCH("theater/plays", N3515)),"plays",ISNUMBER(SEARCH("theater/spaces", N3515)),"spaces")</f>
        <v>plays</v>
      </c>
      <c r="S3515" s="6">
        <f t="shared" si="273"/>
        <v>41781.096203703702</v>
      </c>
      <c r="T3515" s="6">
        <f t="shared" si="274"/>
        <v>41794.207638888889</v>
      </c>
    </row>
    <row r="3516" spans="1:20" ht="48" hidden="1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tr">
        <f t="shared" si="272"/>
        <v>theater</v>
      </c>
      <c r="R3516" t="str" cm="1">
        <f t="array" ref="R3516">_xlfn.IFS(ISNUMBER(SEARCH("film &amp; video/television", N3516)),"television",ISNUMBER(SEARCH("film &amp; video/animation", N3516)),"animation",ISNUMBER(SEARCH("film &amp; video/documentary", N3516)),"documentary",ISNUMBER(SEARCH("film &amp; video/drama", N3516)),"drama",ISNUMBER(SEARCH("film &amp; video/science fiction", N3516)),"science fiction",ISNUMBER(SEARCH("film &amp; video/shorts", N3516)),"shorts",ISNUMBER(SEARCH("food/food trucks", N3516)),"food trucks",ISNUMBER(SEARCH("food/restaurants", N3516)),"restaurants",ISNUMBER(SEARCH("food/small batch", N3516)),"small batch",ISNUMBER(SEARCH("games/mobile games", N3516)),"mobile games",ISNUMBER(SEARCH("games/tabletop games", N3516)),"tabletop games",ISNUMBER(SEARCH("games/video games", N3516)),"video games",ISNUMBER(SEARCH("music/classical music", N3516)),"classical music",ISNUMBER(SEARCH("music/electronic music", N3516)),"electronic music",ISNUMBER(SEARCH("music/faith", N3516)),"faith",ISNUMBER(SEARCH("music/indie rock", N3516)),"indie rock",ISNUMBER(SEARCH("music/jazz", N3516)),"jazz",ISNUMBER(SEARCH("music/metal", N3516)),"metal",ISNUMBER(SEARCH("music/pop", N3516)),"pop",ISNUMBER(SEARCH("music/rock", N3516)),"rock",ISNUMBER(SEARCH("music/world music", N3516)),"world music",ISNUMBER(SEARCH("journalism/audio", N3516)),"audio",ISNUMBER(SEARCH("photography/nature", N3516)),"nature",ISNUMBER(SEARCH("photography/people", N3516)),"people",ISNUMBER(SEARCH("photography/photobooks", N3516)),"photobooks",ISNUMBER(SEARCH("photography/places", N3516)),"places",ISNUMBER(SEARCH("publishing/art books", N3516)),"art books",ISNUMBER(SEARCH("publishing/children's books", N3516)),"children's books",ISNUMBER(SEARCH("publishing/fiction", N3516)),"fiction",ISNUMBER(SEARCH("publishing/nonfiction", N3516)),"nonfiction",ISNUMBER(SEARCH("publishing/radio &amp; podcasts", N3516)),"radio &amp; podcasts",ISNUMBER(SEARCH("publishing/translations", N3516)),"translations",ISNUMBER(SEARCH("technology/gadgets", N3516)),"gadgets",ISNUMBER(SEARCH("technology/hardware", N3516)),"hardware",ISNUMBER(SEARCH("technology/makerspaces", N3516)),"makerspaces",ISNUMBER(SEARCH("technology/space exploration", N3516)),"space exploration",ISNUMBER(SEARCH("technology/wearables", N3516)),"wearables",ISNUMBER(SEARCH("technology/web", N3516)),"web",ISNUMBER(SEARCH("theater/musical", N3516)),"musical",ISNUMBER(SEARCH("theater/plays", N3516)),"plays",ISNUMBER(SEARCH("theater/spaces", N3516)),"spaces")</f>
        <v>plays</v>
      </c>
      <c r="S3516" s="6">
        <f t="shared" si="273"/>
        <v>42020.846666666665</v>
      </c>
      <c r="T3516" s="6">
        <f t="shared" si="274"/>
        <v>42037.207638888889</v>
      </c>
    </row>
    <row r="3517" spans="1:20" ht="48" hidden="1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tr">
        <f t="shared" si="272"/>
        <v>theater</v>
      </c>
      <c r="R3517" t="str" cm="1">
        <f t="array" ref="R3517">_xlfn.IFS(ISNUMBER(SEARCH("film &amp; video/television", N3517)),"television",ISNUMBER(SEARCH("film &amp; video/animation", N3517)),"animation",ISNUMBER(SEARCH("film &amp; video/documentary", N3517)),"documentary",ISNUMBER(SEARCH("film &amp; video/drama", N3517)),"drama",ISNUMBER(SEARCH("film &amp; video/science fiction", N3517)),"science fiction",ISNUMBER(SEARCH("film &amp; video/shorts", N3517)),"shorts",ISNUMBER(SEARCH("food/food trucks", N3517)),"food trucks",ISNUMBER(SEARCH("food/restaurants", N3517)),"restaurants",ISNUMBER(SEARCH("food/small batch", N3517)),"small batch",ISNUMBER(SEARCH("games/mobile games", N3517)),"mobile games",ISNUMBER(SEARCH("games/tabletop games", N3517)),"tabletop games",ISNUMBER(SEARCH("games/video games", N3517)),"video games",ISNUMBER(SEARCH("music/classical music", N3517)),"classical music",ISNUMBER(SEARCH("music/electronic music", N3517)),"electronic music",ISNUMBER(SEARCH("music/faith", N3517)),"faith",ISNUMBER(SEARCH("music/indie rock", N3517)),"indie rock",ISNUMBER(SEARCH("music/jazz", N3517)),"jazz",ISNUMBER(SEARCH("music/metal", N3517)),"metal",ISNUMBER(SEARCH("music/pop", N3517)),"pop",ISNUMBER(SEARCH("music/rock", N3517)),"rock",ISNUMBER(SEARCH("music/world music", N3517)),"world music",ISNUMBER(SEARCH("journalism/audio", N3517)),"audio",ISNUMBER(SEARCH("photography/nature", N3517)),"nature",ISNUMBER(SEARCH("photography/people", N3517)),"people",ISNUMBER(SEARCH("photography/photobooks", N3517)),"photobooks",ISNUMBER(SEARCH("photography/places", N3517)),"places",ISNUMBER(SEARCH("publishing/art books", N3517)),"art books",ISNUMBER(SEARCH("publishing/children's books", N3517)),"children's books",ISNUMBER(SEARCH("publishing/fiction", N3517)),"fiction",ISNUMBER(SEARCH("publishing/nonfiction", N3517)),"nonfiction",ISNUMBER(SEARCH("publishing/radio &amp; podcasts", N3517)),"radio &amp; podcasts",ISNUMBER(SEARCH("publishing/translations", N3517)),"translations",ISNUMBER(SEARCH("technology/gadgets", N3517)),"gadgets",ISNUMBER(SEARCH("technology/hardware", N3517)),"hardware",ISNUMBER(SEARCH("technology/makerspaces", N3517)),"makerspaces",ISNUMBER(SEARCH("technology/space exploration", N3517)),"space exploration",ISNUMBER(SEARCH("technology/wearables", N3517)),"wearables",ISNUMBER(SEARCH("technology/web", N3517)),"web",ISNUMBER(SEARCH("theater/musical", N3517)),"musical",ISNUMBER(SEARCH("theater/plays", N3517)),"plays",ISNUMBER(SEARCH("theater/spaces", N3517)),"spaces")</f>
        <v>plays</v>
      </c>
      <c r="S3517" s="6">
        <f t="shared" si="273"/>
        <v>42125.772812499999</v>
      </c>
      <c r="T3517" s="6">
        <f t="shared" si="274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tr">
        <f t="shared" si="272"/>
        <v>theater</v>
      </c>
      <c r="R3518" t="str" cm="1">
        <f t="array" ref="R3518">_xlfn.IFS(ISNUMBER(SEARCH("film &amp; video/television", N3518)),"television",ISNUMBER(SEARCH("film &amp; video/animation", N3518)),"animation",ISNUMBER(SEARCH("film &amp; video/documentary", N3518)),"documentary",ISNUMBER(SEARCH("film &amp; video/drama", N3518)),"drama",ISNUMBER(SEARCH("film &amp; video/science fiction", N3518)),"science fiction",ISNUMBER(SEARCH("film &amp; video/shorts", N3518)),"shorts",ISNUMBER(SEARCH("food/food trucks", N3518)),"food trucks",ISNUMBER(SEARCH("food/restaurants", N3518)),"restaurants",ISNUMBER(SEARCH("food/small batch", N3518)),"small batch",ISNUMBER(SEARCH("games/mobile games", N3518)),"mobile games",ISNUMBER(SEARCH("games/tabletop games", N3518)),"tabletop games",ISNUMBER(SEARCH("games/video games", N3518)),"video games",ISNUMBER(SEARCH("music/classical music", N3518)),"classical music",ISNUMBER(SEARCH("music/electronic music", N3518)),"electronic music",ISNUMBER(SEARCH("music/faith", N3518)),"faith",ISNUMBER(SEARCH("music/indie rock", N3518)),"indie rock",ISNUMBER(SEARCH("music/jazz", N3518)),"jazz",ISNUMBER(SEARCH("music/metal", N3518)),"metal",ISNUMBER(SEARCH("music/pop", N3518)),"pop",ISNUMBER(SEARCH("music/rock", N3518)),"rock",ISNUMBER(SEARCH("music/world music", N3518)),"world music",ISNUMBER(SEARCH("journalism/audio", N3518)),"audio",ISNUMBER(SEARCH("photography/nature", N3518)),"nature",ISNUMBER(SEARCH("photography/people", N3518)),"people",ISNUMBER(SEARCH("photography/photobooks", N3518)),"photobooks",ISNUMBER(SEARCH("photography/places", N3518)),"places",ISNUMBER(SEARCH("publishing/art books", N3518)),"art books",ISNUMBER(SEARCH("publishing/children's books", N3518)),"children's books",ISNUMBER(SEARCH("publishing/fiction", N3518)),"fiction",ISNUMBER(SEARCH("publishing/nonfiction", N3518)),"nonfiction",ISNUMBER(SEARCH("publishing/radio &amp; podcasts", N3518)),"radio &amp; podcasts",ISNUMBER(SEARCH("publishing/translations", N3518)),"translations",ISNUMBER(SEARCH("technology/gadgets", N3518)),"gadgets",ISNUMBER(SEARCH("technology/hardware", N3518)),"hardware",ISNUMBER(SEARCH("technology/makerspaces", N3518)),"makerspaces",ISNUMBER(SEARCH("technology/space exploration", N3518)),"space exploration",ISNUMBER(SEARCH("technology/wearables", N3518)),"wearables",ISNUMBER(SEARCH("technology/web", N3518)),"web",ISNUMBER(SEARCH("theater/musical", N3518)),"musical",ISNUMBER(SEARCH("theater/plays", N3518)),"plays",ISNUMBER(SEARCH("theater/spaces", N3518)),"spaces")</f>
        <v>plays</v>
      </c>
      <c r="S3518" s="6">
        <f t="shared" si="273"/>
        <v>41856.010069444441</v>
      </c>
      <c r="T3518" s="6">
        <f t="shared" si="274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tr">
        <f t="shared" si="272"/>
        <v>theater</v>
      </c>
      <c r="R3519" t="str" cm="1">
        <f t="array" ref="R3519">_xlfn.IFS(ISNUMBER(SEARCH("film &amp; video/television", N3519)),"television",ISNUMBER(SEARCH("film &amp; video/animation", N3519)),"animation",ISNUMBER(SEARCH("film &amp; video/documentary", N3519)),"documentary",ISNUMBER(SEARCH("film &amp; video/drama", N3519)),"drama",ISNUMBER(SEARCH("film &amp; video/science fiction", N3519)),"science fiction",ISNUMBER(SEARCH("film &amp; video/shorts", N3519)),"shorts",ISNUMBER(SEARCH("food/food trucks", N3519)),"food trucks",ISNUMBER(SEARCH("food/restaurants", N3519)),"restaurants",ISNUMBER(SEARCH("food/small batch", N3519)),"small batch",ISNUMBER(SEARCH("games/mobile games", N3519)),"mobile games",ISNUMBER(SEARCH("games/tabletop games", N3519)),"tabletop games",ISNUMBER(SEARCH("games/video games", N3519)),"video games",ISNUMBER(SEARCH("music/classical music", N3519)),"classical music",ISNUMBER(SEARCH("music/electronic music", N3519)),"electronic music",ISNUMBER(SEARCH("music/faith", N3519)),"faith",ISNUMBER(SEARCH("music/indie rock", N3519)),"indie rock",ISNUMBER(SEARCH("music/jazz", N3519)),"jazz",ISNUMBER(SEARCH("music/metal", N3519)),"metal",ISNUMBER(SEARCH("music/pop", N3519)),"pop",ISNUMBER(SEARCH("music/rock", N3519)),"rock",ISNUMBER(SEARCH("music/world music", N3519)),"world music",ISNUMBER(SEARCH("journalism/audio", N3519)),"audio",ISNUMBER(SEARCH("photography/nature", N3519)),"nature",ISNUMBER(SEARCH("photography/people", N3519)),"people",ISNUMBER(SEARCH("photography/photobooks", N3519)),"photobooks",ISNUMBER(SEARCH("photography/places", N3519)),"places",ISNUMBER(SEARCH("publishing/art books", N3519)),"art books",ISNUMBER(SEARCH("publishing/children's books", N3519)),"children's books",ISNUMBER(SEARCH("publishing/fiction", N3519)),"fiction",ISNUMBER(SEARCH("publishing/nonfiction", N3519)),"nonfiction",ISNUMBER(SEARCH("publishing/radio &amp; podcasts", N3519)),"radio &amp; podcasts",ISNUMBER(SEARCH("publishing/translations", N3519)),"translations",ISNUMBER(SEARCH("technology/gadgets", N3519)),"gadgets",ISNUMBER(SEARCH("technology/hardware", N3519)),"hardware",ISNUMBER(SEARCH("technology/makerspaces", N3519)),"makerspaces",ISNUMBER(SEARCH("technology/space exploration", N3519)),"space exploration",ISNUMBER(SEARCH("technology/wearables", N3519)),"wearables",ISNUMBER(SEARCH("technology/web", N3519)),"web",ISNUMBER(SEARCH("theater/musical", N3519)),"musical",ISNUMBER(SEARCH("theater/plays", N3519)),"plays",ISNUMBER(SEARCH("theater/spaces", N3519)),"spaces")</f>
        <v>plays</v>
      </c>
      <c r="S3519" s="6">
        <f t="shared" si="273"/>
        <v>41794.817523148151</v>
      </c>
      <c r="T3519" s="6">
        <f t="shared" si="274"/>
        <v>41824.458333333336</v>
      </c>
    </row>
    <row r="3520" spans="1:20" ht="48" hidden="1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tr">
        <f t="shared" si="272"/>
        <v>theater</v>
      </c>
      <c r="R3520" t="str" cm="1">
        <f t="array" ref="R3520">_xlfn.IFS(ISNUMBER(SEARCH("film &amp; video/television", N3520)),"television",ISNUMBER(SEARCH("film &amp; video/animation", N3520)),"animation",ISNUMBER(SEARCH("film &amp; video/documentary", N3520)),"documentary",ISNUMBER(SEARCH("film &amp; video/drama", N3520)),"drama",ISNUMBER(SEARCH("film &amp; video/science fiction", N3520)),"science fiction",ISNUMBER(SEARCH("film &amp; video/shorts", N3520)),"shorts",ISNUMBER(SEARCH("food/food trucks", N3520)),"food trucks",ISNUMBER(SEARCH("food/restaurants", N3520)),"restaurants",ISNUMBER(SEARCH("food/small batch", N3520)),"small batch",ISNUMBER(SEARCH("games/mobile games", N3520)),"mobile games",ISNUMBER(SEARCH("games/tabletop games", N3520)),"tabletop games",ISNUMBER(SEARCH("games/video games", N3520)),"video games",ISNUMBER(SEARCH("music/classical music", N3520)),"classical music",ISNUMBER(SEARCH("music/electronic music", N3520)),"electronic music",ISNUMBER(SEARCH("music/faith", N3520)),"faith",ISNUMBER(SEARCH("music/indie rock", N3520)),"indie rock",ISNUMBER(SEARCH("music/jazz", N3520)),"jazz",ISNUMBER(SEARCH("music/metal", N3520)),"metal",ISNUMBER(SEARCH("music/pop", N3520)),"pop",ISNUMBER(SEARCH("music/rock", N3520)),"rock",ISNUMBER(SEARCH("music/world music", N3520)),"world music",ISNUMBER(SEARCH("journalism/audio", N3520)),"audio",ISNUMBER(SEARCH("photography/nature", N3520)),"nature",ISNUMBER(SEARCH("photography/people", N3520)),"people",ISNUMBER(SEARCH("photography/photobooks", N3520)),"photobooks",ISNUMBER(SEARCH("photography/places", N3520)),"places",ISNUMBER(SEARCH("publishing/art books", N3520)),"art books",ISNUMBER(SEARCH("publishing/children's books", N3520)),"children's books",ISNUMBER(SEARCH("publishing/fiction", N3520)),"fiction",ISNUMBER(SEARCH("publishing/nonfiction", N3520)),"nonfiction",ISNUMBER(SEARCH("publishing/radio &amp; podcasts", N3520)),"radio &amp; podcasts",ISNUMBER(SEARCH("publishing/translations", N3520)),"translations",ISNUMBER(SEARCH("technology/gadgets", N3520)),"gadgets",ISNUMBER(SEARCH("technology/hardware", N3520)),"hardware",ISNUMBER(SEARCH("technology/makerspaces", N3520)),"makerspaces",ISNUMBER(SEARCH("technology/space exploration", N3520)),"space exploration",ISNUMBER(SEARCH("technology/wearables", N3520)),"wearables",ISNUMBER(SEARCH("technology/web", N3520)),"web",ISNUMBER(SEARCH("theater/musical", N3520)),"musical",ISNUMBER(SEARCH("theater/plays", N3520)),"plays",ISNUMBER(SEARCH("theater/spaces", N3520)),"spaces")</f>
        <v>plays</v>
      </c>
      <c r="S3520" s="6">
        <f t="shared" si="273"/>
        <v>41893.783553240741</v>
      </c>
      <c r="T3520" s="6">
        <f t="shared" si="274"/>
        <v>41914.597916666666</v>
      </c>
    </row>
    <row r="3521" spans="1:20" ht="48" hidden="1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tr">
        <f t="shared" si="272"/>
        <v>theater</v>
      </c>
      <c r="R3521" t="str" cm="1">
        <f t="array" ref="R3521">_xlfn.IFS(ISNUMBER(SEARCH("film &amp; video/television", N3521)),"television",ISNUMBER(SEARCH("film &amp; video/animation", N3521)),"animation",ISNUMBER(SEARCH("film &amp; video/documentary", N3521)),"documentary",ISNUMBER(SEARCH("film &amp; video/drama", N3521)),"drama",ISNUMBER(SEARCH("film &amp; video/science fiction", N3521)),"science fiction",ISNUMBER(SEARCH("film &amp; video/shorts", N3521)),"shorts",ISNUMBER(SEARCH("food/food trucks", N3521)),"food trucks",ISNUMBER(SEARCH("food/restaurants", N3521)),"restaurants",ISNUMBER(SEARCH("food/small batch", N3521)),"small batch",ISNUMBER(SEARCH("games/mobile games", N3521)),"mobile games",ISNUMBER(SEARCH("games/tabletop games", N3521)),"tabletop games",ISNUMBER(SEARCH("games/video games", N3521)),"video games",ISNUMBER(SEARCH("music/classical music", N3521)),"classical music",ISNUMBER(SEARCH("music/electronic music", N3521)),"electronic music",ISNUMBER(SEARCH("music/faith", N3521)),"faith",ISNUMBER(SEARCH("music/indie rock", N3521)),"indie rock",ISNUMBER(SEARCH("music/jazz", N3521)),"jazz",ISNUMBER(SEARCH("music/metal", N3521)),"metal",ISNUMBER(SEARCH("music/pop", N3521)),"pop",ISNUMBER(SEARCH("music/rock", N3521)),"rock",ISNUMBER(SEARCH("music/world music", N3521)),"world music",ISNUMBER(SEARCH("journalism/audio", N3521)),"audio",ISNUMBER(SEARCH("photography/nature", N3521)),"nature",ISNUMBER(SEARCH("photography/people", N3521)),"people",ISNUMBER(SEARCH("photography/photobooks", N3521)),"photobooks",ISNUMBER(SEARCH("photography/places", N3521)),"places",ISNUMBER(SEARCH("publishing/art books", N3521)),"art books",ISNUMBER(SEARCH("publishing/children's books", N3521)),"children's books",ISNUMBER(SEARCH("publishing/fiction", N3521)),"fiction",ISNUMBER(SEARCH("publishing/nonfiction", N3521)),"nonfiction",ISNUMBER(SEARCH("publishing/radio &amp; podcasts", N3521)),"radio &amp; podcasts",ISNUMBER(SEARCH("publishing/translations", N3521)),"translations",ISNUMBER(SEARCH("technology/gadgets", N3521)),"gadgets",ISNUMBER(SEARCH("technology/hardware", N3521)),"hardware",ISNUMBER(SEARCH("technology/makerspaces", N3521)),"makerspaces",ISNUMBER(SEARCH("technology/space exploration", N3521)),"space exploration",ISNUMBER(SEARCH("technology/wearables", N3521)),"wearables",ISNUMBER(SEARCH("technology/web", N3521)),"web",ISNUMBER(SEARCH("theater/musical", N3521)),"musical",ISNUMBER(SEARCH("theater/plays", N3521)),"plays",ISNUMBER(SEARCH("theater/spaces", N3521)),"spaces")</f>
        <v>plays</v>
      </c>
      <c r="S3521" s="6">
        <f t="shared" si="273"/>
        <v>42037.598958333328</v>
      </c>
      <c r="T3521" s="6">
        <f t="shared" si="274"/>
        <v>42067.598958333328</v>
      </c>
    </row>
    <row r="3522" spans="1:20" ht="32" hidden="1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tr">
        <f t="shared" si="272"/>
        <v>theater</v>
      </c>
      <c r="R3522" t="str" cm="1">
        <f t="array" ref="R3522">_xlfn.IFS(ISNUMBER(SEARCH("film &amp; video/television", N3522)),"television",ISNUMBER(SEARCH("film &amp; video/animation", N3522)),"animation",ISNUMBER(SEARCH("film &amp; video/documentary", N3522)),"documentary",ISNUMBER(SEARCH("film &amp; video/drama", N3522)),"drama",ISNUMBER(SEARCH("film &amp; video/science fiction", N3522)),"science fiction",ISNUMBER(SEARCH("film &amp; video/shorts", N3522)),"shorts",ISNUMBER(SEARCH("food/food trucks", N3522)),"food trucks",ISNUMBER(SEARCH("food/restaurants", N3522)),"restaurants",ISNUMBER(SEARCH("food/small batch", N3522)),"small batch",ISNUMBER(SEARCH("games/mobile games", N3522)),"mobile games",ISNUMBER(SEARCH("games/tabletop games", N3522)),"tabletop games",ISNUMBER(SEARCH("games/video games", N3522)),"video games",ISNUMBER(SEARCH("music/classical music", N3522)),"classical music",ISNUMBER(SEARCH("music/electronic music", N3522)),"electronic music",ISNUMBER(SEARCH("music/faith", N3522)),"faith",ISNUMBER(SEARCH("music/indie rock", N3522)),"indie rock",ISNUMBER(SEARCH("music/jazz", N3522)),"jazz",ISNUMBER(SEARCH("music/metal", N3522)),"metal",ISNUMBER(SEARCH("music/pop", N3522)),"pop",ISNUMBER(SEARCH("music/rock", N3522)),"rock",ISNUMBER(SEARCH("music/world music", N3522)),"world music",ISNUMBER(SEARCH("journalism/audio", N3522)),"audio",ISNUMBER(SEARCH("photography/nature", N3522)),"nature",ISNUMBER(SEARCH("photography/people", N3522)),"people",ISNUMBER(SEARCH("photography/photobooks", N3522)),"photobooks",ISNUMBER(SEARCH("photography/places", N3522)),"places",ISNUMBER(SEARCH("publishing/art books", N3522)),"art books",ISNUMBER(SEARCH("publishing/children's books", N3522)),"children's books",ISNUMBER(SEARCH("publishing/fiction", N3522)),"fiction",ISNUMBER(SEARCH("publishing/nonfiction", N3522)),"nonfiction",ISNUMBER(SEARCH("publishing/radio &amp; podcasts", N3522)),"radio &amp; podcasts",ISNUMBER(SEARCH("publishing/translations", N3522)),"translations",ISNUMBER(SEARCH("technology/gadgets", N3522)),"gadgets",ISNUMBER(SEARCH("technology/hardware", N3522)),"hardware",ISNUMBER(SEARCH("technology/makerspaces", N3522)),"makerspaces",ISNUMBER(SEARCH("technology/space exploration", N3522)),"space exploration",ISNUMBER(SEARCH("technology/wearables", N3522)),"wearables",ISNUMBER(SEARCH("technology/web", N3522)),"web",ISNUMBER(SEARCH("theater/musical", N3522)),"musical",ISNUMBER(SEARCH("theater/plays", N3522)),"plays",ISNUMBER(SEARCH("theater/spaces", N3522)),"spaces")</f>
        <v>plays</v>
      </c>
      <c r="S3522" s="6">
        <f t="shared" si="273"/>
        <v>42227.824212962965</v>
      </c>
      <c r="T3522" s="6">
        <f t="shared" si="274"/>
        <v>42253.57430555555</v>
      </c>
    </row>
    <row r="3523" spans="1:20" ht="48" hidden="1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(E3523/D3523)*100</f>
        <v>169.42857142857144</v>
      </c>
      <c r="P3523">
        <f t="shared" ref="P3523:P3586" si="276">(E3523/L3523)</f>
        <v>45.615384615384613</v>
      </c>
      <c r="Q3523" t="str">
        <f t="shared" ref="Q3523:Q3586" si="277">_xlfn.IFS(ISNUMBER(SEARCH("film &amp; video", N3523)),"film &amp; video",ISNUMBER(SEARCH("food", N3523)),"food",ISNUMBER(SEARCH("games", N3523)),"games",ISNUMBER(SEARCH("journalism", N3523)),"journalism",ISNUMBER(SEARCH("music", N3523)),"music",ISNUMBER(SEARCH("photography", N3523)),"photography",ISNUMBER(SEARCH("publishing", N3523)),"publishing",ISNUMBER(SEARCH("technology", N3523)),"technology",ISNUMBER(SEARCH("theater", N3523)),"theater")</f>
        <v>theater</v>
      </c>
      <c r="R3523" t="str" cm="1">
        <f t="array" ref="R3523">_xlfn.IFS(ISNUMBER(SEARCH("film &amp; video/television", N3523)),"television",ISNUMBER(SEARCH("film &amp; video/animation", N3523)),"animation",ISNUMBER(SEARCH("film &amp; video/documentary", N3523)),"documentary",ISNUMBER(SEARCH("film &amp; video/drama", N3523)),"drama",ISNUMBER(SEARCH("film &amp; video/science fiction", N3523)),"science fiction",ISNUMBER(SEARCH("film &amp; video/shorts", N3523)),"shorts",ISNUMBER(SEARCH("food/food trucks", N3523)),"food trucks",ISNUMBER(SEARCH("food/restaurants", N3523)),"restaurants",ISNUMBER(SEARCH("food/small batch", N3523)),"small batch",ISNUMBER(SEARCH("games/mobile games", N3523)),"mobile games",ISNUMBER(SEARCH("games/tabletop games", N3523)),"tabletop games",ISNUMBER(SEARCH("games/video games", N3523)),"video games",ISNUMBER(SEARCH("music/classical music", N3523)),"classical music",ISNUMBER(SEARCH("music/electronic music", N3523)),"electronic music",ISNUMBER(SEARCH("music/faith", N3523)),"faith",ISNUMBER(SEARCH("music/indie rock", N3523)),"indie rock",ISNUMBER(SEARCH("music/jazz", N3523)),"jazz",ISNUMBER(SEARCH("music/metal", N3523)),"metal",ISNUMBER(SEARCH("music/pop", N3523)),"pop",ISNUMBER(SEARCH("music/rock", N3523)),"rock",ISNUMBER(SEARCH("music/world music", N3523)),"world music",ISNUMBER(SEARCH("journalism/audio", N3523)),"audio",ISNUMBER(SEARCH("photography/nature", N3523)),"nature",ISNUMBER(SEARCH("photography/people", N3523)),"people",ISNUMBER(SEARCH("photography/photobooks", N3523)),"photobooks",ISNUMBER(SEARCH("photography/places", N3523)),"places",ISNUMBER(SEARCH("publishing/art books", N3523)),"art books",ISNUMBER(SEARCH("publishing/children's books", N3523)),"children's books",ISNUMBER(SEARCH("publishing/fiction", N3523)),"fiction",ISNUMBER(SEARCH("publishing/nonfiction", N3523)),"nonfiction",ISNUMBER(SEARCH("publishing/radio &amp; podcasts", N3523)),"radio &amp; podcasts",ISNUMBER(SEARCH("publishing/translations", N3523)),"translations",ISNUMBER(SEARCH("technology/gadgets", N3523)),"gadgets",ISNUMBER(SEARCH("technology/hardware", N3523)),"hardware",ISNUMBER(SEARCH("technology/makerspaces", N3523)),"makerspaces",ISNUMBER(SEARCH("technology/space exploration", N3523)),"space exploration",ISNUMBER(SEARCH("technology/wearables", N3523)),"wearables",ISNUMBER(SEARCH("technology/web", N3523)),"web",ISNUMBER(SEARCH("theater/musical", N3523)),"musical",ISNUMBER(SEARCH("theater/plays", N3523)),"plays",ISNUMBER(SEARCH("theater/spaces", N3523)),"spaces")</f>
        <v>plays</v>
      </c>
      <c r="S3523" s="6">
        <f t="shared" ref="S3523:S3586" si="278">(((J3523/60)/60)/24)+DATE(1970,1,1)</f>
        <v>41881.361342592594</v>
      </c>
      <c r="T3523" s="6">
        <f t="shared" ref="T3523:T3586" si="279">(((I3523/60)/60)/24)+DATE(1970,1,1)</f>
        <v>41911.361342592594</v>
      </c>
    </row>
    <row r="3524" spans="1:20" ht="48" hidden="1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tr">
        <f t="shared" si="277"/>
        <v>theater</v>
      </c>
      <c r="R3524" t="str" cm="1">
        <f t="array" ref="R3524">_xlfn.IFS(ISNUMBER(SEARCH("film &amp; video/television", N3524)),"television",ISNUMBER(SEARCH("film &amp; video/animation", N3524)),"animation",ISNUMBER(SEARCH("film &amp; video/documentary", N3524)),"documentary",ISNUMBER(SEARCH("film &amp; video/drama", N3524)),"drama",ISNUMBER(SEARCH("film &amp; video/science fiction", N3524)),"science fiction",ISNUMBER(SEARCH("film &amp; video/shorts", N3524)),"shorts",ISNUMBER(SEARCH("food/food trucks", N3524)),"food trucks",ISNUMBER(SEARCH("food/restaurants", N3524)),"restaurants",ISNUMBER(SEARCH("food/small batch", N3524)),"small batch",ISNUMBER(SEARCH("games/mobile games", N3524)),"mobile games",ISNUMBER(SEARCH("games/tabletop games", N3524)),"tabletop games",ISNUMBER(SEARCH("games/video games", N3524)),"video games",ISNUMBER(SEARCH("music/classical music", N3524)),"classical music",ISNUMBER(SEARCH("music/electronic music", N3524)),"electronic music",ISNUMBER(SEARCH("music/faith", N3524)),"faith",ISNUMBER(SEARCH("music/indie rock", N3524)),"indie rock",ISNUMBER(SEARCH("music/jazz", N3524)),"jazz",ISNUMBER(SEARCH("music/metal", N3524)),"metal",ISNUMBER(SEARCH("music/pop", N3524)),"pop",ISNUMBER(SEARCH("music/rock", N3524)),"rock",ISNUMBER(SEARCH("music/world music", N3524)),"world music",ISNUMBER(SEARCH("journalism/audio", N3524)),"audio",ISNUMBER(SEARCH("photography/nature", N3524)),"nature",ISNUMBER(SEARCH("photography/people", N3524)),"people",ISNUMBER(SEARCH("photography/photobooks", N3524)),"photobooks",ISNUMBER(SEARCH("photography/places", N3524)),"places",ISNUMBER(SEARCH("publishing/art books", N3524)),"art books",ISNUMBER(SEARCH("publishing/children's books", N3524)),"children's books",ISNUMBER(SEARCH("publishing/fiction", N3524)),"fiction",ISNUMBER(SEARCH("publishing/nonfiction", N3524)),"nonfiction",ISNUMBER(SEARCH("publishing/radio &amp; podcasts", N3524)),"radio &amp; podcasts",ISNUMBER(SEARCH("publishing/translations", N3524)),"translations",ISNUMBER(SEARCH("technology/gadgets", N3524)),"gadgets",ISNUMBER(SEARCH("technology/hardware", N3524)),"hardware",ISNUMBER(SEARCH("technology/makerspaces", N3524)),"makerspaces",ISNUMBER(SEARCH("technology/space exploration", N3524)),"space exploration",ISNUMBER(SEARCH("technology/wearables", N3524)),"wearables",ISNUMBER(SEARCH("technology/web", N3524)),"web",ISNUMBER(SEARCH("theater/musical", N3524)),"musical",ISNUMBER(SEARCH("theater/plays", N3524)),"plays",ISNUMBER(SEARCH("theater/spaces", N3524)),"spaces")</f>
        <v>plays</v>
      </c>
      <c r="S3524" s="6">
        <f t="shared" si="278"/>
        <v>42234.789884259255</v>
      </c>
      <c r="T3524" s="6">
        <f t="shared" si="279"/>
        <v>42262.420833333337</v>
      </c>
    </row>
    <row r="3525" spans="1:20" ht="48" hidden="1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tr">
        <f t="shared" si="277"/>
        <v>theater</v>
      </c>
      <c r="R3525" t="str" cm="1">
        <f t="array" ref="R3525">_xlfn.IFS(ISNUMBER(SEARCH("film &amp; video/television", N3525)),"television",ISNUMBER(SEARCH("film &amp; video/animation", N3525)),"animation",ISNUMBER(SEARCH("film &amp; video/documentary", N3525)),"documentary",ISNUMBER(SEARCH("film &amp; video/drama", N3525)),"drama",ISNUMBER(SEARCH("film &amp; video/science fiction", N3525)),"science fiction",ISNUMBER(SEARCH("film &amp; video/shorts", N3525)),"shorts",ISNUMBER(SEARCH("food/food trucks", N3525)),"food trucks",ISNUMBER(SEARCH("food/restaurants", N3525)),"restaurants",ISNUMBER(SEARCH("food/small batch", N3525)),"small batch",ISNUMBER(SEARCH("games/mobile games", N3525)),"mobile games",ISNUMBER(SEARCH("games/tabletop games", N3525)),"tabletop games",ISNUMBER(SEARCH("games/video games", N3525)),"video games",ISNUMBER(SEARCH("music/classical music", N3525)),"classical music",ISNUMBER(SEARCH("music/electronic music", N3525)),"electronic music",ISNUMBER(SEARCH("music/faith", N3525)),"faith",ISNUMBER(SEARCH("music/indie rock", N3525)),"indie rock",ISNUMBER(SEARCH("music/jazz", N3525)),"jazz",ISNUMBER(SEARCH("music/metal", N3525)),"metal",ISNUMBER(SEARCH("music/pop", N3525)),"pop",ISNUMBER(SEARCH("music/rock", N3525)),"rock",ISNUMBER(SEARCH("music/world music", N3525)),"world music",ISNUMBER(SEARCH("journalism/audio", N3525)),"audio",ISNUMBER(SEARCH("photography/nature", N3525)),"nature",ISNUMBER(SEARCH("photography/people", N3525)),"people",ISNUMBER(SEARCH("photography/photobooks", N3525)),"photobooks",ISNUMBER(SEARCH("photography/places", N3525)),"places",ISNUMBER(SEARCH("publishing/art books", N3525)),"art books",ISNUMBER(SEARCH("publishing/children's books", N3525)),"children's books",ISNUMBER(SEARCH("publishing/fiction", N3525)),"fiction",ISNUMBER(SEARCH("publishing/nonfiction", N3525)),"nonfiction",ISNUMBER(SEARCH("publishing/radio &amp; podcasts", N3525)),"radio &amp; podcasts",ISNUMBER(SEARCH("publishing/translations", N3525)),"translations",ISNUMBER(SEARCH("technology/gadgets", N3525)),"gadgets",ISNUMBER(SEARCH("technology/hardware", N3525)),"hardware",ISNUMBER(SEARCH("technology/makerspaces", N3525)),"makerspaces",ISNUMBER(SEARCH("technology/space exploration", N3525)),"space exploration",ISNUMBER(SEARCH("technology/wearables", N3525)),"wearables",ISNUMBER(SEARCH("technology/web", N3525)),"web",ISNUMBER(SEARCH("theater/musical", N3525)),"musical",ISNUMBER(SEARCH("theater/plays", N3525)),"plays",ISNUMBER(SEARCH("theater/spaces", N3525)),"spaces")</f>
        <v>plays</v>
      </c>
      <c r="S3525" s="6">
        <f t="shared" si="278"/>
        <v>42581.397546296299</v>
      </c>
      <c r="T3525" s="6">
        <f t="shared" si="279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tr">
        <f t="shared" si="277"/>
        <v>theater</v>
      </c>
      <c r="R3526" t="str" cm="1">
        <f t="array" ref="R3526">_xlfn.IFS(ISNUMBER(SEARCH("film &amp; video/television", N3526)),"television",ISNUMBER(SEARCH("film &amp; video/animation", N3526)),"animation",ISNUMBER(SEARCH("film &amp; video/documentary", N3526)),"documentary",ISNUMBER(SEARCH("film &amp; video/drama", N3526)),"drama",ISNUMBER(SEARCH("film &amp; video/science fiction", N3526)),"science fiction",ISNUMBER(SEARCH("film &amp; video/shorts", N3526)),"shorts",ISNUMBER(SEARCH("food/food trucks", N3526)),"food trucks",ISNUMBER(SEARCH("food/restaurants", N3526)),"restaurants",ISNUMBER(SEARCH("food/small batch", N3526)),"small batch",ISNUMBER(SEARCH("games/mobile games", N3526)),"mobile games",ISNUMBER(SEARCH("games/tabletop games", N3526)),"tabletop games",ISNUMBER(SEARCH("games/video games", N3526)),"video games",ISNUMBER(SEARCH("music/classical music", N3526)),"classical music",ISNUMBER(SEARCH("music/electronic music", N3526)),"electronic music",ISNUMBER(SEARCH("music/faith", N3526)),"faith",ISNUMBER(SEARCH("music/indie rock", N3526)),"indie rock",ISNUMBER(SEARCH("music/jazz", N3526)),"jazz",ISNUMBER(SEARCH("music/metal", N3526)),"metal",ISNUMBER(SEARCH("music/pop", N3526)),"pop",ISNUMBER(SEARCH("music/rock", N3526)),"rock",ISNUMBER(SEARCH("music/world music", N3526)),"world music",ISNUMBER(SEARCH("journalism/audio", N3526)),"audio",ISNUMBER(SEARCH("photography/nature", N3526)),"nature",ISNUMBER(SEARCH("photography/people", N3526)),"people",ISNUMBER(SEARCH("photography/photobooks", N3526)),"photobooks",ISNUMBER(SEARCH("photography/places", N3526)),"places",ISNUMBER(SEARCH("publishing/art books", N3526)),"art books",ISNUMBER(SEARCH("publishing/children's books", N3526)),"children's books",ISNUMBER(SEARCH("publishing/fiction", N3526)),"fiction",ISNUMBER(SEARCH("publishing/nonfiction", N3526)),"nonfiction",ISNUMBER(SEARCH("publishing/radio &amp; podcasts", N3526)),"radio &amp; podcasts",ISNUMBER(SEARCH("publishing/translations", N3526)),"translations",ISNUMBER(SEARCH("technology/gadgets", N3526)),"gadgets",ISNUMBER(SEARCH("technology/hardware", N3526)),"hardware",ISNUMBER(SEARCH("technology/makerspaces", N3526)),"makerspaces",ISNUMBER(SEARCH("technology/space exploration", N3526)),"space exploration",ISNUMBER(SEARCH("technology/wearables", N3526)),"wearables",ISNUMBER(SEARCH("technology/web", N3526)),"web",ISNUMBER(SEARCH("theater/musical", N3526)),"musical",ISNUMBER(SEARCH("theater/plays", N3526)),"plays",ISNUMBER(SEARCH("theater/spaces", N3526)),"spaces")</f>
        <v>plays</v>
      </c>
      <c r="S3526" s="6">
        <f t="shared" si="278"/>
        <v>41880.76357638889</v>
      </c>
      <c r="T3526" s="6">
        <f t="shared" si="279"/>
        <v>41895.166666666664</v>
      </c>
    </row>
    <row r="3527" spans="1:20" ht="48" hidden="1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tr">
        <f t="shared" si="277"/>
        <v>theater</v>
      </c>
      <c r="R3527" t="str" cm="1">
        <f t="array" ref="R3527">_xlfn.IFS(ISNUMBER(SEARCH("film &amp; video/television", N3527)),"television",ISNUMBER(SEARCH("film &amp; video/animation", N3527)),"animation",ISNUMBER(SEARCH("film &amp; video/documentary", N3527)),"documentary",ISNUMBER(SEARCH("film &amp; video/drama", N3527)),"drama",ISNUMBER(SEARCH("film &amp; video/science fiction", N3527)),"science fiction",ISNUMBER(SEARCH("film &amp; video/shorts", N3527)),"shorts",ISNUMBER(SEARCH("food/food trucks", N3527)),"food trucks",ISNUMBER(SEARCH("food/restaurants", N3527)),"restaurants",ISNUMBER(SEARCH("food/small batch", N3527)),"small batch",ISNUMBER(SEARCH("games/mobile games", N3527)),"mobile games",ISNUMBER(SEARCH("games/tabletop games", N3527)),"tabletop games",ISNUMBER(SEARCH("games/video games", N3527)),"video games",ISNUMBER(SEARCH("music/classical music", N3527)),"classical music",ISNUMBER(SEARCH("music/electronic music", N3527)),"electronic music",ISNUMBER(SEARCH("music/faith", N3527)),"faith",ISNUMBER(SEARCH("music/indie rock", N3527)),"indie rock",ISNUMBER(SEARCH("music/jazz", N3527)),"jazz",ISNUMBER(SEARCH("music/metal", N3527)),"metal",ISNUMBER(SEARCH("music/pop", N3527)),"pop",ISNUMBER(SEARCH("music/rock", N3527)),"rock",ISNUMBER(SEARCH("music/world music", N3527)),"world music",ISNUMBER(SEARCH("journalism/audio", N3527)),"audio",ISNUMBER(SEARCH("photography/nature", N3527)),"nature",ISNUMBER(SEARCH("photography/people", N3527)),"people",ISNUMBER(SEARCH("photography/photobooks", N3527)),"photobooks",ISNUMBER(SEARCH("photography/places", N3527)),"places",ISNUMBER(SEARCH("publishing/art books", N3527)),"art books",ISNUMBER(SEARCH("publishing/children's books", N3527)),"children's books",ISNUMBER(SEARCH("publishing/fiction", N3527)),"fiction",ISNUMBER(SEARCH("publishing/nonfiction", N3527)),"nonfiction",ISNUMBER(SEARCH("publishing/radio &amp; podcasts", N3527)),"radio &amp; podcasts",ISNUMBER(SEARCH("publishing/translations", N3527)),"translations",ISNUMBER(SEARCH("technology/gadgets", N3527)),"gadgets",ISNUMBER(SEARCH("technology/hardware", N3527)),"hardware",ISNUMBER(SEARCH("technology/makerspaces", N3527)),"makerspaces",ISNUMBER(SEARCH("technology/space exploration", N3527)),"space exploration",ISNUMBER(SEARCH("technology/wearables", N3527)),"wearables",ISNUMBER(SEARCH("technology/web", N3527)),"web",ISNUMBER(SEARCH("theater/musical", N3527)),"musical",ISNUMBER(SEARCH("theater/plays", N3527)),"plays",ISNUMBER(SEARCH("theater/spaces", N3527)),"spaces")</f>
        <v>plays</v>
      </c>
      <c r="S3527" s="6">
        <f t="shared" si="278"/>
        <v>42214.6956712963</v>
      </c>
      <c r="T3527" s="6">
        <f t="shared" si="279"/>
        <v>42225.666666666672</v>
      </c>
    </row>
    <row r="3528" spans="1:20" ht="48" hidden="1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tr" cm="1">
        <f t="array" ref="R3528">_xlfn.IFS(ISNUMBER(SEARCH("film &amp; video/television", N3528)),"television",ISNUMBER(SEARCH("film &amp; video/animation", N3528)),"animation",ISNUMBER(SEARCH("film &amp; video/documentary", N3528)),"documentary",ISNUMBER(SEARCH("film &amp; video/drama", N3528)),"drama",ISNUMBER(SEARCH("film &amp; video/science fiction", N3528)),"science fiction",ISNUMBER(SEARCH("film &amp; video/shorts", N3528)),"shorts",ISNUMBER(SEARCH("food/food trucks", N3528)),"food trucks",ISNUMBER(SEARCH("food/restaurants", N3528)),"restaurants",ISNUMBER(SEARCH("food/small batch", N3528)),"small batch",ISNUMBER(SEARCH("games/mobile games", N3528)),"mobile games",ISNUMBER(SEARCH("games/tabletop games", N3528)),"tabletop games",ISNUMBER(SEARCH("games/video games", N3528)),"video games",ISNUMBER(SEARCH("music/classical music", N3528)),"classical music",ISNUMBER(SEARCH("music/electronic music", N3528)),"electronic music",ISNUMBER(SEARCH("music/faith", N3528)),"faith",ISNUMBER(SEARCH("music/indie rock", N3528)),"indie rock",ISNUMBER(SEARCH("music/jazz", N3528)),"jazz",ISNUMBER(SEARCH("music/metal", N3528)),"metal",ISNUMBER(SEARCH("music/pop", N3528)),"pop",ISNUMBER(SEARCH("music/rock", N3528)),"rock",ISNUMBER(SEARCH("music/world music", N3528)),"world music",ISNUMBER(SEARCH("journalism/audio", N3528)),"audio",ISNUMBER(SEARCH("photography/nature", N3528)),"nature",ISNUMBER(SEARCH("photography/people", N3528)),"people",ISNUMBER(SEARCH("photography/photobooks", N3528)),"photobooks",ISNUMBER(SEARCH("photography/places", N3528)),"places",ISNUMBER(SEARCH("publishing/art books", N3528)),"art books",ISNUMBER(SEARCH("publishing/children's books", N3528)),"children's books",ISNUMBER(SEARCH("publishing/fiction", N3528)),"fiction",ISNUMBER(SEARCH("publishing/nonfiction", N3528)),"nonfiction",ISNUMBER(SEARCH("publishing/radio &amp; podcasts", N3528)),"radio &amp; podcasts",ISNUMBER(SEARCH("publishing/translations", N3528)),"translations",ISNUMBER(SEARCH("technology/gadgets", N3528)),"gadgets",ISNUMBER(SEARCH("technology/hardware", N3528)),"hardware",ISNUMBER(SEARCH("technology/makerspaces", N3528)),"makerspaces",ISNUMBER(SEARCH("technology/space exploration", N3528)),"space exploration",ISNUMBER(SEARCH("technology/wearables", N3528)),"wearables",ISNUMBER(SEARCH("technology/web", N3528)),"web",ISNUMBER(SEARCH("theater/musical", N3528)),"musical",ISNUMBER(SEARCH("theater/plays", N3528)),"plays",ISNUMBER(SEARCH("theater/spaces", N3528)),"spaces")</f>
        <v>plays</v>
      </c>
      <c r="S3528" s="6">
        <f t="shared" si="278"/>
        <v>42460.335312499999</v>
      </c>
      <c r="T3528" s="6">
        <f t="shared" si="279"/>
        <v>42488.249305555553</v>
      </c>
    </row>
    <row r="3529" spans="1:20" ht="48" hidden="1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tr">
        <f t="shared" si="277"/>
        <v>theater</v>
      </c>
      <c r="R3529" t="str" cm="1">
        <f t="array" ref="R3529">_xlfn.IFS(ISNUMBER(SEARCH("film &amp; video/television", N3529)),"television",ISNUMBER(SEARCH("film &amp; video/animation", N3529)),"animation",ISNUMBER(SEARCH("film &amp; video/documentary", N3529)),"documentary",ISNUMBER(SEARCH("film &amp; video/drama", N3529)),"drama",ISNUMBER(SEARCH("film &amp; video/science fiction", N3529)),"science fiction",ISNUMBER(SEARCH("film &amp; video/shorts", N3529)),"shorts",ISNUMBER(SEARCH("food/food trucks", N3529)),"food trucks",ISNUMBER(SEARCH("food/restaurants", N3529)),"restaurants",ISNUMBER(SEARCH("food/small batch", N3529)),"small batch",ISNUMBER(SEARCH("games/mobile games", N3529)),"mobile games",ISNUMBER(SEARCH("games/tabletop games", N3529)),"tabletop games",ISNUMBER(SEARCH("games/video games", N3529)),"video games",ISNUMBER(SEARCH("music/classical music", N3529)),"classical music",ISNUMBER(SEARCH("music/electronic music", N3529)),"electronic music",ISNUMBER(SEARCH("music/faith", N3529)),"faith",ISNUMBER(SEARCH("music/indie rock", N3529)),"indie rock",ISNUMBER(SEARCH("music/jazz", N3529)),"jazz",ISNUMBER(SEARCH("music/metal", N3529)),"metal",ISNUMBER(SEARCH("music/pop", N3529)),"pop",ISNUMBER(SEARCH("music/rock", N3529)),"rock",ISNUMBER(SEARCH("music/world music", N3529)),"world music",ISNUMBER(SEARCH("journalism/audio", N3529)),"audio",ISNUMBER(SEARCH("photography/nature", N3529)),"nature",ISNUMBER(SEARCH("photography/people", N3529)),"people",ISNUMBER(SEARCH("photography/photobooks", N3529)),"photobooks",ISNUMBER(SEARCH("photography/places", N3529)),"places",ISNUMBER(SEARCH("publishing/art books", N3529)),"art books",ISNUMBER(SEARCH("publishing/children's books", N3529)),"children's books",ISNUMBER(SEARCH("publishing/fiction", N3529)),"fiction",ISNUMBER(SEARCH("publishing/nonfiction", N3529)),"nonfiction",ISNUMBER(SEARCH("publishing/radio &amp; podcasts", N3529)),"radio &amp; podcasts",ISNUMBER(SEARCH("publishing/translations", N3529)),"translations",ISNUMBER(SEARCH("technology/gadgets", N3529)),"gadgets",ISNUMBER(SEARCH("technology/hardware", N3529)),"hardware",ISNUMBER(SEARCH("technology/makerspaces", N3529)),"makerspaces",ISNUMBER(SEARCH("technology/space exploration", N3529)),"space exploration",ISNUMBER(SEARCH("technology/wearables", N3529)),"wearables",ISNUMBER(SEARCH("technology/web", N3529)),"web",ISNUMBER(SEARCH("theater/musical", N3529)),"musical",ISNUMBER(SEARCH("theater/plays", N3529)),"plays",ISNUMBER(SEARCH("theater/spaces", N3529)),"spaces")</f>
        <v>plays</v>
      </c>
      <c r="S3529" s="6">
        <f t="shared" si="278"/>
        <v>42167.023206018523</v>
      </c>
      <c r="T3529" s="6">
        <f t="shared" si="279"/>
        <v>42196.165972222225</v>
      </c>
    </row>
    <row r="3530" spans="1:20" ht="48" hidden="1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tr">
        <f t="shared" si="277"/>
        <v>theater</v>
      </c>
      <c r="R3530" t="str" cm="1">
        <f t="array" ref="R3530">_xlfn.IFS(ISNUMBER(SEARCH("film &amp; video/television", N3530)),"television",ISNUMBER(SEARCH("film &amp; video/animation", N3530)),"animation",ISNUMBER(SEARCH("film &amp; video/documentary", N3530)),"documentary",ISNUMBER(SEARCH("film &amp; video/drama", N3530)),"drama",ISNUMBER(SEARCH("film &amp; video/science fiction", N3530)),"science fiction",ISNUMBER(SEARCH("film &amp; video/shorts", N3530)),"shorts",ISNUMBER(SEARCH("food/food trucks", N3530)),"food trucks",ISNUMBER(SEARCH("food/restaurants", N3530)),"restaurants",ISNUMBER(SEARCH("food/small batch", N3530)),"small batch",ISNUMBER(SEARCH("games/mobile games", N3530)),"mobile games",ISNUMBER(SEARCH("games/tabletop games", N3530)),"tabletop games",ISNUMBER(SEARCH("games/video games", N3530)),"video games",ISNUMBER(SEARCH("music/classical music", N3530)),"classical music",ISNUMBER(SEARCH("music/electronic music", N3530)),"electronic music",ISNUMBER(SEARCH("music/faith", N3530)),"faith",ISNUMBER(SEARCH("music/indie rock", N3530)),"indie rock",ISNUMBER(SEARCH("music/jazz", N3530)),"jazz",ISNUMBER(SEARCH("music/metal", N3530)),"metal",ISNUMBER(SEARCH("music/pop", N3530)),"pop",ISNUMBER(SEARCH("music/rock", N3530)),"rock",ISNUMBER(SEARCH("music/world music", N3530)),"world music",ISNUMBER(SEARCH("journalism/audio", N3530)),"audio",ISNUMBER(SEARCH("photography/nature", N3530)),"nature",ISNUMBER(SEARCH("photography/people", N3530)),"people",ISNUMBER(SEARCH("photography/photobooks", N3530)),"photobooks",ISNUMBER(SEARCH("photography/places", N3530)),"places",ISNUMBER(SEARCH("publishing/art books", N3530)),"art books",ISNUMBER(SEARCH("publishing/children's books", N3530)),"children's books",ISNUMBER(SEARCH("publishing/fiction", N3530)),"fiction",ISNUMBER(SEARCH("publishing/nonfiction", N3530)),"nonfiction",ISNUMBER(SEARCH("publishing/radio &amp; podcasts", N3530)),"radio &amp; podcasts",ISNUMBER(SEARCH("publishing/translations", N3530)),"translations",ISNUMBER(SEARCH("technology/gadgets", N3530)),"gadgets",ISNUMBER(SEARCH("technology/hardware", N3530)),"hardware",ISNUMBER(SEARCH("technology/makerspaces", N3530)),"makerspaces",ISNUMBER(SEARCH("technology/space exploration", N3530)),"space exploration",ISNUMBER(SEARCH("technology/wearables", N3530)),"wearables",ISNUMBER(SEARCH("technology/web", N3530)),"web",ISNUMBER(SEARCH("theater/musical", N3530)),"musical",ISNUMBER(SEARCH("theater/plays", N3530)),"plays",ISNUMBER(SEARCH("theater/spaces", N3530)),"spaces")</f>
        <v>plays</v>
      </c>
      <c r="S3530" s="6">
        <f t="shared" si="278"/>
        <v>42733.50136574074</v>
      </c>
      <c r="T3530" s="6">
        <f t="shared" si="279"/>
        <v>42753.50136574074</v>
      </c>
    </row>
    <row r="3531" spans="1:20" ht="48" hidden="1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tr">
        <f t="shared" si="277"/>
        <v>theater</v>
      </c>
      <c r="R3531" t="str" cm="1">
        <f t="array" ref="R3531">_xlfn.IFS(ISNUMBER(SEARCH("film &amp; video/television", N3531)),"television",ISNUMBER(SEARCH("film &amp; video/animation", N3531)),"animation",ISNUMBER(SEARCH("film &amp; video/documentary", N3531)),"documentary",ISNUMBER(SEARCH("film &amp; video/drama", N3531)),"drama",ISNUMBER(SEARCH("film &amp; video/science fiction", N3531)),"science fiction",ISNUMBER(SEARCH("film &amp; video/shorts", N3531)),"shorts",ISNUMBER(SEARCH("food/food trucks", N3531)),"food trucks",ISNUMBER(SEARCH("food/restaurants", N3531)),"restaurants",ISNUMBER(SEARCH("food/small batch", N3531)),"small batch",ISNUMBER(SEARCH("games/mobile games", N3531)),"mobile games",ISNUMBER(SEARCH("games/tabletop games", N3531)),"tabletop games",ISNUMBER(SEARCH("games/video games", N3531)),"video games",ISNUMBER(SEARCH("music/classical music", N3531)),"classical music",ISNUMBER(SEARCH("music/electronic music", N3531)),"electronic music",ISNUMBER(SEARCH("music/faith", N3531)),"faith",ISNUMBER(SEARCH("music/indie rock", N3531)),"indie rock",ISNUMBER(SEARCH("music/jazz", N3531)),"jazz",ISNUMBER(SEARCH("music/metal", N3531)),"metal",ISNUMBER(SEARCH("music/pop", N3531)),"pop",ISNUMBER(SEARCH("music/rock", N3531)),"rock",ISNUMBER(SEARCH("music/world music", N3531)),"world music",ISNUMBER(SEARCH("journalism/audio", N3531)),"audio",ISNUMBER(SEARCH("photography/nature", N3531)),"nature",ISNUMBER(SEARCH("photography/people", N3531)),"people",ISNUMBER(SEARCH("photography/photobooks", N3531)),"photobooks",ISNUMBER(SEARCH("photography/places", N3531)),"places",ISNUMBER(SEARCH("publishing/art books", N3531)),"art books",ISNUMBER(SEARCH("publishing/children's books", N3531)),"children's books",ISNUMBER(SEARCH("publishing/fiction", N3531)),"fiction",ISNUMBER(SEARCH("publishing/nonfiction", N3531)),"nonfiction",ISNUMBER(SEARCH("publishing/radio &amp; podcasts", N3531)),"radio &amp; podcasts",ISNUMBER(SEARCH("publishing/translations", N3531)),"translations",ISNUMBER(SEARCH("technology/gadgets", N3531)),"gadgets",ISNUMBER(SEARCH("technology/hardware", N3531)),"hardware",ISNUMBER(SEARCH("technology/makerspaces", N3531)),"makerspaces",ISNUMBER(SEARCH("technology/space exploration", N3531)),"space exploration",ISNUMBER(SEARCH("technology/wearables", N3531)),"wearables",ISNUMBER(SEARCH("technology/web", N3531)),"web",ISNUMBER(SEARCH("theater/musical", N3531)),"musical",ISNUMBER(SEARCH("theater/plays", N3531)),"plays",ISNUMBER(SEARCH("theater/spaces", N3531)),"spaces")</f>
        <v>plays</v>
      </c>
      <c r="S3531" s="6">
        <f t="shared" si="278"/>
        <v>42177.761782407411</v>
      </c>
      <c r="T3531" s="6">
        <f t="shared" si="279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tr" cm="1">
        <f t="array" ref="R3532">_xlfn.IFS(ISNUMBER(SEARCH("film &amp; video/television", N3532)),"television",ISNUMBER(SEARCH("film &amp; video/animation", N3532)),"animation",ISNUMBER(SEARCH("film &amp; video/documentary", N3532)),"documentary",ISNUMBER(SEARCH("film &amp; video/drama", N3532)),"drama",ISNUMBER(SEARCH("film &amp; video/science fiction", N3532)),"science fiction",ISNUMBER(SEARCH("film &amp; video/shorts", N3532)),"shorts",ISNUMBER(SEARCH("food/food trucks", N3532)),"food trucks",ISNUMBER(SEARCH("food/restaurants", N3532)),"restaurants",ISNUMBER(SEARCH("food/small batch", N3532)),"small batch",ISNUMBER(SEARCH("games/mobile games", N3532)),"mobile games",ISNUMBER(SEARCH("games/tabletop games", N3532)),"tabletop games",ISNUMBER(SEARCH("games/video games", N3532)),"video games",ISNUMBER(SEARCH("music/classical music", N3532)),"classical music",ISNUMBER(SEARCH("music/electronic music", N3532)),"electronic music",ISNUMBER(SEARCH("music/faith", N3532)),"faith",ISNUMBER(SEARCH("music/indie rock", N3532)),"indie rock",ISNUMBER(SEARCH("music/jazz", N3532)),"jazz",ISNUMBER(SEARCH("music/metal", N3532)),"metal",ISNUMBER(SEARCH("music/pop", N3532)),"pop",ISNUMBER(SEARCH("music/rock", N3532)),"rock",ISNUMBER(SEARCH("music/world music", N3532)),"world music",ISNUMBER(SEARCH("journalism/audio", N3532)),"audio",ISNUMBER(SEARCH("photography/nature", N3532)),"nature",ISNUMBER(SEARCH("photography/people", N3532)),"people",ISNUMBER(SEARCH("photography/photobooks", N3532)),"photobooks",ISNUMBER(SEARCH("photography/places", N3532)),"places",ISNUMBER(SEARCH("publishing/art books", N3532)),"art books",ISNUMBER(SEARCH("publishing/children's books", N3532)),"children's books",ISNUMBER(SEARCH("publishing/fiction", N3532)),"fiction",ISNUMBER(SEARCH("publishing/nonfiction", N3532)),"nonfiction",ISNUMBER(SEARCH("publishing/radio &amp; podcasts", N3532)),"radio &amp; podcasts",ISNUMBER(SEARCH("publishing/translations", N3532)),"translations",ISNUMBER(SEARCH("technology/gadgets", N3532)),"gadgets",ISNUMBER(SEARCH("technology/hardware", N3532)),"hardware",ISNUMBER(SEARCH("technology/makerspaces", N3532)),"makerspaces",ISNUMBER(SEARCH("technology/space exploration", N3532)),"space exploration",ISNUMBER(SEARCH("technology/wearables", N3532)),"wearables",ISNUMBER(SEARCH("technology/web", N3532)),"web",ISNUMBER(SEARCH("theater/musical", N3532)),"musical",ISNUMBER(SEARCH("theater/plays", N3532)),"plays",ISNUMBER(SEARCH("theater/spaces", N3532)),"spaces")</f>
        <v>plays</v>
      </c>
      <c r="S3532" s="6">
        <f t="shared" si="278"/>
        <v>42442.623344907406</v>
      </c>
      <c r="T3532" s="6">
        <f t="shared" si="279"/>
        <v>42470.833333333328</v>
      </c>
    </row>
    <row r="3533" spans="1:20" ht="16" hidden="1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tr">
        <f t="shared" si="277"/>
        <v>theater</v>
      </c>
      <c r="R3533" t="str" cm="1">
        <f t="array" ref="R3533">_xlfn.IFS(ISNUMBER(SEARCH("film &amp; video/television", N3533)),"television",ISNUMBER(SEARCH("film &amp; video/animation", N3533)),"animation",ISNUMBER(SEARCH("film &amp; video/documentary", N3533)),"documentary",ISNUMBER(SEARCH("film &amp; video/drama", N3533)),"drama",ISNUMBER(SEARCH("film &amp; video/science fiction", N3533)),"science fiction",ISNUMBER(SEARCH("film &amp; video/shorts", N3533)),"shorts",ISNUMBER(SEARCH("food/food trucks", N3533)),"food trucks",ISNUMBER(SEARCH("food/restaurants", N3533)),"restaurants",ISNUMBER(SEARCH("food/small batch", N3533)),"small batch",ISNUMBER(SEARCH("games/mobile games", N3533)),"mobile games",ISNUMBER(SEARCH("games/tabletop games", N3533)),"tabletop games",ISNUMBER(SEARCH("games/video games", N3533)),"video games",ISNUMBER(SEARCH("music/classical music", N3533)),"classical music",ISNUMBER(SEARCH("music/electronic music", N3533)),"electronic music",ISNUMBER(SEARCH("music/faith", N3533)),"faith",ISNUMBER(SEARCH("music/indie rock", N3533)),"indie rock",ISNUMBER(SEARCH("music/jazz", N3533)),"jazz",ISNUMBER(SEARCH("music/metal", N3533)),"metal",ISNUMBER(SEARCH("music/pop", N3533)),"pop",ISNUMBER(SEARCH("music/rock", N3533)),"rock",ISNUMBER(SEARCH("music/world music", N3533)),"world music",ISNUMBER(SEARCH("journalism/audio", N3533)),"audio",ISNUMBER(SEARCH("photography/nature", N3533)),"nature",ISNUMBER(SEARCH("photography/people", N3533)),"people",ISNUMBER(SEARCH("photography/photobooks", N3533)),"photobooks",ISNUMBER(SEARCH("photography/places", N3533)),"places",ISNUMBER(SEARCH("publishing/art books", N3533)),"art books",ISNUMBER(SEARCH("publishing/children's books", N3533)),"children's books",ISNUMBER(SEARCH("publishing/fiction", N3533)),"fiction",ISNUMBER(SEARCH("publishing/nonfiction", N3533)),"nonfiction",ISNUMBER(SEARCH("publishing/radio &amp; podcasts", N3533)),"radio &amp; podcasts",ISNUMBER(SEARCH("publishing/translations", N3533)),"translations",ISNUMBER(SEARCH("technology/gadgets", N3533)),"gadgets",ISNUMBER(SEARCH("technology/hardware", N3533)),"hardware",ISNUMBER(SEARCH("technology/makerspaces", N3533)),"makerspaces",ISNUMBER(SEARCH("technology/space exploration", N3533)),"space exploration",ISNUMBER(SEARCH("technology/wearables", N3533)),"wearables",ISNUMBER(SEARCH("technology/web", N3533)),"web",ISNUMBER(SEARCH("theater/musical", N3533)),"musical",ISNUMBER(SEARCH("theater/plays", N3533)),"plays",ISNUMBER(SEARCH("theater/spaces", N3533)),"spaces")</f>
        <v>plays</v>
      </c>
      <c r="S3533" s="6">
        <f t="shared" si="278"/>
        <v>42521.654328703706</v>
      </c>
      <c r="T3533" s="6">
        <f t="shared" si="279"/>
        <v>42551.654328703706</v>
      </c>
    </row>
    <row r="3534" spans="1:20" ht="48" hidden="1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tr">
        <f t="shared" si="277"/>
        <v>theater</v>
      </c>
      <c r="R3534" t="str" cm="1">
        <f t="array" ref="R3534">_xlfn.IFS(ISNUMBER(SEARCH("film &amp; video/television", N3534)),"television",ISNUMBER(SEARCH("film &amp; video/animation", N3534)),"animation",ISNUMBER(SEARCH("film &amp; video/documentary", N3534)),"documentary",ISNUMBER(SEARCH("film &amp; video/drama", N3534)),"drama",ISNUMBER(SEARCH("film &amp; video/science fiction", N3534)),"science fiction",ISNUMBER(SEARCH("film &amp; video/shorts", N3534)),"shorts",ISNUMBER(SEARCH("food/food trucks", N3534)),"food trucks",ISNUMBER(SEARCH("food/restaurants", N3534)),"restaurants",ISNUMBER(SEARCH("food/small batch", N3534)),"small batch",ISNUMBER(SEARCH("games/mobile games", N3534)),"mobile games",ISNUMBER(SEARCH("games/tabletop games", N3534)),"tabletop games",ISNUMBER(SEARCH("games/video games", N3534)),"video games",ISNUMBER(SEARCH("music/classical music", N3534)),"classical music",ISNUMBER(SEARCH("music/electronic music", N3534)),"electronic music",ISNUMBER(SEARCH("music/faith", N3534)),"faith",ISNUMBER(SEARCH("music/indie rock", N3534)),"indie rock",ISNUMBER(SEARCH("music/jazz", N3534)),"jazz",ISNUMBER(SEARCH("music/metal", N3534)),"metal",ISNUMBER(SEARCH("music/pop", N3534)),"pop",ISNUMBER(SEARCH("music/rock", N3534)),"rock",ISNUMBER(SEARCH("music/world music", N3534)),"world music",ISNUMBER(SEARCH("journalism/audio", N3534)),"audio",ISNUMBER(SEARCH("photography/nature", N3534)),"nature",ISNUMBER(SEARCH("photography/people", N3534)),"people",ISNUMBER(SEARCH("photography/photobooks", N3534)),"photobooks",ISNUMBER(SEARCH("photography/places", N3534)),"places",ISNUMBER(SEARCH("publishing/art books", N3534)),"art books",ISNUMBER(SEARCH("publishing/children's books", N3534)),"children's books",ISNUMBER(SEARCH("publishing/fiction", N3534)),"fiction",ISNUMBER(SEARCH("publishing/nonfiction", N3534)),"nonfiction",ISNUMBER(SEARCH("publishing/radio &amp; podcasts", N3534)),"radio &amp; podcasts",ISNUMBER(SEARCH("publishing/translations", N3534)),"translations",ISNUMBER(SEARCH("technology/gadgets", N3534)),"gadgets",ISNUMBER(SEARCH("technology/hardware", N3534)),"hardware",ISNUMBER(SEARCH("technology/makerspaces", N3534)),"makerspaces",ISNUMBER(SEARCH("technology/space exploration", N3534)),"space exploration",ISNUMBER(SEARCH("technology/wearables", N3534)),"wearables",ISNUMBER(SEARCH("technology/web", N3534)),"web",ISNUMBER(SEARCH("theater/musical", N3534)),"musical",ISNUMBER(SEARCH("theater/plays", N3534)),"plays",ISNUMBER(SEARCH("theater/spaces", N3534)),"spaces")</f>
        <v>plays</v>
      </c>
      <c r="S3534" s="6">
        <f t="shared" si="278"/>
        <v>41884.599849537037</v>
      </c>
      <c r="T3534" s="6">
        <f t="shared" si="279"/>
        <v>41900.165972222225</v>
      </c>
    </row>
    <row r="3535" spans="1:20" ht="48" hidden="1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tr">
        <f t="shared" si="277"/>
        <v>theater</v>
      </c>
      <c r="R3535" t="str" cm="1">
        <f t="array" ref="R3535">_xlfn.IFS(ISNUMBER(SEARCH("film &amp; video/television", N3535)),"television",ISNUMBER(SEARCH("film &amp; video/animation", N3535)),"animation",ISNUMBER(SEARCH("film &amp; video/documentary", N3535)),"documentary",ISNUMBER(SEARCH("film &amp; video/drama", N3535)),"drama",ISNUMBER(SEARCH("film &amp; video/science fiction", N3535)),"science fiction",ISNUMBER(SEARCH("film &amp; video/shorts", N3535)),"shorts",ISNUMBER(SEARCH("food/food trucks", N3535)),"food trucks",ISNUMBER(SEARCH("food/restaurants", N3535)),"restaurants",ISNUMBER(SEARCH("food/small batch", N3535)),"small batch",ISNUMBER(SEARCH("games/mobile games", N3535)),"mobile games",ISNUMBER(SEARCH("games/tabletop games", N3535)),"tabletop games",ISNUMBER(SEARCH("games/video games", N3535)),"video games",ISNUMBER(SEARCH("music/classical music", N3535)),"classical music",ISNUMBER(SEARCH("music/electronic music", N3535)),"electronic music",ISNUMBER(SEARCH("music/faith", N3535)),"faith",ISNUMBER(SEARCH("music/indie rock", N3535)),"indie rock",ISNUMBER(SEARCH("music/jazz", N3535)),"jazz",ISNUMBER(SEARCH("music/metal", N3535)),"metal",ISNUMBER(SEARCH("music/pop", N3535)),"pop",ISNUMBER(SEARCH("music/rock", N3535)),"rock",ISNUMBER(SEARCH("music/world music", N3535)),"world music",ISNUMBER(SEARCH("journalism/audio", N3535)),"audio",ISNUMBER(SEARCH("photography/nature", N3535)),"nature",ISNUMBER(SEARCH("photography/people", N3535)),"people",ISNUMBER(SEARCH("photography/photobooks", N3535)),"photobooks",ISNUMBER(SEARCH("photography/places", N3535)),"places",ISNUMBER(SEARCH("publishing/art books", N3535)),"art books",ISNUMBER(SEARCH("publishing/children's books", N3535)),"children's books",ISNUMBER(SEARCH("publishing/fiction", N3535)),"fiction",ISNUMBER(SEARCH("publishing/nonfiction", N3535)),"nonfiction",ISNUMBER(SEARCH("publishing/radio &amp; podcasts", N3535)),"radio &amp; podcasts",ISNUMBER(SEARCH("publishing/translations", N3535)),"translations",ISNUMBER(SEARCH("technology/gadgets", N3535)),"gadgets",ISNUMBER(SEARCH("technology/hardware", N3535)),"hardware",ISNUMBER(SEARCH("technology/makerspaces", N3535)),"makerspaces",ISNUMBER(SEARCH("technology/space exploration", N3535)),"space exploration",ISNUMBER(SEARCH("technology/wearables", N3535)),"wearables",ISNUMBER(SEARCH("technology/web", N3535)),"web",ISNUMBER(SEARCH("theater/musical", N3535)),"musical",ISNUMBER(SEARCH("theater/plays", N3535)),"plays",ISNUMBER(SEARCH("theater/spaces", N3535)),"spaces")</f>
        <v>plays</v>
      </c>
      <c r="S3535" s="6">
        <f t="shared" si="278"/>
        <v>42289.761192129634</v>
      </c>
      <c r="T3535" s="6">
        <f t="shared" si="279"/>
        <v>42319.802858796291</v>
      </c>
    </row>
    <row r="3536" spans="1:20" ht="32" hidden="1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tr">
        <f t="shared" si="277"/>
        <v>theater</v>
      </c>
      <c r="R3536" t="str" cm="1">
        <f t="array" ref="R3536">_xlfn.IFS(ISNUMBER(SEARCH("film &amp; video/television", N3536)),"television",ISNUMBER(SEARCH("film &amp; video/animation", N3536)),"animation",ISNUMBER(SEARCH("film &amp; video/documentary", N3536)),"documentary",ISNUMBER(SEARCH("film &amp; video/drama", N3536)),"drama",ISNUMBER(SEARCH("film &amp; video/science fiction", N3536)),"science fiction",ISNUMBER(SEARCH("film &amp; video/shorts", N3536)),"shorts",ISNUMBER(SEARCH("food/food trucks", N3536)),"food trucks",ISNUMBER(SEARCH("food/restaurants", N3536)),"restaurants",ISNUMBER(SEARCH("food/small batch", N3536)),"small batch",ISNUMBER(SEARCH("games/mobile games", N3536)),"mobile games",ISNUMBER(SEARCH("games/tabletop games", N3536)),"tabletop games",ISNUMBER(SEARCH("games/video games", N3536)),"video games",ISNUMBER(SEARCH("music/classical music", N3536)),"classical music",ISNUMBER(SEARCH("music/electronic music", N3536)),"electronic music",ISNUMBER(SEARCH("music/faith", N3536)),"faith",ISNUMBER(SEARCH("music/indie rock", N3536)),"indie rock",ISNUMBER(SEARCH("music/jazz", N3536)),"jazz",ISNUMBER(SEARCH("music/metal", N3536)),"metal",ISNUMBER(SEARCH("music/pop", N3536)),"pop",ISNUMBER(SEARCH("music/rock", N3536)),"rock",ISNUMBER(SEARCH("music/world music", N3536)),"world music",ISNUMBER(SEARCH("journalism/audio", N3536)),"audio",ISNUMBER(SEARCH("photography/nature", N3536)),"nature",ISNUMBER(SEARCH("photography/people", N3536)),"people",ISNUMBER(SEARCH("photography/photobooks", N3536)),"photobooks",ISNUMBER(SEARCH("photography/places", N3536)),"places",ISNUMBER(SEARCH("publishing/art books", N3536)),"art books",ISNUMBER(SEARCH("publishing/children's books", N3536)),"children's books",ISNUMBER(SEARCH("publishing/fiction", N3536)),"fiction",ISNUMBER(SEARCH("publishing/nonfiction", N3536)),"nonfiction",ISNUMBER(SEARCH("publishing/radio &amp; podcasts", N3536)),"radio &amp; podcasts",ISNUMBER(SEARCH("publishing/translations", N3536)),"translations",ISNUMBER(SEARCH("technology/gadgets", N3536)),"gadgets",ISNUMBER(SEARCH("technology/hardware", N3536)),"hardware",ISNUMBER(SEARCH("technology/makerspaces", N3536)),"makerspaces",ISNUMBER(SEARCH("technology/space exploration", N3536)),"space exploration",ISNUMBER(SEARCH("technology/wearables", N3536)),"wearables",ISNUMBER(SEARCH("technology/web", N3536)),"web",ISNUMBER(SEARCH("theater/musical", N3536)),"musical",ISNUMBER(SEARCH("theater/plays", N3536)),"plays",ISNUMBER(SEARCH("theater/spaces", N3536)),"spaces")</f>
        <v>plays</v>
      </c>
      <c r="S3536" s="6">
        <f t="shared" si="278"/>
        <v>42243.6252662037</v>
      </c>
      <c r="T3536" s="6">
        <f t="shared" si="279"/>
        <v>42278.6252662037</v>
      </c>
    </row>
    <row r="3537" spans="1:20" ht="48" hidden="1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tr">
        <f t="shared" si="277"/>
        <v>theater</v>
      </c>
      <c r="R3537" t="str" cm="1">
        <f t="array" ref="R3537">_xlfn.IFS(ISNUMBER(SEARCH("film &amp; video/television", N3537)),"television",ISNUMBER(SEARCH("film &amp; video/animation", N3537)),"animation",ISNUMBER(SEARCH("film &amp; video/documentary", N3537)),"documentary",ISNUMBER(SEARCH("film &amp; video/drama", N3537)),"drama",ISNUMBER(SEARCH("film &amp; video/science fiction", N3537)),"science fiction",ISNUMBER(SEARCH("film &amp; video/shorts", N3537)),"shorts",ISNUMBER(SEARCH("food/food trucks", N3537)),"food trucks",ISNUMBER(SEARCH("food/restaurants", N3537)),"restaurants",ISNUMBER(SEARCH("food/small batch", N3537)),"small batch",ISNUMBER(SEARCH("games/mobile games", N3537)),"mobile games",ISNUMBER(SEARCH("games/tabletop games", N3537)),"tabletop games",ISNUMBER(SEARCH("games/video games", N3537)),"video games",ISNUMBER(SEARCH("music/classical music", N3537)),"classical music",ISNUMBER(SEARCH("music/electronic music", N3537)),"electronic music",ISNUMBER(SEARCH("music/faith", N3537)),"faith",ISNUMBER(SEARCH("music/indie rock", N3537)),"indie rock",ISNUMBER(SEARCH("music/jazz", N3537)),"jazz",ISNUMBER(SEARCH("music/metal", N3537)),"metal",ISNUMBER(SEARCH("music/pop", N3537)),"pop",ISNUMBER(SEARCH("music/rock", N3537)),"rock",ISNUMBER(SEARCH("music/world music", N3537)),"world music",ISNUMBER(SEARCH("journalism/audio", N3537)),"audio",ISNUMBER(SEARCH("photography/nature", N3537)),"nature",ISNUMBER(SEARCH("photography/people", N3537)),"people",ISNUMBER(SEARCH("photography/photobooks", N3537)),"photobooks",ISNUMBER(SEARCH("photography/places", N3537)),"places",ISNUMBER(SEARCH("publishing/art books", N3537)),"art books",ISNUMBER(SEARCH("publishing/children's books", N3537)),"children's books",ISNUMBER(SEARCH("publishing/fiction", N3537)),"fiction",ISNUMBER(SEARCH("publishing/nonfiction", N3537)),"nonfiction",ISNUMBER(SEARCH("publishing/radio &amp; podcasts", N3537)),"radio &amp; podcasts",ISNUMBER(SEARCH("publishing/translations", N3537)),"translations",ISNUMBER(SEARCH("technology/gadgets", N3537)),"gadgets",ISNUMBER(SEARCH("technology/hardware", N3537)),"hardware",ISNUMBER(SEARCH("technology/makerspaces", N3537)),"makerspaces",ISNUMBER(SEARCH("technology/space exploration", N3537)),"space exploration",ISNUMBER(SEARCH("technology/wearables", N3537)),"wearables",ISNUMBER(SEARCH("technology/web", N3537)),"web",ISNUMBER(SEARCH("theater/musical", N3537)),"musical",ISNUMBER(SEARCH("theater/plays", N3537)),"plays",ISNUMBER(SEARCH("theater/spaces", N3537)),"spaces")</f>
        <v>plays</v>
      </c>
      <c r="S3537" s="6">
        <f t="shared" si="278"/>
        <v>42248.640162037031</v>
      </c>
      <c r="T3537" s="6">
        <f t="shared" si="279"/>
        <v>42279.75</v>
      </c>
    </row>
    <row r="3538" spans="1:20" ht="48" hidden="1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tr">
        <f t="shared" si="277"/>
        <v>theater</v>
      </c>
      <c r="R3538" t="str" cm="1">
        <f t="array" ref="R3538">_xlfn.IFS(ISNUMBER(SEARCH("film &amp; video/television", N3538)),"television",ISNUMBER(SEARCH("film &amp; video/animation", N3538)),"animation",ISNUMBER(SEARCH("film &amp; video/documentary", N3538)),"documentary",ISNUMBER(SEARCH("film &amp; video/drama", N3538)),"drama",ISNUMBER(SEARCH("film &amp; video/science fiction", N3538)),"science fiction",ISNUMBER(SEARCH("film &amp; video/shorts", N3538)),"shorts",ISNUMBER(SEARCH("food/food trucks", N3538)),"food trucks",ISNUMBER(SEARCH("food/restaurants", N3538)),"restaurants",ISNUMBER(SEARCH("food/small batch", N3538)),"small batch",ISNUMBER(SEARCH("games/mobile games", N3538)),"mobile games",ISNUMBER(SEARCH("games/tabletop games", N3538)),"tabletop games",ISNUMBER(SEARCH("games/video games", N3538)),"video games",ISNUMBER(SEARCH("music/classical music", N3538)),"classical music",ISNUMBER(SEARCH("music/electronic music", N3538)),"electronic music",ISNUMBER(SEARCH("music/faith", N3538)),"faith",ISNUMBER(SEARCH("music/indie rock", N3538)),"indie rock",ISNUMBER(SEARCH("music/jazz", N3538)),"jazz",ISNUMBER(SEARCH("music/metal", N3538)),"metal",ISNUMBER(SEARCH("music/pop", N3538)),"pop",ISNUMBER(SEARCH("music/rock", N3538)),"rock",ISNUMBER(SEARCH("music/world music", N3538)),"world music",ISNUMBER(SEARCH("journalism/audio", N3538)),"audio",ISNUMBER(SEARCH("photography/nature", N3538)),"nature",ISNUMBER(SEARCH("photography/people", N3538)),"people",ISNUMBER(SEARCH("photography/photobooks", N3538)),"photobooks",ISNUMBER(SEARCH("photography/places", N3538)),"places",ISNUMBER(SEARCH("publishing/art books", N3538)),"art books",ISNUMBER(SEARCH("publishing/children's books", N3538)),"children's books",ISNUMBER(SEARCH("publishing/fiction", N3538)),"fiction",ISNUMBER(SEARCH("publishing/nonfiction", N3538)),"nonfiction",ISNUMBER(SEARCH("publishing/radio &amp; podcasts", N3538)),"radio &amp; podcasts",ISNUMBER(SEARCH("publishing/translations", N3538)),"translations",ISNUMBER(SEARCH("technology/gadgets", N3538)),"gadgets",ISNUMBER(SEARCH("technology/hardware", N3538)),"hardware",ISNUMBER(SEARCH("technology/makerspaces", N3538)),"makerspaces",ISNUMBER(SEARCH("technology/space exploration", N3538)),"space exploration",ISNUMBER(SEARCH("technology/wearables", N3538)),"wearables",ISNUMBER(SEARCH("technology/web", N3538)),"web",ISNUMBER(SEARCH("theater/musical", N3538)),"musical",ISNUMBER(SEARCH("theater/plays", N3538)),"plays",ISNUMBER(SEARCH("theater/spaces", N3538)),"spaces")</f>
        <v>plays</v>
      </c>
      <c r="S3538" s="6">
        <f t="shared" si="278"/>
        <v>42328.727141203708</v>
      </c>
      <c r="T3538" s="6">
        <f t="shared" si="279"/>
        <v>42358.499305555553</v>
      </c>
    </row>
    <row r="3539" spans="1:20" ht="48" hidden="1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tr">
        <f t="shared" si="277"/>
        <v>theater</v>
      </c>
      <c r="R3539" t="str" cm="1">
        <f t="array" ref="R3539">_xlfn.IFS(ISNUMBER(SEARCH("film &amp; video/television", N3539)),"television",ISNUMBER(SEARCH("film &amp; video/animation", N3539)),"animation",ISNUMBER(SEARCH("film &amp; video/documentary", N3539)),"documentary",ISNUMBER(SEARCH("film &amp; video/drama", N3539)),"drama",ISNUMBER(SEARCH("film &amp; video/science fiction", N3539)),"science fiction",ISNUMBER(SEARCH("film &amp; video/shorts", N3539)),"shorts",ISNUMBER(SEARCH("food/food trucks", N3539)),"food trucks",ISNUMBER(SEARCH("food/restaurants", N3539)),"restaurants",ISNUMBER(SEARCH("food/small batch", N3539)),"small batch",ISNUMBER(SEARCH("games/mobile games", N3539)),"mobile games",ISNUMBER(SEARCH("games/tabletop games", N3539)),"tabletop games",ISNUMBER(SEARCH("games/video games", N3539)),"video games",ISNUMBER(SEARCH("music/classical music", N3539)),"classical music",ISNUMBER(SEARCH("music/electronic music", N3539)),"electronic music",ISNUMBER(SEARCH("music/faith", N3539)),"faith",ISNUMBER(SEARCH("music/indie rock", N3539)),"indie rock",ISNUMBER(SEARCH("music/jazz", N3539)),"jazz",ISNUMBER(SEARCH("music/metal", N3539)),"metal",ISNUMBER(SEARCH("music/pop", N3539)),"pop",ISNUMBER(SEARCH("music/rock", N3539)),"rock",ISNUMBER(SEARCH("music/world music", N3539)),"world music",ISNUMBER(SEARCH("journalism/audio", N3539)),"audio",ISNUMBER(SEARCH("photography/nature", N3539)),"nature",ISNUMBER(SEARCH("photography/people", N3539)),"people",ISNUMBER(SEARCH("photography/photobooks", N3539)),"photobooks",ISNUMBER(SEARCH("photography/places", N3539)),"places",ISNUMBER(SEARCH("publishing/art books", N3539)),"art books",ISNUMBER(SEARCH("publishing/children's books", N3539)),"children's books",ISNUMBER(SEARCH("publishing/fiction", N3539)),"fiction",ISNUMBER(SEARCH("publishing/nonfiction", N3539)),"nonfiction",ISNUMBER(SEARCH("publishing/radio &amp; podcasts", N3539)),"radio &amp; podcasts",ISNUMBER(SEARCH("publishing/translations", N3539)),"translations",ISNUMBER(SEARCH("technology/gadgets", N3539)),"gadgets",ISNUMBER(SEARCH("technology/hardware", N3539)),"hardware",ISNUMBER(SEARCH("technology/makerspaces", N3539)),"makerspaces",ISNUMBER(SEARCH("technology/space exploration", N3539)),"space exploration",ISNUMBER(SEARCH("technology/wearables", N3539)),"wearables",ISNUMBER(SEARCH("technology/web", N3539)),"web",ISNUMBER(SEARCH("theater/musical", N3539)),"musical",ISNUMBER(SEARCH("theater/plays", N3539)),"plays",ISNUMBER(SEARCH("theater/spaces", N3539)),"spaces")</f>
        <v>plays</v>
      </c>
      <c r="S3539" s="6">
        <f t="shared" si="278"/>
        <v>41923.354351851849</v>
      </c>
      <c r="T3539" s="6">
        <f t="shared" si="279"/>
        <v>41960.332638888889</v>
      </c>
    </row>
    <row r="3540" spans="1:20" ht="48" hidden="1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tr">
        <f t="shared" si="277"/>
        <v>theater</v>
      </c>
      <c r="R3540" t="str" cm="1">
        <f t="array" ref="R3540">_xlfn.IFS(ISNUMBER(SEARCH("film &amp; video/television", N3540)),"television",ISNUMBER(SEARCH("film &amp; video/animation", N3540)),"animation",ISNUMBER(SEARCH("film &amp; video/documentary", N3540)),"documentary",ISNUMBER(SEARCH("film &amp; video/drama", N3540)),"drama",ISNUMBER(SEARCH("film &amp; video/science fiction", N3540)),"science fiction",ISNUMBER(SEARCH("film &amp; video/shorts", N3540)),"shorts",ISNUMBER(SEARCH("food/food trucks", N3540)),"food trucks",ISNUMBER(SEARCH("food/restaurants", N3540)),"restaurants",ISNUMBER(SEARCH("food/small batch", N3540)),"small batch",ISNUMBER(SEARCH("games/mobile games", N3540)),"mobile games",ISNUMBER(SEARCH("games/tabletop games", N3540)),"tabletop games",ISNUMBER(SEARCH("games/video games", N3540)),"video games",ISNUMBER(SEARCH("music/classical music", N3540)),"classical music",ISNUMBER(SEARCH("music/electronic music", N3540)),"electronic music",ISNUMBER(SEARCH("music/faith", N3540)),"faith",ISNUMBER(SEARCH("music/indie rock", N3540)),"indie rock",ISNUMBER(SEARCH("music/jazz", N3540)),"jazz",ISNUMBER(SEARCH("music/metal", N3540)),"metal",ISNUMBER(SEARCH("music/pop", N3540)),"pop",ISNUMBER(SEARCH("music/rock", N3540)),"rock",ISNUMBER(SEARCH("music/world music", N3540)),"world music",ISNUMBER(SEARCH("journalism/audio", N3540)),"audio",ISNUMBER(SEARCH("photography/nature", N3540)),"nature",ISNUMBER(SEARCH("photography/people", N3540)),"people",ISNUMBER(SEARCH("photography/photobooks", N3540)),"photobooks",ISNUMBER(SEARCH("photography/places", N3540)),"places",ISNUMBER(SEARCH("publishing/art books", N3540)),"art books",ISNUMBER(SEARCH("publishing/children's books", N3540)),"children's books",ISNUMBER(SEARCH("publishing/fiction", N3540)),"fiction",ISNUMBER(SEARCH("publishing/nonfiction", N3540)),"nonfiction",ISNUMBER(SEARCH("publishing/radio &amp; podcasts", N3540)),"radio &amp; podcasts",ISNUMBER(SEARCH("publishing/translations", N3540)),"translations",ISNUMBER(SEARCH("technology/gadgets", N3540)),"gadgets",ISNUMBER(SEARCH("technology/hardware", N3540)),"hardware",ISNUMBER(SEARCH("technology/makerspaces", N3540)),"makerspaces",ISNUMBER(SEARCH("technology/space exploration", N3540)),"space exploration",ISNUMBER(SEARCH("technology/wearables", N3540)),"wearables",ISNUMBER(SEARCH("technology/web", N3540)),"web",ISNUMBER(SEARCH("theater/musical", N3540)),"musical",ISNUMBER(SEARCH("theater/plays", N3540)),"plays",ISNUMBER(SEARCH("theater/spaces", N3540)),"spaces")</f>
        <v>plays</v>
      </c>
      <c r="S3540" s="6">
        <f t="shared" si="278"/>
        <v>42571.420601851853</v>
      </c>
      <c r="T3540" s="6">
        <f t="shared" si="279"/>
        <v>42599.420601851853</v>
      </c>
    </row>
    <row r="3541" spans="1:20" ht="48" hidden="1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tr">
        <f t="shared" si="277"/>
        <v>theater</v>
      </c>
      <c r="R3541" t="str" cm="1">
        <f t="array" ref="R3541">_xlfn.IFS(ISNUMBER(SEARCH("film &amp; video/television", N3541)),"television",ISNUMBER(SEARCH("film &amp; video/animation", N3541)),"animation",ISNUMBER(SEARCH("film &amp; video/documentary", N3541)),"documentary",ISNUMBER(SEARCH("film &amp; video/drama", N3541)),"drama",ISNUMBER(SEARCH("film &amp; video/science fiction", N3541)),"science fiction",ISNUMBER(SEARCH("film &amp; video/shorts", N3541)),"shorts",ISNUMBER(SEARCH("food/food trucks", N3541)),"food trucks",ISNUMBER(SEARCH("food/restaurants", N3541)),"restaurants",ISNUMBER(SEARCH("food/small batch", N3541)),"small batch",ISNUMBER(SEARCH("games/mobile games", N3541)),"mobile games",ISNUMBER(SEARCH("games/tabletop games", N3541)),"tabletop games",ISNUMBER(SEARCH("games/video games", N3541)),"video games",ISNUMBER(SEARCH("music/classical music", N3541)),"classical music",ISNUMBER(SEARCH("music/electronic music", N3541)),"electronic music",ISNUMBER(SEARCH("music/faith", N3541)),"faith",ISNUMBER(SEARCH("music/indie rock", N3541)),"indie rock",ISNUMBER(SEARCH("music/jazz", N3541)),"jazz",ISNUMBER(SEARCH("music/metal", N3541)),"metal",ISNUMBER(SEARCH("music/pop", N3541)),"pop",ISNUMBER(SEARCH("music/rock", N3541)),"rock",ISNUMBER(SEARCH("music/world music", N3541)),"world music",ISNUMBER(SEARCH("journalism/audio", N3541)),"audio",ISNUMBER(SEARCH("photography/nature", N3541)),"nature",ISNUMBER(SEARCH("photography/people", N3541)),"people",ISNUMBER(SEARCH("photography/photobooks", N3541)),"photobooks",ISNUMBER(SEARCH("photography/places", N3541)),"places",ISNUMBER(SEARCH("publishing/art books", N3541)),"art books",ISNUMBER(SEARCH("publishing/children's books", N3541)),"children's books",ISNUMBER(SEARCH("publishing/fiction", N3541)),"fiction",ISNUMBER(SEARCH("publishing/nonfiction", N3541)),"nonfiction",ISNUMBER(SEARCH("publishing/radio &amp; podcasts", N3541)),"radio &amp; podcasts",ISNUMBER(SEARCH("publishing/translations", N3541)),"translations",ISNUMBER(SEARCH("technology/gadgets", N3541)),"gadgets",ISNUMBER(SEARCH("technology/hardware", N3541)),"hardware",ISNUMBER(SEARCH("technology/makerspaces", N3541)),"makerspaces",ISNUMBER(SEARCH("technology/space exploration", N3541)),"space exploration",ISNUMBER(SEARCH("technology/wearables", N3541)),"wearables",ISNUMBER(SEARCH("technology/web", N3541)),"web",ISNUMBER(SEARCH("theater/musical", N3541)),"musical",ISNUMBER(SEARCH("theater/plays", N3541)),"plays",ISNUMBER(SEARCH("theater/spaces", N3541)),"spaces")</f>
        <v>plays</v>
      </c>
      <c r="S3541" s="6">
        <f t="shared" si="278"/>
        <v>42600.756041666667</v>
      </c>
      <c r="T3541" s="6">
        <f t="shared" si="279"/>
        <v>42621.756041666667</v>
      </c>
    </row>
    <row r="3542" spans="1:20" ht="48" hidden="1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tr">
        <f t="shared" si="277"/>
        <v>theater</v>
      </c>
      <c r="R3542" t="str" cm="1">
        <f t="array" ref="R3542">_xlfn.IFS(ISNUMBER(SEARCH("film &amp; video/television", N3542)),"television",ISNUMBER(SEARCH("film &amp; video/animation", N3542)),"animation",ISNUMBER(SEARCH("film &amp; video/documentary", N3542)),"documentary",ISNUMBER(SEARCH("film &amp; video/drama", N3542)),"drama",ISNUMBER(SEARCH("film &amp; video/science fiction", N3542)),"science fiction",ISNUMBER(SEARCH("film &amp; video/shorts", N3542)),"shorts",ISNUMBER(SEARCH("food/food trucks", N3542)),"food trucks",ISNUMBER(SEARCH("food/restaurants", N3542)),"restaurants",ISNUMBER(SEARCH("food/small batch", N3542)),"small batch",ISNUMBER(SEARCH("games/mobile games", N3542)),"mobile games",ISNUMBER(SEARCH("games/tabletop games", N3542)),"tabletop games",ISNUMBER(SEARCH("games/video games", N3542)),"video games",ISNUMBER(SEARCH("music/classical music", N3542)),"classical music",ISNUMBER(SEARCH("music/electronic music", N3542)),"electronic music",ISNUMBER(SEARCH("music/faith", N3542)),"faith",ISNUMBER(SEARCH("music/indie rock", N3542)),"indie rock",ISNUMBER(SEARCH("music/jazz", N3542)),"jazz",ISNUMBER(SEARCH("music/metal", N3542)),"metal",ISNUMBER(SEARCH("music/pop", N3542)),"pop",ISNUMBER(SEARCH("music/rock", N3542)),"rock",ISNUMBER(SEARCH("music/world music", N3542)),"world music",ISNUMBER(SEARCH("journalism/audio", N3542)),"audio",ISNUMBER(SEARCH("photography/nature", N3542)),"nature",ISNUMBER(SEARCH("photography/people", N3542)),"people",ISNUMBER(SEARCH("photography/photobooks", N3542)),"photobooks",ISNUMBER(SEARCH("photography/places", N3542)),"places",ISNUMBER(SEARCH("publishing/art books", N3542)),"art books",ISNUMBER(SEARCH("publishing/children's books", N3542)),"children's books",ISNUMBER(SEARCH("publishing/fiction", N3542)),"fiction",ISNUMBER(SEARCH("publishing/nonfiction", N3542)),"nonfiction",ISNUMBER(SEARCH("publishing/radio &amp; podcasts", N3542)),"radio &amp; podcasts",ISNUMBER(SEARCH("publishing/translations", N3542)),"translations",ISNUMBER(SEARCH("technology/gadgets", N3542)),"gadgets",ISNUMBER(SEARCH("technology/hardware", N3542)),"hardware",ISNUMBER(SEARCH("technology/makerspaces", N3542)),"makerspaces",ISNUMBER(SEARCH("technology/space exploration", N3542)),"space exploration",ISNUMBER(SEARCH("technology/wearables", N3542)),"wearables",ISNUMBER(SEARCH("technology/web", N3542)),"web",ISNUMBER(SEARCH("theater/musical", N3542)),"musical",ISNUMBER(SEARCH("theater/plays", N3542)),"plays",ISNUMBER(SEARCH("theater/spaces", N3542)),"spaces")</f>
        <v>plays</v>
      </c>
      <c r="S3542" s="6">
        <f t="shared" si="278"/>
        <v>42517.003368055557</v>
      </c>
      <c r="T3542" s="6">
        <f t="shared" si="279"/>
        <v>42547.003368055557</v>
      </c>
    </row>
    <row r="3543" spans="1:20" ht="48" hidden="1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tr">
        <f t="shared" si="277"/>
        <v>theater</v>
      </c>
      <c r="R3543" t="str" cm="1">
        <f t="array" ref="R3543">_xlfn.IFS(ISNUMBER(SEARCH("film &amp; video/television", N3543)),"television",ISNUMBER(SEARCH("film &amp; video/animation", N3543)),"animation",ISNUMBER(SEARCH("film &amp; video/documentary", N3543)),"documentary",ISNUMBER(SEARCH("film &amp; video/drama", N3543)),"drama",ISNUMBER(SEARCH("film &amp; video/science fiction", N3543)),"science fiction",ISNUMBER(SEARCH("film &amp; video/shorts", N3543)),"shorts",ISNUMBER(SEARCH("food/food trucks", N3543)),"food trucks",ISNUMBER(SEARCH("food/restaurants", N3543)),"restaurants",ISNUMBER(SEARCH("food/small batch", N3543)),"small batch",ISNUMBER(SEARCH("games/mobile games", N3543)),"mobile games",ISNUMBER(SEARCH("games/tabletop games", N3543)),"tabletop games",ISNUMBER(SEARCH("games/video games", N3543)),"video games",ISNUMBER(SEARCH("music/classical music", N3543)),"classical music",ISNUMBER(SEARCH("music/electronic music", N3543)),"electronic music",ISNUMBER(SEARCH("music/faith", N3543)),"faith",ISNUMBER(SEARCH("music/indie rock", N3543)),"indie rock",ISNUMBER(SEARCH("music/jazz", N3543)),"jazz",ISNUMBER(SEARCH("music/metal", N3543)),"metal",ISNUMBER(SEARCH("music/pop", N3543)),"pop",ISNUMBER(SEARCH("music/rock", N3543)),"rock",ISNUMBER(SEARCH("music/world music", N3543)),"world music",ISNUMBER(SEARCH("journalism/audio", N3543)),"audio",ISNUMBER(SEARCH("photography/nature", N3543)),"nature",ISNUMBER(SEARCH("photography/people", N3543)),"people",ISNUMBER(SEARCH("photography/photobooks", N3543)),"photobooks",ISNUMBER(SEARCH("photography/places", N3543)),"places",ISNUMBER(SEARCH("publishing/art books", N3543)),"art books",ISNUMBER(SEARCH("publishing/children's books", N3543)),"children's books",ISNUMBER(SEARCH("publishing/fiction", N3543)),"fiction",ISNUMBER(SEARCH("publishing/nonfiction", N3543)),"nonfiction",ISNUMBER(SEARCH("publishing/radio &amp; podcasts", N3543)),"radio &amp; podcasts",ISNUMBER(SEARCH("publishing/translations", N3543)),"translations",ISNUMBER(SEARCH("technology/gadgets", N3543)),"gadgets",ISNUMBER(SEARCH("technology/hardware", N3543)),"hardware",ISNUMBER(SEARCH("technology/makerspaces", N3543)),"makerspaces",ISNUMBER(SEARCH("technology/space exploration", N3543)),"space exploration",ISNUMBER(SEARCH("technology/wearables", N3543)),"wearables",ISNUMBER(SEARCH("technology/web", N3543)),"web",ISNUMBER(SEARCH("theater/musical", N3543)),"musical",ISNUMBER(SEARCH("theater/plays", N3543)),"plays",ISNUMBER(SEARCH("theater/spaces", N3543)),"spaces")</f>
        <v>plays</v>
      </c>
      <c r="S3543" s="6">
        <f t="shared" si="278"/>
        <v>42222.730034722219</v>
      </c>
      <c r="T3543" s="6">
        <f t="shared" si="279"/>
        <v>42247.730034722219</v>
      </c>
    </row>
    <row r="3544" spans="1:20" ht="48" hidden="1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tr">
        <f t="shared" si="277"/>
        <v>theater</v>
      </c>
      <c r="R3544" t="str" cm="1">
        <f t="array" ref="R3544">_xlfn.IFS(ISNUMBER(SEARCH("film &amp; video/television", N3544)),"television",ISNUMBER(SEARCH("film &amp; video/animation", N3544)),"animation",ISNUMBER(SEARCH("film &amp; video/documentary", N3544)),"documentary",ISNUMBER(SEARCH("film &amp; video/drama", N3544)),"drama",ISNUMBER(SEARCH("film &amp; video/science fiction", N3544)),"science fiction",ISNUMBER(SEARCH("film &amp; video/shorts", N3544)),"shorts",ISNUMBER(SEARCH("food/food trucks", N3544)),"food trucks",ISNUMBER(SEARCH("food/restaurants", N3544)),"restaurants",ISNUMBER(SEARCH("food/small batch", N3544)),"small batch",ISNUMBER(SEARCH("games/mobile games", N3544)),"mobile games",ISNUMBER(SEARCH("games/tabletop games", N3544)),"tabletop games",ISNUMBER(SEARCH("games/video games", N3544)),"video games",ISNUMBER(SEARCH("music/classical music", N3544)),"classical music",ISNUMBER(SEARCH("music/electronic music", N3544)),"electronic music",ISNUMBER(SEARCH("music/faith", N3544)),"faith",ISNUMBER(SEARCH("music/indie rock", N3544)),"indie rock",ISNUMBER(SEARCH("music/jazz", N3544)),"jazz",ISNUMBER(SEARCH("music/metal", N3544)),"metal",ISNUMBER(SEARCH("music/pop", N3544)),"pop",ISNUMBER(SEARCH("music/rock", N3544)),"rock",ISNUMBER(SEARCH("music/world music", N3544)),"world music",ISNUMBER(SEARCH("journalism/audio", N3544)),"audio",ISNUMBER(SEARCH("photography/nature", N3544)),"nature",ISNUMBER(SEARCH("photography/people", N3544)),"people",ISNUMBER(SEARCH("photography/photobooks", N3544)),"photobooks",ISNUMBER(SEARCH("photography/places", N3544)),"places",ISNUMBER(SEARCH("publishing/art books", N3544)),"art books",ISNUMBER(SEARCH("publishing/children's books", N3544)),"children's books",ISNUMBER(SEARCH("publishing/fiction", N3544)),"fiction",ISNUMBER(SEARCH("publishing/nonfiction", N3544)),"nonfiction",ISNUMBER(SEARCH("publishing/radio &amp; podcasts", N3544)),"radio &amp; podcasts",ISNUMBER(SEARCH("publishing/translations", N3544)),"translations",ISNUMBER(SEARCH("technology/gadgets", N3544)),"gadgets",ISNUMBER(SEARCH("technology/hardware", N3544)),"hardware",ISNUMBER(SEARCH("technology/makerspaces", N3544)),"makerspaces",ISNUMBER(SEARCH("technology/space exploration", N3544)),"space exploration",ISNUMBER(SEARCH("technology/wearables", N3544)),"wearables",ISNUMBER(SEARCH("technology/web", N3544)),"web",ISNUMBER(SEARCH("theater/musical", N3544)),"musical",ISNUMBER(SEARCH("theater/plays", N3544)),"plays",ISNUMBER(SEARCH("theater/spaces", N3544)),"spaces")</f>
        <v>plays</v>
      </c>
      <c r="S3544" s="6">
        <f t="shared" si="278"/>
        <v>41829.599791666667</v>
      </c>
      <c r="T3544" s="6">
        <f t="shared" si="279"/>
        <v>41889.599791666667</v>
      </c>
    </row>
    <row r="3545" spans="1:20" ht="48" hidden="1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tr">
        <f t="shared" si="277"/>
        <v>theater</v>
      </c>
      <c r="R3545" t="str" cm="1">
        <f t="array" ref="R3545">_xlfn.IFS(ISNUMBER(SEARCH("film &amp; video/television", N3545)),"television",ISNUMBER(SEARCH("film &amp; video/animation", N3545)),"animation",ISNUMBER(SEARCH("film &amp; video/documentary", N3545)),"documentary",ISNUMBER(SEARCH("film &amp; video/drama", N3545)),"drama",ISNUMBER(SEARCH("film &amp; video/science fiction", N3545)),"science fiction",ISNUMBER(SEARCH("film &amp; video/shorts", N3545)),"shorts",ISNUMBER(SEARCH("food/food trucks", N3545)),"food trucks",ISNUMBER(SEARCH("food/restaurants", N3545)),"restaurants",ISNUMBER(SEARCH("food/small batch", N3545)),"small batch",ISNUMBER(SEARCH("games/mobile games", N3545)),"mobile games",ISNUMBER(SEARCH("games/tabletop games", N3545)),"tabletop games",ISNUMBER(SEARCH("games/video games", N3545)),"video games",ISNUMBER(SEARCH("music/classical music", N3545)),"classical music",ISNUMBER(SEARCH("music/electronic music", N3545)),"electronic music",ISNUMBER(SEARCH("music/faith", N3545)),"faith",ISNUMBER(SEARCH("music/indie rock", N3545)),"indie rock",ISNUMBER(SEARCH("music/jazz", N3545)),"jazz",ISNUMBER(SEARCH("music/metal", N3545)),"metal",ISNUMBER(SEARCH("music/pop", N3545)),"pop",ISNUMBER(SEARCH("music/rock", N3545)),"rock",ISNUMBER(SEARCH("music/world music", N3545)),"world music",ISNUMBER(SEARCH("journalism/audio", N3545)),"audio",ISNUMBER(SEARCH("photography/nature", N3545)),"nature",ISNUMBER(SEARCH("photography/people", N3545)),"people",ISNUMBER(SEARCH("photography/photobooks", N3545)),"photobooks",ISNUMBER(SEARCH("photography/places", N3545)),"places",ISNUMBER(SEARCH("publishing/art books", N3545)),"art books",ISNUMBER(SEARCH("publishing/children's books", N3545)),"children's books",ISNUMBER(SEARCH("publishing/fiction", N3545)),"fiction",ISNUMBER(SEARCH("publishing/nonfiction", N3545)),"nonfiction",ISNUMBER(SEARCH("publishing/radio &amp; podcasts", N3545)),"radio &amp; podcasts",ISNUMBER(SEARCH("publishing/translations", N3545)),"translations",ISNUMBER(SEARCH("technology/gadgets", N3545)),"gadgets",ISNUMBER(SEARCH("technology/hardware", N3545)),"hardware",ISNUMBER(SEARCH("technology/makerspaces", N3545)),"makerspaces",ISNUMBER(SEARCH("technology/space exploration", N3545)),"space exploration",ISNUMBER(SEARCH("technology/wearables", N3545)),"wearables",ISNUMBER(SEARCH("technology/web", N3545)),"web",ISNUMBER(SEARCH("theater/musical", N3545)),"musical",ISNUMBER(SEARCH("theater/plays", N3545)),"plays",ISNUMBER(SEARCH("theater/spaces", N3545)),"spaces")</f>
        <v>plays</v>
      </c>
      <c r="S3545" s="6">
        <f t="shared" si="278"/>
        <v>42150.755312499998</v>
      </c>
      <c r="T3545" s="6">
        <f t="shared" si="279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tr">
        <f t="shared" si="277"/>
        <v>theater</v>
      </c>
      <c r="R3546" t="str" cm="1">
        <f t="array" ref="R3546">_xlfn.IFS(ISNUMBER(SEARCH("film &amp; video/television", N3546)),"television",ISNUMBER(SEARCH("film &amp; video/animation", N3546)),"animation",ISNUMBER(SEARCH("film &amp; video/documentary", N3546)),"documentary",ISNUMBER(SEARCH("film &amp; video/drama", N3546)),"drama",ISNUMBER(SEARCH("film &amp; video/science fiction", N3546)),"science fiction",ISNUMBER(SEARCH("film &amp; video/shorts", N3546)),"shorts",ISNUMBER(SEARCH("food/food trucks", N3546)),"food trucks",ISNUMBER(SEARCH("food/restaurants", N3546)),"restaurants",ISNUMBER(SEARCH("food/small batch", N3546)),"small batch",ISNUMBER(SEARCH("games/mobile games", N3546)),"mobile games",ISNUMBER(SEARCH("games/tabletop games", N3546)),"tabletop games",ISNUMBER(SEARCH("games/video games", N3546)),"video games",ISNUMBER(SEARCH("music/classical music", N3546)),"classical music",ISNUMBER(SEARCH("music/electronic music", N3546)),"electronic music",ISNUMBER(SEARCH("music/faith", N3546)),"faith",ISNUMBER(SEARCH("music/indie rock", N3546)),"indie rock",ISNUMBER(SEARCH("music/jazz", N3546)),"jazz",ISNUMBER(SEARCH("music/metal", N3546)),"metal",ISNUMBER(SEARCH("music/pop", N3546)),"pop",ISNUMBER(SEARCH("music/rock", N3546)),"rock",ISNUMBER(SEARCH("music/world music", N3546)),"world music",ISNUMBER(SEARCH("journalism/audio", N3546)),"audio",ISNUMBER(SEARCH("photography/nature", N3546)),"nature",ISNUMBER(SEARCH("photography/people", N3546)),"people",ISNUMBER(SEARCH("photography/photobooks", N3546)),"photobooks",ISNUMBER(SEARCH("photography/places", N3546)),"places",ISNUMBER(SEARCH("publishing/art books", N3546)),"art books",ISNUMBER(SEARCH("publishing/children's books", N3546)),"children's books",ISNUMBER(SEARCH("publishing/fiction", N3546)),"fiction",ISNUMBER(SEARCH("publishing/nonfiction", N3546)),"nonfiction",ISNUMBER(SEARCH("publishing/radio &amp; podcasts", N3546)),"radio &amp; podcasts",ISNUMBER(SEARCH("publishing/translations", N3546)),"translations",ISNUMBER(SEARCH("technology/gadgets", N3546)),"gadgets",ISNUMBER(SEARCH("technology/hardware", N3546)),"hardware",ISNUMBER(SEARCH("technology/makerspaces", N3546)),"makerspaces",ISNUMBER(SEARCH("technology/space exploration", N3546)),"space exploration",ISNUMBER(SEARCH("technology/wearables", N3546)),"wearables",ISNUMBER(SEARCH("technology/web", N3546)),"web",ISNUMBER(SEARCH("theater/musical", N3546)),"musical",ISNUMBER(SEARCH("theater/plays", N3546)),"plays",ISNUMBER(SEARCH("theater/spaces", N3546)),"spaces")</f>
        <v>plays</v>
      </c>
      <c r="S3546" s="6">
        <f t="shared" si="278"/>
        <v>42040.831678240742</v>
      </c>
      <c r="T3546" s="6">
        <f t="shared" si="279"/>
        <v>42070.831678240742</v>
      </c>
    </row>
    <row r="3547" spans="1:20" ht="48" hidden="1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tr">
        <f t="shared" si="277"/>
        <v>theater</v>
      </c>
      <c r="R3547" t="str" cm="1">
        <f t="array" ref="R3547">_xlfn.IFS(ISNUMBER(SEARCH("film &amp; video/television", N3547)),"television",ISNUMBER(SEARCH("film &amp; video/animation", N3547)),"animation",ISNUMBER(SEARCH("film &amp; video/documentary", N3547)),"documentary",ISNUMBER(SEARCH("film &amp; video/drama", N3547)),"drama",ISNUMBER(SEARCH("film &amp; video/science fiction", N3547)),"science fiction",ISNUMBER(SEARCH("film &amp; video/shorts", N3547)),"shorts",ISNUMBER(SEARCH("food/food trucks", N3547)),"food trucks",ISNUMBER(SEARCH("food/restaurants", N3547)),"restaurants",ISNUMBER(SEARCH("food/small batch", N3547)),"small batch",ISNUMBER(SEARCH("games/mobile games", N3547)),"mobile games",ISNUMBER(SEARCH("games/tabletop games", N3547)),"tabletop games",ISNUMBER(SEARCH("games/video games", N3547)),"video games",ISNUMBER(SEARCH("music/classical music", N3547)),"classical music",ISNUMBER(SEARCH("music/electronic music", N3547)),"electronic music",ISNUMBER(SEARCH("music/faith", N3547)),"faith",ISNUMBER(SEARCH("music/indie rock", N3547)),"indie rock",ISNUMBER(SEARCH("music/jazz", N3547)),"jazz",ISNUMBER(SEARCH("music/metal", N3547)),"metal",ISNUMBER(SEARCH("music/pop", N3547)),"pop",ISNUMBER(SEARCH("music/rock", N3547)),"rock",ISNUMBER(SEARCH("music/world music", N3547)),"world music",ISNUMBER(SEARCH("journalism/audio", N3547)),"audio",ISNUMBER(SEARCH("photography/nature", N3547)),"nature",ISNUMBER(SEARCH("photography/people", N3547)),"people",ISNUMBER(SEARCH("photography/photobooks", N3547)),"photobooks",ISNUMBER(SEARCH("photography/places", N3547)),"places",ISNUMBER(SEARCH("publishing/art books", N3547)),"art books",ISNUMBER(SEARCH("publishing/children's books", N3547)),"children's books",ISNUMBER(SEARCH("publishing/fiction", N3547)),"fiction",ISNUMBER(SEARCH("publishing/nonfiction", N3547)),"nonfiction",ISNUMBER(SEARCH("publishing/radio &amp; podcasts", N3547)),"radio &amp; podcasts",ISNUMBER(SEARCH("publishing/translations", N3547)),"translations",ISNUMBER(SEARCH("technology/gadgets", N3547)),"gadgets",ISNUMBER(SEARCH("technology/hardware", N3547)),"hardware",ISNUMBER(SEARCH("technology/makerspaces", N3547)),"makerspaces",ISNUMBER(SEARCH("technology/space exploration", N3547)),"space exploration",ISNUMBER(SEARCH("technology/wearables", N3547)),"wearables",ISNUMBER(SEARCH("technology/web", N3547)),"web",ISNUMBER(SEARCH("theater/musical", N3547)),"musical",ISNUMBER(SEARCH("theater/plays", N3547)),"plays",ISNUMBER(SEARCH("theater/spaces", N3547)),"spaces")</f>
        <v>plays</v>
      </c>
      <c r="S3547" s="6">
        <f t="shared" si="278"/>
        <v>42075.807395833333</v>
      </c>
      <c r="T3547" s="6">
        <f t="shared" si="279"/>
        <v>42105.807395833333</v>
      </c>
    </row>
    <row r="3548" spans="1:20" ht="48" hidden="1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tr">
        <f t="shared" si="277"/>
        <v>theater</v>
      </c>
      <c r="R3548" t="str" cm="1">
        <f t="array" ref="R3548">_xlfn.IFS(ISNUMBER(SEARCH("film &amp; video/television", N3548)),"television",ISNUMBER(SEARCH("film &amp; video/animation", N3548)),"animation",ISNUMBER(SEARCH("film &amp; video/documentary", N3548)),"documentary",ISNUMBER(SEARCH("film &amp; video/drama", N3548)),"drama",ISNUMBER(SEARCH("film &amp; video/science fiction", N3548)),"science fiction",ISNUMBER(SEARCH("film &amp; video/shorts", N3548)),"shorts",ISNUMBER(SEARCH("food/food trucks", N3548)),"food trucks",ISNUMBER(SEARCH("food/restaurants", N3548)),"restaurants",ISNUMBER(SEARCH("food/small batch", N3548)),"small batch",ISNUMBER(SEARCH("games/mobile games", N3548)),"mobile games",ISNUMBER(SEARCH("games/tabletop games", N3548)),"tabletop games",ISNUMBER(SEARCH("games/video games", N3548)),"video games",ISNUMBER(SEARCH("music/classical music", N3548)),"classical music",ISNUMBER(SEARCH("music/electronic music", N3548)),"electronic music",ISNUMBER(SEARCH("music/faith", N3548)),"faith",ISNUMBER(SEARCH("music/indie rock", N3548)),"indie rock",ISNUMBER(SEARCH("music/jazz", N3548)),"jazz",ISNUMBER(SEARCH("music/metal", N3548)),"metal",ISNUMBER(SEARCH("music/pop", N3548)),"pop",ISNUMBER(SEARCH("music/rock", N3548)),"rock",ISNUMBER(SEARCH("music/world music", N3548)),"world music",ISNUMBER(SEARCH("journalism/audio", N3548)),"audio",ISNUMBER(SEARCH("photography/nature", N3548)),"nature",ISNUMBER(SEARCH("photography/people", N3548)),"people",ISNUMBER(SEARCH("photography/photobooks", N3548)),"photobooks",ISNUMBER(SEARCH("photography/places", N3548)),"places",ISNUMBER(SEARCH("publishing/art books", N3548)),"art books",ISNUMBER(SEARCH("publishing/children's books", N3548)),"children's books",ISNUMBER(SEARCH("publishing/fiction", N3548)),"fiction",ISNUMBER(SEARCH("publishing/nonfiction", N3548)),"nonfiction",ISNUMBER(SEARCH("publishing/radio &amp; podcasts", N3548)),"radio &amp; podcasts",ISNUMBER(SEARCH("publishing/translations", N3548)),"translations",ISNUMBER(SEARCH("technology/gadgets", N3548)),"gadgets",ISNUMBER(SEARCH("technology/hardware", N3548)),"hardware",ISNUMBER(SEARCH("technology/makerspaces", N3548)),"makerspaces",ISNUMBER(SEARCH("technology/space exploration", N3548)),"space exploration",ISNUMBER(SEARCH("technology/wearables", N3548)),"wearables",ISNUMBER(SEARCH("technology/web", N3548)),"web",ISNUMBER(SEARCH("theater/musical", N3548)),"musical",ISNUMBER(SEARCH("theater/plays", N3548)),"plays",ISNUMBER(SEARCH("theater/spaces", N3548)),"spaces")</f>
        <v>plays</v>
      </c>
      <c r="S3548" s="6">
        <f t="shared" si="278"/>
        <v>42073.660694444443</v>
      </c>
      <c r="T3548" s="6">
        <f t="shared" si="279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tr">
        <f t="shared" si="277"/>
        <v>theater</v>
      </c>
      <c r="R3549" t="str" cm="1">
        <f t="array" ref="R3549">_xlfn.IFS(ISNUMBER(SEARCH("film &amp; video/television", N3549)),"television",ISNUMBER(SEARCH("film &amp; video/animation", N3549)),"animation",ISNUMBER(SEARCH("film &amp; video/documentary", N3549)),"documentary",ISNUMBER(SEARCH("film &amp; video/drama", N3549)),"drama",ISNUMBER(SEARCH("film &amp; video/science fiction", N3549)),"science fiction",ISNUMBER(SEARCH("film &amp; video/shorts", N3549)),"shorts",ISNUMBER(SEARCH("food/food trucks", N3549)),"food trucks",ISNUMBER(SEARCH("food/restaurants", N3549)),"restaurants",ISNUMBER(SEARCH("food/small batch", N3549)),"small batch",ISNUMBER(SEARCH("games/mobile games", N3549)),"mobile games",ISNUMBER(SEARCH("games/tabletop games", N3549)),"tabletop games",ISNUMBER(SEARCH("games/video games", N3549)),"video games",ISNUMBER(SEARCH("music/classical music", N3549)),"classical music",ISNUMBER(SEARCH("music/electronic music", N3549)),"electronic music",ISNUMBER(SEARCH("music/faith", N3549)),"faith",ISNUMBER(SEARCH("music/indie rock", N3549)),"indie rock",ISNUMBER(SEARCH("music/jazz", N3549)),"jazz",ISNUMBER(SEARCH("music/metal", N3549)),"metal",ISNUMBER(SEARCH("music/pop", N3549)),"pop",ISNUMBER(SEARCH("music/rock", N3549)),"rock",ISNUMBER(SEARCH("music/world music", N3549)),"world music",ISNUMBER(SEARCH("journalism/audio", N3549)),"audio",ISNUMBER(SEARCH("photography/nature", N3549)),"nature",ISNUMBER(SEARCH("photography/people", N3549)),"people",ISNUMBER(SEARCH("photography/photobooks", N3549)),"photobooks",ISNUMBER(SEARCH("photography/places", N3549)),"places",ISNUMBER(SEARCH("publishing/art books", N3549)),"art books",ISNUMBER(SEARCH("publishing/children's books", N3549)),"children's books",ISNUMBER(SEARCH("publishing/fiction", N3549)),"fiction",ISNUMBER(SEARCH("publishing/nonfiction", N3549)),"nonfiction",ISNUMBER(SEARCH("publishing/radio &amp; podcasts", N3549)),"radio &amp; podcasts",ISNUMBER(SEARCH("publishing/translations", N3549)),"translations",ISNUMBER(SEARCH("technology/gadgets", N3549)),"gadgets",ISNUMBER(SEARCH("technology/hardware", N3549)),"hardware",ISNUMBER(SEARCH("technology/makerspaces", N3549)),"makerspaces",ISNUMBER(SEARCH("technology/space exploration", N3549)),"space exploration",ISNUMBER(SEARCH("technology/wearables", N3549)),"wearables",ISNUMBER(SEARCH("technology/web", N3549)),"web",ISNUMBER(SEARCH("theater/musical", N3549)),"musical",ISNUMBER(SEARCH("theater/plays", N3549)),"plays",ISNUMBER(SEARCH("theater/spaces", N3549)),"spaces")</f>
        <v>plays</v>
      </c>
      <c r="S3549" s="6">
        <f t="shared" si="278"/>
        <v>42480.078715277778</v>
      </c>
      <c r="T3549" s="6">
        <f t="shared" si="279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tr">
        <f t="shared" si="277"/>
        <v>theater</v>
      </c>
      <c r="R3550" t="str" cm="1">
        <f t="array" ref="R3550">_xlfn.IFS(ISNUMBER(SEARCH("film &amp; video/television", N3550)),"television",ISNUMBER(SEARCH("film &amp; video/animation", N3550)),"animation",ISNUMBER(SEARCH("film &amp; video/documentary", N3550)),"documentary",ISNUMBER(SEARCH("film &amp; video/drama", N3550)),"drama",ISNUMBER(SEARCH("film &amp; video/science fiction", N3550)),"science fiction",ISNUMBER(SEARCH("film &amp; video/shorts", N3550)),"shorts",ISNUMBER(SEARCH("food/food trucks", N3550)),"food trucks",ISNUMBER(SEARCH("food/restaurants", N3550)),"restaurants",ISNUMBER(SEARCH("food/small batch", N3550)),"small batch",ISNUMBER(SEARCH("games/mobile games", N3550)),"mobile games",ISNUMBER(SEARCH("games/tabletop games", N3550)),"tabletop games",ISNUMBER(SEARCH("games/video games", N3550)),"video games",ISNUMBER(SEARCH("music/classical music", N3550)),"classical music",ISNUMBER(SEARCH("music/electronic music", N3550)),"electronic music",ISNUMBER(SEARCH("music/faith", N3550)),"faith",ISNUMBER(SEARCH("music/indie rock", N3550)),"indie rock",ISNUMBER(SEARCH("music/jazz", N3550)),"jazz",ISNUMBER(SEARCH("music/metal", N3550)),"metal",ISNUMBER(SEARCH("music/pop", N3550)),"pop",ISNUMBER(SEARCH("music/rock", N3550)),"rock",ISNUMBER(SEARCH("music/world music", N3550)),"world music",ISNUMBER(SEARCH("journalism/audio", N3550)),"audio",ISNUMBER(SEARCH("photography/nature", N3550)),"nature",ISNUMBER(SEARCH("photography/people", N3550)),"people",ISNUMBER(SEARCH("photography/photobooks", N3550)),"photobooks",ISNUMBER(SEARCH("photography/places", N3550)),"places",ISNUMBER(SEARCH("publishing/art books", N3550)),"art books",ISNUMBER(SEARCH("publishing/children's books", N3550)),"children's books",ISNUMBER(SEARCH("publishing/fiction", N3550)),"fiction",ISNUMBER(SEARCH("publishing/nonfiction", N3550)),"nonfiction",ISNUMBER(SEARCH("publishing/radio &amp; podcasts", N3550)),"radio &amp; podcasts",ISNUMBER(SEARCH("publishing/translations", N3550)),"translations",ISNUMBER(SEARCH("technology/gadgets", N3550)),"gadgets",ISNUMBER(SEARCH("technology/hardware", N3550)),"hardware",ISNUMBER(SEARCH("technology/makerspaces", N3550)),"makerspaces",ISNUMBER(SEARCH("technology/space exploration", N3550)),"space exploration",ISNUMBER(SEARCH("technology/wearables", N3550)),"wearables",ISNUMBER(SEARCH("technology/web", N3550)),"web",ISNUMBER(SEARCH("theater/musical", N3550)),"musical",ISNUMBER(SEARCH("theater/plays", N3550)),"plays",ISNUMBER(SEARCH("theater/spaces", N3550)),"spaces")</f>
        <v>plays</v>
      </c>
      <c r="S3550" s="6">
        <f t="shared" si="278"/>
        <v>42411.942291666666</v>
      </c>
      <c r="T3550" s="6">
        <f t="shared" si="279"/>
        <v>42434.041666666672</v>
      </c>
    </row>
    <row r="3551" spans="1:20" ht="48" hidden="1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tr">
        <f t="shared" si="277"/>
        <v>theater</v>
      </c>
      <c r="R3551" t="str" cm="1">
        <f t="array" ref="R3551">_xlfn.IFS(ISNUMBER(SEARCH("film &amp; video/television", N3551)),"television",ISNUMBER(SEARCH("film &amp; video/animation", N3551)),"animation",ISNUMBER(SEARCH("film &amp; video/documentary", N3551)),"documentary",ISNUMBER(SEARCH("film &amp; video/drama", N3551)),"drama",ISNUMBER(SEARCH("film &amp; video/science fiction", N3551)),"science fiction",ISNUMBER(SEARCH("film &amp; video/shorts", N3551)),"shorts",ISNUMBER(SEARCH("food/food trucks", N3551)),"food trucks",ISNUMBER(SEARCH("food/restaurants", N3551)),"restaurants",ISNUMBER(SEARCH("food/small batch", N3551)),"small batch",ISNUMBER(SEARCH("games/mobile games", N3551)),"mobile games",ISNUMBER(SEARCH("games/tabletop games", N3551)),"tabletop games",ISNUMBER(SEARCH("games/video games", N3551)),"video games",ISNUMBER(SEARCH("music/classical music", N3551)),"classical music",ISNUMBER(SEARCH("music/electronic music", N3551)),"electronic music",ISNUMBER(SEARCH("music/faith", N3551)),"faith",ISNUMBER(SEARCH("music/indie rock", N3551)),"indie rock",ISNUMBER(SEARCH("music/jazz", N3551)),"jazz",ISNUMBER(SEARCH("music/metal", N3551)),"metal",ISNUMBER(SEARCH("music/pop", N3551)),"pop",ISNUMBER(SEARCH("music/rock", N3551)),"rock",ISNUMBER(SEARCH("music/world music", N3551)),"world music",ISNUMBER(SEARCH("journalism/audio", N3551)),"audio",ISNUMBER(SEARCH("photography/nature", N3551)),"nature",ISNUMBER(SEARCH("photography/people", N3551)),"people",ISNUMBER(SEARCH("photography/photobooks", N3551)),"photobooks",ISNUMBER(SEARCH("photography/places", N3551)),"places",ISNUMBER(SEARCH("publishing/art books", N3551)),"art books",ISNUMBER(SEARCH("publishing/children's books", N3551)),"children's books",ISNUMBER(SEARCH("publishing/fiction", N3551)),"fiction",ISNUMBER(SEARCH("publishing/nonfiction", N3551)),"nonfiction",ISNUMBER(SEARCH("publishing/radio &amp; podcasts", N3551)),"radio &amp; podcasts",ISNUMBER(SEARCH("publishing/translations", N3551)),"translations",ISNUMBER(SEARCH("technology/gadgets", N3551)),"gadgets",ISNUMBER(SEARCH("technology/hardware", N3551)),"hardware",ISNUMBER(SEARCH("technology/makerspaces", N3551)),"makerspaces",ISNUMBER(SEARCH("technology/space exploration", N3551)),"space exploration",ISNUMBER(SEARCH("technology/wearables", N3551)),"wearables",ISNUMBER(SEARCH("technology/web", N3551)),"web",ISNUMBER(SEARCH("theater/musical", N3551)),"musical",ISNUMBER(SEARCH("theater/plays", N3551)),"plays",ISNUMBER(SEARCH("theater/spaces", N3551)),"spaces")</f>
        <v>plays</v>
      </c>
      <c r="S3551" s="6">
        <f t="shared" si="278"/>
        <v>42223.394363425927</v>
      </c>
      <c r="T3551" s="6">
        <f t="shared" si="279"/>
        <v>42251.394363425927</v>
      </c>
    </row>
    <row r="3552" spans="1:20" ht="48" hidden="1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tr">
        <f t="shared" si="277"/>
        <v>theater</v>
      </c>
      <c r="R3552" t="str" cm="1">
        <f t="array" ref="R3552">_xlfn.IFS(ISNUMBER(SEARCH("film &amp; video/television", N3552)),"television",ISNUMBER(SEARCH("film &amp; video/animation", N3552)),"animation",ISNUMBER(SEARCH("film &amp; video/documentary", N3552)),"documentary",ISNUMBER(SEARCH("film &amp; video/drama", N3552)),"drama",ISNUMBER(SEARCH("film &amp; video/science fiction", N3552)),"science fiction",ISNUMBER(SEARCH("film &amp; video/shorts", N3552)),"shorts",ISNUMBER(SEARCH("food/food trucks", N3552)),"food trucks",ISNUMBER(SEARCH("food/restaurants", N3552)),"restaurants",ISNUMBER(SEARCH("food/small batch", N3552)),"small batch",ISNUMBER(SEARCH("games/mobile games", N3552)),"mobile games",ISNUMBER(SEARCH("games/tabletop games", N3552)),"tabletop games",ISNUMBER(SEARCH("games/video games", N3552)),"video games",ISNUMBER(SEARCH("music/classical music", N3552)),"classical music",ISNUMBER(SEARCH("music/electronic music", N3552)),"electronic music",ISNUMBER(SEARCH("music/faith", N3552)),"faith",ISNUMBER(SEARCH("music/indie rock", N3552)),"indie rock",ISNUMBER(SEARCH("music/jazz", N3552)),"jazz",ISNUMBER(SEARCH("music/metal", N3552)),"metal",ISNUMBER(SEARCH("music/pop", N3552)),"pop",ISNUMBER(SEARCH("music/rock", N3552)),"rock",ISNUMBER(SEARCH("music/world music", N3552)),"world music",ISNUMBER(SEARCH("journalism/audio", N3552)),"audio",ISNUMBER(SEARCH("photography/nature", N3552)),"nature",ISNUMBER(SEARCH("photography/people", N3552)),"people",ISNUMBER(SEARCH("photography/photobooks", N3552)),"photobooks",ISNUMBER(SEARCH("photography/places", N3552)),"places",ISNUMBER(SEARCH("publishing/art books", N3552)),"art books",ISNUMBER(SEARCH("publishing/children's books", N3552)),"children's books",ISNUMBER(SEARCH("publishing/fiction", N3552)),"fiction",ISNUMBER(SEARCH("publishing/nonfiction", N3552)),"nonfiction",ISNUMBER(SEARCH("publishing/radio &amp; podcasts", N3552)),"radio &amp; podcasts",ISNUMBER(SEARCH("publishing/translations", N3552)),"translations",ISNUMBER(SEARCH("technology/gadgets", N3552)),"gadgets",ISNUMBER(SEARCH("technology/hardware", N3552)),"hardware",ISNUMBER(SEARCH("technology/makerspaces", N3552)),"makerspaces",ISNUMBER(SEARCH("technology/space exploration", N3552)),"space exploration",ISNUMBER(SEARCH("technology/wearables", N3552)),"wearables",ISNUMBER(SEARCH("technology/web", N3552)),"web",ISNUMBER(SEARCH("theater/musical", N3552)),"musical",ISNUMBER(SEARCH("theater/plays", N3552)),"plays",ISNUMBER(SEARCH("theater/spaces", N3552)),"spaces")</f>
        <v>plays</v>
      </c>
      <c r="S3552" s="6">
        <f t="shared" si="278"/>
        <v>42462.893495370372</v>
      </c>
      <c r="T3552" s="6">
        <f t="shared" si="279"/>
        <v>42492.893495370372</v>
      </c>
    </row>
    <row r="3553" spans="1:20" ht="48" hidden="1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tr">
        <f t="shared" si="277"/>
        <v>theater</v>
      </c>
      <c r="R3553" t="str" cm="1">
        <f t="array" ref="R3553">_xlfn.IFS(ISNUMBER(SEARCH("film &amp; video/television", N3553)),"television",ISNUMBER(SEARCH("film &amp; video/animation", N3553)),"animation",ISNUMBER(SEARCH("film &amp; video/documentary", N3553)),"documentary",ISNUMBER(SEARCH("film &amp; video/drama", N3553)),"drama",ISNUMBER(SEARCH("film &amp; video/science fiction", N3553)),"science fiction",ISNUMBER(SEARCH("film &amp; video/shorts", N3553)),"shorts",ISNUMBER(SEARCH("food/food trucks", N3553)),"food trucks",ISNUMBER(SEARCH("food/restaurants", N3553)),"restaurants",ISNUMBER(SEARCH("food/small batch", N3553)),"small batch",ISNUMBER(SEARCH("games/mobile games", N3553)),"mobile games",ISNUMBER(SEARCH("games/tabletop games", N3553)),"tabletop games",ISNUMBER(SEARCH("games/video games", N3553)),"video games",ISNUMBER(SEARCH("music/classical music", N3553)),"classical music",ISNUMBER(SEARCH("music/electronic music", N3553)),"electronic music",ISNUMBER(SEARCH("music/faith", N3553)),"faith",ISNUMBER(SEARCH("music/indie rock", N3553)),"indie rock",ISNUMBER(SEARCH("music/jazz", N3553)),"jazz",ISNUMBER(SEARCH("music/metal", N3553)),"metal",ISNUMBER(SEARCH("music/pop", N3553)),"pop",ISNUMBER(SEARCH("music/rock", N3553)),"rock",ISNUMBER(SEARCH("music/world music", N3553)),"world music",ISNUMBER(SEARCH("journalism/audio", N3553)),"audio",ISNUMBER(SEARCH("photography/nature", N3553)),"nature",ISNUMBER(SEARCH("photography/people", N3553)),"people",ISNUMBER(SEARCH("photography/photobooks", N3553)),"photobooks",ISNUMBER(SEARCH("photography/places", N3553)),"places",ISNUMBER(SEARCH("publishing/art books", N3553)),"art books",ISNUMBER(SEARCH("publishing/children's books", N3553)),"children's books",ISNUMBER(SEARCH("publishing/fiction", N3553)),"fiction",ISNUMBER(SEARCH("publishing/nonfiction", N3553)),"nonfiction",ISNUMBER(SEARCH("publishing/radio &amp; podcasts", N3553)),"radio &amp; podcasts",ISNUMBER(SEARCH("publishing/translations", N3553)),"translations",ISNUMBER(SEARCH("technology/gadgets", N3553)),"gadgets",ISNUMBER(SEARCH("technology/hardware", N3553)),"hardware",ISNUMBER(SEARCH("technology/makerspaces", N3553)),"makerspaces",ISNUMBER(SEARCH("technology/space exploration", N3553)),"space exploration",ISNUMBER(SEARCH("technology/wearables", N3553)),"wearables",ISNUMBER(SEARCH("technology/web", N3553)),"web",ISNUMBER(SEARCH("theater/musical", N3553)),"musical",ISNUMBER(SEARCH("theater/plays", N3553)),"plays",ISNUMBER(SEARCH("theater/spaces", N3553)),"spaces")</f>
        <v>plays</v>
      </c>
      <c r="S3553" s="6">
        <f t="shared" si="278"/>
        <v>41753.515856481477</v>
      </c>
      <c r="T3553" s="6">
        <f t="shared" si="279"/>
        <v>41781.921527777777</v>
      </c>
    </row>
    <row r="3554" spans="1:20" ht="48" hidden="1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tr">
        <f t="shared" si="277"/>
        <v>theater</v>
      </c>
      <c r="R3554" t="str" cm="1">
        <f t="array" ref="R3554">_xlfn.IFS(ISNUMBER(SEARCH("film &amp; video/television", N3554)),"television",ISNUMBER(SEARCH("film &amp; video/animation", N3554)),"animation",ISNUMBER(SEARCH("film &amp; video/documentary", N3554)),"documentary",ISNUMBER(SEARCH("film &amp; video/drama", N3554)),"drama",ISNUMBER(SEARCH("film &amp; video/science fiction", N3554)),"science fiction",ISNUMBER(SEARCH("film &amp; video/shorts", N3554)),"shorts",ISNUMBER(SEARCH("food/food trucks", N3554)),"food trucks",ISNUMBER(SEARCH("food/restaurants", N3554)),"restaurants",ISNUMBER(SEARCH("food/small batch", N3554)),"small batch",ISNUMBER(SEARCH("games/mobile games", N3554)),"mobile games",ISNUMBER(SEARCH("games/tabletop games", N3554)),"tabletop games",ISNUMBER(SEARCH("games/video games", N3554)),"video games",ISNUMBER(SEARCH("music/classical music", N3554)),"classical music",ISNUMBER(SEARCH("music/electronic music", N3554)),"electronic music",ISNUMBER(SEARCH("music/faith", N3554)),"faith",ISNUMBER(SEARCH("music/indie rock", N3554)),"indie rock",ISNUMBER(SEARCH("music/jazz", N3554)),"jazz",ISNUMBER(SEARCH("music/metal", N3554)),"metal",ISNUMBER(SEARCH("music/pop", N3554)),"pop",ISNUMBER(SEARCH("music/rock", N3554)),"rock",ISNUMBER(SEARCH("music/world music", N3554)),"world music",ISNUMBER(SEARCH("journalism/audio", N3554)),"audio",ISNUMBER(SEARCH("photography/nature", N3554)),"nature",ISNUMBER(SEARCH("photography/people", N3554)),"people",ISNUMBER(SEARCH("photography/photobooks", N3554)),"photobooks",ISNUMBER(SEARCH("photography/places", N3554)),"places",ISNUMBER(SEARCH("publishing/art books", N3554)),"art books",ISNUMBER(SEARCH("publishing/children's books", N3554)),"children's books",ISNUMBER(SEARCH("publishing/fiction", N3554)),"fiction",ISNUMBER(SEARCH("publishing/nonfiction", N3554)),"nonfiction",ISNUMBER(SEARCH("publishing/radio &amp; podcasts", N3554)),"radio &amp; podcasts",ISNUMBER(SEARCH("publishing/translations", N3554)),"translations",ISNUMBER(SEARCH("technology/gadgets", N3554)),"gadgets",ISNUMBER(SEARCH("technology/hardware", N3554)),"hardware",ISNUMBER(SEARCH("technology/makerspaces", N3554)),"makerspaces",ISNUMBER(SEARCH("technology/space exploration", N3554)),"space exploration",ISNUMBER(SEARCH("technology/wearables", N3554)),"wearables",ISNUMBER(SEARCH("technology/web", N3554)),"web",ISNUMBER(SEARCH("theater/musical", N3554)),"musical",ISNUMBER(SEARCH("theater/plays", N3554)),"plays",ISNUMBER(SEARCH("theater/spaces", N3554)),"spaces")</f>
        <v>plays</v>
      </c>
      <c r="S3554" s="6">
        <f t="shared" si="278"/>
        <v>41788.587083333332</v>
      </c>
      <c r="T3554" s="6">
        <f t="shared" si="279"/>
        <v>41818.587083333332</v>
      </c>
    </row>
    <row r="3555" spans="1:20" ht="48" hidden="1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tr">
        <f t="shared" si="277"/>
        <v>theater</v>
      </c>
      <c r="R3555" t="str" cm="1">
        <f t="array" ref="R3555">_xlfn.IFS(ISNUMBER(SEARCH("film &amp; video/television", N3555)),"television",ISNUMBER(SEARCH("film &amp; video/animation", N3555)),"animation",ISNUMBER(SEARCH("film &amp; video/documentary", N3555)),"documentary",ISNUMBER(SEARCH("film &amp; video/drama", N3555)),"drama",ISNUMBER(SEARCH("film &amp; video/science fiction", N3555)),"science fiction",ISNUMBER(SEARCH("film &amp; video/shorts", N3555)),"shorts",ISNUMBER(SEARCH("food/food trucks", N3555)),"food trucks",ISNUMBER(SEARCH("food/restaurants", N3555)),"restaurants",ISNUMBER(SEARCH("food/small batch", N3555)),"small batch",ISNUMBER(SEARCH("games/mobile games", N3555)),"mobile games",ISNUMBER(SEARCH("games/tabletop games", N3555)),"tabletop games",ISNUMBER(SEARCH("games/video games", N3555)),"video games",ISNUMBER(SEARCH("music/classical music", N3555)),"classical music",ISNUMBER(SEARCH("music/electronic music", N3555)),"electronic music",ISNUMBER(SEARCH("music/faith", N3555)),"faith",ISNUMBER(SEARCH("music/indie rock", N3555)),"indie rock",ISNUMBER(SEARCH("music/jazz", N3555)),"jazz",ISNUMBER(SEARCH("music/metal", N3555)),"metal",ISNUMBER(SEARCH("music/pop", N3555)),"pop",ISNUMBER(SEARCH("music/rock", N3555)),"rock",ISNUMBER(SEARCH("music/world music", N3555)),"world music",ISNUMBER(SEARCH("journalism/audio", N3555)),"audio",ISNUMBER(SEARCH("photography/nature", N3555)),"nature",ISNUMBER(SEARCH("photography/people", N3555)),"people",ISNUMBER(SEARCH("photography/photobooks", N3555)),"photobooks",ISNUMBER(SEARCH("photography/places", N3555)),"places",ISNUMBER(SEARCH("publishing/art books", N3555)),"art books",ISNUMBER(SEARCH("publishing/children's books", N3555)),"children's books",ISNUMBER(SEARCH("publishing/fiction", N3555)),"fiction",ISNUMBER(SEARCH("publishing/nonfiction", N3555)),"nonfiction",ISNUMBER(SEARCH("publishing/radio &amp; podcasts", N3555)),"radio &amp; podcasts",ISNUMBER(SEARCH("publishing/translations", N3555)),"translations",ISNUMBER(SEARCH("technology/gadgets", N3555)),"gadgets",ISNUMBER(SEARCH("technology/hardware", N3555)),"hardware",ISNUMBER(SEARCH("technology/makerspaces", N3555)),"makerspaces",ISNUMBER(SEARCH("technology/space exploration", N3555)),"space exploration",ISNUMBER(SEARCH("technology/wearables", N3555)),"wearables",ISNUMBER(SEARCH("technology/web", N3555)),"web",ISNUMBER(SEARCH("theater/musical", N3555)),"musical",ISNUMBER(SEARCH("theater/plays", N3555)),"plays",ISNUMBER(SEARCH("theater/spaces", N3555)),"spaces")</f>
        <v>plays</v>
      </c>
      <c r="S3555" s="6">
        <f t="shared" si="278"/>
        <v>42196.028703703705</v>
      </c>
      <c r="T3555" s="6">
        <f t="shared" si="279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tr">
        <f t="shared" si="277"/>
        <v>theater</v>
      </c>
      <c r="R3556" t="str" cm="1">
        <f t="array" ref="R3556">_xlfn.IFS(ISNUMBER(SEARCH("film &amp; video/television", N3556)),"television",ISNUMBER(SEARCH("film &amp; video/animation", N3556)),"animation",ISNUMBER(SEARCH("film &amp; video/documentary", N3556)),"documentary",ISNUMBER(SEARCH("film &amp; video/drama", N3556)),"drama",ISNUMBER(SEARCH("film &amp; video/science fiction", N3556)),"science fiction",ISNUMBER(SEARCH("film &amp; video/shorts", N3556)),"shorts",ISNUMBER(SEARCH("food/food trucks", N3556)),"food trucks",ISNUMBER(SEARCH("food/restaurants", N3556)),"restaurants",ISNUMBER(SEARCH("food/small batch", N3556)),"small batch",ISNUMBER(SEARCH("games/mobile games", N3556)),"mobile games",ISNUMBER(SEARCH("games/tabletop games", N3556)),"tabletop games",ISNUMBER(SEARCH("games/video games", N3556)),"video games",ISNUMBER(SEARCH("music/classical music", N3556)),"classical music",ISNUMBER(SEARCH("music/electronic music", N3556)),"electronic music",ISNUMBER(SEARCH("music/faith", N3556)),"faith",ISNUMBER(SEARCH("music/indie rock", N3556)),"indie rock",ISNUMBER(SEARCH("music/jazz", N3556)),"jazz",ISNUMBER(SEARCH("music/metal", N3556)),"metal",ISNUMBER(SEARCH("music/pop", N3556)),"pop",ISNUMBER(SEARCH("music/rock", N3556)),"rock",ISNUMBER(SEARCH("music/world music", N3556)),"world music",ISNUMBER(SEARCH("journalism/audio", N3556)),"audio",ISNUMBER(SEARCH("photography/nature", N3556)),"nature",ISNUMBER(SEARCH("photography/people", N3556)),"people",ISNUMBER(SEARCH("photography/photobooks", N3556)),"photobooks",ISNUMBER(SEARCH("photography/places", N3556)),"places",ISNUMBER(SEARCH("publishing/art books", N3556)),"art books",ISNUMBER(SEARCH("publishing/children's books", N3556)),"children's books",ISNUMBER(SEARCH("publishing/fiction", N3556)),"fiction",ISNUMBER(SEARCH("publishing/nonfiction", N3556)),"nonfiction",ISNUMBER(SEARCH("publishing/radio &amp; podcasts", N3556)),"radio &amp; podcasts",ISNUMBER(SEARCH("publishing/translations", N3556)),"translations",ISNUMBER(SEARCH("technology/gadgets", N3556)),"gadgets",ISNUMBER(SEARCH("technology/hardware", N3556)),"hardware",ISNUMBER(SEARCH("technology/makerspaces", N3556)),"makerspaces",ISNUMBER(SEARCH("technology/space exploration", N3556)),"space exploration",ISNUMBER(SEARCH("technology/wearables", N3556)),"wearables",ISNUMBER(SEARCH("technology/web", N3556)),"web",ISNUMBER(SEARCH("theater/musical", N3556)),"musical",ISNUMBER(SEARCH("theater/plays", N3556)),"plays",ISNUMBER(SEARCH("theater/spaces", N3556)),"spaces")</f>
        <v>plays</v>
      </c>
      <c r="S3556" s="6">
        <f t="shared" si="278"/>
        <v>42016.050451388888</v>
      </c>
      <c r="T3556" s="6">
        <f t="shared" si="279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tr">
        <f t="shared" si="277"/>
        <v>theater</v>
      </c>
      <c r="R3557" t="str" cm="1">
        <f t="array" ref="R3557">_xlfn.IFS(ISNUMBER(SEARCH("film &amp; video/television", N3557)),"television",ISNUMBER(SEARCH("film &amp; video/animation", N3557)),"animation",ISNUMBER(SEARCH("film &amp; video/documentary", N3557)),"documentary",ISNUMBER(SEARCH("film &amp; video/drama", N3557)),"drama",ISNUMBER(SEARCH("film &amp; video/science fiction", N3557)),"science fiction",ISNUMBER(SEARCH("film &amp; video/shorts", N3557)),"shorts",ISNUMBER(SEARCH("food/food trucks", N3557)),"food trucks",ISNUMBER(SEARCH("food/restaurants", N3557)),"restaurants",ISNUMBER(SEARCH("food/small batch", N3557)),"small batch",ISNUMBER(SEARCH("games/mobile games", N3557)),"mobile games",ISNUMBER(SEARCH("games/tabletop games", N3557)),"tabletop games",ISNUMBER(SEARCH("games/video games", N3557)),"video games",ISNUMBER(SEARCH("music/classical music", N3557)),"classical music",ISNUMBER(SEARCH("music/electronic music", N3557)),"electronic music",ISNUMBER(SEARCH("music/faith", N3557)),"faith",ISNUMBER(SEARCH("music/indie rock", N3557)),"indie rock",ISNUMBER(SEARCH("music/jazz", N3557)),"jazz",ISNUMBER(SEARCH("music/metal", N3557)),"metal",ISNUMBER(SEARCH("music/pop", N3557)),"pop",ISNUMBER(SEARCH("music/rock", N3557)),"rock",ISNUMBER(SEARCH("music/world music", N3557)),"world music",ISNUMBER(SEARCH("journalism/audio", N3557)),"audio",ISNUMBER(SEARCH("photography/nature", N3557)),"nature",ISNUMBER(SEARCH("photography/people", N3557)),"people",ISNUMBER(SEARCH("photography/photobooks", N3557)),"photobooks",ISNUMBER(SEARCH("photography/places", N3557)),"places",ISNUMBER(SEARCH("publishing/art books", N3557)),"art books",ISNUMBER(SEARCH("publishing/children's books", N3557)),"children's books",ISNUMBER(SEARCH("publishing/fiction", N3557)),"fiction",ISNUMBER(SEARCH("publishing/nonfiction", N3557)),"nonfiction",ISNUMBER(SEARCH("publishing/radio &amp; podcasts", N3557)),"radio &amp; podcasts",ISNUMBER(SEARCH("publishing/translations", N3557)),"translations",ISNUMBER(SEARCH("technology/gadgets", N3557)),"gadgets",ISNUMBER(SEARCH("technology/hardware", N3557)),"hardware",ISNUMBER(SEARCH("technology/makerspaces", N3557)),"makerspaces",ISNUMBER(SEARCH("technology/space exploration", N3557)),"space exploration",ISNUMBER(SEARCH("technology/wearables", N3557)),"wearables",ISNUMBER(SEARCH("technology/web", N3557)),"web",ISNUMBER(SEARCH("theater/musical", N3557)),"musical",ISNUMBER(SEARCH("theater/plays", N3557)),"plays",ISNUMBER(SEARCH("theater/spaces", N3557)),"spaces")</f>
        <v>plays</v>
      </c>
      <c r="S3557" s="6">
        <f t="shared" si="278"/>
        <v>42661.442060185189</v>
      </c>
      <c r="T3557" s="6">
        <f t="shared" si="279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tr">
        <f t="shared" si="277"/>
        <v>theater</v>
      </c>
      <c r="R3558" t="str" cm="1">
        <f t="array" ref="R3558">_xlfn.IFS(ISNUMBER(SEARCH("film &amp; video/television", N3558)),"television",ISNUMBER(SEARCH("film &amp; video/animation", N3558)),"animation",ISNUMBER(SEARCH("film &amp; video/documentary", N3558)),"documentary",ISNUMBER(SEARCH("film &amp; video/drama", N3558)),"drama",ISNUMBER(SEARCH("film &amp; video/science fiction", N3558)),"science fiction",ISNUMBER(SEARCH("film &amp; video/shorts", N3558)),"shorts",ISNUMBER(SEARCH("food/food trucks", N3558)),"food trucks",ISNUMBER(SEARCH("food/restaurants", N3558)),"restaurants",ISNUMBER(SEARCH("food/small batch", N3558)),"small batch",ISNUMBER(SEARCH("games/mobile games", N3558)),"mobile games",ISNUMBER(SEARCH("games/tabletop games", N3558)),"tabletop games",ISNUMBER(SEARCH("games/video games", N3558)),"video games",ISNUMBER(SEARCH("music/classical music", N3558)),"classical music",ISNUMBER(SEARCH("music/electronic music", N3558)),"electronic music",ISNUMBER(SEARCH("music/faith", N3558)),"faith",ISNUMBER(SEARCH("music/indie rock", N3558)),"indie rock",ISNUMBER(SEARCH("music/jazz", N3558)),"jazz",ISNUMBER(SEARCH("music/metal", N3558)),"metal",ISNUMBER(SEARCH("music/pop", N3558)),"pop",ISNUMBER(SEARCH("music/rock", N3558)),"rock",ISNUMBER(SEARCH("music/world music", N3558)),"world music",ISNUMBER(SEARCH("journalism/audio", N3558)),"audio",ISNUMBER(SEARCH("photography/nature", N3558)),"nature",ISNUMBER(SEARCH("photography/people", N3558)),"people",ISNUMBER(SEARCH("photography/photobooks", N3558)),"photobooks",ISNUMBER(SEARCH("photography/places", N3558)),"places",ISNUMBER(SEARCH("publishing/art books", N3558)),"art books",ISNUMBER(SEARCH("publishing/children's books", N3558)),"children's books",ISNUMBER(SEARCH("publishing/fiction", N3558)),"fiction",ISNUMBER(SEARCH("publishing/nonfiction", N3558)),"nonfiction",ISNUMBER(SEARCH("publishing/radio &amp; podcasts", N3558)),"radio &amp; podcasts",ISNUMBER(SEARCH("publishing/translations", N3558)),"translations",ISNUMBER(SEARCH("technology/gadgets", N3558)),"gadgets",ISNUMBER(SEARCH("technology/hardware", N3558)),"hardware",ISNUMBER(SEARCH("technology/makerspaces", N3558)),"makerspaces",ISNUMBER(SEARCH("technology/space exploration", N3558)),"space exploration",ISNUMBER(SEARCH("technology/wearables", N3558)),"wearables",ISNUMBER(SEARCH("technology/web", N3558)),"web",ISNUMBER(SEARCH("theater/musical", N3558)),"musical",ISNUMBER(SEARCH("theater/plays", N3558)),"plays",ISNUMBER(SEARCH("theater/spaces", N3558)),"spaces")</f>
        <v>plays</v>
      </c>
      <c r="S3558" s="6">
        <f t="shared" si="278"/>
        <v>41808.649583333332</v>
      </c>
      <c r="T3558" s="6">
        <f t="shared" si="279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tr">
        <f t="shared" si="277"/>
        <v>theater</v>
      </c>
      <c r="R3559" t="str" cm="1">
        <f t="array" ref="R3559">_xlfn.IFS(ISNUMBER(SEARCH("film &amp; video/television", N3559)),"television",ISNUMBER(SEARCH("film &amp; video/animation", N3559)),"animation",ISNUMBER(SEARCH("film &amp; video/documentary", N3559)),"documentary",ISNUMBER(SEARCH("film &amp; video/drama", N3559)),"drama",ISNUMBER(SEARCH("film &amp; video/science fiction", N3559)),"science fiction",ISNUMBER(SEARCH("film &amp; video/shorts", N3559)),"shorts",ISNUMBER(SEARCH("food/food trucks", N3559)),"food trucks",ISNUMBER(SEARCH("food/restaurants", N3559)),"restaurants",ISNUMBER(SEARCH("food/small batch", N3559)),"small batch",ISNUMBER(SEARCH("games/mobile games", N3559)),"mobile games",ISNUMBER(SEARCH("games/tabletop games", N3559)),"tabletop games",ISNUMBER(SEARCH("games/video games", N3559)),"video games",ISNUMBER(SEARCH("music/classical music", N3559)),"classical music",ISNUMBER(SEARCH("music/electronic music", N3559)),"electronic music",ISNUMBER(SEARCH("music/faith", N3559)),"faith",ISNUMBER(SEARCH("music/indie rock", N3559)),"indie rock",ISNUMBER(SEARCH("music/jazz", N3559)),"jazz",ISNUMBER(SEARCH("music/metal", N3559)),"metal",ISNUMBER(SEARCH("music/pop", N3559)),"pop",ISNUMBER(SEARCH("music/rock", N3559)),"rock",ISNUMBER(SEARCH("music/world music", N3559)),"world music",ISNUMBER(SEARCH("journalism/audio", N3559)),"audio",ISNUMBER(SEARCH("photography/nature", N3559)),"nature",ISNUMBER(SEARCH("photography/people", N3559)),"people",ISNUMBER(SEARCH("photography/photobooks", N3559)),"photobooks",ISNUMBER(SEARCH("photography/places", N3559)),"places",ISNUMBER(SEARCH("publishing/art books", N3559)),"art books",ISNUMBER(SEARCH("publishing/children's books", N3559)),"children's books",ISNUMBER(SEARCH("publishing/fiction", N3559)),"fiction",ISNUMBER(SEARCH("publishing/nonfiction", N3559)),"nonfiction",ISNUMBER(SEARCH("publishing/radio &amp; podcasts", N3559)),"radio &amp; podcasts",ISNUMBER(SEARCH("publishing/translations", N3559)),"translations",ISNUMBER(SEARCH("technology/gadgets", N3559)),"gadgets",ISNUMBER(SEARCH("technology/hardware", N3559)),"hardware",ISNUMBER(SEARCH("technology/makerspaces", N3559)),"makerspaces",ISNUMBER(SEARCH("technology/space exploration", N3559)),"space exploration",ISNUMBER(SEARCH("technology/wearables", N3559)),"wearables",ISNUMBER(SEARCH("technology/web", N3559)),"web",ISNUMBER(SEARCH("theater/musical", N3559)),"musical",ISNUMBER(SEARCH("theater/plays", N3559)),"plays",ISNUMBER(SEARCH("theater/spaces", N3559)),"spaces")</f>
        <v>plays</v>
      </c>
      <c r="S3559" s="6">
        <f t="shared" si="278"/>
        <v>41730.276747685188</v>
      </c>
      <c r="T3559" s="6">
        <f t="shared" si="279"/>
        <v>41764.276747685188</v>
      </c>
    </row>
    <row r="3560" spans="1:20" ht="48" hidden="1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tr">
        <f t="shared" si="277"/>
        <v>theater</v>
      </c>
      <c r="R3560" t="str" cm="1">
        <f t="array" ref="R3560">_xlfn.IFS(ISNUMBER(SEARCH("film &amp; video/television", N3560)),"television",ISNUMBER(SEARCH("film &amp; video/animation", N3560)),"animation",ISNUMBER(SEARCH("film &amp; video/documentary", N3560)),"documentary",ISNUMBER(SEARCH("film &amp; video/drama", N3560)),"drama",ISNUMBER(SEARCH("film &amp; video/science fiction", N3560)),"science fiction",ISNUMBER(SEARCH("film &amp; video/shorts", N3560)),"shorts",ISNUMBER(SEARCH("food/food trucks", N3560)),"food trucks",ISNUMBER(SEARCH("food/restaurants", N3560)),"restaurants",ISNUMBER(SEARCH("food/small batch", N3560)),"small batch",ISNUMBER(SEARCH("games/mobile games", N3560)),"mobile games",ISNUMBER(SEARCH("games/tabletop games", N3560)),"tabletop games",ISNUMBER(SEARCH("games/video games", N3560)),"video games",ISNUMBER(SEARCH("music/classical music", N3560)),"classical music",ISNUMBER(SEARCH("music/electronic music", N3560)),"electronic music",ISNUMBER(SEARCH("music/faith", N3560)),"faith",ISNUMBER(SEARCH("music/indie rock", N3560)),"indie rock",ISNUMBER(SEARCH("music/jazz", N3560)),"jazz",ISNUMBER(SEARCH("music/metal", N3560)),"metal",ISNUMBER(SEARCH("music/pop", N3560)),"pop",ISNUMBER(SEARCH("music/rock", N3560)),"rock",ISNUMBER(SEARCH("music/world music", N3560)),"world music",ISNUMBER(SEARCH("journalism/audio", N3560)),"audio",ISNUMBER(SEARCH("photography/nature", N3560)),"nature",ISNUMBER(SEARCH("photography/people", N3560)),"people",ISNUMBER(SEARCH("photography/photobooks", N3560)),"photobooks",ISNUMBER(SEARCH("photography/places", N3560)),"places",ISNUMBER(SEARCH("publishing/art books", N3560)),"art books",ISNUMBER(SEARCH("publishing/children's books", N3560)),"children's books",ISNUMBER(SEARCH("publishing/fiction", N3560)),"fiction",ISNUMBER(SEARCH("publishing/nonfiction", N3560)),"nonfiction",ISNUMBER(SEARCH("publishing/radio &amp; podcasts", N3560)),"radio &amp; podcasts",ISNUMBER(SEARCH("publishing/translations", N3560)),"translations",ISNUMBER(SEARCH("technology/gadgets", N3560)),"gadgets",ISNUMBER(SEARCH("technology/hardware", N3560)),"hardware",ISNUMBER(SEARCH("technology/makerspaces", N3560)),"makerspaces",ISNUMBER(SEARCH("technology/space exploration", N3560)),"space exploration",ISNUMBER(SEARCH("technology/wearables", N3560)),"wearables",ISNUMBER(SEARCH("technology/web", N3560)),"web",ISNUMBER(SEARCH("theater/musical", N3560)),"musical",ISNUMBER(SEARCH("theater/plays", N3560)),"plays",ISNUMBER(SEARCH("theater/spaces", N3560)),"spaces")</f>
        <v>plays</v>
      </c>
      <c r="S3560" s="6">
        <f t="shared" si="278"/>
        <v>42139.816840277781</v>
      </c>
      <c r="T3560" s="6">
        <f t="shared" si="279"/>
        <v>42181.875</v>
      </c>
    </row>
    <row r="3561" spans="1:20" ht="48" hidden="1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tr">
        <f t="shared" si="277"/>
        <v>theater</v>
      </c>
      <c r="R3561" t="str" cm="1">
        <f t="array" ref="R3561">_xlfn.IFS(ISNUMBER(SEARCH("film &amp; video/television", N3561)),"television",ISNUMBER(SEARCH("film &amp; video/animation", N3561)),"animation",ISNUMBER(SEARCH("film &amp; video/documentary", N3561)),"documentary",ISNUMBER(SEARCH("film &amp; video/drama", N3561)),"drama",ISNUMBER(SEARCH("film &amp; video/science fiction", N3561)),"science fiction",ISNUMBER(SEARCH("film &amp; video/shorts", N3561)),"shorts",ISNUMBER(SEARCH("food/food trucks", N3561)),"food trucks",ISNUMBER(SEARCH("food/restaurants", N3561)),"restaurants",ISNUMBER(SEARCH("food/small batch", N3561)),"small batch",ISNUMBER(SEARCH("games/mobile games", N3561)),"mobile games",ISNUMBER(SEARCH("games/tabletop games", N3561)),"tabletop games",ISNUMBER(SEARCH("games/video games", N3561)),"video games",ISNUMBER(SEARCH("music/classical music", N3561)),"classical music",ISNUMBER(SEARCH("music/electronic music", N3561)),"electronic music",ISNUMBER(SEARCH("music/faith", N3561)),"faith",ISNUMBER(SEARCH("music/indie rock", N3561)),"indie rock",ISNUMBER(SEARCH("music/jazz", N3561)),"jazz",ISNUMBER(SEARCH("music/metal", N3561)),"metal",ISNUMBER(SEARCH("music/pop", N3561)),"pop",ISNUMBER(SEARCH("music/rock", N3561)),"rock",ISNUMBER(SEARCH("music/world music", N3561)),"world music",ISNUMBER(SEARCH("journalism/audio", N3561)),"audio",ISNUMBER(SEARCH("photography/nature", N3561)),"nature",ISNUMBER(SEARCH("photography/people", N3561)),"people",ISNUMBER(SEARCH("photography/photobooks", N3561)),"photobooks",ISNUMBER(SEARCH("photography/places", N3561)),"places",ISNUMBER(SEARCH("publishing/art books", N3561)),"art books",ISNUMBER(SEARCH("publishing/children's books", N3561)),"children's books",ISNUMBER(SEARCH("publishing/fiction", N3561)),"fiction",ISNUMBER(SEARCH("publishing/nonfiction", N3561)),"nonfiction",ISNUMBER(SEARCH("publishing/radio &amp; podcasts", N3561)),"radio &amp; podcasts",ISNUMBER(SEARCH("publishing/translations", N3561)),"translations",ISNUMBER(SEARCH("technology/gadgets", N3561)),"gadgets",ISNUMBER(SEARCH("technology/hardware", N3561)),"hardware",ISNUMBER(SEARCH("technology/makerspaces", N3561)),"makerspaces",ISNUMBER(SEARCH("technology/space exploration", N3561)),"space exploration",ISNUMBER(SEARCH("technology/wearables", N3561)),"wearables",ISNUMBER(SEARCH("technology/web", N3561)),"web",ISNUMBER(SEARCH("theater/musical", N3561)),"musical",ISNUMBER(SEARCH("theater/plays", N3561)),"plays",ISNUMBER(SEARCH("theater/spaces", N3561)),"spaces")</f>
        <v>plays</v>
      </c>
      <c r="S3561" s="6">
        <f t="shared" si="278"/>
        <v>42194.096157407403</v>
      </c>
      <c r="T3561" s="6">
        <f t="shared" si="279"/>
        <v>42216.373611111107</v>
      </c>
    </row>
    <row r="3562" spans="1:20" ht="48" hidden="1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tr">
        <f t="shared" si="277"/>
        <v>theater</v>
      </c>
      <c r="R3562" t="str" cm="1">
        <f t="array" ref="R3562">_xlfn.IFS(ISNUMBER(SEARCH("film &amp; video/television", N3562)),"television",ISNUMBER(SEARCH("film &amp; video/animation", N3562)),"animation",ISNUMBER(SEARCH("film &amp; video/documentary", N3562)),"documentary",ISNUMBER(SEARCH("film &amp; video/drama", N3562)),"drama",ISNUMBER(SEARCH("film &amp; video/science fiction", N3562)),"science fiction",ISNUMBER(SEARCH("film &amp; video/shorts", N3562)),"shorts",ISNUMBER(SEARCH("food/food trucks", N3562)),"food trucks",ISNUMBER(SEARCH("food/restaurants", N3562)),"restaurants",ISNUMBER(SEARCH("food/small batch", N3562)),"small batch",ISNUMBER(SEARCH("games/mobile games", N3562)),"mobile games",ISNUMBER(SEARCH("games/tabletop games", N3562)),"tabletop games",ISNUMBER(SEARCH("games/video games", N3562)),"video games",ISNUMBER(SEARCH("music/classical music", N3562)),"classical music",ISNUMBER(SEARCH("music/electronic music", N3562)),"electronic music",ISNUMBER(SEARCH("music/faith", N3562)),"faith",ISNUMBER(SEARCH("music/indie rock", N3562)),"indie rock",ISNUMBER(SEARCH("music/jazz", N3562)),"jazz",ISNUMBER(SEARCH("music/metal", N3562)),"metal",ISNUMBER(SEARCH("music/pop", N3562)),"pop",ISNUMBER(SEARCH("music/rock", N3562)),"rock",ISNUMBER(SEARCH("music/world music", N3562)),"world music",ISNUMBER(SEARCH("journalism/audio", N3562)),"audio",ISNUMBER(SEARCH("photography/nature", N3562)),"nature",ISNUMBER(SEARCH("photography/people", N3562)),"people",ISNUMBER(SEARCH("photography/photobooks", N3562)),"photobooks",ISNUMBER(SEARCH("photography/places", N3562)),"places",ISNUMBER(SEARCH("publishing/art books", N3562)),"art books",ISNUMBER(SEARCH("publishing/children's books", N3562)),"children's books",ISNUMBER(SEARCH("publishing/fiction", N3562)),"fiction",ISNUMBER(SEARCH("publishing/nonfiction", N3562)),"nonfiction",ISNUMBER(SEARCH("publishing/radio &amp; podcasts", N3562)),"radio &amp; podcasts",ISNUMBER(SEARCH("publishing/translations", N3562)),"translations",ISNUMBER(SEARCH("technology/gadgets", N3562)),"gadgets",ISNUMBER(SEARCH("technology/hardware", N3562)),"hardware",ISNUMBER(SEARCH("technology/makerspaces", N3562)),"makerspaces",ISNUMBER(SEARCH("technology/space exploration", N3562)),"space exploration",ISNUMBER(SEARCH("technology/wearables", N3562)),"wearables",ISNUMBER(SEARCH("technology/web", N3562)),"web",ISNUMBER(SEARCH("theater/musical", N3562)),"musical",ISNUMBER(SEARCH("theater/plays", N3562)),"plays",ISNUMBER(SEARCH("theater/spaces", N3562)),"spaces")</f>
        <v>plays</v>
      </c>
      <c r="S3562" s="6">
        <f t="shared" si="278"/>
        <v>42115.889652777783</v>
      </c>
      <c r="T3562" s="6">
        <f t="shared" si="279"/>
        <v>42151.114583333328</v>
      </c>
    </row>
    <row r="3563" spans="1:20" ht="112" hidden="1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tr">
        <f t="shared" si="277"/>
        <v>theater</v>
      </c>
      <c r="R3563" t="str" cm="1">
        <f t="array" ref="R3563">_xlfn.IFS(ISNUMBER(SEARCH("film &amp; video/television", N3563)),"television",ISNUMBER(SEARCH("film &amp; video/animation", N3563)),"animation",ISNUMBER(SEARCH("film &amp; video/documentary", N3563)),"documentary",ISNUMBER(SEARCH("film &amp; video/drama", N3563)),"drama",ISNUMBER(SEARCH("film &amp; video/science fiction", N3563)),"science fiction",ISNUMBER(SEARCH("film &amp; video/shorts", N3563)),"shorts",ISNUMBER(SEARCH("food/food trucks", N3563)),"food trucks",ISNUMBER(SEARCH("food/restaurants", N3563)),"restaurants",ISNUMBER(SEARCH("food/small batch", N3563)),"small batch",ISNUMBER(SEARCH("games/mobile games", N3563)),"mobile games",ISNUMBER(SEARCH("games/tabletop games", N3563)),"tabletop games",ISNUMBER(SEARCH("games/video games", N3563)),"video games",ISNUMBER(SEARCH("music/classical music", N3563)),"classical music",ISNUMBER(SEARCH("music/electronic music", N3563)),"electronic music",ISNUMBER(SEARCH("music/faith", N3563)),"faith",ISNUMBER(SEARCH("music/indie rock", N3563)),"indie rock",ISNUMBER(SEARCH("music/jazz", N3563)),"jazz",ISNUMBER(SEARCH("music/metal", N3563)),"metal",ISNUMBER(SEARCH("music/pop", N3563)),"pop",ISNUMBER(SEARCH("music/rock", N3563)),"rock",ISNUMBER(SEARCH("music/world music", N3563)),"world music",ISNUMBER(SEARCH("journalism/audio", N3563)),"audio",ISNUMBER(SEARCH("photography/nature", N3563)),"nature",ISNUMBER(SEARCH("photography/people", N3563)),"people",ISNUMBER(SEARCH("photography/photobooks", N3563)),"photobooks",ISNUMBER(SEARCH("photography/places", N3563)),"places",ISNUMBER(SEARCH("publishing/art books", N3563)),"art books",ISNUMBER(SEARCH("publishing/children's books", N3563)),"children's books",ISNUMBER(SEARCH("publishing/fiction", N3563)),"fiction",ISNUMBER(SEARCH("publishing/nonfiction", N3563)),"nonfiction",ISNUMBER(SEARCH("publishing/radio &amp; podcasts", N3563)),"radio &amp; podcasts",ISNUMBER(SEARCH("publishing/translations", N3563)),"translations",ISNUMBER(SEARCH("technology/gadgets", N3563)),"gadgets",ISNUMBER(SEARCH("technology/hardware", N3563)),"hardware",ISNUMBER(SEARCH("technology/makerspaces", N3563)),"makerspaces",ISNUMBER(SEARCH("technology/space exploration", N3563)),"space exploration",ISNUMBER(SEARCH("technology/wearables", N3563)),"wearables",ISNUMBER(SEARCH("technology/web", N3563)),"web",ISNUMBER(SEARCH("theater/musical", N3563)),"musical",ISNUMBER(SEARCH("theater/plays", N3563)),"plays",ISNUMBER(SEARCH("theater/spaces", N3563)),"spaces")</f>
        <v>plays</v>
      </c>
      <c r="S3563" s="6">
        <f t="shared" si="278"/>
        <v>42203.680300925931</v>
      </c>
      <c r="T3563" s="6">
        <f t="shared" si="279"/>
        <v>42221.774999999994</v>
      </c>
    </row>
    <row r="3564" spans="1:20" ht="48" hidden="1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tr">
        <f t="shared" si="277"/>
        <v>theater</v>
      </c>
      <c r="R3564" t="str" cm="1">
        <f t="array" ref="R3564">_xlfn.IFS(ISNUMBER(SEARCH("film &amp; video/television", N3564)),"television",ISNUMBER(SEARCH("film &amp; video/animation", N3564)),"animation",ISNUMBER(SEARCH("film &amp; video/documentary", N3564)),"documentary",ISNUMBER(SEARCH("film &amp; video/drama", N3564)),"drama",ISNUMBER(SEARCH("film &amp; video/science fiction", N3564)),"science fiction",ISNUMBER(SEARCH("film &amp; video/shorts", N3564)),"shorts",ISNUMBER(SEARCH("food/food trucks", N3564)),"food trucks",ISNUMBER(SEARCH("food/restaurants", N3564)),"restaurants",ISNUMBER(SEARCH("food/small batch", N3564)),"small batch",ISNUMBER(SEARCH("games/mobile games", N3564)),"mobile games",ISNUMBER(SEARCH("games/tabletop games", N3564)),"tabletop games",ISNUMBER(SEARCH("games/video games", N3564)),"video games",ISNUMBER(SEARCH("music/classical music", N3564)),"classical music",ISNUMBER(SEARCH("music/electronic music", N3564)),"electronic music",ISNUMBER(SEARCH("music/faith", N3564)),"faith",ISNUMBER(SEARCH("music/indie rock", N3564)),"indie rock",ISNUMBER(SEARCH("music/jazz", N3564)),"jazz",ISNUMBER(SEARCH("music/metal", N3564)),"metal",ISNUMBER(SEARCH("music/pop", N3564)),"pop",ISNUMBER(SEARCH("music/rock", N3564)),"rock",ISNUMBER(SEARCH("music/world music", N3564)),"world music",ISNUMBER(SEARCH("journalism/audio", N3564)),"audio",ISNUMBER(SEARCH("photography/nature", N3564)),"nature",ISNUMBER(SEARCH("photography/people", N3564)),"people",ISNUMBER(SEARCH("photography/photobooks", N3564)),"photobooks",ISNUMBER(SEARCH("photography/places", N3564)),"places",ISNUMBER(SEARCH("publishing/art books", N3564)),"art books",ISNUMBER(SEARCH("publishing/children's books", N3564)),"children's books",ISNUMBER(SEARCH("publishing/fiction", N3564)),"fiction",ISNUMBER(SEARCH("publishing/nonfiction", N3564)),"nonfiction",ISNUMBER(SEARCH("publishing/radio &amp; podcasts", N3564)),"radio &amp; podcasts",ISNUMBER(SEARCH("publishing/translations", N3564)),"translations",ISNUMBER(SEARCH("technology/gadgets", N3564)),"gadgets",ISNUMBER(SEARCH("technology/hardware", N3564)),"hardware",ISNUMBER(SEARCH("technology/makerspaces", N3564)),"makerspaces",ISNUMBER(SEARCH("technology/space exploration", N3564)),"space exploration",ISNUMBER(SEARCH("technology/wearables", N3564)),"wearables",ISNUMBER(SEARCH("technology/web", N3564)),"web",ISNUMBER(SEARCH("theater/musical", N3564)),"musical",ISNUMBER(SEARCH("theater/plays", N3564)),"plays",ISNUMBER(SEARCH("theater/spaces", N3564)),"spaces")</f>
        <v>plays</v>
      </c>
      <c r="S3564" s="6">
        <f t="shared" si="278"/>
        <v>42433.761886574073</v>
      </c>
      <c r="T3564" s="6">
        <f t="shared" si="279"/>
        <v>42442.916666666672</v>
      </c>
    </row>
    <row r="3565" spans="1:20" ht="48" hidden="1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tr">
        <f t="shared" si="277"/>
        <v>theater</v>
      </c>
      <c r="R3565" t="str" cm="1">
        <f t="array" ref="R3565">_xlfn.IFS(ISNUMBER(SEARCH("film &amp; video/television", N3565)),"television",ISNUMBER(SEARCH("film &amp; video/animation", N3565)),"animation",ISNUMBER(SEARCH("film &amp; video/documentary", N3565)),"documentary",ISNUMBER(SEARCH("film &amp; video/drama", N3565)),"drama",ISNUMBER(SEARCH("film &amp; video/science fiction", N3565)),"science fiction",ISNUMBER(SEARCH("film &amp; video/shorts", N3565)),"shorts",ISNUMBER(SEARCH("food/food trucks", N3565)),"food trucks",ISNUMBER(SEARCH("food/restaurants", N3565)),"restaurants",ISNUMBER(SEARCH("food/small batch", N3565)),"small batch",ISNUMBER(SEARCH("games/mobile games", N3565)),"mobile games",ISNUMBER(SEARCH("games/tabletop games", N3565)),"tabletop games",ISNUMBER(SEARCH("games/video games", N3565)),"video games",ISNUMBER(SEARCH("music/classical music", N3565)),"classical music",ISNUMBER(SEARCH("music/electronic music", N3565)),"electronic music",ISNUMBER(SEARCH("music/faith", N3565)),"faith",ISNUMBER(SEARCH("music/indie rock", N3565)),"indie rock",ISNUMBER(SEARCH("music/jazz", N3565)),"jazz",ISNUMBER(SEARCH("music/metal", N3565)),"metal",ISNUMBER(SEARCH("music/pop", N3565)),"pop",ISNUMBER(SEARCH("music/rock", N3565)),"rock",ISNUMBER(SEARCH("music/world music", N3565)),"world music",ISNUMBER(SEARCH("journalism/audio", N3565)),"audio",ISNUMBER(SEARCH("photography/nature", N3565)),"nature",ISNUMBER(SEARCH("photography/people", N3565)),"people",ISNUMBER(SEARCH("photography/photobooks", N3565)),"photobooks",ISNUMBER(SEARCH("photography/places", N3565)),"places",ISNUMBER(SEARCH("publishing/art books", N3565)),"art books",ISNUMBER(SEARCH("publishing/children's books", N3565)),"children's books",ISNUMBER(SEARCH("publishing/fiction", N3565)),"fiction",ISNUMBER(SEARCH("publishing/nonfiction", N3565)),"nonfiction",ISNUMBER(SEARCH("publishing/radio &amp; podcasts", N3565)),"radio &amp; podcasts",ISNUMBER(SEARCH("publishing/translations", N3565)),"translations",ISNUMBER(SEARCH("technology/gadgets", N3565)),"gadgets",ISNUMBER(SEARCH("technology/hardware", N3565)),"hardware",ISNUMBER(SEARCH("technology/makerspaces", N3565)),"makerspaces",ISNUMBER(SEARCH("technology/space exploration", N3565)),"space exploration",ISNUMBER(SEARCH("technology/wearables", N3565)),"wearables",ISNUMBER(SEARCH("technology/web", N3565)),"web",ISNUMBER(SEARCH("theater/musical", N3565)),"musical",ISNUMBER(SEARCH("theater/plays", N3565)),"plays",ISNUMBER(SEARCH("theater/spaces", N3565)),"spaces")</f>
        <v>plays</v>
      </c>
      <c r="S3565" s="6">
        <f t="shared" si="278"/>
        <v>42555.671944444446</v>
      </c>
      <c r="T3565" s="6">
        <f t="shared" si="279"/>
        <v>42583.791666666672</v>
      </c>
    </row>
    <row r="3566" spans="1:20" ht="32" hidden="1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tr">
        <f t="shared" si="277"/>
        <v>theater</v>
      </c>
      <c r="R3566" t="str" cm="1">
        <f t="array" ref="R3566">_xlfn.IFS(ISNUMBER(SEARCH("film &amp; video/television", N3566)),"television",ISNUMBER(SEARCH("film &amp; video/animation", N3566)),"animation",ISNUMBER(SEARCH("film &amp; video/documentary", N3566)),"documentary",ISNUMBER(SEARCH("film &amp; video/drama", N3566)),"drama",ISNUMBER(SEARCH("film &amp; video/science fiction", N3566)),"science fiction",ISNUMBER(SEARCH("film &amp; video/shorts", N3566)),"shorts",ISNUMBER(SEARCH("food/food trucks", N3566)),"food trucks",ISNUMBER(SEARCH("food/restaurants", N3566)),"restaurants",ISNUMBER(SEARCH("food/small batch", N3566)),"small batch",ISNUMBER(SEARCH("games/mobile games", N3566)),"mobile games",ISNUMBER(SEARCH("games/tabletop games", N3566)),"tabletop games",ISNUMBER(SEARCH("games/video games", N3566)),"video games",ISNUMBER(SEARCH("music/classical music", N3566)),"classical music",ISNUMBER(SEARCH("music/electronic music", N3566)),"electronic music",ISNUMBER(SEARCH("music/faith", N3566)),"faith",ISNUMBER(SEARCH("music/indie rock", N3566)),"indie rock",ISNUMBER(SEARCH("music/jazz", N3566)),"jazz",ISNUMBER(SEARCH("music/metal", N3566)),"metal",ISNUMBER(SEARCH("music/pop", N3566)),"pop",ISNUMBER(SEARCH("music/rock", N3566)),"rock",ISNUMBER(SEARCH("music/world music", N3566)),"world music",ISNUMBER(SEARCH("journalism/audio", N3566)),"audio",ISNUMBER(SEARCH("photography/nature", N3566)),"nature",ISNUMBER(SEARCH("photography/people", N3566)),"people",ISNUMBER(SEARCH("photography/photobooks", N3566)),"photobooks",ISNUMBER(SEARCH("photography/places", N3566)),"places",ISNUMBER(SEARCH("publishing/art books", N3566)),"art books",ISNUMBER(SEARCH("publishing/children's books", N3566)),"children's books",ISNUMBER(SEARCH("publishing/fiction", N3566)),"fiction",ISNUMBER(SEARCH("publishing/nonfiction", N3566)),"nonfiction",ISNUMBER(SEARCH("publishing/radio &amp; podcasts", N3566)),"radio &amp; podcasts",ISNUMBER(SEARCH("publishing/translations", N3566)),"translations",ISNUMBER(SEARCH("technology/gadgets", N3566)),"gadgets",ISNUMBER(SEARCH("technology/hardware", N3566)),"hardware",ISNUMBER(SEARCH("technology/makerspaces", N3566)),"makerspaces",ISNUMBER(SEARCH("technology/space exploration", N3566)),"space exploration",ISNUMBER(SEARCH("technology/wearables", N3566)),"wearables",ISNUMBER(SEARCH("technology/web", N3566)),"web",ISNUMBER(SEARCH("theater/musical", N3566)),"musical",ISNUMBER(SEARCH("theater/plays", N3566)),"plays",ISNUMBER(SEARCH("theater/spaces", N3566)),"spaces")</f>
        <v>plays</v>
      </c>
      <c r="S3566" s="6">
        <f t="shared" si="278"/>
        <v>42236.623252314821</v>
      </c>
      <c r="T3566" s="6">
        <f t="shared" si="279"/>
        <v>42282.666666666672</v>
      </c>
    </row>
    <row r="3567" spans="1:20" ht="48" hidden="1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tr">
        <f t="shared" si="277"/>
        <v>theater</v>
      </c>
      <c r="R3567" t="str" cm="1">
        <f t="array" ref="R3567">_xlfn.IFS(ISNUMBER(SEARCH("film &amp; video/television", N3567)),"television",ISNUMBER(SEARCH("film &amp; video/animation", N3567)),"animation",ISNUMBER(SEARCH("film &amp; video/documentary", N3567)),"documentary",ISNUMBER(SEARCH("film &amp; video/drama", N3567)),"drama",ISNUMBER(SEARCH("film &amp; video/science fiction", N3567)),"science fiction",ISNUMBER(SEARCH("film &amp; video/shorts", N3567)),"shorts",ISNUMBER(SEARCH("food/food trucks", N3567)),"food trucks",ISNUMBER(SEARCH("food/restaurants", N3567)),"restaurants",ISNUMBER(SEARCH("food/small batch", N3567)),"small batch",ISNUMBER(SEARCH("games/mobile games", N3567)),"mobile games",ISNUMBER(SEARCH("games/tabletop games", N3567)),"tabletop games",ISNUMBER(SEARCH("games/video games", N3567)),"video games",ISNUMBER(SEARCH("music/classical music", N3567)),"classical music",ISNUMBER(SEARCH("music/electronic music", N3567)),"electronic music",ISNUMBER(SEARCH("music/faith", N3567)),"faith",ISNUMBER(SEARCH("music/indie rock", N3567)),"indie rock",ISNUMBER(SEARCH("music/jazz", N3567)),"jazz",ISNUMBER(SEARCH("music/metal", N3567)),"metal",ISNUMBER(SEARCH("music/pop", N3567)),"pop",ISNUMBER(SEARCH("music/rock", N3567)),"rock",ISNUMBER(SEARCH("music/world music", N3567)),"world music",ISNUMBER(SEARCH("journalism/audio", N3567)),"audio",ISNUMBER(SEARCH("photography/nature", N3567)),"nature",ISNUMBER(SEARCH("photography/people", N3567)),"people",ISNUMBER(SEARCH("photography/photobooks", N3567)),"photobooks",ISNUMBER(SEARCH("photography/places", N3567)),"places",ISNUMBER(SEARCH("publishing/art books", N3567)),"art books",ISNUMBER(SEARCH("publishing/children's books", N3567)),"children's books",ISNUMBER(SEARCH("publishing/fiction", N3567)),"fiction",ISNUMBER(SEARCH("publishing/nonfiction", N3567)),"nonfiction",ISNUMBER(SEARCH("publishing/radio &amp; podcasts", N3567)),"radio &amp; podcasts",ISNUMBER(SEARCH("publishing/translations", N3567)),"translations",ISNUMBER(SEARCH("technology/gadgets", N3567)),"gadgets",ISNUMBER(SEARCH("technology/hardware", N3567)),"hardware",ISNUMBER(SEARCH("technology/makerspaces", N3567)),"makerspaces",ISNUMBER(SEARCH("technology/space exploration", N3567)),"space exploration",ISNUMBER(SEARCH("technology/wearables", N3567)),"wearables",ISNUMBER(SEARCH("technology/web", N3567)),"web",ISNUMBER(SEARCH("theater/musical", N3567)),"musical",ISNUMBER(SEARCH("theater/plays", N3567)),"plays",ISNUMBER(SEARCH("theater/spaces", N3567)),"spaces")</f>
        <v>plays</v>
      </c>
      <c r="S3567" s="6">
        <f t="shared" si="278"/>
        <v>41974.743148148147</v>
      </c>
      <c r="T3567" s="6">
        <f t="shared" si="279"/>
        <v>42004.743148148147</v>
      </c>
    </row>
    <row r="3568" spans="1:20" ht="48" hidden="1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tr">
        <f t="shared" si="277"/>
        <v>theater</v>
      </c>
      <c r="R3568" t="str" cm="1">
        <f t="array" ref="R3568">_xlfn.IFS(ISNUMBER(SEARCH("film &amp; video/television", N3568)),"television",ISNUMBER(SEARCH("film &amp; video/animation", N3568)),"animation",ISNUMBER(SEARCH("film &amp; video/documentary", N3568)),"documentary",ISNUMBER(SEARCH("film &amp; video/drama", N3568)),"drama",ISNUMBER(SEARCH("film &amp; video/science fiction", N3568)),"science fiction",ISNUMBER(SEARCH("film &amp; video/shorts", N3568)),"shorts",ISNUMBER(SEARCH("food/food trucks", N3568)),"food trucks",ISNUMBER(SEARCH("food/restaurants", N3568)),"restaurants",ISNUMBER(SEARCH("food/small batch", N3568)),"small batch",ISNUMBER(SEARCH("games/mobile games", N3568)),"mobile games",ISNUMBER(SEARCH("games/tabletop games", N3568)),"tabletop games",ISNUMBER(SEARCH("games/video games", N3568)),"video games",ISNUMBER(SEARCH("music/classical music", N3568)),"classical music",ISNUMBER(SEARCH("music/electronic music", N3568)),"electronic music",ISNUMBER(SEARCH("music/faith", N3568)),"faith",ISNUMBER(SEARCH("music/indie rock", N3568)),"indie rock",ISNUMBER(SEARCH("music/jazz", N3568)),"jazz",ISNUMBER(SEARCH("music/metal", N3568)),"metal",ISNUMBER(SEARCH("music/pop", N3568)),"pop",ISNUMBER(SEARCH("music/rock", N3568)),"rock",ISNUMBER(SEARCH("music/world music", N3568)),"world music",ISNUMBER(SEARCH("journalism/audio", N3568)),"audio",ISNUMBER(SEARCH("photography/nature", N3568)),"nature",ISNUMBER(SEARCH("photography/people", N3568)),"people",ISNUMBER(SEARCH("photography/photobooks", N3568)),"photobooks",ISNUMBER(SEARCH("photography/places", N3568)),"places",ISNUMBER(SEARCH("publishing/art books", N3568)),"art books",ISNUMBER(SEARCH("publishing/children's books", N3568)),"children's books",ISNUMBER(SEARCH("publishing/fiction", N3568)),"fiction",ISNUMBER(SEARCH("publishing/nonfiction", N3568)),"nonfiction",ISNUMBER(SEARCH("publishing/radio &amp; podcasts", N3568)),"radio &amp; podcasts",ISNUMBER(SEARCH("publishing/translations", N3568)),"translations",ISNUMBER(SEARCH("technology/gadgets", N3568)),"gadgets",ISNUMBER(SEARCH("technology/hardware", N3568)),"hardware",ISNUMBER(SEARCH("technology/makerspaces", N3568)),"makerspaces",ISNUMBER(SEARCH("technology/space exploration", N3568)),"space exploration",ISNUMBER(SEARCH("technology/wearables", N3568)),"wearables",ISNUMBER(SEARCH("technology/web", N3568)),"web",ISNUMBER(SEARCH("theater/musical", N3568)),"musical",ISNUMBER(SEARCH("theater/plays", N3568)),"plays",ISNUMBER(SEARCH("theater/spaces", N3568)),"spaces")</f>
        <v>plays</v>
      </c>
      <c r="S3568" s="6">
        <f t="shared" si="278"/>
        <v>41997.507905092592</v>
      </c>
      <c r="T3568" s="6">
        <f t="shared" si="279"/>
        <v>42027.507905092592</v>
      </c>
    </row>
    <row r="3569" spans="1:20" ht="48" hidden="1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tr">
        <f t="shared" si="277"/>
        <v>theater</v>
      </c>
      <c r="R3569" t="str" cm="1">
        <f t="array" ref="R3569">_xlfn.IFS(ISNUMBER(SEARCH("film &amp; video/television", N3569)),"television",ISNUMBER(SEARCH("film &amp; video/animation", N3569)),"animation",ISNUMBER(SEARCH("film &amp; video/documentary", N3569)),"documentary",ISNUMBER(SEARCH("film &amp; video/drama", N3569)),"drama",ISNUMBER(SEARCH("film &amp; video/science fiction", N3569)),"science fiction",ISNUMBER(SEARCH("film &amp; video/shorts", N3569)),"shorts",ISNUMBER(SEARCH("food/food trucks", N3569)),"food trucks",ISNUMBER(SEARCH("food/restaurants", N3569)),"restaurants",ISNUMBER(SEARCH("food/small batch", N3569)),"small batch",ISNUMBER(SEARCH("games/mobile games", N3569)),"mobile games",ISNUMBER(SEARCH("games/tabletop games", N3569)),"tabletop games",ISNUMBER(SEARCH("games/video games", N3569)),"video games",ISNUMBER(SEARCH("music/classical music", N3569)),"classical music",ISNUMBER(SEARCH("music/electronic music", N3569)),"electronic music",ISNUMBER(SEARCH("music/faith", N3569)),"faith",ISNUMBER(SEARCH("music/indie rock", N3569)),"indie rock",ISNUMBER(SEARCH("music/jazz", N3569)),"jazz",ISNUMBER(SEARCH("music/metal", N3569)),"metal",ISNUMBER(SEARCH("music/pop", N3569)),"pop",ISNUMBER(SEARCH("music/rock", N3569)),"rock",ISNUMBER(SEARCH("music/world music", N3569)),"world music",ISNUMBER(SEARCH("journalism/audio", N3569)),"audio",ISNUMBER(SEARCH("photography/nature", N3569)),"nature",ISNUMBER(SEARCH("photography/people", N3569)),"people",ISNUMBER(SEARCH("photography/photobooks", N3569)),"photobooks",ISNUMBER(SEARCH("photography/places", N3569)),"places",ISNUMBER(SEARCH("publishing/art books", N3569)),"art books",ISNUMBER(SEARCH("publishing/children's books", N3569)),"children's books",ISNUMBER(SEARCH("publishing/fiction", N3569)),"fiction",ISNUMBER(SEARCH("publishing/nonfiction", N3569)),"nonfiction",ISNUMBER(SEARCH("publishing/radio &amp; podcasts", N3569)),"radio &amp; podcasts",ISNUMBER(SEARCH("publishing/translations", N3569)),"translations",ISNUMBER(SEARCH("technology/gadgets", N3569)),"gadgets",ISNUMBER(SEARCH("technology/hardware", N3569)),"hardware",ISNUMBER(SEARCH("technology/makerspaces", N3569)),"makerspaces",ISNUMBER(SEARCH("technology/space exploration", N3569)),"space exploration",ISNUMBER(SEARCH("technology/wearables", N3569)),"wearables",ISNUMBER(SEARCH("technology/web", N3569)),"web",ISNUMBER(SEARCH("theater/musical", N3569)),"musical",ISNUMBER(SEARCH("theater/plays", N3569)),"plays",ISNUMBER(SEARCH("theater/spaces", N3569)),"spaces")</f>
        <v>plays</v>
      </c>
      <c r="S3569" s="6">
        <f t="shared" si="278"/>
        <v>42135.810694444444</v>
      </c>
      <c r="T3569" s="6">
        <f t="shared" si="279"/>
        <v>42165.810694444444</v>
      </c>
    </row>
    <row r="3570" spans="1:20" ht="48" hidden="1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tr">
        <f t="shared" si="277"/>
        <v>theater</v>
      </c>
      <c r="R3570" t="str" cm="1">
        <f t="array" ref="R3570">_xlfn.IFS(ISNUMBER(SEARCH("film &amp; video/television", N3570)),"television",ISNUMBER(SEARCH("film &amp; video/animation", N3570)),"animation",ISNUMBER(SEARCH("film &amp; video/documentary", N3570)),"documentary",ISNUMBER(SEARCH("film &amp; video/drama", N3570)),"drama",ISNUMBER(SEARCH("film &amp; video/science fiction", N3570)),"science fiction",ISNUMBER(SEARCH("film &amp; video/shorts", N3570)),"shorts",ISNUMBER(SEARCH("food/food trucks", N3570)),"food trucks",ISNUMBER(SEARCH("food/restaurants", N3570)),"restaurants",ISNUMBER(SEARCH("food/small batch", N3570)),"small batch",ISNUMBER(SEARCH("games/mobile games", N3570)),"mobile games",ISNUMBER(SEARCH("games/tabletop games", N3570)),"tabletop games",ISNUMBER(SEARCH("games/video games", N3570)),"video games",ISNUMBER(SEARCH("music/classical music", N3570)),"classical music",ISNUMBER(SEARCH("music/electronic music", N3570)),"electronic music",ISNUMBER(SEARCH("music/faith", N3570)),"faith",ISNUMBER(SEARCH("music/indie rock", N3570)),"indie rock",ISNUMBER(SEARCH("music/jazz", N3570)),"jazz",ISNUMBER(SEARCH("music/metal", N3570)),"metal",ISNUMBER(SEARCH("music/pop", N3570)),"pop",ISNUMBER(SEARCH("music/rock", N3570)),"rock",ISNUMBER(SEARCH("music/world music", N3570)),"world music",ISNUMBER(SEARCH("journalism/audio", N3570)),"audio",ISNUMBER(SEARCH("photography/nature", N3570)),"nature",ISNUMBER(SEARCH("photography/people", N3570)),"people",ISNUMBER(SEARCH("photography/photobooks", N3570)),"photobooks",ISNUMBER(SEARCH("photography/places", N3570)),"places",ISNUMBER(SEARCH("publishing/art books", N3570)),"art books",ISNUMBER(SEARCH("publishing/children's books", N3570)),"children's books",ISNUMBER(SEARCH("publishing/fiction", N3570)),"fiction",ISNUMBER(SEARCH("publishing/nonfiction", N3570)),"nonfiction",ISNUMBER(SEARCH("publishing/radio &amp; podcasts", N3570)),"radio &amp; podcasts",ISNUMBER(SEARCH("publishing/translations", N3570)),"translations",ISNUMBER(SEARCH("technology/gadgets", N3570)),"gadgets",ISNUMBER(SEARCH("technology/hardware", N3570)),"hardware",ISNUMBER(SEARCH("technology/makerspaces", N3570)),"makerspaces",ISNUMBER(SEARCH("technology/space exploration", N3570)),"space exploration",ISNUMBER(SEARCH("technology/wearables", N3570)),"wearables",ISNUMBER(SEARCH("technology/web", N3570)),"web",ISNUMBER(SEARCH("theater/musical", N3570)),"musical",ISNUMBER(SEARCH("theater/plays", N3570)),"plays",ISNUMBER(SEARCH("theater/spaces", N3570)),"spaces")</f>
        <v>plays</v>
      </c>
      <c r="S3570" s="6">
        <f t="shared" si="278"/>
        <v>41869.740671296298</v>
      </c>
      <c r="T3570" s="6">
        <f t="shared" si="279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tr">
        <f t="shared" si="277"/>
        <v>theater</v>
      </c>
      <c r="R3571" t="str" cm="1">
        <f t="array" ref="R3571">_xlfn.IFS(ISNUMBER(SEARCH("film &amp; video/television", N3571)),"television",ISNUMBER(SEARCH("film &amp; video/animation", N3571)),"animation",ISNUMBER(SEARCH("film &amp; video/documentary", N3571)),"documentary",ISNUMBER(SEARCH("film &amp; video/drama", N3571)),"drama",ISNUMBER(SEARCH("film &amp; video/science fiction", N3571)),"science fiction",ISNUMBER(SEARCH("film &amp; video/shorts", N3571)),"shorts",ISNUMBER(SEARCH("food/food trucks", N3571)),"food trucks",ISNUMBER(SEARCH("food/restaurants", N3571)),"restaurants",ISNUMBER(SEARCH("food/small batch", N3571)),"small batch",ISNUMBER(SEARCH("games/mobile games", N3571)),"mobile games",ISNUMBER(SEARCH("games/tabletop games", N3571)),"tabletop games",ISNUMBER(SEARCH("games/video games", N3571)),"video games",ISNUMBER(SEARCH("music/classical music", N3571)),"classical music",ISNUMBER(SEARCH("music/electronic music", N3571)),"electronic music",ISNUMBER(SEARCH("music/faith", N3571)),"faith",ISNUMBER(SEARCH("music/indie rock", N3571)),"indie rock",ISNUMBER(SEARCH("music/jazz", N3571)),"jazz",ISNUMBER(SEARCH("music/metal", N3571)),"metal",ISNUMBER(SEARCH("music/pop", N3571)),"pop",ISNUMBER(SEARCH("music/rock", N3571)),"rock",ISNUMBER(SEARCH("music/world music", N3571)),"world music",ISNUMBER(SEARCH("journalism/audio", N3571)),"audio",ISNUMBER(SEARCH("photography/nature", N3571)),"nature",ISNUMBER(SEARCH("photography/people", N3571)),"people",ISNUMBER(SEARCH("photography/photobooks", N3571)),"photobooks",ISNUMBER(SEARCH("photography/places", N3571)),"places",ISNUMBER(SEARCH("publishing/art books", N3571)),"art books",ISNUMBER(SEARCH("publishing/children's books", N3571)),"children's books",ISNUMBER(SEARCH("publishing/fiction", N3571)),"fiction",ISNUMBER(SEARCH("publishing/nonfiction", N3571)),"nonfiction",ISNUMBER(SEARCH("publishing/radio &amp; podcasts", N3571)),"radio &amp; podcasts",ISNUMBER(SEARCH("publishing/translations", N3571)),"translations",ISNUMBER(SEARCH("technology/gadgets", N3571)),"gadgets",ISNUMBER(SEARCH("technology/hardware", N3571)),"hardware",ISNUMBER(SEARCH("technology/makerspaces", N3571)),"makerspaces",ISNUMBER(SEARCH("technology/space exploration", N3571)),"space exploration",ISNUMBER(SEARCH("technology/wearables", N3571)),"wearables",ISNUMBER(SEARCH("technology/web", N3571)),"web",ISNUMBER(SEARCH("theater/musical", N3571)),"musical",ISNUMBER(SEARCH("theater/plays", N3571)),"plays",ISNUMBER(SEARCH("theater/spaces", N3571)),"spaces")</f>
        <v>plays</v>
      </c>
      <c r="S3571" s="6">
        <f t="shared" si="278"/>
        <v>41982.688611111109</v>
      </c>
      <c r="T3571" s="6">
        <f t="shared" si="279"/>
        <v>42012.688611111109</v>
      </c>
    </row>
    <row r="3572" spans="1:20" ht="48" hidden="1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tr">
        <f t="shared" si="277"/>
        <v>theater</v>
      </c>
      <c r="R3572" t="str" cm="1">
        <f t="array" ref="R3572">_xlfn.IFS(ISNUMBER(SEARCH("film &amp; video/television", N3572)),"television",ISNUMBER(SEARCH("film &amp; video/animation", N3572)),"animation",ISNUMBER(SEARCH("film &amp; video/documentary", N3572)),"documentary",ISNUMBER(SEARCH("film &amp; video/drama", N3572)),"drama",ISNUMBER(SEARCH("film &amp; video/science fiction", N3572)),"science fiction",ISNUMBER(SEARCH("film &amp; video/shorts", N3572)),"shorts",ISNUMBER(SEARCH("food/food trucks", N3572)),"food trucks",ISNUMBER(SEARCH("food/restaurants", N3572)),"restaurants",ISNUMBER(SEARCH("food/small batch", N3572)),"small batch",ISNUMBER(SEARCH("games/mobile games", N3572)),"mobile games",ISNUMBER(SEARCH("games/tabletop games", N3572)),"tabletop games",ISNUMBER(SEARCH("games/video games", N3572)),"video games",ISNUMBER(SEARCH("music/classical music", N3572)),"classical music",ISNUMBER(SEARCH("music/electronic music", N3572)),"electronic music",ISNUMBER(SEARCH("music/faith", N3572)),"faith",ISNUMBER(SEARCH("music/indie rock", N3572)),"indie rock",ISNUMBER(SEARCH("music/jazz", N3572)),"jazz",ISNUMBER(SEARCH("music/metal", N3572)),"metal",ISNUMBER(SEARCH("music/pop", N3572)),"pop",ISNUMBER(SEARCH("music/rock", N3572)),"rock",ISNUMBER(SEARCH("music/world music", N3572)),"world music",ISNUMBER(SEARCH("journalism/audio", N3572)),"audio",ISNUMBER(SEARCH("photography/nature", N3572)),"nature",ISNUMBER(SEARCH("photography/people", N3572)),"people",ISNUMBER(SEARCH("photography/photobooks", N3572)),"photobooks",ISNUMBER(SEARCH("photography/places", N3572)),"places",ISNUMBER(SEARCH("publishing/art books", N3572)),"art books",ISNUMBER(SEARCH("publishing/children's books", N3572)),"children's books",ISNUMBER(SEARCH("publishing/fiction", N3572)),"fiction",ISNUMBER(SEARCH("publishing/nonfiction", N3572)),"nonfiction",ISNUMBER(SEARCH("publishing/radio &amp; podcasts", N3572)),"radio &amp; podcasts",ISNUMBER(SEARCH("publishing/translations", N3572)),"translations",ISNUMBER(SEARCH("technology/gadgets", N3572)),"gadgets",ISNUMBER(SEARCH("technology/hardware", N3572)),"hardware",ISNUMBER(SEARCH("technology/makerspaces", N3572)),"makerspaces",ISNUMBER(SEARCH("technology/space exploration", N3572)),"space exploration",ISNUMBER(SEARCH("technology/wearables", N3572)),"wearables",ISNUMBER(SEARCH("technology/web", N3572)),"web",ISNUMBER(SEARCH("theater/musical", N3572)),"musical",ISNUMBER(SEARCH("theater/plays", N3572)),"plays",ISNUMBER(SEARCH("theater/spaces", N3572)),"spaces")</f>
        <v>plays</v>
      </c>
      <c r="S3572" s="6">
        <f t="shared" si="278"/>
        <v>41976.331979166673</v>
      </c>
      <c r="T3572" s="6">
        <f t="shared" si="279"/>
        <v>42004.291666666672</v>
      </c>
    </row>
    <row r="3573" spans="1:20" ht="48" hidden="1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tr">
        <f t="shared" si="277"/>
        <v>theater</v>
      </c>
      <c r="R3573" t="str" cm="1">
        <f t="array" ref="R3573">_xlfn.IFS(ISNUMBER(SEARCH("film &amp; video/television", N3573)),"television",ISNUMBER(SEARCH("film &amp; video/animation", N3573)),"animation",ISNUMBER(SEARCH("film &amp; video/documentary", N3573)),"documentary",ISNUMBER(SEARCH("film &amp; video/drama", N3573)),"drama",ISNUMBER(SEARCH("film &amp; video/science fiction", N3573)),"science fiction",ISNUMBER(SEARCH("film &amp; video/shorts", N3573)),"shorts",ISNUMBER(SEARCH("food/food trucks", N3573)),"food trucks",ISNUMBER(SEARCH("food/restaurants", N3573)),"restaurants",ISNUMBER(SEARCH("food/small batch", N3573)),"small batch",ISNUMBER(SEARCH("games/mobile games", N3573)),"mobile games",ISNUMBER(SEARCH("games/tabletop games", N3573)),"tabletop games",ISNUMBER(SEARCH("games/video games", N3573)),"video games",ISNUMBER(SEARCH("music/classical music", N3573)),"classical music",ISNUMBER(SEARCH("music/electronic music", N3573)),"electronic music",ISNUMBER(SEARCH("music/faith", N3573)),"faith",ISNUMBER(SEARCH("music/indie rock", N3573)),"indie rock",ISNUMBER(SEARCH("music/jazz", N3573)),"jazz",ISNUMBER(SEARCH("music/metal", N3573)),"metal",ISNUMBER(SEARCH("music/pop", N3573)),"pop",ISNUMBER(SEARCH("music/rock", N3573)),"rock",ISNUMBER(SEARCH("music/world music", N3573)),"world music",ISNUMBER(SEARCH("journalism/audio", N3573)),"audio",ISNUMBER(SEARCH("photography/nature", N3573)),"nature",ISNUMBER(SEARCH("photography/people", N3573)),"people",ISNUMBER(SEARCH("photography/photobooks", N3573)),"photobooks",ISNUMBER(SEARCH("photography/places", N3573)),"places",ISNUMBER(SEARCH("publishing/art books", N3573)),"art books",ISNUMBER(SEARCH("publishing/children's books", N3573)),"children's books",ISNUMBER(SEARCH("publishing/fiction", N3573)),"fiction",ISNUMBER(SEARCH("publishing/nonfiction", N3573)),"nonfiction",ISNUMBER(SEARCH("publishing/radio &amp; podcasts", N3573)),"radio &amp; podcasts",ISNUMBER(SEARCH("publishing/translations", N3573)),"translations",ISNUMBER(SEARCH("technology/gadgets", N3573)),"gadgets",ISNUMBER(SEARCH("technology/hardware", N3573)),"hardware",ISNUMBER(SEARCH("technology/makerspaces", N3573)),"makerspaces",ISNUMBER(SEARCH("technology/space exploration", N3573)),"space exploration",ISNUMBER(SEARCH("technology/wearables", N3573)),"wearables",ISNUMBER(SEARCH("technology/web", N3573)),"web",ISNUMBER(SEARCH("theater/musical", N3573)),"musical",ISNUMBER(SEARCH("theater/plays", N3573)),"plays",ISNUMBER(SEARCH("theater/spaces", N3573)),"spaces")</f>
        <v>plays</v>
      </c>
      <c r="S3573" s="6">
        <f t="shared" si="278"/>
        <v>41912.858946759261</v>
      </c>
      <c r="T3573" s="6">
        <f t="shared" si="279"/>
        <v>41942.858946759261</v>
      </c>
    </row>
    <row r="3574" spans="1:20" ht="32" hidden="1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tr">
        <f t="shared" si="277"/>
        <v>theater</v>
      </c>
      <c r="R3574" t="str" cm="1">
        <f t="array" ref="R3574">_xlfn.IFS(ISNUMBER(SEARCH("film &amp; video/television", N3574)),"television",ISNUMBER(SEARCH("film &amp; video/animation", N3574)),"animation",ISNUMBER(SEARCH("film &amp; video/documentary", N3574)),"documentary",ISNUMBER(SEARCH("film &amp; video/drama", N3574)),"drama",ISNUMBER(SEARCH("film &amp; video/science fiction", N3574)),"science fiction",ISNUMBER(SEARCH("film &amp; video/shorts", N3574)),"shorts",ISNUMBER(SEARCH("food/food trucks", N3574)),"food trucks",ISNUMBER(SEARCH("food/restaurants", N3574)),"restaurants",ISNUMBER(SEARCH("food/small batch", N3574)),"small batch",ISNUMBER(SEARCH("games/mobile games", N3574)),"mobile games",ISNUMBER(SEARCH("games/tabletop games", N3574)),"tabletop games",ISNUMBER(SEARCH("games/video games", N3574)),"video games",ISNUMBER(SEARCH("music/classical music", N3574)),"classical music",ISNUMBER(SEARCH("music/electronic music", N3574)),"electronic music",ISNUMBER(SEARCH("music/faith", N3574)),"faith",ISNUMBER(SEARCH("music/indie rock", N3574)),"indie rock",ISNUMBER(SEARCH("music/jazz", N3574)),"jazz",ISNUMBER(SEARCH("music/metal", N3574)),"metal",ISNUMBER(SEARCH("music/pop", N3574)),"pop",ISNUMBER(SEARCH("music/rock", N3574)),"rock",ISNUMBER(SEARCH("music/world music", N3574)),"world music",ISNUMBER(SEARCH("journalism/audio", N3574)),"audio",ISNUMBER(SEARCH("photography/nature", N3574)),"nature",ISNUMBER(SEARCH("photography/people", N3574)),"people",ISNUMBER(SEARCH("photography/photobooks", N3574)),"photobooks",ISNUMBER(SEARCH("photography/places", N3574)),"places",ISNUMBER(SEARCH("publishing/art books", N3574)),"art books",ISNUMBER(SEARCH("publishing/children's books", N3574)),"children's books",ISNUMBER(SEARCH("publishing/fiction", N3574)),"fiction",ISNUMBER(SEARCH("publishing/nonfiction", N3574)),"nonfiction",ISNUMBER(SEARCH("publishing/radio &amp; podcasts", N3574)),"radio &amp; podcasts",ISNUMBER(SEARCH("publishing/translations", N3574)),"translations",ISNUMBER(SEARCH("technology/gadgets", N3574)),"gadgets",ISNUMBER(SEARCH("technology/hardware", N3574)),"hardware",ISNUMBER(SEARCH("technology/makerspaces", N3574)),"makerspaces",ISNUMBER(SEARCH("technology/space exploration", N3574)),"space exploration",ISNUMBER(SEARCH("technology/wearables", N3574)),"wearables",ISNUMBER(SEARCH("technology/web", N3574)),"web",ISNUMBER(SEARCH("theater/musical", N3574)),"musical",ISNUMBER(SEARCH("theater/plays", N3574)),"plays",ISNUMBER(SEARCH("theater/spaces", N3574)),"spaces")</f>
        <v>plays</v>
      </c>
      <c r="S3574" s="6">
        <f t="shared" si="278"/>
        <v>42146.570393518516</v>
      </c>
      <c r="T3574" s="6">
        <f t="shared" si="279"/>
        <v>42176.570393518516</v>
      </c>
    </row>
    <row r="3575" spans="1:20" ht="32" hidden="1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tr">
        <f t="shared" si="277"/>
        <v>theater</v>
      </c>
      <c r="R3575" t="str" cm="1">
        <f t="array" ref="R3575">_xlfn.IFS(ISNUMBER(SEARCH("film &amp; video/television", N3575)),"television",ISNUMBER(SEARCH("film &amp; video/animation", N3575)),"animation",ISNUMBER(SEARCH("film &amp; video/documentary", N3575)),"documentary",ISNUMBER(SEARCH("film &amp; video/drama", N3575)),"drama",ISNUMBER(SEARCH("film &amp; video/science fiction", N3575)),"science fiction",ISNUMBER(SEARCH("film &amp; video/shorts", N3575)),"shorts",ISNUMBER(SEARCH("food/food trucks", N3575)),"food trucks",ISNUMBER(SEARCH("food/restaurants", N3575)),"restaurants",ISNUMBER(SEARCH("food/small batch", N3575)),"small batch",ISNUMBER(SEARCH("games/mobile games", N3575)),"mobile games",ISNUMBER(SEARCH("games/tabletop games", N3575)),"tabletop games",ISNUMBER(SEARCH("games/video games", N3575)),"video games",ISNUMBER(SEARCH("music/classical music", N3575)),"classical music",ISNUMBER(SEARCH("music/electronic music", N3575)),"electronic music",ISNUMBER(SEARCH("music/faith", N3575)),"faith",ISNUMBER(SEARCH("music/indie rock", N3575)),"indie rock",ISNUMBER(SEARCH("music/jazz", N3575)),"jazz",ISNUMBER(SEARCH("music/metal", N3575)),"metal",ISNUMBER(SEARCH("music/pop", N3575)),"pop",ISNUMBER(SEARCH("music/rock", N3575)),"rock",ISNUMBER(SEARCH("music/world music", N3575)),"world music",ISNUMBER(SEARCH("journalism/audio", N3575)),"audio",ISNUMBER(SEARCH("photography/nature", N3575)),"nature",ISNUMBER(SEARCH("photography/people", N3575)),"people",ISNUMBER(SEARCH("photography/photobooks", N3575)),"photobooks",ISNUMBER(SEARCH("photography/places", N3575)),"places",ISNUMBER(SEARCH("publishing/art books", N3575)),"art books",ISNUMBER(SEARCH("publishing/children's books", N3575)),"children's books",ISNUMBER(SEARCH("publishing/fiction", N3575)),"fiction",ISNUMBER(SEARCH("publishing/nonfiction", N3575)),"nonfiction",ISNUMBER(SEARCH("publishing/radio &amp; podcasts", N3575)),"radio &amp; podcasts",ISNUMBER(SEARCH("publishing/translations", N3575)),"translations",ISNUMBER(SEARCH("technology/gadgets", N3575)),"gadgets",ISNUMBER(SEARCH("technology/hardware", N3575)),"hardware",ISNUMBER(SEARCH("technology/makerspaces", N3575)),"makerspaces",ISNUMBER(SEARCH("technology/space exploration", N3575)),"space exploration",ISNUMBER(SEARCH("technology/wearables", N3575)),"wearables",ISNUMBER(SEARCH("technology/web", N3575)),"web",ISNUMBER(SEARCH("theater/musical", N3575)),"musical",ISNUMBER(SEARCH("theater/plays", N3575)),"plays",ISNUMBER(SEARCH("theater/spaces", N3575)),"spaces")</f>
        <v>plays</v>
      </c>
      <c r="S3575" s="6">
        <f t="shared" si="278"/>
        <v>41921.375532407408</v>
      </c>
      <c r="T3575" s="6">
        <f t="shared" si="279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tr">
        <f t="shared" si="277"/>
        <v>theater</v>
      </c>
      <c r="R3576" t="str" cm="1">
        <f t="array" ref="R3576">_xlfn.IFS(ISNUMBER(SEARCH("film &amp; video/television", N3576)),"television",ISNUMBER(SEARCH("film &amp; video/animation", N3576)),"animation",ISNUMBER(SEARCH("film &amp; video/documentary", N3576)),"documentary",ISNUMBER(SEARCH("film &amp; video/drama", N3576)),"drama",ISNUMBER(SEARCH("film &amp; video/science fiction", N3576)),"science fiction",ISNUMBER(SEARCH("film &amp; video/shorts", N3576)),"shorts",ISNUMBER(SEARCH("food/food trucks", N3576)),"food trucks",ISNUMBER(SEARCH("food/restaurants", N3576)),"restaurants",ISNUMBER(SEARCH("food/small batch", N3576)),"small batch",ISNUMBER(SEARCH("games/mobile games", N3576)),"mobile games",ISNUMBER(SEARCH("games/tabletop games", N3576)),"tabletop games",ISNUMBER(SEARCH("games/video games", N3576)),"video games",ISNUMBER(SEARCH("music/classical music", N3576)),"classical music",ISNUMBER(SEARCH("music/electronic music", N3576)),"electronic music",ISNUMBER(SEARCH("music/faith", N3576)),"faith",ISNUMBER(SEARCH("music/indie rock", N3576)),"indie rock",ISNUMBER(SEARCH("music/jazz", N3576)),"jazz",ISNUMBER(SEARCH("music/metal", N3576)),"metal",ISNUMBER(SEARCH("music/pop", N3576)),"pop",ISNUMBER(SEARCH("music/rock", N3576)),"rock",ISNUMBER(SEARCH("music/world music", N3576)),"world music",ISNUMBER(SEARCH("journalism/audio", N3576)),"audio",ISNUMBER(SEARCH("photography/nature", N3576)),"nature",ISNUMBER(SEARCH("photography/people", N3576)),"people",ISNUMBER(SEARCH("photography/photobooks", N3576)),"photobooks",ISNUMBER(SEARCH("photography/places", N3576)),"places",ISNUMBER(SEARCH("publishing/art books", N3576)),"art books",ISNUMBER(SEARCH("publishing/children's books", N3576)),"children's books",ISNUMBER(SEARCH("publishing/fiction", N3576)),"fiction",ISNUMBER(SEARCH("publishing/nonfiction", N3576)),"nonfiction",ISNUMBER(SEARCH("publishing/radio &amp; podcasts", N3576)),"radio &amp; podcasts",ISNUMBER(SEARCH("publishing/translations", N3576)),"translations",ISNUMBER(SEARCH("technology/gadgets", N3576)),"gadgets",ISNUMBER(SEARCH("technology/hardware", N3576)),"hardware",ISNUMBER(SEARCH("technology/makerspaces", N3576)),"makerspaces",ISNUMBER(SEARCH("technology/space exploration", N3576)),"space exploration",ISNUMBER(SEARCH("technology/wearables", N3576)),"wearables",ISNUMBER(SEARCH("technology/web", N3576)),"web",ISNUMBER(SEARCH("theater/musical", N3576)),"musical",ISNUMBER(SEARCH("theater/plays", N3576)),"plays",ISNUMBER(SEARCH("theater/spaces", N3576)),"spaces")</f>
        <v>plays</v>
      </c>
      <c r="S3576" s="6">
        <f t="shared" si="278"/>
        <v>41926.942685185182</v>
      </c>
      <c r="T3576" s="6">
        <f t="shared" si="279"/>
        <v>41956.984351851846</v>
      </c>
    </row>
    <row r="3577" spans="1:20" ht="48" hidden="1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tr">
        <f t="shared" si="277"/>
        <v>theater</v>
      </c>
      <c r="R3577" t="str" cm="1">
        <f t="array" ref="R3577">_xlfn.IFS(ISNUMBER(SEARCH("film &amp; video/television", N3577)),"television",ISNUMBER(SEARCH("film &amp; video/animation", N3577)),"animation",ISNUMBER(SEARCH("film &amp; video/documentary", N3577)),"documentary",ISNUMBER(SEARCH("film &amp; video/drama", N3577)),"drama",ISNUMBER(SEARCH("film &amp; video/science fiction", N3577)),"science fiction",ISNUMBER(SEARCH("film &amp; video/shorts", N3577)),"shorts",ISNUMBER(SEARCH("food/food trucks", N3577)),"food trucks",ISNUMBER(SEARCH("food/restaurants", N3577)),"restaurants",ISNUMBER(SEARCH("food/small batch", N3577)),"small batch",ISNUMBER(SEARCH("games/mobile games", N3577)),"mobile games",ISNUMBER(SEARCH("games/tabletop games", N3577)),"tabletop games",ISNUMBER(SEARCH("games/video games", N3577)),"video games",ISNUMBER(SEARCH("music/classical music", N3577)),"classical music",ISNUMBER(SEARCH("music/electronic music", N3577)),"electronic music",ISNUMBER(SEARCH("music/faith", N3577)),"faith",ISNUMBER(SEARCH("music/indie rock", N3577)),"indie rock",ISNUMBER(SEARCH("music/jazz", N3577)),"jazz",ISNUMBER(SEARCH("music/metal", N3577)),"metal",ISNUMBER(SEARCH("music/pop", N3577)),"pop",ISNUMBER(SEARCH("music/rock", N3577)),"rock",ISNUMBER(SEARCH("music/world music", N3577)),"world music",ISNUMBER(SEARCH("journalism/audio", N3577)),"audio",ISNUMBER(SEARCH("photography/nature", N3577)),"nature",ISNUMBER(SEARCH("photography/people", N3577)),"people",ISNUMBER(SEARCH("photography/photobooks", N3577)),"photobooks",ISNUMBER(SEARCH("photography/places", N3577)),"places",ISNUMBER(SEARCH("publishing/art books", N3577)),"art books",ISNUMBER(SEARCH("publishing/children's books", N3577)),"children's books",ISNUMBER(SEARCH("publishing/fiction", N3577)),"fiction",ISNUMBER(SEARCH("publishing/nonfiction", N3577)),"nonfiction",ISNUMBER(SEARCH("publishing/radio &amp; podcasts", N3577)),"radio &amp; podcasts",ISNUMBER(SEARCH("publishing/translations", N3577)),"translations",ISNUMBER(SEARCH("technology/gadgets", N3577)),"gadgets",ISNUMBER(SEARCH("technology/hardware", N3577)),"hardware",ISNUMBER(SEARCH("technology/makerspaces", N3577)),"makerspaces",ISNUMBER(SEARCH("technology/space exploration", N3577)),"space exploration",ISNUMBER(SEARCH("technology/wearables", N3577)),"wearables",ISNUMBER(SEARCH("technology/web", N3577)),"web",ISNUMBER(SEARCH("theater/musical", N3577)),"musical",ISNUMBER(SEARCH("theater/plays", N3577)),"plays",ISNUMBER(SEARCH("theater/spaces", N3577)),"spaces")</f>
        <v>plays</v>
      </c>
      <c r="S3577" s="6">
        <f t="shared" si="278"/>
        <v>42561.783877314811</v>
      </c>
      <c r="T3577" s="6">
        <f t="shared" si="279"/>
        <v>42593.165972222225</v>
      </c>
    </row>
    <row r="3578" spans="1:20" ht="48" hidden="1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tr" cm="1">
        <f t="array" ref="R3578">_xlfn.IFS(ISNUMBER(SEARCH("film &amp; video/television", N3578)),"television",ISNUMBER(SEARCH("film &amp; video/animation", N3578)),"animation",ISNUMBER(SEARCH("film &amp; video/documentary", N3578)),"documentary",ISNUMBER(SEARCH("film &amp; video/drama", N3578)),"drama",ISNUMBER(SEARCH("film &amp; video/science fiction", N3578)),"science fiction",ISNUMBER(SEARCH("film &amp; video/shorts", N3578)),"shorts",ISNUMBER(SEARCH("food/food trucks", N3578)),"food trucks",ISNUMBER(SEARCH("food/restaurants", N3578)),"restaurants",ISNUMBER(SEARCH("food/small batch", N3578)),"small batch",ISNUMBER(SEARCH("games/mobile games", N3578)),"mobile games",ISNUMBER(SEARCH("games/tabletop games", N3578)),"tabletop games",ISNUMBER(SEARCH("games/video games", N3578)),"video games",ISNUMBER(SEARCH("music/classical music", N3578)),"classical music",ISNUMBER(SEARCH("music/electronic music", N3578)),"electronic music",ISNUMBER(SEARCH("music/faith", N3578)),"faith",ISNUMBER(SEARCH("music/indie rock", N3578)),"indie rock",ISNUMBER(SEARCH("music/jazz", N3578)),"jazz",ISNUMBER(SEARCH("music/metal", N3578)),"metal",ISNUMBER(SEARCH("music/pop", N3578)),"pop",ISNUMBER(SEARCH("music/rock", N3578)),"rock",ISNUMBER(SEARCH("music/world music", N3578)),"world music",ISNUMBER(SEARCH("journalism/audio", N3578)),"audio",ISNUMBER(SEARCH("photography/nature", N3578)),"nature",ISNUMBER(SEARCH("photography/people", N3578)),"people",ISNUMBER(SEARCH("photography/photobooks", N3578)),"photobooks",ISNUMBER(SEARCH("photography/places", N3578)),"places",ISNUMBER(SEARCH("publishing/art books", N3578)),"art books",ISNUMBER(SEARCH("publishing/children's books", N3578)),"children's books",ISNUMBER(SEARCH("publishing/fiction", N3578)),"fiction",ISNUMBER(SEARCH("publishing/nonfiction", N3578)),"nonfiction",ISNUMBER(SEARCH("publishing/radio &amp; podcasts", N3578)),"radio &amp; podcasts",ISNUMBER(SEARCH("publishing/translations", N3578)),"translations",ISNUMBER(SEARCH("technology/gadgets", N3578)),"gadgets",ISNUMBER(SEARCH("technology/hardware", N3578)),"hardware",ISNUMBER(SEARCH("technology/makerspaces", N3578)),"makerspaces",ISNUMBER(SEARCH("technology/space exploration", N3578)),"space exploration",ISNUMBER(SEARCH("technology/wearables", N3578)),"wearables",ISNUMBER(SEARCH("technology/web", N3578)),"web",ISNUMBER(SEARCH("theater/musical", N3578)),"musical",ISNUMBER(SEARCH("theater/plays", N3578)),"plays",ISNUMBER(SEARCH("theater/spaces", N3578)),"spaces")</f>
        <v>plays</v>
      </c>
      <c r="S3578" s="6">
        <f t="shared" si="278"/>
        <v>42649.54923611111</v>
      </c>
      <c r="T3578" s="6">
        <f t="shared" si="279"/>
        <v>42709.590902777782</v>
      </c>
    </row>
    <row r="3579" spans="1:20" ht="48" hidden="1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tr">
        <f t="shared" si="277"/>
        <v>theater</v>
      </c>
      <c r="R3579" t="str" cm="1">
        <f t="array" ref="R3579">_xlfn.IFS(ISNUMBER(SEARCH("film &amp; video/television", N3579)),"television",ISNUMBER(SEARCH("film &amp; video/animation", N3579)),"animation",ISNUMBER(SEARCH("film &amp; video/documentary", N3579)),"documentary",ISNUMBER(SEARCH("film &amp; video/drama", N3579)),"drama",ISNUMBER(SEARCH("film &amp; video/science fiction", N3579)),"science fiction",ISNUMBER(SEARCH("film &amp; video/shorts", N3579)),"shorts",ISNUMBER(SEARCH("food/food trucks", N3579)),"food trucks",ISNUMBER(SEARCH("food/restaurants", N3579)),"restaurants",ISNUMBER(SEARCH("food/small batch", N3579)),"small batch",ISNUMBER(SEARCH("games/mobile games", N3579)),"mobile games",ISNUMBER(SEARCH("games/tabletop games", N3579)),"tabletop games",ISNUMBER(SEARCH("games/video games", N3579)),"video games",ISNUMBER(SEARCH("music/classical music", N3579)),"classical music",ISNUMBER(SEARCH("music/electronic music", N3579)),"electronic music",ISNUMBER(SEARCH("music/faith", N3579)),"faith",ISNUMBER(SEARCH("music/indie rock", N3579)),"indie rock",ISNUMBER(SEARCH("music/jazz", N3579)),"jazz",ISNUMBER(SEARCH("music/metal", N3579)),"metal",ISNUMBER(SEARCH("music/pop", N3579)),"pop",ISNUMBER(SEARCH("music/rock", N3579)),"rock",ISNUMBER(SEARCH("music/world music", N3579)),"world music",ISNUMBER(SEARCH("journalism/audio", N3579)),"audio",ISNUMBER(SEARCH("photography/nature", N3579)),"nature",ISNUMBER(SEARCH("photography/people", N3579)),"people",ISNUMBER(SEARCH("photography/photobooks", N3579)),"photobooks",ISNUMBER(SEARCH("photography/places", N3579)),"places",ISNUMBER(SEARCH("publishing/art books", N3579)),"art books",ISNUMBER(SEARCH("publishing/children's books", N3579)),"children's books",ISNUMBER(SEARCH("publishing/fiction", N3579)),"fiction",ISNUMBER(SEARCH("publishing/nonfiction", N3579)),"nonfiction",ISNUMBER(SEARCH("publishing/radio &amp; podcasts", N3579)),"radio &amp; podcasts",ISNUMBER(SEARCH("publishing/translations", N3579)),"translations",ISNUMBER(SEARCH("technology/gadgets", N3579)),"gadgets",ISNUMBER(SEARCH("technology/hardware", N3579)),"hardware",ISNUMBER(SEARCH("technology/makerspaces", N3579)),"makerspaces",ISNUMBER(SEARCH("technology/space exploration", N3579)),"space exploration",ISNUMBER(SEARCH("technology/wearables", N3579)),"wearables",ISNUMBER(SEARCH("technology/web", N3579)),"web",ISNUMBER(SEARCH("theater/musical", N3579)),"musical",ISNUMBER(SEARCH("theater/plays", N3579)),"plays",ISNUMBER(SEARCH("theater/spaces", N3579)),"spaces")</f>
        <v>plays</v>
      </c>
      <c r="S3579" s="6">
        <f t="shared" si="278"/>
        <v>42093.786840277782</v>
      </c>
      <c r="T3579" s="6">
        <f t="shared" si="279"/>
        <v>42120.26944444445</v>
      </c>
    </row>
    <row r="3580" spans="1:20" ht="48" hidden="1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tr">
        <f t="shared" si="277"/>
        <v>theater</v>
      </c>
      <c r="R3580" t="str" cm="1">
        <f t="array" ref="R3580">_xlfn.IFS(ISNUMBER(SEARCH("film &amp; video/television", N3580)),"television",ISNUMBER(SEARCH("film &amp; video/animation", N3580)),"animation",ISNUMBER(SEARCH("film &amp; video/documentary", N3580)),"documentary",ISNUMBER(SEARCH("film &amp; video/drama", N3580)),"drama",ISNUMBER(SEARCH("film &amp; video/science fiction", N3580)),"science fiction",ISNUMBER(SEARCH("film &amp; video/shorts", N3580)),"shorts",ISNUMBER(SEARCH("food/food trucks", N3580)),"food trucks",ISNUMBER(SEARCH("food/restaurants", N3580)),"restaurants",ISNUMBER(SEARCH("food/small batch", N3580)),"small batch",ISNUMBER(SEARCH("games/mobile games", N3580)),"mobile games",ISNUMBER(SEARCH("games/tabletop games", N3580)),"tabletop games",ISNUMBER(SEARCH("games/video games", N3580)),"video games",ISNUMBER(SEARCH("music/classical music", N3580)),"classical music",ISNUMBER(SEARCH("music/electronic music", N3580)),"electronic music",ISNUMBER(SEARCH("music/faith", N3580)),"faith",ISNUMBER(SEARCH("music/indie rock", N3580)),"indie rock",ISNUMBER(SEARCH("music/jazz", N3580)),"jazz",ISNUMBER(SEARCH("music/metal", N3580)),"metal",ISNUMBER(SEARCH("music/pop", N3580)),"pop",ISNUMBER(SEARCH("music/rock", N3580)),"rock",ISNUMBER(SEARCH("music/world music", N3580)),"world music",ISNUMBER(SEARCH("journalism/audio", N3580)),"audio",ISNUMBER(SEARCH("photography/nature", N3580)),"nature",ISNUMBER(SEARCH("photography/people", N3580)),"people",ISNUMBER(SEARCH("photography/photobooks", N3580)),"photobooks",ISNUMBER(SEARCH("photography/places", N3580)),"places",ISNUMBER(SEARCH("publishing/art books", N3580)),"art books",ISNUMBER(SEARCH("publishing/children's books", N3580)),"children's books",ISNUMBER(SEARCH("publishing/fiction", N3580)),"fiction",ISNUMBER(SEARCH("publishing/nonfiction", N3580)),"nonfiction",ISNUMBER(SEARCH("publishing/radio &amp; podcasts", N3580)),"radio &amp; podcasts",ISNUMBER(SEARCH("publishing/translations", N3580)),"translations",ISNUMBER(SEARCH("technology/gadgets", N3580)),"gadgets",ISNUMBER(SEARCH("technology/hardware", N3580)),"hardware",ISNUMBER(SEARCH("technology/makerspaces", N3580)),"makerspaces",ISNUMBER(SEARCH("technology/space exploration", N3580)),"space exploration",ISNUMBER(SEARCH("technology/wearables", N3580)),"wearables",ISNUMBER(SEARCH("technology/web", N3580)),"web",ISNUMBER(SEARCH("theater/musical", N3580)),"musical",ISNUMBER(SEARCH("theater/plays", N3580)),"plays",ISNUMBER(SEARCH("theater/spaces", N3580)),"spaces")</f>
        <v>plays</v>
      </c>
      <c r="S3580" s="6">
        <f t="shared" si="278"/>
        <v>42460.733530092592</v>
      </c>
      <c r="T3580" s="6">
        <f t="shared" si="279"/>
        <v>42490.733530092592</v>
      </c>
    </row>
    <row r="3581" spans="1:20" ht="48" hidden="1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tr">
        <f t="shared" si="277"/>
        <v>theater</v>
      </c>
      <c r="R3581" t="str" cm="1">
        <f t="array" ref="R3581">_xlfn.IFS(ISNUMBER(SEARCH("film &amp; video/television", N3581)),"television",ISNUMBER(SEARCH("film &amp; video/animation", N3581)),"animation",ISNUMBER(SEARCH("film &amp; video/documentary", N3581)),"documentary",ISNUMBER(SEARCH("film &amp; video/drama", N3581)),"drama",ISNUMBER(SEARCH("film &amp; video/science fiction", N3581)),"science fiction",ISNUMBER(SEARCH("film &amp; video/shorts", N3581)),"shorts",ISNUMBER(SEARCH("food/food trucks", N3581)),"food trucks",ISNUMBER(SEARCH("food/restaurants", N3581)),"restaurants",ISNUMBER(SEARCH("food/small batch", N3581)),"small batch",ISNUMBER(SEARCH("games/mobile games", N3581)),"mobile games",ISNUMBER(SEARCH("games/tabletop games", N3581)),"tabletop games",ISNUMBER(SEARCH("games/video games", N3581)),"video games",ISNUMBER(SEARCH("music/classical music", N3581)),"classical music",ISNUMBER(SEARCH("music/electronic music", N3581)),"electronic music",ISNUMBER(SEARCH("music/faith", N3581)),"faith",ISNUMBER(SEARCH("music/indie rock", N3581)),"indie rock",ISNUMBER(SEARCH("music/jazz", N3581)),"jazz",ISNUMBER(SEARCH("music/metal", N3581)),"metal",ISNUMBER(SEARCH("music/pop", N3581)),"pop",ISNUMBER(SEARCH("music/rock", N3581)),"rock",ISNUMBER(SEARCH("music/world music", N3581)),"world music",ISNUMBER(SEARCH("journalism/audio", N3581)),"audio",ISNUMBER(SEARCH("photography/nature", N3581)),"nature",ISNUMBER(SEARCH("photography/people", N3581)),"people",ISNUMBER(SEARCH("photography/photobooks", N3581)),"photobooks",ISNUMBER(SEARCH("photography/places", N3581)),"places",ISNUMBER(SEARCH("publishing/art books", N3581)),"art books",ISNUMBER(SEARCH("publishing/children's books", N3581)),"children's books",ISNUMBER(SEARCH("publishing/fiction", N3581)),"fiction",ISNUMBER(SEARCH("publishing/nonfiction", N3581)),"nonfiction",ISNUMBER(SEARCH("publishing/radio &amp; podcasts", N3581)),"radio &amp; podcasts",ISNUMBER(SEARCH("publishing/translations", N3581)),"translations",ISNUMBER(SEARCH("technology/gadgets", N3581)),"gadgets",ISNUMBER(SEARCH("technology/hardware", N3581)),"hardware",ISNUMBER(SEARCH("technology/makerspaces", N3581)),"makerspaces",ISNUMBER(SEARCH("technology/space exploration", N3581)),"space exploration",ISNUMBER(SEARCH("technology/wearables", N3581)),"wearables",ISNUMBER(SEARCH("technology/web", N3581)),"web",ISNUMBER(SEARCH("theater/musical", N3581)),"musical",ISNUMBER(SEARCH("theater/plays", N3581)),"plays",ISNUMBER(SEARCH("theater/spaces", N3581)),"spaces")</f>
        <v>plays</v>
      </c>
      <c r="S3581" s="6">
        <f t="shared" si="278"/>
        <v>42430.762222222227</v>
      </c>
      <c r="T3581" s="6">
        <f t="shared" si="279"/>
        <v>42460.720555555556</v>
      </c>
    </row>
    <row r="3582" spans="1:20" ht="48" hidden="1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tr">
        <f t="shared" si="277"/>
        <v>theater</v>
      </c>
      <c r="R3582" t="str" cm="1">
        <f t="array" ref="R3582">_xlfn.IFS(ISNUMBER(SEARCH("film &amp; video/television", N3582)),"television",ISNUMBER(SEARCH("film &amp; video/animation", N3582)),"animation",ISNUMBER(SEARCH("film &amp; video/documentary", N3582)),"documentary",ISNUMBER(SEARCH("film &amp; video/drama", N3582)),"drama",ISNUMBER(SEARCH("film &amp; video/science fiction", N3582)),"science fiction",ISNUMBER(SEARCH("film &amp; video/shorts", N3582)),"shorts",ISNUMBER(SEARCH("food/food trucks", N3582)),"food trucks",ISNUMBER(SEARCH("food/restaurants", N3582)),"restaurants",ISNUMBER(SEARCH("food/small batch", N3582)),"small batch",ISNUMBER(SEARCH("games/mobile games", N3582)),"mobile games",ISNUMBER(SEARCH("games/tabletop games", N3582)),"tabletop games",ISNUMBER(SEARCH("games/video games", N3582)),"video games",ISNUMBER(SEARCH("music/classical music", N3582)),"classical music",ISNUMBER(SEARCH("music/electronic music", N3582)),"electronic music",ISNUMBER(SEARCH("music/faith", N3582)),"faith",ISNUMBER(SEARCH("music/indie rock", N3582)),"indie rock",ISNUMBER(SEARCH("music/jazz", N3582)),"jazz",ISNUMBER(SEARCH("music/metal", N3582)),"metal",ISNUMBER(SEARCH("music/pop", N3582)),"pop",ISNUMBER(SEARCH("music/rock", N3582)),"rock",ISNUMBER(SEARCH("music/world music", N3582)),"world music",ISNUMBER(SEARCH("journalism/audio", N3582)),"audio",ISNUMBER(SEARCH("photography/nature", N3582)),"nature",ISNUMBER(SEARCH("photography/people", N3582)),"people",ISNUMBER(SEARCH("photography/photobooks", N3582)),"photobooks",ISNUMBER(SEARCH("photography/places", N3582)),"places",ISNUMBER(SEARCH("publishing/art books", N3582)),"art books",ISNUMBER(SEARCH("publishing/children's books", N3582)),"children's books",ISNUMBER(SEARCH("publishing/fiction", N3582)),"fiction",ISNUMBER(SEARCH("publishing/nonfiction", N3582)),"nonfiction",ISNUMBER(SEARCH("publishing/radio &amp; podcasts", N3582)),"radio &amp; podcasts",ISNUMBER(SEARCH("publishing/translations", N3582)),"translations",ISNUMBER(SEARCH("technology/gadgets", N3582)),"gadgets",ISNUMBER(SEARCH("technology/hardware", N3582)),"hardware",ISNUMBER(SEARCH("technology/makerspaces", N3582)),"makerspaces",ISNUMBER(SEARCH("technology/space exploration", N3582)),"space exploration",ISNUMBER(SEARCH("technology/wearables", N3582)),"wearables",ISNUMBER(SEARCH("technology/web", N3582)),"web",ISNUMBER(SEARCH("theater/musical", N3582)),"musical",ISNUMBER(SEARCH("theater/plays", N3582)),"plays",ISNUMBER(SEARCH("theater/spaces", N3582)),"spaces")</f>
        <v>plays</v>
      </c>
      <c r="S3582" s="6">
        <f t="shared" si="278"/>
        <v>42026.176180555558</v>
      </c>
      <c r="T3582" s="6">
        <f t="shared" si="279"/>
        <v>42064.207638888889</v>
      </c>
    </row>
    <row r="3583" spans="1:20" ht="48" hidden="1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tr">
        <f t="shared" si="277"/>
        <v>theater</v>
      </c>
      <c r="R3583" t="str" cm="1">
        <f t="array" ref="R3583">_xlfn.IFS(ISNUMBER(SEARCH("film &amp; video/television", N3583)),"television",ISNUMBER(SEARCH("film &amp; video/animation", N3583)),"animation",ISNUMBER(SEARCH("film &amp; video/documentary", N3583)),"documentary",ISNUMBER(SEARCH("film &amp; video/drama", N3583)),"drama",ISNUMBER(SEARCH("film &amp; video/science fiction", N3583)),"science fiction",ISNUMBER(SEARCH("film &amp; video/shorts", N3583)),"shorts",ISNUMBER(SEARCH("food/food trucks", N3583)),"food trucks",ISNUMBER(SEARCH("food/restaurants", N3583)),"restaurants",ISNUMBER(SEARCH("food/small batch", N3583)),"small batch",ISNUMBER(SEARCH("games/mobile games", N3583)),"mobile games",ISNUMBER(SEARCH("games/tabletop games", N3583)),"tabletop games",ISNUMBER(SEARCH("games/video games", N3583)),"video games",ISNUMBER(SEARCH("music/classical music", N3583)),"classical music",ISNUMBER(SEARCH("music/electronic music", N3583)),"electronic music",ISNUMBER(SEARCH("music/faith", N3583)),"faith",ISNUMBER(SEARCH("music/indie rock", N3583)),"indie rock",ISNUMBER(SEARCH("music/jazz", N3583)),"jazz",ISNUMBER(SEARCH("music/metal", N3583)),"metal",ISNUMBER(SEARCH("music/pop", N3583)),"pop",ISNUMBER(SEARCH("music/rock", N3583)),"rock",ISNUMBER(SEARCH("music/world music", N3583)),"world music",ISNUMBER(SEARCH("journalism/audio", N3583)),"audio",ISNUMBER(SEARCH("photography/nature", N3583)),"nature",ISNUMBER(SEARCH("photography/people", N3583)),"people",ISNUMBER(SEARCH("photography/photobooks", N3583)),"photobooks",ISNUMBER(SEARCH("photography/places", N3583)),"places",ISNUMBER(SEARCH("publishing/art books", N3583)),"art books",ISNUMBER(SEARCH("publishing/children's books", N3583)),"children's books",ISNUMBER(SEARCH("publishing/fiction", N3583)),"fiction",ISNUMBER(SEARCH("publishing/nonfiction", N3583)),"nonfiction",ISNUMBER(SEARCH("publishing/radio &amp; podcasts", N3583)),"radio &amp; podcasts",ISNUMBER(SEARCH("publishing/translations", N3583)),"translations",ISNUMBER(SEARCH("technology/gadgets", N3583)),"gadgets",ISNUMBER(SEARCH("technology/hardware", N3583)),"hardware",ISNUMBER(SEARCH("technology/makerspaces", N3583)),"makerspaces",ISNUMBER(SEARCH("technology/space exploration", N3583)),"space exploration",ISNUMBER(SEARCH("technology/wearables", N3583)),"wearables",ISNUMBER(SEARCH("technology/web", N3583)),"web",ISNUMBER(SEARCH("theater/musical", N3583)),"musical",ISNUMBER(SEARCH("theater/plays", N3583)),"plays",ISNUMBER(SEARCH("theater/spaces", N3583)),"spaces")</f>
        <v>plays</v>
      </c>
      <c r="S3583" s="6">
        <f t="shared" si="278"/>
        <v>41836.471180555556</v>
      </c>
      <c r="T3583" s="6">
        <f t="shared" si="279"/>
        <v>41850.471180555556</v>
      </c>
    </row>
    <row r="3584" spans="1:20" ht="48" hidden="1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tr">
        <f t="shared" si="277"/>
        <v>theater</v>
      </c>
      <c r="R3584" t="str" cm="1">
        <f t="array" ref="R3584">_xlfn.IFS(ISNUMBER(SEARCH("film &amp; video/television", N3584)),"television",ISNUMBER(SEARCH("film &amp; video/animation", N3584)),"animation",ISNUMBER(SEARCH("film &amp; video/documentary", N3584)),"documentary",ISNUMBER(SEARCH("film &amp; video/drama", N3584)),"drama",ISNUMBER(SEARCH("film &amp; video/science fiction", N3584)),"science fiction",ISNUMBER(SEARCH("film &amp; video/shorts", N3584)),"shorts",ISNUMBER(SEARCH("food/food trucks", N3584)),"food trucks",ISNUMBER(SEARCH("food/restaurants", N3584)),"restaurants",ISNUMBER(SEARCH("food/small batch", N3584)),"small batch",ISNUMBER(SEARCH("games/mobile games", N3584)),"mobile games",ISNUMBER(SEARCH("games/tabletop games", N3584)),"tabletop games",ISNUMBER(SEARCH("games/video games", N3584)),"video games",ISNUMBER(SEARCH("music/classical music", N3584)),"classical music",ISNUMBER(SEARCH("music/electronic music", N3584)),"electronic music",ISNUMBER(SEARCH("music/faith", N3584)),"faith",ISNUMBER(SEARCH("music/indie rock", N3584)),"indie rock",ISNUMBER(SEARCH("music/jazz", N3584)),"jazz",ISNUMBER(SEARCH("music/metal", N3584)),"metal",ISNUMBER(SEARCH("music/pop", N3584)),"pop",ISNUMBER(SEARCH("music/rock", N3584)),"rock",ISNUMBER(SEARCH("music/world music", N3584)),"world music",ISNUMBER(SEARCH("journalism/audio", N3584)),"audio",ISNUMBER(SEARCH("photography/nature", N3584)),"nature",ISNUMBER(SEARCH("photography/people", N3584)),"people",ISNUMBER(SEARCH("photography/photobooks", N3584)),"photobooks",ISNUMBER(SEARCH("photography/places", N3584)),"places",ISNUMBER(SEARCH("publishing/art books", N3584)),"art books",ISNUMBER(SEARCH("publishing/children's books", N3584)),"children's books",ISNUMBER(SEARCH("publishing/fiction", N3584)),"fiction",ISNUMBER(SEARCH("publishing/nonfiction", N3584)),"nonfiction",ISNUMBER(SEARCH("publishing/radio &amp; podcasts", N3584)),"radio &amp; podcasts",ISNUMBER(SEARCH("publishing/translations", N3584)),"translations",ISNUMBER(SEARCH("technology/gadgets", N3584)),"gadgets",ISNUMBER(SEARCH("technology/hardware", N3584)),"hardware",ISNUMBER(SEARCH("technology/makerspaces", N3584)),"makerspaces",ISNUMBER(SEARCH("technology/space exploration", N3584)),"space exploration",ISNUMBER(SEARCH("technology/wearables", N3584)),"wearables",ISNUMBER(SEARCH("technology/web", N3584)),"web",ISNUMBER(SEARCH("theater/musical", N3584)),"musical",ISNUMBER(SEARCH("theater/plays", N3584)),"plays",ISNUMBER(SEARCH("theater/spaces", N3584)),"spaces")</f>
        <v>plays</v>
      </c>
      <c r="S3584" s="6">
        <f t="shared" si="278"/>
        <v>42451.095856481479</v>
      </c>
      <c r="T3584" s="6">
        <f t="shared" si="279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tr">
        <f t="shared" si="277"/>
        <v>theater</v>
      </c>
      <c r="R3585" t="str" cm="1">
        <f t="array" ref="R3585">_xlfn.IFS(ISNUMBER(SEARCH("film &amp; video/television", N3585)),"television",ISNUMBER(SEARCH("film &amp; video/animation", N3585)),"animation",ISNUMBER(SEARCH("film &amp; video/documentary", N3585)),"documentary",ISNUMBER(SEARCH("film &amp; video/drama", N3585)),"drama",ISNUMBER(SEARCH("film &amp; video/science fiction", N3585)),"science fiction",ISNUMBER(SEARCH("film &amp; video/shorts", N3585)),"shorts",ISNUMBER(SEARCH("food/food trucks", N3585)),"food trucks",ISNUMBER(SEARCH("food/restaurants", N3585)),"restaurants",ISNUMBER(SEARCH("food/small batch", N3585)),"small batch",ISNUMBER(SEARCH("games/mobile games", N3585)),"mobile games",ISNUMBER(SEARCH("games/tabletop games", N3585)),"tabletop games",ISNUMBER(SEARCH("games/video games", N3585)),"video games",ISNUMBER(SEARCH("music/classical music", N3585)),"classical music",ISNUMBER(SEARCH("music/electronic music", N3585)),"electronic music",ISNUMBER(SEARCH("music/faith", N3585)),"faith",ISNUMBER(SEARCH("music/indie rock", N3585)),"indie rock",ISNUMBER(SEARCH("music/jazz", N3585)),"jazz",ISNUMBER(SEARCH("music/metal", N3585)),"metal",ISNUMBER(SEARCH("music/pop", N3585)),"pop",ISNUMBER(SEARCH("music/rock", N3585)),"rock",ISNUMBER(SEARCH("music/world music", N3585)),"world music",ISNUMBER(SEARCH("journalism/audio", N3585)),"audio",ISNUMBER(SEARCH("photography/nature", N3585)),"nature",ISNUMBER(SEARCH("photography/people", N3585)),"people",ISNUMBER(SEARCH("photography/photobooks", N3585)),"photobooks",ISNUMBER(SEARCH("photography/places", N3585)),"places",ISNUMBER(SEARCH("publishing/art books", N3585)),"art books",ISNUMBER(SEARCH("publishing/children's books", N3585)),"children's books",ISNUMBER(SEARCH("publishing/fiction", N3585)),"fiction",ISNUMBER(SEARCH("publishing/nonfiction", N3585)),"nonfiction",ISNUMBER(SEARCH("publishing/radio &amp; podcasts", N3585)),"radio &amp; podcasts",ISNUMBER(SEARCH("publishing/translations", N3585)),"translations",ISNUMBER(SEARCH("technology/gadgets", N3585)),"gadgets",ISNUMBER(SEARCH("technology/hardware", N3585)),"hardware",ISNUMBER(SEARCH("technology/makerspaces", N3585)),"makerspaces",ISNUMBER(SEARCH("technology/space exploration", N3585)),"space exploration",ISNUMBER(SEARCH("technology/wearables", N3585)),"wearables",ISNUMBER(SEARCH("technology/web", N3585)),"web",ISNUMBER(SEARCH("theater/musical", N3585)),"musical",ISNUMBER(SEARCH("theater/plays", N3585)),"plays",ISNUMBER(SEARCH("theater/spaces", N3585)),"spaces")</f>
        <v>plays</v>
      </c>
      <c r="S3585" s="6">
        <f t="shared" si="278"/>
        <v>42418.425983796296</v>
      </c>
      <c r="T3585" s="6">
        <f t="shared" si="279"/>
        <v>42478.384317129632</v>
      </c>
    </row>
    <row r="3586" spans="1:20" ht="96" hidden="1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tr">
        <f t="shared" si="277"/>
        <v>theater</v>
      </c>
      <c r="R3586" t="str" cm="1">
        <f t="array" ref="R3586">_xlfn.IFS(ISNUMBER(SEARCH("film &amp; video/television", N3586)),"television",ISNUMBER(SEARCH("film &amp; video/animation", N3586)),"animation",ISNUMBER(SEARCH("film &amp; video/documentary", N3586)),"documentary",ISNUMBER(SEARCH("film &amp; video/drama", N3586)),"drama",ISNUMBER(SEARCH("film &amp; video/science fiction", N3586)),"science fiction",ISNUMBER(SEARCH("film &amp; video/shorts", N3586)),"shorts",ISNUMBER(SEARCH("food/food trucks", N3586)),"food trucks",ISNUMBER(SEARCH("food/restaurants", N3586)),"restaurants",ISNUMBER(SEARCH("food/small batch", N3586)),"small batch",ISNUMBER(SEARCH("games/mobile games", N3586)),"mobile games",ISNUMBER(SEARCH("games/tabletop games", N3586)),"tabletop games",ISNUMBER(SEARCH("games/video games", N3586)),"video games",ISNUMBER(SEARCH("music/classical music", N3586)),"classical music",ISNUMBER(SEARCH("music/electronic music", N3586)),"electronic music",ISNUMBER(SEARCH("music/faith", N3586)),"faith",ISNUMBER(SEARCH("music/indie rock", N3586)),"indie rock",ISNUMBER(SEARCH("music/jazz", N3586)),"jazz",ISNUMBER(SEARCH("music/metal", N3586)),"metal",ISNUMBER(SEARCH("music/pop", N3586)),"pop",ISNUMBER(SEARCH("music/rock", N3586)),"rock",ISNUMBER(SEARCH("music/world music", N3586)),"world music",ISNUMBER(SEARCH("journalism/audio", N3586)),"audio",ISNUMBER(SEARCH("photography/nature", N3586)),"nature",ISNUMBER(SEARCH("photography/people", N3586)),"people",ISNUMBER(SEARCH("photography/photobooks", N3586)),"photobooks",ISNUMBER(SEARCH("photography/places", N3586)),"places",ISNUMBER(SEARCH("publishing/art books", N3586)),"art books",ISNUMBER(SEARCH("publishing/children's books", N3586)),"children's books",ISNUMBER(SEARCH("publishing/fiction", N3586)),"fiction",ISNUMBER(SEARCH("publishing/nonfiction", N3586)),"nonfiction",ISNUMBER(SEARCH("publishing/radio &amp; podcasts", N3586)),"radio &amp; podcasts",ISNUMBER(SEARCH("publishing/translations", N3586)),"translations",ISNUMBER(SEARCH("technology/gadgets", N3586)),"gadgets",ISNUMBER(SEARCH("technology/hardware", N3586)),"hardware",ISNUMBER(SEARCH("technology/makerspaces", N3586)),"makerspaces",ISNUMBER(SEARCH("technology/space exploration", N3586)),"space exploration",ISNUMBER(SEARCH("technology/wearables", N3586)),"wearables",ISNUMBER(SEARCH("technology/web", N3586)),"web",ISNUMBER(SEARCH("theater/musical", N3586)),"musical",ISNUMBER(SEARCH("theater/plays", N3586)),"plays",ISNUMBER(SEARCH("theater/spaces", N3586)),"spaces")</f>
        <v>plays</v>
      </c>
      <c r="S3586" s="6">
        <f t="shared" si="278"/>
        <v>42168.316481481481</v>
      </c>
      <c r="T3586" s="6">
        <f t="shared" si="279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(E3587/D3587)*100</f>
        <v>119.11764705882352</v>
      </c>
      <c r="P3587">
        <f t="shared" ref="P3587:P3650" si="281">(E3587/L3587)</f>
        <v>176.08695652173913</v>
      </c>
      <c r="Q3587" t="str">
        <f t="shared" ref="Q3587:Q3650" si="282">_xlfn.IFS(ISNUMBER(SEARCH("film &amp; video", N3587)),"film &amp; video",ISNUMBER(SEARCH("food", N3587)),"food",ISNUMBER(SEARCH("games", N3587)),"games",ISNUMBER(SEARCH("journalism", N3587)),"journalism",ISNUMBER(SEARCH("music", N3587)),"music",ISNUMBER(SEARCH("photography", N3587)),"photography",ISNUMBER(SEARCH("publishing", N3587)),"publishing",ISNUMBER(SEARCH("technology", N3587)),"technology",ISNUMBER(SEARCH("theater", N3587)),"theater")</f>
        <v>theater</v>
      </c>
      <c r="R3587" t="str" cm="1">
        <f t="array" ref="R3587">_xlfn.IFS(ISNUMBER(SEARCH("film &amp; video/television", N3587)),"television",ISNUMBER(SEARCH("film &amp; video/animation", N3587)),"animation",ISNUMBER(SEARCH("film &amp; video/documentary", N3587)),"documentary",ISNUMBER(SEARCH("film &amp; video/drama", N3587)),"drama",ISNUMBER(SEARCH("film &amp; video/science fiction", N3587)),"science fiction",ISNUMBER(SEARCH("film &amp; video/shorts", N3587)),"shorts",ISNUMBER(SEARCH("food/food trucks", N3587)),"food trucks",ISNUMBER(SEARCH("food/restaurants", N3587)),"restaurants",ISNUMBER(SEARCH("food/small batch", N3587)),"small batch",ISNUMBER(SEARCH("games/mobile games", N3587)),"mobile games",ISNUMBER(SEARCH("games/tabletop games", N3587)),"tabletop games",ISNUMBER(SEARCH("games/video games", N3587)),"video games",ISNUMBER(SEARCH("music/classical music", N3587)),"classical music",ISNUMBER(SEARCH("music/electronic music", N3587)),"electronic music",ISNUMBER(SEARCH("music/faith", N3587)),"faith",ISNUMBER(SEARCH("music/indie rock", N3587)),"indie rock",ISNUMBER(SEARCH("music/jazz", N3587)),"jazz",ISNUMBER(SEARCH("music/metal", N3587)),"metal",ISNUMBER(SEARCH("music/pop", N3587)),"pop",ISNUMBER(SEARCH("music/rock", N3587)),"rock",ISNUMBER(SEARCH("music/world music", N3587)),"world music",ISNUMBER(SEARCH("journalism/audio", N3587)),"audio",ISNUMBER(SEARCH("photography/nature", N3587)),"nature",ISNUMBER(SEARCH("photography/people", N3587)),"people",ISNUMBER(SEARCH("photography/photobooks", N3587)),"photobooks",ISNUMBER(SEARCH("photography/places", N3587)),"places",ISNUMBER(SEARCH("publishing/art books", N3587)),"art books",ISNUMBER(SEARCH("publishing/children's books", N3587)),"children's books",ISNUMBER(SEARCH("publishing/fiction", N3587)),"fiction",ISNUMBER(SEARCH("publishing/nonfiction", N3587)),"nonfiction",ISNUMBER(SEARCH("publishing/radio &amp; podcasts", N3587)),"radio &amp; podcasts",ISNUMBER(SEARCH("publishing/translations", N3587)),"translations",ISNUMBER(SEARCH("technology/gadgets", N3587)),"gadgets",ISNUMBER(SEARCH("technology/hardware", N3587)),"hardware",ISNUMBER(SEARCH("technology/makerspaces", N3587)),"makerspaces",ISNUMBER(SEARCH("technology/space exploration", N3587)),"space exploration",ISNUMBER(SEARCH("technology/wearables", N3587)),"wearables",ISNUMBER(SEARCH("technology/web", N3587)),"web",ISNUMBER(SEARCH("theater/musical", N3587)),"musical",ISNUMBER(SEARCH("theater/plays", N3587)),"plays",ISNUMBER(SEARCH("theater/spaces", N3587)),"spaces")</f>
        <v>plays</v>
      </c>
      <c r="S3587" s="6">
        <f t="shared" ref="S3587:S3650" si="283">(((J3587/60)/60)/24)+DATE(1970,1,1)</f>
        <v>41964.716319444444</v>
      </c>
      <c r="T3587" s="6">
        <f t="shared" ref="T3587:T3650" si="284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tr">
        <f t="shared" si="282"/>
        <v>theater</v>
      </c>
      <c r="R3588" t="str" cm="1">
        <f t="array" ref="R3588">_xlfn.IFS(ISNUMBER(SEARCH("film &amp; video/television", N3588)),"television",ISNUMBER(SEARCH("film &amp; video/animation", N3588)),"animation",ISNUMBER(SEARCH("film &amp; video/documentary", N3588)),"documentary",ISNUMBER(SEARCH("film &amp; video/drama", N3588)),"drama",ISNUMBER(SEARCH("film &amp; video/science fiction", N3588)),"science fiction",ISNUMBER(SEARCH("film &amp; video/shorts", N3588)),"shorts",ISNUMBER(SEARCH("food/food trucks", N3588)),"food trucks",ISNUMBER(SEARCH("food/restaurants", N3588)),"restaurants",ISNUMBER(SEARCH("food/small batch", N3588)),"small batch",ISNUMBER(SEARCH("games/mobile games", N3588)),"mobile games",ISNUMBER(SEARCH("games/tabletop games", N3588)),"tabletop games",ISNUMBER(SEARCH("games/video games", N3588)),"video games",ISNUMBER(SEARCH("music/classical music", N3588)),"classical music",ISNUMBER(SEARCH("music/electronic music", N3588)),"electronic music",ISNUMBER(SEARCH("music/faith", N3588)),"faith",ISNUMBER(SEARCH("music/indie rock", N3588)),"indie rock",ISNUMBER(SEARCH("music/jazz", N3588)),"jazz",ISNUMBER(SEARCH("music/metal", N3588)),"metal",ISNUMBER(SEARCH("music/pop", N3588)),"pop",ISNUMBER(SEARCH("music/rock", N3588)),"rock",ISNUMBER(SEARCH("music/world music", N3588)),"world music",ISNUMBER(SEARCH("journalism/audio", N3588)),"audio",ISNUMBER(SEARCH("photography/nature", N3588)),"nature",ISNUMBER(SEARCH("photography/people", N3588)),"people",ISNUMBER(SEARCH("photography/photobooks", N3588)),"photobooks",ISNUMBER(SEARCH("photography/places", N3588)),"places",ISNUMBER(SEARCH("publishing/art books", N3588)),"art books",ISNUMBER(SEARCH("publishing/children's books", N3588)),"children's books",ISNUMBER(SEARCH("publishing/fiction", N3588)),"fiction",ISNUMBER(SEARCH("publishing/nonfiction", N3588)),"nonfiction",ISNUMBER(SEARCH("publishing/radio &amp; podcasts", N3588)),"radio &amp; podcasts",ISNUMBER(SEARCH("publishing/translations", N3588)),"translations",ISNUMBER(SEARCH("technology/gadgets", N3588)),"gadgets",ISNUMBER(SEARCH("technology/hardware", N3588)),"hardware",ISNUMBER(SEARCH("technology/makerspaces", N3588)),"makerspaces",ISNUMBER(SEARCH("technology/space exploration", N3588)),"space exploration",ISNUMBER(SEARCH("technology/wearables", N3588)),"wearables",ISNUMBER(SEARCH("technology/web", N3588)),"web",ISNUMBER(SEARCH("theater/musical", N3588)),"musical",ISNUMBER(SEARCH("theater/plays", N3588)),"plays",ISNUMBER(SEARCH("theater/spaces", N3588)),"spaces")</f>
        <v>plays</v>
      </c>
      <c r="S3588" s="6">
        <f t="shared" si="283"/>
        <v>42576.697569444441</v>
      </c>
      <c r="T3588" s="6">
        <f t="shared" si="284"/>
        <v>42636.697569444441</v>
      </c>
    </row>
    <row r="3589" spans="1:20" ht="48" hidden="1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tr">
        <f t="shared" si="282"/>
        <v>theater</v>
      </c>
      <c r="R3589" t="str" cm="1">
        <f t="array" ref="R3589">_xlfn.IFS(ISNUMBER(SEARCH("film &amp; video/television", N3589)),"television",ISNUMBER(SEARCH("film &amp; video/animation", N3589)),"animation",ISNUMBER(SEARCH("film &amp; video/documentary", N3589)),"documentary",ISNUMBER(SEARCH("film &amp; video/drama", N3589)),"drama",ISNUMBER(SEARCH("film &amp; video/science fiction", N3589)),"science fiction",ISNUMBER(SEARCH("film &amp; video/shorts", N3589)),"shorts",ISNUMBER(SEARCH("food/food trucks", N3589)),"food trucks",ISNUMBER(SEARCH("food/restaurants", N3589)),"restaurants",ISNUMBER(SEARCH("food/small batch", N3589)),"small batch",ISNUMBER(SEARCH("games/mobile games", N3589)),"mobile games",ISNUMBER(SEARCH("games/tabletop games", N3589)),"tabletop games",ISNUMBER(SEARCH("games/video games", N3589)),"video games",ISNUMBER(SEARCH("music/classical music", N3589)),"classical music",ISNUMBER(SEARCH("music/electronic music", N3589)),"electronic music",ISNUMBER(SEARCH("music/faith", N3589)),"faith",ISNUMBER(SEARCH("music/indie rock", N3589)),"indie rock",ISNUMBER(SEARCH("music/jazz", N3589)),"jazz",ISNUMBER(SEARCH("music/metal", N3589)),"metal",ISNUMBER(SEARCH("music/pop", N3589)),"pop",ISNUMBER(SEARCH("music/rock", N3589)),"rock",ISNUMBER(SEARCH("music/world music", N3589)),"world music",ISNUMBER(SEARCH("journalism/audio", N3589)),"audio",ISNUMBER(SEARCH("photography/nature", N3589)),"nature",ISNUMBER(SEARCH("photography/people", N3589)),"people",ISNUMBER(SEARCH("photography/photobooks", N3589)),"photobooks",ISNUMBER(SEARCH("photography/places", N3589)),"places",ISNUMBER(SEARCH("publishing/art books", N3589)),"art books",ISNUMBER(SEARCH("publishing/children's books", N3589)),"children's books",ISNUMBER(SEARCH("publishing/fiction", N3589)),"fiction",ISNUMBER(SEARCH("publishing/nonfiction", N3589)),"nonfiction",ISNUMBER(SEARCH("publishing/radio &amp; podcasts", N3589)),"radio &amp; podcasts",ISNUMBER(SEARCH("publishing/translations", N3589)),"translations",ISNUMBER(SEARCH("technology/gadgets", N3589)),"gadgets",ISNUMBER(SEARCH("technology/hardware", N3589)),"hardware",ISNUMBER(SEARCH("technology/makerspaces", N3589)),"makerspaces",ISNUMBER(SEARCH("technology/space exploration", N3589)),"space exploration",ISNUMBER(SEARCH("technology/wearables", N3589)),"wearables",ISNUMBER(SEARCH("technology/web", N3589)),"web",ISNUMBER(SEARCH("theater/musical", N3589)),"musical",ISNUMBER(SEARCH("theater/plays", N3589)),"plays",ISNUMBER(SEARCH("theater/spaces", N3589)),"spaces")</f>
        <v>plays</v>
      </c>
      <c r="S3589" s="6">
        <f t="shared" si="283"/>
        <v>42503.539976851855</v>
      </c>
      <c r="T3589" s="6">
        <f t="shared" si="284"/>
        <v>42548.791666666672</v>
      </c>
    </row>
    <row r="3590" spans="1:20" ht="48" hidden="1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tr">
        <f t="shared" si="282"/>
        <v>theater</v>
      </c>
      <c r="R3590" t="str" cm="1">
        <f t="array" ref="R3590">_xlfn.IFS(ISNUMBER(SEARCH("film &amp; video/television", N3590)),"television",ISNUMBER(SEARCH("film &amp; video/animation", N3590)),"animation",ISNUMBER(SEARCH("film &amp; video/documentary", N3590)),"documentary",ISNUMBER(SEARCH("film &amp; video/drama", N3590)),"drama",ISNUMBER(SEARCH("film &amp; video/science fiction", N3590)),"science fiction",ISNUMBER(SEARCH("film &amp; video/shorts", N3590)),"shorts",ISNUMBER(SEARCH("food/food trucks", N3590)),"food trucks",ISNUMBER(SEARCH("food/restaurants", N3590)),"restaurants",ISNUMBER(SEARCH("food/small batch", N3590)),"small batch",ISNUMBER(SEARCH("games/mobile games", N3590)),"mobile games",ISNUMBER(SEARCH("games/tabletop games", N3590)),"tabletop games",ISNUMBER(SEARCH("games/video games", N3590)),"video games",ISNUMBER(SEARCH("music/classical music", N3590)),"classical music",ISNUMBER(SEARCH("music/electronic music", N3590)),"electronic music",ISNUMBER(SEARCH("music/faith", N3590)),"faith",ISNUMBER(SEARCH("music/indie rock", N3590)),"indie rock",ISNUMBER(SEARCH("music/jazz", N3590)),"jazz",ISNUMBER(SEARCH("music/metal", N3590)),"metal",ISNUMBER(SEARCH("music/pop", N3590)),"pop",ISNUMBER(SEARCH("music/rock", N3590)),"rock",ISNUMBER(SEARCH("music/world music", N3590)),"world music",ISNUMBER(SEARCH("journalism/audio", N3590)),"audio",ISNUMBER(SEARCH("photography/nature", N3590)),"nature",ISNUMBER(SEARCH("photography/people", N3590)),"people",ISNUMBER(SEARCH("photography/photobooks", N3590)),"photobooks",ISNUMBER(SEARCH("photography/places", N3590)),"places",ISNUMBER(SEARCH("publishing/art books", N3590)),"art books",ISNUMBER(SEARCH("publishing/children's books", N3590)),"children's books",ISNUMBER(SEARCH("publishing/fiction", N3590)),"fiction",ISNUMBER(SEARCH("publishing/nonfiction", N3590)),"nonfiction",ISNUMBER(SEARCH("publishing/radio &amp; podcasts", N3590)),"radio &amp; podcasts",ISNUMBER(SEARCH("publishing/translations", N3590)),"translations",ISNUMBER(SEARCH("technology/gadgets", N3590)),"gadgets",ISNUMBER(SEARCH("technology/hardware", N3590)),"hardware",ISNUMBER(SEARCH("technology/makerspaces", N3590)),"makerspaces",ISNUMBER(SEARCH("technology/space exploration", N3590)),"space exploration",ISNUMBER(SEARCH("technology/wearables", N3590)),"wearables",ISNUMBER(SEARCH("technology/web", N3590)),"web",ISNUMBER(SEARCH("theater/musical", N3590)),"musical",ISNUMBER(SEARCH("theater/plays", N3590)),"plays",ISNUMBER(SEARCH("theater/spaces", N3590)),"spaces")</f>
        <v>plays</v>
      </c>
      <c r="S3590" s="6">
        <f t="shared" si="283"/>
        <v>42101.828819444447</v>
      </c>
      <c r="T3590" s="6">
        <f t="shared" si="284"/>
        <v>42123.958333333328</v>
      </c>
    </row>
    <row r="3591" spans="1:20" ht="48" hidden="1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tr">
        <f t="shared" si="282"/>
        <v>theater</v>
      </c>
      <c r="R3591" t="str" cm="1">
        <f t="array" ref="R3591">_xlfn.IFS(ISNUMBER(SEARCH("film &amp; video/television", N3591)),"television",ISNUMBER(SEARCH("film &amp; video/animation", N3591)),"animation",ISNUMBER(SEARCH("film &amp; video/documentary", N3591)),"documentary",ISNUMBER(SEARCH("film &amp; video/drama", N3591)),"drama",ISNUMBER(SEARCH("film &amp; video/science fiction", N3591)),"science fiction",ISNUMBER(SEARCH("film &amp; video/shorts", N3591)),"shorts",ISNUMBER(SEARCH("food/food trucks", N3591)),"food trucks",ISNUMBER(SEARCH("food/restaurants", N3591)),"restaurants",ISNUMBER(SEARCH("food/small batch", N3591)),"small batch",ISNUMBER(SEARCH("games/mobile games", N3591)),"mobile games",ISNUMBER(SEARCH("games/tabletop games", N3591)),"tabletop games",ISNUMBER(SEARCH("games/video games", N3591)),"video games",ISNUMBER(SEARCH("music/classical music", N3591)),"classical music",ISNUMBER(SEARCH("music/electronic music", N3591)),"electronic music",ISNUMBER(SEARCH("music/faith", N3591)),"faith",ISNUMBER(SEARCH("music/indie rock", N3591)),"indie rock",ISNUMBER(SEARCH("music/jazz", N3591)),"jazz",ISNUMBER(SEARCH("music/metal", N3591)),"metal",ISNUMBER(SEARCH("music/pop", N3591)),"pop",ISNUMBER(SEARCH("music/rock", N3591)),"rock",ISNUMBER(SEARCH("music/world music", N3591)),"world music",ISNUMBER(SEARCH("journalism/audio", N3591)),"audio",ISNUMBER(SEARCH("photography/nature", N3591)),"nature",ISNUMBER(SEARCH("photography/people", N3591)),"people",ISNUMBER(SEARCH("photography/photobooks", N3591)),"photobooks",ISNUMBER(SEARCH("photography/places", N3591)),"places",ISNUMBER(SEARCH("publishing/art books", N3591)),"art books",ISNUMBER(SEARCH("publishing/children's books", N3591)),"children's books",ISNUMBER(SEARCH("publishing/fiction", N3591)),"fiction",ISNUMBER(SEARCH("publishing/nonfiction", N3591)),"nonfiction",ISNUMBER(SEARCH("publishing/radio &amp; podcasts", N3591)),"radio &amp; podcasts",ISNUMBER(SEARCH("publishing/translations", N3591)),"translations",ISNUMBER(SEARCH("technology/gadgets", N3591)),"gadgets",ISNUMBER(SEARCH("technology/hardware", N3591)),"hardware",ISNUMBER(SEARCH("technology/makerspaces", N3591)),"makerspaces",ISNUMBER(SEARCH("technology/space exploration", N3591)),"space exploration",ISNUMBER(SEARCH("technology/wearables", N3591)),"wearables",ISNUMBER(SEARCH("technology/web", N3591)),"web",ISNUMBER(SEARCH("theater/musical", N3591)),"musical",ISNUMBER(SEARCH("theater/plays", N3591)),"plays",ISNUMBER(SEARCH("theater/spaces", N3591)),"spaces")</f>
        <v>plays</v>
      </c>
      <c r="S3591" s="6">
        <f t="shared" si="283"/>
        <v>42125.647534722222</v>
      </c>
      <c r="T3591" s="6">
        <f t="shared" si="284"/>
        <v>42150.647534722222</v>
      </c>
    </row>
    <row r="3592" spans="1:20" ht="48" hidden="1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tr">
        <f t="shared" si="282"/>
        <v>theater</v>
      </c>
      <c r="R3592" t="str" cm="1">
        <f t="array" ref="R3592">_xlfn.IFS(ISNUMBER(SEARCH("film &amp; video/television", N3592)),"television",ISNUMBER(SEARCH("film &amp; video/animation", N3592)),"animation",ISNUMBER(SEARCH("film &amp; video/documentary", N3592)),"documentary",ISNUMBER(SEARCH("film &amp; video/drama", N3592)),"drama",ISNUMBER(SEARCH("film &amp; video/science fiction", N3592)),"science fiction",ISNUMBER(SEARCH("film &amp; video/shorts", N3592)),"shorts",ISNUMBER(SEARCH("food/food trucks", N3592)),"food trucks",ISNUMBER(SEARCH("food/restaurants", N3592)),"restaurants",ISNUMBER(SEARCH("food/small batch", N3592)),"small batch",ISNUMBER(SEARCH("games/mobile games", N3592)),"mobile games",ISNUMBER(SEARCH("games/tabletop games", N3592)),"tabletop games",ISNUMBER(SEARCH("games/video games", N3592)),"video games",ISNUMBER(SEARCH("music/classical music", N3592)),"classical music",ISNUMBER(SEARCH("music/electronic music", N3592)),"electronic music",ISNUMBER(SEARCH("music/faith", N3592)),"faith",ISNUMBER(SEARCH("music/indie rock", N3592)),"indie rock",ISNUMBER(SEARCH("music/jazz", N3592)),"jazz",ISNUMBER(SEARCH("music/metal", N3592)),"metal",ISNUMBER(SEARCH("music/pop", N3592)),"pop",ISNUMBER(SEARCH("music/rock", N3592)),"rock",ISNUMBER(SEARCH("music/world music", N3592)),"world music",ISNUMBER(SEARCH("journalism/audio", N3592)),"audio",ISNUMBER(SEARCH("photography/nature", N3592)),"nature",ISNUMBER(SEARCH("photography/people", N3592)),"people",ISNUMBER(SEARCH("photography/photobooks", N3592)),"photobooks",ISNUMBER(SEARCH("photography/places", N3592)),"places",ISNUMBER(SEARCH("publishing/art books", N3592)),"art books",ISNUMBER(SEARCH("publishing/children's books", N3592)),"children's books",ISNUMBER(SEARCH("publishing/fiction", N3592)),"fiction",ISNUMBER(SEARCH("publishing/nonfiction", N3592)),"nonfiction",ISNUMBER(SEARCH("publishing/radio &amp; podcasts", N3592)),"radio &amp; podcasts",ISNUMBER(SEARCH("publishing/translations", N3592)),"translations",ISNUMBER(SEARCH("technology/gadgets", N3592)),"gadgets",ISNUMBER(SEARCH("technology/hardware", N3592)),"hardware",ISNUMBER(SEARCH("technology/makerspaces", N3592)),"makerspaces",ISNUMBER(SEARCH("technology/space exploration", N3592)),"space exploration",ISNUMBER(SEARCH("technology/wearables", N3592)),"wearables",ISNUMBER(SEARCH("technology/web", N3592)),"web",ISNUMBER(SEARCH("theater/musical", N3592)),"musical",ISNUMBER(SEARCH("theater/plays", N3592)),"plays",ISNUMBER(SEARCH("theater/spaces", N3592)),"spaces")</f>
        <v>plays</v>
      </c>
      <c r="S3592" s="6">
        <f t="shared" si="283"/>
        <v>41902.333726851852</v>
      </c>
      <c r="T3592" s="6">
        <f t="shared" si="284"/>
        <v>41932.333726851852</v>
      </c>
    </row>
    <row r="3593" spans="1:20" ht="48" hidden="1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tr">
        <f t="shared" si="282"/>
        <v>theater</v>
      </c>
      <c r="R3593" t="str" cm="1">
        <f t="array" ref="R3593">_xlfn.IFS(ISNUMBER(SEARCH("film &amp; video/television", N3593)),"television",ISNUMBER(SEARCH("film &amp; video/animation", N3593)),"animation",ISNUMBER(SEARCH("film &amp; video/documentary", N3593)),"documentary",ISNUMBER(SEARCH("film &amp; video/drama", N3593)),"drama",ISNUMBER(SEARCH("film &amp; video/science fiction", N3593)),"science fiction",ISNUMBER(SEARCH("film &amp; video/shorts", N3593)),"shorts",ISNUMBER(SEARCH("food/food trucks", N3593)),"food trucks",ISNUMBER(SEARCH("food/restaurants", N3593)),"restaurants",ISNUMBER(SEARCH("food/small batch", N3593)),"small batch",ISNUMBER(SEARCH("games/mobile games", N3593)),"mobile games",ISNUMBER(SEARCH("games/tabletop games", N3593)),"tabletop games",ISNUMBER(SEARCH("games/video games", N3593)),"video games",ISNUMBER(SEARCH("music/classical music", N3593)),"classical music",ISNUMBER(SEARCH("music/electronic music", N3593)),"electronic music",ISNUMBER(SEARCH("music/faith", N3593)),"faith",ISNUMBER(SEARCH("music/indie rock", N3593)),"indie rock",ISNUMBER(SEARCH("music/jazz", N3593)),"jazz",ISNUMBER(SEARCH("music/metal", N3593)),"metal",ISNUMBER(SEARCH("music/pop", N3593)),"pop",ISNUMBER(SEARCH("music/rock", N3593)),"rock",ISNUMBER(SEARCH("music/world music", N3593)),"world music",ISNUMBER(SEARCH("journalism/audio", N3593)),"audio",ISNUMBER(SEARCH("photography/nature", N3593)),"nature",ISNUMBER(SEARCH("photography/people", N3593)),"people",ISNUMBER(SEARCH("photography/photobooks", N3593)),"photobooks",ISNUMBER(SEARCH("photography/places", N3593)),"places",ISNUMBER(SEARCH("publishing/art books", N3593)),"art books",ISNUMBER(SEARCH("publishing/children's books", N3593)),"children's books",ISNUMBER(SEARCH("publishing/fiction", N3593)),"fiction",ISNUMBER(SEARCH("publishing/nonfiction", N3593)),"nonfiction",ISNUMBER(SEARCH("publishing/radio &amp; podcasts", N3593)),"radio &amp; podcasts",ISNUMBER(SEARCH("publishing/translations", N3593)),"translations",ISNUMBER(SEARCH("technology/gadgets", N3593)),"gadgets",ISNUMBER(SEARCH("technology/hardware", N3593)),"hardware",ISNUMBER(SEARCH("technology/makerspaces", N3593)),"makerspaces",ISNUMBER(SEARCH("technology/space exploration", N3593)),"space exploration",ISNUMBER(SEARCH("technology/wearables", N3593)),"wearables",ISNUMBER(SEARCH("technology/web", N3593)),"web",ISNUMBER(SEARCH("theater/musical", N3593)),"musical",ISNUMBER(SEARCH("theater/plays", N3593)),"plays",ISNUMBER(SEARCH("theater/spaces", N3593)),"spaces")</f>
        <v>plays</v>
      </c>
      <c r="S3593" s="6">
        <f t="shared" si="283"/>
        <v>42003.948425925926</v>
      </c>
      <c r="T3593" s="6">
        <f t="shared" si="284"/>
        <v>42028.207638888889</v>
      </c>
    </row>
    <row r="3594" spans="1:20" ht="48" hidden="1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tr">
        <f t="shared" si="282"/>
        <v>theater</v>
      </c>
      <c r="R3594" t="str" cm="1">
        <f t="array" ref="R3594">_xlfn.IFS(ISNUMBER(SEARCH("film &amp; video/television", N3594)),"television",ISNUMBER(SEARCH("film &amp; video/animation", N3594)),"animation",ISNUMBER(SEARCH("film &amp; video/documentary", N3594)),"documentary",ISNUMBER(SEARCH("film &amp; video/drama", N3594)),"drama",ISNUMBER(SEARCH("film &amp; video/science fiction", N3594)),"science fiction",ISNUMBER(SEARCH("film &amp; video/shorts", N3594)),"shorts",ISNUMBER(SEARCH("food/food trucks", N3594)),"food trucks",ISNUMBER(SEARCH("food/restaurants", N3594)),"restaurants",ISNUMBER(SEARCH("food/small batch", N3594)),"small batch",ISNUMBER(SEARCH("games/mobile games", N3594)),"mobile games",ISNUMBER(SEARCH("games/tabletop games", N3594)),"tabletop games",ISNUMBER(SEARCH("games/video games", N3594)),"video games",ISNUMBER(SEARCH("music/classical music", N3594)),"classical music",ISNUMBER(SEARCH("music/electronic music", N3594)),"electronic music",ISNUMBER(SEARCH("music/faith", N3594)),"faith",ISNUMBER(SEARCH("music/indie rock", N3594)),"indie rock",ISNUMBER(SEARCH("music/jazz", N3594)),"jazz",ISNUMBER(SEARCH("music/metal", N3594)),"metal",ISNUMBER(SEARCH("music/pop", N3594)),"pop",ISNUMBER(SEARCH("music/rock", N3594)),"rock",ISNUMBER(SEARCH("music/world music", N3594)),"world music",ISNUMBER(SEARCH("journalism/audio", N3594)),"audio",ISNUMBER(SEARCH("photography/nature", N3594)),"nature",ISNUMBER(SEARCH("photography/people", N3594)),"people",ISNUMBER(SEARCH("photography/photobooks", N3594)),"photobooks",ISNUMBER(SEARCH("photography/places", N3594)),"places",ISNUMBER(SEARCH("publishing/art books", N3594)),"art books",ISNUMBER(SEARCH("publishing/children's books", N3594)),"children's books",ISNUMBER(SEARCH("publishing/fiction", N3594)),"fiction",ISNUMBER(SEARCH("publishing/nonfiction", N3594)),"nonfiction",ISNUMBER(SEARCH("publishing/radio &amp; podcasts", N3594)),"radio &amp; podcasts",ISNUMBER(SEARCH("publishing/translations", N3594)),"translations",ISNUMBER(SEARCH("technology/gadgets", N3594)),"gadgets",ISNUMBER(SEARCH("technology/hardware", N3594)),"hardware",ISNUMBER(SEARCH("technology/makerspaces", N3594)),"makerspaces",ISNUMBER(SEARCH("technology/space exploration", N3594)),"space exploration",ISNUMBER(SEARCH("technology/wearables", N3594)),"wearables",ISNUMBER(SEARCH("technology/web", N3594)),"web",ISNUMBER(SEARCH("theater/musical", N3594)),"musical",ISNUMBER(SEARCH("theater/plays", N3594)),"plays",ISNUMBER(SEARCH("theater/spaces", N3594)),"spaces")</f>
        <v>plays</v>
      </c>
      <c r="S3594" s="6">
        <f t="shared" si="283"/>
        <v>41988.829942129625</v>
      </c>
      <c r="T3594" s="6">
        <f t="shared" si="284"/>
        <v>42046.207638888889</v>
      </c>
    </row>
    <row r="3595" spans="1:20" ht="48" hidden="1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tr">
        <f t="shared" si="282"/>
        <v>theater</v>
      </c>
      <c r="R3595" t="str" cm="1">
        <f t="array" ref="R3595">_xlfn.IFS(ISNUMBER(SEARCH("film &amp; video/television", N3595)),"television",ISNUMBER(SEARCH("film &amp; video/animation", N3595)),"animation",ISNUMBER(SEARCH("film &amp; video/documentary", N3595)),"documentary",ISNUMBER(SEARCH("film &amp; video/drama", N3595)),"drama",ISNUMBER(SEARCH("film &amp; video/science fiction", N3595)),"science fiction",ISNUMBER(SEARCH("film &amp; video/shorts", N3595)),"shorts",ISNUMBER(SEARCH("food/food trucks", N3595)),"food trucks",ISNUMBER(SEARCH("food/restaurants", N3595)),"restaurants",ISNUMBER(SEARCH("food/small batch", N3595)),"small batch",ISNUMBER(SEARCH("games/mobile games", N3595)),"mobile games",ISNUMBER(SEARCH("games/tabletop games", N3595)),"tabletop games",ISNUMBER(SEARCH("games/video games", N3595)),"video games",ISNUMBER(SEARCH("music/classical music", N3595)),"classical music",ISNUMBER(SEARCH("music/electronic music", N3595)),"electronic music",ISNUMBER(SEARCH("music/faith", N3595)),"faith",ISNUMBER(SEARCH("music/indie rock", N3595)),"indie rock",ISNUMBER(SEARCH("music/jazz", N3595)),"jazz",ISNUMBER(SEARCH("music/metal", N3595)),"metal",ISNUMBER(SEARCH("music/pop", N3595)),"pop",ISNUMBER(SEARCH("music/rock", N3595)),"rock",ISNUMBER(SEARCH("music/world music", N3595)),"world music",ISNUMBER(SEARCH("journalism/audio", N3595)),"audio",ISNUMBER(SEARCH("photography/nature", N3595)),"nature",ISNUMBER(SEARCH("photography/people", N3595)),"people",ISNUMBER(SEARCH("photography/photobooks", N3595)),"photobooks",ISNUMBER(SEARCH("photography/places", N3595)),"places",ISNUMBER(SEARCH("publishing/art books", N3595)),"art books",ISNUMBER(SEARCH("publishing/children's books", N3595)),"children's books",ISNUMBER(SEARCH("publishing/fiction", N3595)),"fiction",ISNUMBER(SEARCH("publishing/nonfiction", N3595)),"nonfiction",ISNUMBER(SEARCH("publishing/radio &amp; podcasts", N3595)),"radio &amp; podcasts",ISNUMBER(SEARCH("publishing/translations", N3595)),"translations",ISNUMBER(SEARCH("technology/gadgets", N3595)),"gadgets",ISNUMBER(SEARCH("technology/hardware", N3595)),"hardware",ISNUMBER(SEARCH("technology/makerspaces", N3595)),"makerspaces",ISNUMBER(SEARCH("technology/space exploration", N3595)),"space exploration",ISNUMBER(SEARCH("technology/wearables", N3595)),"wearables",ISNUMBER(SEARCH("technology/web", N3595)),"web",ISNUMBER(SEARCH("theater/musical", N3595)),"musical",ISNUMBER(SEARCH("theater/plays", N3595)),"plays",ISNUMBER(SEARCH("theater/spaces", N3595)),"spaces")</f>
        <v>plays</v>
      </c>
      <c r="S3595" s="6">
        <f t="shared" si="283"/>
        <v>41974.898599537039</v>
      </c>
      <c r="T3595" s="6">
        <f t="shared" si="284"/>
        <v>42009.851388888885</v>
      </c>
    </row>
    <row r="3596" spans="1:20" ht="48" hidden="1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tr">
        <f t="shared" si="282"/>
        <v>theater</v>
      </c>
      <c r="R3596" t="str" cm="1">
        <f t="array" ref="R3596">_xlfn.IFS(ISNUMBER(SEARCH("film &amp; video/television", N3596)),"television",ISNUMBER(SEARCH("film &amp; video/animation", N3596)),"animation",ISNUMBER(SEARCH("film &amp; video/documentary", N3596)),"documentary",ISNUMBER(SEARCH("film &amp; video/drama", N3596)),"drama",ISNUMBER(SEARCH("film &amp; video/science fiction", N3596)),"science fiction",ISNUMBER(SEARCH("film &amp; video/shorts", N3596)),"shorts",ISNUMBER(SEARCH("food/food trucks", N3596)),"food trucks",ISNUMBER(SEARCH("food/restaurants", N3596)),"restaurants",ISNUMBER(SEARCH("food/small batch", N3596)),"small batch",ISNUMBER(SEARCH("games/mobile games", N3596)),"mobile games",ISNUMBER(SEARCH("games/tabletop games", N3596)),"tabletop games",ISNUMBER(SEARCH("games/video games", N3596)),"video games",ISNUMBER(SEARCH("music/classical music", N3596)),"classical music",ISNUMBER(SEARCH("music/electronic music", N3596)),"electronic music",ISNUMBER(SEARCH("music/faith", N3596)),"faith",ISNUMBER(SEARCH("music/indie rock", N3596)),"indie rock",ISNUMBER(SEARCH("music/jazz", N3596)),"jazz",ISNUMBER(SEARCH("music/metal", N3596)),"metal",ISNUMBER(SEARCH("music/pop", N3596)),"pop",ISNUMBER(SEARCH("music/rock", N3596)),"rock",ISNUMBER(SEARCH("music/world music", N3596)),"world music",ISNUMBER(SEARCH("journalism/audio", N3596)),"audio",ISNUMBER(SEARCH("photography/nature", N3596)),"nature",ISNUMBER(SEARCH("photography/people", N3596)),"people",ISNUMBER(SEARCH("photography/photobooks", N3596)),"photobooks",ISNUMBER(SEARCH("photography/places", N3596)),"places",ISNUMBER(SEARCH("publishing/art books", N3596)),"art books",ISNUMBER(SEARCH("publishing/children's books", N3596)),"children's books",ISNUMBER(SEARCH("publishing/fiction", N3596)),"fiction",ISNUMBER(SEARCH("publishing/nonfiction", N3596)),"nonfiction",ISNUMBER(SEARCH("publishing/radio &amp; podcasts", N3596)),"radio &amp; podcasts",ISNUMBER(SEARCH("publishing/translations", N3596)),"translations",ISNUMBER(SEARCH("technology/gadgets", N3596)),"gadgets",ISNUMBER(SEARCH("technology/hardware", N3596)),"hardware",ISNUMBER(SEARCH("technology/makerspaces", N3596)),"makerspaces",ISNUMBER(SEARCH("technology/space exploration", N3596)),"space exploration",ISNUMBER(SEARCH("technology/wearables", N3596)),"wearables",ISNUMBER(SEARCH("technology/web", N3596)),"web",ISNUMBER(SEARCH("theater/musical", N3596)),"musical",ISNUMBER(SEARCH("theater/plays", N3596)),"plays",ISNUMBER(SEARCH("theater/spaces", N3596)),"spaces")</f>
        <v>plays</v>
      </c>
      <c r="S3596" s="6">
        <f t="shared" si="283"/>
        <v>42592.066921296297</v>
      </c>
      <c r="T3596" s="6">
        <f t="shared" si="284"/>
        <v>42617.066921296297</v>
      </c>
    </row>
    <row r="3597" spans="1:20" ht="32" hidden="1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tr">
        <f t="shared" si="282"/>
        <v>theater</v>
      </c>
      <c r="R3597" t="str" cm="1">
        <f t="array" ref="R3597">_xlfn.IFS(ISNUMBER(SEARCH("film &amp; video/television", N3597)),"television",ISNUMBER(SEARCH("film &amp; video/animation", N3597)),"animation",ISNUMBER(SEARCH("film &amp; video/documentary", N3597)),"documentary",ISNUMBER(SEARCH("film &amp; video/drama", N3597)),"drama",ISNUMBER(SEARCH("film &amp; video/science fiction", N3597)),"science fiction",ISNUMBER(SEARCH("film &amp; video/shorts", N3597)),"shorts",ISNUMBER(SEARCH("food/food trucks", N3597)),"food trucks",ISNUMBER(SEARCH("food/restaurants", N3597)),"restaurants",ISNUMBER(SEARCH("food/small batch", N3597)),"small batch",ISNUMBER(SEARCH("games/mobile games", N3597)),"mobile games",ISNUMBER(SEARCH("games/tabletop games", N3597)),"tabletop games",ISNUMBER(SEARCH("games/video games", N3597)),"video games",ISNUMBER(SEARCH("music/classical music", N3597)),"classical music",ISNUMBER(SEARCH("music/electronic music", N3597)),"electronic music",ISNUMBER(SEARCH("music/faith", N3597)),"faith",ISNUMBER(SEARCH("music/indie rock", N3597)),"indie rock",ISNUMBER(SEARCH("music/jazz", N3597)),"jazz",ISNUMBER(SEARCH("music/metal", N3597)),"metal",ISNUMBER(SEARCH("music/pop", N3597)),"pop",ISNUMBER(SEARCH("music/rock", N3597)),"rock",ISNUMBER(SEARCH("music/world music", N3597)),"world music",ISNUMBER(SEARCH("journalism/audio", N3597)),"audio",ISNUMBER(SEARCH("photography/nature", N3597)),"nature",ISNUMBER(SEARCH("photography/people", N3597)),"people",ISNUMBER(SEARCH("photography/photobooks", N3597)),"photobooks",ISNUMBER(SEARCH("photography/places", N3597)),"places",ISNUMBER(SEARCH("publishing/art books", N3597)),"art books",ISNUMBER(SEARCH("publishing/children's books", N3597)),"children's books",ISNUMBER(SEARCH("publishing/fiction", N3597)),"fiction",ISNUMBER(SEARCH("publishing/nonfiction", N3597)),"nonfiction",ISNUMBER(SEARCH("publishing/radio &amp; podcasts", N3597)),"radio &amp; podcasts",ISNUMBER(SEARCH("publishing/translations", N3597)),"translations",ISNUMBER(SEARCH("technology/gadgets", N3597)),"gadgets",ISNUMBER(SEARCH("technology/hardware", N3597)),"hardware",ISNUMBER(SEARCH("technology/makerspaces", N3597)),"makerspaces",ISNUMBER(SEARCH("technology/space exploration", N3597)),"space exploration",ISNUMBER(SEARCH("technology/wearables", N3597)),"wearables",ISNUMBER(SEARCH("technology/web", N3597)),"web",ISNUMBER(SEARCH("theater/musical", N3597)),"musical",ISNUMBER(SEARCH("theater/plays", N3597)),"plays",ISNUMBER(SEARCH("theater/spaces", N3597)),"spaces")</f>
        <v>plays</v>
      </c>
      <c r="S3597" s="6">
        <f t="shared" si="283"/>
        <v>42050.008368055554</v>
      </c>
      <c r="T3597" s="6">
        <f t="shared" si="284"/>
        <v>42076.290972222225</v>
      </c>
    </row>
    <row r="3598" spans="1:20" ht="48" hidden="1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tr">
        <f t="shared" si="282"/>
        <v>theater</v>
      </c>
      <c r="R3598" t="str" cm="1">
        <f t="array" ref="R3598">_xlfn.IFS(ISNUMBER(SEARCH("film &amp; video/television", N3598)),"television",ISNUMBER(SEARCH("film &amp; video/animation", N3598)),"animation",ISNUMBER(SEARCH("film &amp; video/documentary", N3598)),"documentary",ISNUMBER(SEARCH("film &amp; video/drama", N3598)),"drama",ISNUMBER(SEARCH("film &amp; video/science fiction", N3598)),"science fiction",ISNUMBER(SEARCH("film &amp; video/shorts", N3598)),"shorts",ISNUMBER(SEARCH("food/food trucks", N3598)),"food trucks",ISNUMBER(SEARCH("food/restaurants", N3598)),"restaurants",ISNUMBER(SEARCH("food/small batch", N3598)),"small batch",ISNUMBER(SEARCH("games/mobile games", N3598)),"mobile games",ISNUMBER(SEARCH("games/tabletop games", N3598)),"tabletop games",ISNUMBER(SEARCH("games/video games", N3598)),"video games",ISNUMBER(SEARCH("music/classical music", N3598)),"classical music",ISNUMBER(SEARCH("music/electronic music", N3598)),"electronic music",ISNUMBER(SEARCH("music/faith", N3598)),"faith",ISNUMBER(SEARCH("music/indie rock", N3598)),"indie rock",ISNUMBER(SEARCH("music/jazz", N3598)),"jazz",ISNUMBER(SEARCH("music/metal", N3598)),"metal",ISNUMBER(SEARCH("music/pop", N3598)),"pop",ISNUMBER(SEARCH("music/rock", N3598)),"rock",ISNUMBER(SEARCH("music/world music", N3598)),"world music",ISNUMBER(SEARCH("journalism/audio", N3598)),"audio",ISNUMBER(SEARCH("photography/nature", N3598)),"nature",ISNUMBER(SEARCH("photography/people", N3598)),"people",ISNUMBER(SEARCH("photography/photobooks", N3598)),"photobooks",ISNUMBER(SEARCH("photography/places", N3598)),"places",ISNUMBER(SEARCH("publishing/art books", N3598)),"art books",ISNUMBER(SEARCH("publishing/children's books", N3598)),"children's books",ISNUMBER(SEARCH("publishing/fiction", N3598)),"fiction",ISNUMBER(SEARCH("publishing/nonfiction", N3598)),"nonfiction",ISNUMBER(SEARCH("publishing/radio &amp; podcasts", N3598)),"radio &amp; podcasts",ISNUMBER(SEARCH("publishing/translations", N3598)),"translations",ISNUMBER(SEARCH("technology/gadgets", N3598)),"gadgets",ISNUMBER(SEARCH("technology/hardware", N3598)),"hardware",ISNUMBER(SEARCH("technology/makerspaces", N3598)),"makerspaces",ISNUMBER(SEARCH("technology/space exploration", N3598)),"space exploration",ISNUMBER(SEARCH("technology/wearables", N3598)),"wearables",ISNUMBER(SEARCH("technology/web", N3598)),"web",ISNUMBER(SEARCH("theater/musical", N3598)),"musical",ISNUMBER(SEARCH("theater/plays", N3598)),"plays",ISNUMBER(SEARCH("theater/spaces", N3598)),"spaces")</f>
        <v>plays</v>
      </c>
      <c r="S3598" s="6">
        <f t="shared" si="283"/>
        <v>41856.715069444443</v>
      </c>
      <c r="T3598" s="6">
        <f t="shared" si="284"/>
        <v>41877.715069444443</v>
      </c>
    </row>
    <row r="3599" spans="1:20" ht="32" hidden="1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tr">
        <f t="shared" si="282"/>
        <v>theater</v>
      </c>
      <c r="R3599" t="str" cm="1">
        <f t="array" ref="R3599">_xlfn.IFS(ISNUMBER(SEARCH("film &amp; video/television", N3599)),"television",ISNUMBER(SEARCH("film &amp; video/animation", N3599)),"animation",ISNUMBER(SEARCH("film &amp; video/documentary", N3599)),"documentary",ISNUMBER(SEARCH("film &amp; video/drama", N3599)),"drama",ISNUMBER(SEARCH("film &amp; video/science fiction", N3599)),"science fiction",ISNUMBER(SEARCH("film &amp; video/shorts", N3599)),"shorts",ISNUMBER(SEARCH("food/food trucks", N3599)),"food trucks",ISNUMBER(SEARCH("food/restaurants", N3599)),"restaurants",ISNUMBER(SEARCH("food/small batch", N3599)),"small batch",ISNUMBER(SEARCH("games/mobile games", N3599)),"mobile games",ISNUMBER(SEARCH("games/tabletop games", N3599)),"tabletop games",ISNUMBER(SEARCH("games/video games", N3599)),"video games",ISNUMBER(SEARCH("music/classical music", N3599)),"classical music",ISNUMBER(SEARCH("music/electronic music", N3599)),"electronic music",ISNUMBER(SEARCH("music/faith", N3599)),"faith",ISNUMBER(SEARCH("music/indie rock", N3599)),"indie rock",ISNUMBER(SEARCH("music/jazz", N3599)),"jazz",ISNUMBER(SEARCH("music/metal", N3599)),"metal",ISNUMBER(SEARCH("music/pop", N3599)),"pop",ISNUMBER(SEARCH("music/rock", N3599)),"rock",ISNUMBER(SEARCH("music/world music", N3599)),"world music",ISNUMBER(SEARCH("journalism/audio", N3599)),"audio",ISNUMBER(SEARCH("photography/nature", N3599)),"nature",ISNUMBER(SEARCH("photography/people", N3599)),"people",ISNUMBER(SEARCH("photography/photobooks", N3599)),"photobooks",ISNUMBER(SEARCH("photography/places", N3599)),"places",ISNUMBER(SEARCH("publishing/art books", N3599)),"art books",ISNUMBER(SEARCH("publishing/children's books", N3599)),"children's books",ISNUMBER(SEARCH("publishing/fiction", N3599)),"fiction",ISNUMBER(SEARCH("publishing/nonfiction", N3599)),"nonfiction",ISNUMBER(SEARCH("publishing/radio &amp; podcasts", N3599)),"radio &amp; podcasts",ISNUMBER(SEARCH("publishing/translations", N3599)),"translations",ISNUMBER(SEARCH("technology/gadgets", N3599)),"gadgets",ISNUMBER(SEARCH("technology/hardware", N3599)),"hardware",ISNUMBER(SEARCH("technology/makerspaces", N3599)),"makerspaces",ISNUMBER(SEARCH("technology/space exploration", N3599)),"space exploration",ISNUMBER(SEARCH("technology/wearables", N3599)),"wearables",ISNUMBER(SEARCH("technology/web", N3599)),"web",ISNUMBER(SEARCH("theater/musical", N3599)),"musical",ISNUMBER(SEARCH("theater/plays", N3599)),"plays",ISNUMBER(SEARCH("theater/spaces", N3599)),"spaces")</f>
        <v>plays</v>
      </c>
      <c r="S3599" s="6">
        <f t="shared" si="283"/>
        <v>42417.585532407407</v>
      </c>
      <c r="T3599" s="6">
        <f t="shared" si="284"/>
        <v>42432.249305555553</v>
      </c>
    </row>
    <row r="3600" spans="1:20" ht="48" hidden="1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tr">
        <f t="shared" si="282"/>
        <v>theater</v>
      </c>
      <c r="R3600" t="str" cm="1">
        <f t="array" ref="R3600">_xlfn.IFS(ISNUMBER(SEARCH("film &amp; video/television", N3600)),"television",ISNUMBER(SEARCH("film &amp; video/animation", N3600)),"animation",ISNUMBER(SEARCH("film &amp; video/documentary", N3600)),"documentary",ISNUMBER(SEARCH("film &amp; video/drama", N3600)),"drama",ISNUMBER(SEARCH("film &amp; video/science fiction", N3600)),"science fiction",ISNUMBER(SEARCH("film &amp; video/shorts", N3600)),"shorts",ISNUMBER(SEARCH("food/food trucks", N3600)),"food trucks",ISNUMBER(SEARCH("food/restaurants", N3600)),"restaurants",ISNUMBER(SEARCH("food/small batch", N3600)),"small batch",ISNUMBER(SEARCH("games/mobile games", N3600)),"mobile games",ISNUMBER(SEARCH("games/tabletop games", N3600)),"tabletop games",ISNUMBER(SEARCH("games/video games", N3600)),"video games",ISNUMBER(SEARCH("music/classical music", N3600)),"classical music",ISNUMBER(SEARCH("music/electronic music", N3600)),"electronic music",ISNUMBER(SEARCH("music/faith", N3600)),"faith",ISNUMBER(SEARCH("music/indie rock", N3600)),"indie rock",ISNUMBER(SEARCH("music/jazz", N3600)),"jazz",ISNUMBER(SEARCH("music/metal", N3600)),"metal",ISNUMBER(SEARCH("music/pop", N3600)),"pop",ISNUMBER(SEARCH("music/rock", N3600)),"rock",ISNUMBER(SEARCH("music/world music", N3600)),"world music",ISNUMBER(SEARCH("journalism/audio", N3600)),"audio",ISNUMBER(SEARCH("photography/nature", N3600)),"nature",ISNUMBER(SEARCH("photography/people", N3600)),"people",ISNUMBER(SEARCH("photography/photobooks", N3600)),"photobooks",ISNUMBER(SEARCH("photography/places", N3600)),"places",ISNUMBER(SEARCH("publishing/art books", N3600)),"art books",ISNUMBER(SEARCH("publishing/children's books", N3600)),"children's books",ISNUMBER(SEARCH("publishing/fiction", N3600)),"fiction",ISNUMBER(SEARCH("publishing/nonfiction", N3600)),"nonfiction",ISNUMBER(SEARCH("publishing/radio &amp; podcasts", N3600)),"radio &amp; podcasts",ISNUMBER(SEARCH("publishing/translations", N3600)),"translations",ISNUMBER(SEARCH("technology/gadgets", N3600)),"gadgets",ISNUMBER(SEARCH("technology/hardware", N3600)),"hardware",ISNUMBER(SEARCH("technology/makerspaces", N3600)),"makerspaces",ISNUMBER(SEARCH("technology/space exploration", N3600)),"space exploration",ISNUMBER(SEARCH("technology/wearables", N3600)),"wearables",ISNUMBER(SEARCH("technology/web", N3600)),"web",ISNUMBER(SEARCH("theater/musical", N3600)),"musical",ISNUMBER(SEARCH("theater/plays", N3600)),"plays",ISNUMBER(SEARCH("theater/spaces", N3600)),"spaces")</f>
        <v>plays</v>
      </c>
      <c r="S3600" s="6">
        <f t="shared" si="283"/>
        <v>41866.79886574074</v>
      </c>
      <c r="T3600" s="6">
        <f t="shared" si="284"/>
        <v>41885.207638888889</v>
      </c>
    </row>
    <row r="3601" spans="1:20" ht="48" hidden="1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tr">
        <f t="shared" si="282"/>
        <v>theater</v>
      </c>
      <c r="R3601" t="str" cm="1">
        <f t="array" ref="R3601">_xlfn.IFS(ISNUMBER(SEARCH("film &amp; video/television", N3601)),"television",ISNUMBER(SEARCH("film &amp; video/animation", N3601)),"animation",ISNUMBER(SEARCH("film &amp; video/documentary", N3601)),"documentary",ISNUMBER(SEARCH("film &amp; video/drama", N3601)),"drama",ISNUMBER(SEARCH("film &amp; video/science fiction", N3601)),"science fiction",ISNUMBER(SEARCH("film &amp; video/shorts", N3601)),"shorts",ISNUMBER(SEARCH("food/food trucks", N3601)),"food trucks",ISNUMBER(SEARCH("food/restaurants", N3601)),"restaurants",ISNUMBER(SEARCH("food/small batch", N3601)),"small batch",ISNUMBER(SEARCH("games/mobile games", N3601)),"mobile games",ISNUMBER(SEARCH("games/tabletop games", N3601)),"tabletop games",ISNUMBER(SEARCH("games/video games", N3601)),"video games",ISNUMBER(SEARCH("music/classical music", N3601)),"classical music",ISNUMBER(SEARCH("music/electronic music", N3601)),"electronic music",ISNUMBER(SEARCH("music/faith", N3601)),"faith",ISNUMBER(SEARCH("music/indie rock", N3601)),"indie rock",ISNUMBER(SEARCH("music/jazz", N3601)),"jazz",ISNUMBER(SEARCH("music/metal", N3601)),"metal",ISNUMBER(SEARCH("music/pop", N3601)),"pop",ISNUMBER(SEARCH("music/rock", N3601)),"rock",ISNUMBER(SEARCH("music/world music", N3601)),"world music",ISNUMBER(SEARCH("journalism/audio", N3601)),"audio",ISNUMBER(SEARCH("photography/nature", N3601)),"nature",ISNUMBER(SEARCH("photography/people", N3601)),"people",ISNUMBER(SEARCH("photography/photobooks", N3601)),"photobooks",ISNUMBER(SEARCH("photography/places", N3601)),"places",ISNUMBER(SEARCH("publishing/art books", N3601)),"art books",ISNUMBER(SEARCH("publishing/children's books", N3601)),"children's books",ISNUMBER(SEARCH("publishing/fiction", N3601)),"fiction",ISNUMBER(SEARCH("publishing/nonfiction", N3601)),"nonfiction",ISNUMBER(SEARCH("publishing/radio &amp; podcasts", N3601)),"radio &amp; podcasts",ISNUMBER(SEARCH("publishing/translations", N3601)),"translations",ISNUMBER(SEARCH("technology/gadgets", N3601)),"gadgets",ISNUMBER(SEARCH("technology/hardware", N3601)),"hardware",ISNUMBER(SEARCH("technology/makerspaces", N3601)),"makerspaces",ISNUMBER(SEARCH("technology/space exploration", N3601)),"space exploration",ISNUMBER(SEARCH("technology/wearables", N3601)),"wearables",ISNUMBER(SEARCH("technology/web", N3601)),"web",ISNUMBER(SEARCH("theater/musical", N3601)),"musical",ISNUMBER(SEARCH("theater/plays", N3601)),"plays",ISNUMBER(SEARCH("theater/spaces", N3601)),"spaces")</f>
        <v>plays</v>
      </c>
      <c r="S3601" s="6">
        <f t="shared" si="283"/>
        <v>42220.79487268519</v>
      </c>
      <c r="T3601" s="6">
        <f t="shared" si="284"/>
        <v>42246</v>
      </c>
    </row>
    <row r="3602" spans="1:20" ht="32" hidden="1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tr">
        <f t="shared" si="282"/>
        <v>theater</v>
      </c>
      <c r="R3602" t="str" cm="1">
        <f t="array" ref="R3602">_xlfn.IFS(ISNUMBER(SEARCH("film &amp; video/television", N3602)),"television",ISNUMBER(SEARCH("film &amp; video/animation", N3602)),"animation",ISNUMBER(SEARCH("film &amp; video/documentary", N3602)),"documentary",ISNUMBER(SEARCH("film &amp; video/drama", N3602)),"drama",ISNUMBER(SEARCH("film &amp; video/science fiction", N3602)),"science fiction",ISNUMBER(SEARCH("film &amp; video/shorts", N3602)),"shorts",ISNUMBER(SEARCH("food/food trucks", N3602)),"food trucks",ISNUMBER(SEARCH("food/restaurants", N3602)),"restaurants",ISNUMBER(SEARCH("food/small batch", N3602)),"small batch",ISNUMBER(SEARCH("games/mobile games", N3602)),"mobile games",ISNUMBER(SEARCH("games/tabletop games", N3602)),"tabletop games",ISNUMBER(SEARCH("games/video games", N3602)),"video games",ISNUMBER(SEARCH("music/classical music", N3602)),"classical music",ISNUMBER(SEARCH("music/electronic music", N3602)),"electronic music",ISNUMBER(SEARCH("music/faith", N3602)),"faith",ISNUMBER(SEARCH("music/indie rock", N3602)),"indie rock",ISNUMBER(SEARCH("music/jazz", N3602)),"jazz",ISNUMBER(SEARCH("music/metal", N3602)),"metal",ISNUMBER(SEARCH("music/pop", N3602)),"pop",ISNUMBER(SEARCH("music/rock", N3602)),"rock",ISNUMBER(SEARCH("music/world music", N3602)),"world music",ISNUMBER(SEARCH("journalism/audio", N3602)),"audio",ISNUMBER(SEARCH("photography/nature", N3602)),"nature",ISNUMBER(SEARCH("photography/people", N3602)),"people",ISNUMBER(SEARCH("photography/photobooks", N3602)),"photobooks",ISNUMBER(SEARCH("photography/places", N3602)),"places",ISNUMBER(SEARCH("publishing/art books", N3602)),"art books",ISNUMBER(SEARCH("publishing/children's books", N3602)),"children's books",ISNUMBER(SEARCH("publishing/fiction", N3602)),"fiction",ISNUMBER(SEARCH("publishing/nonfiction", N3602)),"nonfiction",ISNUMBER(SEARCH("publishing/radio &amp; podcasts", N3602)),"radio &amp; podcasts",ISNUMBER(SEARCH("publishing/translations", N3602)),"translations",ISNUMBER(SEARCH("technology/gadgets", N3602)),"gadgets",ISNUMBER(SEARCH("technology/hardware", N3602)),"hardware",ISNUMBER(SEARCH("technology/makerspaces", N3602)),"makerspaces",ISNUMBER(SEARCH("technology/space exploration", N3602)),"space exploration",ISNUMBER(SEARCH("technology/wearables", N3602)),"wearables",ISNUMBER(SEARCH("technology/web", N3602)),"web",ISNUMBER(SEARCH("theater/musical", N3602)),"musical",ISNUMBER(SEARCH("theater/plays", N3602)),"plays",ISNUMBER(SEARCH("theater/spaces", N3602)),"spaces")</f>
        <v>plays</v>
      </c>
      <c r="S3602" s="6">
        <f t="shared" si="283"/>
        <v>42628.849120370374</v>
      </c>
      <c r="T3602" s="6">
        <f t="shared" si="284"/>
        <v>42656.849120370374</v>
      </c>
    </row>
    <row r="3603" spans="1:20" ht="48" hidden="1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tr">
        <f t="shared" si="282"/>
        <v>theater</v>
      </c>
      <c r="R3603" t="str" cm="1">
        <f t="array" ref="R3603">_xlfn.IFS(ISNUMBER(SEARCH("film &amp; video/television", N3603)),"television",ISNUMBER(SEARCH("film &amp; video/animation", N3603)),"animation",ISNUMBER(SEARCH("film &amp; video/documentary", N3603)),"documentary",ISNUMBER(SEARCH("film &amp; video/drama", N3603)),"drama",ISNUMBER(SEARCH("film &amp; video/science fiction", N3603)),"science fiction",ISNUMBER(SEARCH("film &amp; video/shorts", N3603)),"shorts",ISNUMBER(SEARCH("food/food trucks", N3603)),"food trucks",ISNUMBER(SEARCH("food/restaurants", N3603)),"restaurants",ISNUMBER(SEARCH("food/small batch", N3603)),"small batch",ISNUMBER(SEARCH("games/mobile games", N3603)),"mobile games",ISNUMBER(SEARCH("games/tabletop games", N3603)),"tabletop games",ISNUMBER(SEARCH("games/video games", N3603)),"video games",ISNUMBER(SEARCH("music/classical music", N3603)),"classical music",ISNUMBER(SEARCH("music/electronic music", N3603)),"electronic music",ISNUMBER(SEARCH("music/faith", N3603)),"faith",ISNUMBER(SEARCH("music/indie rock", N3603)),"indie rock",ISNUMBER(SEARCH("music/jazz", N3603)),"jazz",ISNUMBER(SEARCH("music/metal", N3603)),"metal",ISNUMBER(SEARCH("music/pop", N3603)),"pop",ISNUMBER(SEARCH("music/rock", N3603)),"rock",ISNUMBER(SEARCH("music/world music", N3603)),"world music",ISNUMBER(SEARCH("journalism/audio", N3603)),"audio",ISNUMBER(SEARCH("photography/nature", N3603)),"nature",ISNUMBER(SEARCH("photography/people", N3603)),"people",ISNUMBER(SEARCH("photography/photobooks", N3603)),"photobooks",ISNUMBER(SEARCH("photography/places", N3603)),"places",ISNUMBER(SEARCH("publishing/art books", N3603)),"art books",ISNUMBER(SEARCH("publishing/children's books", N3603)),"children's books",ISNUMBER(SEARCH("publishing/fiction", N3603)),"fiction",ISNUMBER(SEARCH("publishing/nonfiction", N3603)),"nonfiction",ISNUMBER(SEARCH("publishing/radio &amp; podcasts", N3603)),"radio &amp; podcasts",ISNUMBER(SEARCH("publishing/translations", N3603)),"translations",ISNUMBER(SEARCH("technology/gadgets", N3603)),"gadgets",ISNUMBER(SEARCH("technology/hardware", N3603)),"hardware",ISNUMBER(SEARCH("technology/makerspaces", N3603)),"makerspaces",ISNUMBER(SEARCH("technology/space exploration", N3603)),"space exploration",ISNUMBER(SEARCH("technology/wearables", N3603)),"wearables",ISNUMBER(SEARCH("technology/web", N3603)),"web",ISNUMBER(SEARCH("theater/musical", N3603)),"musical",ISNUMBER(SEARCH("theater/plays", N3603)),"plays",ISNUMBER(SEARCH("theater/spaces", N3603)),"spaces")</f>
        <v>plays</v>
      </c>
      <c r="S3603" s="6">
        <f t="shared" si="283"/>
        <v>41990.99863425926</v>
      </c>
      <c r="T3603" s="6">
        <f t="shared" si="284"/>
        <v>42020.99863425926</v>
      </c>
    </row>
    <row r="3604" spans="1:20" ht="48" hidden="1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tr">
        <f t="shared" si="282"/>
        <v>theater</v>
      </c>
      <c r="R3604" t="str" cm="1">
        <f t="array" ref="R3604">_xlfn.IFS(ISNUMBER(SEARCH("film &amp; video/television", N3604)),"television",ISNUMBER(SEARCH("film &amp; video/animation", N3604)),"animation",ISNUMBER(SEARCH("film &amp; video/documentary", N3604)),"documentary",ISNUMBER(SEARCH("film &amp; video/drama", N3604)),"drama",ISNUMBER(SEARCH("film &amp; video/science fiction", N3604)),"science fiction",ISNUMBER(SEARCH("film &amp; video/shorts", N3604)),"shorts",ISNUMBER(SEARCH("food/food trucks", N3604)),"food trucks",ISNUMBER(SEARCH("food/restaurants", N3604)),"restaurants",ISNUMBER(SEARCH("food/small batch", N3604)),"small batch",ISNUMBER(SEARCH("games/mobile games", N3604)),"mobile games",ISNUMBER(SEARCH("games/tabletop games", N3604)),"tabletop games",ISNUMBER(SEARCH("games/video games", N3604)),"video games",ISNUMBER(SEARCH("music/classical music", N3604)),"classical music",ISNUMBER(SEARCH("music/electronic music", N3604)),"electronic music",ISNUMBER(SEARCH("music/faith", N3604)),"faith",ISNUMBER(SEARCH("music/indie rock", N3604)),"indie rock",ISNUMBER(SEARCH("music/jazz", N3604)),"jazz",ISNUMBER(SEARCH("music/metal", N3604)),"metal",ISNUMBER(SEARCH("music/pop", N3604)),"pop",ISNUMBER(SEARCH("music/rock", N3604)),"rock",ISNUMBER(SEARCH("music/world music", N3604)),"world music",ISNUMBER(SEARCH("journalism/audio", N3604)),"audio",ISNUMBER(SEARCH("photography/nature", N3604)),"nature",ISNUMBER(SEARCH("photography/people", N3604)),"people",ISNUMBER(SEARCH("photography/photobooks", N3604)),"photobooks",ISNUMBER(SEARCH("photography/places", N3604)),"places",ISNUMBER(SEARCH("publishing/art books", N3604)),"art books",ISNUMBER(SEARCH("publishing/children's books", N3604)),"children's books",ISNUMBER(SEARCH("publishing/fiction", N3604)),"fiction",ISNUMBER(SEARCH("publishing/nonfiction", N3604)),"nonfiction",ISNUMBER(SEARCH("publishing/radio &amp; podcasts", N3604)),"radio &amp; podcasts",ISNUMBER(SEARCH("publishing/translations", N3604)),"translations",ISNUMBER(SEARCH("technology/gadgets", N3604)),"gadgets",ISNUMBER(SEARCH("technology/hardware", N3604)),"hardware",ISNUMBER(SEARCH("technology/makerspaces", N3604)),"makerspaces",ISNUMBER(SEARCH("technology/space exploration", N3604)),"space exploration",ISNUMBER(SEARCH("technology/wearables", N3604)),"wearables",ISNUMBER(SEARCH("technology/web", N3604)),"web",ISNUMBER(SEARCH("theater/musical", N3604)),"musical",ISNUMBER(SEARCH("theater/plays", N3604)),"plays",ISNUMBER(SEARCH("theater/spaces", N3604)),"spaces")</f>
        <v>plays</v>
      </c>
      <c r="S3604" s="6">
        <f t="shared" si="283"/>
        <v>42447.894432870366</v>
      </c>
      <c r="T3604" s="6">
        <f t="shared" si="284"/>
        <v>42507.894432870366</v>
      </c>
    </row>
    <row r="3605" spans="1:20" ht="48" hidden="1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tr">
        <f t="shared" si="282"/>
        <v>theater</v>
      </c>
      <c r="R3605" t="str" cm="1">
        <f t="array" ref="R3605">_xlfn.IFS(ISNUMBER(SEARCH("film &amp; video/television", N3605)),"television",ISNUMBER(SEARCH("film &amp; video/animation", N3605)),"animation",ISNUMBER(SEARCH("film &amp; video/documentary", N3605)),"documentary",ISNUMBER(SEARCH("film &amp; video/drama", N3605)),"drama",ISNUMBER(SEARCH("film &amp; video/science fiction", N3605)),"science fiction",ISNUMBER(SEARCH("film &amp; video/shorts", N3605)),"shorts",ISNUMBER(SEARCH("food/food trucks", N3605)),"food trucks",ISNUMBER(SEARCH("food/restaurants", N3605)),"restaurants",ISNUMBER(SEARCH("food/small batch", N3605)),"small batch",ISNUMBER(SEARCH("games/mobile games", N3605)),"mobile games",ISNUMBER(SEARCH("games/tabletop games", N3605)),"tabletop games",ISNUMBER(SEARCH("games/video games", N3605)),"video games",ISNUMBER(SEARCH("music/classical music", N3605)),"classical music",ISNUMBER(SEARCH("music/electronic music", N3605)),"electronic music",ISNUMBER(SEARCH("music/faith", N3605)),"faith",ISNUMBER(SEARCH("music/indie rock", N3605)),"indie rock",ISNUMBER(SEARCH("music/jazz", N3605)),"jazz",ISNUMBER(SEARCH("music/metal", N3605)),"metal",ISNUMBER(SEARCH("music/pop", N3605)),"pop",ISNUMBER(SEARCH("music/rock", N3605)),"rock",ISNUMBER(SEARCH("music/world music", N3605)),"world music",ISNUMBER(SEARCH("journalism/audio", N3605)),"audio",ISNUMBER(SEARCH("photography/nature", N3605)),"nature",ISNUMBER(SEARCH("photography/people", N3605)),"people",ISNUMBER(SEARCH("photography/photobooks", N3605)),"photobooks",ISNUMBER(SEARCH("photography/places", N3605)),"places",ISNUMBER(SEARCH("publishing/art books", N3605)),"art books",ISNUMBER(SEARCH("publishing/children's books", N3605)),"children's books",ISNUMBER(SEARCH("publishing/fiction", N3605)),"fiction",ISNUMBER(SEARCH("publishing/nonfiction", N3605)),"nonfiction",ISNUMBER(SEARCH("publishing/radio &amp; podcasts", N3605)),"radio &amp; podcasts",ISNUMBER(SEARCH("publishing/translations", N3605)),"translations",ISNUMBER(SEARCH("technology/gadgets", N3605)),"gadgets",ISNUMBER(SEARCH("technology/hardware", N3605)),"hardware",ISNUMBER(SEARCH("technology/makerspaces", N3605)),"makerspaces",ISNUMBER(SEARCH("technology/space exploration", N3605)),"space exploration",ISNUMBER(SEARCH("technology/wearables", N3605)),"wearables",ISNUMBER(SEARCH("technology/web", N3605)),"web",ISNUMBER(SEARCH("theater/musical", N3605)),"musical",ISNUMBER(SEARCH("theater/plays", N3605)),"plays",ISNUMBER(SEARCH("theater/spaces", N3605)),"spaces")</f>
        <v>plays</v>
      </c>
      <c r="S3605" s="6">
        <f t="shared" si="283"/>
        <v>42283.864351851851</v>
      </c>
      <c r="T3605" s="6">
        <f t="shared" si="284"/>
        <v>42313.906018518523</v>
      </c>
    </row>
    <row r="3606" spans="1:20" ht="48" hidden="1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tr">
        <f t="shared" si="282"/>
        <v>theater</v>
      </c>
      <c r="R3606" t="str" cm="1">
        <f t="array" ref="R3606">_xlfn.IFS(ISNUMBER(SEARCH("film &amp; video/television", N3606)),"television",ISNUMBER(SEARCH("film &amp; video/animation", N3606)),"animation",ISNUMBER(SEARCH("film &amp; video/documentary", N3606)),"documentary",ISNUMBER(SEARCH("film &amp; video/drama", N3606)),"drama",ISNUMBER(SEARCH("film &amp; video/science fiction", N3606)),"science fiction",ISNUMBER(SEARCH("film &amp; video/shorts", N3606)),"shorts",ISNUMBER(SEARCH("food/food trucks", N3606)),"food trucks",ISNUMBER(SEARCH("food/restaurants", N3606)),"restaurants",ISNUMBER(SEARCH("food/small batch", N3606)),"small batch",ISNUMBER(SEARCH("games/mobile games", N3606)),"mobile games",ISNUMBER(SEARCH("games/tabletop games", N3606)),"tabletop games",ISNUMBER(SEARCH("games/video games", N3606)),"video games",ISNUMBER(SEARCH("music/classical music", N3606)),"classical music",ISNUMBER(SEARCH("music/electronic music", N3606)),"electronic music",ISNUMBER(SEARCH("music/faith", N3606)),"faith",ISNUMBER(SEARCH("music/indie rock", N3606)),"indie rock",ISNUMBER(SEARCH("music/jazz", N3606)),"jazz",ISNUMBER(SEARCH("music/metal", N3606)),"metal",ISNUMBER(SEARCH("music/pop", N3606)),"pop",ISNUMBER(SEARCH("music/rock", N3606)),"rock",ISNUMBER(SEARCH("music/world music", N3606)),"world music",ISNUMBER(SEARCH("journalism/audio", N3606)),"audio",ISNUMBER(SEARCH("photography/nature", N3606)),"nature",ISNUMBER(SEARCH("photography/people", N3606)),"people",ISNUMBER(SEARCH("photography/photobooks", N3606)),"photobooks",ISNUMBER(SEARCH("photography/places", N3606)),"places",ISNUMBER(SEARCH("publishing/art books", N3606)),"art books",ISNUMBER(SEARCH("publishing/children's books", N3606)),"children's books",ISNUMBER(SEARCH("publishing/fiction", N3606)),"fiction",ISNUMBER(SEARCH("publishing/nonfiction", N3606)),"nonfiction",ISNUMBER(SEARCH("publishing/radio &amp; podcasts", N3606)),"radio &amp; podcasts",ISNUMBER(SEARCH("publishing/translations", N3606)),"translations",ISNUMBER(SEARCH("technology/gadgets", N3606)),"gadgets",ISNUMBER(SEARCH("technology/hardware", N3606)),"hardware",ISNUMBER(SEARCH("technology/makerspaces", N3606)),"makerspaces",ISNUMBER(SEARCH("technology/space exploration", N3606)),"space exploration",ISNUMBER(SEARCH("technology/wearables", N3606)),"wearables",ISNUMBER(SEARCH("technology/web", N3606)),"web",ISNUMBER(SEARCH("theater/musical", N3606)),"musical",ISNUMBER(SEARCH("theater/plays", N3606)),"plays",ISNUMBER(SEARCH("theater/spaces", N3606)),"spaces")</f>
        <v>plays</v>
      </c>
      <c r="S3606" s="6">
        <f t="shared" si="283"/>
        <v>42483.015694444446</v>
      </c>
      <c r="T3606" s="6">
        <f t="shared" si="284"/>
        <v>42489.290972222225</v>
      </c>
    </row>
    <row r="3607" spans="1:20" ht="48" hidden="1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tr">
        <f t="shared" si="282"/>
        <v>theater</v>
      </c>
      <c r="R3607" t="str" cm="1">
        <f t="array" ref="R3607">_xlfn.IFS(ISNUMBER(SEARCH("film &amp; video/television", N3607)),"television",ISNUMBER(SEARCH("film &amp; video/animation", N3607)),"animation",ISNUMBER(SEARCH("film &amp; video/documentary", N3607)),"documentary",ISNUMBER(SEARCH("film &amp; video/drama", N3607)),"drama",ISNUMBER(SEARCH("film &amp; video/science fiction", N3607)),"science fiction",ISNUMBER(SEARCH("film &amp; video/shorts", N3607)),"shorts",ISNUMBER(SEARCH("food/food trucks", N3607)),"food trucks",ISNUMBER(SEARCH("food/restaurants", N3607)),"restaurants",ISNUMBER(SEARCH("food/small batch", N3607)),"small batch",ISNUMBER(SEARCH("games/mobile games", N3607)),"mobile games",ISNUMBER(SEARCH("games/tabletop games", N3607)),"tabletop games",ISNUMBER(SEARCH("games/video games", N3607)),"video games",ISNUMBER(SEARCH("music/classical music", N3607)),"classical music",ISNUMBER(SEARCH("music/electronic music", N3607)),"electronic music",ISNUMBER(SEARCH("music/faith", N3607)),"faith",ISNUMBER(SEARCH("music/indie rock", N3607)),"indie rock",ISNUMBER(SEARCH("music/jazz", N3607)),"jazz",ISNUMBER(SEARCH("music/metal", N3607)),"metal",ISNUMBER(SEARCH("music/pop", N3607)),"pop",ISNUMBER(SEARCH("music/rock", N3607)),"rock",ISNUMBER(SEARCH("music/world music", N3607)),"world music",ISNUMBER(SEARCH("journalism/audio", N3607)),"audio",ISNUMBER(SEARCH("photography/nature", N3607)),"nature",ISNUMBER(SEARCH("photography/people", N3607)),"people",ISNUMBER(SEARCH("photography/photobooks", N3607)),"photobooks",ISNUMBER(SEARCH("photography/places", N3607)),"places",ISNUMBER(SEARCH("publishing/art books", N3607)),"art books",ISNUMBER(SEARCH("publishing/children's books", N3607)),"children's books",ISNUMBER(SEARCH("publishing/fiction", N3607)),"fiction",ISNUMBER(SEARCH("publishing/nonfiction", N3607)),"nonfiction",ISNUMBER(SEARCH("publishing/radio &amp; podcasts", N3607)),"radio &amp; podcasts",ISNUMBER(SEARCH("publishing/translations", N3607)),"translations",ISNUMBER(SEARCH("technology/gadgets", N3607)),"gadgets",ISNUMBER(SEARCH("technology/hardware", N3607)),"hardware",ISNUMBER(SEARCH("technology/makerspaces", N3607)),"makerspaces",ISNUMBER(SEARCH("technology/space exploration", N3607)),"space exploration",ISNUMBER(SEARCH("technology/wearables", N3607)),"wearables",ISNUMBER(SEARCH("technology/web", N3607)),"web",ISNUMBER(SEARCH("theater/musical", N3607)),"musical",ISNUMBER(SEARCH("theater/plays", N3607)),"plays",ISNUMBER(SEARCH("theater/spaces", N3607)),"spaces")</f>
        <v>plays</v>
      </c>
      <c r="S3607" s="6">
        <f t="shared" si="283"/>
        <v>42383.793124999997</v>
      </c>
      <c r="T3607" s="6">
        <f t="shared" si="284"/>
        <v>42413.793124999997</v>
      </c>
    </row>
    <row r="3608" spans="1:20" ht="48" hidden="1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tr">
        <f t="shared" si="282"/>
        <v>theater</v>
      </c>
      <c r="R3608" t="str" cm="1">
        <f t="array" ref="R3608">_xlfn.IFS(ISNUMBER(SEARCH("film &amp; video/television", N3608)),"television",ISNUMBER(SEARCH("film &amp; video/animation", N3608)),"animation",ISNUMBER(SEARCH("film &amp; video/documentary", N3608)),"documentary",ISNUMBER(SEARCH("film &amp; video/drama", N3608)),"drama",ISNUMBER(SEARCH("film &amp; video/science fiction", N3608)),"science fiction",ISNUMBER(SEARCH("film &amp; video/shorts", N3608)),"shorts",ISNUMBER(SEARCH("food/food trucks", N3608)),"food trucks",ISNUMBER(SEARCH("food/restaurants", N3608)),"restaurants",ISNUMBER(SEARCH("food/small batch", N3608)),"small batch",ISNUMBER(SEARCH("games/mobile games", N3608)),"mobile games",ISNUMBER(SEARCH("games/tabletop games", N3608)),"tabletop games",ISNUMBER(SEARCH("games/video games", N3608)),"video games",ISNUMBER(SEARCH("music/classical music", N3608)),"classical music",ISNUMBER(SEARCH("music/electronic music", N3608)),"electronic music",ISNUMBER(SEARCH("music/faith", N3608)),"faith",ISNUMBER(SEARCH("music/indie rock", N3608)),"indie rock",ISNUMBER(SEARCH("music/jazz", N3608)),"jazz",ISNUMBER(SEARCH("music/metal", N3608)),"metal",ISNUMBER(SEARCH("music/pop", N3608)),"pop",ISNUMBER(SEARCH("music/rock", N3608)),"rock",ISNUMBER(SEARCH("music/world music", N3608)),"world music",ISNUMBER(SEARCH("journalism/audio", N3608)),"audio",ISNUMBER(SEARCH("photography/nature", N3608)),"nature",ISNUMBER(SEARCH("photography/people", N3608)),"people",ISNUMBER(SEARCH("photography/photobooks", N3608)),"photobooks",ISNUMBER(SEARCH("photography/places", N3608)),"places",ISNUMBER(SEARCH("publishing/art books", N3608)),"art books",ISNUMBER(SEARCH("publishing/children's books", N3608)),"children's books",ISNUMBER(SEARCH("publishing/fiction", N3608)),"fiction",ISNUMBER(SEARCH("publishing/nonfiction", N3608)),"nonfiction",ISNUMBER(SEARCH("publishing/radio &amp; podcasts", N3608)),"radio &amp; podcasts",ISNUMBER(SEARCH("publishing/translations", N3608)),"translations",ISNUMBER(SEARCH("technology/gadgets", N3608)),"gadgets",ISNUMBER(SEARCH("technology/hardware", N3608)),"hardware",ISNUMBER(SEARCH("technology/makerspaces", N3608)),"makerspaces",ISNUMBER(SEARCH("technology/space exploration", N3608)),"space exploration",ISNUMBER(SEARCH("technology/wearables", N3608)),"wearables",ISNUMBER(SEARCH("technology/web", N3608)),"web",ISNUMBER(SEARCH("theater/musical", N3608)),"musical",ISNUMBER(SEARCH("theater/plays", N3608)),"plays",ISNUMBER(SEARCH("theater/spaces", N3608)),"spaces")</f>
        <v>plays</v>
      </c>
      <c r="S3608" s="6">
        <f t="shared" si="283"/>
        <v>42566.604826388888</v>
      </c>
      <c r="T3608" s="6">
        <f t="shared" si="284"/>
        <v>42596.604826388888</v>
      </c>
    </row>
    <row r="3609" spans="1:20" ht="32" hidden="1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tr">
        <f t="shared" si="282"/>
        <v>theater</v>
      </c>
      <c r="R3609" t="str" cm="1">
        <f t="array" ref="R3609">_xlfn.IFS(ISNUMBER(SEARCH("film &amp; video/television", N3609)),"television",ISNUMBER(SEARCH("film &amp; video/animation", N3609)),"animation",ISNUMBER(SEARCH("film &amp; video/documentary", N3609)),"documentary",ISNUMBER(SEARCH("film &amp; video/drama", N3609)),"drama",ISNUMBER(SEARCH("film &amp; video/science fiction", N3609)),"science fiction",ISNUMBER(SEARCH("film &amp; video/shorts", N3609)),"shorts",ISNUMBER(SEARCH("food/food trucks", N3609)),"food trucks",ISNUMBER(SEARCH("food/restaurants", N3609)),"restaurants",ISNUMBER(SEARCH("food/small batch", N3609)),"small batch",ISNUMBER(SEARCH("games/mobile games", N3609)),"mobile games",ISNUMBER(SEARCH("games/tabletop games", N3609)),"tabletop games",ISNUMBER(SEARCH("games/video games", N3609)),"video games",ISNUMBER(SEARCH("music/classical music", N3609)),"classical music",ISNUMBER(SEARCH("music/electronic music", N3609)),"electronic music",ISNUMBER(SEARCH("music/faith", N3609)),"faith",ISNUMBER(SEARCH("music/indie rock", N3609)),"indie rock",ISNUMBER(SEARCH("music/jazz", N3609)),"jazz",ISNUMBER(SEARCH("music/metal", N3609)),"metal",ISNUMBER(SEARCH("music/pop", N3609)),"pop",ISNUMBER(SEARCH("music/rock", N3609)),"rock",ISNUMBER(SEARCH("music/world music", N3609)),"world music",ISNUMBER(SEARCH("journalism/audio", N3609)),"audio",ISNUMBER(SEARCH("photography/nature", N3609)),"nature",ISNUMBER(SEARCH("photography/people", N3609)),"people",ISNUMBER(SEARCH("photography/photobooks", N3609)),"photobooks",ISNUMBER(SEARCH("photography/places", N3609)),"places",ISNUMBER(SEARCH("publishing/art books", N3609)),"art books",ISNUMBER(SEARCH("publishing/children's books", N3609)),"children's books",ISNUMBER(SEARCH("publishing/fiction", N3609)),"fiction",ISNUMBER(SEARCH("publishing/nonfiction", N3609)),"nonfiction",ISNUMBER(SEARCH("publishing/radio &amp; podcasts", N3609)),"radio &amp; podcasts",ISNUMBER(SEARCH("publishing/translations", N3609)),"translations",ISNUMBER(SEARCH("technology/gadgets", N3609)),"gadgets",ISNUMBER(SEARCH("technology/hardware", N3609)),"hardware",ISNUMBER(SEARCH("technology/makerspaces", N3609)),"makerspaces",ISNUMBER(SEARCH("technology/space exploration", N3609)),"space exploration",ISNUMBER(SEARCH("technology/wearables", N3609)),"wearables",ISNUMBER(SEARCH("technology/web", N3609)),"web",ISNUMBER(SEARCH("theater/musical", N3609)),"musical",ISNUMBER(SEARCH("theater/plays", N3609)),"plays",ISNUMBER(SEARCH("theater/spaces", N3609)),"spaces")</f>
        <v>plays</v>
      </c>
      <c r="S3609" s="6">
        <f t="shared" si="283"/>
        <v>42338.963912037041</v>
      </c>
      <c r="T3609" s="6">
        <f t="shared" si="284"/>
        <v>42353</v>
      </c>
    </row>
    <row r="3610" spans="1:20" ht="48" hidden="1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tr">
        <f t="shared" si="282"/>
        <v>theater</v>
      </c>
      <c r="R3610" t="str" cm="1">
        <f t="array" ref="R3610">_xlfn.IFS(ISNUMBER(SEARCH("film &amp; video/television", N3610)),"television",ISNUMBER(SEARCH("film &amp; video/animation", N3610)),"animation",ISNUMBER(SEARCH("film &amp; video/documentary", N3610)),"documentary",ISNUMBER(SEARCH("film &amp; video/drama", N3610)),"drama",ISNUMBER(SEARCH("film &amp; video/science fiction", N3610)),"science fiction",ISNUMBER(SEARCH("film &amp; video/shorts", N3610)),"shorts",ISNUMBER(SEARCH("food/food trucks", N3610)),"food trucks",ISNUMBER(SEARCH("food/restaurants", N3610)),"restaurants",ISNUMBER(SEARCH("food/small batch", N3610)),"small batch",ISNUMBER(SEARCH("games/mobile games", N3610)),"mobile games",ISNUMBER(SEARCH("games/tabletop games", N3610)),"tabletop games",ISNUMBER(SEARCH("games/video games", N3610)),"video games",ISNUMBER(SEARCH("music/classical music", N3610)),"classical music",ISNUMBER(SEARCH("music/electronic music", N3610)),"electronic music",ISNUMBER(SEARCH("music/faith", N3610)),"faith",ISNUMBER(SEARCH("music/indie rock", N3610)),"indie rock",ISNUMBER(SEARCH("music/jazz", N3610)),"jazz",ISNUMBER(SEARCH("music/metal", N3610)),"metal",ISNUMBER(SEARCH("music/pop", N3610)),"pop",ISNUMBER(SEARCH("music/rock", N3610)),"rock",ISNUMBER(SEARCH("music/world music", N3610)),"world music",ISNUMBER(SEARCH("journalism/audio", N3610)),"audio",ISNUMBER(SEARCH("photography/nature", N3610)),"nature",ISNUMBER(SEARCH("photography/people", N3610)),"people",ISNUMBER(SEARCH("photography/photobooks", N3610)),"photobooks",ISNUMBER(SEARCH("photography/places", N3610)),"places",ISNUMBER(SEARCH("publishing/art books", N3610)),"art books",ISNUMBER(SEARCH("publishing/children's books", N3610)),"children's books",ISNUMBER(SEARCH("publishing/fiction", N3610)),"fiction",ISNUMBER(SEARCH("publishing/nonfiction", N3610)),"nonfiction",ISNUMBER(SEARCH("publishing/radio &amp; podcasts", N3610)),"radio &amp; podcasts",ISNUMBER(SEARCH("publishing/translations", N3610)),"translations",ISNUMBER(SEARCH("technology/gadgets", N3610)),"gadgets",ISNUMBER(SEARCH("technology/hardware", N3610)),"hardware",ISNUMBER(SEARCH("technology/makerspaces", N3610)),"makerspaces",ISNUMBER(SEARCH("technology/space exploration", N3610)),"space exploration",ISNUMBER(SEARCH("technology/wearables", N3610)),"wearables",ISNUMBER(SEARCH("technology/web", N3610)),"web",ISNUMBER(SEARCH("theater/musical", N3610)),"musical",ISNUMBER(SEARCH("theater/plays", N3610)),"plays",ISNUMBER(SEARCH("theater/spaces", N3610)),"spaces")</f>
        <v>plays</v>
      </c>
      <c r="S3610" s="6">
        <f t="shared" si="283"/>
        <v>42506.709375000006</v>
      </c>
      <c r="T3610" s="6">
        <f t="shared" si="284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tr">
        <f t="shared" si="282"/>
        <v>theater</v>
      </c>
      <c r="R3611" t="str" cm="1">
        <f t="array" ref="R3611">_xlfn.IFS(ISNUMBER(SEARCH("film &amp; video/television", N3611)),"television",ISNUMBER(SEARCH("film &amp; video/animation", N3611)),"animation",ISNUMBER(SEARCH("film &amp; video/documentary", N3611)),"documentary",ISNUMBER(SEARCH("film &amp; video/drama", N3611)),"drama",ISNUMBER(SEARCH("film &amp; video/science fiction", N3611)),"science fiction",ISNUMBER(SEARCH("film &amp; video/shorts", N3611)),"shorts",ISNUMBER(SEARCH("food/food trucks", N3611)),"food trucks",ISNUMBER(SEARCH("food/restaurants", N3611)),"restaurants",ISNUMBER(SEARCH("food/small batch", N3611)),"small batch",ISNUMBER(SEARCH("games/mobile games", N3611)),"mobile games",ISNUMBER(SEARCH("games/tabletop games", N3611)),"tabletop games",ISNUMBER(SEARCH("games/video games", N3611)),"video games",ISNUMBER(SEARCH("music/classical music", N3611)),"classical music",ISNUMBER(SEARCH("music/electronic music", N3611)),"electronic music",ISNUMBER(SEARCH("music/faith", N3611)),"faith",ISNUMBER(SEARCH("music/indie rock", N3611)),"indie rock",ISNUMBER(SEARCH("music/jazz", N3611)),"jazz",ISNUMBER(SEARCH("music/metal", N3611)),"metal",ISNUMBER(SEARCH("music/pop", N3611)),"pop",ISNUMBER(SEARCH("music/rock", N3611)),"rock",ISNUMBER(SEARCH("music/world music", N3611)),"world music",ISNUMBER(SEARCH("journalism/audio", N3611)),"audio",ISNUMBER(SEARCH("photography/nature", N3611)),"nature",ISNUMBER(SEARCH("photography/people", N3611)),"people",ISNUMBER(SEARCH("photography/photobooks", N3611)),"photobooks",ISNUMBER(SEARCH("photography/places", N3611)),"places",ISNUMBER(SEARCH("publishing/art books", N3611)),"art books",ISNUMBER(SEARCH("publishing/children's books", N3611)),"children's books",ISNUMBER(SEARCH("publishing/fiction", N3611)),"fiction",ISNUMBER(SEARCH("publishing/nonfiction", N3611)),"nonfiction",ISNUMBER(SEARCH("publishing/radio &amp; podcasts", N3611)),"radio &amp; podcasts",ISNUMBER(SEARCH("publishing/translations", N3611)),"translations",ISNUMBER(SEARCH("technology/gadgets", N3611)),"gadgets",ISNUMBER(SEARCH("technology/hardware", N3611)),"hardware",ISNUMBER(SEARCH("technology/makerspaces", N3611)),"makerspaces",ISNUMBER(SEARCH("technology/space exploration", N3611)),"space exploration",ISNUMBER(SEARCH("technology/wearables", N3611)),"wearables",ISNUMBER(SEARCH("technology/web", N3611)),"web",ISNUMBER(SEARCH("theater/musical", N3611)),"musical",ISNUMBER(SEARCH("theater/plays", N3611)),"plays",ISNUMBER(SEARCH("theater/spaces", N3611)),"spaces")</f>
        <v>plays</v>
      </c>
      <c r="S3611" s="6">
        <f t="shared" si="283"/>
        <v>42429.991724537031</v>
      </c>
      <c r="T3611" s="6">
        <f t="shared" si="284"/>
        <v>42459.950057870374</v>
      </c>
    </row>
    <row r="3612" spans="1:20" ht="48" hidden="1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tr">
        <f t="shared" si="282"/>
        <v>theater</v>
      </c>
      <c r="R3612" t="str" cm="1">
        <f t="array" ref="R3612">_xlfn.IFS(ISNUMBER(SEARCH("film &amp; video/television", N3612)),"television",ISNUMBER(SEARCH("film &amp; video/animation", N3612)),"animation",ISNUMBER(SEARCH("film &amp; video/documentary", N3612)),"documentary",ISNUMBER(SEARCH("film &amp; video/drama", N3612)),"drama",ISNUMBER(SEARCH("film &amp; video/science fiction", N3612)),"science fiction",ISNUMBER(SEARCH("film &amp; video/shorts", N3612)),"shorts",ISNUMBER(SEARCH("food/food trucks", N3612)),"food trucks",ISNUMBER(SEARCH("food/restaurants", N3612)),"restaurants",ISNUMBER(SEARCH("food/small batch", N3612)),"small batch",ISNUMBER(SEARCH("games/mobile games", N3612)),"mobile games",ISNUMBER(SEARCH("games/tabletop games", N3612)),"tabletop games",ISNUMBER(SEARCH("games/video games", N3612)),"video games",ISNUMBER(SEARCH("music/classical music", N3612)),"classical music",ISNUMBER(SEARCH("music/electronic music", N3612)),"electronic music",ISNUMBER(SEARCH("music/faith", N3612)),"faith",ISNUMBER(SEARCH("music/indie rock", N3612)),"indie rock",ISNUMBER(SEARCH("music/jazz", N3612)),"jazz",ISNUMBER(SEARCH("music/metal", N3612)),"metal",ISNUMBER(SEARCH("music/pop", N3612)),"pop",ISNUMBER(SEARCH("music/rock", N3612)),"rock",ISNUMBER(SEARCH("music/world music", N3612)),"world music",ISNUMBER(SEARCH("journalism/audio", N3612)),"audio",ISNUMBER(SEARCH("photography/nature", N3612)),"nature",ISNUMBER(SEARCH("photography/people", N3612)),"people",ISNUMBER(SEARCH("photography/photobooks", N3612)),"photobooks",ISNUMBER(SEARCH("photography/places", N3612)),"places",ISNUMBER(SEARCH("publishing/art books", N3612)),"art books",ISNUMBER(SEARCH("publishing/children's books", N3612)),"children's books",ISNUMBER(SEARCH("publishing/fiction", N3612)),"fiction",ISNUMBER(SEARCH("publishing/nonfiction", N3612)),"nonfiction",ISNUMBER(SEARCH("publishing/radio &amp; podcasts", N3612)),"radio &amp; podcasts",ISNUMBER(SEARCH("publishing/translations", N3612)),"translations",ISNUMBER(SEARCH("technology/gadgets", N3612)),"gadgets",ISNUMBER(SEARCH("technology/hardware", N3612)),"hardware",ISNUMBER(SEARCH("technology/makerspaces", N3612)),"makerspaces",ISNUMBER(SEARCH("technology/space exploration", N3612)),"space exploration",ISNUMBER(SEARCH("technology/wearables", N3612)),"wearables",ISNUMBER(SEARCH("technology/web", N3612)),"web",ISNUMBER(SEARCH("theater/musical", N3612)),"musical",ISNUMBER(SEARCH("theater/plays", N3612)),"plays",ISNUMBER(SEARCH("theater/spaces", N3612)),"spaces")</f>
        <v>plays</v>
      </c>
      <c r="S3612" s="6">
        <f t="shared" si="283"/>
        <v>42203.432129629626</v>
      </c>
      <c r="T3612" s="6">
        <f t="shared" si="284"/>
        <v>42233.432129629626</v>
      </c>
    </row>
    <row r="3613" spans="1:20" ht="48" hidden="1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tr">
        <f t="shared" si="282"/>
        <v>theater</v>
      </c>
      <c r="R3613" t="str" cm="1">
        <f t="array" ref="R3613">_xlfn.IFS(ISNUMBER(SEARCH("film &amp; video/television", N3613)),"television",ISNUMBER(SEARCH("film &amp; video/animation", N3613)),"animation",ISNUMBER(SEARCH("film &amp; video/documentary", N3613)),"documentary",ISNUMBER(SEARCH("film &amp; video/drama", N3613)),"drama",ISNUMBER(SEARCH("film &amp; video/science fiction", N3613)),"science fiction",ISNUMBER(SEARCH("film &amp; video/shorts", N3613)),"shorts",ISNUMBER(SEARCH("food/food trucks", N3613)),"food trucks",ISNUMBER(SEARCH("food/restaurants", N3613)),"restaurants",ISNUMBER(SEARCH("food/small batch", N3613)),"small batch",ISNUMBER(SEARCH("games/mobile games", N3613)),"mobile games",ISNUMBER(SEARCH("games/tabletop games", N3613)),"tabletop games",ISNUMBER(SEARCH("games/video games", N3613)),"video games",ISNUMBER(SEARCH("music/classical music", N3613)),"classical music",ISNUMBER(SEARCH("music/electronic music", N3613)),"electronic music",ISNUMBER(SEARCH("music/faith", N3613)),"faith",ISNUMBER(SEARCH("music/indie rock", N3613)),"indie rock",ISNUMBER(SEARCH("music/jazz", N3613)),"jazz",ISNUMBER(SEARCH("music/metal", N3613)),"metal",ISNUMBER(SEARCH("music/pop", N3613)),"pop",ISNUMBER(SEARCH("music/rock", N3613)),"rock",ISNUMBER(SEARCH("music/world music", N3613)),"world music",ISNUMBER(SEARCH("journalism/audio", N3613)),"audio",ISNUMBER(SEARCH("photography/nature", N3613)),"nature",ISNUMBER(SEARCH("photography/people", N3613)),"people",ISNUMBER(SEARCH("photography/photobooks", N3613)),"photobooks",ISNUMBER(SEARCH("photography/places", N3613)),"places",ISNUMBER(SEARCH("publishing/art books", N3613)),"art books",ISNUMBER(SEARCH("publishing/children's books", N3613)),"children's books",ISNUMBER(SEARCH("publishing/fiction", N3613)),"fiction",ISNUMBER(SEARCH("publishing/nonfiction", N3613)),"nonfiction",ISNUMBER(SEARCH("publishing/radio &amp; podcasts", N3613)),"radio &amp; podcasts",ISNUMBER(SEARCH("publishing/translations", N3613)),"translations",ISNUMBER(SEARCH("technology/gadgets", N3613)),"gadgets",ISNUMBER(SEARCH("technology/hardware", N3613)),"hardware",ISNUMBER(SEARCH("technology/makerspaces", N3613)),"makerspaces",ISNUMBER(SEARCH("technology/space exploration", N3613)),"space exploration",ISNUMBER(SEARCH("technology/wearables", N3613)),"wearables",ISNUMBER(SEARCH("technology/web", N3613)),"web",ISNUMBER(SEARCH("theater/musical", N3613)),"musical",ISNUMBER(SEARCH("theater/plays", N3613)),"plays",ISNUMBER(SEARCH("theater/spaces", N3613)),"spaces")</f>
        <v>plays</v>
      </c>
      <c r="S3613" s="6">
        <f t="shared" si="283"/>
        <v>42072.370381944449</v>
      </c>
      <c r="T3613" s="6">
        <f t="shared" si="284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tr">
        <f t="shared" si="282"/>
        <v>theater</v>
      </c>
      <c r="R3614" t="str" cm="1">
        <f t="array" ref="R3614">_xlfn.IFS(ISNUMBER(SEARCH("film &amp; video/television", N3614)),"television",ISNUMBER(SEARCH("film &amp; video/animation", N3614)),"animation",ISNUMBER(SEARCH("film &amp; video/documentary", N3614)),"documentary",ISNUMBER(SEARCH("film &amp; video/drama", N3614)),"drama",ISNUMBER(SEARCH("film &amp; video/science fiction", N3614)),"science fiction",ISNUMBER(SEARCH("film &amp; video/shorts", N3614)),"shorts",ISNUMBER(SEARCH("food/food trucks", N3614)),"food trucks",ISNUMBER(SEARCH("food/restaurants", N3614)),"restaurants",ISNUMBER(SEARCH("food/small batch", N3614)),"small batch",ISNUMBER(SEARCH("games/mobile games", N3614)),"mobile games",ISNUMBER(SEARCH("games/tabletop games", N3614)),"tabletop games",ISNUMBER(SEARCH("games/video games", N3614)),"video games",ISNUMBER(SEARCH("music/classical music", N3614)),"classical music",ISNUMBER(SEARCH("music/electronic music", N3614)),"electronic music",ISNUMBER(SEARCH("music/faith", N3614)),"faith",ISNUMBER(SEARCH("music/indie rock", N3614)),"indie rock",ISNUMBER(SEARCH("music/jazz", N3614)),"jazz",ISNUMBER(SEARCH("music/metal", N3614)),"metal",ISNUMBER(SEARCH("music/pop", N3614)),"pop",ISNUMBER(SEARCH("music/rock", N3614)),"rock",ISNUMBER(SEARCH("music/world music", N3614)),"world music",ISNUMBER(SEARCH("journalism/audio", N3614)),"audio",ISNUMBER(SEARCH("photography/nature", N3614)),"nature",ISNUMBER(SEARCH("photography/people", N3614)),"people",ISNUMBER(SEARCH("photography/photobooks", N3614)),"photobooks",ISNUMBER(SEARCH("photography/places", N3614)),"places",ISNUMBER(SEARCH("publishing/art books", N3614)),"art books",ISNUMBER(SEARCH("publishing/children's books", N3614)),"children's books",ISNUMBER(SEARCH("publishing/fiction", N3614)),"fiction",ISNUMBER(SEARCH("publishing/nonfiction", N3614)),"nonfiction",ISNUMBER(SEARCH("publishing/radio &amp; podcasts", N3614)),"radio &amp; podcasts",ISNUMBER(SEARCH("publishing/translations", N3614)),"translations",ISNUMBER(SEARCH("technology/gadgets", N3614)),"gadgets",ISNUMBER(SEARCH("technology/hardware", N3614)),"hardware",ISNUMBER(SEARCH("technology/makerspaces", N3614)),"makerspaces",ISNUMBER(SEARCH("technology/space exploration", N3614)),"space exploration",ISNUMBER(SEARCH("technology/wearables", N3614)),"wearables",ISNUMBER(SEARCH("technology/web", N3614)),"web",ISNUMBER(SEARCH("theater/musical", N3614)),"musical",ISNUMBER(SEARCH("theater/plays", N3614)),"plays",ISNUMBER(SEARCH("theater/spaces", N3614)),"spaces")</f>
        <v>plays</v>
      </c>
      <c r="S3614" s="6">
        <f t="shared" si="283"/>
        <v>41789.726979166669</v>
      </c>
      <c r="T3614" s="6">
        <f t="shared" si="284"/>
        <v>41799.726979166669</v>
      </c>
    </row>
    <row r="3615" spans="1:20" ht="32" hidden="1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tr">
        <f t="shared" si="282"/>
        <v>theater</v>
      </c>
      <c r="R3615" t="str" cm="1">
        <f t="array" ref="R3615">_xlfn.IFS(ISNUMBER(SEARCH("film &amp; video/television", N3615)),"television",ISNUMBER(SEARCH("film &amp; video/animation", N3615)),"animation",ISNUMBER(SEARCH("film &amp; video/documentary", N3615)),"documentary",ISNUMBER(SEARCH("film &amp; video/drama", N3615)),"drama",ISNUMBER(SEARCH("film &amp; video/science fiction", N3615)),"science fiction",ISNUMBER(SEARCH("film &amp; video/shorts", N3615)),"shorts",ISNUMBER(SEARCH("food/food trucks", N3615)),"food trucks",ISNUMBER(SEARCH("food/restaurants", N3615)),"restaurants",ISNUMBER(SEARCH("food/small batch", N3615)),"small batch",ISNUMBER(SEARCH("games/mobile games", N3615)),"mobile games",ISNUMBER(SEARCH("games/tabletop games", N3615)),"tabletop games",ISNUMBER(SEARCH("games/video games", N3615)),"video games",ISNUMBER(SEARCH("music/classical music", N3615)),"classical music",ISNUMBER(SEARCH("music/electronic music", N3615)),"electronic music",ISNUMBER(SEARCH("music/faith", N3615)),"faith",ISNUMBER(SEARCH("music/indie rock", N3615)),"indie rock",ISNUMBER(SEARCH("music/jazz", N3615)),"jazz",ISNUMBER(SEARCH("music/metal", N3615)),"metal",ISNUMBER(SEARCH("music/pop", N3615)),"pop",ISNUMBER(SEARCH("music/rock", N3615)),"rock",ISNUMBER(SEARCH("music/world music", N3615)),"world music",ISNUMBER(SEARCH("journalism/audio", N3615)),"audio",ISNUMBER(SEARCH("photography/nature", N3615)),"nature",ISNUMBER(SEARCH("photography/people", N3615)),"people",ISNUMBER(SEARCH("photography/photobooks", N3615)),"photobooks",ISNUMBER(SEARCH("photography/places", N3615)),"places",ISNUMBER(SEARCH("publishing/art books", N3615)),"art books",ISNUMBER(SEARCH("publishing/children's books", N3615)),"children's books",ISNUMBER(SEARCH("publishing/fiction", N3615)),"fiction",ISNUMBER(SEARCH("publishing/nonfiction", N3615)),"nonfiction",ISNUMBER(SEARCH("publishing/radio &amp; podcasts", N3615)),"radio &amp; podcasts",ISNUMBER(SEARCH("publishing/translations", N3615)),"translations",ISNUMBER(SEARCH("technology/gadgets", N3615)),"gadgets",ISNUMBER(SEARCH("technology/hardware", N3615)),"hardware",ISNUMBER(SEARCH("technology/makerspaces", N3615)),"makerspaces",ISNUMBER(SEARCH("technology/space exploration", N3615)),"space exploration",ISNUMBER(SEARCH("technology/wearables", N3615)),"wearables",ISNUMBER(SEARCH("technology/web", N3615)),"web",ISNUMBER(SEARCH("theater/musical", N3615)),"musical",ISNUMBER(SEARCH("theater/plays", N3615)),"plays",ISNUMBER(SEARCH("theater/spaces", N3615)),"spaces")</f>
        <v>plays</v>
      </c>
      <c r="S3615" s="6">
        <f t="shared" si="283"/>
        <v>41788.58997685185</v>
      </c>
      <c r="T3615" s="6">
        <f t="shared" si="284"/>
        <v>41818.58997685185</v>
      </c>
    </row>
    <row r="3616" spans="1:20" ht="48" hidden="1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tr">
        <f t="shared" si="282"/>
        <v>theater</v>
      </c>
      <c r="R3616" t="str" cm="1">
        <f t="array" ref="R3616">_xlfn.IFS(ISNUMBER(SEARCH("film &amp; video/television", N3616)),"television",ISNUMBER(SEARCH("film &amp; video/animation", N3616)),"animation",ISNUMBER(SEARCH("film &amp; video/documentary", N3616)),"documentary",ISNUMBER(SEARCH("film &amp; video/drama", N3616)),"drama",ISNUMBER(SEARCH("film &amp; video/science fiction", N3616)),"science fiction",ISNUMBER(SEARCH("film &amp; video/shorts", N3616)),"shorts",ISNUMBER(SEARCH("food/food trucks", N3616)),"food trucks",ISNUMBER(SEARCH("food/restaurants", N3616)),"restaurants",ISNUMBER(SEARCH("food/small batch", N3616)),"small batch",ISNUMBER(SEARCH("games/mobile games", N3616)),"mobile games",ISNUMBER(SEARCH("games/tabletop games", N3616)),"tabletop games",ISNUMBER(SEARCH("games/video games", N3616)),"video games",ISNUMBER(SEARCH("music/classical music", N3616)),"classical music",ISNUMBER(SEARCH("music/electronic music", N3616)),"electronic music",ISNUMBER(SEARCH("music/faith", N3616)),"faith",ISNUMBER(SEARCH("music/indie rock", N3616)),"indie rock",ISNUMBER(SEARCH("music/jazz", N3616)),"jazz",ISNUMBER(SEARCH("music/metal", N3616)),"metal",ISNUMBER(SEARCH("music/pop", N3616)),"pop",ISNUMBER(SEARCH("music/rock", N3616)),"rock",ISNUMBER(SEARCH("music/world music", N3616)),"world music",ISNUMBER(SEARCH("journalism/audio", N3616)),"audio",ISNUMBER(SEARCH("photography/nature", N3616)),"nature",ISNUMBER(SEARCH("photography/people", N3616)),"people",ISNUMBER(SEARCH("photography/photobooks", N3616)),"photobooks",ISNUMBER(SEARCH("photography/places", N3616)),"places",ISNUMBER(SEARCH("publishing/art books", N3616)),"art books",ISNUMBER(SEARCH("publishing/children's books", N3616)),"children's books",ISNUMBER(SEARCH("publishing/fiction", N3616)),"fiction",ISNUMBER(SEARCH("publishing/nonfiction", N3616)),"nonfiction",ISNUMBER(SEARCH("publishing/radio &amp; podcasts", N3616)),"radio &amp; podcasts",ISNUMBER(SEARCH("publishing/translations", N3616)),"translations",ISNUMBER(SEARCH("technology/gadgets", N3616)),"gadgets",ISNUMBER(SEARCH("technology/hardware", N3616)),"hardware",ISNUMBER(SEARCH("technology/makerspaces", N3616)),"makerspaces",ISNUMBER(SEARCH("technology/space exploration", N3616)),"space exploration",ISNUMBER(SEARCH("technology/wearables", N3616)),"wearables",ISNUMBER(SEARCH("technology/web", N3616)),"web",ISNUMBER(SEARCH("theater/musical", N3616)),"musical",ISNUMBER(SEARCH("theater/plays", N3616)),"plays",ISNUMBER(SEARCH("theater/spaces", N3616)),"spaces")</f>
        <v>plays</v>
      </c>
      <c r="S3616" s="6">
        <f t="shared" si="283"/>
        <v>42144.041851851856</v>
      </c>
      <c r="T3616" s="6">
        <f t="shared" si="284"/>
        <v>42174.041851851856</v>
      </c>
    </row>
    <row r="3617" spans="1:20" ht="48" hidden="1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tr">
        <f t="shared" si="282"/>
        <v>theater</v>
      </c>
      <c r="R3617" t="str" cm="1">
        <f t="array" ref="R3617">_xlfn.IFS(ISNUMBER(SEARCH("film &amp; video/television", N3617)),"television",ISNUMBER(SEARCH("film &amp; video/animation", N3617)),"animation",ISNUMBER(SEARCH("film &amp; video/documentary", N3617)),"documentary",ISNUMBER(SEARCH("film &amp; video/drama", N3617)),"drama",ISNUMBER(SEARCH("film &amp; video/science fiction", N3617)),"science fiction",ISNUMBER(SEARCH("film &amp; video/shorts", N3617)),"shorts",ISNUMBER(SEARCH("food/food trucks", N3617)),"food trucks",ISNUMBER(SEARCH("food/restaurants", N3617)),"restaurants",ISNUMBER(SEARCH("food/small batch", N3617)),"small batch",ISNUMBER(SEARCH("games/mobile games", N3617)),"mobile games",ISNUMBER(SEARCH("games/tabletop games", N3617)),"tabletop games",ISNUMBER(SEARCH("games/video games", N3617)),"video games",ISNUMBER(SEARCH("music/classical music", N3617)),"classical music",ISNUMBER(SEARCH("music/electronic music", N3617)),"electronic music",ISNUMBER(SEARCH("music/faith", N3617)),"faith",ISNUMBER(SEARCH("music/indie rock", N3617)),"indie rock",ISNUMBER(SEARCH("music/jazz", N3617)),"jazz",ISNUMBER(SEARCH("music/metal", N3617)),"metal",ISNUMBER(SEARCH("music/pop", N3617)),"pop",ISNUMBER(SEARCH("music/rock", N3617)),"rock",ISNUMBER(SEARCH("music/world music", N3617)),"world music",ISNUMBER(SEARCH("journalism/audio", N3617)),"audio",ISNUMBER(SEARCH("photography/nature", N3617)),"nature",ISNUMBER(SEARCH("photography/people", N3617)),"people",ISNUMBER(SEARCH("photography/photobooks", N3617)),"photobooks",ISNUMBER(SEARCH("photography/places", N3617)),"places",ISNUMBER(SEARCH("publishing/art books", N3617)),"art books",ISNUMBER(SEARCH("publishing/children's books", N3617)),"children's books",ISNUMBER(SEARCH("publishing/fiction", N3617)),"fiction",ISNUMBER(SEARCH("publishing/nonfiction", N3617)),"nonfiction",ISNUMBER(SEARCH("publishing/radio &amp; podcasts", N3617)),"radio &amp; podcasts",ISNUMBER(SEARCH("publishing/translations", N3617)),"translations",ISNUMBER(SEARCH("technology/gadgets", N3617)),"gadgets",ISNUMBER(SEARCH("technology/hardware", N3617)),"hardware",ISNUMBER(SEARCH("technology/makerspaces", N3617)),"makerspaces",ISNUMBER(SEARCH("technology/space exploration", N3617)),"space exploration",ISNUMBER(SEARCH("technology/wearables", N3617)),"wearables",ISNUMBER(SEARCH("technology/web", N3617)),"web",ISNUMBER(SEARCH("theater/musical", N3617)),"musical",ISNUMBER(SEARCH("theater/plays", N3617)),"plays",ISNUMBER(SEARCH("theater/spaces", N3617)),"spaces")</f>
        <v>plays</v>
      </c>
      <c r="S3617" s="6">
        <f t="shared" si="283"/>
        <v>42318.593703703707</v>
      </c>
      <c r="T3617" s="6">
        <f t="shared" si="284"/>
        <v>42348.593703703707</v>
      </c>
    </row>
    <row r="3618" spans="1:20" ht="48" hidden="1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tr">
        <f t="shared" si="282"/>
        <v>theater</v>
      </c>
      <c r="R3618" t="str" cm="1">
        <f t="array" ref="R3618">_xlfn.IFS(ISNUMBER(SEARCH("film &amp; video/television", N3618)),"television",ISNUMBER(SEARCH("film &amp; video/animation", N3618)),"animation",ISNUMBER(SEARCH("film &amp; video/documentary", N3618)),"documentary",ISNUMBER(SEARCH("film &amp; video/drama", N3618)),"drama",ISNUMBER(SEARCH("film &amp; video/science fiction", N3618)),"science fiction",ISNUMBER(SEARCH("film &amp; video/shorts", N3618)),"shorts",ISNUMBER(SEARCH("food/food trucks", N3618)),"food trucks",ISNUMBER(SEARCH("food/restaurants", N3618)),"restaurants",ISNUMBER(SEARCH("food/small batch", N3618)),"small batch",ISNUMBER(SEARCH("games/mobile games", N3618)),"mobile games",ISNUMBER(SEARCH("games/tabletop games", N3618)),"tabletop games",ISNUMBER(SEARCH("games/video games", N3618)),"video games",ISNUMBER(SEARCH("music/classical music", N3618)),"classical music",ISNUMBER(SEARCH("music/electronic music", N3618)),"electronic music",ISNUMBER(SEARCH("music/faith", N3618)),"faith",ISNUMBER(SEARCH("music/indie rock", N3618)),"indie rock",ISNUMBER(SEARCH("music/jazz", N3618)),"jazz",ISNUMBER(SEARCH("music/metal", N3618)),"metal",ISNUMBER(SEARCH("music/pop", N3618)),"pop",ISNUMBER(SEARCH("music/rock", N3618)),"rock",ISNUMBER(SEARCH("music/world music", N3618)),"world music",ISNUMBER(SEARCH("journalism/audio", N3618)),"audio",ISNUMBER(SEARCH("photography/nature", N3618)),"nature",ISNUMBER(SEARCH("photography/people", N3618)),"people",ISNUMBER(SEARCH("photography/photobooks", N3618)),"photobooks",ISNUMBER(SEARCH("photography/places", N3618)),"places",ISNUMBER(SEARCH("publishing/art books", N3618)),"art books",ISNUMBER(SEARCH("publishing/children's books", N3618)),"children's books",ISNUMBER(SEARCH("publishing/fiction", N3618)),"fiction",ISNUMBER(SEARCH("publishing/nonfiction", N3618)),"nonfiction",ISNUMBER(SEARCH("publishing/radio &amp; podcasts", N3618)),"radio &amp; podcasts",ISNUMBER(SEARCH("publishing/translations", N3618)),"translations",ISNUMBER(SEARCH("technology/gadgets", N3618)),"gadgets",ISNUMBER(SEARCH("technology/hardware", N3618)),"hardware",ISNUMBER(SEARCH("technology/makerspaces", N3618)),"makerspaces",ISNUMBER(SEARCH("technology/space exploration", N3618)),"space exploration",ISNUMBER(SEARCH("technology/wearables", N3618)),"wearables",ISNUMBER(SEARCH("technology/web", N3618)),"web",ISNUMBER(SEARCH("theater/musical", N3618)),"musical",ISNUMBER(SEARCH("theater/plays", N3618)),"plays",ISNUMBER(SEARCH("theater/spaces", N3618)),"spaces")</f>
        <v>plays</v>
      </c>
      <c r="S3618" s="6">
        <f t="shared" si="283"/>
        <v>42052.949814814812</v>
      </c>
      <c r="T3618" s="6">
        <f t="shared" si="284"/>
        <v>42082.908148148148</v>
      </c>
    </row>
    <row r="3619" spans="1:20" ht="48" hidden="1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tr">
        <f t="shared" si="282"/>
        <v>theater</v>
      </c>
      <c r="R3619" t="str" cm="1">
        <f t="array" ref="R3619">_xlfn.IFS(ISNUMBER(SEARCH("film &amp; video/television", N3619)),"television",ISNUMBER(SEARCH("film &amp; video/animation", N3619)),"animation",ISNUMBER(SEARCH("film &amp; video/documentary", N3619)),"documentary",ISNUMBER(SEARCH("film &amp; video/drama", N3619)),"drama",ISNUMBER(SEARCH("film &amp; video/science fiction", N3619)),"science fiction",ISNUMBER(SEARCH("film &amp; video/shorts", N3619)),"shorts",ISNUMBER(SEARCH("food/food trucks", N3619)),"food trucks",ISNUMBER(SEARCH("food/restaurants", N3619)),"restaurants",ISNUMBER(SEARCH("food/small batch", N3619)),"small batch",ISNUMBER(SEARCH("games/mobile games", N3619)),"mobile games",ISNUMBER(SEARCH("games/tabletop games", N3619)),"tabletop games",ISNUMBER(SEARCH("games/video games", N3619)),"video games",ISNUMBER(SEARCH("music/classical music", N3619)),"classical music",ISNUMBER(SEARCH("music/electronic music", N3619)),"electronic music",ISNUMBER(SEARCH("music/faith", N3619)),"faith",ISNUMBER(SEARCH("music/indie rock", N3619)),"indie rock",ISNUMBER(SEARCH("music/jazz", N3619)),"jazz",ISNUMBER(SEARCH("music/metal", N3619)),"metal",ISNUMBER(SEARCH("music/pop", N3619)),"pop",ISNUMBER(SEARCH("music/rock", N3619)),"rock",ISNUMBER(SEARCH("music/world music", N3619)),"world music",ISNUMBER(SEARCH("journalism/audio", N3619)),"audio",ISNUMBER(SEARCH("photography/nature", N3619)),"nature",ISNUMBER(SEARCH("photography/people", N3619)),"people",ISNUMBER(SEARCH("photography/photobooks", N3619)),"photobooks",ISNUMBER(SEARCH("photography/places", N3619)),"places",ISNUMBER(SEARCH("publishing/art books", N3619)),"art books",ISNUMBER(SEARCH("publishing/children's books", N3619)),"children's books",ISNUMBER(SEARCH("publishing/fiction", N3619)),"fiction",ISNUMBER(SEARCH("publishing/nonfiction", N3619)),"nonfiction",ISNUMBER(SEARCH("publishing/radio &amp; podcasts", N3619)),"radio &amp; podcasts",ISNUMBER(SEARCH("publishing/translations", N3619)),"translations",ISNUMBER(SEARCH("technology/gadgets", N3619)),"gadgets",ISNUMBER(SEARCH("technology/hardware", N3619)),"hardware",ISNUMBER(SEARCH("technology/makerspaces", N3619)),"makerspaces",ISNUMBER(SEARCH("technology/space exploration", N3619)),"space exploration",ISNUMBER(SEARCH("technology/wearables", N3619)),"wearables",ISNUMBER(SEARCH("technology/web", N3619)),"web",ISNUMBER(SEARCH("theater/musical", N3619)),"musical",ISNUMBER(SEARCH("theater/plays", N3619)),"plays",ISNUMBER(SEARCH("theater/spaces", N3619)),"spaces")</f>
        <v>plays</v>
      </c>
      <c r="S3619" s="6">
        <f t="shared" si="283"/>
        <v>42779.610289351855</v>
      </c>
      <c r="T3619" s="6">
        <f t="shared" si="284"/>
        <v>42794</v>
      </c>
    </row>
    <row r="3620" spans="1:20" ht="48" hidden="1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tr">
        <f t="shared" si="282"/>
        <v>theater</v>
      </c>
      <c r="R3620" t="str" cm="1">
        <f t="array" ref="R3620">_xlfn.IFS(ISNUMBER(SEARCH("film &amp; video/television", N3620)),"television",ISNUMBER(SEARCH("film &amp; video/animation", N3620)),"animation",ISNUMBER(SEARCH("film &amp; video/documentary", N3620)),"documentary",ISNUMBER(SEARCH("film &amp; video/drama", N3620)),"drama",ISNUMBER(SEARCH("film &amp; video/science fiction", N3620)),"science fiction",ISNUMBER(SEARCH("film &amp; video/shorts", N3620)),"shorts",ISNUMBER(SEARCH("food/food trucks", N3620)),"food trucks",ISNUMBER(SEARCH("food/restaurants", N3620)),"restaurants",ISNUMBER(SEARCH("food/small batch", N3620)),"small batch",ISNUMBER(SEARCH("games/mobile games", N3620)),"mobile games",ISNUMBER(SEARCH("games/tabletop games", N3620)),"tabletop games",ISNUMBER(SEARCH("games/video games", N3620)),"video games",ISNUMBER(SEARCH("music/classical music", N3620)),"classical music",ISNUMBER(SEARCH("music/electronic music", N3620)),"electronic music",ISNUMBER(SEARCH("music/faith", N3620)),"faith",ISNUMBER(SEARCH("music/indie rock", N3620)),"indie rock",ISNUMBER(SEARCH("music/jazz", N3620)),"jazz",ISNUMBER(SEARCH("music/metal", N3620)),"metal",ISNUMBER(SEARCH("music/pop", N3620)),"pop",ISNUMBER(SEARCH("music/rock", N3620)),"rock",ISNUMBER(SEARCH("music/world music", N3620)),"world music",ISNUMBER(SEARCH("journalism/audio", N3620)),"audio",ISNUMBER(SEARCH("photography/nature", N3620)),"nature",ISNUMBER(SEARCH("photography/people", N3620)),"people",ISNUMBER(SEARCH("photography/photobooks", N3620)),"photobooks",ISNUMBER(SEARCH("photography/places", N3620)),"places",ISNUMBER(SEARCH("publishing/art books", N3620)),"art books",ISNUMBER(SEARCH("publishing/children's books", N3620)),"children's books",ISNUMBER(SEARCH("publishing/fiction", N3620)),"fiction",ISNUMBER(SEARCH("publishing/nonfiction", N3620)),"nonfiction",ISNUMBER(SEARCH("publishing/radio &amp; podcasts", N3620)),"radio &amp; podcasts",ISNUMBER(SEARCH("publishing/translations", N3620)),"translations",ISNUMBER(SEARCH("technology/gadgets", N3620)),"gadgets",ISNUMBER(SEARCH("technology/hardware", N3620)),"hardware",ISNUMBER(SEARCH("technology/makerspaces", N3620)),"makerspaces",ISNUMBER(SEARCH("technology/space exploration", N3620)),"space exploration",ISNUMBER(SEARCH("technology/wearables", N3620)),"wearables",ISNUMBER(SEARCH("technology/web", N3620)),"web",ISNUMBER(SEARCH("theater/musical", N3620)),"musical",ISNUMBER(SEARCH("theater/plays", N3620)),"plays",ISNUMBER(SEARCH("theater/spaces", N3620)),"spaces")</f>
        <v>plays</v>
      </c>
      <c r="S3620" s="6">
        <f t="shared" si="283"/>
        <v>42128.627893518518</v>
      </c>
      <c r="T3620" s="6">
        <f t="shared" si="284"/>
        <v>42158.627893518518</v>
      </c>
    </row>
    <row r="3621" spans="1:20" ht="48" hidden="1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tr">
        <f t="shared" si="282"/>
        <v>theater</v>
      </c>
      <c r="R3621" t="str" cm="1">
        <f t="array" ref="R3621">_xlfn.IFS(ISNUMBER(SEARCH("film &amp; video/television", N3621)),"television",ISNUMBER(SEARCH("film &amp; video/animation", N3621)),"animation",ISNUMBER(SEARCH("film &amp; video/documentary", N3621)),"documentary",ISNUMBER(SEARCH("film &amp; video/drama", N3621)),"drama",ISNUMBER(SEARCH("film &amp; video/science fiction", N3621)),"science fiction",ISNUMBER(SEARCH("film &amp; video/shorts", N3621)),"shorts",ISNUMBER(SEARCH("food/food trucks", N3621)),"food trucks",ISNUMBER(SEARCH("food/restaurants", N3621)),"restaurants",ISNUMBER(SEARCH("food/small batch", N3621)),"small batch",ISNUMBER(SEARCH("games/mobile games", N3621)),"mobile games",ISNUMBER(SEARCH("games/tabletop games", N3621)),"tabletop games",ISNUMBER(SEARCH("games/video games", N3621)),"video games",ISNUMBER(SEARCH("music/classical music", N3621)),"classical music",ISNUMBER(SEARCH("music/electronic music", N3621)),"electronic music",ISNUMBER(SEARCH("music/faith", N3621)),"faith",ISNUMBER(SEARCH("music/indie rock", N3621)),"indie rock",ISNUMBER(SEARCH("music/jazz", N3621)),"jazz",ISNUMBER(SEARCH("music/metal", N3621)),"metal",ISNUMBER(SEARCH("music/pop", N3621)),"pop",ISNUMBER(SEARCH("music/rock", N3621)),"rock",ISNUMBER(SEARCH("music/world music", N3621)),"world music",ISNUMBER(SEARCH("journalism/audio", N3621)),"audio",ISNUMBER(SEARCH("photography/nature", N3621)),"nature",ISNUMBER(SEARCH("photography/people", N3621)),"people",ISNUMBER(SEARCH("photography/photobooks", N3621)),"photobooks",ISNUMBER(SEARCH("photography/places", N3621)),"places",ISNUMBER(SEARCH("publishing/art books", N3621)),"art books",ISNUMBER(SEARCH("publishing/children's books", N3621)),"children's books",ISNUMBER(SEARCH("publishing/fiction", N3621)),"fiction",ISNUMBER(SEARCH("publishing/nonfiction", N3621)),"nonfiction",ISNUMBER(SEARCH("publishing/radio &amp; podcasts", N3621)),"radio &amp; podcasts",ISNUMBER(SEARCH("publishing/translations", N3621)),"translations",ISNUMBER(SEARCH("technology/gadgets", N3621)),"gadgets",ISNUMBER(SEARCH("technology/hardware", N3621)),"hardware",ISNUMBER(SEARCH("technology/makerspaces", N3621)),"makerspaces",ISNUMBER(SEARCH("technology/space exploration", N3621)),"space exploration",ISNUMBER(SEARCH("technology/wearables", N3621)),"wearables",ISNUMBER(SEARCH("technology/web", N3621)),"web",ISNUMBER(SEARCH("theater/musical", N3621)),"musical",ISNUMBER(SEARCH("theater/plays", N3621)),"plays",ISNUMBER(SEARCH("theater/spaces", N3621)),"spaces")</f>
        <v>plays</v>
      </c>
      <c r="S3621" s="6">
        <f t="shared" si="283"/>
        <v>42661.132245370376</v>
      </c>
      <c r="T3621" s="6">
        <f t="shared" si="284"/>
        <v>42693.916666666672</v>
      </c>
    </row>
    <row r="3622" spans="1:20" ht="48" hidden="1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tr">
        <f t="shared" si="282"/>
        <v>theater</v>
      </c>
      <c r="R3622" t="str" cm="1">
        <f t="array" ref="R3622">_xlfn.IFS(ISNUMBER(SEARCH("film &amp; video/television", N3622)),"television",ISNUMBER(SEARCH("film &amp; video/animation", N3622)),"animation",ISNUMBER(SEARCH("film &amp; video/documentary", N3622)),"documentary",ISNUMBER(SEARCH("film &amp; video/drama", N3622)),"drama",ISNUMBER(SEARCH("film &amp; video/science fiction", N3622)),"science fiction",ISNUMBER(SEARCH("film &amp; video/shorts", N3622)),"shorts",ISNUMBER(SEARCH("food/food trucks", N3622)),"food trucks",ISNUMBER(SEARCH("food/restaurants", N3622)),"restaurants",ISNUMBER(SEARCH("food/small batch", N3622)),"small batch",ISNUMBER(SEARCH("games/mobile games", N3622)),"mobile games",ISNUMBER(SEARCH("games/tabletop games", N3622)),"tabletop games",ISNUMBER(SEARCH("games/video games", N3622)),"video games",ISNUMBER(SEARCH("music/classical music", N3622)),"classical music",ISNUMBER(SEARCH("music/electronic music", N3622)),"electronic music",ISNUMBER(SEARCH("music/faith", N3622)),"faith",ISNUMBER(SEARCH("music/indie rock", N3622)),"indie rock",ISNUMBER(SEARCH("music/jazz", N3622)),"jazz",ISNUMBER(SEARCH("music/metal", N3622)),"metal",ISNUMBER(SEARCH("music/pop", N3622)),"pop",ISNUMBER(SEARCH("music/rock", N3622)),"rock",ISNUMBER(SEARCH("music/world music", N3622)),"world music",ISNUMBER(SEARCH("journalism/audio", N3622)),"audio",ISNUMBER(SEARCH("photography/nature", N3622)),"nature",ISNUMBER(SEARCH("photography/people", N3622)),"people",ISNUMBER(SEARCH("photography/photobooks", N3622)),"photobooks",ISNUMBER(SEARCH("photography/places", N3622)),"places",ISNUMBER(SEARCH("publishing/art books", N3622)),"art books",ISNUMBER(SEARCH("publishing/children's books", N3622)),"children's books",ISNUMBER(SEARCH("publishing/fiction", N3622)),"fiction",ISNUMBER(SEARCH("publishing/nonfiction", N3622)),"nonfiction",ISNUMBER(SEARCH("publishing/radio &amp; podcasts", N3622)),"radio &amp; podcasts",ISNUMBER(SEARCH("publishing/translations", N3622)),"translations",ISNUMBER(SEARCH("technology/gadgets", N3622)),"gadgets",ISNUMBER(SEARCH("technology/hardware", N3622)),"hardware",ISNUMBER(SEARCH("technology/makerspaces", N3622)),"makerspaces",ISNUMBER(SEARCH("technology/space exploration", N3622)),"space exploration",ISNUMBER(SEARCH("technology/wearables", N3622)),"wearables",ISNUMBER(SEARCH("technology/web", N3622)),"web",ISNUMBER(SEARCH("theater/musical", N3622)),"musical",ISNUMBER(SEARCH("theater/plays", N3622)),"plays",ISNUMBER(SEARCH("theater/spaces", N3622)),"spaces")</f>
        <v>plays</v>
      </c>
      <c r="S3622" s="6">
        <f t="shared" si="283"/>
        <v>42037.938206018516</v>
      </c>
      <c r="T3622" s="6">
        <f t="shared" si="284"/>
        <v>42068.166666666672</v>
      </c>
    </row>
    <row r="3623" spans="1:20" ht="48" hidden="1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tr">
        <f t="shared" si="282"/>
        <v>theater</v>
      </c>
      <c r="R3623" t="str" cm="1">
        <f t="array" ref="R3623">_xlfn.IFS(ISNUMBER(SEARCH("film &amp; video/television", N3623)),"television",ISNUMBER(SEARCH("film &amp; video/animation", N3623)),"animation",ISNUMBER(SEARCH("film &amp; video/documentary", N3623)),"documentary",ISNUMBER(SEARCH("film &amp; video/drama", N3623)),"drama",ISNUMBER(SEARCH("film &amp; video/science fiction", N3623)),"science fiction",ISNUMBER(SEARCH("film &amp; video/shorts", N3623)),"shorts",ISNUMBER(SEARCH("food/food trucks", N3623)),"food trucks",ISNUMBER(SEARCH("food/restaurants", N3623)),"restaurants",ISNUMBER(SEARCH("food/small batch", N3623)),"small batch",ISNUMBER(SEARCH("games/mobile games", N3623)),"mobile games",ISNUMBER(SEARCH("games/tabletop games", N3623)),"tabletop games",ISNUMBER(SEARCH("games/video games", N3623)),"video games",ISNUMBER(SEARCH("music/classical music", N3623)),"classical music",ISNUMBER(SEARCH("music/electronic music", N3623)),"electronic music",ISNUMBER(SEARCH("music/faith", N3623)),"faith",ISNUMBER(SEARCH("music/indie rock", N3623)),"indie rock",ISNUMBER(SEARCH("music/jazz", N3623)),"jazz",ISNUMBER(SEARCH("music/metal", N3623)),"metal",ISNUMBER(SEARCH("music/pop", N3623)),"pop",ISNUMBER(SEARCH("music/rock", N3623)),"rock",ISNUMBER(SEARCH("music/world music", N3623)),"world music",ISNUMBER(SEARCH("journalism/audio", N3623)),"audio",ISNUMBER(SEARCH("photography/nature", N3623)),"nature",ISNUMBER(SEARCH("photography/people", N3623)),"people",ISNUMBER(SEARCH("photography/photobooks", N3623)),"photobooks",ISNUMBER(SEARCH("photography/places", N3623)),"places",ISNUMBER(SEARCH("publishing/art books", N3623)),"art books",ISNUMBER(SEARCH("publishing/children's books", N3623)),"children's books",ISNUMBER(SEARCH("publishing/fiction", N3623)),"fiction",ISNUMBER(SEARCH("publishing/nonfiction", N3623)),"nonfiction",ISNUMBER(SEARCH("publishing/radio &amp; podcasts", N3623)),"radio &amp; podcasts",ISNUMBER(SEARCH("publishing/translations", N3623)),"translations",ISNUMBER(SEARCH("technology/gadgets", N3623)),"gadgets",ISNUMBER(SEARCH("technology/hardware", N3623)),"hardware",ISNUMBER(SEARCH("technology/makerspaces", N3623)),"makerspaces",ISNUMBER(SEARCH("technology/space exploration", N3623)),"space exploration",ISNUMBER(SEARCH("technology/wearables", N3623)),"wearables",ISNUMBER(SEARCH("technology/web", N3623)),"web",ISNUMBER(SEARCH("theater/musical", N3623)),"musical",ISNUMBER(SEARCH("theater/plays", N3623)),"plays",ISNUMBER(SEARCH("theater/spaces", N3623)),"spaces")</f>
        <v>plays</v>
      </c>
      <c r="S3623" s="6">
        <f t="shared" si="283"/>
        <v>42619.935694444444</v>
      </c>
      <c r="T3623" s="6">
        <f t="shared" si="284"/>
        <v>42643.875</v>
      </c>
    </row>
    <row r="3624" spans="1:20" ht="32" hidden="1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tr">
        <f t="shared" si="282"/>
        <v>theater</v>
      </c>
      <c r="R3624" t="str" cm="1">
        <f t="array" ref="R3624">_xlfn.IFS(ISNUMBER(SEARCH("film &amp; video/television", N3624)),"television",ISNUMBER(SEARCH("film &amp; video/animation", N3624)),"animation",ISNUMBER(SEARCH("film &amp; video/documentary", N3624)),"documentary",ISNUMBER(SEARCH("film &amp; video/drama", N3624)),"drama",ISNUMBER(SEARCH("film &amp; video/science fiction", N3624)),"science fiction",ISNUMBER(SEARCH("film &amp; video/shorts", N3624)),"shorts",ISNUMBER(SEARCH("food/food trucks", N3624)),"food trucks",ISNUMBER(SEARCH("food/restaurants", N3624)),"restaurants",ISNUMBER(SEARCH("food/small batch", N3624)),"small batch",ISNUMBER(SEARCH("games/mobile games", N3624)),"mobile games",ISNUMBER(SEARCH("games/tabletop games", N3624)),"tabletop games",ISNUMBER(SEARCH("games/video games", N3624)),"video games",ISNUMBER(SEARCH("music/classical music", N3624)),"classical music",ISNUMBER(SEARCH("music/electronic music", N3624)),"electronic music",ISNUMBER(SEARCH("music/faith", N3624)),"faith",ISNUMBER(SEARCH("music/indie rock", N3624)),"indie rock",ISNUMBER(SEARCH("music/jazz", N3624)),"jazz",ISNUMBER(SEARCH("music/metal", N3624)),"metal",ISNUMBER(SEARCH("music/pop", N3624)),"pop",ISNUMBER(SEARCH("music/rock", N3624)),"rock",ISNUMBER(SEARCH("music/world music", N3624)),"world music",ISNUMBER(SEARCH("journalism/audio", N3624)),"audio",ISNUMBER(SEARCH("photography/nature", N3624)),"nature",ISNUMBER(SEARCH("photography/people", N3624)),"people",ISNUMBER(SEARCH("photography/photobooks", N3624)),"photobooks",ISNUMBER(SEARCH("photography/places", N3624)),"places",ISNUMBER(SEARCH("publishing/art books", N3624)),"art books",ISNUMBER(SEARCH("publishing/children's books", N3624)),"children's books",ISNUMBER(SEARCH("publishing/fiction", N3624)),"fiction",ISNUMBER(SEARCH("publishing/nonfiction", N3624)),"nonfiction",ISNUMBER(SEARCH("publishing/radio &amp; podcasts", N3624)),"radio &amp; podcasts",ISNUMBER(SEARCH("publishing/translations", N3624)),"translations",ISNUMBER(SEARCH("technology/gadgets", N3624)),"gadgets",ISNUMBER(SEARCH("technology/hardware", N3624)),"hardware",ISNUMBER(SEARCH("technology/makerspaces", N3624)),"makerspaces",ISNUMBER(SEARCH("technology/space exploration", N3624)),"space exploration",ISNUMBER(SEARCH("technology/wearables", N3624)),"wearables",ISNUMBER(SEARCH("technology/web", N3624)),"web",ISNUMBER(SEARCH("theater/musical", N3624)),"musical",ISNUMBER(SEARCH("theater/plays", N3624)),"plays",ISNUMBER(SEARCH("theater/spaces", N3624)),"spaces")</f>
        <v>plays</v>
      </c>
      <c r="S3624" s="6">
        <f t="shared" si="283"/>
        <v>41877.221886574072</v>
      </c>
      <c r="T3624" s="6">
        <f t="shared" si="284"/>
        <v>41910.140972222223</v>
      </c>
    </row>
    <row r="3625" spans="1:20" ht="32" hidden="1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tr">
        <f t="shared" si="282"/>
        <v>theater</v>
      </c>
      <c r="R3625" t="str" cm="1">
        <f t="array" ref="R3625">_xlfn.IFS(ISNUMBER(SEARCH("film &amp; video/television", N3625)),"television",ISNUMBER(SEARCH("film &amp; video/animation", N3625)),"animation",ISNUMBER(SEARCH("film &amp; video/documentary", N3625)),"documentary",ISNUMBER(SEARCH("film &amp; video/drama", N3625)),"drama",ISNUMBER(SEARCH("film &amp; video/science fiction", N3625)),"science fiction",ISNUMBER(SEARCH("film &amp; video/shorts", N3625)),"shorts",ISNUMBER(SEARCH("food/food trucks", N3625)),"food trucks",ISNUMBER(SEARCH("food/restaurants", N3625)),"restaurants",ISNUMBER(SEARCH("food/small batch", N3625)),"small batch",ISNUMBER(SEARCH("games/mobile games", N3625)),"mobile games",ISNUMBER(SEARCH("games/tabletop games", N3625)),"tabletop games",ISNUMBER(SEARCH("games/video games", N3625)),"video games",ISNUMBER(SEARCH("music/classical music", N3625)),"classical music",ISNUMBER(SEARCH("music/electronic music", N3625)),"electronic music",ISNUMBER(SEARCH("music/faith", N3625)),"faith",ISNUMBER(SEARCH("music/indie rock", N3625)),"indie rock",ISNUMBER(SEARCH("music/jazz", N3625)),"jazz",ISNUMBER(SEARCH("music/metal", N3625)),"metal",ISNUMBER(SEARCH("music/pop", N3625)),"pop",ISNUMBER(SEARCH("music/rock", N3625)),"rock",ISNUMBER(SEARCH("music/world music", N3625)),"world music",ISNUMBER(SEARCH("journalism/audio", N3625)),"audio",ISNUMBER(SEARCH("photography/nature", N3625)),"nature",ISNUMBER(SEARCH("photography/people", N3625)),"people",ISNUMBER(SEARCH("photography/photobooks", N3625)),"photobooks",ISNUMBER(SEARCH("photography/places", N3625)),"places",ISNUMBER(SEARCH("publishing/art books", N3625)),"art books",ISNUMBER(SEARCH("publishing/children's books", N3625)),"children's books",ISNUMBER(SEARCH("publishing/fiction", N3625)),"fiction",ISNUMBER(SEARCH("publishing/nonfiction", N3625)),"nonfiction",ISNUMBER(SEARCH("publishing/radio &amp; podcasts", N3625)),"radio &amp; podcasts",ISNUMBER(SEARCH("publishing/translations", N3625)),"translations",ISNUMBER(SEARCH("technology/gadgets", N3625)),"gadgets",ISNUMBER(SEARCH("technology/hardware", N3625)),"hardware",ISNUMBER(SEARCH("technology/makerspaces", N3625)),"makerspaces",ISNUMBER(SEARCH("technology/space exploration", N3625)),"space exploration",ISNUMBER(SEARCH("technology/wearables", N3625)),"wearables",ISNUMBER(SEARCH("technology/web", N3625)),"web",ISNUMBER(SEARCH("theater/musical", N3625)),"musical",ISNUMBER(SEARCH("theater/plays", N3625)),"plays",ISNUMBER(SEARCH("theater/spaces", N3625)),"spaces")</f>
        <v>plays</v>
      </c>
      <c r="S3625" s="6">
        <f t="shared" si="283"/>
        <v>41828.736921296295</v>
      </c>
      <c r="T3625" s="6">
        <f t="shared" si="284"/>
        <v>41846.291666666664</v>
      </c>
    </row>
    <row r="3626" spans="1:20" ht="80" hidden="1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tr">
        <f t="shared" si="282"/>
        <v>theater</v>
      </c>
      <c r="R3626" t="str" cm="1">
        <f t="array" ref="R3626">_xlfn.IFS(ISNUMBER(SEARCH("film &amp; video/television", N3626)),"television",ISNUMBER(SEARCH("film &amp; video/animation", N3626)),"animation",ISNUMBER(SEARCH("film &amp; video/documentary", N3626)),"documentary",ISNUMBER(SEARCH("film &amp; video/drama", N3626)),"drama",ISNUMBER(SEARCH("film &amp; video/science fiction", N3626)),"science fiction",ISNUMBER(SEARCH("film &amp; video/shorts", N3626)),"shorts",ISNUMBER(SEARCH("food/food trucks", N3626)),"food trucks",ISNUMBER(SEARCH("food/restaurants", N3626)),"restaurants",ISNUMBER(SEARCH("food/small batch", N3626)),"small batch",ISNUMBER(SEARCH("games/mobile games", N3626)),"mobile games",ISNUMBER(SEARCH("games/tabletop games", N3626)),"tabletop games",ISNUMBER(SEARCH("games/video games", N3626)),"video games",ISNUMBER(SEARCH("music/classical music", N3626)),"classical music",ISNUMBER(SEARCH("music/electronic music", N3626)),"electronic music",ISNUMBER(SEARCH("music/faith", N3626)),"faith",ISNUMBER(SEARCH("music/indie rock", N3626)),"indie rock",ISNUMBER(SEARCH("music/jazz", N3626)),"jazz",ISNUMBER(SEARCH("music/metal", N3626)),"metal",ISNUMBER(SEARCH("music/pop", N3626)),"pop",ISNUMBER(SEARCH("music/rock", N3626)),"rock",ISNUMBER(SEARCH("music/world music", N3626)),"world music",ISNUMBER(SEARCH("journalism/audio", N3626)),"audio",ISNUMBER(SEARCH("photography/nature", N3626)),"nature",ISNUMBER(SEARCH("photography/people", N3626)),"people",ISNUMBER(SEARCH("photography/photobooks", N3626)),"photobooks",ISNUMBER(SEARCH("photography/places", N3626)),"places",ISNUMBER(SEARCH("publishing/art books", N3626)),"art books",ISNUMBER(SEARCH("publishing/children's books", N3626)),"children's books",ISNUMBER(SEARCH("publishing/fiction", N3626)),"fiction",ISNUMBER(SEARCH("publishing/nonfiction", N3626)),"nonfiction",ISNUMBER(SEARCH("publishing/radio &amp; podcasts", N3626)),"radio &amp; podcasts",ISNUMBER(SEARCH("publishing/translations", N3626)),"translations",ISNUMBER(SEARCH("technology/gadgets", N3626)),"gadgets",ISNUMBER(SEARCH("technology/hardware", N3626)),"hardware",ISNUMBER(SEARCH("technology/makerspaces", N3626)),"makerspaces",ISNUMBER(SEARCH("technology/space exploration", N3626)),"space exploration",ISNUMBER(SEARCH("technology/wearables", N3626)),"wearables",ISNUMBER(SEARCH("technology/web", N3626)),"web",ISNUMBER(SEARCH("theater/musical", N3626)),"musical",ISNUMBER(SEARCH("theater/plays", N3626)),"plays",ISNUMBER(SEARCH("theater/spaces", N3626)),"spaces")</f>
        <v>plays</v>
      </c>
      <c r="S3626" s="6">
        <f t="shared" si="283"/>
        <v>42545.774189814809</v>
      </c>
      <c r="T3626" s="6">
        <f t="shared" si="284"/>
        <v>42605.774189814809</v>
      </c>
    </row>
    <row r="3627" spans="1:20" ht="48" hidden="1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tr">
        <f t="shared" si="282"/>
        <v>theater</v>
      </c>
      <c r="R3627" t="str" cm="1">
        <f t="array" ref="R3627">_xlfn.IFS(ISNUMBER(SEARCH("film &amp; video/television", N3627)),"television",ISNUMBER(SEARCH("film &amp; video/animation", N3627)),"animation",ISNUMBER(SEARCH("film &amp; video/documentary", N3627)),"documentary",ISNUMBER(SEARCH("film &amp; video/drama", N3627)),"drama",ISNUMBER(SEARCH("film &amp; video/science fiction", N3627)),"science fiction",ISNUMBER(SEARCH("film &amp; video/shorts", N3627)),"shorts",ISNUMBER(SEARCH("food/food trucks", N3627)),"food trucks",ISNUMBER(SEARCH("food/restaurants", N3627)),"restaurants",ISNUMBER(SEARCH("food/small batch", N3627)),"small batch",ISNUMBER(SEARCH("games/mobile games", N3627)),"mobile games",ISNUMBER(SEARCH("games/tabletop games", N3627)),"tabletop games",ISNUMBER(SEARCH("games/video games", N3627)),"video games",ISNUMBER(SEARCH("music/classical music", N3627)),"classical music",ISNUMBER(SEARCH("music/electronic music", N3627)),"electronic music",ISNUMBER(SEARCH("music/faith", N3627)),"faith",ISNUMBER(SEARCH("music/indie rock", N3627)),"indie rock",ISNUMBER(SEARCH("music/jazz", N3627)),"jazz",ISNUMBER(SEARCH("music/metal", N3627)),"metal",ISNUMBER(SEARCH("music/pop", N3627)),"pop",ISNUMBER(SEARCH("music/rock", N3627)),"rock",ISNUMBER(SEARCH("music/world music", N3627)),"world music",ISNUMBER(SEARCH("journalism/audio", N3627)),"audio",ISNUMBER(SEARCH("photography/nature", N3627)),"nature",ISNUMBER(SEARCH("photography/people", N3627)),"people",ISNUMBER(SEARCH("photography/photobooks", N3627)),"photobooks",ISNUMBER(SEARCH("photography/places", N3627)),"places",ISNUMBER(SEARCH("publishing/art books", N3627)),"art books",ISNUMBER(SEARCH("publishing/children's books", N3627)),"children's books",ISNUMBER(SEARCH("publishing/fiction", N3627)),"fiction",ISNUMBER(SEARCH("publishing/nonfiction", N3627)),"nonfiction",ISNUMBER(SEARCH("publishing/radio &amp; podcasts", N3627)),"radio &amp; podcasts",ISNUMBER(SEARCH("publishing/translations", N3627)),"translations",ISNUMBER(SEARCH("technology/gadgets", N3627)),"gadgets",ISNUMBER(SEARCH("technology/hardware", N3627)),"hardware",ISNUMBER(SEARCH("technology/makerspaces", N3627)),"makerspaces",ISNUMBER(SEARCH("technology/space exploration", N3627)),"space exploration",ISNUMBER(SEARCH("technology/wearables", N3627)),"wearables",ISNUMBER(SEARCH("technology/web", N3627)),"web",ISNUMBER(SEARCH("theater/musical", N3627)),"musical",ISNUMBER(SEARCH("theater/plays", N3627)),"plays",ISNUMBER(SEARCH("theater/spaces", N3627)),"spaces")</f>
        <v>plays</v>
      </c>
      <c r="S3627" s="6">
        <f t="shared" si="283"/>
        <v>42157.652511574073</v>
      </c>
      <c r="T3627" s="6">
        <f t="shared" si="284"/>
        <v>42187.652511574073</v>
      </c>
    </row>
    <row r="3628" spans="1:20" ht="48" hidden="1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tr">
        <f t="shared" si="282"/>
        <v>theater</v>
      </c>
      <c r="R3628" t="str" cm="1">
        <f t="array" ref="R3628">_xlfn.IFS(ISNUMBER(SEARCH("film &amp; video/television", N3628)),"television",ISNUMBER(SEARCH("film &amp; video/animation", N3628)),"animation",ISNUMBER(SEARCH("film &amp; video/documentary", N3628)),"documentary",ISNUMBER(SEARCH("film &amp; video/drama", N3628)),"drama",ISNUMBER(SEARCH("film &amp; video/science fiction", N3628)),"science fiction",ISNUMBER(SEARCH("film &amp; video/shorts", N3628)),"shorts",ISNUMBER(SEARCH("food/food trucks", N3628)),"food trucks",ISNUMBER(SEARCH("food/restaurants", N3628)),"restaurants",ISNUMBER(SEARCH("food/small batch", N3628)),"small batch",ISNUMBER(SEARCH("games/mobile games", N3628)),"mobile games",ISNUMBER(SEARCH("games/tabletop games", N3628)),"tabletop games",ISNUMBER(SEARCH("games/video games", N3628)),"video games",ISNUMBER(SEARCH("music/classical music", N3628)),"classical music",ISNUMBER(SEARCH("music/electronic music", N3628)),"electronic music",ISNUMBER(SEARCH("music/faith", N3628)),"faith",ISNUMBER(SEARCH("music/indie rock", N3628)),"indie rock",ISNUMBER(SEARCH("music/jazz", N3628)),"jazz",ISNUMBER(SEARCH("music/metal", N3628)),"metal",ISNUMBER(SEARCH("music/pop", N3628)),"pop",ISNUMBER(SEARCH("music/rock", N3628)),"rock",ISNUMBER(SEARCH("music/world music", N3628)),"world music",ISNUMBER(SEARCH("journalism/audio", N3628)),"audio",ISNUMBER(SEARCH("photography/nature", N3628)),"nature",ISNUMBER(SEARCH("photography/people", N3628)),"people",ISNUMBER(SEARCH("photography/photobooks", N3628)),"photobooks",ISNUMBER(SEARCH("photography/places", N3628)),"places",ISNUMBER(SEARCH("publishing/art books", N3628)),"art books",ISNUMBER(SEARCH("publishing/children's books", N3628)),"children's books",ISNUMBER(SEARCH("publishing/fiction", N3628)),"fiction",ISNUMBER(SEARCH("publishing/nonfiction", N3628)),"nonfiction",ISNUMBER(SEARCH("publishing/radio &amp; podcasts", N3628)),"radio &amp; podcasts",ISNUMBER(SEARCH("publishing/translations", N3628)),"translations",ISNUMBER(SEARCH("technology/gadgets", N3628)),"gadgets",ISNUMBER(SEARCH("technology/hardware", N3628)),"hardware",ISNUMBER(SEARCH("technology/makerspaces", N3628)),"makerspaces",ISNUMBER(SEARCH("technology/space exploration", N3628)),"space exploration",ISNUMBER(SEARCH("technology/wearables", N3628)),"wearables",ISNUMBER(SEARCH("technology/web", N3628)),"web",ISNUMBER(SEARCH("theater/musical", N3628)),"musical",ISNUMBER(SEARCH("theater/plays", N3628)),"plays",ISNUMBER(SEARCH("theater/spaces", N3628)),"spaces")</f>
        <v>plays</v>
      </c>
      <c r="S3628" s="6">
        <f t="shared" si="283"/>
        <v>41846.667326388888</v>
      </c>
      <c r="T3628" s="6">
        <f t="shared" si="284"/>
        <v>41867.667326388888</v>
      </c>
    </row>
    <row r="3629" spans="1:20" ht="48" hidden="1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tr">
        <f t="shared" si="282"/>
        <v>theater</v>
      </c>
      <c r="R3629" t="str" cm="1">
        <f t="array" ref="R3629">_xlfn.IFS(ISNUMBER(SEARCH("film &amp; video/television", N3629)),"television",ISNUMBER(SEARCH("film &amp; video/animation", N3629)),"animation",ISNUMBER(SEARCH("film &amp; video/documentary", N3629)),"documentary",ISNUMBER(SEARCH("film &amp; video/drama", N3629)),"drama",ISNUMBER(SEARCH("film &amp; video/science fiction", N3629)),"science fiction",ISNUMBER(SEARCH("film &amp; video/shorts", N3629)),"shorts",ISNUMBER(SEARCH("food/food trucks", N3629)),"food trucks",ISNUMBER(SEARCH("food/restaurants", N3629)),"restaurants",ISNUMBER(SEARCH("food/small batch", N3629)),"small batch",ISNUMBER(SEARCH("games/mobile games", N3629)),"mobile games",ISNUMBER(SEARCH("games/tabletop games", N3629)),"tabletop games",ISNUMBER(SEARCH("games/video games", N3629)),"video games",ISNUMBER(SEARCH("music/classical music", N3629)),"classical music",ISNUMBER(SEARCH("music/electronic music", N3629)),"electronic music",ISNUMBER(SEARCH("music/faith", N3629)),"faith",ISNUMBER(SEARCH("music/indie rock", N3629)),"indie rock",ISNUMBER(SEARCH("music/jazz", N3629)),"jazz",ISNUMBER(SEARCH("music/metal", N3629)),"metal",ISNUMBER(SEARCH("music/pop", N3629)),"pop",ISNUMBER(SEARCH("music/rock", N3629)),"rock",ISNUMBER(SEARCH("music/world music", N3629)),"world music",ISNUMBER(SEARCH("journalism/audio", N3629)),"audio",ISNUMBER(SEARCH("photography/nature", N3629)),"nature",ISNUMBER(SEARCH("photography/people", N3629)),"people",ISNUMBER(SEARCH("photography/photobooks", N3629)),"photobooks",ISNUMBER(SEARCH("photography/places", N3629)),"places",ISNUMBER(SEARCH("publishing/art books", N3629)),"art books",ISNUMBER(SEARCH("publishing/children's books", N3629)),"children's books",ISNUMBER(SEARCH("publishing/fiction", N3629)),"fiction",ISNUMBER(SEARCH("publishing/nonfiction", N3629)),"nonfiction",ISNUMBER(SEARCH("publishing/radio &amp; podcasts", N3629)),"radio &amp; podcasts",ISNUMBER(SEARCH("publishing/translations", N3629)),"translations",ISNUMBER(SEARCH("technology/gadgets", N3629)),"gadgets",ISNUMBER(SEARCH("technology/hardware", N3629)),"hardware",ISNUMBER(SEARCH("technology/makerspaces", N3629)),"makerspaces",ISNUMBER(SEARCH("technology/space exploration", N3629)),"space exploration",ISNUMBER(SEARCH("technology/wearables", N3629)),"wearables",ISNUMBER(SEARCH("technology/web", N3629)),"web",ISNUMBER(SEARCH("theater/musical", N3629)),"musical",ISNUMBER(SEARCH("theater/plays", N3629)),"plays",ISNUMBER(SEARCH("theater/spaces", N3629)),"spaces")</f>
        <v>plays</v>
      </c>
      <c r="S3629" s="6">
        <f t="shared" si="283"/>
        <v>42460.741747685184</v>
      </c>
      <c r="T3629" s="6">
        <f t="shared" si="284"/>
        <v>42511.165972222225</v>
      </c>
    </row>
    <row r="3630" spans="1:20" ht="48" hidden="1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v>0</v>
      </c>
      <c r="Q3630" t="str">
        <f t="shared" si="282"/>
        <v>music</v>
      </c>
      <c r="R3630" t="str" cm="1">
        <f t="array" ref="R3630">_xlfn.IFS(ISNUMBER(SEARCH("film &amp; video/television", N3630)),"television",ISNUMBER(SEARCH("film &amp; video/animation", N3630)),"animation",ISNUMBER(SEARCH("film &amp; video/documentary", N3630)),"documentary",ISNUMBER(SEARCH("film &amp; video/drama", N3630)),"drama",ISNUMBER(SEARCH("film &amp; video/science fiction", N3630)),"science fiction",ISNUMBER(SEARCH("film &amp; video/shorts", N3630)),"shorts",ISNUMBER(SEARCH("food/food trucks", N3630)),"food trucks",ISNUMBER(SEARCH("food/restaurants", N3630)),"restaurants",ISNUMBER(SEARCH("food/small batch", N3630)),"small batch",ISNUMBER(SEARCH("games/mobile games", N3630)),"mobile games",ISNUMBER(SEARCH("games/tabletop games", N3630)),"tabletop games",ISNUMBER(SEARCH("games/video games", N3630)),"video games",ISNUMBER(SEARCH("music/classical music", N3630)),"classical music",ISNUMBER(SEARCH("music/electronic music", N3630)),"electronic music",ISNUMBER(SEARCH("music/faith", N3630)),"faith",ISNUMBER(SEARCH("music/indie rock", N3630)),"indie rock",ISNUMBER(SEARCH("music/jazz", N3630)),"jazz",ISNUMBER(SEARCH("music/metal", N3630)),"metal",ISNUMBER(SEARCH("music/pop", N3630)),"pop",ISNUMBER(SEARCH("music/rock", N3630)),"rock",ISNUMBER(SEARCH("music/world music", N3630)),"world music",ISNUMBER(SEARCH("journalism/audio", N3630)),"audio",ISNUMBER(SEARCH("photography/nature", N3630)),"nature",ISNUMBER(SEARCH("photography/people", N3630)),"people",ISNUMBER(SEARCH("photography/photobooks", N3630)),"photobooks",ISNUMBER(SEARCH("photography/places", N3630)),"places",ISNUMBER(SEARCH("publishing/art books", N3630)),"art books",ISNUMBER(SEARCH("publishing/children's books", N3630)),"children's books",ISNUMBER(SEARCH("publishing/fiction", N3630)),"fiction",ISNUMBER(SEARCH("publishing/nonfiction", N3630)),"nonfiction",ISNUMBER(SEARCH("publishing/radio &amp; podcasts", N3630)),"radio &amp; podcasts",ISNUMBER(SEARCH("publishing/translations", N3630)),"translations",ISNUMBER(SEARCH("technology/gadgets", N3630)),"gadgets",ISNUMBER(SEARCH("technology/hardware", N3630)),"hardware",ISNUMBER(SEARCH("technology/makerspaces", N3630)),"makerspaces",ISNUMBER(SEARCH("technology/space exploration", N3630)),"space exploration",ISNUMBER(SEARCH("technology/wearables", N3630)),"wearables",ISNUMBER(SEARCH("technology/web", N3630)),"web",ISNUMBER(SEARCH("theater/musical", N3630)),"musical",ISNUMBER(SEARCH("theater/plays", N3630)),"plays",ISNUMBER(SEARCH("theater/spaces", N3630)),"spaces")</f>
        <v>musical</v>
      </c>
      <c r="S3630" s="6">
        <f t="shared" si="283"/>
        <v>42291.833287037036</v>
      </c>
      <c r="T3630" s="6">
        <f t="shared" si="284"/>
        <v>42351.874953703707</v>
      </c>
    </row>
    <row r="3631" spans="1:20" ht="48" hidden="1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tr">
        <f t="shared" si="282"/>
        <v>music</v>
      </c>
      <c r="R3631" t="str" cm="1">
        <f t="array" ref="R3631">_xlfn.IFS(ISNUMBER(SEARCH("film &amp; video/television", N3631)),"television",ISNUMBER(SEARCH("film &amp; video/animation", N3631)),"animation",ISNUMBER(SEARCH("film &amp; video/documentary", N3631)),"documentary",ISNUMBER(SEARCH("film &amp; video/drama", N3631)),"drama",ISNUMBER(SEARCH("film &amp; video/science fiction", N3631)),"science fiction",ISNUMBER(SEARCH("film &amp; video/shorts", N3631)),"shorts",ISNUMBER(SEARCH("food/food trucks", N3631)),"food trucks",ISNUMBER(SEARCH("food/restaurants", N3631)),"restaurants",ISNUMBER(SEARCH("food/small batch", N3631)),"small batch",ISNUMBER(SEARCH("games/mobile games", N3631)),"mobile games",ISNUMBER(SEARCH("games/tabletop games", N3631)),"tabletop games",ISNUMBER(SEARCH("games/video games", N3631)),"video games",ISNUMBER(SEARCH("music/classical music", N3631)),"classical music",ISNUMBER(SEARCH("music/electronic music", N3631)),"electronic music",ISNUMBER(SEARCH("music/faith", N3631)),"faith",ISNUMBER(SEARCH("music/indie rock", N3631)),"indie rock",ISNUMBER(SEARCH("music/jazz", N3631)),"jazz",ISNUMBER(SEARCH("music/metal", N3631)),"metal",ISNUMBER(SEARCH("music/pop", N3631)),"pop",ISNUMBER(SEARCH("music/rock", N3631)),"rock",ISNUMBER(SEARCH("music/world music", N3631)),"world music",ISNUMBER(SEARCH("journalism/audio", N3631)),"audio",ISNUMBER(SEARCH("photography/nature", N3631)),"nature",ISNUMBER(SEARCH("photography/people", N3631)),"people",ISNUMBER(SEARCH("photography/photobooks", N3631)),"photobooks",ISNUMBER(SEARCH("photography/places", N3631)),"places",ISNUMBER(SEARCH("publishing/art books", N3631)),"art books",ISNUMBER(SEARCH("publishing/children's books", N3631)),"children's books",ISNUMBER(SEARCH("publishing/fiction", N3631)),"fiction",ISNUMBER(SEARCH("publishing/nonfiction", N3631)),"nonfiction",ISNUMBER(SEARCH("publishing/radio &amp; podcasts", N3631)),"radio &amp; podcasts",ISNUMBER(SEARCH("publishing/translations", N3631)),"translations",ISNUMBER(SEARCH("technology/gadgets", N3631)),"gadgets",ISNUMBER(SEARCH("technology/hardware", N3631)),"hardware",ISNUMBER(SEARCH("technology/makerspaces", N3631)),"makerspaces",ISNUMBER(SEARCH("technology/space exploration", N3631)),"space exploration",ISNUMBER(SEARCH("technology/wearables", N3631)),"wearables",ISNUMBER(SEARCH("technology/web", N3631)),"web",ISNUMBER(SEARCH("theater/musical", N3631)),"musical",ISNUMBER(SEARCH("theater/plays", N3631)),"plays",ISNUMBER(SEARCH("theater/spaces", N3631)),"spaces")</f>
        <v>musical</v>
      </c>
      <c r="S3631" s="6">
        <f t="shared" si="283"/>
        <v>42437.094490740739</v>
      </c>
      <c r="T3631" s="6">
        <f t="shared" si="284"/>
        <v>42495.708333333328</v>
      </c>
    </row>
    <row r="3632" spans="1:20" ht="48" hidden="1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tr">
        <f t="shared" si="282"/>
        <v>music</v>
      </c>
      <c r="R3632" t="str" cm="1">
        <f t="array" ref="R3632">_xlfn.IFS(ISNUMBER(SEARCH("film &amp; video/television", N3632)),"television",ISNUMBER(SEARCH("film &amp; video/animation", N3632)),"animation",ISNUMBER(SEARCH("film &amp; video/documentary", N3632)),"documentary",ISNUMBER(SEARCH("film &amp; video/drama", N3632)),"drama",ISNUMBER(SEARCH("film &amp; video/science fiction", N3632)),"science fiction",ISNUMBER(SEARCH("film &amp; video/shorts", N3632)),"shorts",ISNUMBER(SEARCH("food/food trucks", N3632)),"food trucks",ISNUMBER(SEARCH("food/restaurants", N3632)),"restaurants",ISNUMBER(SEARCH("food/small batch", N3632)),"small batch",ISNUMBER(SEARCH("games/mobile games", N3632)),"mobile games",ISNUMBER(SEARCH("games/tabletop games", N3632)),"tabletop games",ISNUMBER(SEARCH("games/video games", N3632)),"video games",ISNUMBER(SEARCH("music/classical music", N3632)),"classical music",ISNUMBER(SEARCH("music/electronic music", N3632)),"electronic music",ISNUMBER(SEARCH("music/faith", N3632)),"faith",ISNUMBER(SEARCH("music/indie rock", N3632)),"indie rock",ISNUMBER(SEARCH("music/jazz", N3632)),"jazz",ISNUMBER(SEARCH("music/metal", N3632)),"metal",ISNUMBER(SEARCH("music/pop", N3632)),"pop",ISNUMBER(SEARCH("music/rock", N3632)),"rock",ISNUMBER(SEARCH("music/world music", N3632)),"world music",ISNUMBER(SEARCH("journalism/audio", N3632)),"audio",ISNUMBER(SEARCH("photography/nature", N3632)),"nature",ISNUMBER(SEARCH("photography/people", N3632)),"people",ISNUMBER(SEARCH("photography/photobooks", N3632)),"photobooks",ISNUMBER(SEARCH("photography/places", N3632)),"places",ISNUMBER(SEARCH("publishing/art books", N3632)),"art books",ISNUMBER(SEARCH("publishing/children's books", N3632)),"children's books",ISNUMBER(SEARCH("publishing/fiction", N3632)),"fiction",ISNUMBER(SEARCH("publishing/nonfiction", N3632)),"nonfiction",ISNUMBER(SEARCH("publishing/radio &amp; podcasts", N3632)),"radio &amp; podcasts",ISNUMBER(SEARCH("publishing/translations", N3632)),"translations",ISNUMBER(SEARCH("technology/gadgets", N3632)),"gadgets",ISNUMBER(SEARCH("technology/hardware", N3632)),"hardware",ISNUMBER(SEARCH("technology/makerspaces", N3632)),"makerspaces",ISNUMBER(SEARCH("technology/space exploration", N3632)),"space exploration",ISNUMBER(SEARCH("technology/wearables", N3632)),"wearables",ISNUMBER(SEARCH("technology/web", N3632)),"web",ISNUMBER(SEARCH("theater/musical", N3632)),"musical",ISNUMBER(SEARCH("theater/plays", N3632)),"plays",ISNUMBER(SEARCH("theater/spaces", N3632)),"spaces")</f>
        <v>musical</v>
      </c>
      <c r="S3632" s="6">
        <f t="shared" si="283"/>
        <v>41942.84710648148</v>
      </c>
      <c r="T3632" s="6">
        <f t="shared" si="284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tr">
        <f t="shared" si="282"/>
        <v>music</v>
      </c>
      <c r="R3633" t="str" cm="1">
        <f t="array" ref="R3633">_xlfn.IFS(ISNUMBER(SEARCH("film &amp; video/television", N3633)),"television",ISNUMBER(SEARCH("film &amp; video/animation", N3633)),"animation",ISNUMBER(SEARCH("film &amp; video/documentary", N3633)),"documentary",ISNUMBER(SEARCH("film &amp; video/drama", N3633)),"drama",ISNUMBER(SEARCH("film &amp; video/science fiction", N3633)),"science fiction",ISNUMBER(SEARCH("film &amp; video/shorts", N3633)),"shorts",ISNUMBER(SEARCH("food/food trucks", N3633)),"food trucks",ISNUMBER(SEARCH("food/restaurants", N3633)),"restaurants",ISNUMBER(SEARCH("food/small batch", N3633)),"small batch",ISNUMBER(SEARCH("games/mobile games", N3633)),"mobile games",ISNUMBER(SEARCH("games/tabletop games", N3633)),"tabletop games",ISNUMBER(SEARCH("games/video games", N3633)),"video games",ISNUMBER(SEARCH("music/classical music", N3633)),"classical music",ISNUMBER(SEARCH("music/electronic music", N3633)),"electronic music",ISNUMBER(SEARCH("music/faith", N3633)),"faith",ISNUMBER(SEARCH("music/indie rock", N3633)),"indie rock",ISNUMBER(SEARCH("music/jazz", N3633)),"jazz",ISNUMBER(SEARCH("music/metal", N3633)),"metal",ISNUMBER(SEARCH("music/pop", N3633)),"pop",ISNUMBER(SEARCH("music/rock", N3633)),"rock",ISNUMBER(SEARCH("music/world music", N3633)),"world music",ISNUMBER(SEARCH("journalism/audio", N3633)),"audio",ISNUMBER(SEARCH("photography/nature", N3633)),"nature",ISNUMBER(SEARCH("photography/people", N3633)),"people",ISNUMBER(SEARCH("photography/photobooks", N3633)),"photobooks",ISNUMBER(SEARCH("photography/places", N3633)),"places",ISNUMBER(SEARCH("publishing/art books", N3633)),"art books",ISNUMBER(SEARCH("publishing/children's books", N3633)),"children's books",ISNUMBER(SEARCH("publishing/fiction", N3633)),"fiction",ISNUMBER(SEARCH("publishing/nonfiction", N3633)),"nonfiction",ISNUMBER(SEARCH("publishing/radio &amp; podcasts", N3633)),"radio &amp; podcasts",ISNUMBER(SEARCH("publishing/translations", N3633)),"translations",ISNUMBER(SEARCH("technology/gadgets", N3633)),"gadgets",ISNUMBER(SEARCH("technology/hardware", N3633)),"hardware",ISNUMBER(SEARCH("technology/makerspaces", N3633)),"makerspaces",ISNUMBER(SEARCH("technology/space exploration", N3633)),"space exploration",ISNUMBER(SEARCH("technology/wearables", N3633)),"wearables",ISNUMBER(SEARCH("technology/web", N3633)),"web",ISNUMBER(SEARCH("theater/musical", N3633)),"musical",ISNUMBER(SEARCH("theater/plays", N3633)),"plays",ISNUMBER(SEARCH("theater/spaces", N3633)),"spaces")</f>
        <v>musical</v>
      </c>
      <c r="S3633" s="6">
        <f t="shared" si="283"/>
        <v>41880.753437499996</v>
      </c>
      <c r="T3633" s="6">
        <f t="shared" si="284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music</v>
      </c>
      <c r="R3634" t="str" cm="1">
        <f t="array" ref="R3634">_xlfn.IFS(ISNUMBER(SEARCH("film &amp; video/television", N3634)),"television",ISNUMBER(SEARCH("film &amp; video/animation", N3634)),"animation",ISNUMBER(SEARCH("film &amp; video/documentary", N3634)),"documentary",ISNUMBER(SEARCH("film &amp; video/drama", N3634)),"drama",ISNUMBER(SEARCH("film &amp; video/science fiction", N3634)),"science fiction",ISNUMBER(SEARCH("film &amp; video/shorts", N3634)),"shorts",ISNUMBER(SEARCH("food/food trucks", N3634)),"food trucks",ISNUMBER(SEARCH("food/restaurants", N3634)),"restaurants",ISNUMBER(SEARCH("food/small batch", N3634)),"small batch",ISNUMBER(SEARCH("games/mobile games", N3634)),"mobile games",ISNUMBER(SEARCH("games/tabletop games", N3634)),"tabletop games",ISNUMBER(SEARCH("games/video games", N3634)),"video games",ISNUMBER(SEARCH("music/classical music", N3634)),"classical music",ISNUMBER(SEARCH("music/electronic music", N3634)),"electronic music",ISNUMBER(SEARCH("music/faith", N3634)),"faith",ISNUMBER(SEARCH("music/indie rock", N3634)),"indie rock",ISNUMBER(SEARCH("music/jazz", N3634)),"jazz",ISNUMBER(SEARCH("music/metal", N3634)),"metal",ISNUMBER(SEARCH("music/pop", N3634)),"pop",ISNUMBER(SEARCH("music/rock", N3634)),"rock",ISNUMBER(SEARCH("music/world music", N3634)),"world music",ISNUMBER(SEARCH("journalism/audio", N3634)),"audio",ISNUMBER(SEARCH("photography/nature", N3634)),"nature",ISNUMBER(SEARCH("photography/people", N3634)),"people",ISNUMBER(SEARCH("photography/photobooks", N3634)),"photobooks",ISNUMBER(SEARCH("photography/places", N3634)),"places",ISNUMBER(SEARCH("publishing/art books", N3634)),"art books",ISNUMBER(SEARCH("publishing/children's books", N3634)),"children's books",ISNUMBER(SEARCH("publishing/fiction", N3634)),"fiction",ISNUMBER(SEARCH("publishing/nonfiction", N3634)),"nonfiction",ISNUMBER(SEARCH("publishing/radio &amp; podcasts", N3634)),"radio &amp; podcasts",ISNUMBER(SEARCH("publishing/translations", N3634)),"translations",ISNUMBER(SEARCH("technology/gadgets", N3634)),"gadgets",ISNUMBER(SEARCH("technology/hardware", N3634)),"hardware",ISNUMBER(SEARCH("technology/makerspaces", N3634)),"makerspaces",ISNUMBER(SEARCH("technology/space exploration", N3634)),"space exploration",ISNUMBER(SEARCH("technology/wearables", N3634)),"wearables",ISNUMBER(SEARCH("technology/web", N3634)),"web",ISNUMBER(SEARCH("theater/musical", N3634)),"musical",ISNUMBER(SEARCH("theater/plays", N3634)),"plays",ISNUMBER(SEARCH("theater/spaces", N3634)),"spaces")</f>
        <v>musical</v>
      </c>
      <c r="S3634" s="6">
        <f t="shared" si="283"/>
        <v>41946.936909722222</v>
      </c>
      <c r="T3634" s="6">
        <f t="shared" si="284"/>
        <v>41966.936909722222</v>
      </c>
    </row>
    <row r="3635" spans="1:20" ht="48" hidden="1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tr">
        <f t="shared" si="282"/>
        <v>music</v>
      </c>
      <c r="R3635" t="str" cm="1">
        <f t="array" ref="R3635">_xlfn.IFS(ISNUMBER(SEARCH("film &amp; video/television", N3635)),"television",ISNUMBER(SEARCH("film &amp; video/animation", N3635)),"animation",ISNUMBER(SEARCH("film &amp; video/documentary", N3635)),"documentary",ISNUMBER(SEARCH("film &amp; video/drama", N3635)),"drama",ISNUMBER(SEARCH("film &amp; video/science fiction", N3635)),"science fiction",ISNUMBER(SEARCH("film &amp; video/shorts", N3635)),"shorts",ISNUMBER(SEARCH("food/food trucks", N3635)),"food trucks",ISNUMBER(SEARCH("food/restaurants", N3635)),"restaurants",ISNUMBER(SEARCH("food/small batch", N3635)),"small batch",ISNUMBER(SEARCH("games/mobile games", N3635)),"mobile games",ISNUMBER(SEARCH("games/tabletop games", N3635)),"tabletop games",ISNUMBER(SEARCH("games/video games", N3635)),"video games",ISNUMBER(SEARCH("music/classical music", N3635)),"classical music",ISNUMBER(SEARCH("music/electronic music", N3635)),"electronic music",ISNUMBER(SEARCH("music/faith", N3635)),"faith",ISNUMBER(SEARCH("music/indie rock", N3635)),"indie rock",ISNUMBER(SEARCH("music/jazz", N3635)),"jazz",ISNUMBER(SEARCH("music/metal", N3635)),"metal",ISNUMBER(SEARCH("music/pop", N3635)),"pop",ISNUMBER(SEARCH("music/rock", N3635)),"rock",ISNUMBER(SEARCH("music/world music", N3635)),"world music",ISNUMBER(SEARCH("journalism/audio", N3635)),"audio",ISNUMBER(SEARCH("photography/nature", N3635)),"nature",ISNUMBER(SEARCH("photography/people", N3635)),"people",ISNUMBER(SEARCH("photography/photobooks", N3635)),"photobooks",ISNUMBER(SEARCH("photography/places", N3635)),"places",ISNUMBER(SEARCH("publishing/art books", N3635)),"art books",ISNUMBER(SEARCH("publishing/children's books", N3635)),"children's books",ISNUMBER(SEARCH("publishing/fiction", N3635)),"fiction",ISNUMBER(SEARCH("publishing/nonfiction", N3635)),"nonfiction",ISNUMBER(SEARCH("publishing/radio &amp; podcasts", N3635)),"radio &amp; podcasts",ISNUMBER(SEARCH("publishing/translations", N3635)),"translations",ISNUMBER(SEARCH("technology/gadgets", N3635)),"gadgets",ISNUMBER(SEARCH("technology/hardware", N3635)),"hardware",ISNUMBER(SEARCH("technology/makerspaces", N3635)),"makerspaces",ISNUMBER(SEARCH("technology/space exploration", N3635)),"space exploration",ISNUMBER(SEARCH("technology/wearables", N3635)),"wearables",ISNUMBER(SEARCH("technology/web", N3635)),"web",ISNUMBER(SEARCH("theater/musical", N3635)),"musical",ISNUMBER(SEARCH("theater/plays", N3635)),"plays",ISNUMBER(SEARCH("theater/spaces", N3635)),"spaces")</f>
        <v>musical</v>
      </c>
      <c r="S3635" s="6">
        <f t="shared" si="283"/>
        <v>42649.623460648145</v>
      </c>
      <c r="T3635" s="6">
        <f t="shared" si="284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tr">
        <f t="shared" si="282"/>
        <v>music</v>
      </c>
      <c r="R3636" t="str" cm="1">
        <f t="array" ref="R3636">_xlfn.IFS(ISNUMBER(SEARCH("film &amp; video/television", N3636)),"television",ISNUMBER(SEARCH("film &amp; video/animation", N3636)),"animation",ISNUMBER(SEARCH("film &amp; video/documentary", N3636)),"documentary",ISNUMBER(SEARCH("film &amp; video/drama", N3636)),"drama",ISNUMBER(SEARCH("film &amp; video/science fiction", N3636)),"science fiction",ISNUMBER(SEARCH("film &amp; video/shorts", N3636)),"shorts",ISNUMBER(SEARCH("food/food trucks", N3636)),"food trucks",ISNUMBER(SEARCH("food/restaurants", N3636)),"restaurants",ISNUMBER(SEARCH("food/small batch", N3636)),"small batch",ISNUMBER(SEARCH("games/mobile games", N3636)),"mobile games",ISNUMBER(SEARCH("games/tabletop games", N3636)),"tabletop games",ISNUMBER(SEARCH("games/video games", N3636)),"video games",ISNUMBER(SEARCH("music/classical music", N3636)),"classical music",ISNUMBER(SEARCH("music/electronic music", N3636)),"electronic music",ISNUMBER(SEARCH("music/faith", N3636)),"faith",ISNUMBER(SEARCH("music/indie rock", N3636)),"indie rock",ISNUMBER(SEARCH("music/jazz", N3636)),"jazz",ISNUMBER(SEARCH("music/metal", N3636)),"metal",ISNUMBER(SEARCH("music/pop", N3636)),"pop",ISNUMBER(SEARCH("music/rock", N3636)),"rock",ISNUMBER(SEARCH("music/world music", N3636)),"world music",ISNUMBER(SEARCH("journalism/audio", N3636)),"audio",ISNUMBER(SEARCH("photography/nature", N3636)),"nature",ISNUMBER(SEARCH("photography/people", N3636)),"people",ISNUMBER(SEARCH("photography/photobooks", N3636)),"photobooks",ISNUMBER(SEARCH("photography/places", N3636)),"places",ISNUMBER(SEARCH("publishing/art books", N3636)),"art books",ISNUMBER(SEARCH("publishing/children's books", N3636)),"children's books",ISNUMBER(SEARCH("publishing/fiction", N3636)),"fiction",ISNUMBER(SEARCH("publishing/nonfiction", N3636)),"nonfiction",ISNUMBER(SEARCH("publishing/radio &amp; podcasts", N3636)),"radio &amp; podcasts",ISNUMBER(SEARCH("publishing/translations", N3636)),"translations",ISNUMBER(SEARCH("technology/gadgets", N3636)),"gadgets",ISNUMBER(SEARCH("technology/hardware", N3636)),"hardware",ISNUMBER(SEARCH("technology/makerspaces", N3636)),"makerspaces",ISNUMBER(SEARCH("technology/space exploration", N3636)),"space exploration",ISNUMBER(SEARCH("technology/wearables", N3636)),"wearables",ISNUMBER(SEARCH("technology/web", N3636)),"web",ISNUMBER(SEARCH("theater/musical", N3636)),"musical",ISNUMBER(SEARCH("theater/plays", N3636)),"plays",ISNUMBER(SEARCH("theater/spaces", N3636)),"spaces")</f>
        <v>musical</v>
      </c>
      <c r="S3636" s="6">
        <f t="shared" si="283"/>
        <v>42701.166365740741</v>
      </c>
      <c r="T3636" s="6">
        <f t="shared" si="284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tr">
        <f t="shared" si="282"/>
        <v>music</v>
      </c>
      <c r="R3637" t="str" cm="1">
        <f t="array" ref="R3637">_xlfn.IFS(ISNUMBER(SEARCH("film &amp; video/television", N3637)),"television",ISNUMBER(SEARCH("film &amp; video/animation", N3637)),"animation",ISNUMBER(SEARCH("film &amp; video/documentary", N3637)),"documentary",ISNUMBER(SEARCH("film &amp; video/drama", N3637)),"drama",ISNUMBER(SEARCH("film &amp; video/science fiction", N3637)),"science fiction",ISNUMBER(SEARCH("film &amp; video/shorts", N3637)),"shorts",ISNUMBER(SEARCH("food/food trucks", N3637)),"food trucks",ISNUMBER(SEARCH("food/restaurants", N3637)),"restaurants",ISNUMBER(SEARCH("food/small batch", N3637)),"small batch",ISNUMBER(SEARCH("games/mobile games", N3637)),"mobile games",ISNUMBER(SEARCH("games/tabletop games", N3637)),"tabletop games",ISNUMBER(SEARCH("games/video games", N3637)),"video games",ISNUMBER(SEARCH("music/classical music", N3637)),"classical music",ISNUMBER(SEARCH("music/electronic music", N3637)),"electronic music",ISNUMBER(SEARCH("music/faith", N3637)),"faith",ISNUMBER(SEARCH("music/indie rock", N3637)),"indie rock",ISNUMBER(SEARCH("music/jazz", N3637)),"jazz",ISNUMBER(SEARCH("music/metal", N3637)),"metal",ISNUMBER(SEARCH("music/pop", N3637)),"pop",ISNUMBER(SEARCH("music/rock", N3637)),"rock",ISNUMBER(SEARCH("music/world music", N3637)),"world music",ISNUMBER(SEARCH("journalism/audio", N3637)),"audio",ISNUMBER(SEARCH("photography/nature", N3637)),"nature",ISNUMBER(SEARCH("photography/people", N3637)),"people",ISNUMBER(SEARCH("photography/photobooks", N3637)),"photobooks",ISNUMBER(SEARCH("photography/places", N3637)),"places",ISNUMBER(SEARCH("publishing/art books", N3637)),"art books",ISNUMBER(SEARCH("publishing/children's books", N3637)),"children's books",ISNUMBER(SEARCH("publishing/fiction", N3637)),"fiction",ISNUMBER(SEARCH("publishing/nonfiction", N3637)),"nonfiction",ISNUMBER(SEARCH("publishing/radio &amp; podcasts", N3637)),"radio &amp; podcasts",ISNUMBER(SEARCH("publishing/translations", N3637)),"translations",ISNUMBER(SEARCH("technology/gadgets", N3637)),"gadgets",ISNUMBER(SEARCH("technology/hardware", N3637)),"hardware",ISNUMBER(SEARCH("technology/makerspaces", N3637)),"makerspaces",ISNUMBER(SEARCH("technology/space exploration", N3637)),"space exploration",ISNUMBER(SEARCH("technology/wearables", N3637)),"wearables",ISNUMBER(SEARCH("technology/web", N3637)),"web",ISNUMBER(SEARCH("theater/musical", N3637)),"musical",ISNUMBER(SEARCH("theater/plays", N3637)),"plays",ISNUMBER(SEARCH("theater/spaces", N3637)),"spaces")</f>
        <v>musical</v>
      </c>
      <c r="S3637" s="6">
        <f t="shared" si="283"/>
        <v>42450.88282407407</v>
      </c>
      <c r="T3637" s="6">
        <f t="shared" si="284"/>
        <v>42480.88282407407</v>
      </c>
    </row>
    <row r="3638" spans="1:20" ht="48" hidden="1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v>0</v>
      </c>
      <c r="Q3638" t="str">
        <f t="shared" si="282"/>
        <v>music</v>
      </c>
      <c r="R3638" t="str" cm="1">
        <f t="array" ref="R3638">_xlfn.IFS(ISNUMBER(SEARCH("film &amp; video/television", N3638)),"television",ISNUMBER(SEARCH("film &amp; video/animation", N3638)),"animation",ISNUMBER(SEARCH("film &amp; video/documentary", N3638)),"documentary",ISNUMBER(SEARCH("film &amp; video/drama", N3638)),"drama",ISNUMBER(SEARCH("film &amp; video/science fiction", N3638)),"science fiction",ISNUMBER(SEARCH("film &amp; video/shorts", N3638)),"shorts",ISNUMBER(SEARCH("food/food trucks", N3638)),"food trucks",ISNUMBER(SEARCH("food/restaurants", N3638)),"restaurants",ISNUMBER(SEARCH("food/small batch", N3638)),"small batch",ISNUMBER(SEARCH("games/mobile games", N3638)),"mobile games",ISNUMBER(SEARCH("games/tabletop games", N3638)),"tabletop games",ISNUMBER(SEARCH("games/video games", N3638)),"video games",ISNUMBER(SEARCH("music/classical music", N3638)),"classical music",ISNUMBER(SEARCH("music/electronic music", N3638)),"electronic music",ISNUMBER(SEARCH("music/faith", N3638)),"faith",ISNUMBER(SEARCH("music/indie rock", N3638)),"indie rock",ISNUMBER(SEARCH("music/jazz", N3638)),"jazz",ISNUMBER(SEARCH("music/metal", N3638)),"metal",ISNUMBER(SEARCH("music/pop", N3638)),"pop",ISNUMBER(SEARCH("music/rock", N3638)),"rock",ISNUMBER(SEARCH("music/world music", N3638)),"world music",ISNUMBER(SEARCH("journalism/audio", N3638)),"audio",ISNUMBER(SEARCH("photography/nature", N3638)),"nature",ISNUMBER(SEARCH("photography/people", N3638)),"people",ISNUMBER(SEARCH("photography/photobooks", N3638)),"photobooks",ISNUMBER(SEARCH("photography/places", N3638)),"places",ISNUMBER(SEARCH("publishing/art books", N3638)),"art books",ISNUMBER(SEARCH("publishing/children's books", N3638)),"children's books",ISNUMBER(SEARCH("publishing/fiction", N3638)),"fiction",ISNUMBER(SEARCH("publishing/nonfiction", N3638)),"nonfiction",ISNUMBER(SEARCH("publishing/radio &amp; podcasts", N3638)),"radio &amp; podcasts",ISNUMBER(SEARCH("publishing/translations", N3638)),"translations",ISNUMBER(SEARCH("technology/gadgets", N3638)),"gadgets",ISNUMBER(SEARCH("technology/hardware", N3638)),"hardware",ISNUMBER(SEARCH("technology/makerspaces", N3638)),"makerspaces",ISNUMBER(SEARCH("technology/space exploration", N3638)),"space exploration",ISNUMBER(SEARCH("technology/wearables", N3638)),"wearables",ISNUMBER(SEARCH("technology/web", N3638)),"web",ISNUMBER(SEARCH("theater/musical", N3638)),"musical",ISNUMBER(SEARCH("theater/plays", N3638)),"plays",ISNUMBER(SEARCH("theater/spaces", N3638)),"spaces")</f>
        <v>musical</v>
      </c>
      <c r="S3638" s="6">
        <f t="shared" si="283"/>
        <v>42226.694780092599</v>
      </c>
      <c r="T3638" s="6">
        <f t="shared" si="284"/>
        <v>42261.694780092599</v>
      </c>
    </row>
    <row r="3639" spans="1:20" ht="48" hidden="1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tr">
        <f t="shared" si="282"/>
        <v>music</v>
      </c>
      <c r="R3639" t="str" cm="1">
        <f t="array" ref="R3639">_xlfn.IFS(ISNUMBER(SEARCH("film &amp; video/television", N3639)),"television",ISNUMBER(SEARCH("film &amp; video/animation", N3639)),"animation",ISNUMBER(SEARCH("film &amp; video/documentary", N3639)),"documentary",ISNUMBER(SEARCH("film &amp; video/drama", N3639)),"drama",ISNUMBER(SEARCH("film &amp; video/science fiction", N3639)),"science fiction",ISNUMBER(SEARCH("film &amp; video/shorts", N3639)),"shorts",ISNUMBER(SEARCH("food/food trucks", N3639)),"food trucks",ISNUMBER(SEARCH("food/restaurants", N3639)),"restaurants",ISNUMBER(SEARCH("food/small batch", N3639)),"small batch",ISNUMBER(SEARCH("games/mobile games", N3639)),"mobile games",ISNUMBER(SEARCH("games/tabletop games", N3639)),"tabletop games",ISNUMBER(SEARCH("games/video games", N3639)),"video games",ISNUMBER(SEARCH("music/classical music", N3639)),"classical music",ISNUMBER(SEARCH("music/electronic music", N3639)),"electronic music",ISNUMBER(SEARCH("music/faith", N3639)),"faith",ISNUMBER(SEARCH("music/indie rock", N3639)),"indie rock",ISNUMBER(SEARCH("music/jazz", N3639)),"jazz",ISNUMBER(SEARCH("music/metal", N3639)),"metal",ISNUMBER(SEARCH("music/pop", N3639)),"pop",ISNUMBER(SEARCH("music/rock", N3639)),"rock",ISNUMBER(SEARCH("music/world music", N3639)),"world music",ISNUMBER(SEARCH("journalism/audio", N3639)),"audio",ISNUMBER(SEARCH("photography/nature", N3639)),"nature",ISNUMBER(SEARCH("photography/people", N3639)),"people",ISNUMBER(SEARCH("photography/photobooks", N3639)),"photobooks",ISNUMBER(SEARCH("photography/places", N3639)),"places",ISNUMBER(SEARCH("publishing/art books", N3639)),"art books",ISNUMBER(SEARCH("publishing/children's books", N3639)),"children's books",ISNUMBER(SEARCH("publishing/fiction", N3639)),"fiction",ISNUMBER(SEARCH("publishing/nonfiction", N3639)),"nonfiction",ISNUMBER(SEARCH("publishing/radio &amp; podcasts", N3639)),"radio &amp; podcasts",ISNUMBER(SEARCH("publishing/translations", N3639)),"translations",ISNUMBER(SEARCH("technology/gadgets", N3639)),"gadgets",ISNUMBER(SEARCH("technology/hardware", N3639)),"hardware",ISNUMBER(SEARCH("technology/makerspaces", N3639)),"makerspaces",ISNUMBER(SEARCH("technology/space exploration", N3639)),"space exploration",ISNUMBER(SEARCH("technology/wearables", N3639)),"wearables",ISNUMBER(SEARCH("technology/web", N3639)),"web",ISNUMBER(SEARCH("theater/musical", N3639)),"musical",ISNUMBER(SEARCH("theater/plays", N3639)),"plays",ISNUMBER(SEARCH("theater/spaces", N3639)),"spaces")</f>
        <v>musical</v>
      </c>
      <c r="S3639" s="6">
        <f t="shared" si="283"/>
        <v>41975.700636574074</v>
      </c>
      <c r="T3639" s="6">
        <f t="shared" si="284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tr">
        <f t="shared" si="282"/>
        <v>music</v>
      </c>
      <c r="R3640" t="str" cm="1">
        <f t="array" ref="R3640">_xlfn.IFS(ISNUMBER(SEARCH("film &amp; video/television", N3640)),"television",ISNUMBER(SEARCH("film &amp; video/animation", N3640)),"animation",ISNUMBER(SEARCH("film &amp; video/documentary", N3640)),"documentary",ISNUMBER(SEARCH("film &amp; video/drama", N3640)),"drama",ISNUMBER(SEARCH("film &amp; video/science fiction", N3640)),"science fiction",ISNUMBER(SEARCH("film &amp; video/shorts", N3640)),"shorts",ISNUMBER(SEARCH("food/food trucks", N3640)),"food trucks",ISNUMBER(SEARCH("food/restaurants", N3640)),"restaurants",ISNUMBER(SEARCH("food/small batch", N3640)),"small batch",ISNUMBER(SEARCH("games/mobile games", N3640)),"mobile games",ISNUMBER(SEARCH("games/tabletop games", N3640)),"tabletop games",ISNUMBER(SEARCH("games/video games", N3640)),"video games",ISNUMBER(SEARCH("music/classical music", N3640)),"classical music",ISNUMBER(SEARCH("music/electronic music", N3640)),"electronic music",ISNUMBER(SEARCH("music/faith", N3640)),"faith",ISNUMBER(SEARCH("music/indie rock", N3640)),"indie rock",ISNUMBER(SEARCH("music/jazz", N3640)),"jazz",ISNUMBER(SEARCH("music/metal", N3640)),"metal",ISNUMBER(SEARCH("music/pop", N3640)),"pop",ISNUMBER(SEARCH("music/rock", N3640)),"rock",ISNUMBER(SEARCH("music/world music", N3640)),"world music",ISNUMBER(SEARCH("journalism/audio", N3640)),"audio",ISNUMBER(SEARCH("photography/nature", N3640)),"nature",ISNUMBER(SEARCH("photography/people", N3640)),"people",ISNUMBER(SEARCH("photography/photobooks", N3640)),"photobooks",ISNUMBER(SEARCH("photography/places", N3640)),"places",ISNUMBER(SEARCH("publishing/art books", N3640)),"art books",ISNUMBER(SEARCH("publishing/children's books", N3640)),"children's books",ISNUMBER(SEARCH("publishing/fiction", N3640)),"fiction",ISNUMBER(SEARCH("publishing/nonfiction", N3640)),"nonfiction",ISNUMBER(SEARCH("publishing/radio &amp; podcasts", N3640)),"radio &amp; podcasts",ISNUMBER(SEARCH("publishing/translations", N3640)),"translations",ISNUMBER(SEARCH("technology/gadgets", N3640)),"gadgets",ISNUMBER(SEARCH("technology/hardware", N3640)),"hardware",ISNUMBER(SEARCH("technology/makerspaces", N3640)),"makerspaces",ISNUMBER(SEARCH("technology/space exploration", N3640)),"space exploration",ISNUMBER(SEARCH("technology/wearables", N3640)),"wearables",ISNUMBER(SEARCH("technology/web", N3640)),"web",ISNUMBER(SEARCH("theater/musical", N3640)),"musical",ISNUMBER(SEARCH("theater/plays", N3640)),"plays",ISNUMBER(SEARCH("theater/spaces", N3640)),"spaces")</f>
        <v>musical</v>
      </c>
      <c r="S3640" s="6">
        <f t="shared" si="283"/>
        <v>42053.672824074078</v>
      </c>
      <c r="T3640" s="6">
        <f t="shared" si="284"/>
        <v>42113.631157407406</v>
      </c>
    </row>
    <row r="3641" spans="1:20" ht="48" hidden="1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tr">
        <f t="shared" si="282"/>
        <v>music</v>
      </c>
      <c r="R3641" t="str" cm="1">
        <f t="array" ref="R3641">_xlfn.IFS(ISNUMBER(SEARCH("film &amp; video/television", N3641)),"television",ISNUMBER(SEARCH("film &amp; video/animation", N3641)),"animation",ISNUMBER(SEARCH("film &amp; video/documentary", N3641)),"documentary",ISNUMBER(SEARCH("film &amp; video/drama", N3641)),"drama",ISNUMBER(SEARCH("film &amp; video/science fiction", N3641)),"science fiction",ISNUMBER(SEARCH("film &amp; video/shorts", N3641)),"shorts",ISNUMBER(SEARCH("food/food trucks", N3641)),"food trucks",ISNUMBER(SEARCH("food/restaurants", N3641)),"restaurants",ISNUMBER(SEARCH("food/small batch", N3641)),"small batch",ISNUMBER(SEARCH("games/mobile games", N3641)),"mobile games",ISNUMBER(SEARCH("games/tabletop games", N3641)),"tabletop games",ISNUMBER(SEARCH("games/video games", N3641)),"video games",ISNUMBER(SEARCH("music/classical music", N3641)),"classical music",ISNUMBER(SEARCH("music/electronic music", N3641)),"electronic music",ISNUMBER(SEARCH("music/faith", N3641)),"faith",ISNUMBER(SEARCH("music/indie rock", N3641)),"indie rock",ISNUMBER(SEARCH("music/jazz", N3641)),"jazz",ISNUMBER(SEARCH("music/metal", N3641)),"metal",ISNUMBER(SEARCH("music/pop", N3641)),"pop",ISNUMBER(SEARCH("music/rock", N3641)),"rock",ISNUMBER(SEARCH("music/world music", N3641)),"world music",ISNUMBER(SEARCH("journalism/audio", N3641)),"audio",ISNUMBER(SEARCH("photography/nature", N3641)),"nature",ISNUMBER(SEARCH("photography/people", N3641)),"people",ISNUMBER(SEARCH("photography/photobooks", N3641)),"photobooks",ISNUMBER(SEARCH("photography/places", N3641)),"places",ISNUMBER(SEARCH("publishing/art books", N3641)),"art books",ISNUMBER(SEARCH("publishing/children's books", N3641)),"children's books",ISNUMBER(SEARCH("publishing/fiction", N3641)),"fiction",ISNUMBER(SEARCH("publishing/nonfiction", N3641)),"nonfiction",ISNUMBER(SEARCH("publishing/radio &amp; podcasts", N3641)),"radio &amp; podcasts",ISNUMBER(SEARCH("publishing/translations", N3641)),"translations",ISNUMBER(SEARCH("technology/gadgets", N3641)),"gadgets",ISNUMBER(SEARCH("technology/hardware", N3641)),"hardware",ISNUMBER(SEARCH("technology/makerspaces", N3641)),"makerspaces",ISNUMBER(SEARCH("technology/space exploration", N3641)),"space exploration",ISNUMBER(SEARCH("technology/wearables", N3641)),"wearables",ISNUMBER(SEARCH("technology/web", N3641)),"web",ISNUMBER(SEARCH("theater/musical", N3641)),"musical",ISNUMBER(SEARCH("theater/plays", N3641)),"plays",ISNUMBER(SEARCH("theater/spaces", N3641)),"spaces")</f>
        <v>musical</v>
      </c>
      <c r="S3641" s="6">
        <f t="shared" si="283"/>
        <v>42590.677152777775</v>
      </c>
      <c r="T3641" s="6">
        <f t="shared" si="284"/>
        <v>42650.632638888885</v>
      </c>
    </row>
    <row r="3642" spans="1:20" ht="80" hidden="1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tr">
        <f t="shared" si="282"/>
        <v>music</v>
      </c>
      <c r="R3642" t="str" cm="1">
        <f t="array" ref="R3642">_xlfn.IFS(ISNUMBER(SEARCH("film &amp; video/television", N3642)),"television",ISNUMBER(SEARCH("film &amp; video/animation", N3642)),"animation",ISNUMBER(SEARCH("film &amp; video/documentary", N3642)),"documentary",ISNUMBER(SEARCH("film &amp; video/drama", N3642)),"drama",ISNUMBER(SEARCH("film &amp; video/science fiction", N3642)),"science fiction",ISNUMBER(SEARCH("film &amp; video/shorts", N3642)),"shorts",ISNUMBER(SEARCH("food/food trucks", N3642)),"food trucks",ISNUMBER(SEARCH("food/restaurants", N3642)),"restaurants",ISNUMBER(SEARCH("food/small batch", N3642)),"small batch",ISNUMBER(SEARCH("games/mobile games", N3642)),"mobile games",ISNUMBER(SEARCH("games/tabletop games", N3642)),"tabletop games",ISNUMBER(SEARCH("games/video games", N3642)),"video games",ISNUMBER(SEARCH("music/classical music", N3642)),"classical music",ISNUMBER(SEARCH("music/electronic music", N3642)),"electronic music",ISNUMBER(SEARCH("music/faith", N3642)),"faith",ISNUMBER(SEARCH("music/indie rock", N3642)),"indie rock",ISNUMBER(SEARCH("music/jazz", N3642)),"jazz",ISNUMBER(SEARCH("music/metal", N3642)),"metal",ISNUMBER(SEARCH("music/pop", N3642)),"pop",ISNUMBER(SEARCH("music/rock", N3642)),"rock",ISNUMBER(SEARCH("music/world music", N3642)),"world music",ISNUMBER(SEARCH("journalism/audio", N3642)),"audio",ISNUMBER(SEARCH("photography/nature", N3642)),"nature",ISNUMBER(SEARCH("photography/people", N3642)),"people",ISNUMBER(SEARCH("photography/photobooks", N3642)),"photobooks",ISNUMBER(SEARCH("photography/places", N3642)),"places",ISNUMBER(SEARCH("publishing/art books", N3642)),"art books",ISNUMBER(SEARCH("publishing/children's books", N3642)),"children's books",ISNUMBER(SEARCH("publishing/fiction", N3642)),"fiction",ISNUMBER(SEARCH("publishing/nonfiction", N3642)),"nonfiction",ISNUMBER(SEARCH("publishing/radio &amp; podcasts", N3642)),"radio &amp; podcasts",ISNUMBER(SEARCH("publishing/translations", N3642)),"translations",ISNUMBER(SEARCH("technology/gadgets", N3642)),"gadgets",ISNUMBER(SEARCH("technology/hardware", N3642)),"hardware",ISNUMBER(SEARCH("technology/makerspaces", N3642)),"makerspaces",ISNUMBER(SEARCH("technology/space exploration", N3642)),"space exploration",ISNUMBER(SEARCH("technology/wearables", N3642)),"wearables",ISNUMBER(SEARCH("technology/web", N3642)),"web",ISNUMBER(SEARCH("theater/musical", N3642)),"musical",ISNUMBER(SEARCH("theater/plays", N3642)),"plays",ISNUMBER(SEARCH("theater/spaces", N3642)),"spaces")</f>
        <v>musical</v>
      </c>
      <c r="S3642" s="6">
        <f t="shared" si="283"/>
        <v>42104.781597222223</v>
      </c>
      <c r="T3642" s="6">
        <f t="shared" si="284"/>
        <v>42134.781597222223</v>
      </c>
    </row>
    <row r="3643" spans="1:20" ht="48" hidden="1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v>0</v>
      </c>
      <c r="Q3643" t="str">
        <f t="shared" si="282"/>
        <v>music</v>
      </c>
      <c r="R3643" t="str" cm="1">
        <f t="array" ref="R3643">_xlfn.IFS(ISNUMBER(SEARCH("film &amp; video/television", N3643)),"television",ISNUMBER(SEARCH("film &amp; video/animation", N3643)),"animation",ISNUMBER(SEARCH("film &amp; video/documentary", N3643)),"documentary",ISNUMBER(SEARCH("film &amp; video/drama", N3643)),"drama",ISNUMBER(SEARCH("film &amp; video/science fiction", N3643)),"science fiction",ISNUMBER(SEARCH("film &amp; video/shorts", N3643)),"shorts",ISNUMBER(SEARCH("food/food trucks", N3643)),"food trucks",ISNUMBER(SEARCH("food/restaurants", N3643)),"restaurants",ISNUMBER(SEARCH("food/small batch", N3643)),"small batch",ISNUMBER(SEARCH("games/mobile games", N3643)),"mobile games",ISNUMBER(SEARCH("games/tabletop games", N3643)),"tabletop games",ISNUMBER(SEARCH("games/video games", N3643)),"video games",ISNUMBER(SEARCH("music/classical music", N3643)),"classical music",ISNUMBER(SEARCH("music/electronic music", N3643)),"electronic music",ISNUMBER(SEARCH("music/faith", N3643)),"faith",ISNUMBER(SEARCH("music/indie rock", N3643)),"indie rock",ISNUMBER(SEARCH("music/jazz", N3643)),"jazz",ISNUMBER(SEARCH("music/metal", N3643)),"metal",ISNUMBER(SEARCH("music/pop", N3643)),"pop",ISNUMBER(SEARCH("music/rock", N3643)),"rock",ISNUMBER(SEARCH("music/world music", N3643)),"world music",ISNUMBER(SEARCH("journalism/audio", N3643)),"audio",ISNUMBER(SEARCH("photography/nature", N3643)),"nature",ISNUMBER(SEARCH("photography/people", N3643)),"people",ISNUMBER(SEARCH("photography/photobooks", N3643)),"photobooks",ISNUMBER(SEARCH("photography/places", N3643)),"places",ISNUMBER(SEARCH("publishing/art books", N3643)),"art books",ISNUMBER(SEARCH("publishing/children's books", N3643)),"children's books",ISNUMBER(SEARCH("publishing/fiction", N3643)),"fiction",ISNUMBER(SEARCH("publishing/nonfiction", N3643)),"nonfiction",ISNUMBER(SEARCH("publishing/radio &amp; podcasts", N3643)),"radio &amp; podcasts",ISNUMBER(SEARCH("publishing/translations", N3643)),"translations",ISNUMBER(SEARCH("technology/gadgets", N3643)),"gadgets",ISNUMBER(SEARCH("technology/hardware", N3643)),"hardware",ISNUMBER(SEARCH("technology/makerspaces", N3643)),"makerspaces",ISNUMBER(SEARCH("technology/space exploration", N3643)),"space exploration",ISNUMBER(SEARCH("technology/wearables", N3643)),"wearables",ISNUMBER(SEARCH("technology/web", N3643)),"web",ISNUMBER(SEARCH("theater/musical", N3643)),"musical",ISNUMBER(SEARCH("theater/plays", N3643)),"plays",ISNUMBER(SEARCH("theater/spaces", N3643)),"spaces")</f>
        <v>musical</v>
      </c>
      <c r="S3643" s="6">
        <f t="shared" si="283"/>
        <v>41899.627071759263</v>
      </c>
      <c r="T3643" s="6">
        <f t="shared" si="284"/>
        <v>41917.208333333336</v>
      </c>
    </row>
    <row r="3644" spans="1:20" ht="64" hidden="1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tr">
        <f t="shared" si="282"/>
        <v>music</v>
      </c>
      <c r="R3644" t="str" cm="1">
        <f t="array" ref="R3644">_xlfn.IFS(ISNUMBER(SEARCH("film &amp; video/television", N3644)),"television",ISNUMBER(SEARCH("film &amp; video/animation", N3644)),"animation",ISNUMBER(SEARCH("film &amp; video/documentary", N3644)),"documentary",ISNUMBER(SEARCH("film &amp; video/drama", N3644)),"drama",ISNUMBER(SEARCH("film &amp; video/science fiction", N3644)),"science fiction",ISNUMBER(SEARCH("film &amp; video/shorts", N3644)),"shorts",ISNUMBER(SEARCH("food/food trucks", N3644)),"food trucks",ISNUMBER(SEARCH("food/restaurants", N3644)),"restaurants",ISNUMBER(SEARCH("food/small batch", N3644)),"small batch",ISNUMBER(SEARCH("games/mobile games", N3644)),"mobile games",ISNUMBER(SEARCH("games/tabletop games", N3644)),"tabletop games",ISNUMBER(SEARCH("games/video games", N3644)),"video games",ISNUMBER(SEARCH("music/classical music", N3644)),"classical music",ISNUMBER(SEARCH("music/electronic music", N3644)),"electronic music",ISNUMBER(SEARCH("music/faith", N3644)),"faith",ISNUMBER(SEARCH("music/indie rock", N3644)),"indie rock",ISNUMBER(SEARCH("music/jazz", N3644)),"jazz",ISNUMBER(SEARCH("music/metal", N3644)),"metal",ISNUMBER(SEARCH("music/pop", N3644)),"pop",ISNUMBER(SEARCH("music/rock", N3644)),"rock",ISNUMBER(SEARCH("music/world music", N3644)),"world music",ISNUMBER(SEARCH("journalism/audio", N3644)),"audio",ISNUMBER(SEARCH("photography/nature", N3644)),"nature",ISNUMBER(SEARCH("photography/people", N3644)),"people",ISNUMBER(SEARCH("photography/photobooks", N3644)),"photobooks",ISNUMBER(SEARCH("photography/places", N3644)),"places",ISNUMBER(SEARCH("publishing/art books", N3644)),"art books",ISNUMBER(SEARCH("publishing/children's books", N3644)),"children's books",ISNUMBER(SEARCH("publishing/fiction", N3644)),"fiction",ISNUMBER(SEARCH("publishing/nonfiction", N3644)),"nonfiction",ISNUMBER(SEARCH("publishing/radio &amp; podcasts", N3644)),"radio &amp; podcasts",ISNUMBER(SEARCH("publishing/translations", N3644)),"translations",ISNUMBER(SEARCH("technology/gadgets", N3644)),"gadgets",ISNUMBER(SEARCH("technology/hardware", N3644)),"hardware",ISNUMBER(SEARCH("technology/makerspaces", N3644)),"makerspaces",ISNUMBER(SEARCH("technology/space exploration", N3644)),"space exploration",ISNUMBER(SEARCH("technology/wearables", N3644)),"wearables",ISNUMBER(SEARCH("technology/web", N3644)),"web",ISNUMBER(SEARCH("theater/musical", N3644)),"musical",ISNUMBER(SEARCH("theater/plays", N3644)),"plays",ISNUMBER(SEARCH("theater/spaces", N3644)),"spaces")</f>
        <v>musical</v>
      </c>
      <c r="S3644" s="6">
        <f t="shared" si="283"/>
        <v>42297.816284722227</v>
      </c>
      <c r="T3644" s="6">
        <f t="shared" si="284"/>
        <v>42338.708333333328</v>
      </c>
    </row>
    <row r="3645" spans="1:20" ht="48" hidden="1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v>0</v>
      </c>
      <c r="Q3645" t="str">
        <f t="shared" si="282"/>
        <v>music</v>
      </c>
      <c r="R3645" t="str" cm="1">
        <f t="array" ref="R3645">_xlfn.IFS(ISNUMBER(SEARCH("film &amp; video/television", N3645)),"television",ISNUMBER(SEARCH("film &amp; video/animation", N3645)),"animation",ISNUMBER(SEARCH("film &amp; video/documentary", N3645)),"documentary",ISNUMBER(SEARCH("film &amp; video/drama", N3645)),"drama",ISNUMBER(SEARCH("film &amp; video/science fiction", N3645)),"science fiction",ISNUMBER(SEARCH("film &amp; video/shorts", N3645)),"shorts",ISNUMBER(SEARCH("food/food trucks", N3645)),"food trucks",ISNUMBER(SEARCH("food/restaurants", N3645)),"restaurants",ISNUMBER(SEARCH("food/small batch", N3645)),"small batch",ISNUMBER(SEARCH("games/mobile games", N3645)),"mobile games",ISNUMBER(SEARCH("games/tabletop games", N3645)),"tabletop games",ISNUMBER(SEARCH("games/video games", N3645)),"video games",ISNUMBER(SEARCH("music/classical music", N3645)),"classical music",ISNUMBER(SEARCH("music/electronic music", N3645)),"electronic music",ISNUMBER(SEARCH("music/faith", N3645)),"faith",ISNUMBER(SEARCH("music/indie rock", N3645)),"indie rock",ISNUMBER(SEARCH("music/jazz", N3645)),"jazz",ISNUMBER(SEARCH("music/metal", N3645)),"metal",ISNUMBER(SEARCH("music/pop", N3645)),"pop",ISNUMBER(SEARCH("music/rock", N3645)),"rock",ISNUMBER(SEARCH("music/world music", N3645)),"world music",ISNUMBER(SEARCH("journalism/audio", N3645)),"audio",ISNUMBER(SEARCH("photography/nature", N3645)),"nature",ISNUMBER(SEARCH("photography/people", N3645)),"people",ISNUMBER(SEARCH("photography/photobooks", N3645)),"photobooks",ISNUMBER(SEARCH("photography/places", N3645)),"places",ISNUMBER(SEARCH("publishing/art books", N3645)),"art books",ISNUMBER(SEARCH("publishing/children's books", N3645)),"children's books",ISNUMBER(SEARCH("publishing/fiction", N3645)),"fiction",ISNUMBER(SEARCH("publishing/nonfiction", N3645)),"nonfiction",ISNUMBER(SEARCH("publishing/radio &amp; podcasts", N3645)),"radio &amp; podcasts",ISNUMBER(SEARCH("publishing/translations", N3645)),"translations",ISNUMBER(SEARCH("technology/gadgets", N3645)),"gadgets",ISNUMBER(SEARCH("technology/hardware", N3645)),"hardware",ISNUMBER(SEARCH("technology/makerspaces", N3645)),"makerspaces",ISNUMBER(SEARCH("technology/space exploration", N3645)),"space exploration",ISNUMBER(SEARCH("technology/wearables", N3645)),"wearables",ISNUMBER(SEARCH("technology/web", N3645)),"web",ISNUMBER(SEARCH("theater/musical", N3645)),"musical",ISNUMBER(SEARCH("theater/plays", N3645)),"plays",ISNUMBER(SEARCH("theater/spaces", N3645)),"spaces")</f>
        <v>musical</v>
      </c>
      <c r="S3645" s="6">
        <f t="shared" si="283"/>
        <v>42285.143969907411</v>
      </c>
      <c r="T3645" s="6">
        <f t="shared" si="284"/>
        <v>42325.185636574075</v>
      </c>
    </row>
    <row r="3646" spans="1:20" ht="48" hidden="1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tr">
        <f t="shared" si="282"/>
        <v>music</v>
      </c>
      <c r="R3646" t="str" cm="1">
        <f t="array" ref="R3646">_xlfn.IFS(ISNUMBER(SEARCH("film &amp; video/television", N3646)),"television",ISNUMBER(SEARCH("film &amp; video/animation", N3646)),"animation",ISNUMBER(SEARCH("film &amp; video/documentary", N3646)),"documentary",ISNUMBER(SEARCH("film &amp; video/drama", N3646)),"drama",ISNUMBER(SEARCH("film &amp; video/science fiction", N3646)),"science fiction",ISNUMBER(SEARCH("film &amp; video/shorts", N3646)),"shorts",ISNUMBER(SEARCH("food/food trucks", N3646)),"food trucks",ISNUMBER(SEARCH("food/restaurants", N3646)),"restaurants",ISNUMBER(SEARCH("food/small batch", N3646)),"small batch",ISNUMBER(SEARCH("games/mobile games", N3646)),"mobile games",ISNUMBER(SEARCH("games/tabletop games", N3646)),"tabletop games",ISNUMBER(SEARCH("games/video games", N3646)),"video games",ISNUMBER(SEARCH("music/classical music", N3646)),"classical music",ISNUMBER(SEARCH("music/electronic music", N3646)),"electronic music",ISNUMBER(SEARCH("music/faith", N3646)),"faith",ISNUMBER(SEARCH("music/indie rock", N3646)),"indie rock",ISNUMBER(SEARCH("music/jazz", N3646)),"jazz",ISNUMBER(SEARCH("music/metal", N3646)),"metal",ISNUMBER(SEARCH("music/pop", N3646)),"pop",ISNUMBER(SEARCH("music/rock", N3646)),"rock",ISNUMBER(SEARCH("music/world music", N3646)),"world music",ISNUMBER(SEARCH("journalism/audio", N3646)),"audio",ISNUMBER(SEARCH("photography/nature", N3646)),"nature",ISNUMBER(SEARCH("photography/people", N3646)),"people",ISNUMBER(SEARCH("photography/photobooks", N3646)),"photobooks",ISNUMBER(SEARCH("photography/places", N3646)),"places",ISNUMBER(SEARCH("publishing/art books", N3646)),"art books",ISNUMBER(SEARCH("publishing/children's books", N3646)),"children's books",ISNUMBER(SEARCH("publishing/fiction", N3646)),"fiction",ISNUMBER(SEARCH("publishing/nonfiction", N3646)),"nonfiction",ISNUMBER(SEARCH("publishing/radio &amp; podcasts", N3646)),"radio &amp; podcasts",ISNUMBER(SEARCH("publishing/translations", N3646)),"translations",ISNUMBER(SEARCH("technology/gadgets", N3646)),"gadgets",ISNUMBER(SEARCH("technology/hardware", N3646)),"hardware",ISNUMBER(SEARCH("technology/makerspaces", N3646)),"makerspaces",ISNUMBER(SEARCH("technology/space exploration", N3646)),"space exploration",ISNUMBER(SEARCH("technology/wearables", N3646)),"wearables",ISNUMBER(SEARCH("technology/web", N3646)),"web",ISNUMBER(SEARCH("theater/musical", N3646)),"musical",ISNUMBER(SEARCH("theater/plays", N3646)),"plays",ISNUMBER(SEARCH("theater/spaces", N3646)),"spaces")</f>
        <v>musical</v>
      </c>
      <c r="S3646" s="6">
        <f t="shared" si="283"/>
        <v>42409.241747685184</v>
      </c>
      <c r="T3646" s="6">
        <f t="shared" si="284"/>
        <v>42437.207638888889</v>
      </c>
    </row>
    <row r="3647" spans="1:20" ht="48" hidden="1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tr">
        <f t="shared" si="282"/>
        <v>music</v>
      </c>
      <c r="R3647" t="str" cm="1">
        <f t="array" ref="R3647">_xlfn.IFS(ISNUMBER(SEARCH("film &amp; video/television", N3647)),"television",ISNUMBER(SEARCH("film &amp; video/animation", N3647)),"animation",ISNUMBER(SEARCH("film &amp; video/documentary", N3647)),"documentary",ISNUMBER(SEARCH("film &amp; video/drama", N3647)),"drama",ISNUMBER(SEARCH("film &amp; video/science fiction", N3647)),"science fiction",ISNUMBER(SEARCH("film &amp; video/shorts", N3647)),"shorts",ISNUMBER(SEARCH("food/food trucks", N3647)),"food trucks",ISNUMBER(SEARCH("food/restaurants", N3647)),"restaurants",ISNUMBER(SEARCH("food/small batch", N3647)),"small batch",ISNUMBER(SEARCH("games/mobile games", N3647)),"mobile games",ISNUMBER(SEARCH("games/tabletop games", N3647)),"tabletop games",ISNUMBER(SEARCH("games/video games", N3647)),"video games",ISNUMBER(SEARCH("music/classical music", N3647)),"classical music",ISNUMBER(SEARCH("music/electronic music", N3647)),"electronic music",ISNUMBER(SEARCH("music/faith", N3647)),"faith",ISNUMBER(SEARCH("music/indie rock", N3647)),"indie rock",ISNUMBER(SEARCH("music/jazz", N3647)),"jazz",ISNUMBER(SEARCH("music/metal", N3647)),"metal",ISNUMBER(SEARCH("music/pop", N3647)),"pop",ISNUMBER(SEARCH("music/rock", N3647)),"rock",ISNUMBER(SEARCH("music/world music", N3647)),"world music",ISNUMBER(SEARCH("journalism/audio", N3647)),"audio",ISNUMBER(SEARCH("photography/nature", N3647)),"nature",ISNUMBER(SEARCH("photography/people", N3647)),"people",ISNUMBER(SEARCH("photography/photobooks", N3647)),"photobooks",ISNUMBER(SEARCH("photography/places", N3647)),"places",ISNUMBER(SEARCH("publishing/art books", N3647)),"art books",ISNUMBER(SEARCH("publishing/children's books", N3647)),"children's books",ISNUMBER(SEARCH("publishing/fiction", N3647)),"fiction",ISNUMBER(SEARCH("publishing/nonfiction", N3647)),"nonfiction",ISNUMBER(SEARCH("publishing/radio &amp; podcasts", N3647)),"radio &amp; podcasts",ISNUMBER(SEARCH("publishing/translations", N3647)),"translations",ISNUMBER(SEARCH("technology/gadgets", N3647)),"gadgets",ISNUMBER(SEARCH("technology/hardware", N3647)),"hardware",ISNUMBER(SEARCH("technology/makerspaces", N3647)),"makerspaces",ISNUMBER(SEARCH("technology/space exploration", N3647)),"space exploration",ISNUMBER(SEARCH("technology/wearables", N3647)),"wearables",ISNUMBER(SEARCH("technology/web", N3647)),"web",ISNUMBER(SEARCH("theater/musical", N3647)),"musical",ISNUMBER(SEARCH("theater/plays", N3647)),"plays",ISNUMBER(SEARCH("theater/spaces", N3647)),"spaces")</f>
        <v>musical</v>
      </c>
      <c r="S3647" s="6">
        <f t="shared" si="283"/>
        <v>42665.970347222217</v>
      </c>
      <c r="T3647" s="6">
        <f t="shared" si="284"/>
        <v>42696.012013888889</v>
      </c>
    </row>
    <row r="3648" spans="1:20" ht="48" hidden="1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tr">
        <f t="shared" si="282"/>
        <v>music</v>
      </c>
      <c r="R3648" t="str" cm="1">
        <f t="array" ref="R3648">_xlfn.IFS(ISNUMBER(SEARCH("film &amp; video/television", N3648)),"television",ISNUMBER(SEARCH("film &amp; video/animation", N3648)),"animation",ISNUMBER(SEARCH("film &amp; video/documentary", N3648)),"documentary",ISNUMBER(SEARCH("film &amp; video/drama", N3648)),"drama",ISNUMBER(SEARCH("film &amp; video/science fiction", N3648)),"science fiction",ISNUMBER(SEARCH("film &amp; video/shorts", N3648)),"shorts",ISNUMBER(SEARCH("food/food trucks", N3648)),"food trucks",ISNUMBER(SEARCH("food/restaurants", N3648)),"restaurants",ISNUMBER(SEARCH("food/small batch", N3648)),"small batch",ISNUMBER(SEARCH("games/mobile games", N3648)),"mobile games",ISNUMBER(SEARCH("games/tabletop games", N3648)),"tabletop games",ISNUMBER(SEARCH("games/video games", N3648)),"video games",ISNUMBER(SEARCH("music/classical music", N3648)),"classical music",ISNUMBER(SEARCH("music/electronic music", N3648)),"electronic music",ISNUMBER(SEARCH("music/faith", N3648)),"faith",ISNUMBER(SEARCH("music/indie rock", N3648)),"indie rock",ISNUMBER(SEARCH("music/jazz", N3648)),"jazz",ISNUMBER(SEARCH("music/metal", N3648)),"metal",ISNUMBER(SEARCH("music/pop", N3648)),"pop",ISNUMBER(SEARCH("music/rock", N3648)),"rock",ISNUMBER(SEARCH("music/world music", N3648)),"world music",ISNUMBER(SEARCH("journalism/audio", N3648)),"audio",ISNUMBER(SEARCH("photography/nature", N3648)),"nature",ISNUMBER(SEARCH("photography/people", N3648)),"people",ISNUMBER(SEARCH("photography/photobooks", N3648)),"photobooks",ISNUMBER(SEARCH("photography/places", N3648)),"places",ISNUMBER(SEARCH("publishing/art books", N3648)),"art books",ISNUMBER(SEARCH("publishing/children's books", N3648)),"children's books",ISNUMBER(SEARCH("publishing/fiction", N3648)),"fiction",ISNUMBER(SEARCH("publishing/nonfiction", N3648)),"nonfiction",ISNUMBER(SEARCH("publishing/radio &amp; podcasts", N3648)),"radio &amp; podcasts",ISNUMBER(SEARCH("publishing/translations", N3648)),"translations",ISNUMBER(SEARCH("technology/gadgets", N3648)),"gadgets",ISNUMBER(SEARCH("technology/hardware", N3648)),"hardware",ISNUMBER(SEARCH("technology/makerspaces", N3648)),"makerspaces",ISNUMBER(SEARCH("technology/space exploration", N3648)),"space exploration",ISNUMBER(SEARCH("technology/wearables", N3648)),"wearables",ISNUMBER(SEARCH("technology/web", N3648)),"web",ISNUMBER(SEARCH("theater/musical", N3648)),"musical",ISNUMBER(SEARCH("theater/plays", N3648)),"plays",ISNUMBER(SEARCH("theater/spaces", N3648)),"spaces")</f>
        <v>musical</v>
      </c>
      <c r="S3648" s="6">
        <f t="shared" si="283"/>
        <v>42140.421319444446</v>
      </c>
      <c r="T3648" s="6">
        <f t="shared" si="284"/>
        <v>42171.979166666672</v>
      </c>
    </row>
    <row r="3649" spans="1:20" ht="48" hidden="1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music</v>
      </c>
      <c r="R3649" t="str" cm="1">
        <f t="array" ref="R3649">_xlfn.IFS(ISNUMBER(SEARCH("film &amp; video/television", N3649)),"television",ISNUMBER(SEARCH("film &amp; video/animation", N3649)),"animation",ISNUMBER(SEARCH("film &amp; video/documentary", N3649)),"documentary",ISNUMBER(SEARCH("film &amp; video/drama", N3649)),"drama",ISNUMBER(SEARCH("film &amp; video/science fiction", N3649)),"science fiction",ISNUMBER(SEARCH("film &amp; video/shorts", N3649)),"shorts",ISNUMBER(SEARCH("food/food trucks", N3649)),"food trucks",ISNUMBER(SEARCH("food/restaurants", N3649)),"restaurants",ISNUMBER(SEARCH("food/small batch", N3649)),"small batch",ISNUMBER(SEARCH("games/mobile games", N3649)),"mobile games",ISNUMBER(SEARCH("games/tabletop games", N3649)),"tabletop games",ISNUMBER(SEARCH("games/video games", N3649)),"video games",ISNUMBER(SEARCH("music/classical music", N3649)),"classical music",ISNUMBER(SEARCH("music/electronic music", N3649)),"electronic music",ISNUMBER(SEARCH("music/faith", N3649)),"faith",ISNUMBER(SEARCH("music/indie rock", N3649)),"indie rock",ISNUMBER(SEARCH("music/jazz", N3649)),"jazz",ISNUMBER(SEARCH("music/metal", N3649)),"metal",ISNUMBER(SEARCH("music/pop", N3649)),"pop",ISNUMBER(SEARCH("music/rock", N3649)),"rock",ISNUMBER(SEARCH("music/world music", N3649)),"world music",ISNUMBER(SEARCH("journalism/audio", N3649)),"audio",ISNUMBER(SEARCH("photography/nature", N3649)),"nature",ISNUMBER(SEARCH("photography/people", N3649)),"people",ISNUMBER(SEARCH("photography/photobooks", N3649)),"photobooks",ISNUMBER(SEARCH("photography/places", N3649)),"places",ISNUMBER(SEARCH("publishing/art books", N3649)),"art books",ISNUMBER(SEARCH("publishing/children's books", N3649)),"children's books",ISNUMBER(SEARCH("publishing/fiction", N3649)),"fiction",ISNUMBER(SEARCH("publishing/nonfiction", N3649)),"nonfiction",ISNUMBER(SEARCH("publishing/radio &amp; podcasts", N3649)),"radio &amp; podcasts",ISNUMBER(SEARCH("publishing/translations", N3649)),"translations",ISNUMBER(SEARCH("technology/gadgets", N3649)),"gadgets",ISNUMBER(SEARCH("technology/hardware", N3649)),"hardware",ISNUMBER(SEARCH("technology/makerspaces", N3649)),"makerspaces",ISNUMBER(SEARCH("technology/space exploration", N3649)),"space exploration",ISNUMBER(SEARCH("technology/wearables", N3649)),"wearables",ISNUMBER(SEARCH("technology/web", N3649)),"web",ISNUMBER(SEARCH("theater/musical", N3649)),"musical",ISNUMBER(SEARCH("theater/plays", N3649)),"plays",ISNUMBER(SEARCH("theater/spaces", N3649)),"spaces")</f>
        <v>musical</v>
      </c>
      <c r="S3649" s="6">
        <f t="shared" si="283"/>
        <v>42598.749155092592</v>
      </c>
      <c r="T3649" s="6">
        <f t="shared" si="284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tr">
        <f t="shared" si="282"/>
        <v>theater</v>
      </c>
      <c r="R3650" t="str" cm="1">
        <f t="array" ref="R3650">_xlfn.IFS(ISNUMBER(SEARCH("film &amp; video/television", N3650)),"television",ISNUMBER(SEARCH("film &amp; video/animation", N3650)),"animation",ISNUMBER(SEARCH("film &amp; video/documentary", N3650)),"documentary",ISNUMBER(SEARCH("film &amp; video/drama", N3650)),"drama",ISNUMBER(SEARCH("film &amp; video/science fiction", N3650)),"science fiction",ISNUMBER(SEARCH("film &amp; video/shorts", N3650)),"shorts",ISNUMBER(SEARCH("food/food trucks", N3650)),"food trucks",ISNUMBER(SEARCH("food/restaurants", N3650)),"restaurants",ISNUMBER(SEARCH("food/small batch", N3650)),"small batch",ISNUMBER(SEARCH("games/mobile games", N3650)),"mobile games",ISNUMBER(SEARCH("games/tabletop games", N3650)),"tabletop games",ISNUMBER(SEARCH("games/video games", N3650)),"video games",ISNUMBER(SEARCH("music/classical music", N3650)),"classical music",ISNUMBER(SEARCH("music/electronic music", N3650)),"electronic music",ISNUMBER(SEARCH("music/faith", N3650)),"faith",ISNUMBER(SEARCH("music/indie rock", N3650)),"indie rock",ISNUMBER(SEARCH("music/jazz", N3650)),"jazz",ISNUMBER(SEARCH("music/metal", N3650)),"metal",ISNUMBER(SEARCH("music/pop", N3650)),"pop",ISNUMBER(SEARCH("music/rock", N3650)),"rock",ISNUMBER(SEARCH("music/world music", N3650)),"world music",ISNUMBER(SEARCH("journalism/audio", N3650)),"audio",ISNUMBER(SEARCH("photography/nature", N3650)),"nature",ISNUMBER(SEARCH("photography/people", N3650)),"people",ISNUMBER(SEARCH("photography/photobooks", N3650)),"photobooks",ISNUMBER(SEARCH("photography/places", N3650)),"places",ISNUMBER(SEARCH("publishing/art books", N3650)),"art books",ISNUMBER(SEARCH("publishing/children's books", N3650)),"children's books",ISNUMBER(SEARCH("publishing/fiction", N3650)),"fiction",ISNUMBER(SEARCH("publishing/nonfiction", N3650)),"nonfiction",ISNUMBER(SEARCH("publishing/radio &amp; podcasts", N3650)),"radio &amp; podcasts",ISNUMBER(SEARCH("publishing/translations", N3650)),"translations",ISNUMBER(SEARCH("technology/gadgets", N3650)),"gadgets",ISNUMBER(SEARCH("technology/hardware", N3650)),"hardware",ISNUMBER(SEARCH("technology/makerspaces", N3650)),"makerspaces",ISNUMBER(SEARCH("technology/space exploration", N3650)),"space exploration",ISNUMBER(SEARCH("technology/wearables", N3650)),"wearables",ISNUMBER(SEARCH("technology/web", N3650)),"web",ISNUMBER(SEARCH("theater/musical", N3650)),"musical",ISNUMBER(SEARCH("theater/plays", N3650)),"plays",ISNUMBER(SEARCH("theater/spaces", N3650)),"spaces")</f>
        <v>plays</v>
      </c>
      <c r="S3650" s="6">
        <f t="shared" si="283"/>
        <v>41887.292187500003</v>
      </c>
      <c r="T3650" s="6">
        <f t="shared" si="284"/>
        <v>41917.292187500003</v>
      </c>
    </row>
    <row r="3651" spans="1:20" ht="48" hidden="1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(E3651/D3651)*100</f>
        <v>104</v>
      </c>
      <c r="P3651">
        <f t="shared" ref="P3651:P3714" si="286">(E3651/L3651)</f>
        <v>97.5</v>
      </c>
      <c r="Q3651" t="str">
        <f t="shared" ref="Q3651:Q3714" si="287">_xlfn.IFS(ISNUMBER(SEARCH("film &amp; video", N3651)),"film &amp; video",ISNUMBER(SEARCH("food", N3651)),"food",ISNUMBER(SEARCH("games", N3651)),"games",ISNUMBER(SEARCH("journalism", N3651)),"journalism",ISNUMBER(SEARCH("music", N3651)),"music",ISNUMBER(SEARCH("photography", N3651)),"photography",ISNUMBER(SEARCH("publishing", N3651)),"publishing",ISNUMBER(SEARCH("technology", N3651)),"technology",ISNUMBER(SEARCH("theater", N3651)),"theater")</f>
        <v>theater</v>
      </c>
      <c r="R3651" t="str" cm="1">
        <f t="array" ref="R3651">_xlfn.IFS(ISNUMBER(SEARCH("film &amp; video/television", N3651)),"television",ISNUMBER(SEARCH("film &amp; video/animation", N3651)),"animation",ISNUMBER(SEARCH("film &amp; video/documentary", N3651)),"documentary",ISNUMBER(SEARCH("film &amp; video/drama", N3651)),"drama",ISNUMBER(SEARCH("film &amp; video/science fiction", N3651)),"science fiction",ISNUMBER(SEARCH("film &amp; video/shorts", N3651)),"shorts",ISNUMBER(SEARCH("food/food trucks", N3651)),"food trucks",ISNUMBER(SEARCH("food/restaurants", N3651)),"restaurants",ISNUMBER(SEARCH("food/small batch", N3651)),"small batch",ISNUMBER(SEARCH("games/mobile games", N3651)),"mobile games",ISNUMBER(SEARCH("games/tabletop games", N3651)),"tabletop games",ISNUMBER(SEARCH("games/video games", N3651)),"video games",ISNUMBER(SEARCH("music/classical music", N3651)),"classical music",ISNUMBER(SEARCH("music/electronic music", N3651)),"electronic music",ISNUMBER(SEARCH("music/faith", N3651)),"faith",ISNUMBER(SEARCH("music/indie rock", N3651)),"indie rock",ISNUMBER(SEARCH("music/jazz", N3651)),"jazz",ISNUMBER(SEARCH("music/metal", N3651)),"metal",ISNUMBER(SEARCH("music/pop", N3651)),"pop",ISNUMBER(SEARCH("music/rock", N3651)),"rock",ISNUMBER(SEARCH("music/world music", N3651)),"world music",ISNUMBER(SEARCH("journalism/audio", N3651)),"audio",ISNUMBER(SEARCH("photography/nature", N3651)),"nature",ISNUMBER(SEARCH("photography/people", N3651)),"people",ISNUMBER(SEARCH("photography/photobooks", N3651)),"photobooks",ISNUMBER(SEARCH("photography/places", N3651)),"places",ISNUMBER(SEARCH("publishing/art books", N3651)),"art books",ISNUMBER(SEARCH("publishing/children's books", N3651)),"children's books",ISNUMBER(SEARCH("publishing/fiction", N3651)),"fiction",ISNUMBER(SEARCH("publishing/nonfiction", N3651)),"nonfiction",ISNUMBER(SEARCH("publishing/radio &amp; podcasts", N3651)),"radio &amp; podcasts",ISNUMBER(SEARCH("publishing/translations", N3651)),"translations",ISNUMBER(SEARCH("technology/gadgets", N3651)),"gadgets",ISNUMBER(SEARCH("technology/hardware", N3651)),"hardware",ISNUMBER(SEARCH("technology/makerspaces", N3651)),"makerspaces",ISNUMBER(SEARCH("technology/space exploration", N3651)),"space exploration",ISNUMBER(SEARCH("technology/wearables", N3651)),"wearables",ISNUMBER(SEARCH("technology/web", N3651)),"web",ISNUMBER(SEARCH("theater/musical", N3651)),"musical",ISNUMBER(SEARCH("theater/plays", N3651)),"plays",ISNUMBER(SEARCH("theater/spaces", N3651)),"spaces")</f>
        <v>plays</v>
      </c>
      <c r="S3651" s="6">
        <f t="shared" ref="S3651:S3714" si="288">(((J3651/60)/60)/24)+DATE(1970,1,1)</f>
        <v>41780.712893518517</v>
      </c>
      <c r="T3651" s="6">
        <f t="shared" ref="T3651:T3714" si="289">(((I3651/60)/60)/24)+DATE(1970,1,1)</f>
        <v>41806.712893518517</v>
      </c>
    </row>
    <row r="3652" spans="1:20" ht="48" hidden="1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tr">
        <f t="shared" si="287"/>
        <v>theater</v>
      </c>
      <c r="R3652" t="str" cm="1">
        <f t="array" ref="R3652">_xlfn.IFS(ISNUMBER(SEARCH("film &amp; video/television", N3652)),"television",ISNUMBER(SEARCH("film &amp; video/animation", N3652)),"animation",ISNUMBER(SEARCH("film &amp; video/documentary", N3652)),"documentary",ISNUMBER(SEARCH("film &amp; video/drama", N3652)),"drama",ISNUMBER(SEARCH("film &amp; video/science fiction", N3652)),"science fiction",ISNUMBER(SEARCH("film &amp; video/shorts", N3652)),"shorts",ISNUMBER(SEARCH("food/food trucks", N3652)),"food trucks",ISNUMBER(SEARCH("food/restaurants", N3652)),"restaurants",ISNUMBER(SEARCH("food/small batch", N3652)),"small batch",ISNUMBER(SEARCH("games/mobile games", N3652)),"mobile games",ISNUMBER(SEARCH("games/tabletop games", N3652)),"tabletop games",ISNUMBER(SEARCH("games/video games", N3652)),"video games",ISNUMBER(SEARCH("music/classical music", N3652)),"classical music",ISNUMBER(SEARCH("music/electronic music", N3652)),"electronic music",ISNUMBER(SEARCH("music/faith", N3652)),"faith",ISNUMBER(SEARCH("music/indie rock", N3652)),"indie rock",ISNUMBER(SEARCH("music/jazz", N3652)),"jazz",ISNUMBER(SEARCH("music/metal", N3652)),"metal",ISNUMBER(SEARCH("music/pop", N3652)),"pop",ISNUMBER(SEARCH("music/rock", N3652)),"rock",ISNUMBER(SEARCH("music/world music", N3652)),"world music",ISNUMBER(SEARCH("journalism/audio", N3652)),"audio",ISNUMBER(SEARCH("photography/nature", N3652)),"nature",ISNUMBER(SEARCH("photography/people", N3652)),"people",ISNUMBER(SEARCH("photography/photobooks", N3652)),"photobooks",ISNUMBER(SEARCH("photography/places", N3652)),"places",ISNUMBER(SEARCH("publishing/art books", N3652)),"art books",ISNUMBER(SEARCH("publishing/children's books", N3652)),"children's books",ISNUMBER(SEARCH("publishing/fiction", N3652)),"fiction",ISNUMBER(SEARCH("publishing/nonfiction", N3652)),"nonfiction",ISNUMBER(SEARCH("publishing/radio &amp; podcasts", N3652)),"radio &amp; podcasts",ISNUMBER(SEARCH("publishing/translations", N3652)),"translations",ISNUMBER(SEARCH("technology/gadgets", N3652)),"gadgets",ISNUMBER(SEARCH("technology/hardware", N3652)),"hardware",ISNUMBER(SEARCH("technology/makerspaces", N3652)),"makerspaces",ISNUMBER(SEARCH("technology/space exploration", N3652)),"space exploration",ISNUMBER(SEARCH("technology/wearables", N3652)),"wearables",ISNUMBER(SEARCH("technology/web", N3652)),"web",ISNUMBER(SEARCH("theater/musical", N3652)),"musical",ISNUMBER(SEARCH("theater/plays", N3652)),"plays",ISNUMBER(SEARCH("theater/spaces", N3652)),"spaces")</f>
        <v>plays</v>
      </c>
      <c r="S3652" s="6">
        <f t="shared" si="288"/>
        <v>42381.478981481487</v>
      </c>
      <c r="T3652" s="6">
        <f t="shared" si="289"/>
        <v>42402.478981481487</v>
      </c>
    </row>
    <row r="3653" spans="1:20" ht="32" hidden="1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tr">
        <f t="shared" si="287"/>
        <v>theater</v>
      </c>
      <c r="R3653" t="str" cm="1">
        <f t="array" ref="R3653">_xlfn.IFS(ISNUMBER(SEARCH("film &amp; video/television", N3653)),"television",ISNUMBER(SEARCH("film &amp; video/animation", N3653)),"animation",ISNUMBER(SEARCH("film &amp; video/documentary", N3653)),"documentary",ISNUMBER(SEARCH("film &amp; video/drama", N3653)),"drama",ISNUMBER(SEARCH("film &amp; video/science fiction", N3653)),"science fiction",ISNUMBER(SEARCH("film &amp; video/shorts", N3653)),"shorts",ISNUMBER(SEARCH("food/food trucks", N3653)),"food trucks",ISNUMBER(SEARCH("food/restaurants", N3653)),"restaurants",ISNUMBER(SEARCH("food/small batch", N3653)),"small batch",ISNUMBER(SEARCH("games/mobile games", N3653)),"mobile games",ISNUMBER(SEARCH("games/tabletop games", N3653)),"tabletop games",ISNUMBER(SEARCH("games/video games", N3653)),"video games",ISNUMBER(SEARCH("music/classical music", N3653)),"classical music",ISNUMBER(SEARCH("music/electronic music", N3653)),"electronic music",ISNUMBER(SEARCH("music/faith", N3653)),"faith",ISNUMBER(SEARCH("music/indie rock", N3653)),"indie rock",ISNUMBER(SEARCH("music/jazz", N3653)),"jazz",ISNUMBER(SEARCH("music/metal", N3653)),"metal",ISNUMBER(SEARCH("music/pop", N3653)),"pop",ISNUMBER(SEARCH("music/rock", N3653)),"rock",ISNUMBER(SEARCH("music/world music", N3653)),"world music",ISNUMBER(SEARCH("journalism/audio", N3653)),"audio",ISNUMBER(SEARCH("photography/nature", N3653)),"nature",ISNUMBER(SEARCH("photography/people", N3653)),"people",ISNUMBER(SEARCH("photography/photobooks", N3653)),"photobooks",ISNUMBER(SEARCH("photography/places", N3653)),"places",ISNUMBER(SEARCH("publishing/art books", N3653)),"art books",ISNUMBER(SEARCH("publishing/children's books", N3653)),"children's books",ISNUMBER(SEARCH("publishing/fiction", N3653)),"fiction",ISNUMBER(SEARCH("publishing/nonfiction", N3653)),"nonfiction",ISNUMBER(SEARCH("publishing/radio &amp; podcasts", N3653)),"radio &amp; podcasts",ISNUMBER(SEARCH("publishing/translations", N3653)),"translations",ISNUMBER(SEARCH("technology/gadgets", N3653)),"gadgets",ISNUMBER(SEARCH("technology/hardware", N3653)),"hardware",ISNUMBER(SEARCH("technology/makerspaces", N3653)),"makerspaces",ISNUMBER(SEARCH("technology/space exploration", N3653)),"space exploration",ISNUMBER(SEARCH("technology/wearables", N3653)),"wearables",ISNUMBER(SEARCH("technology/web", N3653)),"web",ISNUMBER(SEARCH("theater/musical", N3653)),"musical",ISNUMBER(SEARCH("theater/plays", N3653)),"plays",ISNUMBER(SEARCH("theater/spaces", N3653)),"spaces")</f>
        <v>plays</v>
      </c>
      <c r="S3653" s="6">
        <f t="shared" si="288"/>
        <v>41828.646319444444</v>
      </c>
      <c r="T3653" s="6">
        <f t="shared" si="289"/>
        <v>41861.665972222225</v>
      </c>
    </row>
    <row r="3654" spans="1:20" ht="48" hidden="1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tr">
        <f t="shared" si="287"/>
        <v>theater</v>
      </c>
      <c r="R3654" t="str" cm="1">
        <f t="array" ref="R3654">_xlfn.IFS(ISNUMBER(SEARCH("film &amp; video/television", N3654)),"television",ISNUMBER(SEARCH("film &amp; video/animation", N3654)),"animation",ISNUMBER(SEARCH("film &amp; video/documentary", N3654)),"documentary",ISNUMBER(SEARCH("film &amp; video/drama", N3654)),"drama",ISNUMBER(SEARCH("film &amp; video/science fiction", N3654)),"science fiction",ISNUMBER(SEARCH("film &amp; video/shorts", N3654)),"shorts",ISNUMBER(SEARCH("food/food trucks", N3654)),"food trucks",ISNUMBER(SEARCH("food/restaurants", N3654)),"restaurants",ISNUMBER(SEARCH("food/small batch", N3654)),"small batch",ISNUMBER(SEARCH("games/mobile games", N3654)),"mobile games",ISNUMBER(SEARCH("games/tabletop games", N3654)),"tabletop games",ISNUMBER(SEARCH("games/video games", N3654)),"video games",ISNUMBER(SEARCH("music/classical music", N3654)),"classical music",ISNUMBER(SEARCH("music/electronic music", N3654)),"electronic music",ISNUMBER(SEARCH("music/faith", N3654)),"faith",ISNUMBER(SEARCH("music/indie rock", N3654)),"indie rock",ISNUMBER(SEARCH("music/jazz", N3654)),"jazz",ISNUMBER(SEARCH("music/metal", N3654)),"metal",ISNUMBER(SEARCH("music/pop", N3654)),"pop",ISNUMBER(SEARCH("music/rock", N3654)),"rock",ISNUMBER(SEARCH("music/world music", N3654)),"world music",ISNUMBER(SEARCH("journalism/audio", N3654)),"audio",ISNUMBER(SEARCH("photography/nature", N3654)),"nature",ISNUMBER(SEARCH("photography/people", N3654)),"people",ISNUMBER(SEARCH("photography/photobooks", N3654)),"photobooks",ISNUMBER(SEARCH("photography/places", N3654)),"places",ISNUMBER(SEARCH("publishing/art books", N3654)),"art books",ISNUMBER(SEARCH("publishing/children's books", N3654)),"children's books",ISNUMBER(SEARCH("publishing/fiction", N3654)),"fiction",ISNUMBER(SEARCH("publishing/nonfiction", N3654)),"nonfiction",ISNUMBER(SEARCH("publishing/radio &amp; podcasts", N3654)),"radio &amp; podcasts",ISNUMBER(SEARCH("publishing/translations", N3654)),"translations",ISNUMBER(SEARCH("technology/gadgets", N3654)),"gadgets",ISNUMBER(SEARCH("technology/hardware", N3654)),"hardware",ISNUMBER(SEARCH("technology/makerspaces", N3654)),"makerspaces",ISNUMBER(SEARCH("technology/space exploration", N3654)),"space exploration",ISNUMBER(SEARCH("technology/wearables", N3654)),"wearables",ISNUMBER(SEARCH("technology/web", N3654)),"web",ISNUMBER(SEARCH("theater/musical", N3654)),"musical",ISNUMBER(SEARCH("theater/plays", N3654)),"plays",ISNUMBER(SEARCH("theater/spaces", N3654)),"spaces")</f>
        <v>plays</v>
      </c>
      <c r="S3654" s="6">
        <f t="shared" si="288"/>
        <v>42596.644699074073</v>
      </c>
      <c r="T3654" s="6">
        <f t="shared" si="289"/>
        <v>42607.165972222225</v>
      </c>
    </row>
    <row r="3655" spans="1:20" ht="48" hidden="1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tr">
        <f t="shared" si="287"/>
        <v>theater</v>
      </c>
      <c r="R3655" t="str" cm="1">
        <f t="array" ref="R3655">_xlfn.IFS(ISNUMBER(SEARCH("film &amp; video/television", N3655)),"television",ISNUMBER(SEARCH("film &amp; video/animation", N3655)),"animation",ISNUMBER(SEARCH("film &amp; video/documentary", N3655)),"documentary",ISNUMBER(SEARCH("film &amp; video/drama", N3655)),"drama",ISNUMBER(SEARCH("film &amp; video/science fiction", N3655)),"science fiction",ISNUMBER(SEARCH("film &amp; video/shorts", N3655)),"shorts",ISNUMBER(SEARCH("food/food trucks", N3655)),"food trucks",ISNUMBER(SEARCH("food/restaurants", N3655)),"restaurants",ISNUMBER(SEARCH("food/small batch", N3655)),"small batch",ISNUMBER(SEARCH("games/mobile games", N3655)),"mobile games",ISNUMBER(SEARCH("games/tabletop games", N3655)),"tabletop games",ISNUMBER(SEARCH("games/video games", N3655)),"video games",ISNUMBER(SEARCH("music/classical music", N3655)),"classical music",ISNUMBER(SEARCH("music/electronic music", N3655)),"electronic music",ISNUMBER(SEARCH("music/faith", N3655)),"faith",ISNUMBER(SEARCH("music/indie rock", N3655)),"indie rock",ISNUMBER(SEARCH("music/jazz", N3655)),"jazz",ISNUMBER(SEARCH("music/metal", N3655)),"metal",ISNUMBER(SEARCH("music/pop", N3655)),"pop",ISNUMBER(SEARCH("music/rock", N3655)),"rock",ISNUMBER(SEARCH("music/world music", N3655)),"world music",ISNUMBER(SEARCH("journalism/audio", N3655)),"audio",ISNUMBER(SEARCH("photography/nature", N3655)),"nature",ISNUMBER(SEARCH("photography/people", N3655)),"people",ISNUMBER(SEARCH("photography/photobooks", N3655)),"photobooks",ISNUMBER(SEARCH("photography/places", N3655)),"places",ISNUMBER(SEARCH("publishing/art books", N3655)),"art books",ISNUMBER(SEARCH("publishing/children's books", N3655)),"children's books",ISNUMBER(SEARCH("publishing/fiction", N3655)),"fiction",ISNUMBER(SEARCH("publishing/nonfiction", N3655)),"nonfiction",ISNUMBER(SEARCH("publishing/radio &amp; podcasts", N3655)),"radio &amp; podcasts",ISNUMBER(SEARCH("publishing/translations", N3655)),"translations",ISNUMBER(SEARCH("technology/gadgets", N3655)),"gadgets",ISNUMBER(SEARCH("technology/hardware", N3655)),"hardware",ISNUMBER(SEARCH("technology/makerspaces", N3655)),"makerspaces",ISNUMBER(SEARCH("technology/space exploration", N3655)),"space exploration",ISNUMBER(SEARCH("technology/wearables", N3655)),"wearables",ISNUMBER(SEARCH("technology/web", N3655)),"web",ISNUMBER(SEARCH("theater/musical", N3655)),"musical",ISNUMBER(SEARCH("theater/plays", N3655)),"plays",ISNUMBER(SEARCH("theater/spaces", N3655)),"spaces")</f>
        <v>plays</v>
      </c>
      <c r="S3655" s="6">
        <f t="shared" si="288"/>
        <v>42191.363506944443</v>
      </c>
      <c r="T3655" s="6">
        <f t="shared" si="289"/>
        <v>42221.363506944443</v>
      </c>
    </row>
    <row r="3656" spans="1:20" ht="48" hidden="1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tr">
        <f t="shared" si="287"/>
        <v>theater</v>
      </c>
      <c r="R3656" t="str" cm="1">
        <f t="array" ref="R3656">_xlfn.IFS(ISNUMBER(SEARCH("film &amp; video/television", N3656)),"television",ISNUMBER(SEARCH("film &amp; video/animation", N3656)),"animation",ISNUMBER(SEARCH("film &amp; video/documentary", N3656)),"documentary",ISNUMBER(SEARCH("film &amp; video/drama", N3656)),"drama",ISNUMBER(SEARCH("film &amp; video/science fiction", N3656)),"science fiction",ISNUMBER(SEARCH("film &amp; video/shorts", N3656)),"shorts",ISNUMBER(SEARCH("food/food trucks", N3656)),"food trucks",ISNUMBER(SEARCH("food/restaurants", N3656)),"restaurants",ISNUMBER(SEARCH("food/small batch", N3656)),"small batch",ISNUMBER(SEARCH("games/mobile games", N3656)),"mobile games",ISNUMBER(SEARCH("games/tabletop games", N3656)),"tabletop games",ISNUMBER(SEARCH("games/video games", N3656)),"video games",ISNUMBER(SEARCH("music/classical music", N3656)),"classical music",ISNUMBER(SEARCH("music/electronic music", N3656)),"electronic music",ISNUMBER(SEARCH("music/faith", N3656)),"faith",ISNUMBER(SEARCH("music/indie rock", N3656)),"indie rock",ISNUMBER(SEARCH("music/jazz", N3656)),"jazz",ISNUMBER(SEARCH("music/metal", N3656)),"metal",ISNUMBER(SEARCH("music/pop", N3656)),"pop",ISNUMBER(SEARCH("music/rock", N3656)),"rock",ISNUMBER(SEARCH("music/world music", N3656)),"world music",ISNUMBER(SEARCH("journalism/audio", N3656)),"audio",ISNUMBER(SEARCH("photography/nature", N3656)),"nature",ISNUMBER(SEARCH("photography/people", N3656)),"people",ISNUMBER(SEARCH("photography/photobooks", N3656)),"photobooks",ISNUMBER(SEARCH("photography/places", N3656)),"places",ISNUMBER(SEARCH("publishing/art books", N3656)),"art books",ISNUMBER(SEARCH("publishing/children's books", N3656)),"children's books",ISNUMBER(SEARCH("publishing/fiction", N3656)),"fiction",ISNUMBER(SEARCH("publishing/nonfiction", N3656)),"nonfiction",ISNUMBER(SEARCH("publishing/radio &amp; podcasts", N3656)),"radio &amp; podcasts",ISNUMBER(SEARCH("publishing/translations", N3656)),"translations",ISNUMBER(SEARCH("technology/gadgets", N3656)),"gadgets",ISNUMBER(SEARCH("technology/hardware", N3656)),"hardware",ISNUMBER(SEARCH("technology/makerspaces", N3656)),"makerspaces",ISNUMBER(SEARCH("technology/space exploration", N3656)),"space exploration",ISNUMBER(SEARCH("technology/wearables", N3656)),"wearables",ISNUMBER(SEARCH("technology/web", N3656)),"web",ISNUMBER(SEARCH("theater/musical", N3656)),"musical",ISNUMBER(SEARCH("theater/plays", N3656)),"plays",ISNUMBER(SEARCH("theater/spaces", N3656)),"spaces")</f>
        <v>plays</v>
      </c>
      <c r="S3656" s="6">
        <f t="shared" si="288"/>
        <v>42440.416504629626</v>
      </c>
      <c r="T3656" s="6">
        <f t="shared" si="289"/>
        <v>42463.708333333328</v>
      </c>
    </row>
    <row r="3657" spans="1:20" ht="48" hidden="1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tr">
        <f t="shared" si="287"/>
        <v>theater</v>
      </c>
      <c r="R3657" t="str" cm="1">
        <f t="array" ref="R3657">_xlfn.IFS(ISNUMBER(SEARCH("film &amp; video/television", N3657)),"television",ISNUMBER(SEARCH("film &amp; video/animation", N3657)),"animation",ISNUMBER(SEARCH("film &amp; video/documentary", N3657)),"documentary",ISNUMBER(SEARCH("film &amp; video/drama", N3657)),"drama",ISNUMBER(SEARCH("film &amp; video/science fiction", N3657)),"science fiction",ISNUMBER(SEARCH("film &amp; video/shorts", N3657)),"shorts",ISNUMBER(SEARCH("food/food trucks", N3657)),"food trucks",ISNUMBER(SEARCH("food/restaurants", N3657)),"restaurants",ISNUMBER(SEARCH("food/small batch", N3657)),"small batch",ISNUMBER(SEARCH("games/mobile games", N3657)),"mobile games",ISNUMBER(SEARCH("games/tabletop games", N3657)),"tabletop games",ISNUMBER(SEARCH("games/video games", N3657)),"video games",ISNUMBER(SEARCH("music/classical music", N3657)),"classical music",ISNUMBER(SEARCH("music/electronic music", N3657)),"electronic music",ISNUMBER(SEARCH("music/faith", N3657)),"faith",ISNUMBER(SEARCH("music/indie rock", N3657)),"indie rock",ISNUMBER(SEARCH("music/jazz", N3657)),"jazz",ISNUMBER(SEARCH("music/metal", N3657)),"metal",ISNUMBER(SEARCH("music/pop", N3657)),"pop",ISNUMBER(SEARCH("music/rock", N3657)),"rock",ISNUMBER(SEARCH("music/world music", N3657)),"world music",ISNUMBER(SEARCH("journalism/audio", N3657)),"audio",ISNUMBER(SEARCH("photography/nature", N3657)),"nature",ISNUMBER(SEARCH("photography/people", N3657)),"people",ISNUMBER(SEARCH("photography/photobooks", N3657)),"photobooks",ISNUMBER(SEARCH("photography/places", N3657)),"places",ISNUMBER(SEARCH("publishing/art books", N3657)),"art books",ISNUMBER(SEARCH("publishing/children's books", N3657)),"children's books",ISNUMBER(SEARCH("publishing/fiction", N3657)),"fiction",ISNUMBER(SEARCH("publishing/nonfiction", N3657)),"nonfiction",ISNUMBER(SEARCH("publishing/radio &amp; podcasts", N3657)),"radio &amp; podcasts",ISNUMBER(SEARCH("publishing/translations", N3657)),"translations",ISNUMBER(SEARCH("technology/gadgets", N3657)),"gadgets",ISNUMBER(SEARCH("technology/hardware", N3657)),"hardware",ISNUMBER(SEARCH("technology/makerspaces", N3657)),"makerspaces",ISNUMBER(SEARCH("technology/space exploration", N3657)),"space exploration",ISNUMBER(SEARCH("technology/wearables", N3657)),"wearables",ISNUMBER(SEARCH("technology/web", N3657)),"web",ISNUMBER(SEARCH("theater/musical", N3657)),"musical",ISNUMBER(SEARCH("theater/plays", N3657)),"plays",ISNUMBER(SEARCH("theater/spaces", N3657)),"spaces")</f>
        <v>plays</v>
      </c>
      <c r="S3657" s="6">
        <f t="shared" si="288"/>
        <v>42173.803217592591</v>
      </c>
      <c r="T3657" s="6">
        <f t="shared" si="289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tr">
        <f t="shared" si="287"/>
        <v>theater</v>
      </c>
      <c r="R3658" t="str" cm="1">
        <f t="array" ref="R3658">_xlfn.IFS(ISNUMBER(SEARCH("film &amp; video/television", N3658)),"television",ISNUMBER(SEARCH("film &amp; video/animation", N3658)),"animation",ISNUMBER(SEARCH("film &amp; video/documentary", N3658)),"documentary",ISNUMBER(SEARCH("film &amp; video/drama", N3658)),"drama",ISNUMBER(SEARCH("film &amp; video/science fiction", N3658)),"science fiction",ISNUMBER(SEARCH("film &amp; video/shorts", N3658)),"shorts",ISNUMBER(SEARCH("food/food trucks", N3658)),"food trucks",ISNUMBER(SEARCH("food/restaurants", N3658)),"restaurants",ISNUMBER(SEARCH("food/small batch", N3658)),"small batch",ISNUMBER(SEARCH("games/mobile games", N3658)),"mobile games",ISNUMBER(SEARCH("games/tabletop games", N3658)),"tabletop games",ISNUMBER(SEARCH("games/video games", N3658)),"video games",ISNUMBER(SEARCH("music/classical music", N3658)),"classical music",ISNUMBER(SEARCH("music/electronic music", N3658)),"electronic music",ISNUMBER(SEARCH("music/faith", N3658)),"faith",ISNUMBER(SEARCH("music/indie rock", N3658)),"indie rock",ISNUMBER(SEARCH("music/jazz", N3658)),"jazz",ISNUMBER(SEARCH("music/metal", N3658)),"metal",ISNUMBER(SEARCH("music/pop", N3658)),"pop",ISNUMBER(SEARCH("music/rock", N3658)),"rock",ISNUMBER(SEARCH("music/world music", N3658)),"world music",ISNUMBER(SEARCH("journalism/audio", N3658)),"audio",ISNUMBER(SEARCH("photography/nature", N3658)),"nature",ISNUMBER(SEARCH("photography/people", N3658)),"people",ISNUMBER(SEARCH("photography/photobooks", N3658)),"photobooks",ISNUMBER(SEARCH("photography/places", N3658)),"places",ISNUMBER(SEARCH("publishing/art books", N3658)),"art books",ISNUMBER(SEARCH("publishing/children's books", N3658)),"children's books",ISNUMBER(SEARCH("publishing/fiction", N3658)),"fiction",ISNUMBER(SEARCH("publishing/nonfiction", N3658)),"nonfiction",ISNUMBER(SEARCH("publishing/radio &amp; podcasts", N3658)),"radio &amp; podcasts",ISNUMBER(SEARCH("publishing/translations", N3658)),"translations",ISNUMBER(SEARCH("technology/gadgets", N3658)),"gadgets",ISNUMBER(SEARCH("technology/hardware", N3658)),"hardware",ISNUMBER(SEARCH("technology/makerspaces", N3658)),"makerspaces",ISNUMBER(SEARCH("technology/space exploration", N3658)),"space exploration",ISNUMBER(SEARCH("technology/wearables", N3658)),"wearables",ISNUMBER(SEARCH("technology/web", N3658)),"web",ISNUMBER(SEARCH("theater/musical", N3658)),"musical",ISNUMBER(SEARCH("theater/plays", N3658)),"plays",ISNUMBER(SEARCH("theater/spaces", N3658)),"spaces")</f>
        <v>plays</v>
      </c>
      <c r="S3658" s="6">
        <f t="shared" si="288"/>
        <v>42737.910138888896</v>
      </c>
      <c r="T3658" s="6">
        <f t="shared" si="289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tr">
        <f t="shared" si="287"/>
        <v>theater</v>
      </c>
      <c r="R3659" t="str" cm="1">
        <f t="array" ref="R3659">_xlfn.IFS(ISNUMBER(SEARCH("film &amp; video/television", N3659)),"television",ISNUMBER(SEARCH("film &amp; video/animation", N3659)),"animation",ISNUMBER(SEARCH("film &amp; video/documentary", N3659)),"documentary",ISNUMBER(SEARCH("film &amp; video/drama", N3659)),"drama",ISNUMBER(SEARCH("film &amp; video/science fiction", N3659)),"science fiction",ISNUMBER(SEARCH("film &amp; video/shorts", N3659)),"shorts",ISNUMBER(SEARCH("food/food trucks", N3659)),"food trucks",ISNUMBER(SEARCH("food/restaurants", N3659)),"restaurants",ISNUMBER(SEARCH("food/small batch", N3659)),"small batch",ISNUMBER(SEARCH("games/mobile games", N3659)),"mobile games",ISNUMBER(SEARCH("games/tabletop games", N3659)),"tabletop games",ISNUMBER(SEARCH("games/video games", N3659)),"video games",ISNUMBER(SEARCH("music/classical music", N3659)),"classical music",ISNUMBER(SEARCH("music/electronic music", N3659)),"electronic music",ISNUMBER(SEARCH("music/faith", N3659)),"faith",ISNUMBER(SEARCH("music/indie rock", N3659)),"indie rock",ISNUMBER(SEARCH("music/jazz", N3659)),"jazz",ISNUMBER(SEARCH("music/metal", N3659)),"metal",ISNUMBER(SEARCH("music/pop", N3659)),"pop",ISNUMBER(SEARCH("music/rock", N3659)),"rock",ISNUMBER(SEARCH("music/world music", N3659)),"world music",ISNUMBER(SEARCH("journalism/audio", N3659)),"audio",ISNUMBER(SEARCH("photography/nature", N3659)),"nature",ISNUMBER(SEARCH("photography/people", N3659)),"people",ISNUMBER(SEARCH("photography/photobooks", N3659)),"photobooks",ISNUMBER(SEARCH("photography/places", N3659)),"places",ISNUMBER(SEARCH("publishing/art books", N3659)),"art books",ISNUMBER(SEARCH("publishing/children's books", N3659)),"children's books",ISNUMBER(SEARCH("publishing/fiction", N3659)),"fiction",ISNUMBER(SEARCH("publishing/nonfiction", N3659)),"nonfiction",ISNUMBER(SEARCH("publishing/radio &amp; podcasts", N3659)),"radio &amp; podcasts",ISNUMBER(SEARCH("publishing/translations", N3659)),"translations",ISNUMBER(SEARCH("technology/gadgets", N3659)),"gadgets",ISNUMBER(SEARCH("technology/hardware", N3659)),"hardware",ISNUMBER(SEARCH("technology/makerspaces", N3659)),"makerspaces",ISNUMBER(SEARCH("technology/space exploration", N3659)),"space exploration",ISNUMBER(SEARCH("technology/wearables", N3659)),"wearables",ISNUMBER(SEARCH("technology/web", N3659)),"web",ISNUMBER(SEARCH("theater/musical", N3659)),"musical",ISNUMBER(SEARCH("theater/plays", N3659)),"plays",ISNUMBER(SEARCH("theater/spaces", N3659)),"spaces")</f>
        <v>plays</v>
      </c>
      <c r="S3659" s="6">
        <f t="shared" si="288"/>
        <v>42499.629849537043</v>
      </c>
      <c r="T3659" s="6">
        <f t="shared" si="289"/>
        <v>42522.904166666667</v>
      </c>
    </row>
    <row r="3660" spans="1:20" ht="32" hidden="1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tr">
        <f t="shared" si="287"/>
        <v>theater</v>
      </c>
      <c r="R3660" t="str" cm="1">
        <f t="array" ref="R3660">_xlfn.IFS(ISNUMBER(SEARCH("film &amp; video/television", N3660)),"television",ISNUMBER(SEARCH("film &amp; video/animation", N3660)),"animation",ISNUMBER(SEARCH("film &amp; video/documentary", N3660)),"documentary",ISNUMBER(SEARCH("film &amp; video/drama", N3660)),"drama",ISNUMBER(SEARCH("film &amp; video/science fiction", N3660)),"science fiction",ISNUMBER(SEARCH("film &amp; video/shorts", N3660)),"shorts",ISNUMBER(SEARCH("food/food trucks", N3660)),"food trucks",ISNUMBER(SEARCH("food/restaurants", N3660)),"restaurants",ISNUMBER(SEARCH("food/small batch", N3660)),"small batch",ISNUMBER(SEARCH("games/mobile games", N3660)),"mobile games",ISNUMBER(SEARCH("games/tabletop games", N3660)),"tabletop games",ISNUMBER(SEARCH("games/video games", N3660)),"video games",ISNUMBER(SEARCH("music/classical music", N3660)),"classical music",ISNUMBER(SEARCH("music/electronic music", N3660)),"electronic music",ISNUMBER(SEARCH("music/faith", N3660)),"faith",ISNUMBER(SEARCH("music/indie rock", N3660)),"indie rock",ISNUMBER(SEARCH("music/jazz", N3660)),"jazz",ISNUMBER(SEARCH("music/metal", N3660)),"metal",ISNUMBER(SEARCH("music/pop", N3660)),"pop",ISNUMBER(SEARCH("music/rock", N3660)),"rock",ISNUMBER(SEARCH("music/world music", N3660)),"world music",ISNUMBER(SEARCH("journalism/audio", N3660)),"audio",ISNUMBER(SEARCH("photography/nature", N3660)),"nature",ISNUMBER(SEARCH("photography/people", N3660)),"people",ISNUMBER(SEARCH("photography/photobooks", N3660)),"photobooks",ISNUMBER(SEARCH("photography/places", N3660)),"places",ISNUMBER(SEARCH("publishing/art books", N3660)),"art books",ISNUMBER(SEARCH("publishing/children's books", N3660)),"children's books",ISNUMBER(SEARCH("publishing/fiction", N3660)),"fiction",ISNUMBER(SEARCH("publishing/nonfiction", N3660)),"nonfiction",ISNUMBER(SEARCH("publishing/radio &amp; podcasts", N3660)),"radio &amp; podcasts",ISNUMBER(SEARCH("publishing/translations", N3660)),"translations",ISNUMBER(SEARCH("technology/gadgets", N3660)),"gadgets",ISNUMBER(SEARCH("technology/hardware", N3660)),"hardware",ISNUMBER(SEARCH("technology/makerspaces", N3660)),"makerspaces",ISNUMBER(SEARCH("technology/space exploration", N3660)),"space exploration",ISNUMBER(SEARCH("technology/wearables", N3660)),"wearables",ISNUMBER(SEARCH("technology/web", N3660)),"web",ISNUMBER(SEARCH("theater/musical", N3660)),"musical",ISNUMBER(SEARCH("theater/plays", N3660)),"plays",ISNUMBER(SEARCH("theater/spaces", N3660)),"spaces")</f>
        <v>plays</v>
      </c>
      <c r="S3660" s="6">
        <f t="shared" si="288"/>
        <v>41775.858564814815</v>
      </c>
      <c r="T3660" s="6">
        <f t="shared" si="289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tr">
        <f t="shared" si="287"/>
        <v>theater</v>
      </c>
      <c r="R3661" t="str" cm="1">
        <f t="array" ref="R3661">_xlfn.IFS(ISNUMBER(SEARCH("film &amp; video/television", N3661)),"television",ISNUMBER(SEARCH("film &amp; video/animation", N3661)),"animation",ISNUMBER(SEARCH("film &amp; video/documentary", N3661)),"documentary",ISNUMBER(SEARCH("film &amp; video/drama", N3661)),"drama",ISNUMBER(SEARCH("film &amp; video/science fiction", N3661)),"science fiction",ISNUMBER(SEARCH("film &amp; video/shorts", N3661)),"shorts",ISNUMBER(SEARCH("food/food trucks", N3661)),"food trucks",ISNUMBER(SEARCH("food/restaurants", N3661)),"restaurants",ISNUMBER(SEARCH("food/small batch", N3661)),"small batch",ISNUMBER(SEARCH("games/mobile games", N3661)),"mobile games",ISNUMBER(SEARCH("games/tabletop games", N3661)),"tabletop games",ISNUMBER(SEARCH("games/video games", N3661)),"video games",ISNUMBER(SEARCH("music/classical music", N3661)),"classical music",ISNUMBER(SEARCH("music/electronic music", N3661)),"electronic music",ISNUMBER(SEARCH("music/faith", N3661)),"faith",ISNUMBER(SEARCH("music/indie rock", N3661)),"indie rock",ISNUMBER(SEARCH("music/jazz", N3661)),"jazz",ISNUMBER(SEARCH("music/metal", N3661)),"metal",ISNUMBER(SEARCH("music/pop", N3661)),"pop",ISNUMBER(SEARCH("music/rock", N3661)),"rock",ISNUMBER(SEARCH("music/world music", N3661)),"world music",ISNUMBER(SEARCH("journalism/audio", N3661)),"audio",ISNUMBER(SEARCH("photography/nature", N3661)),"nature",ISNUMBER(SEARCH("photography/people", N3661)),"people",ISNUMBER(SEARCH("photography/photobooks", N3661)),"photobooks",ISNUMBER(SEARCH("photography/places", N3661)),"places",ISNUMBER(SEARCH("publishing/art books", N3661)),"art books",ISNUMBER(SEARCH("publishing/children's books", N3661)),"children's books",ISNUMBER(SEARCH("publishing/fiction", N3661)),"fiction",ISNUMBER(SEARCH("publishing/nonfiction", N3661)),"nonfiction",ISNUMBER(SEARCH("publishing/radio &amp; podcasts", N3661)),"radio &amp; podcasts",ISNUMBER(SEARCH("publishing/translations", N3661)),"translations",ISNUMBER(SEARCH("technology/gadgets", N3661)),"gadgets",ISNUMBER(SEARCH("technology/hardware", N3661)),"hardware",ISNUMBER(SEARCH("technology/makerspaces", N3661)),"makerspaces",ISNUMBER(SEARCH("technology/space exploration", N3661)),"space exploration",ISNUMBER(SEARCH("technology/wearables", N3661)),"wearables",ISNUMBER(SEARCH("technology/web", N3661)),"web",ISNUMBER(SEARCH("theater/musical", N3661)),"musical",ISNUMBER(SEARCH("theater/plays", N3661)),"plays",ISNUMBER(SEARCH("theater/spaces", N3661)),"spaces")</f>
        <v>plays</v>
      </c>
      <c r="S3661" s="6">
        <f t="shared" si="288"/>
        <v>42055.277199074073</v>
      </c>
      <c r="T3661" s="6">
        <f t="shared" si="289"/>
        <v>42082.610416666663</v>
      </c>
    </row>
    <row r="3662" spans="1:20" ht="48" hidden="1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tr">
        <f t="shared" si="287"/>
        <v>theater</v>
      </c>
      <c r="R3662" t="str" cm="1">
        <f t="array" ref="R3662">_xlfn.IFS(ISNUMBER(SEARCH("film &amp; video/television", N3662)),"television",ISNUMBER(SEARCH("film &amp; video/animation", N3662)),"animation",ISNUMBER(SEARCH("film &amp; video/documentary", N3662)),"documentary",ISNUMBER(SEARCH("film &amp; video/drama", N3662)),"drama",ISNUMBER(SEARCH("film &amp; video/science fiction", N3662)),"science fiction",ISNUMBER(SEARCH("film &amp; video/shorts", N3662)),"shorts",ISNUMBER(SEARCH("food/food trucks", N3662)),"food trucks",ISNUMBER(SEARCH("food/restaurants", N3662)),"restaurants",ISNUMBER(SEARCH("food/small batch", N3662)),"small batch",ISNUMBER(SEARCH("games/mobile games", N3662)),"mobile games",ISNUMBER(SEARCH("games/tabletop games", N3662)),"tabletop games",ISNUMBER(SEARCH("games/video games", N3662)),"video games",ISNUMBER(SEARCH("music/classical music", N3662)),"classical music",ISNUMBER(SEARCH("music/electronic music", N3662)),"electronic music",ISNUMBER(SEARCH("music/faith", N3662)),"faith",ISNUMBER(SEARCH("music/indie rock", N3662)),"indie rock",ISNUMBER(SEARCH("music/jazz", N3662)),"jazz",ISNUMBER(SEARCH("music/metal", N3662)),"metal",ISNUMBER(SEARCH("music/pop", N3662)),"pop",ISNUMBER(SEARCH("music/rock", N3662)),"rock",ISNUMBER(SEARCH("music/world music", N3662)),"world music",ISNUMBER(SEARCH("journalism/audio", N3662)),"audio",ISNUMBER(SEARCH("photography/nature", N3662)),"nature",ISNUMBER(SEARCH("photography/people", N3662)),"people",ISNUMBER(SEARCH("photography/photobooks", N3662)),"photobooks",ISNUMBER(SEARCH("photography/places", N3662)),"places",ISNUMBER(SEARCH("publishing/art books", N3662)),"art books",ISNUMBER(SEARCH("publishing/children's books", N3662)),"children's books",ISNUMBER(SEARCH("publishing/fiction", N3662)),"fiction",ISNUMBER(SEARCH("publishing/nonfiction", N3662)),"nonfiction",ISNUMBER(SEARCH("publishing/radio &amp; podcasts", N3662)),"radio &amp; podcasts",ISNUMBER(SEARCH("publishing/translations", N3662)),"translations",ISNUMBER(SEARCH("technology/gadgets", N3662)),"gadgets",ISNUMBER(SEARCH("technology/hardware", N3662)),"hardware",ISNUMBER(SEARCH("technology/makerspaces", N3662)),"makerspaces",ISNUMBER(SEARCH("technology/space exploration", N3662)),"space exploration",ISNUMBER(SEARCH("technology/wearables", N3662)),"wearables",ISNUMBER(SEARCH("technology/web", N3662)),"web",ISNUMBER(SEARCH("theater/musical", N3662)),"musical",ISNUMBER(SEARCH("theater/plays", N3662)),"plays",ISNUMBER(SEARCH("theater/spaces", N3662)),"spaces")</f>
        <v>plays</v>
      </c>
      <c r="S3662" s="6">
        <f t="shared" si="288"/>
        <v>41971.881076388891</v>
      </c>
      <c r="T3662" s="6">
        <f t="shared" si="289"/>
        <v>41996.881076388891</v>
      </c>
    </row>
    <row r="3663" spans="1:20" ht="48" hidden="1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tr">
        <f t="shared" si="287"/>
        <v>theater</v>
      </c>
      <c r="R3663" t="str" cm="1">
        <f t="array" ref="R3663">_xlfn.IFS(ISNUMBER(SEARCH("film &amp; video/television", N3663)),"television",ISNUMBER(SEARCH("film &amp; video/animation", N3663)),"animation",ISNUMBER(SEARCH("film &amp; video/documentary", N3663)),"documentary",ISNUMBER(SEARCH("film &amp; video/drama", N3663)),"drama",ISNUMBER(SEARCH("film &amp; video/science fiction", N3663)),"science fiction",ISNUMBER(SEARCH("film &amp; video/shorts", N3663)),"shorts",ISNUMBER(SEARCH("food/food trucks", N3663)),"food trucks",ISNUMBER(SEARCH("food/restaurants", N3663)),"restaurants",ISNUMBER(SEARCH("food/small batch", N3663)),"small batch",ISNUMBER(SEARCH("games/mobile games", N3663)),"mobile games",ISNUMBER(SEARCH("games/tabletop games", N3663)),"tabletop games",ISNUMBER(SEARCH("games/video games", N3663)),"video games",ISNUMBER(SEARCH("music/classical music", N3663)),"classical music",ISNUMBER(SEARCH("music/electronic music", N3663)),"electronic music",ISNUMBER(SEARCH("music/faith", N3663)),"faith",ISNUMBER(SEARCH("music/indie rock", N3663)),"indie rock",ISNUMBER(SEARCH("music/jazz", N3663)),"jazz",ISNUMBER(SEARCH("music/metal", N3663)),"metal",ISNUMBER(SEARCH("music/pop", N3663)),"pop",ISNUMBER(SEARCH("music/rock", N3663)),"rock",ISNUMBER(SEARCH("music/world music", N3663)),"world music",ISNUMBER(SEARCH("journalism/audio", N3663)),"audio",ISNUMBER(SEARCH("photography/nature", N3663)),"nature",ISNUMBER(SEARCH("photography/people", N3663)),"people",ISNUMBER(SEARCH("photography/photobooks", N3663)),"photobooks",ISNUMBER(SEARCH("photography/places", N3663)),"places",ISNUMBER(SEARCH("publishing/art books", N3663)),"art books",ISNUMBER(SEARCH("publishing/children's books", N3663)),"children's books",ISNUMBER(SEARCH("publishing/fiction", N3663)),"fiction",ISNUMBER(SEARCH("publishing/nonfiction", N3663)),"nonfiction",ISNUMBER(SEARCH("publishing/radio &amp; podcasts", N3663)),"radio &amp; podcasts",ISNUMBER(SEARCH("publishing/translations", N3663)),"translations",ISNUMBER(SEARCH("technology/gadgets", N3663)),"gadgets",ISNUMBER(SEARCH("technology/hardware", N3663)),"hardware",ISNUMBER(SEARCH("technology/makerspaces", N3663)),"makerspaces",ISNUMBER(SEARCH("technology/space exploration", N3663)),"space exploration",ISNUMBER(SEARCH("technology/wearables", N3663)),"wearables",ISNUMBER(SEARCH("technology/web", N3663)),"web",ISNUMBER(SEARCH("theater/musical", N3663)),"musical",ISNUMBER(SEARCH("theater/plays", N3663)),"plays",ISNUMBER(SEARCH("theater/spaces", N3663)),"spaces")</f>
        <v>plays</v>
      </c>
      <c r="S3663" s="6">
        <f t="shared" si="288"/>
        <v>42447.896666666667</v>
      </c>
      <c r="T3663" s="6">
        <f t="shared" si="289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tr">
        <f t="shared" si="287"/>
        <v>theater</v>
      </c>
      <c r="R3664" t="str" cm="1">
        <f t="array" ref="R3664">_xlfn.IFS(ISNUMBER(SEARCH("film &amp; video/television", N3664)),"television",ISNUMBER(SEARCH("film &amp; video/animation", N3664)),"animation",ISNUMBER(SEARCH("film &amp; video/documentary", N3664)),"documentary",ISNUMBER(SEARCH("film &amp; video/drama", N3664)),"drama",ISNUMBER(SEARCH("film &amp; video/science fiction", N3664)),"science fiction",ISNUMBER(SEARCH("film &amp; video/shorts", N3664)),"shorts",ISNUMBER(SEARCH("food/food trucks", N3664)),"food trucks",ISNUMBER(SEARCH("food/restaurants", N3664)),"restaurants",ISNUMBER(SEARCH("food/small batch", N3664)),"small batch",ISNUMBER(SEARCH("games/mobile games", N3664)),"mobile games",ISNUMBER(SEARCH("games/tabletop games", N3664)),"tabletop games",ISNUMBER(SEARCH("games/video games", N3664)),"video games",ISNUMBER(SEARCH("music/classical music", N3664)),"classical music",ISNUMBER(SEARCH("music/electronic music", N3664)),"electronic music",ISNUMBER(SEARCH("music/faith", N3664)),"faith",ISNUMBER(SEARCH("music/indie rock", N3664)),"indie rock",ISNUMBER(SEARCH("music/jazz", N3664)),"jazz",ISNUMBER(SEARCH("music/metal", N3664)),"metal",ISNUMBER(SEARCH("music/pop", N3664)),"pop",ISNUMBER(SEARCH("music/rock", N3664)),"rock",ISNUMBER(SEARCH("music/world music", N3664)),"world music",ISNUMBER(SEARCH("journalism/audio", N3664)),"audio",ISNUMBER(SEARCH("photography/nature", N3664)),"nature",ISNUMBER(SEARCH("photography/people", N3664)),"people",ISNUMBER(SEARCH("photography/photobooks", N3664)),"photobooks",ISNUMBER(SEARCH("photography/places", N3664)),"places",ISNUMBER(SEARCH("publishing/art books", N3664)),"art books",ISNUMBER(SEARCH("publishing/children's books", N3664)),"children's books",ISNUMBER(SEARCH("publishing/fiction", N3664)),"fiction",ISNUMBER(SEARCH("publishing/nonfiction", N3664)),"nonfiction",ISNUMBER(SEARCH("publishing/radio &amp; podcasts", N3664)),"radio &amp; podcasts",ISNUMBER(SEARCH("publishing/translations", N3664)),"translations",ISNUMBER(SEARCH("technology/gadgets", N3664)),"gadgets",ISNUMBER(SEARCH("technology/hardware", N3664)),"hardware",ISNUMBER(SEARCH("technology/makerspaces", N3664)),"makerspaces",ISNUMBER(SEARCH("technology/space exploration", N3664)),"space exploration",ISNUMBER(SEARCH("technology/wearables", N3664)),"wearables",ISNUMBER(SEARCH("technology/web", N3664)),"web",ISNUMBER(SEARCH("theater/musical", N3664)),"musical",ISNUMBER(SEARCH("theater/plays", N3664)),"plays",ISNUMBER(SEARCH("theater/spaces", N3664)),"spaces")</f>
        <v>plays</v>
      </c>
      <c r="S3664" s="6">
        <f t="shared" si="288"/>
        <v>42064.220069444447</v>
      </c>
      <c r="T3664" s="6">
        <f t="shared" si="289"/>
        <v>42094.178402777776</v>
      </c>
    </row>
    <row r="3665" spans="1:20" ht="48" hidden="1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tr" cm="1">
        <f t="array" ref="R3665">_xlfn.IFS(ISNUMBER(SEARCH("film &amp; video/television", N3665)),"television",ISNUMBER(SEARCH("film &amp; video/animation", N3665)),"animation",ISNUMBER(SEARCH("film &amp; video/documentary", N3665)),"documentary",ISNUMBER(SEARCH("film &amp; video/drama", N3665)),"drama",ISNUMBER(SEARCH("film &amp; video/science fiction", N3665)),"science fiction",ISNUMBER(SEARCH("film &amp; video/shorts", N3665)),"shorts",ISNUMBER(SEARCH("food/food trucks", N3665)),"food trucks",ISNUMBER(SEARCH("food/restaurants", N3665)),"restaurants",ISNUMBER(SEARCH("food/small batch", N3665)),"small batch",ISNUMBER(SEARCH("games/mobile games", N3665)),"mobile games",ISNUMBER(SEARCH("games/tabletop games", N3665)),"tabletop games",ISNUMBER(SEARCH("games/video games", N3665)),"video games",ISNUMBER(SEARCH("music/classical music", N3665)),"classical music",ISNUMBER(SEARCH("music/electronic music", N3665)),"electronic music",ISNUMBER(SEARCH("music/faith", N3665)),"faith",ISNUMBER(SEARCH("music/indie rock", N3665)),"indie rock",ISNUMBER(SEARCH("music/jazz", N3665)),"jazz",ISNUMBER(SEARCH("music/metal", N3665)),"metal",ISNUMBER(SEARCH("music/pop", N3665)),"pop",ISNUMBER(SEARCH("music/rock", N3665)),"rock",ISNUMBER(SEARCH("music/world music", N3665)),"world music",ISNUMBER(SEARCH("journalism/audio", N3665)),"audio",ISNUMBER(SEARCH("photography/nature", N3665)),"nature",ISNUMBER(SEARCH("photography/people", N3665)),"people",ISNUMBER(SEARCH("photography/photobooks", N3665)),"photobooks",ISNUMBER(SEARCH("photography/places", N3665)),"places",ISNUMBER(SEARCH("publishing/art books", N3665)),"art books",ISNUMBER(SEARCH("publishing/children's books", N3665)),"children's books",ISNUMBER(SEARCH("publishing/fiction", N3665)),"fiction",ISNUMBER(SEARCH("publishing/nonfiction", N3665)),"nonfiction",ISNUMBER(SEARCH("publishing/radio &amp; podcasts", N3665)),"radio &amp; podcasts",ISNUMBER(SEARCH("publishing/translations", N3665)),"translations",ISNUMBER(SEARCH("technology/gadgets", N3665)),"gadgets",ISNUMBER(SEARCH("technology/hardware", N3665)),"hardware",ISNUMBER(SEARCH("technology/makerspaces", N3665)),"makerspaces",ISNUMBER(SEARCH("technology/space exploration", N3665)),"space exploration",ISNUMBER(SEARCH("technology/wearables", N3665)),"wearables",ISNUMBER(SEARCH("technology/web", N3665)),"web",ISNUMBER(SEARCH("theater/musical", N3665)),"musical",ISNUMBER(SEARCH("theater/plays", N3665)),"plays",ISNUMBER(SEARCH("theater/spaces", N3665)),"spaces")</f>
        <v>plays</v>
      </c>
      <c r="S3665" s="6">
        <f t="shared" si="288"/>
        <v>42665.451736111107</v>
      </c>
      <c r="T3665" s="6">
        <f t="shared" si="289"/>
        <v>42725.493402777778</v>
      </c>
    </row>
    <row r="3666" spans="1:20" ht="48" hidden="1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tr">
        <f t="shared" si="287"/>
        <v>theater</v>
      </c>
      <c r="R3666" t="str" cm="1">
        <f t="array" ref="R3666">_xlfn.IFS(ISNUMBER(SEARCH("film &amp; video/television", N3666)),"television",ISNUMBER(SEARCH("film &amp; video/animation", N3666)),"animation",ISNUMBER(SEARCH("film &amp; video/documentary", N3666)),"documentary",ISNUMBER(SEARCH("film &amp; video/drama", N3666)),"drama",ISNUMBER(SEARCH("film &amp; video/science fiction", N3666)),"science fiction",ISNUMBER(SEARCH("film &amp; video/shorts", N3666)),"shorts",ISNUMBER(SEARCH("food/food trucks", N3666)),"food trucks",ISNUMBER(SEARCH("food/restaurants", N3666)),"restaurants",ISNUMBER(SEARCH("food/small batch", N3666)),"small batch",ISNUMBER(SEARCH("games/mobile games", N3666)),"mobile games",ISNUMBER(SEARCH("games/tabletop games", N3666)),"tabletop games",ISNUMBER(SEARCH("games/video games", N3666)),"video games",ISNUMBER(SEARCH("music/classical music", N3666)),"classical music",ISNUMBER(SEARCH("music/electronic music", N3666)),"electronic music",ISNUMBER(SEARCH("music/faith", N3666)),"faith",ISNUMBER(SEARCH("music/indie rock", N3666)),"indie rock",ISNUMBER(SEARCH("music/jazz", N3666)),"jazz",ISNUMBER(SEARCH("music/metal", N3666)),"metal",ISNUMBER(SEARCH("music/pop", N3666)),"pop",ISNUMBER(SEARCH("music/rock", N3666)),"rock",ISNUMBER(SEARCH("music/world music", N3666)),"world music",ISNUMBER(SEARCH("journalism/audio", N3666)),"audio",ISNUMBER(SEARCH("photography/nature", N3666)),"nature",ISNUMBER(SEARCH("photography/people", N3666)),"people",ISNUMBER(SEARCH("photography/photobooks", N3666)),"photobooks",ISNUMBER(SEARCH("photography/places", N3666)),"places",ISNUMBER(SEARCH("publishing/art books", N3666)),"art books",ISNUMBER(SEARCH("publishing/children's books", N3666)),"children's books",ISNUMBER(SEARCH("publishing/fiction", N3666)),"fiction",ISNUMBER(SEARCH("publishing/nonfiction", N3666)),"nonfiction",ISNUMBER(SEARCH("publishing/radio &amp; podcasts", N3666)),"radio &amp; podcasts",ISNUMBER(SEARCH("publishing/translations", N3666)),"translations",ISNUMBER(SEARCH("technology/gadgets", N3666)),"gadgets",ISNUMBER(SEARCH("technology/hardware", N3666)),"hardware",ISNUMBER(SEARCH("technology/makerspaces", N3666)),"makerspaces",ISNUMBER(SEARCH("technology/space exploration", N3666)),"space exploration",ISNUMBER(SEARCH("technology/wearables", N3666)),"wearables",ISNUMBER(SEARCH("technology/web", N3666)),"web",ISNUMBER(SEARCH("theater/musical", N3666)),"musical",ISNUMBER(SEARCH("theater/plays", N3666)),"plays",ISNUMBER(SEARCH("theater/spaces", N3666)),"spaces")</f>
        <v>plays</v>
      </c>
      <c r="S3666" s="6">
        <f t="shared" si="288"/>
        <v>42523.248715277776</v>
      </c>
      <c r="T3666" s="6">
        <f t="shared" si="289"/>
        <v>42537.248715277776</v>
      </c>
    </row>
    <row r="3667" spans="1:20" ht="48" hidden="1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tr">
        <f t="shared" si="287"/>
        <v>theater</v>
      </c>
      <c r="R3667" t="str" cm="1">
        <f t="array" ref="R3667">_xlfn.IFS(ISNUMBER(SEARCH("film &amp; video/television", N3667)),"television",ISNUMBER(SEARCH("film &amp; video/animation", N3667)),"animation",ISNUMBER(SEARCH("film &amp; video/documentary", N3667)),"documentary",ISNUMBER(SEARCH("film &amp; video/drama", N3667)),"drama",ISNUMBER(SEARCH("film &amp; video/science fiction", N3667)),"science fiction",ISNUMBER(SEARCH("film &amp; video/shorts", N3667)),"shorts",ISNUMBER(SEARCH("food/food trucks", N3667)),"food trucks",ISNUMBER(SEARCH("food/restaurants", N3667)),"restaurants",ISNUMBER(SEARCH("food/small batch", N3667)),"small batch",ISNUMBER(SEARCH("games/mobile games", N3667)),"mobile games",ISNUMBER(SEARCH("games/tabletop games", N3667)),"tabletop games",ISNUMBER(SEARCH("games/video games", N3667)),"video games",ISNUMBER(SEARCH("music/classical music", N3667)),"classical music",ISNUMBER(SEARCH("music/electronic music", N3667)),"electronic music",ISNUMBER(SEARCH("music/faith", N3667)),"faith",ISNUMBER(SEARCH("music/indie rock", N3667)),"indie rock",ISNUMBER(SEARCH("music/jazz", N3667)),"jazz",ISNUMBER(SEARCH("music/metal", N3667)),"metal",ISNUMBER(SEARCH("music/pop", N3667)),"pop",ISNUMBER(SEARCH("music/rock", N3667)),"rock",ISNUMBER(SEARCH("music/world music", N3667)),"world music",ISNUMBER(SEARCH("journalism/audio", N3667)),"audio",ISNUMBER(SEARCH("photography/nature", N3667)),"nature",ISNUMBER(SEARCH("photography/people", N3667)),"people",ISNUMBER(SEARCH("photography/photobooks", N3667)),"photobooks",ISNUMBER(SEARCH("photography/places", N3667)),"places",ISNUMBER(SEARCH("publishing/art books", N3667)),"art books",ISNUMBER(SEARCH("publishing/children's books", N3667)),"children's books",ISNUMBER(SEARCH("publishing/fiction", N3667)),"fiction",ISNUMBER(SEARCH("publishing/nonfiction", N3667)),"nonfiction",ISNUMBER(SEARCH("publishing/radio &amp; podcasts", N3667)),"radio &amp; podcasts",ISNUMBER(SEARCH("publishing/translations", N3667)),"translations",ISNUMBER(SEARCH("technology/gadgets", N3667)),"gadgets",ISNUMBER(SEARCH("technology/hardware", N3667)),"hardware",ISNUMBER(SEARCH("technology/makerspaces", N3667)),"makerspaces",ISNUMBER(SEARCH("technology/space exploration", N3667)),"space exploration",ISNUMBER(SEARCH("technology/wearables", N3667)),"wearables",ISNUMBER(SEARCH("technology/web", N3667)),"web",ISNUMBER(SEARCH("theater/musical", N3667)),"musical",ISNUMBER(SEARCH("theater/plays", N3667)),"plays",ISNUMBER(SEARCH("theater/spaces", N3667)),"spaces")</f>
        <v>plays</v>
      </c>
      <c r="S3667" s="6">
        <f t="shared" si="288"/>
        <v>42294.808124999996</v>
      </c>
      <c r="T3667" s="6">
        <f t="shared" si="289"/>
        <v>42305.829166666663</v>
      </c>
    </row>
    <row r="3668" spans="1:20" ht="16" hidden="1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tr">
        <f t="shared" si="287"/>
        <v>theater</v>
      </c>
      <c r="R3668" t="str" cm="1">
        <f t="array" ref="R3668">_xlfn.IFS(ISNUMBER(SEARCH("film &amp; video/television", N3668)),"television",ISNUMBER(SEARCH("film &amp; video/animation", N3668)),"animation",ISNUMBER(SEARCH("film &amp; video/documentary", N3668)),"documentary",ISNUMBER(SEARCH("film &amp; video/drama", N3668)),"drama",ISNUMBER(SEARCH("film &amp; video/science fiction", N3668)),"science fiction",ISNUMBER(SEARCH("film &amp; video/shorts", N3668)),"shorts",ISNUMBER(SEARCH("food/food trucks", N3668)),"food trucks",ISNUMBER(SEARCH("food/restaurants", N3668)),"restaurants",ISNUMBER(SEARCH("food/small batch", N3668)),"small batch",ISNUMBER(SEARCH("games/mobile games", N3668)),"mobile games",ISNUMBER(SEARCH("games/tabletop games", N3668)),"tabletop games",ISNUMBER(SEARCH("games/video games", N3668)),"video games",ISNUMBER(SEARCH("music/classical music", N3668)),"classical music",ISNUMBER(SEARCH("music/electronic music", N3668)),"electronic music",ISNUMBER(SEARCH("music/faith", N3668)),"faith",ISNUMBER(SEARCH("music/indie rock", N3668)),"indie rock",ISNUMBER(SEARCH("music/jazz", N3668)),"jazz",ISNUMBER(SEARCH("music/metal", N3668)),"metal",ISNUMBER(SEARCH("music/pop", N3668)),"pop",ISNUMBER(SEARCH("music/rock", N3668)),"rock",ISNUMBER(SEARCH("music/world music", N3668)),"world music",ISNUMBER(SEARCH("journalism/audio", N3668)),"audio",ISNUMBER(SEARCH("photography/nature", N3668)),"nature",ISNUMBER(SEARCH("photography/people", N3668)),"people",ISNUMBER(SEARCH("photography/photobooks", N3668)),"photobooks",ISNUMBER(SEARCH("photography/places", N3668)),"places",ISNUMBER(SEARCH("publishing/art books", N3668)),"art books",ISNUMBER(SEARCH("publishing/children's books", N3668)),"children's books",ISNUMBER(SEARCH("publishing/fiction", N3668)),"fiction",ISNUMBER(SEARCH("publishing/nonfiction", N3668)),"nonfiction",ISNUMBER(SEARCH("publishing/radio &amp; podcasts", N3668)),"radio &amp; podcasts",ISNUMBER(SEARCH("publishing/translations", N3668)),"translations",ISNUMBER(SEARCH("technology/gadgets", N3668)),"gadgets",ISNUMBER(SEARCH("technology/hardware", N3668)),"hardware",ISNUMBER(SEARCH("technology/makerspaces", N3668)),"makerspaces",ISNUMBER(SEARCH("technology/space exploration", N3668)),"space exploration",ISNUMBER(SEARCH("technology/wearables", N3668)),"wearables",ISNUMBER(SEARCH("technology/web", N3668)),"web",ISNUMBER(SEARCH("theater/musical", N3668)),"musical",ISNUMBER(SEARCH("theater/plays", N3668)),"plays",ISNUMBER(SEARCH("theater/spaces", N3668)),"spaces")</f>
        <v>plays</v>
      </c>
      <c r="S3668" s="6">
        <f t="shared" si="288"/>
        <v>41822.90488425926</v>
      </c>
      <c r="T3668" s="6">
        <f t="shared" si="289"/>
        <v>41844.291666666664</v>
      </c>
    </row>
    <row r="3669" spans="1:20" ht="48" hidden="1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tr">
        <f t="shared" si="287"/>
        <v>theater</v>
      </c>
      <c r="R3669" t="str" cm="1">
        <f t="array" ref="R3669">_xlfn.IFS(ISNUMBER(SEARCH("film &amp; video/television", N3669)),"television",ISNUMBER(SEARCH("film &amp; video/animation", N3669)),"animation",ISNUMBER(SEARCH("film &amp; video/documentary", N3669)),"documentary",ISNUMBER(SEARCH("film &amp; video/drama", N3669)),"drama",ISNUMBER(SEARCH("film &amp; video/science fiction", N3669)),"science fiction",ISNUMBER(SEARCH("film &amp; video/shorts", N3669)),"shorts",ISNUMBER(SEARCH("food/food trucks", N3669)),"food trucks",ISNUMBER(SEARCH("food/restaurants", N3669)),"restaurants",ISNUMBER(SEARCH("food/small batch", N3669)),"small batch",ISNUMBER(SEARCH("games/mobile games", N3669)),"mobile games",ISNUMBER(SEARCH("games/tabletop games", N3669)),"tabletop games",ISNUMBER(SEARCH("games/video games", N3669)),"video games",ISNUMBER(SEARCH("music/classical music", N3669)),"classical music",ISNUMBER(SEARCH("music/electronic music", N3669)),"electronic music",ISNUMBER(SEARCH("music/faith", N3669)),"faith",ISNUMBER(SEARCH("music/indie rock", N3669)),"indie rock",ISNUMBER(SEARCH("music/jazz", N3669)),"jazz",ISNUMBER(SEARCH("music/metal", N3669)),"metal",ISNUMBER(SEARCH("music/pop", N3669)),"pop",ISNUMBER(SEARCH("music/rock", N3669)),"rock",ISNUMBER(SEARCH("music/world music", N3669)),"world music",ISNUMBER(SEARCH("journalism/audio", N3669)),"audio",ISNUMBER(SEARCH("photography/nature", N3669)),"nature",ISNUMBER(SEARCH("photography/people", N3669)),"people",ISNUMBER(SEARCH("photography/photobooks", N3669)),"photobooks",ISNUMBER(SEARCH("photography/places", N3669)),"places",ISNUMBER(SEARCH("publishing/art books", N3669)),"art books",ISNUMBER(SEARCH("publishing/children's books", N3669)),"children's books",ISNUMBER(SEARCH("publishing/fiction", N3669)),"fiction",ISNUMBER(SEARCH("publishing/nonfiction", N3669)),"nonfiction",ISNUMBER(SEARCH("publishing/radio &amp; podcasts", N3669)),"radio &amp; podcasts",ISNUMBER(SEARCH("publishing/translations", N3669)),"translations",ISNUMBER(SEARCH("technology/gadgets", N3669)),"gadgets",ISNUMBER(SEARCH("technology/hardware", N3669)),"hardware",ISNUMBER(SEARCH("technology/makerspaces", N3669)),"makerspaces",ISNUMBER(SEARCH("technology/space exploration", N3669)),"space exploration",ISNUMBER(SEARCH("technology/wearables", N3669)),"wearables",ISNUMBER(SEARCH("technology/web", N3669)),"web",ISNUMBER(SEARCH("theater/musical", N3669)),"musical",ISNUMBER(SEARCH("theater/plays", N3669)),"plays",ISNUMBER(SEARCH("theater/spaces", N3669)),"spaces")</f>
        <v>plays</v>
      </c>
      <c r="S3669" s="6">
        <f t="shared" si="288"/>
        <v>42173.970127314817</v>
      </c>
      <c r="T3669" s="6">
        <f t="shared" si="289"/>
        <v>42203.970127314817</v>
      </c>
    </row>
    <row r="3670" spans="1:20" ht="48" hidden="1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tr">
        <f t="shared" si="287"/>
        <v>theater</v>
      </c>
      <c r="R3670" t="str" cm="1">
        <f t="array" ref="R3670">_xlfn.IFS(ISNUMBER(SEARCH("film &amp; video/television", N3670)),"television",ISNUMBER(SEARCH("film &amp; video/animation", N3670)),"animation",ISNUMBER(SEARCH("film &amp; video/documentary", N3670)),"documentary",ISNUMBER(SEARCH("film &amp; video/drama", N3670)),"drama",ISNUMBER(SEARCH("film &amp; video/science fiction", N3670)),"science fiction",ISNUMBER(SEARCH("film &amp; video/shorts", N3670)),"shorts",ISNUMBER(SEARCH("food/food trucks", N3670)),"food trucks",ISNUMBER(SEARCH("food/restaurants", N3670)),"restaurants",ISNUMBER(SEARCH("food/small batch", N3670)),"small batch",ISNUMBER(SEARCH("games/mobile games", N3670)),"mobile games",ISNUMBER(SEARCH("games/tabletop games", N3670)),"tabletop games",ISNUMBER(SEARCH("games/video games", N3670)),"video games",ISNUMBER(SEARCH("music/classical music", N3670)),"classical music",ISNUMBER(SEARCH("music/electronic music", N3670)),"electronic music",ISNUMBER(SEARCH("music/faith", N3670)),"faith",ISNUMBER(SEARCH("music/indie rock", N3670)),"indie rock",ISNUMBER(SEARCH("music/jazz", N3670)),"jazz",ISNUMBER(SEARCH("music/metal", N3670)),"metal",ISNUMBER(SEARCH("music/pop", N3670)),"pop",ISNUMBER(SEARCH("music/rock", N3670)),"rock",ISNUMBER(SEARCH("music/world music", N3670)),"world music",ISNUMBER(SEARCH("journalism/audio", N3670)),"audio",ISNUMBER(SEARCH("photography/nature", N3670)),"nature",ISNUMBER(SEARCH("photography/people", N3670)),"people",ISNUMBER(SEARCH("photography/photobooks", N3670)),"photobooks",ISNUMBER(SEARCH("photography/places", N3670)),"places",ISNUMBER(SEARCH("publishing/art books", N3670)),"art books",ISNUMBER(SEARCH("publishing/children's books", N3670)),"children's books",ISNUMBER(SEARCH("publishing/fiction", N3670)),"fiction",ISNUMBER(SEARCH("publishing/nonfiction", N3670)),"nonfiction",ISNUMBER(SEARCH("publishing/radio &amp; podcasts", N3670)),"radio &amp; podcasts",ISNUMBER(SEARCH("publishing/translations", N3670)),"translations",ISNUMBER(SEARCH("technology/gadgets", N3670)),"gadgets",ISNUMBER(SEARCH("technology/hardware", N3670)),"hardware",ISNUMBER(SEARCH("technology/makerspaces", N3670)),"makerspaces",ISNUMBER(SEARCH("technology/space exploration", N3670)),"space exploration",ISNUMBER(SEARCH("technology/wearables", N3670)),"wearables",ISNUMBER(SEARCH("technology/web", N3670)),"web",ISNUMBER(SEARCH("theater/musical", N3670)),"musical",ISNUMBER(SEARCH("theater/plays", N3670)),"plays",ISNUMBER(SEARCH("theater/spaces", N3670)),"spaces")</f>
        <v>plays</v>
      </c>
      <c r="S3670" s="6">
        <f t="shared" si="288"/>
        <v>42185.556157407409</v>
      </c>
      <c r="T3670" s="6">
        <f t="shared" si="289"/>
        <v>42208.772916666669</v>
      </c>
    </row>
    <row r="3671" spans="1:20" ht="48" hidden="1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tr">
        <f t="shared" si="287"/>
        <v>theater</v>
      </c>
      <c r="R3671" t="str" cm="1">
        <f t="array" ref="R3671">_xlfn.IFS(ISNUMBER(SEARCH("film &amp; video/television", N3671)),"television",ISNUMBER(SEARCH("film &amp; video/animation", N3671)),"animation",ISNUMBER(SEARCH("film &amp; video/documentary", N3671)),"documentary",ISNUMBER(SEARCH("film &amp; video/drama", N3671)),"drama",ISNUMBER(SEARCH("film &amp; video/science fiction", N3671)),"science fiction",ISNUMBER(SEARCH("film &amp; video/shorts", N3671)),"shorts",ISNUMBER(SEARCH("food/food trucks", N3671)),"food trucks",ISNUMBER(SEARCH("food/restaurants", N3671)),"restaurants",ISNUMBER(SEARCH("food/small batch", N3671)),"small batch",ISNUMBER(SEARCH("games/mobile games", N3671)),"mobile games",ISNUMBER(SEARCH("games/tabletop games", N3671)),"tabletop games",ISNUMBER(SEARCH("games/video games", N3671)),"video games",ISNUMBER(SEARCH("music/classical music", N3671)),"classical music",ISNUMBER(SEARCH("music/electronic music", N3671)),"electronic music",ISNUMBER(SEARCH("music/faith", N3671)),"faith",ISNUMBER(SEARCH("music/indie rock", N3671)),"indie rock",ISNUMBER(SEARCH("music/jazz", N3671)),"jazz",ISNUMBER(SEARCH("music/metal", N3671)),"metal",ISNUMBER(SEARCH("music/pop", N3671)),"pop",ISNUMBER(SEARCH("music/rock", N3671)),"rock",ISNUMBER(SEARCH("music/world music", N3671)),"world music",ISNUMBER(SEARCH("journalism/audio", N3671)),"audio",ISNUMBER(SEARCH("photography/nature", N3671)),"nature",ISNUMBER(SEARCH("photography/people", N3671)),"people",ISNUMBER(SEARCH("photography/photobooks", N3671)),"photobooks",ISNUMBER(SEARCH("photography/places", N3671)),"places",ISNUMBER(SEARCH("publishing/art books", N3671)),"art books",ISNUMBER(SEARCH("publishing/children's books", N3671)),"children's books",ISNUMBER(SEARCH("publishing/fiction", N3671)),"fiction",ISNUMBER(SEARCH("publishing/nonfiction", N3671)),"nonfiction",ISNUMBER(SEARCH("publishing/radio &amp; podcasts", N3671)),"radio &amp; podcasts",ISNUMBER(SEARCH("publishing/translations", N3671)),"translations",ISNUMBER(SEARCH("technology/gadgets", N3671)),"gadgets",ISNUMBER(SEARCH("technology/hardware", N3671)),"hardware",ISNUMBER(SEARCH("technology/makerspaces", N3671)),"makerspaces",ISNUMBER(SEARCH("technology/space exploration", N3671)),"space exploration",ISNUMBER(SEARCH("technology/wearables", N3671)),"wearables",ISNUMBER(SEARCH("technology/web", N3671)),"web",ISNUMBER(SEARCH("theater/musical", N3671)),"musical",ISNUMBER(SEARCH("theater/plays", N3671)),"plays",ISNUMBER(SEARCH("theater/spaces", N3671)),"spaces")</f>
        <v>plays</v>
      </c>
      <c r="S3671" s="6">
        <f t="shared" si="288"/>
        <v>42136.675196759257</v>
      </c>
      <c r="T3671" s="6">
        <f t="shared" si="289"/>
        <v>42166.675196759257</v>
      </c>
    </row>
    <row r="3672" spans="1:20" ht="48" hidden="1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tr">
        <f t="shared" si="287"/>
        <v>theater</v>
      </c>
      <c r="R3672" t="str" cm="1">
        <f t="array" ref="R3672">_xlfn.IFS(ISNUMBER(SEARCH("film &amp; video/television", N3672)),"television",ISNUMBER(SEARCH("film &amp; video/animation", N3672)),"animation",ISNUMBER(SEARCH("film &amp; video/documentary", N3672)),"documentary",ISNUMBER(SEARCH("film &amp; video/drama", N3672)),"drama",ISNUMBER(SEARCH("film &amp; video/science fiction", N3672)),"science fiction",ISNUMBER(SEARCH("film &amp; video/shorts", N3672)),"shorts",ISNUMBER(SEARCH("food/food trucks", N3672)),"food trucks",ISNUMBER(SEARCH("food/restaurants", N3672)),"restaurants",ISNUMBER(SEARCH("food/small batch", N3672)),"small batch",ISNUMBER(SEARCH("games/mobile games", N3672)),"mobile games",ISNUMBER(SEARCH("games/tabletop games", N3672)),"tabletop games",ISNUMBER(SEARCH("games/video games", N3672)),"video games",ISNUMBER(SEARCH("music/classical music", N3672)),"classical music",ISNUMBER(SEARCH("music/electronic music", N3672)),"electronic music",ISNUMBER(SEARCH("music/faith", N3672)),"faith",ISNUMBER(SEARCH("music/indie rock", N3672)),"indie rock",ISNUMBER(SEARCH("music/jazz", N3672)),"jazz",ISNUMBER(SEARCH("music/metal", N3672)),"metal",ISNUMBER(SEARCH("music/pop", N3672)),"pop",ISNUMBER(SEARCH("music/rock", N3672)),"rock",ISNUMBER(SEARCH("music/world music", N3672)),"world music",ISNUMBER(SEARCH("journalism/audio", N3672)),"audio",ISNUMBER(SEARCH("photography/nature", N3672)),"nature",ISNUMBER(SEARCH("photography/people", N3672)),"people",ISNUMBER(SEARCH("photography/photobooks", N3672)),"photobooks",ISNUMBER(SEARCH("photography/places", N3672)),"places",ISNUMBER(SEARCH("publishing/art books", N3672)),"art books",ISNUMBER(SEARCH("publishing/children's books", N3672)),"children's books",ISNUMBER(SEARCH("publishing/fiction", N3672)),"fiction",ISNUMBER(SEARCH("publishing/nonfiction", N3672)),"nonfiction",ISNUMBER(SEARCH("publishing/radio &amp; podcasts", N3672)),"radio &amp; podcasts",ISNUMBER(SEARCH("publishing/translations", N3672)),"translations",ISNUMBER(SEARCH("technology/gadgets", N3672)),"gadgets",ISNUMBER(SEARCH("technology/hardware", N3672)),"hardware",ISNUMBER(SEARCH("technology/makerspaces", N3672)),"makerspaces",ISNUMBER(SEARCH("technology/space exploration", N3672)),"space exploration",ISNUMBER(SEARCH("technology/wearables", N3672)),"wearables",ISNUMBER(SEARCH("technology/web", N3672)),"web",ISNUMBER(SEARCH("theater/musical", N3672)),"musical",ISNUMBER(SEARCH("theater/plays", N3672)),"plays",ISNUMBER(SEARCH("theater/spaces", N3672)),"spaces")</f>
        <v>plays</v>
      </c>
      <c r="S3672" s="6">
        <f t="shared" si="288"/>
        <v>42142.514016203699</v>
      </c>
      <c r="T3672" s="6">
        <f t="shared" si="289"/>
        <v>42155.958333333328</v>
      </c>
    </row>
    <row r="3673" spans="1:20" ht="48" hidden="1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tr">
        <f t="shared" si="287"/>
        <v>theater</v>
      </c>
      <c r="R3673" t="str" cm="1">
        <f t="array" ref="R3673">_xlfn.IFS(ISNUMBER(SEARCH("film &amp; video/television", N3673)),"television",ISNUMBER(SEARCH("film &amp; video/animation", N3673)),"animation",ISNUMBER(SEARCH("film &amp; video/documentary", N3673)),"documentary",ISNUMBER(SEARCH("film &amp; video/drama", N3673)),"drama",ISNUMBER(SEARCH("film &amp; video/science fiction", N3673)),"science fiction",ISNUMBER(SEARCH("film &amp; video/shorts", N3673)),"shorts",ISNUMBER(SEARCH("food/food trucks", N3673)),"food trucks",ISNUMBER(SEARCH("food/restaurants", N3673)),"restaurants",ISNUMBER(SEARCH("food/small batch", N3673)),"small batch",ISNUMBER(SEARCH("games/mobile games", N3673)),"mobile games",ISNUMBER(SEARCH("games/tabletop games", N3673)),"tabletop games",ISNUMBER(SEARCH("games/video games", N3673)),"video games",ISNUMBER(SEARCH("music/classical music", N3673)),"classical music",ISNUMBER(SEARCH("music/electronic music", N3673)),"electronic music",ISNUMBER(SEARCH("music/faith", N3673)),"faith",ISNUMBER(SEARCH("music/indie rock", N3673)),"indie rock",ISNUMBER(SEARCH("music/jazz", N3673)),"jazz",ISNUMBER(SEARCH("music/metal", N3673)),"metal",ISNUMBER(SEARCH("music/pop", N3673)),"pop",ISNUMBER(SEARCH("music/rock", N3673)),"rock",ISNUMBER(SEARCH("music/world music", N3673)),"world music",ISNUMBER(SEARCH("journalism/audio", N3673)),"audio",ISNUMBER(SEARCH("photography/nature", N3673)),"nature",ISNUMBER(SEARCH("photography/people", N3673)),"people",ISNUMBER(SEARCH("photography/photobooks", N3673)),"photobooks",ISNUMBER(SEARCH("photography/places", N3673)),"places",ISNUMBER(SEARCH("publishing/art books", N3673)),"art books",ISNUMBER(SEARCH("publishing/children's books", N3673)),"children's books",ISNUMBER(SEARCH("publishing/fiction", N3673)),"fiction",ISNUMBER(SEARCH("publishing/nonfiction", N3673)),"nonfiction",ISNUMBER(SEARCH("publishing/radio &amp; podcasts", N3673)),"radio &amp; podcasts",ISNUMBER(SEARCH("publishing/translations", N3673)),"translations",ISNUMBER(SEARCH("technology/gadgets", N3673)),"gadgets",ISNUMBER(SEARCH("technology/hardware", N3673)),"hardware",ISNUMBER(SEARCH("technology/makerspaces", N3673)),"makerspaces",ISNUMBER(SEARCH("technology/space exploration", N3673)),"space exploration",ISNUMBER(SEARCH("technology/wearables", N3673)),"wearables",ISNUMBER(SEARCH("technology/web", N3673)),"web",ISNUMBER(SEARCH("theater/musical", N3673)),"musical",ISNUMBER(SEARCH("theater/plays", N3673)),"plays",ISNUMBER(SEARCH("theater/spaces", N3673)),"spaces")</f>
        <v>plays</v>
      </c>
      <c r="S3673" s="6">
        <f t="shared" si="288"/>
        <v>41820.62809027778</v>
      </c>
      <c r="T3673" s="6">
        <f t="shared" si="289"/>
        <v>41841.165972222225</v>
      </c>
    </row>
    <row r="3674" spans="1:20" ht="48" hidden="1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tr">
        <f t="shared" si="287"/>
        <v>theater</v>
      </c>
      <c r="R3674" t="str" cm="1">
        <f t="array" ref="R3674">_xlfn.IFS(ISNUMBER(SEARCH("film &amp; video/television", N3674)),"television",ISNUMBER(SEARCH("film &amp; video/animation", N3674)),"animation",ISNUMBER(SEARCH("film &amp; video/documentary", N3674)),"documentary",ISNUMBER(SEARCH("film &amp; video/drama", N3674)),"drama",ISNUMBER(SEARCH("film &amp; video/science fiction", N3674)),"science fiction",ISNUMBER(SEARCH("film &amp; video/shorts", N3674)),"shorts",ISNUMBER(SEARCH("food/food trucks", N3674)),"food trucks",ISNUMBER(SEARCH("food/restaurants", N3674)),"restaurants",ISNUMBER(SEARCH("food/small batch", N3674)),"small batch",ISNUMBER(SEARCH("games/mobile games", N3674)),"mobile games",ISNUMBER(SEARCH("games/tabletop games", N3674)),"tabletop games",ISNUMBER(SEARCH("games/video games", N3674)),"video games",ISNUMBER(SEARCH("music/classical music", N3674)),"classical music",ISNUMBER(SEARCH("music/electronic music", N3674)),"electronic music",ISNUMBER(SEARCH("music/faith", N3674)),"faith",ISNUMBER(SEARCH("music/indie rock", N3674)),"indie rock",ISNUMBER(SEARCH("music/jazz", N3674)),"jazz",ISNUMBER(SEARCH("music/metal", N3674)),"metal",ISNUMBER(SEARCH("music/pop", N3674)),"pop",ISNUMBER(SEARCH("music/rock", N3674)),"rock",ISNUMBER(SEARCH("music/world music", N3674)),"world music",ISNUMBER(SEARCH("journalism/audio", N3674)),"audio",ISNUMBER(SEARCH("photography/nature", N3674)),"nature",ISNUMBER(SEARCH("photography/people", N3674)),"people",ISNUMBER(SEARCH("photography/photobooks", N3674)),"photobooks",ISNUMBER(SEARCH("photography/places", N3674)),"places",ISNUMBER(SEARCH("publishing/art books", N3674)),"art books",ISNUMBER(SEARCH("publishing/children's books", N3674)),"children's books",ISNUMBER(SEARCH("publishing/fiction", N3674)),"fiction",ISNUMBER(SEARCH("publishing/nonfiction", N3674)),"nonfiction",ISNUMBER(SEARCH("publishing/radio &amp; podcasts", N3674)),"radio &amp; podcasts",ISNUMBER(SEARCH("publishing/translations", N3674)),"translations",ISNUMBER(SEARCH("technology/gadgets", N3674)),"gadgets",ISNUMBER(SEARCH("technology/hardware", N3674)),"hardware",ISNUMBER(SEARCH("technology/makerspaces", N3674)),"makerspaces",ISNUMBER(SEARCH("technology/space exploration", N3674)),"space exploration",ISNUMBER(SEARCH("technology/wearables", N3674)),"wearables",ISNUMBER(SEARCH("technology/web", N3674)),"web",ISNUMBER(SEARCH("theater/musical", N3674)),"musical",ISNUMBER(SEARCH("theater/plays", N3674)),"plays",ISNUMBER(SEARCH("theater/spaces", N3674)),"spaces")</f>
        <v>plays</v>
      </c>
      <c r="S3674" s="6">
        <f t="shared" si="288"/>
        <v>41878.946574074071</v>
      </c>
      <c r="T3674" s="6">
        <f t="shared" si="289"/>
        <v>41908.946574074071</v>
      </c>
    </row>
    <row r="3675" spans="1:20" ht="48" hidden="1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tr">
        <f t="shared" si="287"/>
        <v>theater</v>
      </c>
      <c r="R3675" t="str" cm="1">
        <f t="array" ref="R3675">_xlfn.IFS(ISNUMBER(SEARCH("film &amp; video/television", N3675)),"television",ISNUMBER(SEARCH("film &amp; video/animation", N3675)),"animation",ISNUMBER(SEARCH("film &amp; video/documentary", N3675)),"documentary",ISNUMBER(SEARCH("film &amp; video/drama", N3675)),"drama",ISNUMBER(SEARCH("film &amp; video/science fiction", N3675)),"science fiction",ISNUMBER(SEARCH("film &amp; video/shorts", N3675)),"shorts",ISNUMBER(SEARCH("food/food trucks", N3675)),"food trucks",ISNUMBER(SEARCH("food/restaurants", N3675)),"restaurants",ISNUMBER(SEARCH("food/small batch", N3675)),"small batch",ISNUMBER(SEARCH("games/mobile games", N3675)),"mobile games",ISNUMBER(SEARCH("games/tabletop games", N3675)),"tabletop games",ISNUMBER(SEARCH("games/video games", N3675)),"video games",ISNUMBER(SEARCH("music/classical music", N3675)),"classical music",ISNUMBER(SEARCH("music/electronic music", N3675)),"electronic music",ISNUMBER(SEARCH("music/faith", N3675)),"faith",ISNUMBER(SEARCH("music/indie rock", N3675)),"indie rock",ISNUMBER(SEARCH("music/jazz", N3675)),"jazz",ISNUMBER(SEARCH("music/metal", N3675)),"metal",ISNUMBER(SEARCH("music/pop", N3675)),"pop",ISNUMBER(SEARCH("music/rock", N3675)),"rock",ISNUMBER(SEARCH("music/world music", N3675)),"world music",ISNUMBER(SEARCH("journalism/audio", N3675)),"audio",ISNUMBER(SEARCH("photography/nature", N3675)),"nature",ISNUMBER(SEARCH("photography/people", N3675)),"people",ISNUMBER(SEARCH("photography/photobooks", N3675)),"photobooks",ISNUMBER(SEARCH("photography/places", N3675)),"places",ISNUMBER(SEARCH("publishing/art books", N3675)),"art books",ISNUMBER(SEARCH("publishing/children's books", N3675)),"children's books",ISNUMBER(SEARCH("publishing/fiction", N3675)),"fiction",ISNUMBER(SEARCH("publishing/nonfiction", N3675)),"nonfiction",ISNUMBER(SEARCH("publishing/radio &amp; podcasts", N3675)),"radio &amp; podcasts",ISNUMBER(SEARCH("publishing/translations", N3675)),"translations",ISNUMBER(SEARCH("technology/gadgets", N3675)),"gadgets",ISNUMBER(SEARCH("technology/hardware", N3675)),"hardware",ISNUMBER(SEARCH("technology/makerspaces", N3675)),"makerspaces",ISNUMBER(SEARCH("technology/space exploration", N3675)),"space exploration",ISNUMBER(SEARCH("technology/wearables", N3675)),"wearables",ISNUMBER(SEARCH("technology/web", N3675)),"web",ISNUMBER(SEARCH("theater/musical", N3675)),"musical",ISNUMBER(SEARCH("theater/plays", N3675)),"plays",ISNUMBER(SEARCH("theater/spaces", N3675)),"spaces")</f>
        <v>plays</v>
      </c>
      <c r="S3675" s="6">
        <f t="shared" si="288"/>
        <v>41914.295104166667</v>
      </c>
      <c r="T3675" s="6">
        <f t="shared" si="289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tr">
        <f t="shared" si="287"/>
        <v>theater</v>
      </c>
      <c r="R3676" t="str" cm="1">
        <f t="array" ref="R3676">_xlfn.IFS(ISNUMBER(SEARCH("film &amp; video/television", N3676)),"television",ISNUMBER(SEARCH("film &amp; video/animation", N3676)),"animation",ISNUMBER(SEARCH("film &amp; video/documentary", N3676)),"documentary",ISNUMBER(SEARCH("film &amp; video/drama", N3676)),"drama",ISNUMBER(SEARCH("film &amp; video/science fiction", N3676)),"science fiction",ISNUMBER(SEARCH("film &amp; video/shorts", N3676)),"shorts",ISNUMBER(SEARCH("food/food trucks", N3676)),"food trucks",ISNUMBER(SEARCH("food/restaurants", N3676)),"restaurants",ISNUMBER(SEARCH("food/small batch", N3676)),"small batch",ISNUMBER(SEARCH("games/mobile games", N3676)),"mobile games",ISNUMBER(SEARCH("games/tabletop games", N3676)),"tabletop games",ISNUMBER(SEARCH("games/video games", N3676)),"video games",ISNUMBER(SEARCH("music/classical music", N3676)),"classical music",ISNUMBER(SEARCH("music/electronic music", N3676)),"electronic music",ISNUMBER(SEARCH("music/faith", N3676)),"faith",ISNUMBER(SEARCH("music/indie rock", N3676)),"indie rock",ISNUMBER(SEARCH("music/jazz", N3676)),"jazz",ISNUMBER(SEARCH("music/metal", N3676)),"metal",ISNUMBER(SEARCH("music/pop", N3676)),"pop",ISNUMBER(SEARCH("music/rock", N3676)),"rock",ISNUMBER(SEARCH("music/world music", N3676)),"world music",ISNUMBER(SEARCH("journalism/audio", N3676)),"audio",ISNUMBER(SEARCH("photography/nature", N3676)),"nature",ISNUMBER(SEARCH("photography/people", N3676)),"people",ISNUMBER(SEARCH("photography/photobooks", N3676)),"photobooks",ISNUMBER(SEARCH("photography/places", N3676)),"places",ISNUMBER(SEARCH("publishing/art books", N3676)),"art books",ISNUMBER(SEARCH("publishing/children's books", N3676)),"children's books",ISNUMBER(SEARCH("publishing/fiction", N3676)),"fiction",ISNUMBER(SEARCH("publishing/nonfiction", N3676)),"nonfiction",ISNUMBER(SEARCH("publishing/radio &amp; podcasts", N3676)),"radio &amp; podcasts",ISNUMBER(SEARCH("publishing/translations", N3676)),"translations",ISNUMBER(SEARCH("technology/gadgets", N3676)),"gadgets",ISNUMBER(SEARCH("technology/hardware", N3676)),"hardware",ISNUMBER(SEARCH("technology/makerspaces", N3676)),"makerspaces",ISNUMBER(SEARCH("technology/space exploration", N3676)),"space exploration",ISNUMBER(SEARCH("technology/wearables", N3676)),"wearables",ISNUMBER(SEARCH("technology/web", N3676)),"web",ISNUMBER(SEARCH("theater/musical", N3676)),"musical",ISNUMBER(SEARCH("theater/plays", N3676)),"plays",ISNUMBER(SEARCH("theater/spaces", N3676)),"spaces")</f>
        <v>plays</v>
      </c>
      <c r="S3676" s="6">
        <f t="shared" si="288"/>
        <v>42556.873020833329</v>
      </c>
      <c r="T3676" s="6">
        <f t="shared" si="289"/>
        <v>42616.873020833329</v>
      </c>
    </row>
    <row r="3677" spans="1:20" ht="48" hidden="1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tr">
        <f t="shared" si="287"/>
        <v>theater</v>
      </c>
      <c r="R3677" t="str" cm="1">
        <f t="array" ref="R3677">_xlfn.IFS(ISNUMBER(SEARCH("film &amp; video/television", N3677)),"television",ISNUMBER(SEARCH("film &amp; video/animation", N3677)),"animation",ISNUMBER(SEARCH("film &amp; video/documentary", N3677)),"documentary",ISNUMBER(SEARCH("film &amp; video/drama", N3677)),"drama",ISNUMBER(SEARCH("film &amp; video/science fiction", N3677)),"science fiction",ISNUMBER(SEARCH("film &amp; video/shorts", N3677)),"shorts",ISNUMBER(SEARCH("food/food trucks", N3677)),"food trucks",ISNUMBER(SEARCH("food/restaurants", N3677)),"restaurants",ISNUMBER(SEARCH("food/small batch", N3677)),"small batch",ISNUMBER(SEARCH("games/mobile games", N3677)),"mobile games",ISNUMBER(SEARCH("games/tabletop games", N3677)),"tabletop games",ISNUMBER(SEARCH("games/video games", N3677)),"video games",ISNUMBER(SEARCH("music/classical music", N3677)),"classical music",ISNUMBER(SEARCH("music/electronic music", N3677)),"electronic music",ISNUMBER(SEARCH("music/faith", N3677)),"faith",ISNUMBER(SEARCH("music/indie rock", N3677)),"indie rock",ISNUMBER(SEARCH("music/jazz", N3677)),"jazz",ISNUMBER(SEARCH("music/metal", N3677)),"metal",ISNUMBER(SEARCH("music/pop", N3677)),"pop",ISNUMBER(SEARCH("music/rock", N3677)),"rock",ISNUMBER(SEARCH("music/world music", N3677)),"world music",ISNUMBER(SEARCH("journalism/audio", N3677)),"audio",ISNUMBER(SEARCH("photography/nature", N3677)),"nature",ISNUMBER(SEARCH("photography/people", N3677)),"people",ISNUMBER(SEARCH("photography/photobooks", N3677)),"photobooks",ISNUMBER(SEARCH("photography/places", N3677)),"places",ISNUMBER(SEARCH("publishing/art books", N3677)),"art books",ISNUMBER(SEARCH("publishing/children's books", N3677)),"children's books",ISNUMBER(SEARCH("publishing/fiction", N3677)),"fiction",ISNUMBER(SEARCH("publishing/nonfiction", N3677)),"nonfiction",ISNUMBER(SEARCH("publishing/radio &amp; podcasts", N3677)),"radio &amp; podcasts",ISNUMBER(SEARCH("publishing/translations", N3677)),"translations",ISNUMBER(SEARCH("technology/gadgets", N3677)),"gadgets",ISNUMBER(SEARCH("technology/hardware", N3677)),"hardware",ISNUMBER(SEARCH("technology/makerspaces", N3677)),"makerspaces",ISNUMBER(SEARCH("technology/space exploration", N3677)),"space exploration",ISNUMBER(SEARCH("technology/wearables", N3677)),"wearables",ISNUMBER(SEARCH("technology/web", N3677)),"web",ISNUMBER(SEARCH("theater/musical", N3677)),"musical",ISNUMBER(SEARCH("theater/plays", N3677)),"plays",ISNUMBER(SEARCH("theater/spaces", N3677)),"spaces")</f>
        <v>plays</v>
      </c>
      <c r="S3677" s="6">
        <f t="shared" si="288"/>
        <v>42493.597013888888</v>
      </c>
      <c r="T3677" s="6">
        <f t="shared" si="289"/>
        <v>42505.958333333328</v>
      </c>
    </row>
    <row r="3678" spans="1:20" ht="48" hidden="1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tr">
        <f t="shared" si="287"/>
        <v>theater</v>
      </c>
      <c r="R3678" t="str" cm="1">
        <f t="array" ref="R3678">_xlfn.IFS(ISNUMBER(SEARCH("film &amp; video/television", N3678)),"television",ISNUMBER(SEARCH("film &amp; video/animation", N3678)),"animation",ISNUMBER(SEARCH("film &amp; video/documentary", N3678)),"documentary",ISNUMBER(SEARCH("film &amp; video/drama", N3678)),"drama",ISNUMBER(SEARCH("film &amp; video/science fiction", N3678)),"science fiction",ISNUMBER(SEARCH("film &amp; video/shorts", N3678)),"shorts",ISNUMBER(SEARCH("food/food trucks", N3678)),"food trucks",ISNUMBER(SEARCH("food/restaurants", N3678)),"restaurants",ISNUMBER(SEARCH("food/small batch", N3678)),"small batch",ISNUMBER(SEARCH("games/mobile games", N3678)),"mobile games",ISNUMBER(SEARCH("games/tabletop games", N3678)),"tabletop games",ISNUMBER(SEARCH("games/video games", N3678)),"video games",ISNUMBER(SEARCH("music/classical music", N3678)),"classical music",ISNUMBER(SEARCH("music/electronic music", N3678)),"electronic music",ISNUMBER(SEARCH("music/faith", N3678)),"faith",ISNUMBER(SEARCH("music/indie rock", N3678)),"indie rock",ISNUMBER(SEARCH("music/jazz", N3678)),"jazz",ISNUMBER(SEARCH("music/metal", N3678)),"metal",ISNUMBER(SEARCH("music/pop", N3678)),"pop",ISNUMBER(SEARCH("music/rock", N3678)),"rock",ISNUMBER(SEARCH("music/world music", N3678)),"world music",ISNUMBER(SEARCH("journalism/audio", N3678)),"audio",ISNUMBER(SEARCH("photography/nature", N3678)),"nature",ISNUMBER(SEARCH("photography/people", N3678)),"people",ISNUMBER(SEARCH("photography/photobooks", N3678)),"photobooks",ISNUMBER(SEARCH("photography/places", N3678)),"places",ISNUMBER(SEARCH("publishing/art books", N3678)),"art books",ISNUMBER(SEARCH("publishing/children's books", N3678)),"children's books",ISNUMBER(SEARCH("publishing/fiction", N3678)),"fiction",ISNUMBER(SEARCH("publishing/nonfiction", N3678)),"nonfiction",ISNUMBER(SEARCH("publishing/radio &amp; podcasts", N3678)),"radio &amp; podcasts",ISNUMBER(SEARCH("publishing/translations", N3678)),"translations",ISNUMBER(SEARCH("technology/gadgets", N3678)),"gadgets",ISNUMBER(SEARCH("technology/hardware", N3678)),"hardware",ISNUMBER(SEARCH("technology/makerspaces", N3678)),"makerspaces",ISNUMBER(SEARCH("technology/space exploration", N3678)),"space exploration",ISNUMBER(SEARCH("technology/wearables", N3678)),"wearables",ISNUMBER(SEARCH("technology/web", N3678)),"web",ISNUMBER(SEARCH("theater/musical", N3678)),"musical",ISNUMBER(SEARCH("theater/plays", N3678)),"plays",ISNUMBER(SEARCH("theater/spaces", N3678)),"spaces")</f>
        <v>plays</v>
      </c>
      <c r="S3678" s="6">
        <f t="shared" si="288"/>
        <v>41876.815787037034</v>
      </c>
      <c r="T3678" s="6">
        <f t="shared" si="289"/>
        <v>41894.815787037034</v>
      </c>
    </row>
    <row r="3679" spans="1:20" ht="32" hidden="1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tr">
        <f t="shared" si="287"/>
        <v>theater</v>
      </c>
      <c r="R3679" t="str" cm="1">
        <f t="array" ref="R3679">_xlfn.IFS(ISNUMBER(SEARCH("film &amp; video/television", N3679)),"television",ISNUMBER(SEARCH("film &amp; video/animation", N3679)),"animation",ISNUMBER(SEARCH("film &amp; video/documentary", N3679)),"documentary",ISNUMBER(SEARCH("film &amp; video/drama", N3679)),"drama",ISNUMBER(SEARCH("film &amp; video/science fiction", N3679)),"science fiction",ISNUMBER(SEARCH("film &amp; video/shorts", N3679)),"shorts",ISNUMBER(SEARCH("food/food trucks", N3679)),"food trucks",ISNUMBER(SEARCH("food/restaurants", N3679)),"restaurants",ISNUMBER(SEARCH("food/small batch", N3679)),"small batch",ISNUMBER(SEARCH("games/mobile games", N3679)),"mobile games",ISNUMBER(SEARCH("games/tabletop games", N3679)),"tabletop games",ISNUMBER(SEARCH("games/video games", N3679)),"video games",ISNUMBER(SEARCH("music/classical music", N3679)),"classical music",ISNUMBER(SEARCH("music/electronic music", N3679)),"electronic music",ISNUMBER(SEARCH("music/faith", N3679)),"faith",ISNUMBER(SEARCH("music/indie rock", N3679)),"indie rock",ISNUMBER(SEARCH("music/jazz", N3679)),"jazz",ISNUMBER(SEARCH("music/metal", N3679)),"metal",ISNUMBER(SEARCH("music/pop", N3679)),"pop",ISNUMBER(SEARCH("music/rock", N3679)),"rock",ISNUMBER(SEARCH("music/world music", N3679)),"world music",ISNUMBER(SEARCH("journalism/audio", N3679)),"audio",ISNUMBER(SEARCH("photography/nature", N3679)),"nature",ISNUMBER(SEARCH("photography/people", N3679)),"people",ISNUMBER(SEARCH("photography/photobooks", N3679)),"photobooks",ISNUMBER(SEARCH("photography/places", N3679)),"places",ISNUMBER(SEARCH("publishing/art books", N3679)),"art books",ISNUMBER(SEARCH("publishing/children's books", N3679)),"children's books",ISNUMBER(SEARCH("publishing/fiction", N3679)),"fiction",ISNUMBER(SEARCH("publishing/nonfiction", N3679)),"nonfiction",ISNUMBER(SEARCH("publishing/radio &amp; podcasts", N3679)),"radio &amp; podcasts",ISNUMBER(SEARCH("publishing/translations", N3679)),"translations",ISNUMBER(SEARCH("technology/gadgets", N3679)),"gadgets",ISNUMBER(SEARCH("technology/hardware", N3679)),"hardware",ISNUMBER(SEARCH("technology/makerspaces", N3679)),"makerspaces",ISNUMBER(SEARCH("technology/space exploration", N3679)),"space exploration",ISNUMBER(SEARCH("technology/wearables", N3679)),"wearables",ISNUMBER(SEARCH("technology/web", N3679)),"web",ISNUMBER(SEARCH("theater/musical", N3679)),"musical",ISNUMBER(SEARCH("theater/plays", N3679)),"plays",ISNUMBER(SEARCH("theater/spaces", N3679)),"spaces")</f>
        <v>plays</v>
      </c>
      <c r="S3679" s="6">
        <f t="shared" si="288"/>
        <v>41802.574282407404</v>
      </c>
      <c r="T3679" s="6">
        <f t="shared" si="289"/>
        <v>41823.165972222225</v>
      </c>
    </row>
    <row r="3680" spans="1:20" ht="32" hidden="1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tr">
        <f t="shared" si="287"/>
        <v>theater</v>
      </c>
      <c r="R3680" t="str" cm="1">
        <f t="array" ref="R3680">_xlfn.IFS(ISNUMBER(SEARCH("film &amp; video/television", N3680)),"television",ISNUMBER(SEARCH("film &amp; video/animation", N3680)),"animation",ISNUMBER(SEARCH("film &amp; video/documentary", N3680)),"documentary",ISNUMBER(SEARCH("film &amp; video/drama", N3680)),"drama",ISNUMBER(SEARCH("film &amp; video/science fiction", N3680)),"science fiction",ISNUMBER(SEARCH("film &amp; video/shorts", N3680)),"shorts",ISNUMBER(SEARCH("food/food trucks", N3680)),"food trucks",ISNUMBER(SEARCH("food/restaurants", N3680)),"restaurants",ISNUMBER(SEARCH("food/small batch", N3680)),"small batch",ISNUMBER(SEARCH("games/mobile games", N3680)),"mobile games",ISNUMBER(SEARCH("games/tabletop games", N3680)),"tabletop games",ISNUMBER(SEARCH("games/video games", N3680)),"video games",ISNUMBER(SEARCH("music/classical music", N3680)),"classical music",ISNUMBER(SEARCH("music/electronic music", N3680)),"electronic music",ISNUMBER(SEARCH("music/faith", N3680)),"faith",ISNUMBER(SEARCH("music/indie rock", N3680)),"indie rock",ISNUMBER(SEARCH("music/jazz", N3680)),"jazz",ISNUMBER(SEARCH("music/metal", N3680)),"metal",ISNUMBER(SEARCH("music/pop", N3680)),"pop",ISNUMBER(SEARCH("music/rock", N3680)),"rock",ISNUMBER(SEARCH("music/world music", N3680)),"world music",ISNUMBER(SEARCH("journalism/audio", N3680)),"audio",ISNUMBER(SEARCH("photography/nature", N3680)),"nature",ISNUMBER(SEARCH("photography/people", N3680)),"people",ISNUMBER(SEARCH("photography/photobooks", N3680)),"photobooks",ISNUMBER(SEARCH("photography/places", N3680)),"places",ISNUMBER(SEARCH("publishing/art books", N3680)),"art books",ISNUMBER(SEARCH("publishing/children's books", N3680)),"children's books",ISNUMBER(SEARCH("publishing/fiction", N3680)),"fiction",ISNUMBER(SEARCH("publishing/nonfiction", N3680)),"nonfiction",ISNUMBER(SEARCH("publishing/radio &amp; podcasts", N3680)),"radio &amp; podcasts",ISNUMBER(SEARCH("publishing/translations", N3680)),"translations",ISNUMBER(SEARCH("technology/gadgets", N3680)),"gadgets",ISNUMBER(SEARCH("technology/hardware", N3680)),"hardware",ISNUMBER(SEARCH("technology/makerspaces", N3680)),"makerspaces",ISNUMBER(SEARCH("technology/space exploration", N3680)),"space exploration",ISNUMBER(SEARCH("technology/wearables", N3680)),"wearables",ISNUMBER(SEARCH("technology/web", N3680)),"web",ISNUMBER(SEARCH("theater/musical", N3680)),"musical",ISNUMBER(SEARCH("theater/plays", N3680)),"plays",ISNUMBER(SEARCH("theater/spaces", N3680)),"spaces")</f>
        <v>plays</v>
      </c>
      <c r="S3680" s="6">
        <f t="shared" si="288"/>
        <v>42120.531226851846</v>
      </c>
      <c r="T3680" s="6">
        <f t="shared" si="289"/>
        <v>42155.531226851846</v>
      </c>
    </row>
    <row r="3681" spans="1:20" ht="48" hidden="1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tr">
        <f t="shared" si="287"/>
        <v>theater</v>
      </c>
      <c r="R3681" t="str" cm="1">
        <f t="array" ref="R3681">_xlfn.IFS(ISNUMBER(SEARCH("film &amp; video/television", N3681)),"television",ISNUMBER(SEARCH("film &amp; video/animation", N3681)),"animation",ISNUMBER(SEARCH("film &amp; video/documentary", N3681)),"documentary",ISNUMBER(SEARCH("film &amp; video/drama", N3681)),"drama",ISNUMBER(SEARCH("film &amp; video/science fiction", N3681)),"science fiction",ISNUMBER(SEARCH("film &amp; video/shorts", N3681)),"shorts",ISNUMBER(SEARCH("food/food trucks", N3681)),"food trucks",ISNUMBER(SEARCH("food/restaurants", N3681)),"restaurants",ISNUMBER(SEARCH("food/small batch", N3681)),"small batch",ISNUMBER(SEARCH("games/mobile games", N3681)),"mobile games",ISNUMBER(SEARCH("games/tabletop games", N3681)),"tabletop games",ISNUMBER(SEARCH("games/video games", N3681)),"video games",ISNUMBER(SEARCH("music/classical music", N3681)),"classical music",ISNUMBER(SEARCH("music/electronic music", N3681)),"electronic music",ISNUMBER(SEARCH("music/faith", N3681)),"faith",ISNUMBER(SEARCH("music/indie rock", N3681)),"indie rock",ISNUMBER(SEARCH("music/jazz", N3681)),"jazz",ISNUMBER(SEARCH("music/metal", N3681)),"metal",ISNUMBER(SEARCH("music/pop", N3681)),"pop",ISNUMBER(SEARCH("music/rock", N3681)),"rock",ISNUMBER(SEARCH("music/world music", N3681)),"world music",ISNUMBER(SEARCH("journalism/audio", N3681)),"audio",ISNUMBER(SEARCH("photography/nature", N3681)),"nature",ISNUMBER(SEARCH("photography/people", N3681)),"people",ISNUMBER(SEARCH("photography/photobooks", N3681)),"photobooks",ISNUMBER(SEARCH("photography/places", N3681)),"places",ISNUMBER(SEARCH("publishing/art books", N3681)),"art books",ISNUMBER(SEARCH("publishing/children's books", N3681)),"children's books",ISNUMBER(SEARCH("publishing/fiction", N3681)),"fiction",ISNUMBER(SEARCH("publishing/nonfiction", N3681)),"nonfiction",ISNUMBER(SEARCH("publishing/radio &amp; podcasts", N3681)),"radio &amp; podcasts",ISNUMBER(SEARCH("publishing/translations", N3681)),"translations",ISNUMBER(SEARCH("technology/gadgets", N3681)),"gadgets",ISNUMBER(SEARCH("technology/hardware", N3681)),"hardware",ISNUMBER(SEARCH("technology/makerspaces", N3681)),"makerspaces",ISNUMBER(SEARCH("technology/space exploration", N3681)),"space exploration",ISNUMBER(SEARCH("technology/wearables", N3681)),"wearables",ISNUMBER(SEARCH("technology/web", N3681)),"web",ISNUMBER(SEARCH("theater/musical", N3681)),"musical",ISNUMBER(SEARCH("theater/plays", N3681)),"plays",ISNUMBER(SEARCH("theater/spaces", N3681)),"spaces")</f>
        <v>plays</v>
      </c>
      <c r="S3681" s="6">
        <f t="shared" si="288"/>
        <v>41786.761354166665</v>
      </c>
      <c r="T3681" s="6">
        <f t="shared" si="289"/>
        <v>41821.207638888889</v>
      </c>
    </row>
    <row r="3682" spans="1:20" ht="32" hidden="1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tr">
        <f t="shared" si="287"/>
        <v>theater</v>
      </c>
      <c r="R3682" t="str" cm="1">
        <f t="array" ref="R3682">_xlfn.IFS(ISNUMBER(SEARCH("film &amp; video/television", N3682)),"television",ISNUMBER(SEARCH("film &amp; video/animation", N3682)),"animation",ISNUMBER(SEARCH("film &amp; video/documentary", N3682)),"documentary",ISNUMBER(SEARCH("film &amp; video/drama", N3682)),"drama",ISNUMBER(SEARCH("film &amp; video/science fiction", N3682)),"science fiction",ISNUMBER(SEARCH("film &amp; video/shorts", N3682)),"shorts",ISNUMBER(SEARCH("food/food trucks", N3682)),"food trucks",ISNUMBER(SEARCH("food/restaurants", N3682)),"restaurants",ISNUMBER(SEARCH("food/small batch", N3682)),"small batch",ISNUMBER(SEARCH("games/mobile games", N3682)),"mobile games",ISNUMBER(SEARCH("games/tabletop games", N3682)),"tabletop games",ISNUMBER(SEARCH("games/video games", N3682)),"video games",ISNUMBER(SEARCH("music/classical music", N3682)),"classical music",ISNUMBER(SEARCH("music/electronic music", N3682)),"electronic music",ISNUMBER(SEARCH("music/faith", N3682)),"faith",ISNUMBER(SEARCH("music/indie rock", N3682)),"indie rock",ISNUMBER(SEARCH("music/jazz", N3682)),"jazz",ISNUMBER(SEARCH("music/metal", N3682)),"metal",ISNUMBER(SEARCH("music/pop", N3682)),"pop",ISNUMBER(SEARCH("music/rock", N3682)),"rock",ISNUMBER(SEARCH("music/world music", N3682)),"world music",ISNUMBER(SEARCH("journalism/audio", N3682)),"audio",ISNUMBER(SEARCH("photography/nature", N3682)),"nature",ISNUMBER(SEARCH("photography/people", N3682)),"people",ISNUMBER(SEARCH("photography/photobooks", N3682)),"photobooks",ISNUMBER(SEARCH("photography/places", N3682)),"places",ISNUMBER(SEARCH("publishing/art books", N3682)),"art books",ISNUMBER(SEARCH("publishing/children's books", N3682)),"children's books",ISNUMBER(SEARCH("publishing/fiction", N3682)),"fiction",ISNUMBER(SEARCH("publishing/nonfiction", N3682)),"nonfiction",ISNUMBER(SEARCH("publishing/radio &amp; podcasts", N3682)),"radio &amp; podcasts",ISNUMBER(SEARCH("publishing/translations", N3682)),"translations",ISNUMBER(SEARCH("technology/gadgets", N3682)),"gadgets",ISNUMBER(SEARCH("technology/hardware", N3682)),"hardware",ISNUMBER(SEARCH("technology/makerspaces", N3682)),"makerspaces",ISNUMBER(SEARCH("technology/space exploration", N3682)),"space exploration",ISNUMBER(SEARCH("technology/wearables", N3682)),"wearables",ISNUMBER(SEARCH("technology/web", N3682)),"web",ISNUMBER(SEARCH("theater/musical", N3682)),"musical",ISNUMBER(SEARCH("theater/plays", N3682)),"plays",ISNUMBER(SEARCH("theater/spaces", N3682)),"spaces")</f>
        <v>plays</v>
      </c>
      <c r="S3682" s="6">
        <f t="shared" si="288"/>
        <v>42627.454097222217</v>
      </c>
      <c r="T3682" s="6">
        <f t="shared" si="289"/>
        <v>42648.454097222217</v>
      </c>
    </row>
    <row r="3683" spans="1:20" ht="64" hidden="1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tr">
        <f t="shared" si="287"/>
        <v>theater</v>
      </c>
      <c r="R3683" t="str" cm="1">
        <f t="array" ref="R3683">_xlfn.IFS(ISNUMBER(SEARCH("film &amp; video/television", N3683)),"television",ISNUMBER(SEARCH("film &amp; video/animation", N3683)),"animation",ISNUMBER(SEARCH("film &amp; video/documentary", N3683)),"documentary",ISNUMBER(SEARCH("film &amp; video/drama", N3683)),"drama",ISNUMBER(SEARCH("film &amp; video/science fiction", N3683)),"science fiction",ISNUMBER(SEARCH("film &amp; video/shorts", N3683)),"shorts",ISNUMBER(SEARCH("food/food trucks", N3683)),"food trucks",ISNUMBER(SEARCH("food/restaurants", N3683)),"restaurants",ISNUMBER(SEARCH("food/small batch", N3683)),"small batch",ISNUMBER(SEARCH("games/mobile games", N3683)),"mobile games",ISNUMBER(SEARCH("games/tabletop games", N3683)),"tabletop games",ISNUMBER(SEARCH("games/video games", N3683)),"video games",ISNUMBER(SEARCH("music/classical music", N3683)),"classical music",ISNUMBER(SEARCH("music/electronic music", N3683)),"electronic music",ISNUMBER(SEARCH("music/faith", N3683)),"faith",ISNUMBER(SEARCH("music/indie rock", N3683)),"indie rock",ISNUMBER(SEARCH("music/jazz", N3683)),"jazz",ISNUMBER(SEARCH("music/metal", N3683)),"metal",ISNUMBER(SEARCH("music/pop", N3683)),"pop",ISNUMBER(SEARCH("music/rock", N3683)),"rock",ISNUMBER(SEARCH("music/world music", N3683)),"world music",ISNUMBER(SEARCH("journalism/audio", N3683)),"audio",ISNUMBER(SEARCH("photography/nature", N3683)),"nature",ISNUMBER(SEARCH("photography/people", N3683)),"people",ISNUMBER(SEARCH("photography/photobooks", N3683)),"photobooks",ISNUMBER(SEARCH("photography/places", N3683)),"places",ISNUMBER(SEARCH("publishing/art books", N3683)),"art books",ISNUMBER(SEARCH("publishing/children's books", N3683)),"children's books",ISNUMBER(SEARCH("publishing/fiction", N3683)),"fiction",ISNUMBER(SEARCH("publishing/nonfiction", N3683)),"nonfiction",ISNUMBER(SEARCH("publishing/radio &amp; podcasts", N3683)),"radio &amp; podcasts",ISNUMBER(SEARCH("publishing/translations", N3683)),"translations",ISNUMBER(SEARCH("technology/gadgets", N3683)),"gadgets",ISNUMBER(SEARCH("technology/hardware", N3683)),"hardware",ISNUMBER(SEARCH("technology/makerspaces", N3683)),"makerspaces",ISNUMBER(SEARCH("technology/space exploration", N3683)),"space exploration",ISNUMBER(SEARCH("technology/wearables", N3683)),"wearables",ISNUMBER(SEARCH("technology/web", N3683)),"web",ISNUMBER(SEARCH("theater/musical", N3683)),"musical",ISNUMBER(SEARCH("theater/plays", N3683)),"plays",ISNUMBER(SEARCH("theater/spaces", N3683)),"spaces")</f>
        <v>plays</v>
      </c>
      <c r="S3683" s="6">
        <f t="shared" si="288"/>
        <v>42374.651504629626</v>
      </c>
      <c r="T3683" s="6">
        <f t="shared" si="289"/>
        <v>42384.651504629626</v>
      </c>
    </row>
    <row r="3684" spans="1:20" ht="48" hidden="1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tr">
        <f t="shared" si="287"/>
        <v>theater</v>
      </c>
      <c r="R3684" t="str" cm="1">
        <f t="array" ref="R3684">_xlfn.IFS(ISNUMBER(SEARCH("film &amp; video/television", N3684)),"television",ISNUMBER(SEARCH("film &amp; video/animation", N3684)),"animation",ISNUMBER(SEARCH("film &amp; video/documentary", N3684)),"documentary",ISNUMBER(SEARCH("film &amp; video/drama", N3684)),"drama",ISNUMBER(SEARCH("film &amp; video/science fiction", N3684)),"science fiction",ISNUMBER(SEARCH("film &amp; video/shorts", N3684)),"shorts",ISNUMBER(SEARCH("food/food trucks", N3684)),"food trucks",ISNUMBER(SEARCH("food/restaurants", N3684)),"restaurants",ISNUMBER(SEARCH("food/small batch", N3684)),"small batch",ISNUMBER(SEARCH("games/mobile games", N3684)),"mobile games",ISNUMBER(SEARCH("games/tabletop games", N3684)),"tabletop games",ISNUMBER(SEARCH("games/video games", N3684)),"video games",ISNUMBER(SEARCH("music/classical music", N3684)),"classical music",ISNUMBER(SEARCH("music/electronic music", N3684)),"electronic music",ISNUMBER(SEARCH("music/faith", N3684)),"faith",ISNUMBER(SEARCH("music/indie rock", N3684)),"indie rock",ISNUMBER(SEARCH("music/jazz", N3684)),"jazz",ISNUMBER(SEARCH("music/metal", N3684)),"metal",ISNUMBER(SEARCH("music/pop", N3684)),"pop",ISNUMBER(SEARCH("music/rock", N3684)),"rock",ISNUMBER(SEARCH("music/world music", N3684)),"world music",ISNUMBER(SEARCH("journalism/audio", N3684)),"audio",ISNUMBER(SEARCH("photography/nature", N3684)),"nature",ISNUMBER(SEARCH("photography/people", N3684)),"people",ISNUMBER(SEARCH("photography/photobooks", N3684)),"photobooks",ISNUMBER(SEARCH("photography/places", N3684)),"places",ISNUMBER(SEARCH("publishing/art books", N3684)),"art books",ISNUMBER(SEARCH("publishing/children's books", N3684)),"children's books",ISNUMBER(SEARCH("publishing/fiction", N3684)),"fiction",ISNUMBER(SEARCH("publishing/nonfiction", N3684)),"nonfiction",ISNUMBER(SEARCH("publishing/radio &amp; podcasts", N3684)),"radio &amp; podcasts",ISNUMBER(SEARCH("publishing/translations", N3684)),"translations",ISNUMBER(SEARCH("technology/gadgets", N3684)),"gadgets",ISNUMBER(SEARCH("technology/hardware", N3684)),"hardware",ISNUMBER(SEARCH("technology/makerspaces", N3684)),"makerspaces",ISNUMBER(SEARCH("technology/space exploration", N3684)),"space exploration",ISNUMBER(SEARCH("technology/wearables", N3684)),"wearables",ISNUMBER(SEARCH("technology/web", N3684)),"web",ISNUMBER(SEARCH("theater/musical", N3684)),"musical",ISNUMBER(SEARCH("theater/plays", N3684)),"plays",ISNUMBER(SEARCH("theater/spaces", N3684)),"spaces")</f>
        <v>plays</v>
      </c>
      <c r="S3684" s="6">
        <f t="shared" si="288"/>
        <v>41772.685393518521</v>
      </c>
      <c r="T3684" s="6">
        <f t="shared" si="289"/>
        <v>41806.290972222225</v>
      </c>
    </row>
    <row r="3685" spans="1:20" ht="48" hidden="1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tr">
        <f t="shared" si="287"/>
        <v>theater</v>
      </c>
      <c r="R3685" t="str" cm="1">
        <f t="array" ref="R3685">_xlfn.IFS(ISNUMBER(SEARCH("film &amp; video/television", N3685)),"television",ISNUMBER(SEARCH("film &amp; video/animation", N3685)),"animation",ISNUMBER(SEARCH("film &amp; video/documentary", N3685)),"documentary",ISNUMBER(SEARCH("film &amp; video/drama", N3685)),"drama",ISNUMBER(SEARCH("film &amp; video/science fiction", N3685)),"science fiction",ISNUMBER(SEARCH("film &amp; video/shorts", N3685)),"shorts",ISNUMBER(SEARCH("food/food trucks", N3685)),"food trucks",ISNUMBER(SEARCH("food/restaurants", N3685)),"restaurants",ISNUMBER(SEARCH("food/small batch", N3685)),"small batch",ISNUMBER(SEARCH("games/mobile games", N3685)),"mobile games",ISNUMBER(SEARCH("games/tabletop games", N3685)),"tabletop games",ISNUMBER(SEARCH("games/video games", N3685)),"video games",ISNUMBER(SEARCH("music/classical music", N3685)),"classical music",ISNUMBER(SEARCH("music/electronic music", N3685)),"electronic music",ISNUMBER(SEARCH("music/faith", N3685)),"faith",ISNUMBER(SEARCH("music/indie rock", N3685)),"indie rock",ISNUMBER(SEARCH("music/jazz", N3685)),"jazz",ISNUMBER(SEARCH("music/metal", N3685)),"metal",ISNUMBER(SEARCH("music/pop", N3685)),"pop",ISNUMBER(SEARCH("music/rock", N3685)),"rock",ISNUMBER(SEARCH("music/world music", N3685)),"world music",ISNUMBER(SEARCH("journalism/audio", N3685)),"audio",ISNUMBER(SEARCH("photography/nature", N3685)),"nature",ISNUMBER(SEARCH("photography/people", N3685)),"people",ISNUMBER(SEARCH("photography/photobooks", N3685)),"photobooks",ISNUMBER(SEARCH("photography/places", N3685)),"places",ISNUMBER(SEARCH("publishing/art books", N3685)),"art books",ISNUMBER(SEARCH("publishing/children's books", N3685)),"children's books",ISNUMBER(SEARCH("publishing/fiction", N3685)),"fiction",ISNUMBER(SEARCH("publishing/nonfiction", N3685)),"nonfiction",ISNUMBER(SEARCH("publishing/radio &amp; podcasts", N3685)),"radio &amp; podcasts",ISNUMBER(SEARCH("publishing/translations", N3685)),"translations",ISNUMBER(SEARCH("technology/gadgets", N3685)),"gadgets",ISNUMBER(SEARCH("technology/hardware", N3685)),"hardware",ISNUMBER(SEARCH("technology/makerspaces", N3685)),"makerspaces",ISNUMBER(SEARCH("technology/space exploration", N3685)),"space exploration",ISNUMBER(SEARCH("technology/wearables", N3685)),"wearables",ISNUMBER(SEARCH("technology/web", N3685)),"web",ISNUMBER(SEARCH("theater/musical", N3685)),"musical",ISNUMBER(SEARCH("theater/plays", N3685)),"plays",ISNUMBER(SEARCH("theater/spaces", N3685)),"spaces")</f>
        <v>plays</v>
      </c>
      <c r="S3685" s="6">
        <f t="shared" si="288"/>
        <v>42633.116851851853</v>
      </c>
      <c r="T3685" s="6">
        <f t="shared" si="289"/>
        <v>42663.116851851853</v>
      </c>
    </row>
    <row r="3686" spans="1:20" ht="48" hidden="1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tr">
        <f t="shared" si="287"/>
        <v>theater</v>
      </c>
      <c r="R3686" t="str" cm="1">
        <f t="array" ref="R3686">_xlfn.IFS(ISNUMBER(SEARCH("film &amp; video/television", N3686)),"television",ISNUMBER(SEARCH("film &amp; video/animation", N3686)),"animation",ISNUMBER(SEARCH("film &amp; video/documentary", N3686)),"documentary",ISNUMBER(SEARCH("film &amp; video/drama", N3686)),"drama",ISNUMBER(SEARCH("film &amp; video/science fiction", N3686)),"science fiction",ISNUMBER(SEARCH("film &amp; video/shorts", N3686)),"shorts",ISNUMBER(SEARCH("food/food trucks", N3686)),"food trucks",ISNUMBER(SEARCH("food/restaurants", N3686)),"restaurants",ISNUMBER(SEARCH("food/small batch", N3686)),"small batch",ISNUMBER(SEARCH("games/mobile games", N3686)),"mobile games",ISNUMBER(SEARCH("games/tabletop games", N3686)),"tabletop games",ISNUMBER(SEARCH("games/video games", N3686)),"video games",ISNUMBER(SEARCH("music/classical music", N3686)),"classical music",ISNUMBER(SEARCH("music/electronic music", N3686)),"electronic music",ISNUMBER(SEARCH("music/faith", N3686)),"faith",ISNUMBER(SEARCH("music/indie rock", N3686)),"indie rock",ISNUMBER(SEARCH("music/jazz", N3686)),"jazz",ISNUMBER(SEARCH("music/metal", N3686)),"metal",ISNUMBER(SEARCH("music/pop", N3686)),"pop",ISNUMBER(SEARCH("music/rock", N3686)),"rock",ISNUMBER(SEARCH("music/world music", N3686)),"world music",ISNUMBER(SEARCH("journalism/audio", N3686)),"audio",ISNUMBER(SEARCH("photography/nature", N3686)),"nature",ISNUMBER(SEARCH("photography/people", N3686)),"people",ISNUMBER(SEARCH("photography/photobooks", N3686)),"photobooks",ISNUMBER(SEARCH("photography/places", N3686)),"places",ISNUMBER(SEARCH("publishing/art books", N3686)),"art books",ISNUMBER(SEARCH("publishing/children's books", N3686)),"children's books",ISNUMBER(SEARCH("publishing/fiction", N3686)),"fiction",ISNUMBER(SEARCH("publishing/nonfiction", N3686)),"nonfiction",ISNUMBER(SEARCH("publishing/radio &amp; podcasts", N3686)),"radio &amp; podcasts",ISNUMBER(SEARCH("publishing/translations", N3686)),"translations",ISNUMBER(SEARCH("technology/gadgets", N3686)),"gadgets",ISNUMBER(SEARCH("technology/hardware", N3686)),"hardware",ISNUMBER(SEARCH("technology/makerspaces", N3686)),"makerspaces",ISNUMBER(SEARCH("technology/space exploration", N3686)),"space exploration",ISNUMBER(SEARCH("technology/wearables", N3686)),"wearables",ISNUMBER(SEARCH("technology/web", N3686)),"web",ISNUMBER(SEARCH("theater/musical", N3686)),"musical",ISNUMBER(SEARCH("theater/plays", N3686)),"plays",ISNUMBER(SEARCH("theater/spaces", N3686)),"spaces")</f>
        <v>plays</v>
      </c>
      <c r="S3686" s="6">
        <f t="shared" si="288"/>
        <v>42219.180393518516</v>
      </c>
      <c r="T3686" s="6">
        <f t="shared" si="289"/>
        <v>42249.180393518516</v>
      </c>
    </row>
    <row r="3687" spans="1:20" ht="48" hidden="1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tr">
        <f t="shared" si="287"/>
        <v>theater</v>
      </c>
      <c r="R3687" t="str" cm="1">
        <f t="array" ref="R3687">_xlfn.IFS(ISNUMBER(SEARCH("film &amp; video/television", N3687)),"television",ISNUMBER(SEARCH("film &amp; video/animation", N3687)),"animation",ISNUMBER(SEARCH("film &amp; video/documentary", N3687)),"documentary",ISNUMBER(SEARCH("film &amp; video/drama", N3687)),"drama",ISNUMBER(SEARCH("film &amp; video/science fiction", N3687)),"science fiction",ISNUMBER(SEARCH("film &amp; video/shorts", N3687)),"shorts",ISNUMBER(SEARCH("food/food trucks", N3687)),"food trucks",ISNUMBER(SEARCH("food/restaurants", N3687)),"restaurants",ISNUMBER(SEARCH("food/small batch", N3687)),"small batch",ISNUMBER(SEARCH("games/mobile games", N3687)),"mobile games",ISNUMBER(SEARCH("games/tabletop games", N3687)),"tabletop games",ISNUMBER(SEARCH("games/video games", N3687)),"video games",ISNUMBER(SEARCH("music/classical music", N3687)),"classical music",ISNUMBER(SEARCH("music/electronic music", N3687)),"electronic music",ISNUMBER(SEARCH("music/faith", N3687)),"faith",ISNUMBER(SEARCH("music/indie rock", N3687)),"indie rock",ISNUMBER(SEARCH("music/jazz", N3687)),"jazz",ISNUMBER(SEARCH("music/metal", N3687)),"metal",ISNUMBER(SEARCH("music/pop", N3687)),"pop",ISNUMBER(SEARCH("music/rock", N3687)),"rock",ISNUMBER(SEARCH("music/world music", N3687)),"world music",ISNUMBER(SEARCH("journalism/audio", N3687)),"audio",ISNUMBER(SEARCH("photography/nature", N3687)),"nature",ISNUMBER(SEARCH("photography/people", N3687)),"people",ISNUMBER(SEARCH("photography/photobooks", N3687)),"photobooks",ISNUMBER(SEARCH("photography/places", N3687)),"places",ISNUMBER(SEARCH("publishing/art books", N3687)),"art books",ISNUMBER(SEARCH("publishing/children's books", N3687)),"children's books",ISNUMBER(SEARCH("publishing/fiction", N3687)),"fiction",ISNUMBER(SEARCH("publishing/nonfiction", N3687)),"nonfiction",ISNUMBER(SEARCH("publishing/radio &amp; podcasts", N3687)),"radio &amp; podcasts",ISNUMBER(SEARCH("publishing/translations", N3687)),"translations",ISNUMBER(SEARCH("technology/gadgets", N3687)),"gadgets",ISNUMBER(SEARCH("technology/hardware", N3687)),"hardware",ISNUMBER(SEARCH("technology/makerspaces", N3687)),"makerspaces",ISNUMBER(SEARCH("technology/space exploration", N3687)),"space exploration",ISNUMBER(SEARCH("technology/wearables", N3687)),"wearables",ISNUMBER(SEARCH("technology/web", N3687)),"web",ISNUMBER(SEARCH("theater/musical", N3687)),"musical",ISNUMBER(SEARCH("theater/plays", N3687)),"plays",ISNUMBER(SEARCH("theater/spaces", N3687)),"spaces")</f>
        <v>plays</v>
      </c>
      <c r="S3687" s="6">
        <f t="shared" si="288"/>
        <v>41753.593275462961</v>
      </c>
      <c r="T3687" s="6">
        <f t="shared" si="289"/>
        <v>41778.875</v>
      </c>
    </row>
    <row r="3688" spans="1:20" ht="48" hidden="1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tr">
        <f t="shared" si="287"/>
        <v>theater</v>
      </c>
      <c r="R3688" t="str" cm="1">
        <f t="array" ref="R3688">_xlfn.IFS(ISNUMBER(SEARCH("film &amp; video/television", N3688)),"television",ISNUMBER(SEARCH("film &amp; video/animation", N3688)),"animation",ISNUMBER(SEARCH("film &amp; video/documentary", N3688)),"documentary",ISNUMBER(SEARCH("film &amp; video/drama", N3688)),"drama",ISNUMBER(SEARCH("film &amp; video/science fiction", N3688)),"science fiction",ISNUMBER(SEARCH("film &amp; video/shorts", N3688)),"shorts",ISNUMBER(SEARCH("food/food trucks", N3688)),"food trucks",ISNUMBER(SEARCH("food/restaurants", N3688)),"restaurants",ISNUMBER(SEARCH("food/small batch", N3688)),"small batch",ISNUMBER(SEARCH("games/mobile games", N3688)),"mobile games",ISNUMBER(SEARCH("games/tabletop games", N3688)),"tabletop games",ISNUMBER(SEARCH("games/video games", N3688)),"video games",ISNUMBER(SEARCH("music/classical music", N3688)),"classical music",ISNUMBER(SEARCH("music/electronic music", N3688)),"electronic music",ISNUMBER(SEARCH("music/faith", N3688)),"faith",ISNUMBER(SEARCH("music/indie rock", N3688)),"indie rock",ISNUMBER(SEARCH("music/jazz", N3688)),"jazz",ISNUMBER(SEARCH("music/metal", N3688)),"metal",ISNUMBER(SEARCH("music/pop", N3688)),"pop",ISNUMBER(SEARCH("music/rock", N3688)),"rock",ISNUMBER(SEARCH("music/world music", N3688)),"world music",ISNUMBER(SEARCH("journalism/audio", N3688)),"audio",ISNUMBER(SEARCH("photography/nature", N3688)),"nature",ISNUMBER(SEARCH("photography/people", N3688)),"people",ISNUMBER(SEARCH("photography/photobooks", N3688)),"photobooks",ISNUMBER(SEARCH("photography/places", N3688)),"places",ISNUMBER(SEARCH("publishing/art books", N3688)),"art books",ISNUMBER(SEARCH("publishing/children's books", N3688)),"children's books",ISNUMBER(SEARCH("publishing/fiction", N3688)),"fiction",ISNUMBER(SEARCH("publishing/nonfiction", N3688)),"nonfiction",ISNUMBER(SEARCH("publishing/radio &amp; podcasts", N3688)),"radio &amp; podcasts",ISNUMBER(SEARCH("publishing/translations", N3688)),"translations",ISNUMBER(SEARCH("technology/gadgets", N3688)),"gadgets",ISNUMBER(SEARCH("technology/hardware", N3688)),"hardware",ISNUMBER(SEARCH("technology/makerspaces", N3688)),"makerspaces",ISNUMBER(SEARCH("technology/space exploration", N3688)),"space exploration",ISNUMBER(SEARCH("technology/wearables", N3688)),"wearables",ISNUMBER(SEARCH("technology/web", N3688)),"web",ISNUMBER(SEARCH("theater/musical", N3688)),"musical",ISNUMBER(SEARCH("theater/plays", N3688)),"plays",ISNUMBER(SEARCH("theater/spaces", N3688)),"spaces")</f>
        <v>plays</v>
      </c>
      <c r="S3688" s="6">
        <f t="shared" si="288"/>
        <v>42230.662731481483</v>
      </c>
      <c r="T3688" s="6">
        <f t="shared" si="289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tr">
        <f t="shared" si="287"/>
        <v>theater</v>
      </c>
      <c r="R3689" t="str" cm="1">
        <f t="array" ref="R3689">_xlfn.IFS(ISNUMBER(SEARCH("film &amp; video/television", N3689)),"television",ISNUMBER(SEARCH("film &amp; video/animation", N3689)),"animation",ISNUMBER(SEARCH("film &amp; video/documentary", N3689)),"documentary",ISNUMBER(SEARCH("film &amp; video/drama", N3689)),"drama",ISNUMBER(SEARCH("film &amp; video/science fiction", N3689)),"science fiction",ISNUMBER(SEARCH("film &amp; video/shorts", N3689)),"shorts",ISNUMBER(SEARCH("food/food trucks", N3689)),"food trucks",ISNUMBER(SEARCH("food/restaurants", N3689)),"restaurants",ISNUMBER(SEARCH("food/small batch", N3689)),"small batch",ISNUMBER(SEARCH("games/mobile games", N3689)),"mobile games",ISNUMBER(SEARCH("games/tabletop games", N3689)),"tabletop games",ISNUMBER(SEARCH("games/video games", N3689)),"video games",ISNUMBER(SEARCH("music/classical music", N3689)),"classical music",ISNUMBER(SEARCH("music/electronic music", N3689)),"electronic music",ISNUMBER(SEARCH("music/faith", N3689)),"faith",ISNUMBER(SEARCH("music/indie rock", N3689)),"indie rock",ISNUMBER(SEARCH("music/jazz", N3689)),"jazz",ISNUMBER(SEARCH("music/metal", N3689)),"metal",ISNUMBER(SEARCH("music/pop", N3689)),"pop",ISNUMBER(SEARCH("music/rock", N3689)),"rock",ISNUMBER(SEARCH("music/world music", N3689)),"world music",ISNUMBER(SEARCH("journalism/audio", N3689)),"audio",ISNUMBER(SEARCH("photography/nature", N3689)),"nature",ISNUMBER(SEARCH("photography/people", N3689)),"people",ISNUMBER(SEARCH("photography/photobooks", N3689)),"photobooks",ISNUMBER(SEARCH("photography/places", N3689)),"places",ISNUMBER(SEARCH("publishing/art books", N3689)),"art books",ISNUMBER(SEARCH("publishing/children's books", N3689)),"children's books",ISNUMBER(SEARCH("publishing/fiction", N3689)),"fiction",ISNUMBER(SEARCH("publishing/nonfiction", N3689)),"nonfiction",ISNUMBER(SEARCH("publishing/radio &amp; podcasts", N3689)),"radio &amp; podcasts",ISNUMBER(SEARCH("publishing/translations", N3689)),"translations",ISNUMBER(SEARCH("technology/gadgets", N3689)),"gadgets",ISNUMBER(SEARCH("technology/hardware", N3689)),"hardware",ISNUMBER(SEARCH("technology/makerspaces", N3689)),"makerspaces",ISNUMBER(SEARCH("technology/space exploration", N3689)),"space exploration",ISNUMBER(SEARCH("technology/wearables", N3689)),"wearables",ISNUMBER(SEARCH("technology/web", N3689)),"web",ISNUMBER(SEARCH("theater/musical", N3689)),"musical",ISNUMBER(SEARCH("theater/plays", N3689)),"plays",ISNUMBER(SEARCH("theater/spaces", N3689)),"spaces")</f>
        <v>plays</v>
      </c>
      <c r="S3689" s="6">
        <f t="shared" si="288"/>
        <v>41787.218229166669</v>
      </c>
      <c r="T3689" s="6">
        <f t="shared" si="289"/>
        <v>41817.218229166669</v>
      </c>
    </row>
    <row r="3690" spans="1:20" ht="48" hidden="1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tr">
        <f t="shared" si="287"/>
        <v>theater</v>
      </c>
      <c r="R3690" t="str" cm="1">
        <f t="array" ref="R3690">_xlfn.IFS(ISNUMBER(SEARCH("film &amp; video/television", N3690)),"television",ISNUMBER(SEARCH("film &amp; video/animation", N3690)),"animation",ISNUMBER(SEARCH("film &amp; video/documentary", N3690)),"documentary",ISNUMBER(SEARCH("film &amp; video/drama", N3690)),"drama",ISNUMBER(SEARCH("film &amp; video/science fiction", N3690)),"science fiction",ISNUMBER(SEARCH("film &amp; video/shorts", N3690)),"shorts",ISNUMBER(SEARCH("food/food trucks", N3690)),"food trucks",ISNUMBER(SEARCH("food/restaurants", N3690)),"restaurants",ISNUMBER(SEARCH("food/small batch", N3690)),"small batch",ISNUMBER(SEARCH("games/mobile games", N3690)),"mobile games",ISNUMBER(SEARCH("games/tabletop games", N3690)),"tabletop games",ISNUMBER(SEARCH("games/video games", N3690)),"video games",ISNUMBER(SEARCH("music/classical music", N3690)),"classical music",ISNUMBER(SEARCH("music/electronic music", N3690)),"electronic music",ISNUMBER(SEARCH("music/faith", N3690)),"faith",ISNUMBER(SEARCH("music/indie rock", N3690)),"indie rock",ISNUMBER(SEARCH("music/jazz", N3690)),"jazz",ISNUMBER(SEARCH("music/metal", N3690)),"metal",ISNUMBER(SEARCH("music/pop", N3690)),"pop",ISNUMBER(SEARCH("music/rock", N3690)),"rock",ISNUMBER(SEARCH("music/world music", N3690)),"world music",ISNUMBER(SEARCH("journalism/audio", N3690)),"audio",ISNUMBER(SEARCH("photography/nature", N3690)),"nature",ISNUMBER(SEARCH("photography/people", N3690)),"people",ISNUMBER(SEARCH("photography/photobooks", N3690)),"photobooks",ISNUMBER(SEARCH("photography/places", N3690)),"places",ISNUMBER(SEARCH("publishing/art books", N3690)),"art books",ISNUMBER(SEARCH("publishing/children's books", N3690)),"children's books",ISNUMBER(SEARCH("publishing/fiction", N3690)),"fiction",ISNUMBER(SEARCH("publishing/nonfiction", N3690)),"nonfiction",ISNUMBER(SEARCH("publishing/radio &amp; podcasts", N3690)),"radio &amp; podcasts",ISNUMBER(SEARCH("publishing/translations", N3690)),"translations",ISNUMBER(SEARCH("technology/gadgets", N3690)),"gadgets",ISNUMBER(SEARCH("technology/hardware", N3690)),"hardware",ISNUMBER(SEARCH("technology/makerspaces", N3690)),"makerspaces",ISNUMBER(SEARCH("technology/space exploration", N3690)),"space exploration",ISNUMBER(SEARCH("technology/wearables", N3690)),"wearables",ISNUMBER(SEARCH("technology/web", N3690)),"web",ISNUMBER(SEARCH("theater/musical", N3690)),"musical",ISNUMBER(SEARCH("theater/plays", N3690)),"plays",ISNUMBER(SEARCH("theater/spaces", N3690)),"spaces")</f>
        <v>plays</v>
      </c>
      <c r="S3690" s="6">
        <f t="shared" si="288"/>
        <v>41829.787083333329</v>
      </c>
      <c r="T3690" s="6">
        <f t="shared" si="289"/>
        <v>41859.787083333329</v>
      </c>
    </row>
    <row r="3691" spans="1:20" ht="48" hidden="1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tr">
        <f t="shared" si="287"/>
        <v>theater</v>
      </c>
      <c r="R3691" t="str" cm="1">
        <f t="array" ref="R3691">_xlfn.IFS(ISNUMBER(SEARCH("film &amp; video/television", N3691)),"television",ISNUMBER(SEARCH("film &amp; video/animation", N3691)),"animation",ISNUMBER(SEARCH("film &amp; video/documentary", N3691)),"documentary",ISNUMBER(SEARCH("film &amp; video/drama", N3691)),"drama",ISNUMBER(SEARCH("film &amp; video/science fiction", N3691)),"science fiction",ISNUMBER(SEARCH("film &amp; video/shorts", N3691)),"shorts",ISNUMBER(SEARCH("food/food trucks", N3691)),"food trucks",ISNUMBER(SEARCH("food/restaurants", N3691)),"restaurants",ISNUMBER(SEARCH("food/small batch", N3691)),"small batch",ISNUMBER(SEARCH("games/mobile games", N3691)),"mobile games",ISNUMBER(SEARCH("games/tabletop games", N3691)),"tabletop games",ISNUMBER(SEARCH("games/video games", N3691)),"video games",ISNUMBER(SEARCH("music/classical music", N3691)),"classical music",ISNUMBER(SEARCH("music/electronic music", N3691)),"electronic music",ISNUMBER(SEARCH("music/faith", N3691)),"faith",ISNUMBER(SEARCH("music/indie rock", N3691)),"indie rock",ISNUMBER(SEARCH("music/jazz", N3691)),"jazz",ISNUMBER(SEARCH("music/metal", N3691)),"metal",ISNUMBER(SEARCH("music/pop", N3691)),"pop",ISNUMBER(SEARCH("music/rock", N3691)),"rock",ISNUMBER(SEARCH("music/world music", N3691)),"world music",ISNUMBER(SEARCH("journalism/audio", N3691)),"audio",ISNUMBER(SEARCH("photography/nature", N3691)),"nature",ISNUMBER(SEARCH("photography/people", N3691)),"people",ISNUMBER(SEARCH("photography/photobooks", N3691)),"photobooks",ISNUMBER(SEARCH("photography/places", N3691)),"places",ISNUMBER(SEARCH("publishing/art books", N3691)),"art books",ISNUMBER(SEARCH("publishing/children's books", N3691)),"children's books",ISNUMBER(SEARCH("publishing/fiction", N3691)),"fiction",ISNUMBER(SEARCH("publishing/nonfiction", N3691)),"nonfiction",ISNUMBER(SEARCH("publishing/radio &amp; podcasts", N3691)),"radio &amp; podcasts",ISNUMBER(SEARCH("publishing/translations", N3691)),"translations",ISNUMBER(SEARCH("technology/gadgets", N3691)),"gadgets",ISNUMBER(SEARCH("technology/hardware", N3691)),"hardware",ISNUMBER(SEARCH("technology/makerspaces", N3691)),"makerspaces",ISNUMBER(SEARCH("technology/space exploration", N3691)),"space exploration",ISNUMBER(SEARCH("technology/wearables", N3691)),"wearables",ISNUMBER(SEARCH("technology/web", N3691)),"web",ISNUMBER(SEARCH("theater/musical", N3691)),"musical",ISNUMBER(SEARCH("theater/plays", N3691)),"plays",ISNUMBER(SEARCH("theater/spaces", N3691)),"spaces")</f>
        <v>plays</v>
      </c>
      <c r="S3691" s="6">
        <f t="shared" si="288"/>
        <v>42147.826840277776</v>
      </c>
      <c r="T3691" s="6">
        <f t="shared" si="289"/>
        <v>42176.934027777781</v>
      </c>
    </row>
    <row r="3692" spans="1:20" ht="48" hidden="1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tr">
        <f t="shared" si="287"/>
        <v>theater</v>
      </c>
      <c r="R3692" t="str" cm="1">
        <f t="array" ref="R3692">_xlfn.IFS(ISNUMBER(SEARCH("film &amp; video/television", N3692)),"television",ISNUMBER(SEARCH("film &amp; video/animation", N3692)),"animation",ISNUMBER(SEARCH("film &amp; video/documentary", N3692)),"documentary",ISNUMBER(SEARCH("film &amp; video/drama", N3692)),"drama",ISNUMBER(SEARCH("film &amp; video/science fiction", N3692)),"science fiction",ISNUMBER(SEARCH("film &amp; video/shorts", N3692)),"shorts",ISNUMBER(SEARCH("food/food trucks", N3692)),"food trucks",ISNUMBER(SEARCH("food/restaurants", N3692)),"restaurants",ISNUMBER(SEARCH("food/small batch", N3692)),"small batch",ISNUMBER(SEARCH("games/mobile games", N3692)),"mobile games",ISNUMBER(SEARCH("games/tabletop games", N3692)),"tabletop games",ISNUMBER(SEARCH("games/video games", N3692)),"video games",ISNUMBER(SEARCH("music/classical music", N3692)),"classical music",ISNUMBER(SEARCH("music/electronic music", N3692)),"electronic music",ISNUMBER(SEARCH("music/faith", N3692)),"faith",ISNUMBER(SEARCH("music/indie rock", N3692)),"indie rock",ISNUMBER(SEARCH("music/jazz", N3692)),"jazz",ISNUMBER(SEARCH("music/metal", N3692)),"metal",ISNUMBER(SEARCH("music/pop", N3692)),"pop",ISNUMBER(SEARCH("music/rock", N3692)),"rock",ISNUMBER(SEARCH("music/world music", N3692)),"world music",ISNUMBER(SEARCH("journalism/audio", N3692)),"audio",ISNUMBER(SEARCH("photography/nature", N3692)),"nature",ISNUMBER(SEARCH("photography/people", N3692)),"people",ISNUMBER(SEARCH("photography/photobooks", N3692)),"photobooks",ISNUMBER(SEARCH("photography/places", N3692)),"places",ISNUMBER(SEARCH("publishing/art books", N3692)),"art books",ISNUMBER(SEARCH("publishing/children's books", N3692)),"children's books",ISNUMBER(SEARCH("publishing/fiction", N3692)),"fiction",ISNUMBER(SEARCH("publishing/nonfiction", N3692)),"nonfiction",ISNUMBER(SEARCH("publishing/radio &amp; podcasts", N3692)),"radio &amp; podcasts",ISNUMBER(SEARCH("publishing/translations", N3692)),"translations",ISNUMBER(SEARCH("technology/gadgets", N3692)),"gadgets",ISNUMBER(SEARCH("technology/hardware", N3692)),"hardware",ISNUMBER(SEARCH("technology/makerspaces", N3692)),"makerspaces",ISNUMBER(SEARCH("technology/space exploration", N3692)),"space exploration",ISNUMBER(SEARCH("technology/wearables", N3692)),"wearables",ISNUMBER(SEARCH("technology/web", N3692)),"web",ISNUMBER(SEARCH("theater/musical", N3692)),"musical",ISNUMBER(SEARCH("theater/plays", N3692)),"plays",ISNUMBER(SEARCH("theater/spaces", N3692)),"spaces")</f>
        <v>plays</v>
      </c>
      <c r="S3692" s="6">
        <f t="shared" si="288"/>
        <v>41940.598182870373</v>
      </c>
      <c r="T3692" s="6">
        <f t="shared" si="289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tr">
        <f t="shared" si="287"/>
        <v>theater</v>
      </c>
      <c r="R3693" t="str" cm="1">
        <f t="array" ref="R3693">_xlfn.IFS(ISNUMBER(SEARCH("film &amp; video/television", N3693)),"television",ISNUMBER(SEARCH("film &amp; video/animation", N3693)),"animation",ISNUMBER(SEARCH("film &amp; video/documentary", N3693)),"documentary",ISNUMBER(SEARCH("film &amp; video/drama", N3693)),"drama",ISNUMBER(SEARCH("film &amp; video/science fiction", N3693)),"science fiction",ISNUMBER(SEARCH("film &amp; video/shorts", N3693)),"shorts",ISNUMBER(SEARCH("food/food trucks", N3693)),"food trucks",ISNUMBER(SEARCH("food/restaurants", N3693)),"restaurants",ISNUMBER(SEARCH("food/small batch", N3693)),"small batch",ISNUMBER(SEARCH("games/mobile games", N3693)),"mobile games",ISNUMBER(SEARCH("games/tabletop games", N3693)),"tabletop games",ISNUMBER(SEARCH("games/video games", N3693)),"video games",ISNUMBER(SEARCH("music/classical music", N3693)),"classical music",ISNUMBER(SEARCH("music/electronic music", N3693)),"electronic music",ISNUMBER(SEARCH("music/faith", N3693)),"faith",ISNUMBER(SEARCH("music/indie rock", N3693)),"indie rock",ISNUMBER(SEARCH("music/jazz", N3693)),"jazz",ISNUMBER(SEARCH("music/metal", N3693)),"metal",ISNUMBER(SEARCH("music/pop", N3693)),"pop",ISNUMBER(SEARCH("music/rock", N3693)),"rock",ISNUMBER(SEARCH("music/world music", N3693)),"world music",ISNUMBER(SEARCH("journalism/audio", N3693)),"audio",ISNUMBER(SEARCH("photography/nature", N3693)),"nature",ISNUMBER(SEARCH("photography/people", N3693)),"people",ISNUMBER(SEARCH("photography/photobooks", N3693)),"photobooks",ISNUMBER(SEARCH("photography/places", N3693)),"places",ISNUMBER(SEARCH("publishing/art books", N3693)),"art books",ISNUMBER(SEARCH("publishing/children's books", N3693)),"children's books",ISNUMBER(SEARCH("publishing/fiction", N3693)),"fiction",ISNUMBER(SEARCH("publishing/nonfiction", N3693)),"nonfiction",ISNUMBER(SEARCH("publishing/radio &amp; podcasts", N3693)),"radio &amp; podcasts",ISNUMBER(SEARCH("publishing/translations", N3693)),"translations",ISNUMBER(SEARCH("technology/gadgets", N3693)),"gadgets",ISNUMBER(SEARCH("technology/hardware", N3693)),"hardware",ISNUMBER(SEARCH("technology/makerspaces", N3693)),"makerspaces",ISNUMBER(SEARCH("technology/space exploration", N3693)),"space exploration",ISNUMBER(SEARCH("technology/wearables", N3693)),"wearables",ISNUMBER(SEARCH("technology/web", N3693)),"web",ISNUMBER(SEARCH("theater/musical", N3693)),"musical",ISNUMBER(SEARCH("theater/plays", N3693)),"plays",ISNUMBER(SEARCH("theater/spaces", N3693)),"spaces")</f>
        <v>plays</v>
      </c>
      <c r="S3693" s="6">
        <f t="shared" si="288"/>
        <v>42020.700567129628</v>
      </c>
      <c r="T3693" s="6">
        <f t="shared" si="289"/>
        <v>42065.207638888889</v>
      </c>
    </row>
    <row r="3694" spans="1:20" ht="32" hidden="1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tr">
        <f t="shared" si="287"/>
        <v>theater</v>
      </c>
      <c r="R3694" t="str" cm="1">
        <f t="array" ref="R3694">_xlfn.IFS(ISNUMBER(SEARCH("film &amp; video/television", N3694)),"television",ISNUMBER(SEARCH("film &amp; video/animation", N3694)),"animation",ISNUMBER(SEARCH("film &amp; video/documentary", N3694)),"documentary",ISNUMBER(SEARCH("film &amp; video/drama", N3694)),"drama",ISNUMBER(SEARCH("film &amp; video/science fiction", N3694)),"science fiction",ISNUMBER(SEARCH("film &amp; video/shorts", N3694)),"shorts",ISNUMBER(SEARCH("food/food trucks", N3694)),"food trucks",ISNUMBER(SEARCH("food/restaurants", N3694)),"restaurants",ISNUMBER(SEARCH("food/small batch", N3694)),"small batch",ISNUMBER(SEARCH("games/mobile games", N3694)),"mobile games",ISNUMBER(SEARCH("games/tabletop games", N3694)),"tabletop games",ISNUMBER(SEARCH("games/video games", N3694)),"video games",ISNUMBER(SEARCH("music/classical music", N3694)),"classical music",ISNUMBER(SEARCH("music/electronic music", N3694)),"electronic music",ISNUMBER(SEARCH("music/faith", N3694)),"faith",ISNUMBER(SEARCH("music/indie rock", N3694)),"indie rock",ISNUMBER(SEARCH("music/jazz", N3694)),"jazz",ISNUMBER(SEARCH("music/metal", N3694)),"metal",ISNUMBER(SEARCH("music/pop", N3694)),"pop",ISNUMBER(SEARCH("music/rock", N3694)),"rock",ISNUMBER(SEARCH("music/world music", N3694)),"world music",ISNUMBER(SEARCH("journalism/audio", N3694)),"audio",ISNUMBER(SEARCH("photography/nature", N3694)),"nature",ISNUMBER(SEARCH("photography/people", N3694)),"people",ISNUMBER(SEARCH("photography/photobooks", N3694)),"photobooks",ISNUMBER(SEARCH("photography/places", N3694)),"places",ISNUMBER(SEARCH("publishing/art books", N3694)),"art books",ISNUMBER(SEARCH("publishing/children's books", N3694)),"children's books",ISNUMBER(SEARCH("publishing/fiction", N3694)),"fiction",ISNUMBER(SEARCH("publishing/nonfiction", N3694)),"nonfiction",ISNUMBER(SEARCH("publishing/radio &amp; podcasts", N3694)),"radio &amp; podcasts",ISNUMBER(SEARCH("publishing/translations", N3694)),"translations",ISNUMBER(SEARCH("technology/gadgets", N3694)),"gadgets",ISNUMBER(SEARCH("technology/hardware", N3694)),"hardware",ISNUMBER(SEARCH("technology/makerspaces", N3694)),"makerspaces",ISNUMBER(SEARCH("technology/space exploration", N3694)),"space exploration",ISNUMBER(SEARCH("technology/wearables", N3694)),"wearables",ISNUMBER(SEARCH("technology/web", N3694)),"web",ISNUMBER(SEARCH("theater/musical", N3694)),"musical",ISNUMBER(SEARCH("theater/plays", N3694)),"plays",ISNUMBER(SEARCH("theater/spaces", N3694)),"spaces")</f>
        <v>plays</v>
      </c>
      <c r="S3694" s="6">
        <f t="shared" si="288"/>
        <v>41891.96503472222</v>
      </c>
      <c r="T3694" s="6">
        <f t="shared" si="289"/>
        <v>41901</v>
      </c>
    </row>
    <row r="3695" spans="1:20" ht="48" hidden="1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tr">
        <f t="shared" si="287"/>
        <v>theater</v>
      </c>
      <c r="R3695" t="str" cm="1">
        <f t="array" ref="R3695">_xlfn.IFS(ISNUMBER(SEARCH("film &amp; video/television", N3695)),"television",ISNUMBER(SEARCH("film &amp; video/animation", N3695)),"animation",ISNUMBER(SEARCH("film &amp; video/documentary", N3695)),"documentary",ISNUMBER(SEARCH("film &amp; video/drama", N3695)),"drama",ISNUMBER(SEARCH("film &amp; video/science fiction", N3695)),"science fiction",ISNUMBER(SEARCH("film &amp; video/shorts", N3695)),"shorts",ISNUMBER(SEARCH("food/food trucks", N3695)),"food trucks",ISNUMBER(SEARCH("food/restaurants", N3695)),"restaurants",ISNUMBER(SEARCH("food/small batch", N3695)),"small batch",ISNUMBER(SEARCH("games/mobile games", N3695)),"mobile games",ISNUMBER(SEARCH("games/tabletop games", N3695)),"tabletop games",ISNUMBER(SEARCH("games/video games", N3695)),"video games",ISNUMBER(SEARCH("music/classical music", N3695)),"classical music",ISNUMBER(SEARCH("music/electronic music", N3695)),"electronic music",ISNUMBER(SEARCH("music/faith", N3695)),"faith",ISNUMBER(SEARCH("music/indie rock", N3695)),"indie rock",ISNUMBER(SEARCH("music/jazz", N3695)),"jazz",ISNUMBER(SEARCH("music/metal", N3695)),"metal",ISNUMBER(SEARCH("music/pop", N3695)),"pop",ISNUMBER(SEARCH("music/rock", N3695)),"rock",ISNUMBER(SEARCH("music/world music", N3695)),"world music",ISNUMBER(SEARCH("journalism/audio", N3695)),"audio",ISNUMBER(SEARCH("photography/nature", N3695)),"nature",ISNUMBER(SEARCH("photography/people", N3695)),"people",ISNUMBER(SEARCH("photography/photobooks", N3695)),"photobooks",ISNUMBER(SEARCH("photography/places", N3695)),"places",ISNUMBER(SEARCH("publishing/art books", N3695)),"art books",ISNUMBER(SEARCH("publishing/children's books", N3695)),"children's books",ISNUMBER(SEARCH("publishing/fiction", N3695)),"fiction",ISNUMBER(SEARCH("publishing/nonfiction", N3695)),"nonfiction",ISNUMBER(SEARCH("publishing/radio &amp; podcasts", N3695)),"radio &amp; podcasts",ISNUMBER(SEARCH("publishing/translations", N3695)),"translations",ISNUMBER(SEARCH("technology/gadgets", N3695)),"gadgets",ISNUMBER(SEARCH("technology/hardware", N3695)),"hardware",ISNUMBER(SEARCH("technology/makerspaces", N3695)),"makerspaces",ISNUMBER(SEARCH("technology/space exploration", N3695)),"space exploration",ISNUMBER(SEARCH("technology/wearables", N3695)),"wearables",ISNUMBER(SEARCH("technology/web", N3695)),"web",ISNUMBER(SEARCH("theater/musical", N3695)),"musical",ISNUMBER(SEARCH("theater/plays", N3695)),"plays",ISNUMBER(SEARCH("theater/spaces", N3695)),"spaces")</f>
        <v>plays</v>
      </c>
      <c r="S3695" s="6">
        <f t="shared" si="288"/>
        <v>42309.191307870366</v>
      </c>
      <c r="T3695" s="6">
        <f t="shared" si="289"/>
        <v>42338.9375</v>
      </c>
    </row>
    <row r="3696" spans="1:20" ht="48" hidden="1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tr">
        <f t="shared" si="287"/>
        <v>theater</v>
      </c>
      <c r="R3696" t="str" cm="1">
        <f t="array" ref="R3696">_xlfn.IFS(ISNUMBER(SEARCH("film &amp; video/television", N3696)),"television",ISNUMBER(SEARCH("film &amp; video/animation", N3696)),"animation",ISNUMBER(SEARCH("film &amp; video/documentary", N3696)),"documentary",ISNUMBER(SEARCH("film &amp; video/drama", N3696)),"drama",ISNUMBER(SEARCH("film &amp; video/science fiction", N3696)),"science fiction",ISNUMBER(SEARCH("film &amp; video/shorts", N3696)),"shorts",ISNUMBER(SEARCH("food/food trucks", N3696)),"food trucks",ISNUMBER(SEARCH("food/restaurants", N3696)),"restaurants",ISNUMBER(SEARCH("food/small batch", N3696)),"small batch",ISNUMBER(SEARCH("games/mobile games", N3696)),"mobile games",ISNUMBER(SEARCH("games/tabletop games", N3696)),"tabletop games",ISNUMBER(SEARCH("games/video games", N3696)),"video games",ISNUMBER(SEARCH("music/classical music", N3696)),"classical music",ISNUMBER(SEARCH("music/electronic music", N3696)),"electronic music",ISNUMBER(SEARCH("music/faith", N3696)),"faith",ISNUMBER(SEARCH("music/indie rock", N3696)),"indie rock",ISNUMBER(SEARCH("music/jazz", N3696)),"jazz",ISNUMBER(SEARCH("music/metal", N3696)),"metal",ISNUMBER(SEARCH("music/pop", N3696)),"pop",ISNUMBER(SEARCH("music/rock", N3696)),"rock",ISNUMBER(SEARCH("music/world music", N3696)),"world music",ISNUMBER(SEARCH("journalism/audio", N3696)),"audio",ISNUMBER(SEARCH("photography/nature", N3696)),"nature",ISNUMBER(SEARCH("photography/people", N3696)),"people",ISNUMBER(SEARCH("photography/photobooks", N3696)),"photobooks",ISNUMBER(SEARCH("photography/places", N3696)),"places",ISNUMBER(SEARCH("publishing/art books", N3696)),"art books",ISNUMBER(SEARCH("publishing/children's books", N3696)),"children's books",ISNUMBER(SEARCH("publishing/fiction", N3696)),"fiction",ISNUMBER(SEARCH("publishing/nonfiction", N3696)),"nonfiction",ISNUMBER(SEARCH("publishing/radio &amp; podcasts", N3696)),"radio &amp; podcasts",ISNUMBER(SEARCH("publishing/translations", N3696)),"translations",ISNUMBER(SEARCH("technology/gadgets", N3696)),"gadgets",ISNUMBER(SEARCH("technology/hardware", N3696)),"hardware",ISNUMBER(SEARCH("technology/makerspaces", N3696)),"makerspaces",ISNUMBER(SEARCH("technology/space exploration", N3696)),"space exploration",ISNUMBER(SEARCH("technology/wearables", N3696)),"wearables",ISNUMBER(SEARCH("technology/web", N3696)),"web",ISNUMBER(SEARCH("theater/musical", N3696)),"musical",ISNUMBER(SEARCH("theater/plays", N3696)),"plays",ISNUMBER(SEARCH("theater/spaces", N3696)),"spaces")</f>
        <v>plays</v>
      </c>
      <c r="S3696" s="6">
        <f t="shared" si="288"/>
        <v>42490.133877314816</v>
      </c>
      <c r="T3696" s="6">
        <f t="shared" si="289"/>
        <v>42527.083333333328</v>
      </c>
    </row>
    <row r="3697" spans="1:20" ht="48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tr">
        <f t="shared" si="287"/>
        <v>theater</v>
      </c>
      <c r="R3697" t="str" cm="1">
        <f t="array" ref="R3697">_xlfn.IFS(ISNUMBER(SEARCH("film &amp; video/television", N3697)),"television",ISNUMBER(SEARCH("film &amp; video/animation", N3697)),"animation",ISNUMBER(SEARCH("film &amp; video/documentary", N3697)),"documentary",ISNUMBER(SEARCH("film &amp; video/drama", N3697)),"drama",ISNUMBER(SEARCH("film &amp; video/science fiction", N3697)),"science fiction",ISNUMBER(SEARCH("film &amp; video/shorts", N3697)),"shorts",ISNUMBER(SEARCH("food/food trucks", N3697)),"food trucks",ISNUMBER(SEARCH("food/restaurants", N3697)),"restaurants",ISNUMBER(SEARCH("food/small batch", N3697)),"small batch",ISNUMBER(SEARCH("games/mobile games", N3697)),"mobile games",ISNUMBER(SEARCH("games/tabletop games", N3697)),"tabletop games",ISNUMBER(SEARCH("games/video games", N3697)),"video games",ISNUMBER(SEARCH("music/classical music", N3697)),"classical music",ISNUMBER(SEARCH("music/electronic music", N3697)),"electronic music",ISNUMBER(SEARCH("music/faith", N3697)),"faith",ISNUMBER(SEARCH("music/indie rock", N3697)),"indie rock",ISNUMBER(SEARCH("music/jazz", N3697)),"jazz",ISNUMBER(SEARCH("music/metal", N3697)),"metal",ISNUMBER(SEARCH("music/pop", N3697)),"pop",ISNUMBER(SEARCH("music/rock", N3697)),"rock",ISNUMBER(SEARCH("music/world music", N3697)),"world music",ISNUMBER(SEARCH("journalism/audio", N3697)),"audio",ISNUMBER(SEARCH("photography/nature", N3697)),"nature",ISNUMBER(SEARCH("photography/people", N3697)),"people",ISNUMBER(SEARCH("photography/photobooks", N3697)),"photobooks",ISNUMBER(SEARCH("photography/places", N3697)),"places",ISNUMBER(SEARCH("publishing/art books", N3697)),"art books",ISNUMBER(SEARCH("publishing/children's books", N3697)),"children's books",ISNUMBER(SEARCH("publishing/fiction", N3697)),"fiction",ISNUMBER(SEARCH("publishing/nonfiction", N3697)),"nonfiction",ISNUMBER(SEARCH("publishing/radio &amp; podcasts", N3697)),"radio &amp; podcasts",ISNUMBER(SEARCH("publishing/translations", N3697)),"translations",ISNUMBER(SEARCH("technology/gadgets", N3697)),"gadgets",ISNUMBER(SEARCH("technology/hardware", N3697)),"hardware",ISNUMBER(SEARCH("technology/makerspaces", N3697)),"makerspaces",ISNUMBER(SEARCH("technology/space exploration", N3697)),"space exploration",ISNUMBER(SEARCH("technology/wearables", N3697)),"wearables",ISNUMBER(SEARCH("technology/web", N3697)),"web",ISNUMBER(SEARCH("theater/musical", N3697)),"musical",ISNUMBER(SEARCH("theater/plays", N3697)),"plays",ISNUMBER(SEARCH("theater/spaces", N3697)),"spaces")</f>
        <v>plays</v>
      </c>
      <c r="S3697" s="6">
        <f t="shared" si="288"/>
        <v>41995.870486111111</v>
      </c>
      <c r="T3697" s="6">
        <f t="shared" si="289"/>
        <v>42015.870486111111</v>
      </c>
    </row>
    <row r="3698" spans="1:20" ht="48" hidden="1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tr">
        <f t="shared" si="287"/>
        <v>theater</v>
      </c>
      <c r="R3698" t="str" cm="1">
        <f t="array" ref="R3698">_xlfn.IFS(ISNUMBER(SEARCH("film &amp; video/television", N3698)),"television",ISNUMBER(SEARCH("film &amp; video/animation", N3698)),"animation",ISNUMBER(SEARCH("film &amp; video/documentary", N3698)),"documentary",ISNUMBER(SEARCH("film &amp; video/drama", N3698)),"drama",ISNUMBER(SEARCH("film &amp; video/science fiction", N3698)),"science fiction",ISNUMBER(SEARCH("film &amp; video/shorts", N3698)),"shorts",ISNUMBER(SEARCH("food/food trucks", N3698)),"food trucks",ISNUMBER(SEARCH("food/restaurants", N3698)),"restaurants",ISNUMBER(SEARCH("food/small batch", N3698)),"small batch",ISNUMBER(SEARCH("games/mobile games", N3698)),"mobile games",ISNUMBER(SEARCH("games/tabletop games", N3698)),"tabletop games",ISNUMBER(SEARCH("games/video games", N3698)),"video games",ISNUMBER(SEARCH("music/classical music", N3698)),"classical music",ISNUMBER(SEARCH("music/electronic music", N3698)),"electronic music",ISNUMBER(SEARCH("music/faith", N3698)),"faith",ISNUMBER(SEARCH("music/indie rock", N3698)),"indie rock",ISNUMBER(SEARCH("music/jazz", N3698)),"jazz",ISNUMBER(SEARCH("music/metal", N3698)),"metal",ISNUMBER(SEARCH("music/pop", N3698)),"pop",ISNUMBER(SEARCH("music/rock", N3698)),"rock",ISNUMBER(SEARCH("music/world music", N3698)),"world music",ISNUMBER(SEARCH("journalism/audio", N3698)),"audio",ISNUMBER(SEARCH("photography/nature", N3698)),"nature",ISNUMBER(SEARCH("photography/people", N3698)),"people",ISNUMBER(SEARCH("photography/photobooks", N3698)),"photobooks",ISNUMBER(SEARCH("photography/places", N3698)),"places",ISNUMBER(SEARCH("publishing/art books", N3698)),"art books",ISNUMBER(SEARCH("publishing/children's books", N3698)),"children's books",ISNUMBER(SEARCH("publishing/fiction", N3698)),"fiction",ISNUMBER(SEARCH("publishing/nonfiction", N3698)),"nonfiction",ISNUMBER(SEARCH("publishing/radio &amp; podcasts", N3698)),"radio &amp; podcasts",ISNUMBER(SEARCH("publishing/translations", N3698)),"translations",ISNUMBER(SEARCH("technology/gadgets", N3698)),"gadgets",ISNUMBER(SEARCH("technology/hardware", N3698)),"hardware",ISNUMBER(SEARCH("technology/makerspaces", N3698)),"makerspaces",ISNUMBER(SEARCH("technology/space exploration", N3698)),"space exploration",ISNUMBER(SEARCH("technology/wearables", N3698)),"wearables",ISNUMBER(SEARCH("technology/web", N3698)),"web",ISNUMBER(SEARCH("theater/musical", N3698)),"musical",ISNUMBER(SEARCH("theater/plays", N3698)),"plays",ISNUMBER(SEARCH("theater/spaces", N3698)),"spaces")</f>
        <v>plays</v>
      </c>
      <c r="S3698" s="6">
        <f t="shared" si="288"/>
        <v>41988.617083333331</v>
      </c>
      <c r="T3698" s="6">
        <f t="shared" si="289"/>
        <v>42048.617083333331</v>
      </c>
    </row>
    <row r="3699" spans="1:20" ht="48" hidden="1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tr" cm="1">
        <f t="array" ref="R3699">_xlfn.IFS(ISNUMBER(SEARCH("film &amp; video/television", N3699)),"television",ISNUMBER(SEARCH("film &amp; video/animation", N3699)),"animation",ISNUMBER(SEARCH("film &amp; video/documentary", N3699)),"documentary",ISNUMBER(SEARCH("film &amp; video/drama", N3699)),"drama",ISNUMBER(SEARCH("film &amp; video/science fiction", N3699)),"science fiction",ISNUMBER(SEARCH("film &amp; video/shorts", N3699)),"shorts",ISNUMBER(SEARCH("food/food trucks", N3699)),"food trucks",ISNUMBER(SEARCH("food/restaurants", N3699)),"restaurants",ISNUMBER(SEARCH("food/small batch", N3699)),"small batch",ISNUMBER(SEARCH("games/mobile games", N3699)),"mobile games",ISNUMBER(SEARCH("games/tabletop games", N3699)),"tabletop games",ISNUMBER(SEARCH("games/video games", N3699)),"video games",ISNUMBER(SEARCH("music/classical music", N3699)),"classical music",ISNUMBER(SEARCH("music/electronic music", N3699)),"electronic music",ISNUMBER(SEARCH("music/faith", N3699)),"faith",ISNUMBER(SEARCH("music/indie rock", N3699)),"indie rock",ISNUMBER(SEARCH("music/jazz", N3699)),"jazz",ISNUMBER(SEARCH("music/metal", N3699)),"metal",ISNUMBER(SEARCH("music/pop", N3699)),"pop",ISNUMBER(SEARCH("music/rock", N3699)),"rock",ISNUMBER(SEARCH("music/world music", N3699)),"world music",ISNUMBER(SEARCH("journalism/audio", N3699)),"audio",ISNUMBER(SEARCH("photography/nature", N3699)),"nature",ISNUMBER(SEARCH("photography/people", N3699)),"people",ISNUMBER(SEARCH("photography/photobooks", N3699)),"photobooks",ISNUMBER(SEARCH("photography/places", N3699)),"places",ISNUMBER(SEARCH("publishing/art books", N3699)),"art books",ISNUMBER(SEARCH("publishing/children's books", N3699)),"children's books",ISNUMBER(SEARCH("publishing/fiction", N3699)),"fiction",ISNUMBER(SEARCH("publishing/nonfiction", N3699)),"nonfiction",ISNUMBER(SEARCH("publishing/radio &amp; podcasts", N3699)),"radio &amp; podcasts",ISNUMBER(SEARCH("publishing/translations", N3699)),"translations",ISNUMBER(SEARCH("technology/gadgets", N3699)),"gadgets",ISNUMBER(SEARCH("technology/hardware", N3699)),"hardware",ISNUMBER(SEARCH("technology/makerspaces", N3699)),"makerspaces",ISNUMBER(SEARCH("technology/space exploration", N3699)),"space exploration",ISNUMBER(SEARCH("technology/wearables", N3699)),"wearables",ISNUMBER(SEARCH("technology/web", N3699)),"web",ISNUMBER(SEARCH("theater/musical", N3699)),"musical",ISNUMBER(SEARCH("theater/plays", N3699)),"plays",ISNUMBER(SEARCH("theater/spaces", N3699)),"spaces")</f>
        <v>plays</v>
      </c>
      <c r="S3699" s="6">
        <f t="shared" si="288"/>
        <v>42479.465833333335</v>
      </c>
      <c r="T3699" s="6">
        <f t="shared" si="289"/>
        <v>42500.465833333335</v>
      </c>
    </row>
    <row r="3700" spans="1:20" ht="32" hidden="1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tr">
        <f t="shared" si="287"/>
        <v>theater</v>
      </c>
      <c r="R3700" t="str" cm="1">
        <f t="array" ref="R3700">_xlfn.IFS(ISNUMBER(SEARCH("film &amp; video/television", N3700)),"television",ISNUMBER(SEARCH("film &amp; video/animation", N3700)),"animation",ISNUMBER(SEARCH("film &amp; video/documentary", N3700)),"documentary",ISNUMBER(SEARCH("film &amp; video/drama", N3700)),"drama",ISNUMBER(SEARCH("film &amp; video/science fiction", N3700)),"science fiction",ISNUMBER(SEARCH("film &amp; video/shorts", N3700)),"shorts",ISNUMBER(SEARCH("food/food trucks", N3700)),"food trucks",ISNUMBER(SEARCH("food/restaurants", N3700)),"restaurants",ISNUMBER(SEARCH("food/small batch", N3700)),"small batch",ISNUMBER(SEARCH("games/mobile games", N3700)),"mobile games",ISNUMBER(SEARCH("games/tabletop games", N3700)),"tabletop games",ISNUMBER(SEARCH("games/video games", N3700)),"video games",ISNUMBER(SEARCH("music/classical music", N3700)),"classical music",ISNUMBER(SEARCH("music/electronic music", N3700)),"electronic music",ISNUMBER(SEARCH("music/faith", N3700)),"faith",ISNUMBER(SEARCH("music/indie rock", N3700)),"indie rock",ISNUMBER(SEARCH("music/jazz", N3700)),"jazz",ISNUMBER(SEARCH("music/metal", N3700)),"metal",ISNUMBER(SEARCH("music/pop", N3700)),"pop",ISNUMBER(SEARCH("music/rock", N3700)),"rock",ISNUMBER(SEARCH("music/world music", N3700)),"world music",ISNUMBER(SEARCH("journalism/audio", N3700)),"audio",ISNUMBER(SEARCH("photography/nature", N3700)),"nature",ISNUMBER(SEARCH("photography/people", N3700)),"people",ISNUMBER(SEARCH("photography/photobooks", N3700)),"photobooks",ISNUMBER(SEARCH("photography/places", N3700)),"places",ISNUMBER(SEARCH("publishing/art books", N3700)),"art books",ISNUMBER(SEARCH("publishing/children's books", N3700)),"children's books",ISNUMBER(SEARCH("publishing/fiction", N3700)),"fiction",ISNUMBER(SEARCH("publishing/nonfiction", N3700)),"nonfiction",ISNUMBER(SEARCH("publishing/radio &amp; podcasts", N3700)),"radio &amp; podcasts",ISNUMBER(SEARCH("publishing/translations", N3700)),"translations",ISNUMBER(SEARCH("technology/gadgets", N3700)),"gadgets",ISNUMBER(SEARCH("technology/hardware", N3700)),"hardware",ISNUMBER(SEARCH("technology/makerspaces", N3700)),"makerspaces",ISNUMBER(SEARCH("technology/space exploration", N3700)),"space exploration",ISNUMBER(SEARCH("technology/wearables", N3700)),"wearables",ISNUMBER(SEARCH("technology/web", N3700)),"web",ISNUMBER(SEARCH("theater/musical", N3700)),"musical",ISNUMBER(SEARCH("theater/plays", N3700)),"plays",ISNUMBER(SEARCH("theater/spaces", N3700)),"spaces")</f>
        <v>plays</v>
      </c>
      <c r="S3700" s="6">
        <f t="shared" si="288"/>
        <v>42401.806562500002</v>
      </c>
      <c r="T3700" s="6">
        <f t="shared" si="289"/>
        <v>42431.806562500002</v>
      </c>
    </row>
    <row r="3701" spans="1:20" ht="48" hidden="1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tr">
        <f t="shared" si="287"/>
        <v>theater</v>
      </c>
      <c r="R3701" t="str" cm="1">
        <f t="array" ref="R3701">_xlfn.IFS(ISNUMBER(SEARCH("film &amp; video/television", N3701)),"television",ISNUMBER(SEARCH("film &amp; video/animation", N3701)),"animation",ISNUMBER(SEARCH("film &amp; video/documentary", N3701)),"documentary",ISNUMBER(SEARCH("film &amp; video/drama", N3701)),"drama",ISNUMBER(SEARCH("film &amp; video/science fiction", N3701)),"science fiction",ISNUMBER(SEARCH("film &amp; video/shorts", N3701)),"shorts",ISNUMBER(SEARCH("food/food trucks", N3701)),"food trucks",ISNUMBER(SEARCH("food/restaurants", N3701)),"restaurants",ISNUMBER(SEARCH("food/small batch", N3701)),"small batch",ISNUMBER(SEARCH("games/mobile games", N3701)),"mobile games",ISNUMBER(SEARCH("games/tabletop games", N3701)),"tabletop games",ISNUMBER(SEARCH("games/video games", N3701)),"video games",ISNUMBER(SEARCH("music/classical music", N3701)),"classical music",ISNUMBER(SEARCH("music/electronic music", N3701)),"electronic music",ISNUMBER(SEARCH("music/faith", N3701)),"faith",ISNUMBER(SEARCH("music/indie rock", N3701)),"indie rock",ISNUMBER(SEARCH("music/jazz", N3701)),"jazz",ISNUMBER(SEARCH("music/metal", N3701)),"metal",ISNUMBER(SEARCH("music/pop", N3701)),"pop",ISNUMBER(SEARCH("music/rock", N3701)),"rock",ISNUMBER(SEARCH("music/world music", N3701)),"world music",ISNUMBER(SEARCH("journalism/audio", N3701)),"audio",ISNUMBER(SEARCH("photography/nature", N3701)),"nature",ISNUMBER(SEARCH("photography/people", N3701)),"people",ISNUMBER(SEARCH("photography/photobooks", N3701)),"photobooks",ISNUMBER(SEARCH("photography/places", N3701)),"places",ISNUMBER(SEARCH("publishing/art books", N3701)),"art books",ISNUMBER(SEARCH("publishing/children's books", N3701)),"children's books",ISNUMBER(SEARCH("publishing/fiction", N3701)),"fiction",ISNUMBER(SEARCH("publishing/nonfiction", N3701)),"nonfiction",ISNUMBER(SEARCH("publishing/radio &amp; podcasts", N3701)),"radio &amp; podcasts",ISNUMBER(SEARCH("publishing/translations", N3701)),"translations",ISNUMBER(SEARCH("technology/gadgets", N3701)),"gadgets",ISNUMBER(SEARCH("technology/hardware", N3701)),"hardware",ISNUMBER(SEARCH("technology/makerspaces", N3701)),"makerspaces",ISNUMBER(SEARCH("technology/space exploration", N3701)),"space exploration",ISNUMBER(SEARCH("technology/wearables", N3701)),"wearables",ISNUMBER(SEARCH("technology/web", N3701)),"web",ISNUMBER(SEARCH("theater/musical", N3701)),"musical",ISNUMBER(SEARCH("theater/plays", N3701)),"plays",ISNUMBER(SEARCH("theater/spaces", N3701)),"spaces")</f>
        <v>plays</v>
      </c>
      <c r="S3701" s="6">
        <f t="shared" si="288"/>
        <v>41897.602037037039</v>
      </c>
      <c r="T3701" s="6">
        <f t="shared" si="289"/>
        <v>41927.602037037039</v>
      </c>
    </row>
    <row r="3702" spans="1:20" ht="32" hidden="1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tr">
        <f t="shared" si="287"/>
        <v>theater</v>
      </c>
      <c r="R3702" t="str" cm="1">
        <f t="array" ref="R3702">_xlfn.IFS(ISNUMBER(SEARCH("film &amp; video/television", N3702)),"television",ISNUMBER(SEARCH("film &amp; video/animation", N3702)),"animation",ISNUMBER(SEARCH("film &amp; video/documentary", N3702)),"documentary",ISNUMBER(SEARCH("film &amp; video/drama", N3702)),"drama",ISNUMBER(SEARCH("film &amp; video/science fiction", N3702)),"science fiction",ISNUMBER(SEARCH("film &amp; video/shorts", N3702)),"shorts",ISNUMBER(SEARCH("food/food trucks", N3702)),"food trucks",ISNUMBER(SEARCH("food/restaurants", N3702)),"restaurants",ISNUMBER(SEARCH("food/small batch", N3702)),"small batch",ISNUMBER(SEARCH("games/mobile games", N3702)),"mobile games",ISNUMBER(SEARCH("games/tabletop games", N3702)),"tabletop games",ISNUMBER(SEARCH("games/video games", N3702)),"video games",ISNUMBER(SEARCH("music/classical music", N3702)),"classical music",ISNUMBER(SEARCH("music/electronic music", N3702)),"electronic music",ISNUMBER(SEARCH("music/faith", N3702)),"faith",ISNUMBER(SEARCH("music/indie rock", N3702)),"indie rock",ISNUMBER(SEARCH("music/jazz", N3702)),"jazz",ISNUMBER(SEARCH("music/metal", N3702)),"metal",ISNUMBER(SEARCH("music/pop", N3702)),"pop",ISNUMBER(SEARCH("music/rock", N3702)),"rock",ISNUMBER(SEARCH("music/world music", N3702)),"world music",ISNUMBER(SEARCH("journalism/audio", N3702)),"audio",ISNUMBER(SEARCH("photography/nature", N3702)),"nature",ISNUMBER(SEARCH("photography/people", N3702)),"people",ISNUMBER(SEARCH("photography/photobooks", N3702)),"photobooks",ISNUMBER(SEARCH("photography/places", N3702)),"places",ISNUMBER(SEARCH("publishing/art books", N3702)),"art books",ISNUMBER(SEARCH("publishing/children's books", N3702)),"children's books",ISNUMBER(SEARCH("publishing/fiction", N3702)),"fiction",ISNUMBER(SEARCH("publishing/nonfiction", N3702)),"nonfiction",ISNUMBER(SEARCH("publishing/radio &amp; podcasts", N3702)),"radio &amp; podcasts",ISNUMBER(SEARCH("publishing/translations", N3702)),"translations",ISNUMBER(SEARCH("technology/gadgets", N3702)),"gadgets",ISNUMBER(SEARCH("technology/hardware", N3702)),"hardware",ISNUMBER(SEARCH("technology/makerspaces", N3702)),"makerspaces",ISNUMBER(SEARCH("technology/space exploration", N3702)),"space exploration",ISNUMBER(SEARCH("technology/wearables", N3702)),"wearables",ISNUMBER(SEARCH("technology/web", N3702)),"web",ISNUMBER(SEARCH("theater/musical", N3702)),"musical",ISNUMBER(SEARCH("theater/plays", N3702)),"plays",ISNUMBER(SEARCH("theater/spaces", N3702)),"spaces")</f>
        <v>plays</v>
      </c>
      <c r="S3702" s="6">
        <f t="shared" si="288"/>
        <v>41882.585648148146</v>
      </c>
      <c r="T3702" s="6">
        <f t="shared" si="289"/>
        <v>41912.666666666664</v>
      </c>
    </row>
    <row r="3703" spans="1:20" ht="48" hidden="1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tr">
        <f t="shared" si="287"/>
        <v>theater</v>
      </c>
      <c r="R3703" t="str" cm="1">
        <f t="array" ref="R3703">_xlfn.IFS(ISNUMBER(SEARCH("film &amp; video/television", N3703)),"television",ISNUMBER(SEARCH("film &amp; video/animation", N3703)),"animation",ISNUMBER(SEARCH("film &amp; video/documentary", N3703)),"documentary",ISNUMBER(SEARCH("film &amp; video/drama", N3703)),"drama",ISNUMBER(SEARCH("film &amp; video/science fiction", N3703)),"science fiction",ISNUMBER(SEARCH("film &amp; video/shorts", N3703)),"shorts",ISNUMBER(SEARCH("food/food trucks", N3703)),"food trucks",ISNUMBER(SEARCH("food/restaurants", N3703)),"restaurants",ISNUMBER(SEARCH("food/small batch", N3703)),"small batch",ISNUMBER(SEARCH("games/mobile games", N3703)),"mobile games",ISNUMBER(SEARCH("games/tabletop games", N3703)),"tabletop games",ISNUMBER(SEARCH("games/video games", N3703)),"video games",ISNUMBER(SEARCH("music/classical music", N3703)),"classical music",ISNUMBER(SEARCH("music/electronic music", N3703)),"electronic music",ISNUMBER(SEARCH("music/faith", N3703)),"faith",ISNUMBER(SEARCH("music/indie rock", N3703)),"indie rock",ISNUMBER(SEARCH("music/jazz", N3703)),"jazz",ISNUMBER(SEARCH("music/metal", N3703)),"metal",ISNUMBER(SEARCH("music/pop", N3703)),"pop",ISNUMBER(SEARCH("music/rock", N3703)),"rock",ISNUMBER(SEARCH("music/world music", N3703)),"world music",ISNUMBER(SEARCH("journalism/audio", N3703)),"audio",ISNUMBER(SEARCH("photography/nature", N3703)),"nature",ISNUMBER(SEARCH("photography/people", N3703)),"people",ISNUMBER(SEARCH("photography/photobooks", N3703)),"photobooks",ISNUMBER(SEARCH("photography/places", N3703)),"places",ISNUMBER(SEARCH("publishing/art books", N3703)),"art books",ISNUMBER(SEARCH("publishing/children's books", N3703)),"children's books",ISNUMBER(SEARCH("publishing/fiction", N3703)),"fiction",ISNUMBER(SEARCH("publishing/nonfiction", N3703)),"nonfiction",ISNUMBER(SEARCH("publishing/radio &amp; podcasts", N3703)),"radio &amp; podcasts",ISNUMBER(SEARCH("publishing/translations", N3703)),"translations",ISNUMBER(SEARCH("technology/gadgets", N3703)),"gadgets",ISNUMBER(SEARCH("technology/hardware", N3703)),"hardware",ISNUMBER(SEARCH("technology/makerspaces", N3703)),"makerspaces",ISNUMBER(SEARCH("technology/space exploration", N3703)),"space exploration",ISNUMBER(SEARCH("technology/wearables", N3703)),"wearables",ISNUMBER(SEARCH("technology/web", N3703)),"web",ISNUMBER(SEARCH("theater/musical", N3703)),"musical",ISNUMBER(SEARCH("theater/plays", N3703)),"plays",ISNUMBER(SEARCH("theater/spaces", N3703)),"spaces")</f>
        <v>plays</v>
      </c>
      <c r="S3703" s="6">
        <f t="shared" si="288"/>
        <v>42129.541585648149</v>
      </c>
      <c r="T3703" s="6">
        <f t="shared" si="289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tr">
        <f t="shared" si="287"/>
        <v>theater</v>
      </c>
      <c r="R3704" t="str" cm="1">
        <f t="array" ref="R3704">_xlfn.IFS(ISNUMBER(SEARCH("film &amp; video/television", N3704)),"television",ISNUMBER(SEARCH("film &amp; video/animation", N3704)),"animation",ISNUMBER(SEARCH("film &amp; video/documentary", N3704)),"documentary",ISNUMBER(SEARCH("film &amp; video/drama", N3704)),"drama",ISNUMBER(SEARCH("film &amp; video/science fiction", N3704)),"science fiction",ISNUMBER(SEARCH("film &amp; video/shorts", N3704)),"shorts",ISNUMBER(SEARCH("food/food trucks", N3704)),"food trucks",ISNUMBER(SEARCH("food/restaurants", N3704)),"restaurants",ISNUMBER(SEARCH("food/small batch", N3704)),"small batch",ISNUMBER(SEARCH("games/mobile games", N3704)),"mobile games",ISNUMBER(SEARCH("games/tabletop games", N3704)),"tabletop games",ISNUMBER(SEARCH("games/video games", N3704)),"video games",ISNUMBER(SEARCH("music/classical music", N3704)),"classical music",ISNUMBER(SEARCH("music/electronic music", N3704)),"electronic music",ISNUMBER(SEARCH("music/faith", N3704)),"faith",ISNUMBER(SEARCH("music/indie rock", N3704)),"indie rock",ISNUMBER(SEARCH("music/jazz", N3704)),"jazz",ISNUMBER(SEARCH("music/metal", N3704)),"metal",ISNUMBER(SEARCH("music/pop", N3704)),"pop",ISNUMBER(SEARCH("music/rock", N3704)),"rock",ISNUMBER(SEARCH("music/world music", N3704)),"world music",ISNUMBER(SEARCH("journalism/audio", N3704)),"audio",ISNUMBER(SEARCH("photography/nature", N3704)),"nature",ISNUMBER(SEARCH("photography/people", N3704)),"people",ISNUMBER(SEARCH("photography/photobooks", N3704)),"photobooks",ISNUMBER(SEARCH("photography/places", N3704)),"places",ISNUMBER(SEARCH("publishing/art books", N3704)),"art books",ISNUMBER(SEARCH("publishing/children's books", N3704)),"children's books",ISNUMBER(SEARCH("publishing/fiction", N3704)),"fiction",ISNUMBER(SEARCH("publishing/nonfiction", N3704)),"nonfiction",ISNUMBER(SEARCH("publishing/radio &amp; podcasts", N3704)),"radio &amp; podcasts",ISNUMBER(SEARCH("publishing/translations", N3704)),"translations",ISNUMBER(SEARCH("technology/gadgets", N3704)),"gadgets",ISNUMBER(SEARCH("technology/hardware", N3704)),"hardware",ISNUMBER(SEARCH("technology/makerspaces", N3704)),"makerspaces",ISNUMBER(SEARCH("technology/space exploration", N3704)),"space exploration",ISNUMBER(SEARCH("technology/wearables", N3704)),"wearables",ISNUMBER(SEARCH("technology/web", N3704)),"web",ISNUMBER(SEARCH("theater/musical", N3704)),"musical",ISNUMBER(SEARCH("theater/plays", N3704)),"plays",ISNUMBER(SEARCH("theater/spaces", N3704)),"spaces")</f>
        <v>plays</v>
      </c>
      <c r="S3704" s="6">
        <f t="shared" si="288"/>
        <v>42524.53800925926</v>
      </c>
      <c r="T3704" s="6">
        <f t="shared" si="289"/>
        <v>42561.957638888889</v>
      </c>
    </row>
    <row r="3705" spans="1:20" ht="48" hidden="1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tr">
        <f t="shared" si="287"/>
        <v>theater</v>
      </c>
      <c r="R3705" t="str" cm="1">
        <f t="array" ref="R3705">_xlfn.IFS(ISNUMBER(SEARCH("film &amp; video/television", N3705)),"television",ISNUMBER(SEARCH("film &amp; video/animation", N3705)),"animation",ISNUMBER(SEARCH("film &amp; video/documentary", N3705)),"documentary",ISNUMBER(SEARCH("film &amp; video/drama", N3705)),"drama",ISNUMBER(SEARCH("film &amp; video/science fiction", N3705)),"science fiction",ISNUMBER(SEARCH("film &amp; video/shorts", N3705)),"shorts",ISNUMBER(SEARCH("food/food trucks", N3705)),"food trucks",ISNUMBER(SEARCH("food/restaurants", N3705)),"restaurants",ISNUMBER(SEARCH("food/small batch", N3705)),"small batch",ISNUMBER(SEARCH("games/mobile games", N3705)),"mobile games",ISNUMBER(SEARCH("games/tabletop games", N3705)),"tabletop games",ISNUMBER(SEARCH("games/video games", N3705)),"video games",ISNUMBER(SEARCH("music/classical music", N3705)),"classical music",ISNUMBER(SEARCH("music/electronic music", N3705)),"electronic music",ISNUMBER(SEARCH("music/faith", N3705)),"faith",ISNUMBER(SEARCH("music/indie rock", N3705)),"indie rock",ISNUMBER(SEARCH("music/jazz", N3705)),"jazz",ISNUMBER(SEARCH("music/metal", N3705)),"metal",ISNUMBER(SEARCH("music/pop", N3705)),"pop",ISNUMBER(SEARCH("music/rock", N3705)),"rock",ISNUMBER(SEARCH("music/world music", N3705)),"world music",ISNUMBER(SEARCH("journalism/audio", N3705)),"audio",ISNUMBER(SEARCH("photography/nature", N3705)),"nature",ISNUMBER(SEARCH("photography/people", N3705)),"people",ISNUMBER(SEARCH("photography/photobooks", N3705)),"photobooks",ISNUMBER(SEARCH("photography/places", N3705)),"places",ISNUMBER(SEARCH("publishing/art books", N3705)),"art books",ISNUMBER(SEARCH("publishing/children's books", N3705)),"children's books",ISNUMBER(SEARCH("publishing/fiction", N3705)),"fiction",ISNUMBER(SEARCH("publishing/nonfiction", N3705)),"nonfiction",ISNUMBER(SEARCH("publishing/radio &amp; podcasts", N3705)),"radio &amp; podcasts",ISNUMBER(SEARCH("publishing/translations", N3705)),"translations",ISNUMBER(SEARCH("technology/gadgets", N3705)),"gadgets",ISNUMBER(SEARCH("technology/hardware", N3705)),"hardware",ISNUMBER(SEARCH("technology/makerspaces", N3705)),"makerspaces",ISNUMBER(SEARCH("technology/space exploration", N3705)),"space exploration",ISNUMBER(SEARCH("technology/wearables", N3705)),"wearables",ISNUMBER(SEARCH("technology/web", N3705)),"web",ISNUMBER(SEARCH("theater/musical", N3705)),"musical",ISNUMBER(SEARCH("theater/plays", N3705)),"plays",ISNUMBER(SEARCH("theater/spaces", N3705)),"spaces")</f>
        <v>plays</v>
      </c>
      <c r="S3705" s="6">
        <f t="shared" si="288"/>
        <v>42556.504490740743</v>
      </c>
      <c r="T3705" s="6">
        <f t="shared" si="289"/>
        <v>42595.290972222225</v>
      </c>
    </row>
    <row r="3706" spans="1:20" ht="48" hidden="1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tr">
        <f t="shared" si="287"/>
        <v>theater</v>
      </c>
      <c r="R3706" t="str" cm="1">
        <f t="array" ref="R3706">_xlfn.IFS(ISNUMBER(SEARCH("film &amp; video/television", N3706)),"television",ISNUMBER(SEARCH("film &amp; video/animation", N3706)),"animation",ISNUMBER(SEARCH("film &amp; video/documentary", N3706)),"documentary",ISNUMBER(SEARCH("film &amp; video/drama", N3706)),"drama",ISNUMBER(SEARCH("film &amp; video/science fiction", N3706)),"science fiction",ISNUMBER(SEARCH("film &amp; video/shorts", N3706)),"shorts",ISNUMBER(SEARCH("food/food trucks", N3706)),"food trucks",ISNUMBER(SEARCH("food/restaurants", N3706)),"restaurants",ISNUMBER(SEARCH("food/small batch", N3706)),"small batch",ISNUMBER(SEARCH("games/mobile games", N3706)),"mobile games",ISNUMBER(SEARCH("games/tabletop games", N3706)),"tabletop games",ISNUMBER(SEARCH("games/video games", N3706)),"video games",ISNUMBER(SEARCH("music/classical music", N3706)),"classical music",ISNUMBER(SEARCH("music/electronic music", N3706)),"electronic music",ISNUMBER(SEARCH("music/faith", N3706)),"faith",ISNUMBER(SEARCH("music/indie rock", N3706)),"indie rock",ISNUMBER(SEARCH("music/jazz", N3706)),"jazz",ISNUMBER(SEARCH("music/metal", N3706)),"metal",ISNUMBER(SEARCH("music/pop", N3706)),"pop",ISNUMBER(SEARCH("music/rock", N3706)),"rock",ISNUMBER(SEARCH("music/world music", N3706)),"world music",ISNUMBER(SEARCH("journalism/audio", N3706)),"audio",ISNUMBER(SEARCH("photography/nature", N3706)),"nature",ISNUMBER(SEARCH("photography/people", N3706)),"people",ISNUMBER(SEARCH("photography/photobooks", N3706)),"photobooks",ISNUMBER(SEARCH("photography/places", N3706)),"places",ISNUMBER(SEARCH("publishing/art books", N3706)),"art books",ISNUMBER(SEARCH("publishing/children's books", N3706)),"children's books",ISNUMBER(SEARCH("publishing/fiction", N3706)),"fiction",ISNUMBER(SEARCH("publishing/nonfiction", N3706)),"nonfiction",ISNUMBER(SEARCH("publishing/radio &amp; podcasts", N3706)),"radio &amp; podcasts",ISNUMBER(SEARCH("publishing/translations", N3706)),"translations",ISNUMBER(SEARCH("technology/gadgets", N3706)),"gadgets",ISNUMBER(SEARCH("technology/hardware", N3706)),"hardware",ISNUMBER(SEARCH("technology/makerspaces", N3706)),"makerspaces",ISNUMBER(SEARCH("technology/space exploration", N3706)),"space exploration",ISNUMBER(SEARCH("technology/wearables", N3706)),"wearables",ISNUMBER(SEARCH("technology/web", N3706)),"web",ISNUMBER(SEARCH("theater/musical", N3706)),"musical",ISNUMBER(SEARCH("theater/plays", N3706)),"plays",ISNUMBER(SEARCH("theater/spaces", N3706)),"spaces")</f>
        <v>plays</v>
      </c>
      <c r="S3706" s="6">
        <f t="shared" si="288"/>
        <v>42461.689745370371</v>
      </c>
      <c r="T3706" s="6">
        <f t="shared" si="289"/>
        <v>42521.689745370371</v>
      </c>
    </row>
    <row r="3707" spans="1:20" ht="48" hidden="1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tr">
        <f t="shared" si="287"/>
        <v>theater</v>
      </c>
      <c r="R3707" t="str" cm="1">
        <f t="array" ref="R3707">_xlfn.IFS(ISNUMBER(SEARCH("film &amp; video/television", N3707)),"television",ISNUMBER(SEARCH("film &amp; video/animation", N3707)),"animation",ISNUMBER(SEARCH("film &amp; video/documentary", N3707)),"documentary",ISNUMBER(SEARCH("film &amp; video/drama", N3707)),"drama",ISNUMBER(SEARCH("film &amp; video/science fiction", N3707)),"science fiction",ISNUMBER(SEARCH("film &amp; video/shorts", N3707)),"shorts",ISNUMBER(SEARCH("food/food trucks", N3707)),"food trucks",ISNUMBER(SEARCH("food/restaurants", N3707)),"restaurants",ISNUMBER(SEARCH("food/small batch", N3707)),"small batch",ISNUMBER(SEARCH("games/mobile games", N3707)),"mobile games",ISNUMBER(SEARCH("games/tabletop games", N3707)),"tabletop games",ISNUMBER(SEARCH("games/video games", N3707)),"video games",ISNUMBER(SEARCH("music/classical music", N3707)),"classical music",ISNUMBER(SEARCH("music/electronic music", N3707)),"electronic music",ISNUMBER(SEARCH("music/faith", N3707)),"faith",ISNUMBER(SEARCH("music/indie rock", N3707)),"indie rock",ISNUMBER(SEARCH("music/jazz", N3707)),"jazz",ISNUMBER(SEARCH("music/metal", N3707)),"metal",ISNUMBER(SEARCH("music/pop", N3707)),"pop",ISNUMBER(SEARCH("music/rock", N3707)),"rock",ISNUMBER(SEARCH("music/world music", N3707)),"world music",ISNUMBER(SEARCH("journalism/audio", N3707)),"audio",ISNUMBER(SEARCH("photography/nature", N3707)),"nature",ISNUMBER(SEARCH("photography/people", N3707)),"people",ISNUMBER(SEARCH("photography/photobooks", N3707)),"photobooks",ISNUMBER(SEARCH("photography/places", N3707)),"places",ISNUMBER(SEARCH("publishing/art books", N3707)),"art books",ISNUMBER(SEARCH("publishing/children's books", N3707)),"children's books",ISNUMBER(SEARCH("publishing/fiction", N3707)),"fiction",ISNUMBER(SEARCH("publishing/nonfiction", N3707)),"nonfiction",ISNUMBER(SEARCH("publishing/radio &amp; podcasts", N3707)),"radio &amp; podcasts",ISNUMBER(SEARCH("publishing/translations", N3707)),"translations",ISNUMBER(SEARCH("technology/gadgets", N3707)),"gadgets",ISNUMBER(SEARCH("technology/hardware", N3707)),"hardware",ISNUMBER(SEARCH("technology/makerspaces", N3707)),"makerspaces",ISNUMBER(SEARCH("technology/space exploration", N3707)),"space exploration",ISNUMBER(SEARCH("technology/wearables", N3707)),"wearables",ISNUMBER(SEARCH("technology/web", N3707)),"web",ISNUMBER(SEARCH("theater/musical", N3707)),"musical",ISNUMBER(SEARCH("theater/plays", N3707)),"plays",ISNUMBER(SEARCH("theater/spaces", N3707)),"spaces")</f>
        <v>plays</v>
      </c>
      <c r="S3707" s="6">
        <f t="shared" si="288"/>
        <v>41792.542986111112</v>
      </c>
      <c r="T3707" s="6">
        <f t="shared" si="289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tr">
        <f t="shared" si="287"/>
        <v>theater</v>
      </c>
      <c r="R3708" t="str" cm="1">
        <f t="array" ref="R3708">_xlfn.IFS(ISNUMBER(SEARCH("film &amp; video/television", N3708)),"television",ISNUMBER(SEARCH("film &amp; video/animation", N3708)),"animation",ISNUMBER(SEARCH("film &amp; video/documentary", N3708)),"documentary",ISNUMBER(SEARCH("film &amp; video/drama", N3708)),"drama",ISNUMBER(SEARCH("film &amp; video/science fiction", N3708)),"science fiction",ISNUMBER(SEARCH("film &amp; video/shorts", N3708)),"shorts",ISNUMBER(SEARCH("food/food trucks", N3708)),"food trucks",ISNUMBER(SEARCH("food/restaurants", N3708)),"restaurants",ISNUMBER(SEARCH("food/small batch", N3708)),"small batch",ISNUMBER(SEARCH("games/mobile games", N3708)),"mobile games",ISNUMBER(SEARCH("games/tabletop games", N3708)),"tabletop games",ISNUMBER(SEARCH("games/video games", N3708)),"video games",ISNUMBER(SEARCH("music/classical music", N3708)),"classical music",ISNUMBER(SEARCH("music/electronic music", N3708)),"electronic music",ISNUMBER(SEARCH("music/faith", N3708)),"faith",ISNUMBER(SEARCH("music/indie rock", N3708)),"indie rock",ISNUMBER(SEARCH("music/jazz", N3708)),"jazz",ISNUMBER(SEARCH("music/metal", N3708)),"metal",ISNUMBER(SEARCH("music/pop", N3708)),"pop",ISNUMBER(SEARCH("music/rock", N3708)),"rock",ISNUMBER(SEARCH("music/world music", N3708)),"world music",ISNUMBER(SEARCH("journalism/audio", N3708)),"audio",ISNUMBER(SEARCH("photography/nature", N3708)),"nature",ISNUMBER(SEARCH("photography/people", N3708)),"people",ISNUMBER(SEARCH("photography/photobooks", N3708)),"photobooks",ISNUMBER(SEARCH("photography/places", N3708)),"places",ISNUMBER(SEARCH("publishing/art books", N3708)),"art books",ISNUMBER(SEARCH("publishing/children's books", N3708)),"children's books",ISNUMBER(SEARCH("publishing/fiction", N3708)),"fiction",ISNUMBER(SEARCH("publishing/nonfiction", N3708)),"nonfiction",ISNUMBER(SEARCH("publishing/radio &amp; podcasts", N3708)),"radio &amp; podcasts",ISNUMBER(SEARCH("publishing/translations", N3708)),"translations",ISNUMBER(SEARCH("technology/gadgets", N3708)),"gadgets",ISNUMBER(SEARCH("technology/hardware", N3708)),"hardware",ISNUMBER(SEARCH("technology/makerspaces", N3708)),"makerspaces",ISNUMBER(SEARCH("technology/space exploration", N3708)),"space exploration",ISNUMBER(SEARCH("technology/wearables", N3708)),"wearables",ISNUMBER(SEARCH("technology/web", N3708)),"web",ISNUMBER(SEARCH("theater/musical", N3708)),"musical",ISNUMBER(SEARCH("theater/plays", N3708)),"plays",ISNUMBER(SEARCH("theater/spaces", N3708)),"spaces")</f>
        <v>plays</v>
      </c>
      <c r="S3708" s="6">
        <f t="shared" si="288"/>
        <v>41879.913761574076</v>
      </c>
      <c r="T3708" s="6">
        <f t="shared" si="289"/>
        <v>41894.913761574076</v>
      </c>
    </row>
    <row r="3709" spans="1:20" ht="32" hidden="1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tr">
        <f t="shared" si="287"/>
        <v>theater</v>
      </c>
      <c r="R3709" t="str" cm="1">
        <f t="array" ref="R3709">_xlfn.IFS(ISNUMBER(SEARCH("film &amp; video/television", N3709)),"television",ISNUMBER(SEARCH("film &amp; video/animation", N3709)),"animation",ISNUMBER(SEARCH("film &amp; video/documentary", N3709)),"documentary",ISNUMBER(SEARCH("film &amp; video/drama", N3709)),"drama",ISNUMBER(SEARCH("film &amp; video/science fiction", N3709)),"science fiction",ISNUMBER(SEARCH("film &amp; video/shorts", N3709)),"shorts",ISNUMBER(SEARCH("food/food trucks", N3709)),"food trucks",ISNUMBER(SEARCH("food/restaurants", N3709)),"restaurants",ISNUMBER(SEARCH("food/small batch", N3709)),"small batch",ISNUMBER(SEARCH("games/mobile games", N3709)),"mobile games",ISNUMBER(SEARCH("games/tabletop games", N3709)),"tabletop games",ISNUMBER(SEARCH("games/video games", N3709)),"video games",ISNUMBER(SEARCH("music/classical music", N3709)),"classical music",ISNUMBER(SEARCH("music/electronic music", N3709)),"electronic music",ISNUMBER(SEARCH("music/faith", N3709)),"faith",ISNUMBER(SEARCH("music/indie rock", N3709)),"indie rock",ISNUMBER(SEARCH("music/jazz", N3709)),"jazz",ISNUMBER(SEARCH("music/metal", N3709)),"metal",ISNUMBER(SEARCH("music/pop", N3709)),"pop",ISNUMBER(SEARCH("music/rock", N3709)),"rock",ISNUMBER(SEARCH("music/world music", N3709)),"world music",ISNUMBER(SEARCH("journalism/audio", N3709)),"audio",ISNUMBER(SEARCH("photography/nature", N3709)),"nature",ISNUMBER(SEARCH("photography/people", N3709)),"people",ISNUMBER(SEARCH("photography/photobooks", N3709)),"photobooks",ISNUMBER(SEARCH("photography/places", N3709)),"places",ISNUMBER(SEARCH("publishing/art books", N3709)),"art books",ISNUMBER(SEARCH("publishing/children's books", N3709)),"children's books",ISNUMBER(SEARCH("publishing/fiction", N3709)),"fiction",ISNUMBER(SEARCH("publishing/nonfiction", N3709)),"nonfiction",ISNUMBER(SEARCH("publishing/radio &amp; podcasts", N3709)),"radio &amp; podcasts",ISNUMBER(SEARCH("publishing/translations", N3709)),"translations",ISNUMBER(SEARCH("technology/gadgets", N3709)),"gadgets",ISNUMBER(SEARCH("technology/hardware", N3709)),"hardware",ISNUMBER(SEARCH("technology/makerspaces", N3709)),"makerspaces",ISNUMBER(SEARCH("technology/space exploration", N3709)),"space exploration",ISNUMBER(SEARCH("technology/wearables", N3709)),"wearables",ISNUMBER(SEARCH("technology/web", N3709)),"web",ISNUMBER(SEARCH("theater/musical", N3709)),"musical",ISNUMBER(SEARCH("theater/plays", N3709)),"plays",ISNUMBER(SEARCH("theater/spaces", N3709)),"spaces")</f>
        <v>plays</v>
      </c>
      <c r="S3709" s="6">
        <f t="shared" si="288"/>
        <v>42552.048356481479</v>
      </c>
      <c r="T3709" s="6">
        <f t="shared" si="289"/>
        <v>42573.226388888885</v>
      </c>
    </row>
    <row r="3710" spans="1:20" ht="48" hidden="1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tr">
        <f t="shared" si="287"/>
        <v>theater</v>
      </c>
      <c r="R3710" t="str" cm="1">
        <f t="array" ref="R3710">_xlfn.IFS(ISNUMBER(SEARCH("film &amp; video/television", N3710)),"television",ISNUMBER(SEARCH("film &amp; video/animation", N3710)),"animation",ISNUMBER(SEARCH("film &amp; video/documentary", N3710)),"documentary",ISNUMBER(SEARCH("film &amp; video/drama", N3710)),"drama",ISNUMBER(SEARCH("film &amp; video/science fiction", N3710)),"science fiction",ISNUMBER(SEARCH("film &amp; video/shorts", N3710)),"shorts",ISNUMBER(SEARCH("food/food trucks", N3710)),"food trucks",ISNUMBER(SEARCH("food/restaurants", N3710)),"restaurants",ISNUMBER(SEARCH("food/small batch", N3710)),"small batch",ISNUMBER(SEARCH("games/mobile games", N3710)),"mobile games",ISNUMBER(SEARCH("games/tabletop games", N3710)),"tabletop games",ISNUMBER(SEARCH("games/video games", N3710)),"video games",ISNUMBER(SEARCH("music/classical music", N3710)),"classical music",ISNUMBER(SEARCH("music/electronic music", N3710)),"electronic music",ISNUMBER(SEARCH("music/faith", N3710)),"faith",ISNUMBER(SEARCH("music/indie rock", N3710)),"indie rock",ISNUMBER(SEARCH("music/jazz", N3710)),"jazz",ISNUMBER(SEARCH("music/metal", N3710)),"metal",ISNUMBER(SEARCH("music/pop", N3710)),"pop",ISNUMBER(SEARCH("music/rock", N3710)),"rock",ISNUMBER(SEARCH("music/world music", N3710)),"world music",ISNUMBER(SEARCH("journalism/audio", N3710)),"audio",ISNUMBER(SEARCH("photography/nature", N3710)),"nature",ISNUMBER(SEARCH("photography/people", N3710)),"people",ISNUMBER(SEARCH("photography/photobooks", N3710)),"photobooks",ISNUMBER(SEARCH("photography/places", N3710)),"places",ISNUMBER(SEARCH("publishing/art books", N3710)),"art books",ISNUMBER(SEARCH("publishing/children's books", N3710)),"children's books",ISNUMBER(SEARCH("publishing/fiction", N3710)),"fiction",ISNUMBER(SEARCH("publishing/nonfiction", N3710)),"nonfiction",ISNUMBER(SEARCH("publishing/radio &amp; podcasts", N3710)),"radio &amp; podcasts",ISNUMBER(SEARCH("publishing/translations", N3710)),"translations",ISNUMBER(SEARCH("technology/gadgets", N3710)),"gadgets",ISNUMBER(SEARCH("technology/hardware", N3710)),"hardware",ISNUMBER(SEARCH("technology/makerspaces", N3710)),"makerspaces",ISNUMBER(SEARCH("technology/space exploration", N3710)),"space exploration",ISNUMBER(SEARCH("technology/wearables", N3710)),"wearables",ISNUMBER(SEARCH("technology/web", N3710)),"web",ISNUMBER(SEARCH("theater/musical", N3710)),"musical",ISNUMBER(SEARCH("theater/plays", N3710)),"plays",ISNUMBER(SEARCH("theater/spaces", N3710)),"spaces")</f>
        <v>plays</v>
      </c>
      <c r="S3710" s="6">
        <f t="shared" si="288"/>
        <v>41810.142199074071</v>
      </c>
      <c r="T3710" s="6">
        <f t="shared" si="289"/>
        <v>41824.142199074071</v>
      </c>
    </row>
    <row r="3711" spans="1:20" ht="48" hidden="1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tr">
        <f t="shared" si="287"/>
        <v>theater</v>
      </c>
      <c r="R3711" t="str" cm="1">
        <f t="array" ref="R3711">_xlfn.IFS(ISNUMBER(SEARCH("film &amp; video/television", N3711)),"television",ISNUMBER(SEARCH("film &amp; video/animation", N3711)),"animation",ISNUMBER(SEARCH("film &amp; video/documentary", N3711)),"documentary",ISNUMBER(SEARCH("film &amp; video/drama", N3711)),"drama",ISNUMBER(SEARCH("film &amp; video/science fiction", N3711)),"science fiction",ISNUMBER(SEARCH("film &amp; video/shorts", N3711)),"shorts",ISNUMBER(SEARCH("food/food trucks", N3711)),"food trucks",ISNUMBER(SEARCH("food/restaurants", N3711)),"restaurants",ISNUMBER(SEARCH("food/small batch", N3711)),"small batch",ISNUMBER(SEARCH("games/mobile games", N3711)),"mobile games",ISNUMBER(SEARCH("games/tabletop games", N3711)),"tabletop games",ISNUMBER(SEARCH("games/video games", N3711)),"video games",ISNUMBER(SEARCH("music/classical music", N3711)),"classical music",ISNUMBER(SEARCH("music/electronic music", N3711)),"electronic music",ISNUMBER(SEARCH("music/faith", N3711)),"faith",ISNUMBER(SEARCH("music/indie rock", N3711)),"indie rock",ISNUMBER(SEARCH("music/jazz", N3711)),"jazz",ISNUMBER(SEARCH("music/metal", N3711)),"metal",ISNUMBER(SEARCH("music/pop", N3711)),"pop",ISNUMBER(SEARCH("music/rock", N3711)),"rock",ISNUMBER(SEARCH("music/world music", N3711)),"world music",ISNUMBER(SEARCH("journalism/audio", N3711)),"audio",ISNUMBER(SEARCH("photography/nature", N3711)),"nature",ISNUMBER(SEARCH("photography/people", N3711)),"people",ISNUMBER(SEARCH("photography/photobooks", N3711)),"photobooks",ISNUMBER(SEARCH("photography/places", N3711)),"places",ISNUMBER(SEARCH("publishing/art books", N3711)),"art books",ISNUMBER(SEARCH("publishing/children's books", N3711)),"children's books",ISNUMBER(SEARCH("publishing/fiction", N3711)),"fiction",ISNUMBER(SEARCH("publishing/nonfiction", N3711)),"nonfiction",ISNUMBER(SEARCH("publishing/radio &amp; podcasts", N3711)),"radio &amp; podcasts",ISNUMBER(SEARCH("publishing/translations", N3711)),"translations",ISNUMBER(SEARCH("technology/gadgets", N3711)),"gadgets",ISNUMBER(SEARCH("technology/hardware", N3711)),"hardware",ISNUMBER(SEARCH("technology/makerspaces", N3711)),"makerspaces",ISNUMBER(SEARCH("technology/space exploration", N3711)),"space exploration",ISNUMBER(SEARCH("technology/wearables", N3711)),"wearables",ISNUMBER(SEARCH("technology/web", N3711)),"web",ISNUMBER(SEARCH("theater/musical", N3711)),"musical",ISNUMBER(SEARCH("theater/plays", N3711)),"plays",ISNUMBER(SEARCH("theater/spaces", N3711)),"spaces")</f>
        <v>plays</v>
      </c>
      <c r="S3711" s="6">
        <f t="shared" si="288"/>
        <v>41785.707708333335</v>
      </c>
      <c r="T3711" s="6">
        <f t="shared" si="289"/>
        <v>41815.707708333335</v>
      </c>
    </row>
    <row r="3712" spans="1:20" ht="32" hidden="1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tr">
        <f t="shared" si="287"/>
        <v>theater</v>
      </c>
      <c r="R3712" t="str" cm="1">
        <f t="array" ref="R3712">_xlfn.IFS(ISNUMBER(SEARCH("film &amp; video/television", N3712)),"television",ISNUMBER(SEARCH("film &amp; video/animation", N3712)),"animation",ISNUMBER(SEARCH("film &amp; video/documentary", N3712)),"documentary",ISNUMBER(SEARCH("film &amp; video/drama", N3712)),"drama",ISNUMBER(SEARCH("film &amp; video/science fiction", N3712)),"science fiction",ISNUMBER(SEARCH("film &amp; video/shorts", N3712)),"shorts",ISNUMBER(SEARCH("food/food trucks", N3712)),"food trucks",ISNUMBER(SEARCH("food/restaurants", N3712)),"restaurants",ISNUMBER(SEARCH("food/small batch", N3712)),"small batch",ISNUMBER(SEARCH("games/mobile games", N3712)),"mobile games",ISNUMBER(SEARCH("games/tabletop games", N3712)),"tabletop games",ISNUMBER(SEARCH("games/video games", N3712)),"video games",ISNUMBER(SEARCH("music/classical music", N3712)),"classical music",ISNUMBER(SEARCH("music/electronic music", N3712)),"electronic music",ISNUMBER(SEARCH("music/faith", N3712)),"faith",ISNUMBER(SEARCH("music/indie rock", N3712)),"indie rock",ISNUMBER(SEARCH("music/jazz", N3712)),"jazz",ISNUMBER(SEARCH("music/metal", N3712)),"metal",ISNUMBER(SEARCH("music/pop", N3712)),"pop",ISNUMBER(SEARCH("music/rock", N3712)),"rock",ISNUMBER(SEARCH("music/world music", N3712)),"world music",ISNUMBER(SEARCH("journalism/audio", N3712)),"audio",ISNUMBER(SEARCH("photography/nature", N3712)),"nature",ISNUMBER(SEARCH("photography/people", N3712)),"people",ISNUMBER(SEARCH("photography/photobooks", N3712)),"photobooks",ISNUMBER(SEARCH("photography/places", N3712)),"places",ISNUMBER(SEARCH("publishing/art books", N3712)),"art books",ISNUMBER(SEARCH("publishing/children's books", N3712)),"children's books",ISNUMBER(SEARCH("publishing/fiction", N3712)),"fiction",ISNUMBER(SEARCH("publishing/nonfiction", N3712)),"nonfiction",ISNUMBER(SEARCH("publishing/radio &amp; podcasts", N3712)),"radio &amp; podcasts",ISNUMBER(SEARCH("publishing/translations", N3712)),"translations",ISNUMBER(SEARCH("technology/gadgets", N3712)),"gadgets",ISNUMBER(SEARCH("technology/hardware", N3712)),"hardware",ISNUMBER(SEARCH("technology/makerspaces", N3712)),"makerspaces",ISNUMBER(SEARCH("technology/space exploration", N3712)),"space exploration",ISNUMBER(SEARCH("technology/wearables", N3712)),"wearables",ISNUMBER(SEARCH("technology/web", N3712)),"web",ISNUMBER(SEARCH("theater/musical", N3712)),"musical",ISNUMBER(SEARCH("theater/plays", N3712)),"plays",ISNUMBER(SEARCH("theater/spaces", N3712)),"spaces")</f>
        <v>plays</v>
      </c>
      <c r="S3712" s="6">
        <f t="shared" si="288"/>
        <v>42072.576249999998</v>
      </c>
      <c r="T3712" s="6">
        <f t="shared" si="289"/>
        <v>42097.576249999998</v>
      </c>
    </row>
    <row r="3713" spans="1:20" ht="32" hidden="1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tr">
        <f t="shared" si="287"/>
        <v>theater</v>
      </c>
      <c r="R3713" t="str" cm="1">
        <f t="array" ref="R3713">_xlfn.IFS(ISNUMBER(SEARCH("film &amp; video/television", N3713)),"television",ISNUMBER(SEARCH("film &amp; video/animation", N3713)),"animation",ISNUMBER(SEARCH("film &amp; video/documentary", N3713)),"documentary",ISNUMBER(SEARCH("film &amp; video/drama", N3713)),"drama",ISNUMBER(SEARCH("film &amp; video/science fiction", N3713)),"science fiction",ISNUMBER(SEARCH("film &amp; video/shorts", N3713)),"shorts",ISNUMBER(SEARCH("food/food trucks", N3713)),"food trucks",ISNUMBER(SEARCH("food/restaurants", N3713)),"restaurants",ISNUMBER(SEARCH("food/small batch", N3713)),"small batch",ISNUMBER(SEARCH("games/mobile games", N3713)),"mobile games",ISNUMBER(SEARCH("games/tabletop games", N3713)),"tabletop games",ISNUMBER(SEARCH("games/video games", N3713)),"video games",ISNUMBER(SEARCH("music/classical music", N3713)),"classical music",ISNUMBER(SEARCH("music/electronic music", N3713)),"electronic music",ISNUMBER(SEARCH("music/faith", N3713)),"faith",ISNUMBER(SEARCH("music/indie rock", N3713)),"indie rock",ISNUMBER(SEARCH("music/jazz", N3713)),"jazz",ISNUMBER(SEARCH("music/metal", N3713)),"metal",ISNUMBER(SEARCH("music/pop", N3713)),"pop",ISNUMBER(SEARCH("music/rock", N3713)),"rock",ISNUMBER(SEARCH("music/world music", N3713)),"world music",ISNUMBER(SEARCH("journalism/audio", N3713)),"audio",ISNUMBER(SEARCH("photography/nature", N3713)),"nature",ISNUMBER(SEARCH("photography/people", N3713)),"people",ISNUMBER(SEARCH("photography/photobooks", N3713)),"photobooks",ISNUMBER(SEARCH("photography/places", N3713)),"places",ISNUMBER(SEARCH("publishing/art books", N3713)),"art books",ISNUMBER(SEARCH("publishing/children's books", N3713)),"children's books",ISNUMBER(SEARCH("publishing/fiction", N3713)),"fiction",ISNUMBER(SEARCH("publishing/nonfiction", N3713)),"nonfiction",ISNUMBER(SEARCH("publishing/radio &amp; podcasts", N3713)),"radio &amp; podcasts",ISNUMBER(SEARCH("publishing/translations", N3713)),"translations",ISNUMBER(SEARCH("technology/gadgets", N3713)),"gadgets",ISNUMBER(SEARCH("technology/hardware", N3713)),"hardware",ISNUMBER(SEARCH("technology/makerspaces", N3713)),"makerspaces",ISNUMBER(SEARCH("technology/space exploration", N3713)),"space exploration",ISNUMBER(SEARCH("technology/wearables", N3713)),"wearables",ISNUMBER(SEARCH("technology/web", N3713)),"web",ISNUMBER(SEARCH("theater/musical", N3713)),"musical",ISNUMBER(SEARCH("theater/plays", N3713)),"plays",ISNUMBER(SEARCH("theater/spaces", N3713)),"spaces")</f>
        <v>plays</v>
      </c>
      <c r="S3713" s="6">
        <f t="shared" si="288"/>
        <v>41779.724224537036</v>
      </c>
      <c r="T3713" s="6">
        <f t="shared" si="289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>
        <f t="shared" si="286"/>
        <v>110.86538461538461</v>
      </c>
      <c r="Q3714" t="str">
        <f t="shared" si="287"/>
        <v>theater</v>
      </c>
      <c r="R3714" t="str" cm="1">
        <f t="array" ref="R3714">_xlfn.IFS(ISNUMBER(SEARCH("film &amp; video/television", N3714)),"television",ISNUMBER(SEARCH("film &amp; video/animation", N3714)),"animation",ISNUMBER(SEARCH("film &amp; video/documentary", N3714)),"documentary",ISNUMBER(SEARCH("film &amp; video/drama", N3714)),"drama",ISNUMBER(SEARCH("film &amp; video/science fiction", N3714)),"science fiction",ISNUMBER(SEARCH("film &amp; video/shorts", N3714)),"shorts",ISNUMBER(SEARCH("food/food trucks", N3714)),"food trucks",ISNUMBER(SEARCH("food/restaurants", N3714)),"restaurants",ISNUMBER(SEARCH("food/small batch", N3714)),"small batch",ISNUMBER(SEARCH("games/mobile games", N3714)),"mobile games",ISNUMBER(SEARCH("games/tabletop games", N3714)),"tabletop games",ISNUMBER(SEARCH("games/video games", N3714)),"video games",ISNUMBER(SEARCH("music/classical music", N3714)),"classical music",ISNUMBER(SEARCH("music/electronic music", N3714)),"electronic music",ISNUMBER(SEARCH("music/faith", N3714)),"faith",ISNUMBER(SEARCH("music/indie rock", N3714)),"indie rock",ISNUMBER(SEARCH("music/jazz", N3714)),"jazz",ISNUMBER(SEARCH("music/metal", N3714)),"metal",ISNUMBER(SEARCH("music/pop", N3714)),"pop",ISNUMBER(SEARCH("music/rock", N3714)),"rock",ISNUMBER(SEARCH("music/world music", N3714)),"world music",ISNUMBER(SEARCH("journalism/audio", N3714)),"audio",ISNUMBER(SEARCH("photography/nature", N3714)),"nature",ISNUMBER(SEARCH("photography/people", N3714)),"people",ISNUMBER(SEARCH("photography/photobooks", N3714)),"photobooks",ISNUMBER(SEARCH("photography/places", N3714)),"places",ISNUMBER(SEARCH("publishing/art books", N3714)),"art books",ISNUMBER(SEARCH("publishing/children's books", N3714)),"children's books",ISNUMBER(SEARCH("publishing/fiction", N3714)),"fiction",ISNUMBER(SEARCH("publishing/nonfiction", N3714)),"nonfiction",ISNUMBER(SEARCH("publishing/radio &amp; podcasts", N3714)),"radio &amp; podcasts",ISNUMBER(SEARCH("publishing/translations", N3714)),"translations",ISNUMBER(SEARCH("technology/gadgets", N3714)),"gadgets",ISNUMBER(SEARCH("technology/hardware", N3714)),"hardware",ISNUMBER(SEARCH("technology/makerspaces", N3714)),"makerspaces",ISNUMBER(SEARCH("technology/space exploration", N3714)),"space exploration",ISNUMBER(SEARCH("technology/wearables", N3714)),"wearables",ISNUMBER(SEARCH("technology/web", N3714)),"web",ISNUMBER(SEARCH("theater/musical", N3714)),"musical",ISNUMBER(SEARCH("theater/plays", N3714)),"plays",ISNUMBER(SEARCH("theater/spaces", N3714)),"spaces")</f>
        <v>plays</v>
      </c>
      <c r="S3714" s="6">
        <f t="shared" si="288"/>
        <v>42134.172071759262</v>
      </c>
      <c r="T3714" s="6">
        <f t="shared" si="289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(E3715/D3715)*100</f>
        <v>101.49999999999999</v>
      </c>
      <c r="P3715">
        <f t="shared" ref="P3715:P3778" si="291">(E3715/L3715)</f>
        <v>106.84210526315789</v>
      </c>
      <c r="Q3715" t="str">
        <f t="shared" ref="Q3715:Q3778" si="292">_xlfn.IFS(ISNUMBER(SEARCH("film &amp; video", N3715)),"film &amp; video",ISNUMBER(SEARCH("food", N3715)),"food",ISNUMBER(SEARCH("games", N3715)),"games",ISNUMBER(SEARCH("journalism", N3715)),"journalism",ISNUMBER(SEARCH("music", N3715)),"music",ISNUMBER(SEARCH("photography", N3715)),"photography",ISNUMBER(SEARCH("publishing", N3715)),"publishing",ISNUMBER(SEARCH("technology", N3715)),"technology",ISNUMBER(SEARCH("theater", N3715)),"theater")</f>
        <v>theater</v>
      </c>
      <c r="R3715" t="str" cm="1">
        <f t="array" ref="R3715">_xlfn.IFS(ISNUMBER(SEARCH("film &amp; video/television", N3715)),"television",ISNUMBER(SEARCH("film &amp; video/animation", N3715)),"animation",ISNUMBER(SEARCH("film &amp; video/documentary", N3715)),"documentary",ISNUMBER(SEARCH("film &amp; video/drama", N3715)),"drama",ISNUMBER(SEARCH("film &amp; video/science fiction", N3715)),"science fiction",ISNUMBER(SEARCH("film &amp; video/shorts", N3715)),"shorts",ISNUMBER(SEARCH("food/food trucks", N3715)),"food trucks",ISNUMBER(SEARCH("food/restaurants", N3715)),"restaurants",ISNUMBER(SEARCH("food/small batch", N3715)),"small batch",ISNUMBER(SEARCH("games/mobile games", N3715)),"mobile games",ISNUMBER(SEARCH("games/tabletop games", N3715)),"tabletop games",ISNUMBER(SEARCH("games/video games", N3715)),"video games",ISNUMBER(SEARCH("music/classical music", N3715)),"classical music",ISNUMBER(SEARCH("music/electronic music", N3715)),"electronic music",ISNUMBER(SEARCH("music/faith", N3715)),"faith",ISNUMBER(SEARCH("music/indie rock", N3715)),"indie rock",ISNUMBER(SEARCH("music/jazz", N3715)),"jazz",ISNUMBER(SEARCH("music/metal", N3715)),"metal",ISNUMBER(SEARCH("music/pop", N3715)),"pop",ISNUMBER(SEARCH("music/rock", N3715)),"rock",ISNUMBER(SEARCH("music/world music", N3715)),"world music",ISNUMBER(SEARCH("journalism/audio", N3715)),"audio",ISNUMBER(SEARCH("photography/nature", N3715)),"nature",ISNUMBER(SEARCH("photography/people", N3715)),"people",ISNUMBER(SEARCH("photography/photobooks", N3715)),"photobooks",ISNUMBER(SEARCH("photography/places", N3715)),"places",ISNUMBER(SEARCH("publishing/art books", N3715)),"art books",ISNUMBER(SEARCH("publishing/children's books", N3715)),"children's books",ISNUMBER(SEARCH("publishing/fiction", N3715)),"fiction",ISNUMBER(SEARCH("publishing/nonfiction", N3715)),"nonfiction",ISNUMBER(SEARCH("publishing/radio &amp; podcasts", N3715)),"radio &amp; podcasts",ISNUMBER(SEARCH("publishing/translations", N3715)),"translations",ISNUMBER(SEARCH("technology/gadgets", N3715)),"gadgets",ISNUMBER(SEARCH("technology/hardware", N3715)),"hardware",ISNUMBER(SEARCH("technology/makerspaces", N3715)),"makerspaces",ISNUMBER(SEARCH("technology/space exploration", N3715)),"space exploration",ISNUMBER(SEARCH("technology/wearables", N3715)),"wearables",ISNUMBER(SEARCH("technology/web", N3715)),"web",ISNUMBER(SEARCH("theater/musical", N3715)),"musical",ISNUMBER(SEARCH("theater/plays", N3715)),"plays",ISNUMBER(SEARCH("theater/spaces", N3715)),"spaces")</f>
        <v>plays</v>
      </c>
      <c r="S3715" s="6">
        <f t="shared" ref="S3715:S3778" si="293">(((J3715/60)/60)/24)+DATE(1970,1,1)</f>
        <v>42505.738032407404</v>
      </c>
      <c r="T3715" s="6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tr">
        <f t="shared" si="292"/>
        <v>theater</v>
      </c>
      <c r="R3716" t="str" cm="1">
        <f t="array" ref="R3716">_xlfn.IFS(ISNUMBER(SEARCH("film &amp; video/television", N3716)),"television",ISNUMBER(SEARCH("film &amp; video/animation", N3716)),"animation",ISNUMBER(SEARCH("film &amp; video/documentary", N3716)),"documentary",ISNUMBER(SEARCH("film &amp; video/drama", N3716)),"drama",ISNUMBER(SEARCH("film &amp; video/science fiction", N3716)),"science fiction",ISNUMBER(SEARCH("film &amp; video/shorts", N3716)),"shorts",ISNUMBER(SEARCH("food/food trucks", N3716)),"food trucks",ISNUMBER(SEARCH("food/restaurants", N3716)),"restaurants",ISNUMBER(SEARCH("food/small batch", N3716)),"small batch",ISNUMBER(SEARCH("games/mobile games", N3716)),"mobile games",ISNUMBER(SEARCH("games/tabletop games", N3716)),"tabletop games",ISNUMBER(SEARCH("games/video games", N3716)),"video games",ISNUMBER(SEARCH("music/classical music", N3716)),"classical music",ISNUMBER(SEARCH("music/electronic music", N3716)),"electronic music",ISNUMBER(SEARCH("music/faith", N3716)),"faith",ISNUMBER(SEARCH("music/indie rock", N3716)),"indie rock",ISNUMBER(SEARCH("music/jazz", N3716)),"jazz",ISNUMBER(SEARCH("music/metal", N3716)),"metal",ISNUMBER(SEARCH("music/pop", N3716)),"pop",ISNUMBER(SEARCH("music/rock", N3716)),"rock",ISNUMBER(SEARCH("music/world music", N3716)),"world music",ISNUMBER(SEARCH("journalism/audio", N3716)),"audio",ISNUMBER(SEARCH("photography/nature", N3716)),"nature",ISNUMBER(SEARCH("photography/people", N3716)),"people",ISNUMBER(SEARCH("photography/photobooks", N3716)),"photobooks",ISNUMBER(SEARCH("photography/places", N3716)),"places",ISNUMBER(SEARCH("publishing/art books", N3716)),"art books",ISNUMBER(SEARCH("publishing/children's books", N3716)),"children's books",ISNUMBER(SEARCH("publishing/fiction", N3716)),"fiction",ISNUMBER(SEARCH("publishing/nonfiction", N3716)),"nonfiction",ISNUMBER(SEARCH("publishing/radio &amp; podcasts", N3716)),"radio &amp; podcasts",ISNUMBER(SEARCH("publishing/translations", N3716)),"translations",ISNUMBER(SEARCH("technology/gadgets", N3716)),"gadgets",ISNUMBER(SEARCH("technology/hardware", N3716)),"hardware",ISNUMBER(SEARCH("technology/makerspaces", N3716)),"makerspaces",ISNUMBER(SEARCH("technology/space exploration", N3716)),"space exploration",ISNUMBER(SEARCH("technology/wearables", N3716)),"wearables",ISNUMBER(SEARCH("technology/web", N3716)),"web",ISNUMBER(SEARCH("theater/musical", N3716)),"musical",ISNUMBER(SEARCH("theater/plays", N3716)),"plays",ISNUMBER(SEARCH("theater/spaces", N3716)),"spaces")</f>
        <v>plays</v>
      </c>
      <c r="S3716" s="6">
        <f t="shared" si="293"/>
        <v>42118.556331018524</v>
      </c>
      <c r="T3716" s="6">
        <f t="shared" si="294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tr">
        <f t="shared" si="292"/>
        <v>theater</v>
      </c>
      <c r="R3717" t="str" cm="1">
        <f t="array" ref="R3717">_xlfn.IFS(ISNUMBER(SEARCH("film &amp; video/television", N3717)),"television",ISNUMBER(SEARCH("film &amp; video/animation", N3717)),"animation",ISNUMBER(SEARCH("film &amp; video/documentary", N3717)),"documentary",ISNUMBER(SEARCH("film &amp; video/drama", N3717)),"drama",ISNUMBER(SEARCH("film &amp; video/science fiction", N3717)),"science fiction",ISNUMBER(SEARCH("film &amp; video/shorts", N3717)),"shorts",ISNUMBER(SEARCH("food/food trucks", N3717)),"food trucks",ISNUMBER(SEARCH("food/restaurants", N3717)),"restaurants",ISNUMBER(SEARCH("food/small batch", N3717)),"small batch",ISNUMBER(SEARCH("games/mobile games", N3717)),"mobile games",ISNUMBER(SEARCH("games/tabletop games", N3717)),"tabletop games",ISNUMBER(SEARCH("games/video games", N3717)),"video games",ISNUMBER(SEARCH("music/classical music", N3717)),"classical music",ISNUMBER(SEARCH("music/electronic music", N3717)),"electronic music",ISNUMBER(SEARCH("music/faith", N3717)),"faith",ISNUMBER(SEARCH("music/indie rock", N3717)),"indie rock",ISNUMBER(SEARCH("music/jazz", N3717)),"jazz",ISNUMBER(SEARCH("music/metal", N3717)),"metal",ISNUMBER(SEARCH("music/pop", N3717)),"pop",ISNUMBER(SEARCH("music/rock", N3717)),"rock",ISNUMBER(SEARCH("music/world music", N3717)),"world music",ISNUMBER(SEARCH("journalism/audio", N3717)),"audio",ISNUMBER(SEARCH("photography/nature", N3717)),"nature",ISNUMBER(SEARCH("photography/people", N3717)),"people",ISNUMBER(SEARCH("photography/photobooks", N3717)),"photobooks",ISNUMBER(SEARCH("photography/places", N3717)),"places",ISNUMBER(SEARCH("publishing/art books", N3717)),"art books",ISNUMBER(SEARCH("publishing/children's books", N3717)),"children's books",ISNUMBER(SEARCH("publishing/fiction", N3717)),"fiction",ISNUMBER(SEARCH("publishing/nonfiction", N3717)),"nonfiction",ISNUMBER(SEARCH("publishing/radio &amp; podcasts", N3717)),"radio &amp; podcasts",ISNUMBER(SEARCH("publishing/translations", N3717)),"translations",ISNUMBER(SEARCH("technology/gadgets", N3717)),"gadgets",ISNUMBER(SEARCH("technology/hardware", N3717)),"hardware",ISNUMBER(SEARCH("technology/makerspaces", N3717)),"makerspaces",ISNUMBER(SEARCH("technology/space exploration", N3717)),"space exploration",ISNUMBER(SEARCH("technology/wearables", N3717)),"wearables",ISNUMBER(SEARCH("technology/web", N3717)),"web",ISNUMBER(SEARCH("theater/musical", N3717)),"musical",ISNUMBER(SEARCH("theater/plays", N3717)),"plays",ISNUMBER(SEARCH("theater/spaces", N3717)),"spaces")</f>
        <v>plays</v>
      </c>
      <c r="S3717" s="6">
        <f t="shared" si="293"/>
        <v>42036.995590277773</v>
      </c>
      <c r="T3717" s="6">
        <f t="shared" si="294"/>
        <v>42094.536111111112</v>
      </c>
    </row>
    <row r="3718" spans="1:20" ht="48" hidden="1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tr">
        <f t="shared" si="292"/>
        <v>theater</v>
      </c>
      <c r="R3718" t="str" cm="1">
        <f t="array" ref="R3718">_xlfn.IFS(ISNUMBER(SEARCH("film &amp; video/television", N3718)),"television",ISNUMBER(SEARCH("film &amp; video/animation", N3718)),"animation",ISNUMBER(SEARCH("film &amp; video/documentary", N3718)),"documentary",ISNUMBER(SEARCH("film &amp; video/drama", N3718)),"drama",ISNUMBER(SEARCH("film &amp; video/science fiction", N3718)),"science fiction",ISNUMBER(SEARCH("film &amp; video/shorts", N3718)),"shorts",ISNUMBER(SEARCH("food/food trucks", N3718)),"food trucks",ISNUMBER(SEARCH("food/restaurants", N3718)),"restaurants",ISNUMBER(SEARCH("food/small batch", N3718)),"small batch",ISNUMBER(SEARCH("games/mobile games", N3718)),"mobile games",ISNUMBER(SEARCH("games/tabletop games", N3718)),"tabletop games",ISNUMBER(SEARCH("games/video games", N3718)),"video games",ISNUMBER(SEARCH("music/classical music", N3718)),"classical music",ISNUMBER(SEARCH("music/electronic music", N3718)),"electronic music",ISNUMBER(SEARCH("music/faith", N3718)),"faith",ISNUMBER(SEARCH("music/indie rock", N3718)),"indie rock",ISNUMBER(SEARCH("music/jazz", N3718)),"jazz",ISNUMBER(SEARCH("music/metal", N3718)),"metal",ISNUMBER(SEARCH("music/pop", N3718)),"pop",ISNUMBER(SEARCH("music/rock", N3718)),"rock",ISNUMBER(SEARCH("music/world music", N3718)),"world music",ISNUMBER(SEARCH("journalism/audio", N3718)),"audio",ISNUMBER(SEARCH("photography/nature", N3718)),"nature",ISNUMBER(SEARCH("photography/people", N3718)),"people",ISNUMBER(SEARCH("photography/photobooks", N3718)),"photobooks",ISNUMBER(SEARCH("photography/places", N3718)),"places",ISNUMBER(SEARCH("publishing/art books", N3718)),"art books",ISNUMBER(SEARCH("publishing/children's books", N3718)),"children's books",ISNUMBER(SEARCH("publishing/fiction", N3718)),"fiction",ISNUMBER(SEARCH("publishing/nonfiction", N3718)),"nonfiction",ISNUMBER(SEARCH("publishing/radio &amp; podcasts", N3718)),"radio &amp; podcasts",ISNUMBER(SEARCH("publishing/translations", N3718)),"translations",ISNUMBER(SEARCH("technology/gadgets", N3718)),"gadgets",ISNUMBER(SEARCH("technology/hardware", N3718)),"hardware",ISNUMBER(SEARCH("technology/makerspaces", N3718)),"makerspaces",ISNUMBER(SEARCH("technology/space exploration", N3718)),"space exploration",ISNUMBER(SEARCH("technology/wearables", N3718)),"wearables",ISNUMBER(SEARCH("technology/web", N3718)),"web",ISNUMBER(SEARCH("theater/musical", N3718)),"musical",ISNUMBER(SEARCH("theater/plays", N3718)),"plays",ISNUMBER(SEARCH("theater/spaces", N3718)),"spaces")</f>
        <v>plays</v>
      </c>
      <c r="S3718" s="6">
        <f t="shared" si="293"/>
        <v>42360.887835648144</v>
      </c>
      <c r="T3718" s="6">
        <f t="shared" si="294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tr">
        <f t="shared" si="292"/>
        <v>theater</v>
      </c>
      <c r="R3719" t="str" cm="1">
        <f t="array" ref="R3719">_xlfn.IFS(ISNUMBER(SEARCH("film &amp; video/television", N3719)),"television",ISNUMBER(SEARCH("film &amp; video/animation", N3719)),"animation",ISNUMBER(SEARCH("film &amp; video/documentary", N3719)),"documentary",ISNUMBER(SEARCH("film &amp; video/drama", N3719)),"drama",ISNUMBER(SEARCH("film &amp; video/science fiction", N3719)),"science fiction",ISNUMBER(SEARCH("film &amp; video/shorts", N3719)),"shorts",ISNUMBER(SEARCH("food/food trucks", N3719)),"food trucks",ISNUMBER(SEARCH("food/restaurants", N3719)),"restaurants",ISNUMBER(SEARCH("food/small batch", N3719)),"small batch",ISNUMBER(SEARCH("games/mobile games", N3719)),"mobile games",ISNUMBER(SEARCH("games/tabletop games", N3719)),"tabletop games",ISNUMBER(SEARCH("games/video games", N3719)),"video games",ISNUMBER(SEARCH("music/classical music", N3719)),"classical music",ISNUMBER(SEARCH("music/electronic music", N3719)),"electronic music",ISNUMBER(SEARCH("music/faith", N3719)),"faith",ISNUMBER(SEARCH("music/indie rock", N3719)),"indie rock",ISNUMBER(SEARCH("music/jazz", N3719)),"jazz",ISNUMBER(SEARCH("music/metal", N3719)),"metal",ISNUMBER(SEARCH("music/pop", N3719)),"pop",ISNUMBER(SEARCH("music/rock", N3719)),"rock",ISNUMBER(SEARCH("music/world music", N3719)),"world music",ISNUMBER(SEARCH("journalism/audio", N3719)),"audio",ISNUMBER(SEARCH("photography/nature", N3719)),"nature",ISNUMBER(SEARCH("photography/people", N3719)),"people",ISNUMBER(SEARCH("photography/photobooks", N3719)),"photobooks",ISNUMBER(SEARCH("photography/places", N3719)),"places",ISNUMBER(SEARCH("publishing/art books", N3719)),"art books",ISNUMBER(SEARCH("publishing/children's books", N3719)),"children's books",ISNUMBER(SEARCH("publishing/fiction", N3719)),"fiction",ISNUMBER(SEARCH("publishing/nonfiction", N3719)),"nonfiction",ISNUMBER(SEARCH("publishing/radio &amp; podcasts", N3719)),"radio &amp; podcasts",ISNUMBER(SEARCH("publishing/translations", N3719)),"translations",ISNUMBER(SEARCH("technology/gadgets", N3719)),"gadgets",ISNUMBER(SEARCH("technology/hardware", N3719)),"hardware",ISNUMBER(SEARCH("technology/makerspaces", N3719)),"makerspaces",ISNUMBER(SEARCH("technology/space exploration", N3719)),"space exploration",ISNUMBER(SEARCH("technology/wearables", N3719)),"wearables",ISNUMBER(SEARCH("technology/web", N3719)),"web",ISNUMBER(SEARCH("theater/musical", N3719)),"musical",ISNUMBER(SEARCH("theater/plays", N3719)),"plays",ISNUMBER(SEARCH("theater/spaces", N3719)),"spaces")</f>
        <v>plays</v>
      </c>
      <c r="S3719" s="6">
        <f t="shared" si="293"/>
        <v>42102.866307870368</v>
      </c>
      <c r="T3719" s="6">
        <f t="shared" si="294"/>
        <v>42133.866307870368</v>
      </c>
    </row>
    <row r="3720" spans="1:20" ht="48" hidden="1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tr">
        <f t="shared" si="292"/>
        <v>theater</v>
      </c>
      <c r="R3720" t="str" cm="1">
        <f t="array" ref="R3720">_xlfn.IFS(ISNUMBER(SEARCH("film &amp; video/television", N3720)),"television",ISNUMBER(SEARCH("film &amp; video/animation", N3720)),"animation",ISNUMBER(SEARCH("film &amp; video/documentary", N3720)),"documentary",ISNUMBER(SEARCH("film &amp; video/drama", N3720)),"drama",ISNUMBER(SEARCH("film &amp; video/science fiction", N3720)),"science fiction",ISNUMBER(SEARCH("film &amp; video/shorts", N3720)),"shorts",ISNUMBER(SEARCH("food/food trucks", N3720)),"food trucks",ISNUMBER(SEARCH("food/restaurants", N3720)),"restaurants",ISNUMBER(SEARCH("food/small batch", N3720)),"small batch",ISNUMBER(SEARCH("games/mobile games", N3720)),"mobile games",ISNUMBER(SEARCH("games/tabletop games", N3720)),"tabletop games",ISNUMBER(SEARCH("games/video games", N3720)),"video games",ISNUMBER(SEARCH("music/classical music", N3720)),"classical music",ISNUMBER(SEARCH("music/electronic music", N3720)),"electronic music",ISNUMBER(SEARCH("music/faith", N3720)),"faith",ISNUMBER(SEARCH("music/indie rock", N3720)),"indie rock",ISNUMBER(SEARCH("music/jazz", N3720)),"jazz",ISNUMBER(SEARCH("music/metal", N3720)),"metal",ISNUMBER(SEARCH("music/pop", N3720)),"pop",ISNUMBER(SEARCH("music/rock", N3720)),"rock",ISNUMBER(SEARCH("music/world music", N3720)),"world music",ISNUMBER(SEARCH("journalism/audio", N3720)),"audio",ISNUMBER(SEARCH("photography/nature", N3720)),"nature",ISNUMBER(SEARCH("photography/people", N3720)),"people",ISNUMBER(SEARCH("photography/photobooks", N3720)),"photobooks",ISNUMBER(SEARCH("photography/places", N3720)),"places",ISNUMBER(SEARCH("publishing/art books", N3720)),"art books",ISNUMBER(SEARCH("publishing/children's books", N3720)),"children's books",ISNUMBER(SEARCH("publishing/fiction", N3720)),"fiction",ISNUMBER(SEARCH("publishing/nonfiction", N3720)),"nonfiction",ISNUMBER(SEARCH("publishing/radio &amp; podcasts", N3720)),"radio &amp; podcasts",ISNUMBER(SEARCH("publishing/translations", N3720)),"translations",ISNUMBER(SEARCH("technology/gadgets", N3720)),"gadgets",ISNUMBER(SEARCH("technology/hardware", N3720)),"hardware",ISNUMBER(SEARCH("technology/makerspaces", N3720)),"makerspaces",ISNUMBER(SEARCH("technology/space exploration", N3720)),"space exploration",ISNUMBER(SEARCH("technology/wearables", N3720)),"wearables",ISNUMBER(SEARCH("technology/web", N3720)),"web",ISNUMBER(SEARCH("theater/musical", N3720)),"musical",ISNUMBER(SEARCH("theater/plays", N3720)),"plays",ISNUMBER(SEARCH("theater/spaces", N3720)),"spaces")</f>
        <v>plays</v>
      </c>
      <c r="S3720" s="6">
        <f t="shared" si="293"/>
        <v>42032.716145833328</v>
      </c>
      <c r="T3720" s="6">
        <f t="shared" si="294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tr" cm="1">
        <f t="array" ref="R3721">_xlfn.IFS(ISNUMBER(SEARCH("film &amp; video/television", N3721)),"television",ISNUMBER(SEARCH("film &amp; video/animation", N3721)),"animation",ISNUMBER(SEARCH("film &amp; video/documentary", N3721)),"documentary",ISNUMBER(SEARCH("film &amp; video/drama", N3721)),"drama",ISNUMBER(SEARCH("film &amp; video/science fiction", N3721)),"science fiction",ISNUMBER(SEARCH("film &amp; video/shorts", N3721)),"shorts",ISNUMBER(SEARCH("food/food trucks", N3721)),"food trucks",ISNUMBER(SEARCH("food/restaurants", N3721)),"restaurants",ISNUMBER(SEARCH("food/small batch", N3721)),"small batch",ISNUMBER(SEARCH("games/mobile games", N3721)),"mobile games",ISNUMBER(SEARCH("games/tabletop games", N3721)),"tabletop games",ISNUMBER(SEARCH("games/video games", N3721)),"video games",ISNUMBER(SEARCH("music/classical music", N3721)),"classical music",ISNUMBER(SEARCH("music/electronic music", N3721)),"electronic music",ISNUMBER(SEARCH("music/faith", N3721)),"faith",ISNUMBER(SEARCH("music/indie rock", N3721)),"indie rock",ISNUMBER(SEARCH("music/jazz", N3721)),"jazz",ISNUMBER(SEARCH("music/metal", N3721)),"metal",ISNUMBER(SEARCH("music/pop", N3721)),"pop",ISNUMBER(SEARCH("music/rock", N3721)),"rock",ISNUMBER(SEARCH("music/world music", N3721)),"world music",ISNUMBER(SEARCH("journalism/audio", N3721)),"audio",ISNUMBER(SEARCH("photography/nature", N3721)),"nature",ISNUMBER(SEARCH("photography/people", N3721)),"people",ISNUMBER(SEARCH("photography/photobooks", N3721)),"photobooks",ISNUMBER(SEARCH("photography/places", N3721)),"places",ISNUMBER(SEARCH("publishing/art books", N3721)),"art books",ISNUMBER(SEARCH("publishing/children's books", N3721)),"children's books",ISNUMBER(SEARCH("publishing/fiction", N3721)),"fiction",ISNUMBER(SEARCH("publishing/nonfiction", N3721)),"nonfiction",ISNUMBER(SEARCH("publishing/radio &amp; podcasts", N3721)),"radio &amp; podcasts",ISNUMBER(SEARCH("publishing/translations", N3721)),"translations",ISNUMBER(SEARCH("technology/gadgets", N3721)),"gadgets",ISNUMBER(SEARCH("technology/hardware", N3721)),"hardware",ISNUMBER(SEARCH("technology/makerspaces", N3721)),"makerspaces",ISNUMBER(SEARCH("technology/space exploration", N3721)),"space exploration",ISNUMBER(SEARCH("technology/wearables", N3721)),"wearables",ISNUMBER(SEARCH("technology/web", N3721)),"web",ISNUMBER(SEARCH("theater/musical", N3721)),"musical",ISNUMBER(SEARCH("theater/plays", N3721)),"plays",ISNUMBER(SEARCH("theater/spaces", N3721)),"spaces")</f>
        <v>plays</v>
      </c>
      <c r="S3721" s="6">
        <f t="shared" si="293"/>
        <v>42147.729930555557</v>
      </c>
      <c r="T3721" s="6">
        <f t="shared" si="294"/>
        <v>42177.729930555557</v>
      </c>
    </row>
    <row r="3722" spans="1:20" ht="32" hidden="1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tr">
        <f t="shared" si="292"/>
        <v>theater</v>
      </c>
      <c r="R3722" t="str" cm="1">
        <f t="array" ref="R3722">_xlfn.IFS(ISNUMBER(SEARCH("film &amp; video/television", N3722)),"television",ISNUMBER(SEARCH("film &amp; video/animation", N3722)),"animation",ISNUMBER(SEARCH("film &amp; video/documentary", N3722)),"documentary",ISNUMBER(SEARCH("film &amp; video/drama", N3722)),"drama",ISNUMBER(SEARCH("film &amp; video/science fiction", N3722)),"science fiction",ISNUMBER(SEARCH("film &amp; video/shorts", N3722)),"shorts",ISNUMBER(SEARCH("food/food trucks", N3722)),"food trucks",ISNUMBER(SEARCH("food/restaurants", N3722)),"restaurants",ISNUMBER(SEARCH("food/small batch", N3722)),"small batch",ISNUMBER(SEARCH("games/mobile games", N3722)),"mobile games",ISNUMBER(SEARCH("games/tabletop games", N3722)),"tabletop games",ISNUMBER(SEARCH("games/video games", N3722)),"video games",ISNUMBER(SEARCH("music/classical music", N3722)),"classical music",ISNUMBER(SEARCH("music/electronic music", N3722)),"electronic music",ISNUMBER(SEARCH("music/faith", N3722)),"faith",ISNUMBER(SEARCH("music/indie rock", N3722)),"indie rock",ISNUMBER(SEARCH("music/jazz", N3722)),"jazz",ISNUMBER(SEARCH("music/metal", N3722)),"metal",ISNUMBER(SEARCH("music/pop", N3722)),"pop",ISNUMBER(SEARCH("music/rock", N3722)),"rock",ISNUMBER(SEARCH("music/world music", N3722)),"world music",ISNUMBER(SEARCH("journalism/audio", N3722)),"audio",ISNUMBER(SEARCH("photography/nature", N3722)),"nature",ISNUMBER(SEARCH("photography/people", N3722)),"people",ISNUMBER(SEARCH("photography/photobooks", N3722)),"photobooks",ISNUMBER(SEARCH("photography/places", N3722)),"places",ISNUMBER(SEARCH("publishing/art books", N3722)),"art books",ISNUMBER(SEARCH("publishing/children's books", N3722)),"children's books",ISNUMBER(SEARCH("publishing/fiction", N3722)),"fiction",ISNUMBER(SEARCH("publishing/nonfiction", N3722)),"nonfiction",ISNUMBER(SEARCH("publishing/radio &amp; podcasts", N3722)),"radio &amp; podcasts",ISNUMBER(SEARCH("publishing/translations", N3722)),"translations",ISNUMBER(SEARCH("technology/gadgets", N3722)),"gadgets",ISNUMBER(SEARCH("technology/hardware", N3722)),"hardware",ISNUMBER(SEARCH("technology/makerspaces", N3722)),"makerspaces",ISNUMBER(SEARCH("technology/space exploration", N3722)),"space exploration",ISNUMBER(SEARCH("technology/wearables", N3722)),"wearables",ISNUMBER(SEARCH("technology/web", N3722)),"web",ISNUMBER(SEARCH("theater/musical", N3722)),"musical",ISNUMBER(SEARCH("theater/plays", N3722)),"plays",ISNUMBER(SEARCH("theater/spaces", N3722)),"spaces")</f>
        <v>plays</v>
      </c>
      <c r="S3722" s="6">
        <f t="shared" si="293"/>
        <v>42165.993125000001</v>
      </c>
      <c r="T3722" s="6">
        <f t="shared" si="294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tr">
        <f t="shared" si="292"/>
        <v>theater</v>
      </c>
      <c r="R3723" t="str" cm="1">
        <f t="array" ref="R3723">_xlfn.IFS(ISNUMBER(SEARCH("film &amp; video/television", N3723)),"television",ISNUMBER(SEARCH("film &amp; video/animation", N3723)),"animation",ISNUMBER(SEARCH("film &amp; video/documentary", N3723)),"documentary",ISNUMBER(SEARCH("film &amp; video/drama", N3723)),"drama",ISNUMBER(SEARCH("film &amp; video/science fiction", N3723)),"science fiction",ISNUMBER(SEARCH("film &amp; video/shorts", N3723)),"shorts",ISNUMBER(SEARCH("food/food trucks", N3723)),"food trucks",ISNUMBER(SEARCH("food/restaurants", N3723)),"restaurants",ISNUMBER(SEARCH("food/small batch", N3723)),"small batch",ISNUMBER(SEARCH("games/mobile games", N3723)),"mobile games",ISNUMBER(SEARCH("games/tabletop games", N3723)),"tabletop games",ISNUMBER(SEARCH("games/video games", N3723)),"video games",ISNUMBER(SEARCH("music/classical music", N3723)),"classical music",ISNUMBER(SEARCH("music/electronic music", N3723)),"electronic music",ISNUMBER(SEARCH("music/faith", N3723)),"faith",ISNUMBER(SEARCH("music/indie rock", N3723)),"indie rock",ISNUMBER(SEARCH("music/jazz", N3723)),"jazz",ISNUMBER(SEARCH("music/metal", N3723)),"metal",ISNUMBER(SEARCH("music/pop", N3723)),"pop",ISNUMBER(SEARCH("music/rock", N3723)),"rock",ISNUMBER(SEARCH("music/world music", N3723)),"world music",ISNUMBER(SEARCH("journalism/audio", N3723)),"audio",ISNUMBER(SEARCH("photography/nature", N3723)),"nature",ISNUMBER(SEARCH("photography/people", N3723)),"people",ISNUMBER(SEARCH("photography/photobooks", N3723)),"photobooks",ISNUMBER(SEARCH("photography/places", N3723)),"places",ISNUMBER(SEARCH("publishing/art books", N3723)),"art books",ISNUMBER(SEARCH("publishing/children's books", N3723)),"children's books",ISNUMBER(SEARCH("publishing/fiction", N3723)),"fiction",ISNUMBER(SEARCH("publishing/nonfiction", N3723)),"nonfiction",ISNUMBER(SEARCH("publishing/radio &amp; podcasts", N3723)),"radio &amp; podcasts",ISNUMBER(SEARCH("publishing/translations", N3723)),"translations",ISNUMBER(SEARCH("technology/gadgets", N3723)),"gadgets",ISNUMBER(SEARCH("technology/hardware", N3723)),"hardware",ISNUMBER(SEARCH("technology/makerspaces", N3723)),"makerspaces",ISNUMBER(SEARCH("technology/space exploration", N3723)),"space exploration",ISNUMBER(SEARCH("technology/wearables", N3723)),"wearables",ISNUMBER(SEARCH("technology/web", N3723)),"web",ISNUMBER(SEARCH("theater/musical", N3723)),"musical",ISNUMBER(SEARCH("theater/plays", N3723)),"plays",ISNUMBER(SEARCH("theater/spaces", N3723)),"spaces")</f>
        <v>plays</v>
      </c>
      <c r="S3723" s="6">
        <f t="shared" si="293"/>
        <v>41927.936157407406</v>
      </c>
      <c r="T3723" s="6">
        <f t="shared" si="294"/>
        <v>41948.977824074071</v>
      </c>
    </row>
    <row r="3724" spans="1:20" ht="48" hidden="1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tr">
        <f t="shared" si="292"/>
        <v>theater</v>
      </c>
      <c r="R3724" t="str" cm="1">
        <f t="array" ref="R3724">_xlfn.IFS(ISNUMBER(SEARCH("film &amp; video/television", N3724)),"television",ISNUMBER(SEARCH("film &amp; video/animation", N3724)),"animation",ISNUMBER(SEARCH("film &amp; video/documentary", N3724)),"documentary",ISNUMBER(SEARCH("film &amp; video/drama", N3724)),"drama",ISNUMBER(SEARCH("film &amp; video/science fiction", N3724)),"science fiction",ISNUMBER(SEARCH("film &amp; video/shorts", N3724)),"shorts",ISNUMBER(SEARCH("food/food trucks", N3724)),"food trucks",ISNUMBER(SEARCH("food/restaurants", N3724)),"restaurants",ISNUMBER(SEARCH("food/small batch", N3724)),"small batch",ISNUMBER(SEARCH("games/mobile games", N3724)),"mobile games",ISNUMBER(SEARCH("games/tabletop games", N3724)),"tabletop games",ISNUMBER(SEARCH("games/video games", N3724)),"video games",ISNUMBER(SEARCH("music/classical music", N3724)),"classical music",ISNUMBER(SEARCH("music/electronic music", N3724)),"electronic music",ISNUMBER(SEARCH("music/faith", N3724)),"faith",ISNUMBER(SEARCH("music/indie rock", N3724)),"indie rock",ISNUMBER(SEARCH("music/jazz", N3724)),"jazz",ISNUMBER(SEARCH("music/metal", N3724)),"metal",ISNUMBER(SEARCH("music/pop", N3724)),"pop",ISNUMBER(SEARCH("music/rock", N3724)),"rock",ISNUMBER(SEARCH("music/world music", N3724)),"world music",ISNUMBER(SEARCH("journalism/audio", N3724)),"audio",ISNUMBER(SEARCH("photography/nature", N3724)),"nature",ISNUMBER(SEARCH("photography/people", N3724)),"people",ISNUMBER(SEARCH("photography/photobooks", N3724)),"photobooks",ISNUMBER(SEARCH("photography/places", N3724)),"places",ISNUMBER(SEARCH("publishing/art books", N3724)),"art books",ISNUMBER(SEARCH("publishing/children's books", N3724)),"children's books",ISNUMBER(SEARCH("publishing/fiction", N3724)),"fiction",ISNUMBER(SEARCH("publishing/nonfiction", N3724)),"nonfiction",ISNUMBER(SEARCH("publishing/radio &amp; podcasts", N3724)),"radio &amp; podcasts",ISNUMBER(SEARCH("publishing/translations", N3724)),"translations",ISNUMBER(SEARCH("technology/gadgets", N3724)),"gadgets",ISNUMBER(SEARCH("technology/hardware", N3724)),"hardware",ISNUMBER(SEARCH("technology/makerspaces", N3724)),"makerspaces",ISNUMBER(SEARCH("technology/space exploration", N3724)),"space exploration",ISNUMBER(SEARCH("technology/wearables", N3724)),"wearables",ISNUMBER(SEARCH("technology/web", N3724)),"web",ISNUMBER(SEARCH("theater/musical", N3724)),"musical",ISNUMBER(SEARCH("theater/plays", N3724)),"plays",ISNUMBER(SEARCH("theater/spaces", N3724)),"spaces")</f>
        <v>plays</v>
      </c>
      <c r="S3724" s="6">
        <f t="shared" si="293"/>
        <v>42381.671840277777</v>
      </c>
      <c r="T3724" s="6">
        <f t="shared" si="294"/>
        <v>42411.957638888889</v>
      </c>
    </row>
    <row r="3725" spans="1:20" ht="32" hidden="1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tr">
        <f t="shared" si="292"/>
        <v>theater</v>
      </c>
      <c r="R3725" t="str" cm="1">
        <f t="array" ref="R3725">_xlfn.IFS(ISNUMBER(SEARCH("film &amp; video/television", N3725)),"television",ISNUMBER(SEARCH("film &amp; video/animation", N3725)),"animation",ISNUMBER(SEARCH("film &amp; video/documentary", N3725)),"documentary",ISNUMBER(SEARCH("film &amp; video/drama", N3725)),"drama",ISNUMBER(SEARCH("film &amp; video/science fiction", N3725)),"science fiction",ISNUMBER(SEARCH("film &amp; video/shorts", N3725)),"shorts",ISNUMBER(SEARCH("food/food trucks", N3725)),"food trucks",ISNUMBER(SEARCH("food/restaurants", N3725)),"restaurants",ISNUMBER(SEARCH("food/small batch", N3725)),"small batch",ISNUMBER(SEARCH("games/mobile games", N3725)),"mobile games",ISNUMBER(SEARCH("games/tabletop games", N3725)),"tabletop games",ISNUMBER(SEARCH("games/video games", N3725)),"video games",ISNUMBER(SEARCH("music/classical music", N3725)),"classical music",ISNUMBER(SEARCH("music/electronic music", N3725)),"electronic music",ISNUMBER(SEARCH("music/faith", N3725)),"faith",ISNUMBER(SEARCH("music/indie rock", N3725)),"indie rock",ISNUMBER(SEARCH("music/jazz", N3725)),"jazz",ISNUMBER(SEARCH("music/metal", N3725)),"metal",ISNUMBER(SEARCH("music/pop", N3725)),"pop",ISNUMBER(SEARCH("music/rock", N3725)),"rock",ISNUMBER(SEARCH("music/world music", N3725)),"world music",ISNUMBER(SEARCH("journalism/audio", N3725)),"audio",ISNUMBER(SEARCH("photography/nature", N3725)),"nature",ISNUMBER(SEARCH("photography/people", N3725)),"people",ISNUMBER(SEARCH("photography/photobooks", N3725)),"photobooks",ISNUMBER(SEARCH("photography/places", N3725)),"places",ISNUMBER(SEARCH("publishing/art books", N3725)),"art books",ISNUMBER(SEARCH("publishing/children's books", N3725)),"children's books",ISNUMBER(SEARCH("publishing/fiction", N3725)),"fiction",ISNUMBER(SEARCH("publishing/nonfiction", N3725)),"nonfiction",ISNUMBER(SEARCH("publishing/radio &amp; podcasts", N3725)),"radio &amp; podcasts",ISNUMBER(SEARCH("publishing/translations", N3725)),"translations",ISNUMBER(SEARCH("technology/gadgets", N3725)),"gadgets",ISNUMBER(SEARCH("technology/hardware", N3725)),"hardware",ISNUMBER(SEARCH("technology/makerspaces", N3725)),"makerspaces",ISNUMBER(SEARCH("technology/space exploration", N3725)),"space exploration",ISNUMBER(SEARCH("technology/wearables", N3725)),"wearables",ISNUMBER(SEARCH("technology/web", N3725)),"web",ISNUMBER(SEARCH("theater/musical", N3725)),"musical",ISNUMBER(SEARCH("theater/plays", N3725)),"plays",ISNUMBER(SEARCH("theater/spaces", N3725)),"spaces")</f>
        <v>plays</v>
      </c>
      <c r="S3725" s="6">
        <f t="shared" si="293"/>
        <v>41943.753032407411</v>
      </c>
      <c r="T3725" s="6">
        <f t="shared" si="294"/>
        <v>41973.794699074075</v>
      </c>
    </row>
    <row r="3726" spans="1:20" ht="48" hidden="1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tr">
        <f t="shared" si="292"/>
        <v>theater</v>
      </c>
      <c r="R3726" t="str" cm="1">
        <f t="array" ref="R3726">_xlfn.IFS(ISNUMBER(SEARCH("film &amp; video/television", N3726)),"television",ISNUMBER(SEARCH("film &amp; video/animation", N3726)),"animation",ISNUMBER(SEARCH("film &amp; video/documentary", N3726)),"documentary",ISNUMBER(SEARCH("film &amp; video/drama", N3726)),"drama",ISNUMBER(SEARCH("film &amp; video/science fiction", N3726)),"science fiction",ISNUMBER(SEARCH("film &amp; video/shorts", N3726)),"shorts",ISNUMBER(SEARCH("food/food trucks", N3726)),"food trucks",ISNUMBER(SEARCH("food/restaurants", N3726)),"restaurants",ISNUMBER(SEARCH("food/small batch", N3726)),"small batch",ISNUMBER(SEARCH("games/mobile games", N3726)),"mobile games",ISNUMBER(SEARCH("games/tabletop games", N3726)),"tabletop games",ISNUMBER(SEARCH("games/video games", N3726)),"video games",ISNUMBER(SEARCH("music/classical music", N3726)),"classical music",ISNUMBER(SEARCH("music/electronic music", N3726)),"electronic music",ISNUMBER(SEARCH("music/faith", N3726)),"faith",ISNUMBER(SEARCH("music/indie rock", N3726)),"indie rock",ISNUMBER(SEARCH("music/jazz", N3726)),"jazz",ISNUMBER(SEARCH("music/metal", N3726)),"metal",ISNUMBER(SEARCH("music/pop", N3726)),"pop",ISNUMBER(SEARCH("music/rock", N3726)),"rock",ISNUMBER(SEARCH("music/world music", N3726)),"world music",ISNUMBER(SEARCH("journalism/audio", N3726)),"audio",ISNUMBER(SEARCH("photography/nature", N3726)),"nature",ISNUMBER(SEARCH("photography/people", N3726)),"people",ISNUMBER(SEARCH("photography/photobooks", N3726)),"photobooks",ISNUMBER(SEARCH("photography/places", N3726)),"places",ISNUMBER(SEARCH("publishing/art books", N3726)),"art books",ISNUMBER(SEARCH("publishing/children's books", N3726)),"children's books",ISNUMBER(SEARCH("publishing/fiction", N3726)),"fiction",ISNUMBER(SEARCH("publishing/nonfiction", N3726)),"nonfiction",ISNUMBER(SEARCH("publishing/radio &amp; podcasts", N3726)),"radio &amp; podcasts",ISNUMBER(SEARCH("publishing/translations", N3726)),"translations",ISNUMBER(SEARCH("technology/gadgets", N3726)),"gadgets",ISNUMBER(SEARCH("technology/hardware", N3726)),"hardware",ISNUMBER(SEARCH("technology/makerspaces", N3726)),"makerspaces",ISNUMBER(SEARCH("technology/space exploration", N3726)),"space exploration",ISNUMBER(SEARCH("technology/wearables", N3726)),"wearables",ISNUMBER(SEARCH("technology/web", N3726)),"web",ISNUMBER(SEARCH("theater/musical", N3726)),"musical",ISNUMBER(SEARCH("theater/plays", N3726)),"plays",ISNUMBER(SEARCH("theater/spaces", N3726)),"spaces")</f>
        <v>plays</v>
      </c>
      <c r="S3726" s="6">
        <f t="shared" si="293"/>
        <v>42465.491435185191</v>
      </c>
      <c r="T3726" s="6">
        <f t="shared" si="294"/>
        <v>42494.958333333328</v>
      </c>
    </row>
    <row r="3727" spans="1:20" ht="48" hidden="1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tr">
        <f t="shared" si="292"/>
        <v>theater</v>
      </c>
      <c r="R3727" t="str" cm="1">
        <f t="array" ref="R3727">_xlfn.IFS(ISNUMBER(SEARCH("film &amp; video/television", N3727)),"television",ISNUMBER(SEARCH("film &amp; video/animation", N3727)),"animation",ISNUMBER(SEARCH("film &amp; video/documentary", N3727)),"documentary",ISNUMBER(SEARCH("film &amp; video/drama", N3727)),"drama",ISNUMBER(SEARCH("film &amp; video/science fiction", N3727)),"science fiction",ISNUMBER(SEARCH("film &amp; video/shorts", N3727)),"shorts",ISNUMBER(SEARCH("food/food trucks", N3727)),"food trucks",ISNUMBER(SEARCH("food/restaurants", N3727)),"restaurants",ISNUMBER(SEARCH("food/small batch", N3727)),"small batch",ISNUMBER(SEARCH("games/mobile games", N3727)),"mobile games",ISNUMBER(SEARCH("games/tabletop games", N3727)),"tabletop games",ISNUMBER(SEARCH("games/video games", N3727)),"video games",ISNUMBER(SEARCH("music/classical music", N3727)),"classical music",ISNUMBER(SEARCH("music/electronic music", N3727)),"electronic music",ISNUMBER(SEARCH("music/faith", N3727)),"faith",ISNUMBER(SEARCH("music/indie rock", N3727)),"indie rock",ISNUMBER(SEARCH("music/jazz", N3727)),"jazz",ISNUMBER(SEARCH("music/metal", N3727)),"metal",ISNUMBER(SEARCH("music/pop", N3727)),"pop",ISNUMBER(SEARCH("music/rock", N3727)),"rock",ISNUMBER(SEARCH("music/world music", N3727)),"world music",ISNUMBER(SEARCH("journalism/audio", N3727)),"audio",ISNUMBER(SEARCH("photography/nature", N3727)),"nature",ISNUMBER(SEARCH("photography/people", N3727)),"people",ISNUMBER(SEARCH("photography/photobooks", N3727)),"photobooks",ISNUMBER(SEARCH("photography/places", N3727)),"places",ISNUMBER(SEARCH("publishing/art books", N3727)),"art books",ISNUMBER(SEARCH("publishing/children's books", N3727)),"children's books",ISNUMBER(SEARCH("publishing/fiction", N3727)),"fiction",ISNUMBER(SEARCH("publishing/nonfiction", N3727)),"nonfiction",ISNUMBER(SEARCH("publishing/radio &amp; podcasts", N3727)),"radio &amp; podcasts",ISNUMBER(SEARCH("publishing/translations", N3727)),"translations",ISNUMBER(SEARCH("technology/gadgets", N3727)),"gadgets",ISNUMBER(SEARCH("technology/hardware", N3727)),"hardware",ISNUMBER(SEARCH("technology/makerspaces", N3727)),"makerspaces",ISNUMBER(SEARCH("technology/space exploration", N3727)),"space exploration",ISNUMBER(SEARCH("technology/wearables", N3727)),"wearables",ISNUMBER(SEARCH("technology/web", N3727)),"web",ISNUMBER(SEARCH("theater/musical", N3727)),"musical",ISNUMBER(SEARCH("theater/plays", N3727)),"plays",ISNUMBER(SEARCH("theater/spaces", N3727)),"spaces")</f>
        <v>plays</v>
      </c>
      <c r="S3727" s="6">
        <f t="shared" si="293"/>
        <v>42401.945219907408</v>
      </c>
      <c r="T3727" s="6">
        <f t="shared" si="294"/>
        <v>42418.895833333328</v>
      </c>
    </row>
    <row r="3728" spans="1:20" ht="48" hidden="1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tr">
        <f t="shared" si="292"/>
        <v>theater</v>
      </c>
      <c r="R3728" t="str" cm="1">
        <f t="array" ref="R3728">_xlfn.IFS(ISNUMBER(SEARCH("film &amp; video/television", N3728)),"television",ISNUMBER(SEARCH("film &amp; video/animation", N3728)),"animation",ISNUMBER(SEARCH("film &amp; video/documentary", N3728)),"documentary",ISNUMBER(SEARCH("film &amp; video/drama", N3728)),"drama",ISNUMBER(SEARCH("film &amp; video/science fiction", N3728)),"science fiction",ISNUMBER(SEARCH("film &amp; video/shorts", N3728)),"shorts",ISNUMBER(SEARCH("food/food trucks", N3728)),"food trucks",ISNUMBER(SEARCH("food/restaurants", N3728)),"restaurants",ISNUMBER(SEARCH("food/small batch", N3728)),"small batch",ISNUMBER(SEARCH("games/mobile games", N3728)),"mobile games",ISNUMBER(SEARCH("games/tabletop games", N3728)),"tabletop games",ISNUMBER(SEARCH("games/video games", N3728)),"video games",ISNUMBER(SEARCH("music/classical music", N3728)),"classical music",ISNUMBER(SEARCH("music/electronic music", N3728)),"electronic music",ISNUMBER(SEARCH("music/faith", N3728)),"faith",ISNUMBER(SEARCH("music/indie rock", N3728)),"indie rock",ISNUMBER(SEARCH("music/jazz", N3728)),"jazz",ISNUMBER(SEARCH("music/metal", N3728)),"metal",ISNUMBER(SEARCH("music/pop", N3728)),"pop",ISNUMBER(SEARCH("music/rock", N3728)),"rock",ISNUMBER(SEARCH("music/world music", N3728)),"world music",ISNUMBER(SEARCH("journalism/audio", N3728)),"audio",ISNUMBER(SEARCH("photography/nature", N3728)),"nature",ISNUMBER(SEARCH("photography/people", N3728)),"people",ISNUMBER(SEARCH("photography/photobooks", N3728)),"photobooks",ISNUMBER(SEARCH("photography/places", N3728)),"places",ISNUMBER(SEARCH("publishing/art books", N3728)),"art books",ISNUMBER(SEARCH("publishing/children's books", N3728)),"children's books",ISNUMBER(SEARCH("publishing/fiction", N3728)),"fiction",ISNUMBER(SEARCH("publishing/nonfiction", N3728)),"nonfiction",ISNUMBER(SEARCH("publishing/radio &amp; podcasts", N3728)),"radio &amp; podcasts",ISNUMBER(SEARCH("publishing/translations", N3728)),"translations",ISNUMBER(SEARCH("technology/gadgets", N3728)),"gadgets",ISNUMBER(SEARCH("technology/hardware", N3728)),"hardware",ISNUMBER(SEARCH("technology/makerspaces", N3728)),"makerspaces",ISNUMBER(SEARCH("technology/space exploration", N3728)),"space exploration",ISNUMBER(SEARCH("technology/wearables", N3728)),"wearables",ISNUMBER(SEARCH("technology/web", N3728)),"web",ISNUMBER(SEARCH("theater/musical", N3728)),"musical",ISNUMBER(SEARCH("theater/plays", N3728)),"plays",ISNUMBER(SEARCH("theater/spaces", N3728)),"spaces")</f>
        <v>plays</v>
      </c>
      <c r="S3728" s="6">
        <f t="shared" si="293"/>
        <v>42462.140868055561</v>
      </c>
      <c r="T3728" s="6">
        <f t="shared" si="294"/>
        <v>42489.875</v>
      </c>
    </row>
    <row r="3729" spans="1:20" ht="48" hidden="1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tr">
        <f t="shared" si="292"/>
        <v>theater</v>
      </c>
      <c r="R3729" t="str" cm="1">
        <f t="array" ref="R3729">_xlfn.IFS(ISNUMBER(SEARCH("film &amp; video/television", N3729)),"television",ISNUMBER(SEARCH("film &amp; video/animation", N3729)),"animation",ISNUMBER(SEARCH("film &amp; video/documentary", N3729)),"documentary",ISNUMBER(SEARCH("film &amp; video/drama", N3729)),"drama",ISNUMBER(SEARCH("film &amp; video/science fiction", N3729)),"science fiction",ISNUMBER(SEARCH("film &amp; video/shorts", N3729)),"shorts",ISNUMBER(SEARCH("food/food trucks", N3729)),"food trucks",ISNUMBER(SEARCH("food/restaurants", N3729)),"restaurants",ISNUMBER(SEARCH("food/small batch", N3729)),"small batch",ISNUMBER(SEARCH("games/mobile games", N3729)),"mobile games",ISNUMBER(SEARCH("games/tabletop games", N3729)),"tabletop games",ISNUMBER(SEARCH("games/video games", N3729)),"video games",ISNUMBER(SEARCH("music/classical music", N3729)),"classical music",ISNUMBER(SEARCH("music/electronic music", N3729)),"electronic music",ISNUMBER(SEARCH("music/faith", N3729)),"faith",ISNUMBER(SEARCH("music/indie rock", N3729)),"indie rock",ISNUMBER(SEARCH("music/jazz", N3729)),"jazz",ISNUMBER(SEARCH("music/metal", N3729)),"metal",ISNUMBER(SEARCH("music/pop", N3729)),"pop",ISNUMBER(SEARCH("music/rock", N3729)),"rock",ISNUMBER(SEARCH("music/world music", N3729)),"world music",ISNUMBER(SEARCH("journalism/audio", N3729)),"audio",ISNUMBER(SEARCH("photography/nature", N3729)),"nature",ISNUMBER(SEARCH("photography/people", N3729)),"people",ISNUMBER(SEARCH("photography/photobooks", N3729)),"photobooks",ISNUMBER(SEARCH("photography/places", N3729)),"places",ISNUMBER(SEARCH("publishing/art books", N3729)),"art books",ISNUMBER(SEARCH("publishing/children's books", N3729)),"children's books",ISNUMBER(SEARCH("publishing/fiction", N3729)),"fiction",ISNUMBER(SEARCH("publishing/nonfiction", N3729)),"nonfiction",ISNUMBER(SEARCH("publishing/radio &amp; podcasts", N3729)),"radio &amp; podcasts",ISNUMBER(SEARCH("publishing/translations", N3729)),"translations",ISNUMBER(SEARCH("technology/gadgets", N3729)),"gadgets",ISNUMBER(SEARCH("technology/hardware", N3729)),"hardware",ISNUMBER(SEARCH("technology/makerspaces", N3729)),"makerspaces",ISNUMBER(SEARCH("technology/space exploration", N3729)),"space exploration",ISNUMBER(SEARCH("technology/wearables", N3729)),"wearables",ISNUMBER(SEARCH("technology/web", N3729)),"web",ISNUMBER(SEARCH("theater/musical", N3729)),"musical",ISNUMBER(SEARCH("theater/plays", N3729)),"plays",ISNUMBER(SEARCH("theater/spaces", N3729)),"spaces")</f>
        <v>plays</v>
      </c>
      <c r="S3729" s="6">
        <f t="shared" si="293"/>
        <v>42632.348310185189</v>
      </c>
      <c r="T3729" s="6">
        <f t="shared" si="294"/>
        <v>42663.204861111109</v>
      </c>
    </row>
    <row r="3730" spans="1:20" ht="32" hidden="1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tr">
        <f t="shared" si="292"/>
        <v>theater</v>
      </c>
      <c r="R3730" t="str" cm="1">
        <f t="array" ref="R3730">_xlfn.IFS(ISNUMBER(SEARCH("film &amp; video/television", N3730)),"television",ISNUMBER(SEARCH("film &amp; video/animation", N3730)),"animation",ISNUMBER(SEARCH("film &amp; video/documentary", N3730)),"documentary",ISNUMBER(SEARCH("film &amp; video/drama", N3730)),"drama",ISNUMBER(SEARCH("film &amp; video/science fiction", N3730)),"science fiction",ISNUMBER(SEARCH("film &amp; video/shorts", N3730)),"shorts",ISNUMBER(SEARCH("food/food trucks", N3730)),"food trucks",ISNUMBER(SEARCH("food/restaurants", N3730)),"restaurants",ISNUMBER(SEARCH("food/small batch", N3730)),"small batch",ISNUMBER(SEARCH("games/mobile games", N3730)),"mobile games",ISNUMBER(SEARCH("games/tabletop games", N3730)),"tabletop games",ISNUMBER(SEARCH("games/video games", N3730)),"video games",ISNUMBER(SEARCH("music/classical music", N3730)),"classical music",ISNUMBER(SEARCH("music/electronic music", N3730)),"electronic music",ISNUMBER(SEARCH("music/faith", N3730)),"faith",ISNUMBER(SEARCH("music/indie rock", N3730)),"indie rock",ISNUMBER(SEARCH("music/jazz", N3730)),"jazz",ISNUMBER(SEARCH("music/metal", N3730)),"metal",ISNUMBER(SEARCH("music/pop", N3730)),"pop",ISNUMBER(SEARCH("music/rock", N3730)),"rock",ISNUMBER(SEARCH("music/world music", N3730)),"world music",ISNUMBER(SEARCH("journalism/audio", N3730)),"audio",ISNUMBER(SEARCH("photography/nature", N3730)),"nature",ISNUMBER(SEARCH("photography/people", N3730)),"people",ISNUMBER(SEARCH("photography/photobooks", N3730)),"photobooks",ISNUMBER(SEARCH("photography/places", N3730)),"places",ISNUMBER(SEARCH("publishing/art books", N3730)),"art books",ISNUMBER(SEARCH("publishing/children's books", N3730)),"children's books",ISNUMBER(SEARCH("publishing/fiction", N3730)),"fiction",ISNUMBER(SEARCH("publishing/nonfiction", N3730)),"nonfiction",ISNUMBER(SEARCH("publishing/radio &amp; podcasts", N3730)),"radio &amp; podcasts",ISNUMBER(SEARCH("publishing/translations", N3730)),"translations",ISNUMBER(SEARCH("technology/gadgets", N3730)),"gadgets",ISNUMBER(SEARCH("technology/hardware", N3730)),"hardware",ISNUMBER(SEARCH("technology/makerspaces", N3730)),"makerspaces",ISNUMBER(SEARCH("technology/space exploration", N3730)),"space exploration",ISNUMBER(SEARCH("technology/wearables", N3730)),"wearables",ISNUMBER(SEARCH("technology/web", N3730)),"web",ISNUMBER(SEARCH("theater/musical", N3730)),"musical",ISNUMBER(SEARCH("theater/plays", N3730)),"plays",ISNUMBER(SEARCH("theater/spaces", N3730)),"spaces")</f>
        <v>plays</v>
      </c>
      <c r="S3730" s="6">
        <f t="shared" si="293"/>
        <v>42205.171018518522</v>
      </c>
      <c r="T3730" s="6">
        <f t="shared" si="294"/>
        <v>42235.171018518522</v>
      </c>
    </row>
    <row r="3731" spans="1:20" ht="48" hidden="1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tr">
        <f t="shared" si="292"/>
        <v>theater</v>
      </c>
      <c r="R3731" t="str" cm="1">
        <f t="array" ref="R3731">_xlfn.IFS(ISNUMBER(SEARCH("film &amp; video/television", N3731)),"television",ISNUMBER(SEARCH("film &amp; video/animation", N3731)),"animation",ISNUMBER(SEARCH("film &amp; video/documentary", N3731)),"documentary",ISNUMBER(SEARCH("film &amp; video/drama", N3731)),"drama",ISNUMBER(SEARCH("film &amp; video/science fiction", N3731)),"science fiction",ISNUMBER(SEARCH("film &amp; video/shorts", N3731)),"shorts",ISNUMBER(SEARCH("food/food trucks", N3731)),"food trucks",ISNUMBER(SEARCH("food/restaurants", N3731)),"restaurants",ISNUMBER(SEARCH("food/small batch", N3731)),"small batch",ISNUMBER(SEARCH("games/mobile games", N3731)),"mobile games",ISNUMBER(SEARCH("games/tabletop games", N3731)),"tabletop games",ISNUMBER(SEARCH("games/video games", N3731)),"video games",ISNUMBER(SEARCH("music/classical music", N3731)),"classical music",ISNUMBER(SEARCH("music/electronic music", N3731)),"electronic music",ISNUMBER(SEARCH("music/faith", N3731)),"faith",ISNUMBER(SEARCH("music/indie rock", N3731)),"indie rock",ISNUMBER(SEARCH("music/jazz", N3731)),"jazz",ISNUMBER(SEARCH("music/metal", N3731)),"metal",ISNUMBER(SEARCH("music/pop", N3731)),"pop",ISNUMBER(SEARCH("music/rock", N3731)),"rock",ISNUMBER(SEARCH("music/world music", N3731)),"world music",ISNUMBER(SEARCH("journalism/audio", N3731)),"audio",ISNUMBER(SEARCH("photography/nature", N3731)),"nature",ISNUMBER(SEARCH("photography/people", N3731)),"people",ISNUMBER(SEARCH("photography/photobooks", N3731)),"photobooks",ISNUMBER(SEARCH("photography/places", N3731)),"places",ISNUMBER(SEARCH("publishing/art books", N3731)),"art books",ISNUMBER(SEARCH("publishing/children's books", N3731)),"children's books",ISNUMBER(SEARCH("publishing/fiction", N3731)),"fiction",ISNUMBER(SEARCH("publishing/nonfiction", N3731)),"nonfiction",ISNUMBER(SEARCH("publishing/radio &amp; podcasts", N3731)),"radio &amp; podcasts",ISNUMBER(SEARCH("publishing/translations", N3731)),"translations",ISNUMBER(SEARCH("technology/gadgets", N3731)),"gadgets",ISNUMBER(SEARCH("technology/hardware", N3731)),"hardware",ISNUMBER(SEARCH("technology/makerspaces", N3731)),"makerspaces",ISNUMBER(SEARCH("technology/space exploration", N3731)),"space exploration",ISNUMBER(SEARCH("technology/wearables", N3731)),"wearables",ISNUMBER(SEARCH("technology/web", N3731)),"web",ISNUMBER(SEARCH("theater/musical", N3731)),"musical",ISNUMBER(SEARCH("theater/plays", N3731)),"plays",ISNUMBER(SEARCH("theater/spaces", N3731)),"spaces")</f>
        <v>plays</v>
      </c>
      <c r="S3731" s="6">
        <f t="shared" si="293"/>
        <v>42041.205000000002</v>
      </c>
      <c r="T3731" s="6">
        <f t="shared" si="294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tr" cm="1">
        <f t="array" ref="R3732">_xlfn.IFS(ISNUMBER(SEARCH("film &amp; video/television", N3732)),"television",ISNUMBER(SEARCH("film &amp; video/animation", N3732)),"animation",ISNUMBER(SEARCH("film &amp; video/documentary", N3732)),"documentary",ISNUMBER(SEARCH("film &amp; video/drama", N3732)),"drama",ISNUMBER(SEARCH("film &amp; video/science fiction", N3732)),"science fiction",ISNUMBER(SEARCH("film &amp; video/shorts", N3732)),"shorts",ISNUMBER(SEARCH("food/food trucks", N3732)),"food trucks",ISNUMBER(SEARCH("food/restaurants", N3732)),"restaurants",ISNUMBER(SEARCH("food/small batch", N3732)),"small batch",ISNUMBER(SEARCH("games/mobile games", N3732)),"mobile games",ISNUMBER(SEARCH("games/tabletop games", N3732)),"tabletop games",ISNUMBER(SEARCH("games/video games", N3732)),"video games",ISNUMBER(SEARCH("music/classical music", N3732)),"classical music",ISNUMBER(SEARCH("music/electronic music", N3732)),"electronic music",ISNUMBER(SEARCH("music/faith", N3732)),"faith",ISNUMBER(SEARCH("music/indie rock", N3732)),"indie rock",ISNUMBER(SEARCH("music/jazz", N3732)),"jazz",ISNUMBER(SEARCH("music/metal", N3732)),"metal",ISNUMBER(SEARCH("music/pop", N3732)),"pop",ISNUMBER(SEARCH("music/rock", N3732)),"rock",ISNUMBER(SEARCH("music/world music", N3732)),"world music",ISNUMBER(SEARCH("journalism/audio", N3732)),"audio",ISNUMBER(SEARCH("photography/nature", N3732)),"nature",ISNUMBER(SEARCH("photography/people", N3732)),"people",ISNUMBER(SEARCH("photography/photobooks", N3732)),"photobooks",ISNUMBER(SEARCH("photography/places", N3732)),"places",ISNUMBER(SEARCH("publishing/art books", N3732)),"art books",ISNUMBER(SEARCH("publishing/children's books", N3732)),"children's books",ISNUMBER(SEARCH("publishing/fiction", N3732)),"fiction",ISNUMBER(SEARCH("publishing/nonfiction", N3732)),"nonfiction",ISNUMBER(SEARCH("publishing/radio &amp; podcasts", N3732)),"radio &amp; podcasts",ISNUMBER(SEARCH("publishing/translations", N3732)),"translations",ISNUMBER(SEARCH("technology/gadgets", N3732)),"gadgets",ISNUMBER(SEARCH("technology/hardware", N3732)),"hardware",ISNUMBER(SEARCH("technology/makerspaces", N3732)),"makerspaces",ISNUMBER(SEARCH("technology/space exploration", N3732)),"space exploration",ISNUMBER(SEARCH("technology/wearables", N3732)),"wearables",ISNUMBER(SEARCH("technology/web", N3732)),"web",ISNUMBER(SEARCH("theater/musical", N3732)),"musical",ISNUMBER(SEARCH("theater/plays", N3732)),"plays",ISNUMBER(SEARCH("theater/spaces", N3732)),"spaces")</f>
        <v>plays</v>
      </c>
      <c r="S3732" s="6">
        <f t="shared" si="293"/>
        <v>42203.677766203706</v>
      </c>
      <c r="T3732" s="6">
        <f t="shared" si="294"/>
        <v>42233.677766203706</v>
      </c>
    </row>
    <row r="3733" spans="1:20" ht="48" hidden="1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tr">
        <f t="shared" si="292"/>
        <v>theater</v>
      </c>
      <c r="R3733" t="str" cm="1">
        <f t="array" ref="R3733">_xlfn.IFS(ISNUMBER(SEARCH("film &amp; video/television", N3733)),"television",ISNUMBER(SEARCH("film &amp; video/animation", N3733)),"animation",ISNUMBER(SEARCH("film &amp; video/documentary", N3733)),"documentary",ISNUMBER(SEARCH("film &amp; video/drama", N3733)),"drama",ISNUMBER(SEARCH("film &amp; video/science fiction", N3733)),"science fiction",ISNUMBER(SEARCH("film &amp; video/shorts", N3733)),"shorts",ISNUMBER(SEARCH("food/food trucks", N3733)),"food trucks",ISNUMBER(SEARCH("food/restaurants", N3733)),"restaurants",ISNUMBER(SEARCH("food/small batch", N3733)),"small batch",ISNUMBER(SEARCH("games/mobile games", N3733)),"mobile games",ISNUMBER(SEARCH("games/tabletop games", N3733)),"tabletop games",ISNUMBER(SEARCH("games/video games", N3733)),"video games",ISNUMBER(SEARCH("music/classical music", N3733)),"classical music",ISNUMBER(SEARCH("music/electronic music", N3733)),"electronic music",ISNUMBER(SEARCH("music/faith", N3733)),"faith",ISNUMBER(SEARCH("music/indie rock", N3733)),"indie rock",ISNUMBER(SEARCH("music/jazz", N3733)),"jazz",ISNUMBER(SEARCH("music/metal", N3733)),"metal",ISNUMBER(SEARCH("music/pop", N3733)),"pop",ISNUMBER(SEARCH("music/rock", N3733)),"rock",ISNUMBER(SEARCH("music/world music", N3733)),"world music",ISNUMBER(SEARCH("journalism/audio", N3733)),"audio",ISNUMBER(SEARCH("photography/nature", N3733)),"nature",ISNUMBER(SEARCH("photography/people", N3733)),"people",ISNUMBER(SEARCH("photography/photobooks", N3733)),"photobooks",ISNUMBER(SEARCH("photography/places", N3733)),"places",ISNUMBER(SEARCH("publishing/art books", N3733)),"art books",ISNUMBER(SEARCH("publishing/children's books", N3733)),"children's books",ISNUMBER(SEARCH("publishing/fiction", N3733)),"fiction",ISNUMBER(SEARCH("publishing/nonfiction", N3733)),"nonfiction",ISNUMBER(SEARCH("publishing/radio &amp; podcasts", N3733)),"radio &amp; podcasts",ISNUMBER(SEARCH("publishing/translations", N3733)),"translations",ISNUMBER(SEARCH("technology/gadgets", N3733)),"gadgets",ISNUMBER(SEARCH("technology/hardware", N3733)),"hardware",ISNUMBER(SEARCH("technology/makerspaces", N3733)),"makerspaces",ISNUMBER(SEARCH("technology/space exploration", N3733)),"space exploration",ISNUMBER(SEARCH("technology/wearables", N3733)),"wearables",ISNUMBER(SEARCH("technology/web", N3733)),"web",ISNUMBER(SEARCH("theater/musical", N3733)),"musical",ISNUMBER(SEARCH("theater/plays", N3733)),"plays",ISNUMBER(SEARCH("theater/spaces", N3733)),"spaces")</f>
        <v>plays</v>
      </c>
      <c r="S3733" s="6">
        <f t="shared" si="293"/>
        <v>41983.752847222218</v>
      </c>
      <c r="T3733" s="6">
        <f t="shared" si="294"/>
        <v>42014.140972222223</v>
      </c>
    </row>
    <row r="3734" spans="1:20" ht="32" hidden="1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tr">
        <f t="shared" si="292"/>
        <v>theater</v>
      </c>
      <c r="R3734" t="str" cm="1">
        <f t="array" ref="R3734">_xlfn.IFS(ISNUMBER(SEARCH("film &amp; video/television", N3734)),"television",ISNUMBER(SEARCH("film &amp; video/animation", N3734)),"animation",ISNUMBER(SEARCH("film &amp; video/documentary", N3734)),"documentary",ISNUMBER(SEARCH("film &amp; video/drama", N3734)),"drama",ISNUMBER(SEARCH("film &amp; video/science fiction", N3734)),"science fiction",ISNUMBER(SEARCH("film &amp; video/shorts", N3734)),"shorts",ISNUMBER(SEARCH("food/food trucks", N3734)),"food trucks",ISNUMBER(SEARCH("food/restaurants", N3734)),"restaurants",ISNUMBER(SEARCH("food/small batch", N3734)),"small batch",ISNUMBER(SEARCH("games/mobile games", N3734)),"mobile games",ISNUMBER(SEARCH("games/tabletop games", N3734)),"tabletop games",ISNUMBER(SEARCH("games/video games", N3734)),"video games",ISNUMBER(SEARCH("music/classical music", N3734)),"classical music",ISNUMBER(SEARCH("music/electronic music", N3734)),"electronic music",ISNUMBER(SEARCH("music/faith", N3734)),"faith",ISNUMBER(SEARCH("music/indie rock", N3734)),"indie rock",ISNUMBER(SEARCH("music/jazz", N3734)),"jazz",ISNUMBER(SEARCH("music/metal", N3734)),"metal",ISNUMBER(SEARCH("music/pop", N3734)),"pop",ISNUMBER(SEARCH("music/rock", N3734)),"rock",ISNUMBER(SEARCH("music/world music", N3734)),"world music",ISNUMBER(SEARCH("journalism/audio", N3734)),"audio",ISNUMBER(SEARCH("photography/nature", N3734)),"nature",ISNUMBER(SEARCH("photography/people", N3734)),"people",ISNUMBER(SEARCH("photography/photobooks", N3734)),"photobooks",ISNUMBER(SEARCH("photography/places", N3734)),"places",ISNUMBER(SEARCH("publishing/art books", N3734)),"art books",ISNUMBER(SEARCH("publishing/children's books", N3734)),"children's books",ISNUMBER(SEARCH("publishing/fiction", N3734)),"fiction",ISNUMBER(SEARCH("publishing/nonfiction", N3734)),"nonfiction",ISNUMBER(SEARCH("publishing/radio &amp; podcasts", N3734)),"radio &amp; podcasts",ISNUMBER(SEARCH("publishing/translations", N3734)),"translations",ISNUMBER(SEARCH("technology/gadgets", N3734)),"gadgets",ISNUMBER(SEARCH("technology/hardware", N3734)),"hardware",ISNUMBER(SEARCH("technology/makerspaces", N3734)),"makerspaces",ISNUMBER(SEARCH("technology/space exploration", N3734)),"space exploration",ISNUMBER(SEARCH("technology/wearables", N3734)),"wearables",ISNUMBER(SEARCH("technology/web", N3734)),"web",ISNUMBER(SEARCH("theater/musical", N3734)),"musical",ISNUMBER(SEARCH("theater/plays", N3734)),"plays",ISNUMBER(SEARCH("theater/spaces", N3734)),"spaces")</f>
        <v>plays</v>
      </c>
      <c r="S3734" s="6">
        <f t="shared" si="293"/>
        <v>41968.677465277782</v>
      </c>
      <c r="T3734" s="6">
        <f t="shared" si="294"/>
        <v>42028.5</v>
      </c>
    </row>
    <row r="3735" spans="1:20" ht="48" hidden="1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v>0</v>
      </c>
      <c r="Q3735" t="str">
        <f t="shared" si="292"/>
        <v>theater</v>
      </c>
      <c r="R3735" t="str" cm="1">
        <f t="array" ref="R3735">_xlfn.IFS(ISNUMBER(SEARCH("film &amp; video/television", N3735)),"television",ISNUMBER(SEARCH("film &amp; video/animation", N3735)),"animation",ISNUMBER(SEARCH("film &amp; video/documentary", N3735)),"documentary",ISNUMBER(SEARCH("film &amp; video/drama", N3735)),"drama",ISNUMBER(SEARCH("film &amp; video/science fiction", N3735)),"science fiction",ISNUMBER(SEARCH("film &amp; video/shorts", N3735)),"shorts",ISNUMBER(SEARCH("food/food trucks", N3735)),"food trucks",ISNUMBER(SEARCH("food/restaurants", N3735)),"restaurants",ISNUMBER(SEARCH("food/small batch", N3735)),"small batch",ISNUMBER(SEARCH("games/mobile games", N3735)),"mobile games",ISNUMBER(SEARCH("games/tabletop games", N3735)),"tabletop games",ISNUMBER(SEARCH("games/video games", N3735)),"video games",ISNUMBER(SEARCH("music/classical music", N3735)),"classical music",ISNUMBER(SEARCH("music/electronic music", N3735)),"electronic music",ISNUMBER(SEARCH("music/faith", N3735)),"faith",ISNUMBER(SEARCH("music/indie rock", N3735)),"indie rock",ISNUMBER(SEARCH("music/jazz", N3735)),"jazz",ISNUMBER(SEARCH("music/metal", N3735)),"metal",ISNUMBER(SEARCH("music/pop", N3735)),"pop",ISNUMBER(SEARCH("music/rock", N3735)),"rock",ISNUMBER(SEARCH("music/world music", N3735)),"world music",ISNUMBER(SEARCH("journalism/audio", N3735)),"audio",ISNUMBER(SEARCH("photography/nature", N3735)),"nature",ISNUMBER(SEARCH("photography/people", N3735)),"people",ISNUMBER(SEARCH("photography/photobooks", N3735)),"photobooks",ISNUMBER(SEARCH("photography/places", N3735)),"places",ISNUMBER(SEARCH("publishing/art books", N3735)),"art books",ISNUMBER(SEARCH("publishing/children's books", N3735)),"children's books",ISNUMBER(SEARCH("publishing/fiction", N3735)),"fiction",ISNUMBER(SEARCH("publishing/nonfiction", N3735)),"nonfiction",ISNUMBER(SEARCH("publishing/radio &amp; podcasts", N3735)),"radio &amp; podcasts",ISNUMBER(SEARCH("publishing/translations", N3735)),"translations",ISNUMBER(SEARCH("technology/gadgets", N3735)),"gadgets",ISNUMBER(SEARCH("technology/hardware", N3735)),"hardware",ISNUMBER(SEARCH("technology/makerspaces", N3735)),"makerspaces",ISNUMBER(SEARCH("technology/space exploration", N3735)),"space exploration",ISNUMBER(SEARCH("technology/wearables", N3735)),"wearables",ISNUMBER(SEARCH("technology/web", N3735)),"web",ISNUMBER(SEARCH("theater/musical", N3735)),"musical",ISNUMBER(SEARCH("theater/plays", N3735)),"plays",ISNUMBER(SEARCH("theater/spaces", N3735)),"spaces")</f>
        <v>plays</v>
      </c>
      <c r="S3735" s="6">
        <f t="shared" si="293"/>
        <v>42103.024398148147</v>
      </c>
      <c r="T3735" s="6">
        <f t="shared" si="294"/>
        <v>42112.9375</v>
      </c>
    </row>
    <row r="3736" spans="1:20" ht="48" hidden="1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tr">
        <f t="shared" si="292"/>
        <v>theater</v>
      </c>
      <c r="R3736" t="str" cm="1">
        <f t="array" ref="R3736">_xlfn.IFS(ISNUMBER(SEARCH("film &amp; video/television", N3736)),"television",ISNUMBER(SEARCH("film &amp; video/animation", N3736)),"animation",ISNUMBER(SEARCH("film &amp; video/documentary", N3736)),"documentary",ISNUMBER(SEARCH("film &amp; video/drama", N3736)),"drama",ISNUMBER(SEARCH("film &amp; video/science fiction", N3736)),"science fiction",ISNUMBER(SEARCH("film &amp; video/shorts", N3736)),"shorts",ISNUMBER(SEARCH("food/food trucks", N3736)),"food trucks",ISNUMBER(SEARCH("food/restaurants", N3736)),"restaurants",ISNUMBER(SEARCH("food/small batch", N3736)),"small batch",ISNUMBER(SEARCH("games/mobile games", N3736)),"mobile games",ISNUMBER(SEARCH("games/tabletop games", N3736)),"tabletop games",ISNUMBER(SEARCH("games/video games", N3736)),"video games",ISNUMBER(SEARCH("music/classical music", N3736)),"classical music",ISNUMBER(SEARCH("music/electronic music", N3736)),"electronic music",ISNUMBER(SEARCH("music/faith", N3736)),"faith",ISNUMBER(SEARCH("music/indie rock", N3736)),"indie rock",ISNUMBER(SEARCH("music/jazz", N3736)),"jazz",ISNUMBER(SEARCH("music/metal", N3736)),"metal",ISNUMBER(SEARCH("music/pop", N3736)),"pop",ISNUMBER(SEARCH("music/rock", N3736)),"rock",ISNUMBER(SEARCH("music/world music", N3736)),"world music",ISNUMBER(SEARCH("journalism/audio", N3736)),"audio",ISNUMBER(SEARCH("photography/nature", N3736)),"nature",ISNUMBER(SEARCH("photography/people", N3736)),"people",ISNUMBER(SEARCH("photography/photobooks", N3736)),"photobooks",ISNUMBER(SEARCH("photography/places", N3736)),"places",ISNUMBER(SEARCH("publishing/art books", N3736)),"art books",ISNUMBER(SEARCH("publishing/children's books", N3736)),"children's books",ISNUMBER(SEARCH("publishing/fiction", N3736)),"fiction",ISNUMBER(SEARCH("publishing/nonfiction", N3736)),"nonfiction",ISNUMBER(SEARCH("publishing/radio &amp; podcasts", N3736)),"radio &amp; podcasts",ISNUMBER(SEARCH("publishing/translations", N3736)),"translations",ISNUMBER(SEARCH("technology/gadgets", N3736)),"gadgets",ISNUMBER(SEARCH("technology/hardware", N3736)),"hardware",ISNUMBER(SEARCH("technology/makerspaces", N3736)),"makerspaces",ISNUMBER(SEARCH("technology/space exploration", N3736)),"space exploration",ISNUMBER(SEARCH("technology/wearables", N3736)),"wearables",ISNUMBER(SEARCH("technology/web", N3736)),"web",ISNUMBER(SEARCH("theater/musical", N3736)),"musical",ISNUMBER(SEARCH("theater/plays", N3736)),"plays",ISNUMBER(SEARCH("theater/spaces", N3736)),"spaces")</f>
        <v>plays</v>
      </c>
      <c r="S3736" s="6">
        <f t="shared" si="293"/>
        <v>42089.901574074072</v>
      </c>
      <c r="T3736" s="6">
        <f t="shared" si="294"/>
        <v>42149.901574074072</v>
      </c>
    </row>
    <row r="3737" spans="1:20" ht="32" hidden="1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tr">
        <f t="shared" si="292"/>
        <v>theater</v>
      </c>
      <c r="R3737" t="str" cm="1">
        <f t="array" ref="R3737">_xlfn.IFS(ISNUMBER(SEARCH("film &amp; video/television", N3737)),"television",ISNUMBER(SEARCH("film &amp; video/animation", N3737)),"animation",ISNUMBER(SEARCH("film &amp; video/documentary", N3737)),"documentary",ISNUMBER(SEARCH("film &amp; video/drama", N3737)),"drama",ISNUMBER(SEARCH("film &amp; video/science fiction", N3737)),"science fiction",ISNUMBER(SEARCH("film &amp; video/shorts", N3737)),"shorts",ISNUMBER(SEARCH("food/food trucks", N3737)),"food trucks",ISNUMBER(SEARCH("food/restaurants", N3737)),"restaurants",ISNUMBER(SEARCH("food/small batch", N3737)),"small batch",ISNUMBER(SEARCH("games/mobile games", N3737)),"mobile games",ISNUMBER(SEARCH("games/tabletop games", N3737)),"tabletop games",ISNUMBER(SEARCH("games/video games", N3737)),"video games",ISNUMBER(SEARCH("music/classical music", N3737)),"classical music",ISNUMBER(SEARCH("music/electronic music", N3737)),"electronic music",ISNUMBER(SEARCH("music/faith", N3737)),"faith",ISNUMBER(SEARCH("music/indie rock", N3737)),"indie rock",ISNUMBER(SEARCH("music/jazz", N3737)),"jazz",ISNUMBER(SEARCH("music/metal", N3737)),"metal",ISNUMBER(SEARCH("music/pop", N3737)),"pop",ISNUMBER(SEARCH("music/rock", N3737)),"rock",ISNUMBER(SEARCH("music/world music", N3737)),"world music",ISNUMBER(SEARCH("journalism/audio", N3737)),"audio",ISNUMBER(SEARCH("photography/nature", N3737)),"nature",ISNUMBER(SEARCH("photography/people", N3737)),"people",ISNUMBER(SEARCH("photography/photobooks", N3737)),"photobooks",ISNUMBER(SEARCH("photography/places", N3737)),"places",ISNUMBER(SEARCH("publishing/art books", N3737)),"art books",ISNUMBER(SEARCH("publishing/children's books", N3737)),"children's books",ISNUMBER(SEARCH("publishing/fiction", N3737)),"fiction",ISNUMBER(SEARCH("publishing/nonfiction", N3737)),"nonfiction",ISNUMBER(SEARCH("publishing/radio &amp; podcasts", N3737)),"radio &amp; podcasts",ISNUMBER(SEARCH("publishing/translations", N3737)),"translations",ISNUMBER(SEARCH("technology/gadgets", N3737)),"gadgets",ISNUMBER(SEARCH("technology/hardware", N3737)),"hardware",ISNUMBER(SEARCH("technology/makerspaces", N3737)),"makerspaces",ISNUMBER(SEARCH("technology/space exploration", N3737)),"space exploration",ISNUMBER(SEARCH("technology/wearables", N3737)),"wearables",ISNUMBER(SEARCH("technology/web", N3737)),"web",ISNUMBER(SEARCH("theater/musical", N3737)),"musical",ISNUMBER(SEARCH("theater/plays", N3737)),"plays",ISNUMBER(SEARCH("theater/spaces", N3737)),"spaces")</f>
        <v>plays</v>
      </c>
      <c r="S3737" s="6">
        <f t="shared" si="293"/>
        <v>42122.693159722221</v>
      </c>
      <c r="T3737" s="6">
        <f t="shared" si="294"/>
        <v>42152.693159722221</v>
      </c>
    </row>
    <row r="3738" spans="1:20" ht="48" hidden="1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tr">
        <f t="shared" si="292"/>
        <v>theater</v>
      </c>
      <c r="R3738" t="str" cm="1">
        <f t="array" ref="R3738">_xlfn.IFS(ISNUMBER(SEARCH("film &amp; video/television", N3738)),"television",ISNUMBER(SEARCH("film &amp; video/animation", N3738)),"animation",ISNUMBER(SEARCH("film &amp; video/documentary", N3738)),"documentary",ISNUMBER(SEARCH("film &amp; video/drama", N3738)),"drama",ISNUMBER(SEARCH("film &amp; video/science fiction", N3738)),"science fiction",ISNUMBER(SEARCH("film &amp; video/shorts", N3738)),"shorts",ISNUMBER(SEARCH("food/food trucks", N3738)),"food trucks",ISNUMBER(SEARCH("food/restaurants", N3738)),"restaurants",ISNUMBER(SEARCH("food/small batch", N3738)),"small batch",ISNUMBER(SEARCH("games/mobile games", N3738)),"mobile games",ISNUMBER(SEARCH("games/tabletop games", N3738)),"tabletop games",ISNUMBER(SEARCH("games/video games", N3738)),"video games",ISNUMBER(SEARCH("music/classical music", N3738)),"classical music",ISNUMBER(SEARCH("music/electronic music", N3738)),"electronic music",ISNUMBER(SEARCH("music/faith", N3738)),"faith",ISNUMBER(SEARCH("music/indie rock", N3738)),"indie rock",ISNUMBER(SEARCH("music/jazz", N3738)),"jazz",ISNUMBER(SEARCH("music/metal", N3738)),"metal",ISNUMBER(SEARCH("music/pop", N3738)),"pop",ISNUMBER(SEARCH("music/rock", N3738)),"rock",ISNUMBER(SEARCH("music/world music", N3738)),"world music",ISNUMBER(SEARCH("journalism/audio", N3738)),"audio",ISNUMBER(SEARCH("photography/nature", N3738)),"nature",ISNUMBER(SEARCH("photography/people", N3738)),"people",ISNUMBER(SEARCH("photography/photobooks", N3738)),"photobooks",ISNUMBER(SEARCH("photography/places", N3738)),"places",ISNUMBER(SEARCH("publishing/art books", N3738)),"art books",ISNUMBER(SEARCH("publishing/children's books", N3738)),"children's books",ISNUMBER(SEARCH("publishing/fiction", N3738)),"fiction",ISNUMBER(SEARCH("publishing/nonfiction", N3738)),"nonfiction",ISNUMBER(SEARCH("publishing/radio &amp; podcasts", N3738)),"radio &amp; podcasts",ISNUMBER(SEARCH("publishing/translations", N3738)),"translations",ISNUMBER(SEARCH("technology/gadgets", N3738)),"gadgets",ISNUMBER(SEARCH("technology/hardware", N3738)),"hardware",ISNUMBER(SEARCH("technology/makerspaces", N3738)),"makerspaces",ISNUMBER(SEARCH("technology/space exploration", N3738)),"space exploration",ISNUMBER(SEARCH("technology/wearables", N3738)),"wearables",ISNUMBER(SEARCH("technology/web", N3738)),"web",ISNUMBER(SEARCH("theater/musical", N3738)),"musical",ISNUMBER(SEARCH("theater/plays", N3738)),"plays",ISNUMBER(SEARCH("theater/spaces", N3738)),"spaces")</f>
        <v>plays</v>
      </c>
      <c r="S3738" s="6">
        <f t="shared" si="293"/>
        <v>42048.711724537032</v>
      </c>
      <c r="T3738" s="6">
        <f t="shared" si="294"/>
        <v>42086.75</v>
      </c>
    </row>
    <row r="3739" spans="1:20" ht="32" hidden="1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tr">
        <f t="shared" si="292"/>
        <v>theater</v>
      </c>
      <c r="R3739" t="str" cm="1">
        <f t="array" ref="R3739">_xlfn.IFS(ISNUMBER(SEARCH("film &amp; video/television", N3739)),"television",ISNUMBER(SEARCH("film &amp; video/animation", N3739)),"animation",ISNUMBER(SEARCH("film &amp; video/documentary", N3739)),"documentary",ISNUMBER(SEARCH("film &amp; video/drama", N3739)),"drama",ISNUMBER(SEARCH("film &amp; video/science fiction", N3739)),"science fiction",ISNUMBER(SEARCH("film &amp; video/shorts", N3739)),"shorts",ISNUMBER(SEARCH("food/food trucks", N3739)),"food trucks",ISNUMBER(SEARCH("food/restaurants", N3739)),"restaurants",ISNUMBER(SEARCH("food/small batch", N3739)),"small batch",ISNUMBER(SEARCH("games/mobile games", N3739)),"mobile games",ISNUMBER(SEARCH("games/tabletop games", N3739)),"tabletop games",ISNUMBER(SEARCH("games/video games", N3739)),"video games",ISNUMBER(SEARCH("music/classical music", N3739)),"classical music",ISNUMBER(SEARCH("music/electronic music", N3739)),"electronic music",ISNUMBER(SEARCH("music/faith", N3739)),"faith",ISNUMBER(SEARCH("music/indie rock", N3739)),"indie rock",ISNUMBER(SEARCH("music/jazz", N3739)),"jazz",ISNUMBER(SEARCH("music/metal", N3739)),"metal",ISNUMBER(SEARCH("music/pop", N3739)),"pop",ISNUMBER(SEARCH("music/rock", N3739)),"rock",ISNUMBER(SEARCH("music/world music", N3739)),"world music",ISNUMBER(SEARCH("journalism/audio", N3739)),"audio",ISNUMBER(SEARCH("photography/nature", N3739)),"nature",ISNUMBER(SEARCH("photography/people", N3739)),"people",ISNUMBER(SEARCH("photography/photobooks", N3739)),"photobooks",ISNUMBER(SEARCH("photography/places", N3739)),"places",ISNUMBER(SEARCH("publishing/art books", N3739)),"art books",ISNUMBER(SEARCH("publishing/children's books", N3739)),"children's books",ISNUMBER(SEARCH("publishing/fiction", N3739)),"fiction",ISNUMBER(SEARCH("publishing/nonfiction", N3739)),"nonfiction",ISNUMBER(SEARCH("publishing/radio &amp; podcasts", N3739)),"radio &amp; podcasts",ISNUMBER(SEARCH("publishing/translations", N3739)),"translations",ISNUMBER(SEARCH("technology/gadgets", N3739)),"gadgets",ISNUMBER(SEARCH("technology/hardware", N3739)),"hardware",ISNUMBER(SEARCH("technology/makerspaces", N3739)),"makerspaces",ISNUMBER(SEARCH("technology/space exploration", N3739)),"space exploration",ISNUMBER(SEARCH("technology/wearables", N3739)),"wearables",ISNUMBER(SEARCH("technology/web", N3739)),"web",ISNUMBER(SEARCH("theater/musical", N3739)),"musical",ISNUMBER(SEARCH("theater/plays", N3739)),"plays",ISNUMBER(SEARCH("theater/spaces", N3739)),"spaces")</f>
        <v>plays</v>
      </c>
      <c r="S3739" s="6">
        <f t="shared" si="293"/>
        <v>42297.691006944442</v>
      </c>
      <c r="T3739" s="6">
        <f t="shared" si="294"/>
        <v>42320.290972222225</v>
      </c>
    </row>
    <row r="3740" spans="1:20" ht="32" hidden="1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tr" cm="1">
        <f t="array" ref="R3740">_xlfn.IFS(ISNUMBER(SEARCH("film &amp; video/television", N3740)),"television",ISNUMBER(SEARCH("film &amp; video/animation", N3740)),"animation",ISNUMBER(SEARCH("film &amp; video/documentary", N3740)),"documentary",ISNUMBER(SEARCH("film &amp; video/drama", N3740)),"drama",ISNUMBER(SEARCH("film &amp; video/science fiction", N3740)),"science fiction",ISNUMBER(SEARCH("film &amp; video/shorts", N3740)),"shorts",ISNUMBER(SEARCH("food/food trucks", N3740)),"food trucks",ISNUMBER(SEARCH("food/restaurants", N3740)),"restaurants",ISNUMBER(SEARCH("food/small batch", N3740)),"small batch",ISNUMBER(SEARCH("games/mobile games", N3740)),"mobile games",ISNUMBER(SEARCH("games/tabletop games", N3740)),"tabletop games",ISNUMBER(SEARCH("games/video games", N3740)),"video games",ISNUMBER(SEARCH("music/classical music", N3740)),"classical music",ISNUMBER(SEARCH("music/electronic music", N3740)),"electronic music",ISNUMBER(SEARCH("music/faith", N3740)),"faith",ISNUMBER(SEARCH("music/indie rock", N3740)),"indie rock",ISNUMBER(SEARCH("music/jazz", N3740)),"jazz",ISNUMBER(SEARCH("music/metal", N3740)),"metal",ISNUMBER(SEARCH("music/pop", N3740)),"pop",ISNUMBER(SEARCH("music/rock", N3740)),"rock",ISNUMBER(SEARCH("music/world music", N3740)),"world music",ISNUMBER(SEARCH("journalism/audio", N3740)),"audio",ISNUMBER(SEARCH("photography/nature", N3740)),"nature",ISNUMBER(SEARCH("photography/people", N3740)),"people",ISNUMBER(SEARCH("photography/photobooks", N3740)),"photobooks",ISNUMBER(SEARCH("photography/places", N3740)),"places",ISNUMBER(SEARCH("publishing/art books", N3740)),"art books",ISNUMBER(SEARCH("publishing/children's books", N3740)),"children's books",ISNUMBER(SEARCH("publishing/fiction", N3740)),"fiction",ISNUMBER(SEARCH("publishing/nonfiction", N3740)),"nonfiction",ISNUMBER(SEARCH("publishing/radio &amp; podcasts", N3740)),"radio &amp; podcasts",ISNUMBER(SEARCH("publishing/translations", N3740)),"translations",ISNUMBER(SEARCH("technology/gadgets", N3740)),"gadgets",ISNUMBER(SEARCH("technology/hardware", N3740)),"hardware",ISNUMBER(SEARCH("technology/makerspaces", N3740)),"makerspaces",ISNUMBER(SEARCH("technology/space exploration", N3740)),"space exploration",ISNUMBER(SEARCH("technology/wearables", N3740)),"wearables",ISNUMBER(SEARCH("technology/web", N3740)),"web",ISNUMBER(SEARCH("theater/musical", N3740)),"musical",ISNUMBER(SEARCH("theater/plays", N3740)),"plays",ISNUMBER(SEARCH("theater/spaces", N3740)),"spaces")</f>
        <v>plays</v>
      </c>
      <c r="S3740" s="6">
        <f t="shared" si="293"/>
        <v>41813.938715277778</v>
      </c>
      <c r="T3740" s="6">
        <f t="shared" si="294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tr">
        <f t="shared" si="292"/>
        <v>theater</v>
      </c>
      <c r="R3741" t="str" cm="1">
        <f t="array" ref="R3741">_xlfn.IFS(ISNUMBER(SEARCH("film &amp; video/television", N3741)),"television",ISNUMBER(SEARCH("film &amp; video/animation", N3741)),"animation",ISNUMBER(SEARCH("film &amp; video/documentary", N3741)),"documentary",ISNUMBER(SEARCH("film &amp; video/drama", N3741)),"drama",ISNUMBER(SEARCH("film &amp; video/science fiction", N3741)),"science fiction",ISNUMBER(SEARCH("film &amp; video/shorts", N3741)),"shorts",ISNUMBER(SEARCH("food/food trucks", N3741)),"food trucks",ISNUMBER(SEARCH("food/restaurants", N3741)),"restaurants",ISNUMBER(SEARCH("food/small batch", N3741)),"small batch",ISNUMBER(SEARCH("games/mobile games", N3741)),"mobile games",ISNUMBER(SEARCH("games/tabletop games", N3741)),"tabletop games",ISNUMBER(SEARCH("games/video games", N3741)),"video games",ISNUMBER(SEARCH("music/classical music", N3741)),"classical music",ISNUMBER(SEARCH("music/electronic music", N3741)),"electronic music",ISNUMBER(SEARCH("music/faith", N3741)),"faith",ISNUMBER(SEARCH("music/indie rock", N3741)),"indie rock",ISNUMBER(SEARCH("music/jazz", N3741)),"jazz",ISNUMBER(SEARCH("music/metal", N3741)),"metal",ISNUMBER(SEARCH("music/pop", N3741)),"pop",ISNUMBER(SEARCH("music/rock", N3741)),"rock",ISNUMBER(SEARCH("music/world music", N3741)),"world music",ISNUMBER(SEARCH("journalism/audio", N3741)),"audio",ISNUMBER(SEARCH("photography/nature", N3741)),"nature",ISNUMBER(SEARCH("photography/people", N3741)),"people",ISNUMBER(SEARCH("photography/photobooks", N3741)),"photobooks",ISNUMBER(SEARCH("photography/places", N3741)),"places",ISNUMBER(SEARCH("publishing/art books", N3741)),"art books",ISNUMBER(SEARCH("publishing/children's books", N3741)),"children's books",ISNUMBER(SEARCH("publishing/fiction", N3741)),"fiction",ISNUMBER(SEARCH("publishing/nonfiction", N3741)),"nonfiction",ISNUMBER(SEARCH("publishing/radio &amp; podcasts", N3741)),"radio &amp; podcasts",ISNUMBER(SEARCH("publishing/translations", N3741)),"translations",ISNUMBER(SEARCH("technology/gadgets", N3741)),"gadgets",ISNUMBER(SEARCH("technology/hardware", N3741)),"hardware",ISNUMBER(SEARCH("technology/makerspaces", N3741)),"makerspaces",ISNUMBER(SEARCH("technology/space exploration", N3741)),"space exploration",ISNUMBER(SEARCH("technology/wearables", N3741)),"wearables",ISNUMBER(SEARCH("technology/web", N3741)),"web",ISNUMBER(SEARCH("theater/musical", N3741)),"musical",ISNUMBER(SEARCH("theater/plays", N3741)),"plays",ISNUMBER(SEARCH("theater/spaces", N3741)),"spaces")</f>
        <v>plays</v>
      </c>
      <c r="S3741" s="6">
        <f t="shared" si="293"/>
        <v>42548.449861111112</v>
      </c>
      <c r="T3741" s="6">
        <f t="shared" si="294"/>
        <v>42568.449861111112</v>
      </c>
    </row>
    <row r="3742" spans="1:20" ht="48" hidden="1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tr">
        <f t="shared" si="292"/>
        <v>theater</v>
      </c>
      <c r="R3742" t="str" cm="1">
        <f t="array" ref="R3742">_xlfn.IFS(ISNUMBER(SEARCH("film &amp; video/television", N3742)),"television",ISNUMBER(SEARCH("film &amp; video/animation", N3742)),"animation",ISNUMBER(SEARCH("film &amp; video/documentary", N3742)),"documentary",ISNUMBER(SEARCH("film &amp; video/drama", N3742)),"drama",ISNUMBER(SEARCH("film &amp; video/science fiction", N3742)),"science fiction",ISNUMBER(SEARCH("film &amp; video/shorts", N3742)),"shorts",ISNUMBER(SEARCH("food/food trucks", N3742)),"food trucks",ISNUMBER(SEARCH("food/restaurants", N3742)),"restaurants",ISNUMBER(SEARCH("food/small batch", N3742)),"small batch",ISNUMBER(SEARCH("games/mobile games", N3742)),"mobile games",ISNUMBER(SEARCH("games/tabletop games", N3742)),"tabletop games",ISNUMBER(SEARCH("games/video games", N3742)),"video games",ISNUMBER(SEARCH("music/classical music", N3742)),"classical music",ISNUMBER(SEARCH("music/electronic music", N3742)),"electronic music",ISNUMBER(SEARCH("music/faith", N3742)),"faith",ISNUMBER(SEARCH("music/indie rock", N3742)),"indie rock",ISNUMBER(SEARCH("music/jazz", N3742)),"jazz",ISNUMBER(SEARCH("music/metal", N3742)),"metal",ISNUMBER(SEARCH("music/pop", N3742)),"pop",ISNUMBER(SEARCH("music/rock", N3742)),"rock",ISNUMBER(SEARCH("music/world music", N3742)),"world music",ISNUMBER(SEARCH("journalism/audio", N3742)),"audio",ISNUMBER(SEARCH("photography/nature", N3742)),"nature",ISNUMBER(SEARCH("photography/people", N3742)),"people",ISNUMBER(SEARCH("photography/photobooks", N3742)),"photobooks",ISNUMBER(SEARCH("photography/places", N3742)),"places",ISNUMBER(SEARCH("publishing/art books", N3742)),"art books",ISNUMBER(SEARCH("publishing/children's books", N3742)),"children's books",ISNUMBER(SEARCH("publishing/fiction", N3742)),"fiction",ISNUMBER(SEARCH("publishing/nonfiction", N3742)),"nonfiction",ISNUMBER(SEARCH("publishing/radio &amp; podcasts", N3742)),"radio &amp; podcasts",ISNUMBER(SEARCH("publishing/translations", N3742)),"translations",ISNUMBER(SEARCH("technology/gadgets", N3742)),"gadgets",ISNUMBER(SEARCH("technology/hardware", N3742)),"hardware",ISNUMBER(SEARCH("technology/makerspaces", N3742)),"makerspaces",ISNUMBER(SEARCH("technology/space exploration", N3742)),"space exploration",ISNUMBER(SEARCH("technology/wearables", N3742)),"wearables",ISNUMBER(SEARCH("technology/web", N3742)),"web",ISNUMBER(SEARCH("theater/musical", N3742)),"musical",ISNUMBER(SEARCH("theater/plays", N3742)),"plays",ISNUMBER(SEARCH("theater/spaces", N3742)),"spaces")</f>
        <v>plays</v>
      </c>
      <c r="S3742" s="6">
        <f t="shared" si="293"/>
        <v>41833.089756944442</v>
      </c>
      <c r="T3742" s="6">
        <f t="shared" si="294"/>
        <v>41863.079143518517</v>
      </c>
    </row>
    <row r="3743" spans="1:20" ht="48" hidden="1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v>0</v>
      </c>
      <c r="Q3743" t="str">
        <f t="shared" si="292"/>
        <v>theater</v>
      </c>
      <c r="R3743" t="str" cm="1">
        <f t="array" ref="R3743">_xlfn.IFS(ISNUMBER(SEARCH("film &amp; video/television", N3743)),"television",ISNUMBER(SEARCH("film &amp; video/animation", N3743)),"animation",ISNUMBER(SEARCH("film &amp; video/documentary", N3743)),"documentary",ISNUMBER(SEARCH("film &amp; video/drama", N3743)),"drama",ISNUMBER(SEARCH("film &amp; video/science fiction", N3743)),"science fiction",ISNUMBER(SEARCH("film &amp; video/shorts", N3743)),"shorts",ISNUMBER(SEARCH("food/food trucks", N3743)),"food trucks",ISNUMBER(SEARCH("food/restaurants", N3743)),"restaurants",ISNUMBER(SEARCH("food/small batch", N3743)),"small batch",ISNUMBER(SEARCH("games/mobile games", N3743)),"mobile games",ISNUMBER(SEARCH("games/tabletop games", N3743)),"tabletop games",ISNUMBER(SEARCH("games/video games", N3743)),"video games",ISNUMBER(SEARCH("music/classical music", N3743)),"classical music",ISNUMBER(SEARCH("music/electronic music", N3743)),"electronic music",ISNUMBER(SEARCH("music/faith", N3743)),"faith",ISNUMBER(SEARCH("music/indie rock", N3743)),"indie rock",ISNUMBER(SEARCH("music/jazz", N3743)),"jazz",ISNUMBER(SEARCH("music/metal", N3743)),"metal",ISNUMBER(SEARCH("music/pop", N3743)),"pop",ISNUMBER(SEARCH("music/rock", N3743)),"rock",ISNUMBER(SEARCH("music/world music", N3743)),"world music",ISNUMBER(SEARCH("journalism/audio", N3743)),"audio",ISNUMBER(SEARCH("photography/nature", N3743)),"nature",ISNUMBER(SEARCH("photography/people", N3743)),"people",ISNUMBER(SEARCH("photography/photobooks", N3743)),"photobooks",ISNUMBER(SEARCH("photography/places", N3743)),"places",ISNUMBER(SEARCH("publishing/art books", N3743)),"art books",ISNUMBER(SEARCH("publishing/children's books", N3743)),"children's books",ISNUMBER(SEARCH("publishing/fiction", N3743)),"fiction",ISNUMBER(SEARCH("publishing/nonfiction", N3743)),"nonfiction",ISNUMBER(SEARCH("publishing/radio &amp; podcasts", N3743)),"radio &amp; podcasts",ISNUMBER(SEARCH("publishing/translations", N3743)),"translations",ISNUMBER(SEARCH("technology/gadgets", N3743)),"gadgets",ISNUMBER(SEARCH("technology/hardware", N3743)),"hardware",ISNUMBER(SEARCH("technology/makerspaces", N3743)),"makerspaces",ISNUMBER(SEARCH("technology/space exploration", N3743)),"space exploration",ISNUMBER(SEARCH("technology/wearables", N3743)),"wearables",ISNUMBER(SEARCH("technology/web", N3743)),"web",ISNUMBER(SEARCH("theater/musical", N3743)),"musical",ISNUMBER(SEARCH("theater/plays", N3743)),"plays",ISNUMBER(SEARCH("theater/spaces", N3743)),"spaces")</f>
        <v>plays</v>
      </c>
      <c r="S3743" s="6">
        <f t="shared" si="293"/>
        <v>42325.920717592591</v>
      </c>
      <c r="T3743" s="6">
        <f t="shared" si="294"/>
        <v>42355.920717592591</v>
      </c>
    </row>
    <row r="3744" spans="1:20" ht="48" hidden="1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tr" cm="1">
        <f t="array" ref="R3744">_xlfn.IFS(ISNUMBER(SEARCH("film &amp; video/television", N3744)),"television",ISNUMBER(SEARCH("film &amp; video/animation", N3744)),"animation",ISNUMBER(SEARCH("film &amp; video/documentary", N3744)),"documentary",ISNUMBER(SEARCH("film &amp; video/drama", N3744)),"drama",ISNUMBER(SEARCH("film &amp; video/science fiction", N3744)),"science fiction",ISNUMBER(SEARCH("film &amp; video/shorts", N3744)),"shorts",ISNUMBER(SEARCH("food/food trucks", N3744)),"food trucks",ISNUMBER(SEARCH("food/restaurants", N3744)),"restaurants",ISNUMBER(SEARCH("food/small batch", N3744)),"small batch",ISNUMBER(SEARCH("games/mobile games", N3744)),"mobile games",ISNUMBER(SEARCH("games/tabletop games", N3744)),"tabletop games",ISNUMBER(SEARCH("games/video games", N3744)),"video games",ISNUMBER(SEARCH("music/classical music", N3744)),"classical music",ISNUMBER(SEARCH("music/electronic music", N3744)),"electronic music",ISNUMBER(SEARCH("music/faith", N3744)),"faith",ISNUMBER(SEARCH("music/indie rock", N3744)),"indie rock",ISNUMBER(SEARCH("music/jazz", N3744)),"jazz",ISNUMBER(SEARCH("music/metal", N3744)),"metal",ISNUMBER(SEARCH("music/pop", N3744)),"pop",ISNUMBER(SEARCH("music/rock", N3744)),"rock",ISNUMBER(SEARCH("music/world music", N3744)),"world music",ISNUMBER(SEARCH("journalism/audio", N3744)),"audio",ISNUMBER(SEARCH("photography/nature", N3744)),"nature",ISNUMBER(SEARCH("photography/people", N3744)),"people",ISNUMBER(SEARCH("photography/photobooks", N3744)),"photobooks",ISNUMBER(SEARCH("photography/places", N3744)),"places",ISNUMBER(SEARCH("publishing/art books", N3744)),"art books",ISNUMBER(SEARCH("publishing/children's books", N3744)),"children's books",ISNUMBER(SEARCH("publishing/fiction", N3744)),"fiction",ISNUMBER(SEARCH("publishing/nonfiction", N3744)),"nonfiction",ISNUMBER(SEARCH("publishing/radio &amp; podcasts", N3744)),"radio &amp; podcasts",ISNUMBER(SEARCH("publishing/translations", N3744)),"translations",ISNUMBER(SEARCH("technology/gadgets", N3744)),"gadgets",ISNUMBER(SEARCH("technology/hardware", N3744)),"hardware",ISNUMBER(SEARCH("technology/makerspaces", N3744)),"makerspaces",ISNUMBER(SEARCH("technology/space exploration", N3744)),"space exploration",ISNUMBER(SEARCH("technology/wearables", N3744)),"wearables",ISNUMBER(SEARCH("technology/web", N3744)),"web",ISNUMBER(SEARCH("theater/musical", N3744)),"musical",ISNUMBER(SEARCH("theater/plays", N3744)),"plays",ISNUMBER(SEARCH("theater/spaces", N3744)),"spaces")</f>
        <v>plays</v>
      </c>
      <c r="S3744" s="6">
        <f t="shared" si="293"/>
        <v>41858.214629629627</v>
      </c>
      <c r="T3744" s="6">
        <f t="shared" si="294"/>
        <v>41888.214629629627</v>
      </c>
    </row>
    <row r="3745" spans="1:20" ht="32" hidden="1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v>0</v>
      </c>
      <c r="Q3745" t="str">
        <f t="shared" si="292"/>
        <v>theater</v>
      </c>
      <c r="R3745" t="str" cm="1">
        <f t="array" ref="R3745">_xlfn.IFS(ISNUMBER(SEARCH("film &amp; video/television", N3745)),"television",ISNUMBER(SEARCH("film &amp; video/animation", N3745)),"animation",ISNUMBER(SEARCH("film &amp; video/documentary", N3745)),"documentary",ISNUMBER(SEARCH("film &amp; video/drama", N3745)),"drama",ISNUMBER(SEARCH("film &amp; video/science fiction", N3745)),"science fiction",ISNUMBER(SEARCH("film &amp; video/shorts", N3745)),"shorts",ISNUMBER(SEARCH("food/food trucks", N3745)),"food trucks",ISNUMBER(SEARCH("food/restaurants", N3745)),"restaurants",ISNUMBER(SEARCH("food/small batch", N3745)),"small batch",ISNUMBER(SEARCH("games/mobile games", N3745)),"mobile games",ISNUMBER(SEARCH("games/tabletop games", N3745)),"tabletop games",ISNUMBER(SEARCH("games/video games", N3745)),"video games",ISNUMBER(SEARCH("music/classical music", N3745)),"classical music",ISNUMBER(SEARCH("music/electronic music", N3745)),"electronic music",ISNUMBER(SEARCH("music/faith", N3745)),"faith",ISNUMBER(SEARCH("music/indie rock", N3745)),"indie rock",ISNUMBER(SEARCH("music/jazz", N3745)),"jazz",ISNUMBER(SEARCH("music/metal", N3745)),"metal",ISNUMBER(SEARCH("music/pop", N3745)),"pop",ISNUMBER(SEARCH("music/rock", N3745)),"rock",ISNUMBER(SEARCH("music/world music", N3745)),"world music",ISNUMBER(SEARCH("journalism/audio", N3745)),"audio",ISNUMBER(SEARCH("photography/nature", N3745)),"nature",ISNUMBER(SEARCH("photography/people", N3745)),"people",ISNUMBER(SEARCH("photography/photobooks", N3745)),"photobooks",ISNUMBER(SEARCH("photography/places", N3745)),"places",ISNUMBER(SEARCH("publishing/art books", N3745)),"art books",ISNUMBER(SEARCH("publishing/children's books", N3745)),"children's books",ISNUMBER(SEARCH("publishing/fiction", N3745)),"fiction",ISNUMBER(SEARCH("publishing/nonfiction", N3745)),"nonfiction",ISNUMBER(SEARCH("publishing/radio &amp; podcasts", N3745)),"radio &amp; podcasts",ISNUMBER(SEARCH("publishing/translations", N3745)),"translations",ISNUMBER(SEARCH("technology/gadgets", N3745)),"gadgets",ISNUMBER(SEARCH("technology/hardware", N3745)),"hardware",ISNUMBER(SEARCH("technology/makerspaces", N3745)),"makerspaces",ISNUMBER(SEARCH("technology/space exploration", N3745)),"space exploration",ISNUMBER(SEARCH("technology/wearables", N3745)),"wearables",ISNUMBER(SEARCH("technology/web", N3745)),"web",ISNUMBER(SEARCH("theater/musical", N3745)),"musical",ISNUMBER(SEARCH("theater/plays", N3745)),"plays",ISNUMBER(SEARCH("theater/spaces", N3745)),"spaces")</f>
        <v>plays</v>
      </c>
      <c r="S3745" s="6">
        <f t="shared" si="293"/>
        <v>41793.710231481484</v>
      </c>
      <c r="T3745" s="6">
        <f t="shared" si="294"/>
        <v>41823.710231481484</v>
      </c>
    </row>
    <row r="3746" spans="1:20" ht="48" hidden="1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v>0</v>
      </c>
      <c r="Q3746" t="str">
        <f t="shared" si="292"/>
        <v>theater</v>
      </c>
      <c r="R3746" t="str" cm="1">
        <f t="array" ref="R3746">_xlfn.IFS(ISNUMBER(SEARCH("film &amp; video/television", N3746)),"television",ISNUMBER(SEARCH("film &amp; video/animation", N3746)),"animation",ISNUMBER(SEARCH("film &amp; video/documentary", N3746)),"documentary",ISNUMBER(SEARCH("film &amp; video/drama", N3746)),"drama",ISNUMBER(SEARCH("film &amp; video/science fiction", N3746)),"science fiction",ISNUMBER(SEARCH("film &amp; video/shorts", N3746)),"shorts",ISNUMBER(SEARCH("food/food trucks", N3746)),"food trucks",ISNUMBER(SEARCH("food/restaurants", N3746)),"restaurants",ISNUMBER(SEARCH("food/small batch", N3746)),"small batch",ISNUMBER(SEARCH("games/mobile games", N3746)),"mobile games",ISNUMBER(SEARCH("games/tabletop games", N3746)),"tabletop games",ISNUMBER(SEARCH("games/video games", N3746)),"video games",ISNUMBER(SEARCH("music/classical music", N3746)),"classical music",ISNUMBER(SEARCH("music/electronic music", N3746)),"electronic music",ISNUMBER(SEARCH("music/faith", N3746)),"faith",ISNUMBER(SEARCH("music/indie rock", N3746)),"indie rock",ISNUMBER(SEARCH("music/jazz", N3746)),"jazz",ISNUMBER(SEARCH("music/metal", N3746)),"metal",ISNUMBER(SEARCH("music/pop", N3746)),"pop",ISNUMBER(SEARCH("music/rock", N3746)),"rock",ISNUMBER(SEARCH("music/world music", N3746)),"world music",ISNUMBER(SEARCH("journalism/audio", N3746)),"audio",ISNUMBER(SEARCH("photography/nature", N3746)),"nature",ISNUMBER(SEARCH("photography/people", N3746)),"people",ISNUMBER(SEARCH("photography/photobooks", N3746)),"photobooks",ISNUMBER(SEARCH("photography/places", N3746)),"places",ISNUMBER(SEARCH("publishing/art books", N3746)),"art books",ISNUMBER(SEARCH("publishing/children's books", N3746)),"children's books",ISNUMBER(SEARCH("publishing/fiction", N3746)),"fiction",ISNUMBER(SEARCH("publishing/nonfiction", N3746)),"nonfiction",ISNUMBER(SEARCH("publishing/radio &amp; podcasts", N3746)),"radio &amp; podcasts",ISNUMBER(SEARCH("publishing/translations", N3746)),"translations",ISNUMBER(SEARCH("technology/gadgets", N3746)),"gadgets",ISNUMBER(SEARCH("technology/hardware", N3746)),"hardware",ISNUMBER(SEARCH("technology/makerspaces", N3746)),"makerspaces",ISNUMBER(SEARCH("technology/space exploration", N3746)),"space exploration",ISNUMBER(SEARCH("technology/wearables", N3746)),"wearables",ISNUMBER(SEARCH("technology/web", N3746)),"web",ISNUMBER(SEARCH("theater/musical", N3746)),"musical",ISNUMBER(SEARCH("theater/plays", N3746)),"plays",ISNUMBER(SEARCH("theater/spaces", N3746)),"spaces")</f>
        <v>plays</v>
      </c>
      <c r="S3746" s="6">
        <f t="shared" si="293"/>
        <v>41793.814259259263</v>
      </c>
      <c r="T3746" s="6">
        <f t="shared" si="294"/>
        <v>41825.165972222225</v>
      </c>
    </row>
    <row r="3747" spans="1:20" ht="32" hidden="1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tr" cm="1">
        <f t="array" ref="R3747">_xlfn.IFS(ISNUMBER(SEARCH("film &amp; video/television", N3747)),"television",ISNUMBER(SEARCH("film &amp; video/animation", N3747)),"animation",ISNUMBER(SEARCH("film &amp; video/documentary", N3747)),"documentary",ISNUMBER(SEARCH("film &amp; video/drama", N3747)),"drama",ISNUMBER(SEARCH("film &amp; video/science fiction", N3747)),"science fiction",ISNUMBER(SEARCH("film &amp; video/shorts", N3747)),"shorts",ISNUMBER(SEARCH("food/food trucks", N3747)),"food trucks",ISNUMBER(SEARCH("food/restaurants", N3747)),"restaurants",ISNUMBER(SEARCH("food/small batch", N3747)),"small batch",ISNUMBER(SEARCH("games/mobile games", N3747)),"mobile games",ISNUMBER(SEARCH("games/tabletop games", N3747)),"tabletop games",ISNUMBER(SEARCH("games/video games", N3747)),"video games",ISNUMBER(SEARCH("music/classical music", N3747)),"classical music",ISNUMBER(SEARCH("music/electronic music", N3747)),"electronic music",ISNUMBER(SEARCH("music/faith", N3747)),"faith",ISNUMBER(SEARCH("music/indie rock", N3747)),"indie rock",ISNUMBER(SEARCH("music/jazz", N3747)),"jazz",ISNUMBER(SEARCH("music/metal", N3747)),"metal",ISNUMBER(SEARCH("music/pop", N3747)),"pop",ISNUMBER(SEARCH("music/rock", N3747)),"rock",ISNUMBER(SEARCH("music/world music", N3747)),"world music",ISNUMBER(SEARCH("journalism/audio", N3747)),"audio",ISNUMBER(SEARCH("photography/nature", N3747)),"nature",ISNUMBER(SEARCH("photography/people", N3747)),"people",ISNUMBER(SEARCH("photography/photobooks", N3747)),"photobooks",ISNUMBER(SEARCH("photography/places", N3747)),"places",ISNUMBER(SEARCH("publishing/art books", N3747)),"art books",ISNUMBER(SEARCH("publishing/children's books", N3747)),"children's books",ISNUMBER(SEARCH("publishing/fiction", N3747)),"fiction",ISNUMBER(SEARCH("publishing/nonfiction", N3747)),"nonfiction",ISNUMBER(SEARCH("publishing/radio &amp; podcasts", N3747)),"radio &amp; podcasts",ISNUMBER(SEARCH("publishing/translations", N3747)),"translations",ISNUMBER(SEARCH("technology/gadgets", N3747)),"gadgets",ISNUMBER(SEARCH("technology/hardware", N3747)),"hardware",ISNUMBER(SEARCH("technology/makerspaces", N3747)),"makerspaces",ISNUMBER(SEARCH("technology/space exploration", N3747)),"space exploration",ISNUMBER(SEARCH("technology/wearables", N3747)),"wearables",ISNUMBER(SEARCH("technology/web", N3747)),"web",ISNUMBER(SEARCH("theater/musical", N3747)),"musical",ISNUMBER(SEARCH("theater/plays", N3747)),"plays",ISNUMBER(SEARCH("theater/spaces", N3747)),"spaces")</f>
        <v>plays</v>
      </c>
      <c r="S3747" s="6">
        <f t="shared" si="293"/>
        <v>41831.697939814818</v>
      </c>
      <c r="T3747" s="6">
        <f t="shared" si="294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tr">
        <f t="shared" si="292"/>
        <v>theater</v>
      </c>
      <c r="R3748" t="str" cm="1">
        <f t="array" ref="R3748">_xlfn.IFS(ISNUMBER(SEARCH("film &amp; video/television", N3748)),"television",ISNUMBER(SEARCH("film &amp; video/animation", N3748)),"animation",ISNUMBER(SEARCH("film &amp; video/documentary", N3748)),"documentary",ISNUMBER(SEARCH("film &amp; video/drama", N3748)),"drama",ISNUMBER(SEARCH("film &amp; video/science fiction", N3748)),"science fiction",ISNUMBER(SEARCH("film &amp; video/shorts", N3748)),"shorts",ISNUMBER(SEARCH("food/food trucks", N3748)),"food trucks",ISNUMBER(SEARCH("food/restaurants", N3748)),"restaurants",ISNUMBER(SEARCH("food/small batch", N3748)),"small batch",ISNUMBER(SEARCH("games/mobile games", N3748)),"mobile games",ISNUMBER(SEARCH("games/tabletop games", N3748)),"tabletop games",ISNUMBER(SEARCH("games/video games", N3748)),"video games",ISNUMBER(SEARCH("music/classical music", N3748)),"classical music",ISNUMBER(SEARCH("music/electronic music", N3748)),"electronic music",ISNUMBER(SEARCH("music/faith", N3748)),"faith",ISNUMBER(SEARCH("music/indie rock", N3748)),"indie rock",ISNUMBER(SEARCH("music/jazz", N3748)),"jazz",ISNUMBER(SEARCH("music/metal", N3748)),"metal",ISNUMBER(SEARCH("music/pop", N3748)),"pop",ISNUMBER(SEARCH("music/rock", N3748)),"rock",ISNUMBER(SEARCH("music/world music", N3748)),"world music",ISNUMBER(SEARCH("journalism/audio", N3748)),"audio",ISNUMBER(SEARCH("photography/nature", N3748)),"nature",ISNUMBER(SEARCH("photography/people", N3748)),"people",ISNUMBER(SEARCH("photography/photobooks", N3748)),"photobooks",ISNUMBER(SEARCH("photography/places", N3748)),"places",ISNUMBER(SEARCH("publishing/art books", N3748)),"art books",ISNUMBER(SEARCH("publishing/children's books", N3748)),"children's books",ISNUMBER(SEARCH("publishing/fiction", N3748)),"fiction",ISNUMBER(SEARCH("publishing/nonfiction", N3748)),"nonfiction",ISNUMBER(SEARCH("publishing/radio &amp; podcasts", N3748)),"radio &amp; podcasts",ISNUMBER(SEARCH("publishing/translations", N3748)),"translations",ISNUMBER(SEARCH("technology/gadgets", N3748)),"gadgets",ISNUMBER(SEARCH("technology/hardware", N3748)),"hardware",ISNUMBER(SEARCH("technology/makerspaces", N3748)),"makerspaces",ISNUMBER(SEARCH("technology/space exploration", N3748)),"space exploration",ISNUMBER(SEARCH("technology/wearables", N3748)),"wearables",ISNUMBER(SEARCH("technology/web", N3748)),"web",ISNUMBER(SEARCH("theater/musical", N3748)),"musical",ISNUMBER(SEARCH("theater/plays", N3748)),"plays",ISNUMBER(SEARCH("theater/spaces", N3748)),"spaces")</f>
        <v>plays</v>
      </c>
      <c r="S3748" s="6">
        <f t="shared" si="293"/>
        <v>42621.389340277776</v>
      </c>
      <c r="T3748" s="6">
        <f t="shared" si="294"/>
        <v>42651.389340277776</v>
      </c>
    </row>
    <row r="3749" spans="1:20" ht="32" hidden="1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tr" cm="1">
        <f t="array" ref="R3749">_xlfn.IFS(ISNUMBER(SEARCH("film &amp; video/television", N3749)),"television",ISNUMBER(SEARCH("film &amp; video/animation", N3749)),"animation",ISNUMBER(SEARCH("film &amp; video/documentary", N3749)),"documentary",ISNUMBER(SEARCH("film &amp; video/drama", N3749)),"drama",ISNUMBER(SEARCH("film &amp; video/science fiction", N3749)),"science fiction",ISNUMBER(SEARCH("film &amp; video/shorts", N3749)),"shorts",ISNUMBER(SEARCH("food/food trucks", N3749)),"food trucks",ISNUMBER(SEARCH("food/restaurants", N3749)),"restaurants",ISNUMBER(SEARCH("food/small batch", N3749)),"small batch",ISNUMBER(SEARCH("games/mobile games", N3749)),"mobile games",ISNUMBER(SEARCH("games/tabletop games", N3749)),"tabletop games",ISNUMBER(SEARCH("games/video games", N3749)),"video games",ISNUMBER(SEARCH("music/classical music", N3749)),"classical music",ISNUMBER(SEARCH("music/electronic music", N3749)),"electronic music",ISNUMBER(SEARCH("music/faith", N3749)),"faith",ISNUMBER(SEARCH("music/indie rock", N3749)),"indie rock",ISNUMBER(SEARCH("music/jazz", N3749)),"jazz",ISNUMBER(SEARCH("music/metal", N3749)),"metal",ISNUMBER(SEARCH("music/pop", N3749)),"pop",ISNUMBER(SEARCH("music/rock", N3749)),"rock",ISNUMBER(SEARCH("music/world music", N3749)),"world music",ISNUMBER(SEARCH("journalism/audio", N3749)),"audio",ISNUMBER(SEARCH("photography/nature", N3749)),"nature",ISNUMBER(SEARCH("photography/people", N3749)),"people",ISNUMBER(SEARCH("photography/photobooks", N3749)),"photobooks",ISNUMBER(SEARCH("photography/places", N3749)),"places",ISNUMBER(SEARCH("publishing/art books", N3749)),"art books",ISNUMBER(SEARCH("publishing/children's books", N3749)),"children's books",ISNUMBER(SEARCH("publishing/fiction", N3749)),"fiction",ISNUMBER(SEARCH("publishing/nonfiction", N3749)),"nonfiction",ISNUMBER(SEARCH("publishing/radio &amp; podcasts", N3749)),"radio &amp; podcasts",ISNUMBER(SEARCH("publishing/translations", N3749)),"translations",ISNUMBER(SEARCH("technology/gadgets", N3749)),"gadgets",ISNUMBER(SEARCH("technology/hardware", N3749)),"hardware",ISNUMBER(SEARCH("technology/makerspaces", N3749)),"makerspaces",ISNUMBER(SEARCH("technology/space exploration", N3749)),"space exploration",ISNUMBER(SEARCH("technology/wearables", N3749)),"wearables",ISNUMBER(SEARCH("technology/web", N3749)),"web",ISNUMBER(SEARCH("theater/musical", N3749)),"musical",ISNUMBER(SEARCH("theater/plays", N3749)),"plays",ISNUMBER(SEARCH("theater/spaces", N3749)),"spaces")</f>
        <v>plays</v>
      </c>
      <c r="S3749" s="6">
        <f t="shared" si="293"/>
        <v>42164.299722222218</v>
      </c>
      <c r="T3749" s="6">
        <f t="shared" si="294"/>
        <v>42190.957638888889</v>
      </c>
    </row>
    <row r="3750" spans="1:20" ht="48" hidden="1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tr">
        <f t="shared" si="292"/>
        <v>music</v>
      </c>
      <c r="R3750" t="str" cm="1">
        <f t="array" ref="R3750">_xlfn.IFS(ISNUMBER(SEARCH("film &amp; video/television", N3750)),"television",ISNUMBER(SEARCH("film &amp; video/animation", N3750)),"animation",ISNUMBER(SEARCH("film &amp; video/documentary", N3750)),"documentary",ISNUMBER(SEARCH("film &amp; video/drama", N3750)),"drama",ISNUMBER(SEARCH("film &amp; video/science fiction", N3750)),"science fiction",ISNUMBER(SEARCH("film &amp; video/shorts", N3750)),"shorts",ISNUMBER(SEARCH("food/food trucks", N3750)),"food trucks",ISNUMBER(SEARCH("food/restaurants", N3750)),"restaurants",ISNUMBER(SEARCH("food/small batch", N3750)),"small batch",ISNUMBER(SEARCH("games/mobile games", N3750)),"mobile games",ISNUMBER(SEARCH("games/tabletop games", N3750)),"tabletop games",ISNUMBER(SEARCH("games/video games", N3750)),"video games",ISNUMBER(SEARCH("music/classical music", N3750)),"classical music",ISNUMBER(SEARCH("music/electronic music", N3750)),"electronic music",ISNUMBER(SEARCH("music/faith", N3750)),"faith",ISNUMBER(SEARCH("music/indie rock", N3750)),"indie rock",ISNUMBER(SEARCH("music/jazz", N3750)),"jazz",ISNUMBER(SEARCH("music/metal", N3750)),"metal",ISNUMBER(SEARCH("music/pop", N3750)),"pop",ISNUMBER(SEARCH("music/rock", N3750)),"rock",ISNUMBER(SEARCH("music/world music", N3750)),"world music",ISNUMBER(SEARCH("journalism/audio", N3750)),"audio",ISNUMBER(SEARCH("photography/nature", N3750)),"nature",ISNUMBER(SEARCH("photography/people", N3750)),"people",ISNUMBER(SEARCH("photography/photobooks", N3750)),"photobooks",ISNUMBER(SEARCH("photography/places", N3750)),"places",ISNUMBER(SEARCH("publishing/art books", N3750)),"art books",ISNUMBER(SEARCH("publishing/children's books", N3750)),"children's books",ISNUMBER(SEARCH("publishing/fiction", N3750)),"fiction",ISNUMBER(SEARCH("publishing/nonfiction", N3750)),"nonfiction",ISNUMBER(SEARCH("publishing/radio &amp; podcasts", N3750)),"radio &amp; podcasts",ISNUMBER(SEARCH("publishing/translations", N3750)),"translations",ISNUMBER(SEARCH("technology/gadgets", N3750)),"gadgets",ISNUMBER(SEARCH("technology/hardware", N3750)),"hardware",ISNUMBER(SEARCH("technology/makerspaces", N3750)),"makerspaces",ISNUMBER(SEARCH("technology/space exploration", N3750)),"space exploration",ISNUMBER(SEARCH("technology/wearables", N3750)),"wearables",ISNUMBER(SEARCH("technology/web", N3750)),"web",ISNUMBER(SEARCH("theater/musical", N3750)),"musical",ISNUMBER(SEARCH("theater/plays", N3750)),"plays",ISNUMBER(SEARCH("theater/spaces", N3750)),"spaces")</f>
        <v>musical</v>
      </c>
      <c r="S3750" s="6">
        <f t="shared" si="293"/>
        <v>42395.706435185188</v>
      </c>
      <c r="T3750" s="6">
        <f t="shared" si="294"/>
        <v>42416.249305555553</v>
      </c>
    </row>
    <row r="3751" spans="1:20" ht="48" hidden="1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music</v>
      </c>
      <c r="R3751" t="str" cm="1">
        <f t="array" ref="R3751">_xlfn.IFS(ISNUMBER(SEARCH("film &amp; video/television", N3751)),"television",ISNUMBER(SEARCH("film &amp; video/animation", N3751)),"animation",ISNUMBER(SEARCH("film &amp; video/documentary", N3751)),"documentary",ISNUMBER(SEARCH("film &amp; video/drama", N3751)),"drama",ISNUMBER(SEARCH("film &amp; video/science fiction", N3751)),"science fiction",ISNUMBER(SEARCH("film &amp; video/shorts", N3751)),"shorts",ISNUMBER(SEARCH("food/food trucks", N3751)),"food trucks",ISNUMBER(SEARCH("food/restaurants", N3751)),"restaurants",ISNUMBER(SEARCH("food/small batch", N3751)),"small batch",ISNUMBER(SEARCH("games/mobile games", N3751)),"mobile games",ISNUMBER(SEARCH("games/tabletop games", N3751)),"tabletop games",ISNUMBER(SEARCH("games/video games", N3751)),"video games",ISNUMBER(SEARCH("music/classical music", N3751)),"classical music",ISNUMBER(SEARCH("music/electronic music", N3751)),"electronic music",ISNUMBER(SEARCH("music/faith", N3751)),"faith",ISNUMBER(SEARCH("music/indie rock", N3751)),"indie rock",ISNUMBER(SEARCH("music/jazz", N3751)),"jazz",ISNUMBER(SEARCH("music/metal", N3751)),"metal",ISNUMBER(SEARCH("music/pop", N3751)),"pop",ISNUMBER(SEARCH("music/rock", N3751)),"rock",ISNUMBER(SEARCH("music/world music", N3751)),"world music",ISNUMBER(SEARCH("journalism/audio", N3751)),"audio",ISNUMBER(SEARCH("photography/nature", N3751)),"nature",ISNUMBER(SEARCH("photography/people", N3751)),"people",ISNUMBER(SEARCH("photography/photobooks", N3751)),"photobooks",ISNUMBER(SEARCH("photography/places", N3751)),"places",ISNUMBER(SEARCH("publishing/art books", N3751)),"art books",ISNUMBER(SEARCH("publishing/children's books", N3751)),"children's books",ISNUMBER(SEARCH("publishing/fiction", N3751)),"fiction",ISNUMBER(SEARCH("publishing/nonfiction", N3751)),"nonfiction",ISNUMBER(SEARCH("publishing/radio &amp; podcasts", N3751)),"radio &amp; podcasts",ISNUMBER(SEARCH("publishing/translations", N3751)),"translations",ISNUMBER(SEARCH("technology/gadgets", N3751)),"gadgets",ISNUMBER(SEARCH("technology/hardware", N3751)),"hardware",ISNUMBER(SEARCH("technology/makerspaces", N3751)),"makerspaces",ISNUMBER(SEARCH("technology/space exploration", N3751)),"space exploration",ISNUMBER(SEARCH("technology/wearables", N3751)),"wearables",ISNUMBER(SEARCH("technology/web", N3751)),"web",ISNUMBER(SEARCH("theater/musical", N3751)),"musical",ISNUMBER(SEARCH("theater/plays", N3751)),"plays",ISNUMBER(SEARCH("theater/spaces", N3751)),"spaces")</f>
        <v>musical</v>
      </c>
      <c r="S3751" s="6">
        <f t="shared" si="293"/>
        <v>42458.127175925925</v>
      </c>
      <c r="T3751" s="6">
        <f t="shared" si="294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tr">
        <f t="shared" si="292"/>
        <v>music</v>
      </c>
      <c r="R3752" t="str" cm="1">
        <f t="array" ref="R3752">_xlfn.IFS(ISNUMBER(SEARCH("film &amp; video/television", N3752)),"television",ISNUMBER(SEARCH("film &amp; video/animation", N3752)),"animation",ISNUMBER(SEARCH("film &amp; video/documentary", N3752)),"documentary",ISNUMBER(SEARCH("film &amp; video/drama", N3752)),"drama",ISNUMBER(SEARCH("film &amp; video/science fiction", N3752)),"science fiction",ISNUMBER(SEARCH("film &amp; video/shorts", N3752)),"shorts",ISNUMBER(SEARCH("food/food trucks", N3752)),"food trucks",ISNUMBER(SEARCH("food/restaurants", N3752)),"restaurants",ISNUMBER(SEARCH("food/small batch", N3752)),"small batch",ISNUMBER(SEARCH("games/mobile games", N3752)),"mobile games",ISNUMBER(SEARCH("games/tabletop games", N3752)),"tabletop games",ISNUMBER(SEARCH("games/video games", N3752)),"video games",ISNUMBER(SEARCH("music/classical music", N3752)),"classical music",ISNUMBER(SEARCH("music/electronic music", N3752)),"electronic music",ISNUMBER(SEARCH("music/faith", N3752)),"faith",ISNUMBER(SEARCH("music/indie rock", N3752)),"indie rock",ISNUMBER(SEARCH("music/jazz", N3752)),"jazz",ISNUMBER(SEARCH("music/metal", N3752)),"metal",ISNUMBER(SEARCH("music/pop", N3752)),"pop",ISNUMBER(SEARCH("music/rock", N3752)),"rock",ISNUMBER(SEARCH("music/world music", N3752)),"world music",ISNUMBER(SEARCH("journalism/audio", N3752)),"audio",ISNUMBER(SEARCH("photography/nature", N3752)),"nature",ISNUMBER(SEARCH("photography/people", N3752)),"people",ISNUMBER(SEARCH("photography/photobooks", N3752)),"photobooks",ISNUMBER(SEARCH("photography/places", N3752)),"places",ISNUMBER(SEARCH("publishing/art books", N3752)),"art books",ISNUMBER(SEARCH("publishing/children's books", N3752)),"children's books",ISNUMBER(SEARCH("publishing/fiction", N3752)),"fiction",ISNUMBER(SEARCH("publishing/nonfiction", N3752)),"nonfiction",ISNUMBER(SEARCH("publishing/radio &amp; podcasts", N3752)),"radio &amp; podcasts",ISNUMBER(SEARCH("publishing/translations", N3752)),"translations",ISNUMBER(SEARCH("technology/gadgets", N3752)),"gadgets",ISNUMBER(SEARCH("technology/hardware", N3752)),"hardware",ISNUMBER(SEARCH("technology/makerspaces", N3752)),"makerspaces",ISNUMBER(SEARCH("technology/space exploration", N3752)),"space exploration",ISNUMBER(SEARCH("technology/wearables", N3752)),"wearables",ISNUMBER(SEARCH("technology/web", N3752)),"web",ISNUMBER(SEARCH("theater/musical", N3752)),"musical",ISNUMBER(SEARCH("theater/plays", N3752)),"plays",ISNUMBER(SEARCH("theater/spaces", N3752)),"spaces")</f>
        <v>musical</v>
      </c>
      <c r="S3752" s="6">
        <f t="shared" si="293"/>
        <v>42016.981574074074</v>
      </c>
      <c r="T3752" s="6">
        <f t="shared" si="294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tr">
        <f t="shared" si="292"/>
        <v>music</v>
      </c>
      <c r="R3753" t="str" cm="1">
        <f t="array" ref="R3753">_xlfn.IFS(ISNUMBER(SEARCH("film &amp; video/television", N3753)),"television",ISNUMBER(SEARCH("film &amp; video/animation", N3753)),"animation",ISNUMBER(SEARCH("film &amp; video/documentary", N3753)),"documentary",ISNUMBER(SEARCH("film &amp; video/drama", N3753)),"drama",ISNUMBER(SEARCH("film &amp; video/science fiction", N3753)),"science fiction",ISNUMBER(SEARCH("film &amp; video/shorts", N3753)),"shorts",ISNUMBER(SEARCH("food/food trucks", N3753)),"food trucks",ISNUMBER(SEARCH("food/restaurants", N3753)),"restaurants",ISNUMBER(SEARCH("food/small batch", N3753)),"small batch",ISNUMBER(SEARCH("games/mobile games", N3753)),"mobile games",ISNUMBER(SEARCH("games/tabletop games", N3753)),"tabletop games",ISNUMBER(SEARCH("games/video games", N3753)),"video games",ISNUMBER(SEARCH("music/classical music", N3753)),"classical music",ISNUMBER(SEARCH("music/electronic music", N3753)),"electronic music",ISNUMBER(SEARCH("music/faith", N3753)),"faith",ISNUMBER(SEARCH("music/indie rock", N3753)),"indie rock",ISNUMBER(SEARCH("music/jazz", N3753)),"jazz",ISNUMBER(SEARCH("music/metal", N3753)),"metal",ISNUMBER(SEARCH("music/pop", N3753)),"pop",ISNUMBER(SEARCH("music/rock", N3753)),"rock",ISNUMBER(SEARCH("music/world music", N3753)),"world music",ISNUMBER(SEARCH("journalism/audio", N3753)),"audio",ISNUMBER(SEARCH("photography/nature", N3753)),"nature",ISNUMBER(SEARCH("photography/people", N3753)),"people",ISNUMBER(SEARCH("photography/photobooks", N3753)),"photobooks",ISNUMBER(SEARCH("photography/places", N3753)),"places",ISNUMBER(SEARCH("publishing/art books", N3753)),"art books",ISNUMBER(SEARCH("publishing/children's books", N3753)),"children's books",ISNUMBER(SEARCH("publishing/fiction", N3753)),"fiction",ISNUMBER(SEARCH("publishing/nonfiction", N3753)),"nonfiction",ISNUMBER(SEARCH("publishing/radio &amp; podcasts", N3753)),"radio &amp; podcasts",ISNUMBER(SEARCH("publishing/translations", N3753)),"translations",ISNUMBER(SEARCH("technology/gadgets", N3753)),"gadgets",ISNUMBER(SEARCH("technology/hardware", N3753)),"hardware",ISNUMBER(SEARCH("technology/makerspaces", N3753)),"makerspaces",ISNUMBER(SEARCH("technology/space exploration", N3753)),"space exploration",ISNUMBER(SEARCH("technology/wearables", N3753)),"wearables",ISNUMBER(SEARCH("technology/web", N3753)),"web",ISNUMBER(SEARCH("theater/musical", N3753)),"musical",ISNUMBER(SEARCH("theater/plays", N3753)),"plays",ISNUMBER(SEARCH("theater/spaces", N3753)),"spaces")</f>
        <v>musical</v>
      </c>
      <c r="S3753" s="6">
        <f t="shared" si="293"/>
        <v>42403.035567129627</v>
      </c>
      <c r="T3753" s="6">
        <f t="shared" si="294"/>
        <v>42462.993900462956</v>
      </c>
    </row>
    <row r="3754" spans="1:20" ht="64" hidden="1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tr">
        <f t="shared" si="292"/>
        <v>music</v>
      </c>
      <c r="R3754" t="str" cm="1">
        <f t="array" ref="R3754">_xlfn.IFS(ISNUMBER(SEARCH("film &amp; video/television", N3754)),"television",ISNUMBER(SEARCH("film &amp; video/animation", N3754)),"animation",ISNUMBER(SEARCH("film &amp; video/documentary", N3754)),"documentary",ISNUMBER(SEARCH("film &amp; video/drama", N3754)),"drama",ISNUMBER(SEARCH("film &amp; video/science fiction", N3754)),"science fiction",ISNUMBER(SEARCH("film &amp; video/shorts", N3754)),"shorts",ISNUMBER(SEARCH("food/food trucks", N3754)),"food trucks",ISNUMBER(SEARCH("food/restaurants", N3754)),"restaurants",ISNUMBER(SEARCH("food/small batch", N3754)),"small batch",ISNUMBER(SEARCH("games/mobile games", N3754)),"mobile games",ISNUMBER(SEARCH("games/tabletop games", N3754)),"tabletop games",ISNUMBER(SEARCH("games/video games", N3754)),"video games",ISNUMBER(SEARCH("music/classical music", N3754)),"classical music",ISNUMBER(SEARCH("music/electronic music", N3754)),"electronic music",ISNUMBER(SEARCH("music/faith", N3754)),"faith",ISNUMBER(SEARCH("music/indie rock", N3754)),"indie rock",ISNUMBER(SEARCH("music/jazz", N3754)),"jazz",ISNUMBER(SEARCH("music/metal", N3754)),"metal",ISNUMBER(SEARCH("music/pop", N3754)),"pop",ISNUMBER(SEARCH("music/rock", N3754)),"rock",ISNUMBER(SEARCH("music/world music", N3754)),"world music",ISNUMBER(SEARCH("journalism/audio", N3754)),"audio",ISNUMBER(SEARCH("photography/nature", N3754)),"nature",ISNUMBER(SEARCH("photography/people", N3754)),"people",ISNUMBER(SEARCH("photography/photobooks", N3754)),"photobooks",ISNUMBER(SEARCH("photography/places", N3754)),"places",ISNUMBER(SEARCH("publishing/art books", N3754)),"art books",ISNUMBER(SEARCH("publishing/children's books", N3754)),"children's books",ISNUMBER(SEARCH("publishing/fiction", N3754)),"fiction",ISNUMBER(SEARCH("publishing/nonfiction", N3754)),"nonfiction",ISNUMBER(SEARCH("publishing/radio &amp; podcasts", N3754)),"radio &amp; podcasts",ISNUMBER(SEARCH("publishing/translations", N3754)),"translations",ISNUMBER(SEARCH("technology/gadgets", N3754)),"gadgets",ISNUMBER(SEARCH("technology/hardware", N3754)),"hardware",ISNUMBER(SEARCH("technology/makerspaces", N3754)),"makerspaces",ISNUMBER(SEARCH("technology/space exploration", N3754)),"space exploration",ISNUMBER(SEARCH("technology/wearables", N3754)),"wearables",ISNUMBER(SEARCH("technology/web", N3754)),"web",ISNUMBER(SEARCH("theater/musical", N3754)),"musical",ISNUMBER(SEARCH("theater/plays", N3754)),"plays",ISNUMBER(SEARCH("theater/spaces", N3754)),"spaces")</f>
        <v>musical</v>
      </c>
      <c r="S3754" s="6">
        <f t="shared" si="293"/>
        <v>42619.802488425921</v>
      </c>
      <c r="T3754" s="6">
        <f t="shared" si="294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tr">
        <f t="shared" si="292"/>
        <v>music</v>
      </c>
      <c r="R3755" t="str" cm="1">
        <f t="array" ref="R3755">_xlfn.IFS(ISNUMBER(SEARCH("film &amp; video/television", N3755)),"television",ISNUMBER(SEARCH("film &amp; video/animation", N3755)),"animation",ISNUMBER(SEARCH("film &amp; video/documentary", N3755)),"documentary",ISNUMBER(SEARCH("film &amp; video/drama", N3755)),"drama",ISNUMBER(SEARCH("film &amp; video/science fiction", N3755)),"science fiction",ISNUMBER(SEARCH("film &amp; video/shorts", N3755)),"shorts",ISNUMBER(SEARCH("food/food trucks", N3755)),"food trucks",ISNUMBER(SEARCH("food/restaurants", N3755)),"restaurants",ISNUMBER(SEARCH("food/small batch", N3755)),"small batch",ISNUMBER(SEARCH("games/mobile games", N3755)),"mobile games",ISNUMBER(SEARCH("games/tabletop games", N3755)),"tabletop games",ISNUMBER(SEARCH("games/video games", N3755)),"video games",ISNUMBER(SEARCH("music/classical music", N3755)),"classical music",ISNUMBER(SEARCH("music/electronic music", N3755)),"electronic music",ISNUMBER(SEARCH("music/faith", N3755)),"faith",ISNUMBER(SEARCH("music/indie rock", N3755)),"indie rock",ISNUMBER(SEARCH("music/jazz", N3755)),"jazz",ISNUMBER(SEARCH("music/metal", N3755)),"metal",ISNUMBER(SEARCH("music/pop", N3755)),"pop",ISNUMBER(SEARCH("music/rock", N3755)),"rock",ISNUMBER(SEARCH("music/world music", N3755)),"world music",ISNUMBER(SEARCH("journalism/audio", N3755)),"audio",ISNUMBER(SEARCH("photography/nature", N3755)),"nature",ISNUMBER(SEARCH("photography/people", N3755)),"people",ISNUMBER(SEARCH("photography/photobooks", N3755)),"photobooks",ISNUMBER(SEARCH("photography/places", N3755)),"places",ISNUMBER(SEARCH("publishing/art books", N3755)),"art books",ISNUMBER(SEARCH("publishing/children's books", N3755)),"children's books",ISNUMBER(SEARCH("publishing/fiction", N3755)),"fiction",ISNUMBER(SEARCH("publishing/nonfiction", N3755)),"nonfiction",ISNUMBER(SEARCH("publishing/radio &amp; podcasts", N3755)),"radio &amp; podcasts",ISNUMBER(SEARCH("publishing/translations", N3755)),"translations",ISNUMBER(SEARCH("technology/gadgets", N3755)),"gadgets",ISNUMBER(SEARCH("technology/hardware", N3755)),"hardware",ISNUMBER(SEARCH("technology/makerspaces", N3755)),"makerspaces",ISNUMBER(SEARCH("technology/space exploration", N3755)),"space exploration",ISNUMBER(SEARCH("technology/wearables", N3755)),"wearables",ISNUMBER(SEARCH("technology/web", N3755)),"web",ISNUMBER(SEARCH("theater/musical", N3755)),"musical",ISNUMBER(SEARCH("theater/plays", N3755)),"plays",ISNUMBER(SEARCH("theater/spaces", N3755)),"spaces")</f>
        <v>musical</v>
      </c>
      <c r="S3755" s="6">
        <f t="shared" si="293"/>
        <v>42128.824074074073</v>
      </c>
      <c r="T3755" s="6">
        <f t="shared" si="294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tr">
        <f t="shared" si="292"/>
        <v>music</v>
      </c>
      <c r="R3756" t="str" cm="1">
        <f t="array" ref="R3756">_xlfn.IFS(ISNUMBER(SEARCH("film &amp; video/television", N3756)),"television",ISNUMBER(SEARCH("film &amp; video/animation", N3756)),"animation",ISNUMBER(SEARCH("film &amp; video/documentary", N3756)),"documentary",ISNUMBER(SEARCH("film &amp; video/drama", N3756)),"drama",ISNUMBER(SEARCH("film &amp; video/science fiction", N3756)),"science fiction",ISNUMBER(SEARCH("film &amp; video/shorts", N3756)),"shorts",ISNUMBER(SEARCH("food/food trucks", N3756)),"food trucks",ISNUMBER(SEARCH("food/restaurants", N3756)),"restaurants",ISNUMBER(SEARCH("food/small batch", N3756)),"small batch",ISNUMBER(SEARCH("games/mobile games", N3756)),"mobile games",ISNUMBER(SEARCH("games/tabletop games", N3756)),"tabletop games",ISNUMBER(SEARCH("games/video games", N3756)),"video games",ISNUMBER(SEARCH("music/classical music", N3756)),"classical music",ISNUMBER(SEARCH("music/electronic music", N3756)),"electronic music",ISNUMBER(SEARCH("music/faith", N3756)),"faith",ISNUMBER(SEARCH("music/indie rock", N3756)),"indie rock",ISNUMBER(SEARCH("music/jazz", N3756)),"jazz",ISNUMBER(SEARCH("music/metal", N3756)),"metal",ISNUMBER(SEARCH("music/pop", N3756)),"pop",ISNUMBER(SEARCH("music/rock", N3756)),"rock",ISNUMBER(SEARCH("music/world music", N3756)),"world music",ISNUMBER(SEARCH("journalism/audio", N3756)),"audio",ISNUMBER(SEARCH("photography/nature", N3756)),"nature",ISNUMBER(SEARCH("photography/people", N3756)),"people",ISNUMBER(SEARCH("photography/photobooks", N3756)),"photobooks",ISNUMBER(SEARCH("photography/places", N3756)),"places",ISNUMBER(SEARCH("publishing/art books", N3756)),"art books",ISNUMBER(SEARCH("publishing/children's books", N3756)),"children's books",ISNUMBER(SEARCH("publishing/fiction", N3756)),"fiction",ISNUMBER(SEARCH("publishing/nonfiction", N3756)),"nonfiction",ISNUMBER(SEARCH("publishing/radio &amp; podcasts", N3756)),"radio &amp; podcasts",ISNUMBER(SEARCH("publishing/translations", N3756)),"translations",ISNUMBER(SEARCH("technology/gadgets", N3756)),"gadgets",ISNUMBER(SEARCH("technology/hardware", N3756)),"hardware",ISNUMBER(SEARCH("technology/makerspaces", N3756)),"makerspaces",ISNUMBER(SEARCH("technology/space exploration", N3756)),"space exploration",ISNUMBER(SEARCH("technology/wearables", N3756)),"wearables",ISNUMBER(SEARCH("technology/web", N3756)),"web",ISNUMBER(SEARCH("theater/musical", N3756)),"musical",ISNUMBER(SEARCH("theater/plays", N3756)),"plays",ISNUMBER(SEARCH("theater/spaces", N3756)),"spaces")</f>
        <v>musical</v>
      </c>
      <c r="S3756" s="6">
        <f t="shared" si="293"/>
        <v>41808.881215277775</v>
      </c>
      <c r="T3756" s="6">
        <f t="shared" si="294"/>
        <v>41846.207638888889</v>
      </c>
    </row>
    <row r="3757" spans="1:20" ht="48" hidden="1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tr">
        <f t="shared" si="292"/>
        <v>music</v>
      </c>
      <c r="R3757" t="str" cm="1">
        <f t="array" ref="R3757">_xlfn.IFS(ISNUMBER(SEARCH("film &amp; video/television", N3757)),"television",ISNUMBER(SEARCH("film &amp; video/animation", N3757)),"animation",ISNUMBER(SEARCH("film &amp; video/documentary", N3757)),"documentary",ISNUMBER(SEARCH("film &amp; video/drama", N3757)),"drama",ISNUMBER(SEARCH("film &amp; video/science fiction", N3757)),"science fiction",ISNUMBER(SEARCH("film &amp; video/shorts", N3757)),"shorts",ISNUMBER(SEARCH("food/food trucks", N3757)),"food trucks",ISNUMBER(SEARCH("food/restaurants", N3757)),"restaurants",ISNUMBER(SEARCH("food/small batch", N3757)),"small batch",ISNUMBER(SEARCH("games/mobile games", N3757)),"mobile games",ISNUMBER(SEARCH("games/tabletop games", N3757)),"tabletop games",ISNUMBER(SEARCH("games/video games", N3757)),"video games",ISNUMBER(SEARCH("music/classical music", N3757)),"classical music",ISNUMBER(SEARCH("music/electronic music", N3757)),"electronic music",ISNUMBER(SEARCH("music/faith", N3757)),"faith",ISNUMBER(SEARCH("music/indie rock", N3757)),"indie rock",ISNUMBER(SEARCH("music/jazz", N3757)),"jazz",ISNUMBER(SEARCH("music/metal", N3757)),"metal",ISNUMBER(SEARCH("music/pop", N3757)),"pop",ISNUMBER(SEARCH("music/rock", N3757)),"rock",ISNUMBER(SEARCH("music/world music", N3757)),"world music",ISNUMBER(SEARCH("journalism/audio", N3757)),"audio",ISNUMBER(SEARCH("photography/nature", N3757)),"nature",ISNUMBER(SEARCH("photography/people", N3757)),"people",ISNUMBER(SEARCH("photography/photobooks", N3757)),"photobooks",ISNUMBER(SEARCH("photography/places", N3757)),"places",ISNUMBER(SEARCH("publishing/art books", N3757)),"art books",ISNUMBER(SEARCH("publishing/children's books", N3757)),"children's books",ISNUMBER(SEARCH("publishing/fiction", N3757)),"fiction",ISNUMBER(SEARCH("publishing/nonfiction", N3757)),"nonfiction",ISNUMBER(SEARCH("publishing/radio &amp; podcasts", N3757)),"radio &amp; podcasts",ISNUMBER(SEARCH("publishing/translations", N3757)),"translations",ISNUMBER(SEARCH("technology/gadgets", N3757)),"gadgets",ISNUMBER(SEARCH("technology/hardware", N3757)),"hardware",ISNUMBER(SEARCH("technology/makerspaces", N3757)),"makerspaces",ISNUMBER(SEARCH("technology/space exploration", N3757)),"space exploration",ISNUMBER(SEARCH("technology/wearables", N3757)),"wearables",ISNUMBER(SEARCH("technology/web", N3757)),"web",ISNUMBER(SEARCH("theater/musical", N3757)),"musical",ISNUMBER(SEARCH("theater/plays", N3757)),"plays",ISNUMBER(SEARCH("theater/spaces", N3757)),"spaces")</f>
        <v>musical</v>
      </c>
      <c r="S3757" s="6">
        <f t="shared" si="293"/>
        <v>42445.866979166662</v>
      </c>
      <c r="T3757" s="6">
        <f t="shared" si="294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tr">
        <f t="shared" si="292"/>
        <v>music</v>
      </c>
      <c r="R3758" t="str" cm="1">
        <f t="array" ref="R3758">_xlfn.IFS(ISNUMBER(SEARCH("film &amp; video/television", N3758)),"television",ISNUMBER(SEARCH("film &amp; video/animation", N3758)),"animation",ISNUMBER(SEARCH("film &amp; video/documentary", N3758)),"documentary",ISNUMBER(SEARCH("film &amp; video/drama", N3758)),"drama",ISNUMBER(SEARCH("film &amp; video/science fiction", N3758)),"science fiction",ISNUMBER(SEARCH("film &amp; video/shorts", N3758)),"shorts",ISNUMBER(SEARCH("food/food trucks", N3758)),"food trucks",ISNUMBER(SEARCH("food/restaurants", N3758)),"restaurants",ISNUMBER(SEARCH("food/small batch", N3758)),"small batch",ISNUMBER(SEARCH("games/mobile games", N3758)),"mobile games",ISNUMBER(SEARCH("games/tabletop games", N3758)),"tabletop games",ISNUMBER(SEARCH("games/video games", N3758)),"video games",ISNUMBER(SEARCH("music/classical music", N3758)),"classical music",ISNUMBER(SEARCH("music/electronic music", N3758)),"electronic music",ISNUMBER(SEARCH("music/faith", N3758)),"faith",ISNUMBER(SEARCH("music/indie rock", N3758)),"indie rock",ISNUMBER(SEARCH("music/jazz", N3758)),"jazz",ISNUMBER(SEARCH("music/metal", N3758)),"metal",ISNUMBER(SEARCH("music/pop", N3758)),"pop",ISNUMBER(SEARCH("music/rock", N3758)),"rock",ISNUMBER(SEARCH("music/world music", N3758)),"world music",ISNUMBER(SEARCH("journalism/audio", N3758)),"audio",ISNUMBER(SEARCH("photography/nature", N3758)),"nature",ISNUMBER(SEARCH("photography/people", N3758)),"people",ISNUMBER(SEARCH("photography/photobooks", N3758)),"photobooks",ISNUMBER(SEARCH("photography/places", N3758)),"places",ISNUMBER(SEARCH("publishing/art books", N3758)),"art books",ISNUMBER(SEARCH("publishing/children's books", N3758)),"children's books",ISNUMBER(SEARCH("publishing/fiction", N3758)),"fiction",ISNUMBER(SEARCH("publishing/nonfiction", N3758)),"nonfiction",ISNUMBER(SEARCH("publishing/radio &amp; podcasts", N3758)),"radio &amp; podcasts",ISNUMBER(SEARCH("publishing/translations", N3758)),"translations",ISNUMBER(SEARCH("technology/gadgets", N3758)),"gadgets",ISNUMBER(SEARCH("technology/hardware", N3758)),"hardware",ISNUMBER(SEARCH("technology/makerspaces", N3758)),"makerspaces",ISNUMBER(SEARCH("technology/space exploration", N3758)),"space exploration",ISNUMBER(SEARCH("technology/wearables", N3758)),"wearables",ISNUMBER(SEARCH("technology/web", N3758)),"web",ISNUMBER(SEARCH("theater/musical", N3758)),"musical",ISNUMBER(SEARCH("theater/plays", N3758)),"plays",ISNUMBER(SEARCH("theater/spaces", N3758)),"spaces")</f>
        <v>musical</v>
      </c>
      <c r="S3758" s="6">
        <f t="shared" si="293"/>
        <v>41771.814791666664</v>
      </c>
      <c r="T3758" s="6">
        <f t="shared" si="294"/>
        <v>41801.814791666664</v>
      </c>
    </row>
    <row r="3759" spans="1:20" ht="48" hidden="1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tr">
        <f t="shared" si="292"/>
        <v>music</v>
      </c>
      <c r="R3759" t="str" cm="1">
        <f t="array" ref="R3759">_xlfn.IFS(ISNUMBER(SEARCH("film &amp; video/television", N3759)),"television",ISNUMBER(SEARCH("film &amp; video/animation", N3759)),"animation",ISNUMBER(SEARCH("film &amp; video/documentary", N3759)),"documentary",ISNUMBER(SEARCH("film &amp; video/drama", N3759)),"drama",ISNUMBER(SEARCH("film &amp; video/science fiction", N3759)),"science fiction",ISNUMBER(SEARCH("film &amp; video/shorts", N3759)),"shorts",ISNUMBER(SEARCH("food/food trucks", N3759)),"food trucks",ISNUMBER(SEARCH("food/restaurants", N3759)),"restaurants",ISNUMBER(SEARCH("food/small batch", N3759)),"small batch",ISNUMBER(SEARCH("games/mobile games", N3759)),"mobile games",ISNUMBER(SEARCH("games/tabletop games", N3759)),"tabletop games",ISNUMBER(SEARCH("games/video games", N3759)),"video games",ISNUMBER(SEARCH("music/classical music", N3759)),"classical music",ISNUMBER(SEARCH("music/electronic music", N3759)),"electronic music",ISNUMBER(SEARCH("music/faith", N3759)),"faith",ISNUMBER(SEARCH("music/indie rock", N3759)),"indie rock",ISNUMBER(SEARCH("music/jazz", N3759)),"jazz",ISNUMBER(SEARCH("music/metal", N3759)),"metal",ISNUMBER(SEARCH("music/pop", N3759)),"pop",ISNUMBER(SEARCH("music/rock", N3759)),"rock",ISNUMBER(SEARCH("music/world music", N3759)),"world music",ISNUMBER(SEARCH("journalism/audio", N3759)),"audio",ISNUMBER(SEARCH("photography/nature", N3759)),"nature",ISNUMBER(SEARCH("photography/people", N3759)),"people",ISNUMBER(SEARCH("photography/photobooks", N3759)),"photobooks",ISNUMBER(SEARCH("photography/places", N3759)),"places",ISNUMBER(SEARCH("publishing/art books", N3759)),"art books",ISNUMBER(SEARCH("publishing/children's books", N3759)),"children's books",ISNUMBER(SEARCH("publishing/fiction", N3759)),"fiction",ISNUMBER(SEARCH("publishing/nonfiction", N3759)),"nonfiction",ISNUMBER(SEARCH("publishing/radio &amp; podcasts", N3759)),"radio &amp; podcasts",ISNUMBER(SEARCH("publishing/translations", N3759)),"translations",ISNUMBER(SEARCH("technology/gadgets", N3759)),"gadgets",ISNUMBER(SEARCH("technology/hardware", N3759)),"hardware",ISNUMBER(SEARCH("technology/makerspaces", N3759)),"makerspaces",ISNUMBER(SEARCH("technology/space exploration", N3759)),"space exploration",ISNUMBER(SEARCH("technology/wearables", N3759)),"wearables",ISNUMBER(SEARCH("technology/web", N3759)),"web",ISNUMBER(SEARCH("theater/musical", N3759)),"musical",ISNUMBER(SEARCH("theater/plays", N3759)),"plays",ISNUMBER(SEARCH("theater/spaces", N3759)),"spaces")</f>
        <v>musical</v>
      </c>
      <c r="S3759" s="6">
        <f t="shared" si="293"/>
        <v>41954.850868055553</v>
      </c>
      <c r="T3759" s="6">
        <f t="shared" si="294"/>
        <v>41974.850868055553</v>
      </c>
    </row>
    <row r="3760" spans="1:20" ht="32" hidden="1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tr">
        <f t="shared" si="292"/>
        <v>music</v>
      </c>
      <c r="R3760" t="str" cm="1">
        <f t="array" ref="R3760">_xlfn.IFS(ISNUMBER(SEARCH("film &amp; video/television", N3760)),"television",ISNUMBER(SEARCH("film &amp; video/animation", N3760)),"animation",ISNUMBER(SEARCH("film &amp; video/documentary", N3760)),"documentary",ISNUMBER(SEARCH("film &amp; video/drama", N3760)),"drama",ISNUMBER(SEARCH("film &amp; video/science fiction", N3760)),"science fiction",ISNUMBER(SEARCH("film &amp; video/shorts", N3760)),"shorts",ISNUMBER(SEARCH("food/food trucks", N3760)),"food trucks",ISNUMBER(SEARCH("food/restaurants", N3760)),"restaurants",ISNUMBER(SEARCH("food/small batch", N3760)),"small batch",ISNUMBER(SEARCH("games/mobile games", N3760)),"mobile games",ISNUMBER(SEARCH("games/tabletop games", N3760)),"tabletop games",ISNUMBER(SEARCH("games/video games", N3760)),"video games",ISNUMBER(SEARCH("music/classical music", N3760)),"classical music",ISNUMBER(SEARCH("music/electronic music", N3760)),"electronic music",ISNUMBER(SEARCH("music/faith", N3760)),"faith",ISNUMBER(SEARCH("music/indie rock", N3760)),"indie rock",ISNUMBER(SEARCH("music/jazz", N3760)),"jazz",ISNUMBER(SEARCH("music/metal", N3760)),"metal",ISNUMBER(SEARCH("music/pop", N3760)),"pop",ISNUMBER(SEARCH("music/rock", N3760)),"rock",ISNUMBER(SEARCH("music/world music", N3760)),"world music",ISNUMBER(SEARCH("journalism/audio", N3760)),"audio",ISNUMBER(SEARCH("photography/nature", N3760)),"nature",ISNUMBER(SEARCH("photography/people", N3760)),"people",ISNUMBER(SEARCH("photography/photobooks", N3760)),"photobooks",ISNUMBER(SEARCH("photography/places", N3760)),"places",ISNUMBER(SEARCH("publishing/art books", N3760)),"art books",ISNUMBER(SEARCH("publishing/children's books", N3760)),"children's books",ISNUMBER(SEARCH("publishing/fiction", N3760)),"fiction",ISNUMBER(SEARCH("publishing/nonfiction", N3760)),"nonfiction",ISNUMBER(SEARCH("publishing/radio &amp; podcasts", N3760)),"radio &amp; podcasts",ISNUMBER(SEARCH("publishing/translations", N3760)),"translations",ISNUMBER(SEARCH("technology/gadgets", N3760)),"gadgets",ISNUMBER(SEARCH("technology/hardware", N3760)),"hardware",ISNUMBER(SEARCH("technology/makerspaces", N3760)),"makerspaces",ISNUMBER(SEARCH("technology/space exploration", N3760)),"space exploration",ISNUMBER(SEARCH("technology/wearables", N3760)),"wearables",ISNUMBER(SEARCH("technology/web", N3760)),"web",ISNUMBER(SEARCH("theater/musical", N3760)),"musical",ISNUMBER(SEARCH("theater/plays", N3760)),"plays",ISNUMBER(SEARCH("theater/spaces", N3760)),"spaces")</f>
        <v>musical</v>
      </c>
      <c r="S3760" s="6">
        <f t="shared" si="293"/>
        <v>41747.471504629626</v>
      </c>
      <c r="T3760" s="6">
        <f t="shared" si="294"/>
        <v>41778.208333333336</v>
      </c>
    </row>
    <row r="3761" spans="1:20" ht="32" hidden="1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tr">
        <f t="shared" si="292"/>
        <v>music</v>
      </c>
      <c r="R3761" t="str" cm="1">
        <f t="array" ref="R3761">_xlfn.IFS(ISNUMBER(SEARCH("film &amp; video/television", N3761)),"television",ISNUMBER(SEARCH("film &amp; video/animation", N3761)),"animation",ISNUMBER(SEARCH("film &amp; video/documentary", N3761)),"documentary",ISNUMBER(SEARCH("film &amp; video/drama", N3761)),"drama",ISNUMBER(SEARCH("film &amp; video/science fiction", N3761)),"science fiction",ISNUMBER(SEARCH("film &amp; video/shorts", N3761)),"shorts",ISNUMBER(SEARCH("food/food trucks", N3761)),"food trucks",ISNUMBER(SEARCH("food/restaurants", N3761)),"restaurants",ISNUMBER(SEARCH("food/small batch", N3761)),"small batch",ISNUMBER(SEARCH("games/mobile games", N3761)),"mobile games",ISNUMBER(SEARCH("games/tabletop games", N3761)),"tabletop games",ISNUMBER(SEARCH("games/video games", N3761)),"video games",ISNUMBER(SEARCH("music/classical music", N3761)),"classical music",ISNUMBER(SEARCH("music/electronic music", N3761)),"electronic music",ISNUMBER(SEARCH("music/faith", N3761)),"faith",ISNUMBER(SEARCH("music/indie rock", N3761)),"indie rock",ISNUMBER(SEARCH("music/jazz", N3761)),"jazz",ISNUMBER(SEARCH("music/metal", N3761)),"metal",ISNUMBER(SEARCH("music/pop", N3761)),"pop",ISNUMBER(SEARCH("music/rock", N3761)),"rock",ISNUMBER(SEARCH("music/world music", N3761)),"world music",ISNUMBER(SEARCH("journalism/audio", N3761)),"audio",ISNUMBER(SEARCH("photography/nature", N3761)),"nature",ISNUMBER(SEARCH("photography/people", N3761)),"people",ISNUMBER(SEARCH("photography/photobooks", N3761)),"photobooks",ISNUMBER(SEARCH("photography/places", N3761)),"places",ISNUMBER(SEARCH("publishing/art books", N3761)),"art books",ISNUMBER(SEARCH("publishing/children's books", N3761)),"children's books",ISNUMBER(SEARCH("publishing/fiction", N3761)),"fiction",ISNUMBER(SEARCH("publishing/nonfiction", N3761)),"nonfiction",ISNUMBER(SEARCH("publishing/radio &amp; podcasts", N3761)),"radio &amp; podcasts",ISNUMBER(SEARCH("publishing/translations", N3761)),"translations",ISNUMBER(SEARCH("technology/gadgets", N3761)),"gadgets",ISNUMBER(SEARCH("technology/hardware", N3761)),"hardware",ISNUMBER(SEARCH("technology/makerspaces", N3761)),"makerspaces",ISNUMBER(SEARCH("technology/space exploration", N3761)),"space exploration",ISNUMBER(SEARCH("technology/wearables", N3761)),"wearables",ISNUMBER(SEARCH("technology/web", N3761)),"web",ISNUMBER(SEARCH("theater/musical", N3761)),"musical",ISNUMBER(SEARCH("theater/plays", N3761)),"plays",ISNUMBER(SEARCH("theater/spaces", N3761)),"spaces")</f>
        <v>musical</v>
      </c>
      <c r="S3761" s="6">
        <f t="shared" si="293"/>
        <v>42182.108252314814</v>
      </c>
      <c r="T3761" s="6">
        <f t="shared" si="294"/>
        <v>42242.108252314814</v>
      </c>
    </row>
    <row r="3762" spans="1:20" ht="48" hidden="1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tr">
        <f t="shared" si="292"/>
        <v>music</v>
      </c>
      <c r="R3762" t="str" cm="1">
        <f t="array" ref="R3762">_xlfn.IFS(ISNUMBER(SEARCH("film &amp; video/television", N3762)),"television",ISNUMBER(SEARCH("film &amp; video/animation", N3762)),"animation",ISNUMBER(SEARCH("film &amp; video/documentary", N3762)),"documentary",ISNUMBER(SEARCH("film &amp; video/drama", N3762)),"drama",ISNUMBER(SEARCH("film &amp; video/science fiction", N3762)),"science fiction",ISNUMBER(SEARCH("film &amp; video/shorts", N3762)),"shorts",ISNUMBER(SEARCH("food/food trucks", N3762)),"food trucks",ISNUMBER(SEARCH("food/restaurants", N3762)),"restaurants",ISNUMBER(SEARCH("food/small batch", N3762)),"small batch",ISNUMBER(SEARCH("games/mobile games", N3762)),"mobile games",ISNUMBER(SEARCH("games/tabletop games", N3762)),"tabletop games",ISNUMBER(SEARCH("games/video games", N3762)),"video games",ISNUMBER(SEARCH("music/classical music", N3762)),"classical music",ISNUMBER(SEARCH("music/electronic music", N3762)),"electronic music",ISNUMBER(SEARCH("music/faith", N3762)),"faith",ISNUMBER(SEARCH("music/indie rock", N3762)),"indie rock",ISNUMBER(SEARCH("music/jazz", N3762)),"jazz",ISNUMBER(SEARCH("music/metal", N3762)),"metal",ISNUMBER(SEARCH("music/pop", N3762)),"pop",ISNUMBER(SEARCH("music/rock", N3762)),"rock",ISNUMBER(SEARCH("music/world music", N3762)),"world music",ISNUMBER(SEARCH("journalism/audio", N3762)),"audio",ISNUMBER(SEARCH("photography/nature", N3762)),"nature",ISNUMBER(SEARCH("photography/people", N3762)),"people",ISNUMBER(SEARCH("photography/photobooks", N3762)),"photobooks",ISNUMBER(SEARCH("photography/places", N3762)),"places",ISNUMBER(SEARCH("publishing/art books", N3762)),"art books",ISNUMBER(SEARCH("publishing/children's books", N3762)),"children's books",ISNUMBER(SEARCH("publishing/fiction", N3762)),"fiction",ISNUMBER(SEARCH("publishing/nonfiction", N3762)),"nonfiction",ISNUMBER(SEARCH("publishing/radio &amp; podcasts", N3762)),"radio &amp; podcasts",ISNUMBER(SEARCH("publishing/translations", N3762)),"translations",ISNUMBER(SEARCH("technology/gadgets", N3762)),"gadgets",ISNUMBER(SEARCH("technology/hardware", N3762)),"hardware",ISNUMBER(SEARCH("technology/makerspaces", N3762)),"makerspaces",ISNUMBER(SEARCH("technology/space exploration", N3762)),"space exploration",ISNUMBER(SEARCH("technology/wearables", N3762)),"wearables",ISNUMBER(SEARCH("technology/web", N3762)),"web",ISNUMBER(SEARCH("theater/musical", N3762)),"musical",ISNUMBER(SEARCH("theater/plays", N3762)),"plays",ISNUMBER(SEARCH("theater/spaces", N3762)),"spaces")</f>
        <v>musical</v>
      </c>
      <c r="S3762" s="6">
        <f t="shared" si="293"/>
        <v>41739.525300925925</v>
      </c>
      <c r="T3762" s="6">
        <f t="shared" si="294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tr">
        <f t="shared" si="292"/>
        <v>music</v>
      </c>
      <c r="R3763" t="str" cm="1">
        <f t="array" ref="R3763">_xlfn.IFS(ISNUMBER(SEARCH("film &amp; video/television", N3763)),"television",ISNUMBER(SEARCH("film &amp; video/animation", N3763)),"animation",ISNUMBER(SEARCH("film &amp; video/documentary", N3763)),"documentary",ISNUMBER(SEARCH("film &amp; video/drama", N3763)),"drama",ISNUMBER(SEARCH("film &amp; video/science fiction", N3763)),"science fiction",ISNUMBER(SEARCH("film &amp; video/shorts", N3763)),"shorts",ISNUMBER(SEARCH("food/food trucks", N3763)),"food trucks",ISNUMBER(SEARCH("food/restaurants", N3763)),"restaurants",ISNUMBER(SEARCH("food/small batch", N3763)),"small batch",ISNUMBER(SEARCH("games/mobile games", N3763)),"mobile games",ISNUMBER(SEARCH("games/tabletop games", N3763)),"tabletop games",ISNUMBER(SEARCH("games/video games", N3763)),"video games",ISNUMBER(SEARCH("music/classical music", N3763)),"classical music",ISNUMBER(SEARCH("music/electronic music", N3763)),"electronic music",ISNUMBER(SEARCH("music/faith", N3763)),"faith",ISNUMBER(SEARCH("music/indie rock", N3763)),"indie rock",ISNUMBER(SEARCH("music/jazz", N3763)),"jazz",ISNUMBER(SEARCH("music/metal", N3763)),"metal",ISNUMBER(SEARCH("music/pop", N3763)),"pop",ISNUMBER(SEARCH("music/rock", N3763)),"rock",ISNUMBER(SEARCH("music/world music", N3763)),"world music",ISNUMBER(SEARCH("journalism/audio", N3763)),"audio",ISNUMBER(SEARCH("photography/nature", N3763)),"nature",ISNUMBER(SEARCH("photography/people", N3763)),"people",ISNUMBER(SEARCH("photography/photobooks", N3763)),"photobooks",ISNUMBER(SEARCH("photography/places", N3763)),"places",ISNUMBER(SEARCH("publishing/art books", N3763)),"art books",ISNUMBER(SEARCH("publishing/children's books", N3763)),"children's books",ISNUMBER(SEARCH("publishing/fiction", N3763)),"fiction",ISNUMBER(SEARCH("publishing/nonfiction", N3763)),"nonfiction",ISNUMBER(SEARCH("publishing/radio &amp; podcasts", N3763)),"radio &amp; podcasts",ISNUMBER(SEARCH("publishing/translations", N3763)),"translations",ISNUMBER(SEARCH("technology/gadgets", N3763)),"gadgets",ISNUMBER(SEARCH("technology/hardware", N3763)),"hardware",ISNUMBER(SEARCH("technology/makerspaces", N3763)),"makerspaces",ISNUMBER(SEARCH("technology/space exploration", N3763)),"space exploration",ISNUMBER(SEARCH("technology/wearables", N3763)),"wearables",ISNUMBER(SEARCH("technology/web", N3763)),"web",ISNUMBER(SEARCH("theater/musical", N3763)),"musical",ISNUMBER(SEARCH("theater/plays", N3763)),"plays",ISNUMBER(SEARCH("theater/spaces", N3763)),"spaces")</f>
        <v>musical</v>
      </c>
      <c r="S3763" s="6">
        <f t="shared" si="293"/>
        <v>42173.466863425929</v>
      </c>
      <c r="T3763" s="6">
        <f t="shared" si="294"/>
        <v>42226.958333333328</v>
      </c>
    </row>
    <row r="3764" spans="1:20" ht="48" hidden="1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tr">
        <f t="shared" si="292"/>
        <v>music</v>
      </c>
      <c r="R3764" t="str" cm="1">
        <f t="array" ref="R3764">_xlfn.IFS(ISNUMBER(SEARCH("film &amp; video/television", N3764)),"television",ISNUMBER(SEARCH("film &amp; video/animation", N3764)),"animation",ISNUMBER(SEARCH("film &amp; video/documentary", N3764)),"documentary",ISNUMBER(SEARCH("film &amp; video/drama", N3764)),"drama",ISNUMBER(SEARCH("film &amp; video/science fiction", N3764)),"science fiction",ISNUMBER(SEARCH("film &amp; video/shorts", N3764)),"shorts",ISNUMBER(SEARCH("food/food trucks", N3764)),"food trucks",ISNUMBER(SEARCH("food/restaurants", N3764)),"restaurants",ISNUMBER(SEARCH("food/small batch", N3764)),"small batch",ISNUMBER(SEARCH("games/mobile games", N3764)),"mobile games",ISNUMBER(SEARCH("games/tabletop games", N3764)),"tabletop games",ISNUMBER(SEARCH("games/video games", N3764)),"video games",ISNUMBER(SEARCH("music/classical music", N3764)),"classical music",ISNUMBER(SEARCH("music/electronic music", N3764)),"electronic music",ISNUMBER(SEARCH("music/faith", N3764)),"faith",ISNUMBER(SEARCH("music/indie rock", N3764)),"indie rock",ISNUMBER(SEARCH("music/jazz", N3764)),"jazz",ISNUMBER(SEARCH("music/metal", N3764)),"metal",ISNUMBER(SEARCH("music/pop", N3764)),"pop",ISNUMBER(SEARCH("music/rock", N3764)),"rock",ISNUMBER(SEARCH("music/world music", N3764)),"world music",ISNUMBER(SEARCH("journalism/audio", N3764)),"audio",ISNUMBER(SEARCH("photography/nature", N3764)),"nature",ISNUMBER(SEARCH("photography/people", N3764)),"people",ISNUMBER(SEARCH("photography/photobooks", N3764)),"photobooks",ISNUMBER(SEARCH("photography/places", N3764)),"places",ISNUMBER(SEARCH("publishing/art books", N3764)),"art books",ISNUMBER(SEARCH("publishing/children's books", N3764)),"children's books",ISNUMBER(SEARCH("publishing/fiction", N3764)),"fiction",ISNUMBER(SEARCH("publishing/nonfiction", N3764)),"nonfiction",ISNUMBER(SEARCH("publishing/radio &amp; podcasts", N3764)),"radio &amp; podcasts",ISNUMBER(SEARCH("publishing/translations", N3764)),"translations",ISNUMBER(SEARCH("technology/gadgets", N3764)),"gadgets",ISNUMBER(SEARCH("technology/hardware", N3764)),"hardware",ISNUMBER(SEARCH("technology/makerspaces", N3764)),"makerspaces",ISNUMBER(SEARCH("technology/space exploration", N3764)),"space exploration",ISNUMBER(SEARCH("technology/wearables", N3764)),"wearables",ISNUMBER(SEARCH("technology/web", N3764)),"web",ISNUMBER(SEARCH("theater/musical", N3764)),"musical",ISNUMBER(SEARCH("theater/plays", N3764)),"plays",ISNUMBER(SEARCH("theater/spaces", N3764)),"spaces")</f>
        <v>musical</v>
      </c>
      <c r="S3764" s="6">
        <f t="shared" si="293"/>
        <v>42193.813530092593</v>
      </c>
      <c r="T3764" s="6">
        <f t="shared" si="294"/>
        <v>42218.813530092593</v>
      </c>
    </row>
    <row r="3765" spans="1:20" ht="32" hidden="1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tr">
        <f t="shared" si="292"/>
        <v>music</v>
      </c>
      <c r="R3765" t="str" cm="1">
        <f t="array" ref="R3765">_xlfn.IFS(ISNUMBER(SEARCH("film &amp; video/television", N3765)),"television",ISNUMBER(SEARCH("film &amp; video/animation", N3765)),"animation",ISNUMBER(SEARCH("film &amp; video/documentary", N3765)),"documentary",ISNUMBER(SEARCH("film &amp; video/drama", N3765)),"drama",ISNUMBER(SEARCH("film &amp; video/science fiction", N3765)),"science fiction",ISNUMBER(SEARCH("film &amp; video/shorts", N3765)),"shorts",ISNUMBER(SEARCH("food/food trucks", N3765)),"food trucks",ISNUMBER(SEARCH("food/restaurants", N3765)),"restaurants",ISNUMBER(SEARCH("food/small batch", N3765)),"small batch",ISNUMBER(SEARCH("games/mobile games", N3765)),"mobile games",ISNUMBER(SEARCH("games/tabletop games", N3765)),"tabletop games",ISNUMBER(SEARCH("games/video games", N3765)),"video games",ISNUMBER(SEARCH("music/classical music", N3765)),"classical music",ISNUMBER(SEARCH("music/electronic music", N3765)),"electronic music",ISNUMBER(SEARCH("music/faith", N3765)),"faith",ISNUMBER(SEARCH("music/indie rock", N3765)),"indie rock",ISNUMBER(SEARCH("music/jazz", N3765)),"jazz",ISNUMBER(SEARCH("music/metal", N3765)),"metal",ISNUMBER(SEARCH("music/pop", N3765)),"pop",ISNUMBER(SEARCH("music/rock", N3765)),"rock",ISNUMBER(SEARCH("music/world music", N3765)),"world music",ISNUMBER(SEARCH("journalism/audio", N3765)),"audio",ISNUMBER(SEARCH("photography/nature", N3765)),"nature",ISNUMBER(SEARCH("photography/people", N3765)),"people",ISNUMBER(SEARCH("photography/photobooks", N3765)),"photobooks",ISNUMBER(SEARCH("photography/places", N3765)),"places",ISNUMBER(SEARCH("publishing/art books", N3765)),"art books",ISNUMBER(SEARCH("publishing/children's books", N3765)),"children's books",ISNUMBER(SEARCH("publishing/fiction", N3765)),"fiction",ISNUMBER(SEARCH("publishing/nonfiction", N3765)),"nonfiction",ISNUMBER(SEARCH("publishing/radio &amp; podcasts", N3765)),"radio &amp; podcasts",ISNUMBER(SEARCH("publishing/translations", N3765)),"translations",ISNUMBER(SEARCH("technology/gadgets", N3765)),"gadgets",ISNUMBER(SEARCH("technology/hardware", N3765)),"hardware",ISNUMBER(SEARCH("technology/makerspaces", N3765)),"makerspaces",ISNUMBER(SEARCH("technology/space exploration", N3765)),"space exploration",ISNUMBER(SEARCH("technology/wearables", N3765)),"wearables",ISNUMBER(SEARCH("technology/web", N3765)),"web",ISNUMBER(SEARCH("theater/musical", N3765)),"musical",ISNUMBER(SEARCH("theater/plays", N3765)),"plays",ISNUMBER(SEARCH("theater/spaces", N3765)),"spaces")</f>
        <v>musical</v>
      </c>
      <c r="S3765" s="6">
        <f t="shared" si="293"/>
        <v>42065.750300925924</v>
      </c>
      <c r="T3765" s="6">
        <f t="shared" si="294"/>
        <v>42095.708634259259</v>
      </c>
    </row>
    <row r="3766" spans="1:20" ht="48" hidden="1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tr">
        <f t="shared" si="292"/>
        <v>music</v>
      </c>
      <c r="R3766" t="str" cm="1">
        <f t="array" ref="R3766">_xlfn.IFS(ISNUMBER(SEARCH("film &amp; video/television", N3766)),"television",ISNUMBER(SEARCH("film &amp; video/animation", N3766)),"animation",ISNUMBER(SEARCH("film &amp; video/documentary", N3766)),"documentary",ISNUMBER(SEARCH("film &amp; video/drama", N3766)),"drama",ISNUMBER(SEARCH("film &amp; video/science fiction", N3766)),"science fiction",ISNUMBER(SEARCH("film &amp; video/shorts", N3766)),"shorts",ISNUMBER(SEARCH("food/food trucks", N3766)),"food trucks",ISNUMBER(SEARCH("food/restaurants", N3766)),"restaurants",ISNUMBER(SEARCH("food/small batch", N3766)),"small batch",ISNUMBER(SEARCH("games/mobile games", N3766)),"mobile games",ISNUMBER(SEARCH("games/tabletop games", N3766)),"tabletop games",ISNUMBER(SEARCH("games/video games", N3766)),"video games",ISNUMBER(SEARCH("music/classical music", N3766)),"classical music",ISNUMBER(SEARCH("music/electronic music", N3766)),"electronic music",ISNUMBER(SEARCH("music/faith", N3766)),"faith",ISNUMBER(SEARCH("music/indie rock", N3766)),"indie rock",ISNUMBER(SEARCH("music/jazz", N3766)),"jazz",ISNUMBER(SEARCH("music/metal", N3766)),"metal",ISNUMBER(SEARCH("music/pop", N3766)),"pop",ISNUMBER(SEARCH("music/rock", N3766)),"rock",ISNUMBER(SEARCH("music/world music", N3766)),"world music",ISNUMBER(SEARCH("journalism/audio", N3766)),"audio",ISNUMBER(SEARCH("photography/nature", N3766)),"nature",ISNUMBER(SEARCH("photography/people", N3766)),"people",ISNUMBER(SEARCH("photography/photobooks", N3766)),"photobooks",ISNUMBER(SEARCH("photography/places", N3766)),"places",ISNUMBER(SEARCH("publishing/art books", N3766)),"art books",ISNUMBER(SEARCH("publishing/children's books", N3766)),"children's books",ISNUMBER(SEARCH("publishing/fiction", N3766)),"fiction",ISNUMBER(SEARCH("publishing/nonfiction", N3766)),"nonfiction",ISNUMBER(SEARCH("publishing/radio &amp; podcasts", N3766)),"radio &amp; podcasts",ISNUMBER(SEARCH("publishing/translations", N3766)),"translations",ISNUMBER(SEARCH("technology/gadgets", N3766)),"gadgets",ISNUMBER(SEARCH("technology/hardware", N3766)),"hardware",ISNUMBER(SEARCH("technology/makerspaces", N3766)),"makerspaces",ISNUMBER(SEARCH("technology/space exploration", N3766)),"space exploration",ISNUMBER(SEARCH("technology/wearables", N3766)),"wearables",ISNUMBER(SEARCH("technology/web", N3766)),"web",ISNUMBER(SEARCH("theater/musical", N3766)),"musical",ISNUMBER(SEARCH("theater/plays", N3766)),"plays",ISNUMBER(SEARCH("theater/spaces", N3766)),"spaces")</f>
        <v>musical</v>
      </c>
      <c r="S3766" s="6">
        <f t="shared" si="293"/>
        <v>42499.842962962968</v>
      </c>
      <c r="T3766" s="6">
        <f t="shared" si="294"/>
        <v>42519.024999999994</v>
      </c>
    </row>
    <row r="3767" spans="1:20" ht="48" hidden="1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tr">
        <f t="shared" si="292"/>
        <v>music</v>
      </c>
      <c r="R3767" t="str" cm="1">
        <f t="array" ref="R3767">_xlfn.IFS(ISNUMBER(SEARCH("film &amp; video/television", N3767)),"television",ISNUMBER(SEARCH("film &amp; video/animation", N3767)),"animation",ISNUMBER(SEARCH("film &amp; video/documentary", N3767)),"documentary",ISNUMBER(SEARCH("film &amp; video/drama", N3767)),"drama",ISNUMBER(SEARCH("film &amp; video/science fiction", N3767)),"science fiction",ISNUMBER(SEARCH("film &amp; video/shorts", N3767)),"shorts",ISNUMBER(SEARCH("food/food trucks", N3767)),"food trucks",ISNUMBER(SEARCH("food/restaurants", N3767)),"restaurants",ISNUMBER(SEARCH("food/small batch", N3767)),"small batch",ISNUMBER(SEARCH("games/mobile games", N3767)),"mobile games",ISNUMBER(SEARCH("games/tabletop games", N3767)),"tabletop games",ISNUMBER(SEARCH("games/video games", N3767)),"video games",ISNUMBER(SEARCH("music/classical music", N3767)),"classical music",ISNUMBER(SEARCH("music/electronic music", N3767)),"electronic music",ISNUMBER(SEARCH("music/faith", N3767)),"faith",ISNUMBER(SEARCH("music/indie rock", N3767)),"indie rock",ISNUMBER(SEARCH("music/jazz", N3767)),"jazz",ISNUMBER(SEARCH("music/metal", N3767)),"metal",ISNUMBER(SEARCH("music/pop", N3767)),"pop",ISNUMBER(SEARCH("music/rock", N3767)),"rock",ISNUMBER(SEARCH("music/world music", N3767)),"world music",ISNUMBER(SEARCH("journalism/audio", N3767)),"audio",ISNUMBER(SEARCH("photography/nature", N3767)),"nature",ISNUMBER(SEARCH("photography/people", N3767)),"people",ISNUMBER(SEARCH("photography/photobooks", N3767)),"photobooks",ISNUMBER(SEARCH("photography/places", N3767)),"places",ISNUMBER(SEARCH("publishing/art books", N3767)),"art books",ISNUMBER(SEARCH("publishing/children's books", N3767)),"children's books",ISNUMBER(SEARCH("publishing/fiction", N3767)),"fiction",ISNUMBER(SEARCH("publishing/nonfiction", N3767)),"nonfiction",ISNUMBER(SEARCH("publishing/radio &amp; podcasts", N3767)),"radio &amp; podcasts",ISNUMBER(SEARCH("publishing/translations", N3767)),"translations",ISNUMBER(SEARCH("technology/gadgets", N3767)),"gadgets",ISNUMBER(SEARCH("technology/hardware", N3767)),"hardware",ISNUMBER(SEARCH("technology/makerspaces", N3767)),"makerspaces",ISNUMBER(SEARCH("technology/space exploration", N3767)),"space exploration",ISNUMBER(SEARCH("technology/wearables", N3767)),"wearables",ISNUMBER(SEARCH("technology/web", N3767)),"web",ISNUMBER(SEARCH("theater/musical", N3767)),"musical",ISNUMBER(SEARCH("theater/plays", N3767)),"plays",ISNUMBER(SEARCH("theater/spaces", N3767)),"spaces")</f>
        <v>musical</v>
      </c>
      <c r="S3767" s="6">
        <f t="shared" si="293"/>
        <v>41820.776412037041</v>
      </c>
      <c r="T3767" s="6">
        <f t="shared" si="294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tr">
        <f t="shared" si="292"/>
        <v>music</v>
      </c>
      <c r="R3768" t="str" cm="1">
        <f t="array" ref="R3768">_xlfn.IFS(ISNUMBER(SEARCH("film &amp; video/television", N3768)),"television",ISNUMBER(SEARCH("film &amp; video/animation", N3768)),"animation",ISNUMBER(SEARCH("film &amp; video/documentary", N3768)),"documentary",ISNUMBER(SEARCH("film &amp; video/drama", N3768)),"drama",ISNUMBER(SEARCH("film &amp; video/science fiction", N3768)),"science fiction",ISNUMBER(SEARCH("film &amp; video/shorts", N3768)),"shorts",ISNUMBER(SEARCH("food/food trucks", N3768)),"food trucks",ISNUMBER(SEARCH("food/restaurants", N3768)),"restaurants",ISNUMBER(SEARCH("food/small batch", N3768)),"small batch",ISNUMBER(SEARCH("games/mobile games", N3768)),"mobile games",ISNUMBER(SEARCH("games/tabletop games", N3768)),"tabletop games",ISNUMBER(SEARCH("games/video games", N3768)),"video games",ISNUMBER(SEARCH("music/classical music", N3768)),"classical music",ISNUMBER(SEARCH("music/electronic music", N3768)),"electronic music",ISNUMBER(SEARCH("music/faith", N3768)),"faith",ISNUMBER(SEARCH("music/indie rock", N3768)),"indie rock",ISNUMBER(SEARCH("music/jazz", N3768)),"jazz",ISNUMBER(SEARCH("music/metal", N3768)),"metal",ISNUMBER(SEARCH("music/pop", N3768)),"pop",ISNUMBER(SEARCH("music/rock", N3768)),"rock",ISNUMBER(SEARCH("music/world music", N3768)),"world music",ISNUMBER(SEARCH("journalism/audio", N3768)),"audio",ISNUMBER(SEARCH("photography/nature", N3768)),"nature",ISNUMBER(SEARCH("photography/people", N3768)),"people",ISNUMBER(SEARCH("photography/photobooks", N3768)),"photobooks",ISNUMBER(SEARCH("photography/places", N3768)),"places",ISNUMBER(SEARCH("publishing/art books", N3768)),"art books",ISNUMBER(SEARCH("publishing/children's books", N3768)),"children's books",ISNUMBER(SEARCH("publishing/fiction", N3768)),"fiction",ISNUMBER(SEARCH("publishing/nonfiction", N3768)),"nonfiction",ISNUMBER(SEARCH("publishing/radio &amp; podcasts", N3768)),"radio &amp; podcasts",ISNUMBER(SEARCH("publishing/translations", N3768)),"translations",ISNUMBER(SEARCH("technology/gadgets", N3768)),"gadgets",ISNUMBER(SEARCH("technology/hardware", N3768)),"hardware",ISNUMBER(SEARCH("technology/makerspaces", N3768)),"makerspaces",ISNUMBER(SEARCH("technology/space exploration", N3768)),"space exploration",ISNUMBER(SEARCH("technology/wearables", N3768)),"wearables",ISNUMBER(SEARCH("technology/web", N3768)),"web",ISNUMBER(SEARCH("theater/musical", N3768)),"musical",ISNUMBER(SEARCH("theater/plays", N3768)),"plays",ISNUMBER(SEARCH("theater/spaces", N3768)),"spaces")</f>
        <v>musical</v>
      </c>
      <c r="S3768" s="6">
        <f t="shared" si="293"/>
        <v>41788.167187500003</v>
      </c>
      <c r="T3768" s="6">
        <f t="shared" si="294"/>
        <v>41823.167187500003</v>
      </c>
    </row>
    <row r="3769" spans="1:20" ht="48" hidden="1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tr">
        <f t="shared" si="292"/>
        <v>music</v>
      </c>
      <c r="R3769" t="str" cm="1">
        <f t="array" ref="R3769">_xlfn.IFS(ISNUMBER(SEARCH("film &amp; video/television", N3769)),"television",ISNUMBER(SEARCH("film &amp; video/animation", N3769)),"animation",ISNUMBER(SEARCH("film &amp; video/documentary", N3769)),"documentary",ISNUMBER(SEARCH("film &amp; video/drama", N3769)),"drama",ISNUMBER(SEARCH("film &amp; video/science fiction", N3769)),"science fiction",ISNUMBER(SEARCH("film &amp; video/shorts", N3769)),"shorts",ISNUMBER(SEARCH("food/food trucks", N3769)),"food trucks",ISNUMBER(SEARCH("food/restaurants", N3769)),"restaurants",ISNUMBER(SEARCH("food/small batch", N3769)),"small batch",ISNUMBER(SEARCH("games/mobile games", N3769)),"mobile games",ISNUMBER(SEARCH("games/tabletop games", N3769)),"tabletop games",ISNUMBER(SEARCH("games/video games", N3769)),"video games",ISNUMBER(SEARCH("music/classical music", N3769)),"classical music",ISNUMBER(SEARCH("music/electronic music", N3769)),"electronic music",ISNUMBER(SEARCH("music/faith", N3769)),"faith",ISNUMBER(SEARCH("music/indie rock", N3769)),"indie rock",ISNUMBER(SEARCH("music/jazz", N3769)),"jazz",ISNUMBER(SEARCH("music/metal", N3769)),"metal",ISNUMBER(SEARCH("music/pop", N3769)),"pop",ISNUMBER(SEARCH("music/rock", N3769)),"rock",ISNUMBER(SEARCH("music/world music", N3769)),"world music",ISNUMBER(SEARCH("journalism/audio", N3769)),"audio",ISNUMBER(SEARCH("photography/nature", N3769)),"nature",ISNUMBER(SEARCH("photography/people", N3769)),"people",ISNUMBER(SEARCH("photography/photobooks", N3769)),"photobooks",ISNUMBER(SEARCH("photography/places", N3769)),"places",ISNUMBER(SEARCH("publishing/art books", N3769)),"art books",ISNUMBER(SEARCH("publishing/children's books", N3769)),"children's books",ISNUMBER(SEARCH("publishing/fiction", N3769)),"fiction",ISNUMBER(SEARCH("publishing/nonfiction", N3769)),"nonfiction",ISNUMBER(SEARCH("publishing/radio &amp; podcasts", N3769)),"radio &amp; podcasts",ISNUMBER(SEARCH("publishing/translations", N3769)),"translations",ISNUMBER(SEARCH("technology/gadgets", N3769)),"gadgets",ISNUMBER(SEARCH("technology/hardware", N3769)),"hardware",ISNUMBER(SEARCH("technology/makerspaces", N3769)),"makerspaces",ISNUMBER(SEARCH("technology/space exploration", N3769)),"space exploration",ISNUMBER(SEARCH("technology/wearables", N3769)),"wearables",ISNUMBER(SEARCH("technology/web", N3769)),"web",ISNUMBER(SEARCH("theater/musical", N3769)),"musical",ISNUMBER(SEARCH("theater/plays", N3769)),"plays",ISNUMBER(SEARCH("theater/spaces", N3769)),"spaces")</f>
        <v>musical</v>
      </c>
      <c r="S3769" s="6">
        <f t="shared" si="293"/>
        <v>42050.019641203704</v>
      </c>
      <c r="T3769" s="6">
        <f t="shared" si="294"/>
        <v>42064.207638888889</v>
      </c>
    </row>
    <row r="3770" spans="1:20" ht="48" hidden="1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tr">
        <f t="shared" si="292"/>
        <v>music</v>
      </c>
      <c r="R3770" t="str" cm="1">
        <f t="array" ref="R3770">_xlfn.IFS(ISNUMBER(SEARCH("film &amp; video/television", N3770)),"television",ISNUMBER(SEARCH("film &amp; video/animation", N3770)),"animation",ISNUMBER(SEARCH("film &amp; video/documentary", N3770)),"documentary",ISNUMBER(SEARCH("film &amp; video/drama", N3770)),"drama",ISNUMBER(SEARCH("film &amp; video/science fiction", N3770)),"science fiction",ISNUMBER(SEARCH("film &amp; video/shorts", N3770)),"shorts",ISNUMBER(SEARCH("food/food trucks", N3770)),"food trucks",ISNUMBER(SEARCH("food/restaurants", N3770)),"restaurants",ISNUMBER(SEARCH("food/small batch", N3770)),"small batch",ISNUMBER(SEARCH("games/mobile games", N3770)),"mobile games",ISNUMBER(SEARCH("games/tabletop games", N3770)),"tabletop games",ISNUMBER(SEARCH("games/video games", N3770)),"video games",ISNUMBER(SEARCH("music/classical music", N3770)),"classical music",ISNUMBER(SEARCH("music/electronic music", N3770)),"electronic music",ISNUMBER(SEARCH("music/faith", N3770)),"faith",ISNUMBER(SEARCH("music/indie rock", N3770)),"indie rock",ISNUMBER(SEARCH("music/jazz", N3770)),"jazz",ISNUMBER(SEARCH("music/metal", N3770)),"metal",ISNUMBER(SEARCH("music/pop", N3770)),"pop",ISNUMBER(SEARCH("music/rock", N3770)),"rock",ISNUMBER(SEARCH("music/world music", N3770)),"world music",ISNUMBER(SEARCH("journalism/audio", N3770)),"audio",ISNUMBER(SEARCH("photography/nature", N3770)),"nature",ISNUMBER(SEARCH("photography/people", N3770)),"people",ISNUMBER(SEARCH("photography/photobooks", N3770)),"photobooks",ISNUMBER(SEARCH("photography/places", N3770)),"places",ISNUMBER(SEARCH("publishing/art books", N3770)),"art books",ISNUMBER(SEARCH("publishing/children's books", N3770)),"children's books",ISNUMBER(SEARCH("publishing/fiction", N3770)),"fiction",ISNUMBER(SEARCH("publishing/nonfiction", N3770)),"nonfiction",ISNUMBER(SEARCH("publishing/radio &amp; podcasts", N3770)),"radio &amp; podcasts",ISNUMBER(SEARCH("publishing/translations", N3770)),"translations",ISNUMBER(SEARCH("technology/gadgets", N3770)),"gadgets",ISNUMBER(SEARCH("technology/hardware", N3770)),"hardware",ISNUMBER(SEARCH("technology/makerspaces", N3770)),"makerspaces",ISNUMBER(SEARCH("technology/space exploration", N3770)),"space exploration",ISNUMBER(SEARCH("technology/wearables", N3770)),"wearables",ISNUMBER(SEARCH("technology/web", N3770)),"web",ISNUMBER(SEARCH("theater/musical", N3770)),"musical",ISNUMBER(SEARCH("theater/plays", N3770)),"plays",ISNUMBER(SEARCH("theater/spaces", N3770)),"spaces")</f>
        <v>musical</v>
      </c>
      <c r="S3770" s="6">
        <f t="shared" si="293"/>
        <v>41772.727893518517</v>
      </c>
      <c r="T3770" s="6">
        <f t="shared" si="294"/>
        <v>41802.727893518517</v>
      </c>
    </row>
    <row r="3771" spans="1:20" ht="48" hidden="1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tr">
        <f t="shared" si="292"/>
        <v>music</v>
      </c>
      <c r="R3771" t="str" cm="1">
        <f t="array" ref="R3771">_xlfn.IFS(ISNUMBER(SEARCH("film &amp; video/television", N3771)),"television",ISNUMBER(SEARCH("film &amp; video/animation", N3771)),"animation",ISNUMBER(SEARCH("film &amp; video/documentary", N3771)),"documentary",ISNUMBER(SEARCH("film &amp; video/drama", N3771)),"drama",ISNUMBER(SEARCH("film &amp; video/science fiction", N3771)),"science fiction",ISNUMBER(SEARCH("film &amp; video/shorts", N3771)),"shorts",ISNUMBER(SEARCH("food/food trucks", N3771)),"food trucks",ISNUMBER(SEARCH("food/restaurants", N3771)),"restaurants",ISNUMBER(SEARCH("food/small batch", N3771)),"small batch",ISNUMBER(SEARCH("games/mobile games", N3771)),"mobile games",ISNUMBER(SEARCH("games/tabletop games", N3771)),"tabletop games",ISNUMBER(SEARCH("games/video games", N3771)),"video games",ISNUMBER(SEARCH("music/classical music", N3771)),"classical music",ISNUMBER(SEARCH("music/electronic music", N3771)),"electronic music",ISNUMBER(SEARCH("music/faith", N3771)),"faith",ISNUMBER(SEARCH("music/indie rock", N3771)),"indie rock",ISNUMBER(SEARCH("music/jazz", N3771)),"jazz",ISNUMBER(SEARCH("music/metal", N3771)),"metal",ISNUMBER(SEARCH("music/pop", N3771)),"pop",ISNUMBER(SEARCH("music/rock", N3771)),"rock",ISNUMBER(SEARCH("music/world music", N3771)),"world music",ISNUMBER(SEARCH("journalism/audio", N3771)),"audio",ISNUMBER(SEARCH("photography/nature", N3771)),"nature",ISNUMBER(SEARCH("photography/people", N3771)),"people",ISNUMBER(SEARCH("photography/photobooks", N3771)),"photobooks",ISNUMBER(SEARCH("photography/places", N3771)),"places",ISNUMBER(SEARCH("publishing/art books", N3771)),"art books",ISNUMBER(SEARCH("publishing/children's books", N3771)),"children's books",ISNUMBER(SEARCH("publishing/fiction", N3771)),"fiction",ISNUMBER(SEARCH("publishing/nonfiction", N3771)),"nonfiction",ISNUMBER(SEARCH("publishing/radio &amp; podcasts", N3771)),"radio &amp; podcasts",ISNUMBER(SEARCH("publishing/translations", N3771)),"translations",ISNUMBER(SEARCH("technology/gadgets", N3771)),"gadgets",ISNUMBER(SEARCH("technology/hardware", N3771)),"hardware",ISNUMBER(SEARCH("technology/makerspaces", N3771)),"makerspaces",ISNUMBER(SEARCH("technology/space exploration", N3771)),"space exploration",ISNUMBER(SEARCH("technology/wearables", N3771)),"wearables",ISNUMBER(SEARCH("technology/web", N3771)),"web",ISNUMBER(SEARCH("theater/musical", N3771)),"musical",ISNUMBER(SEARCH("theater/plays", N3771)),"plays",ISNUMBER(SEARCH("theater/spaces", N3771)),"spaces")</f>
        <v>musical</v>
      </c>
      <c r="S3771" s="6">
        <f t="shared" si="293"/>
        <v>42445.598136574074</v>
      </c>
      <c r="T3771" s="6">
        <f t="shared" si="294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music</v>
      </c>
      <c r="R3772" t="str" cm="1">
        <f t="array" ref="R3772">_xlfn.IFS(ISNUMBER(SEARCH("film &amp; video/television", N3772)),"television",ISNUMBER(SEARCH("film &amp; video/animation", N3772)),"animation",ISNUMBER(SEARCH("film &amp; video/documentary", N3772)),"documentary",ISNUMBER(SEARCH("film &amp; video/drama", N3772)),"drama",ISNUMBER(SEARCH("film &amp; video/science fiction", N3772)),"science fiction",ISNUMBER(SEARCH("film &amp; video/shorts", N3772)),"shorts",ISNUMBER(SEARCH("food/food trucks", N3772)),"food trucks",ISNUMBER(SEARCH("food/restaurants", N3772)),"restaurants",ISNUMBER(SEARCH("food/small batch", N3772)),"small batch",ISNUMBER(SEARCH("games/mobile games", N3772)),"mobile games",ISNUMBER(SEARCH("games/tabletop games", N3772)),"tabletop games",ISNUMBER(SEARCH("games/video games", N3772)),"video games",ISNUMBER(SEARCH("music/classical music", N3772)),"classical music",ISNUMBER(SEARCH("music/electronic music", N3772)),"electronic music",ISNUMBER(SEARCH("music/faith", N3772)),"faith",ISNUMBER(SEARCH("music/indie rock", N3772)),"indie rock",ISNUMBER(SEARCH("music/jazz", N3772)),"jazz",ISNUMBER(SEARCH("music/metal", N3772)),"metal",ISNUMBER(SEARCH("music/pop", N3772)),"pop",ISNUMBER(SEARCH("music/rock", N3772)),"rock",ISNUMBER(SEARCH("music/world music", N3772)),"world music",ISNUMBER(SEARCH("journalism/audio", N3772)),"audio",ISNUMBER(SEARCH("photography/nature", N3772)),"nature",ISNUMBER(SEARCH("photography/people", N3772)),"people",ISNUMBER(SEARCH("photography/photobooks", N3772)),"photobooks",ISNUMBER(SEARCH("photography/places", N3772)),"places",ISNUMBER(SEARCH("publishing/art books", N3772)),"art books",ISNUMBER(SEARCH("publishing/children's books", N3772)),"children's books",ISNUMBER(SEARCH("publishing/fiction", N3772)),"fiction",ISNUMBER(SEARCH("publishing/nonfiction", N3772)),"nonfiction",ISNUMBER(SEARCH("publishing/radio &amp; podcasts", N3772)),"radio &amp; podcasts",ISNUMBER(SEARCH("publishing/translations", N3772)),"translations",ISNUMBER(SEARCH("technology/gadgets", N3772)),"gadgets",ISNUMBER(SEARCH("technology/hardware", N3772)),"hardware",ISNUMBER(SEARCH("technology/makerspaces", N3772)),"makerspaces",ISNUMBER(SEARCH("technology/space exploration", N3772)),"space exploration",ISNUMBER(SEARCH("technology/wearables", N3772)),"wearables",ISNUMBER(SEARCH("technology/web", N3772)),"web",ISNUMBER(SEARCH("theater/musical", N3772)),"musical",ISNUMBER(SEARCH("theater/plays", N3772)),"plays",ISNUMBER(SEARCH("theater/spaces", N3772)),"spaces")</f>
        <v>musical</v>
      </c>
      <c r="S3772" s="6">
        <f t="shared" si="293"/>
        <v>42138.930671296301</v>
      </c>
      <c r="T3772" s="6">
        <f t="shared" si="294"/>
        <v>42168.930671296301</v>
      </c>
    </row>
    <row r="3773" spans="1:20" ht="32" hidden="1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tr">
        <f t="shared" si="292"/>
        <v>music</v>
      </c>
      <c r="R3773" t="str" cm="1">
        <f t="array" ref="R3773">_xlfn.IFS(ISNUMBER(SEARCH("film &amp; video/television", N3773)),"television",ISNUMBER(SEARCH("film &amp; video/animation", N3773)),"animation",ISNUMBER(SEARCH("film &amp; video/documentary", N3773)),"documentary",ISNUMBER(SEARCH("film &amp; video/drama", N3773)),"drama",ISNUMBER(SEARCH("film &amp; video/science fiction", N3773)),"science fiction",ISNUMBER(SEARCH("film &amp; video/shorts", N3773)),"shorts",ISNUMBER(SEARCH("food/food trucks", N3773)),"food trucks",ISNUMBER(SEARCH("food/restaurants", N3773)),"restaurants",ISNUMBER(SEARCH("food/small batch", N3773)),"small batch",ISNUMBER(SEARCH("games/mobile games", N3773)),"mobile games",ISNUMBER(SEARCH("games/tabletop games", N3773)),"tabletop games",ISNUMBER(SEARCH("games/video games", N3773)),"video games",ISNUMBER(SEARCH("music/classical music", N3773)),"classical music",ISNUMBER(SEARCH("music/electronic music", N3773)),"electronic music",ISNUMBER(SEARCH("music/faith", N3773)),"faith",ISNUMBER(SEARCH("music/indie rock", N3773)),"indie rock",ISNUMBER(SEARCH("music/jazz", N3773)),"jazz",ISNUMBER(SEARCH("music/metal", N3773)),"metal",ISNUMBER(SEARCH("music/pop", N3773)),"pop",ISNUMBER(SEARCH("music/rock", N3773)),"rock",ISNUMBER(SEARCH("music/world music", N3773)),"world music",ISNUMBER(SEARCH("journalism/audio", N3773)),"audio",ISNUMBER(SEARCH("photography/nature", N3773)),"nature",ISNUMBER(SEARCH("photography/people", N3773)),"people",ISNUMBER(SEARCH("photography/photobooks", N3773)),"photobooks",ISNUMBER(SEARCH("photography/places", N3773)),"places",ISNUMBER(SEARCH("publishing/art books", N3773)),"art books",ISNUMBER(SEARCH("publishing/children's books", N3773)),"children's books",ISNUMBER(SEARCH("publishing/fiction", N3773)),"fiction",ISNUMBER(SEARCH("publishing/nonfiction", N3773)),"nonfiction",ISNUMBER(SEARCH("publishing/radio &amp; podcasts", N3773)),"radio &amp; podcasts",ISNUMBER(SEARCH("publishing/translations", N3773)),"translations",ISNUMBER(SEARCH("technology/gadgets", N3773)),"gadgets",ISNUMBER(SEARCH("technology/hardware", N3773)),"hardware",ISNUMBER(SEARCH("technology/makerspaces", N3773)),"makerspaces",ISNUMBER(SEARCH("technology/space exploration", N3773)),"space exploration",ISNUMBER(SEARCH("technology/wearables", N3773)),"wearables",ISNUMBER(SEARCH("technology/web", N3773)),"web",ISNUMBER(SEARCH("theater/musical", N3773)),"musical",ISNUMBER(SEARCH("theater/plays", N3773)),"plays",ISNUMBER(SEARCH("theater/spaces", N3773)),"spaces")</f>
        <v>musical</v>
      </c>
      <c r="S3773" s="6">
        <f t="shared" si="293"/>
        <v>42493.857083333336</v>
      </c>
      <c r="T3773" s="6">
        <f t="shared" si="294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tr">
        <f t="shared" si="292"/>
        <v>music</v>
      </c>
      <c r="R3774" t="str" cm="1">
        <f t="array" ref="R3774">_xlfn.IFS(ISNUMBER(SEARCH("film &amp; video/television", N3774)),"television",ISNUMBER(SEARCH("film &amp; video/animation", N3774)),"animation",ISNUMBER(SEARCH("film &amp; video/documentary", N3774)),"documentary",ISNUMBER(SEARCH("film &amp; video/drama", N3774)),"drama",ISNUMBER(SEARCH("film &amp; video/science fiction", N3774)),"science fiction",ISNUMBER(SEARCH("film &amp; video/shorts", N3774)),"shorts",ISNUMBER(SEARCH("food/food trucks", N3774)),"food trucks",ISNUMBER(SEARCH("food/restaurants", N3774)),"restaurants",ISNUMBER(SEARCH("food/small batch", N3774)),"small batch",ISNUMBER(SEARCH("games/mobile games", N3774)),"mobile games",ISNUMBER(SEARCH("games/tabletop games", N3774)),"tabletop games",ISNUMBER(SEARCH("games/video games", N3774)),"video games",ISNUMBER(SEARCH("music/classical music", N3774)),"classical music",ISNUMBER(SEARCH("music/electronic music", N3774)),"electronic music",ISNUMBER(SEARCH("music/faith", N3774)),"faith",ISNUMBER(SEARCH("music/indie rock", N3774)),"indie rock",ISNUMBER(SEARCH("music/jazz", N3774)),"jazz",ISNUMBER(SEARCH("music/metal", N3774)),"metal",ISNUMBER(SEARCH("music/pop", N3774)),"pop",ISNUMBER(SEARCH("music/rock", N3774)),"rock",ISNUMBER(SEARCH("music/world music", N3774)),"world music",ISNUMBER(SEARCH("journalism/audio", N3774)),"audio",ISNUMBER(SEARCH("photography/nature", N3774)),"nature",ISNUMBER(SEARCH("photography/people", N3774)),"people",ISNUMBER(SEARCH("photography/photobooks", N3774)),"photobooks",ISNUMBER(SEARCH("photography/places", N3774)),"places",ISNUMBER(SEARCH("publishing/art books", N3774)),"art books",ISNUMBER(SEARCH("publishing/children's books", N3774)),"children's books",ISNUMBER(SEARCH("publishing/fiction", N3774)),"fiction",ISNUMBER(SEARCH("publishing/nonfiction", N3774)),"nonfiction",ISNUMBER(SEARCH("publishing/radio &amp; podcasts", N3774)),"radio &amp; podcasts",ISNUMBER(SEARCH("publishing/translations", N3774)),"translations",ISNUMBER(SEARCH("technology/gadgets", N3774)),"gadgets",ISNUMBER(SEARCH("technology/hardware", N3774)),"hardware",ISNUMBER(SEARCH("technology/makerspaces", N3774)),"makerspaces",ISNUMBER(SEARCH("technology/space exploration", N3774)),"space exploration",ISNUMBER(SEARCH("technology/wearables", N3774)),"wearables",ISNUMBER(SEARCH("technology/web", N3774)),"web",ISNUMBER(SEARCH("theater/musical", N3774)),"musical",ISNUMBER(SEARCH("theater/plays", N3774)),"plays",ISNUMBER(SEARCH("theater/spaces", N3774)),"spaces")</f>
        <v>musical</v>
      </c>
      <c r="S3774" s="6">
        <f t="shared" si="293"/>
        <v>42682.616967592592</v>
      </c>
      <c r="T3774" s="6">
        <f t="shared" si="294"/>
        <v>42703.25</v>
      </c>
    </row>
    <row r="3775" spans="1:20" ht="32" hidden="1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tr">
        <f t="shared" si="292"/>
        <v>music</v>
      </c>
      <c r="R3775" t="str" cm="1">
        <f t="array" ref="R3775">_xlfn.IFS(ISNUMBER(SEARCH("film &amp; video/television", N3775)),"television",ISNUMBER(SEARCH("film &amp; video/animation", N3775)),"animation",ISNUMBER(SEARCH("film &amp; video/documentary", N3775)),"documentary",ISNUMBER(SEARCH("film &amp; video/drama", N3775)),"drama",ISNUMBER(SEARCH("film &amp; video/science fiction", N3775)),"science fiction",ISNUMBER(SEARCH("film &amp; video/shorts", N3775)),"shorts",ISNUMBER(SEARCH("food/food trucks", N3775)),"food trucks",ISNUMBER(SEARCH("food/restaurants", N3775)),"restaurants",ISNUMBER(SEARCH("food/small batch", N3775)),"small batch",ISNUMBER(SEARCH("games/mobile games", N3775)),"mobile games",ISNUMBER(SEARCH("games/tabletop games", N3775)),"tabletop games",ISNUMBER(SEARCH("games/video games", N3775)),"video games",ISNUMBER(SEARCH("music/classical music", N3775)),"classical music",ISNUMBER(SEARCH("music/electronic music", N3775)),"electronic music",ISNUMBER(SEARCH("music/faith", N3775)),"faith",ISNUMBER(SEARCH("music/indie rock", N3775)),"indie rock",ISNUMBER(SEARCH("music/jazz", N3775)),"jazz",ISNUMBER(SEARCH("music/metal", N3775)),"metal",ISNUMBER(SEARCH("music/pop", N3775)),"pop",ISNUMBER(SEARCH("music/rock", N3775)),"rock",ISNUMBER(SEARCH("music/world music", N3775)),"world music",ISNUMBER(SEARCH("journalism/audio", N3775)),"audio",ISNUMBER(SEARCH("photography/nature", N3775)),"nature",ISNUMBER(SEARCH("photography/people", N3775)),"people",ISNUMBER(SEARCH("photography/photobooks", N3775)),"photobooks",ISNUMBER(SEARCH("photography/places", N3775)),"places",ISNUMBER(SEARCH("publishing/art books", N3775)),"art books",ISNUMBER(SEARCH("publishing/children's books", N3775)),"children's books",ISNUMBER(SEARCH("publishing/fiction", N3775)),"fiction",ISNUMBER(SEARCH("publishing/nonfiction", N3775)),"nonfiction",ISNUMBER(SEARCH("publishing/radio &amp; podcasts", N3775)),"radio &amp; podcasts",ISNUMBER(SEARCH("publishing/translations", N3775)),"translations",ISNUMBER(SEARCH("technology/gadgets", N3775)),"gadgets",ISNUMBER(SEARCH("technology/hardware", N3775)),"hardware",ISNUMBER(SEARCH("technology/makerspaces", N3775)),"makerspaces",ISNUMBER(SEARCH("technology/space exploration", N3775)),"space exploration",ISNUMBER(SEARCH("technology/wearables", N3775)),"wearables",ISNUMBER(SEARCH("technology/web", N3775)),"web",ISNUMBER(SEARCH("theater/musical", N3775)),"musical",ISNUMBER(SEARCH("theater/plays", N3775)),"plays",ISNUMBER(SEARCH("theater/spaces", N3775)),"spaces")</f>
        <v>musical</v>
      </c>
      <c r="S3775" s="6">
        <f t="shared" si="293"/>
        <v>42656.005173611105</v>
      </c>
      <c r="T3775" s="6">
        <f t="shared" si="294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music</v>
      </c>
      <c r="R3776" t="str" cm="1">
        <f t="array" ref="R3776">_xlfn.IFS(ISNUMBER(SEARCH("film &amp; video/television", N3776)),"television",ISNUMBER(SEARCH("film &amp; video/animation", N3776)),"animation",ISNUMBER(SEARCH("film &amp; video/documentary", N3776)),"documentary",ISNUMBER(SEARCH("film &amp; video/drama", N3776)),"drama",ISNUMBER(SEARCH("film &amp; video/science fiction", N3776)),"science fiction",ISNUMBER(SEARCH("film &amp; video/shorts", N3776)),"shorts",ISNUMBER(SEARCH("food/food trucks", N3776)),"food trucks",ISNUMBER(SEARCH("food/restaurants", N3776)),"restaurants",ISNUMBER(SEARCH("food/small batch", N3776)),"small batch",ISNUMBER(SEARCH("games/mobile games", N3776)),"mobile games",ISNUMBER(SEARCH("games/tabletop games", N3776)),"tabletop games",ISNUMBER(SEARCH("games/video games", N3776)),"video games",ISNUMBER(SEARCH("music/classical music", N3776)),"classical music",ISNUMBER(SEARCH("music/electronic music", N3776)),"electronic music",ISNUMBER(SEARCH("music/faith", N3776)),"faith",ISNUMBER(SEARCH("music/indie rock", N3776)),"indie rock",ISNUMBER(SEARCH("music/jazz", N3776)),"jazz",ISNUMBER(SEARCH("music/metal", N3776)),"metal",ISNUMBER(SEARCH("music/pop", N3776)),"pop",ISNUMBER(SEARCH("music/rock", N3776)),"rock",ISNUMBER(SEARCH("music/world music", N3776)),"world music",ISNUMBER(SEARCH("journalism/audio", N3776)),"audio",ISNUMBER(SEARCH("photography/nature", N3776)),"nature",ISNUMBER(SEARCH("photography/people", N3776)),"people",ISNUMBER(SEARCH("photography/photobooks", N3776)),"photobooks",ISNUMBER(SEARCH("photography/places", N3776)),"places",ISNUMBER(SEARCH("publishing/art books", N3776)),"art books",ISNUMBER(SEARCH("publishing/children's books", N3776)),"children's books",ISNUMBER(SEARCH("publishing/fiction", N3776)),"fiction",ISNUMBER(SEARCH("publishing/nonfiction", N3776)),"nonfiction",ISNUMBER(SEARCH("publishing/radio &amp; podcasts", N3776)),"radio &amp; podcasts",ISNUMBER(SEARCH("publishing/translations", N3776)),"translations",ISNUMBER(SEARCH("technology/gadgets", N3776)),"gadgets",ISNUMBER(SEARCH("technology/hardware", N3776)),"hardware",ISNUMBER(SEARCH("technology/makerspaces", N3776)),"makerspaces",ISNUMBER(SEARCH("technology/space exploration", N3776)),"space exploration",ISNUMBER(SEARCH("technology/wearables", N3776)),"wearables",ISNUMBER(SEARCH("technology/web", N3776)),"web",ISNUMBER(SEARCH("theater/musical", N3776)),"musical",ISNUMBER(SEARCH("theater/plays", N3776)),"plays",ISNUMBER(SEARCH("theater/spaces", N3776)),"spaces")</f>
        <v>musical</v>
      </c>
      <c r="S3776" s="6">
        <f t="shared" si="293"/>
        <v>42087.792303240742</v>
      </c>
      <c r="T3776" s="6">
        <f t="shared" si="294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tr">
        <f t="shared" si="292"/>
        <v>music</v>
      </c>
      <c r="R3777" t="str" cm="1">
        <f t="array" ref="R3777">_xlfn.IFS(ISNUMBER(SEARCH("film &amp; video/television", N3777)),"television",ISNUMBER(SEARCH("film &amp; video/animation", N3777)),"animation",ISNUMBER(SEARCH("film &amp; video/documentary", N3777)),"documentary",ISNUMBER(SEARCH("film &amp; video/drama", N3777)),"drama",ISNUMBER(SEARCH("film &amp; video/science fiction", N3777)),"science fiction",ISNUMBER(SEARCH("film &amp; video/shorts", N3777)),"shorts",ISNUMBER(SEARCH("food/food trucks", N3777)),"food trucks",ISNUMBER(SEARCH("food/restaurants", N3777)),"restaurants",ISNUMBER(SEARCH("food/small batch", N3777)),"small batch",ISNUMBER(SEARCH("games/mobile games", N3777)),"mobile games",ISNUMBER(SEARCH("games/tabletop games", N3777)),"tabletop games",ISNUMBER(SEARCH("games/video games", N3777)),"video games",ISNUMBER(SEARCH("music/classical music", N3777)),"classical music",ISNUMBER(SEARCH("music/electronic music", N3777)),"electronic music",ISNUMBER(SEARCH("music/faith", N3777)),"faith",ISNUMBER(SEARCH("music/indie rock", N3777)),"indie rock",ISNUMBER(SEARCH("music/jazz", N3777)),"jazz",ISNUMBER(SEARCH("music/metal", N3777)),"metal",ISNUMBER(SEARCH("music/pop", N3777)),"pop",ISNUMBER(SEARCH("music/rock", N3777)),"rock",ISNUMBER(SEARCH("music/world music", N3777)),"world music",ISNUMBER(SEARCH("journalism/audio", N3777)),"audio",ISNUMBER(SEARCH("photography/nature", N3777)),"nature",ISNUMBER(SEARCH("photography/people", N3777)),"people",ISNUMBER(SEARCH("photography/photobooks", N3777)),"photobooks",ISNUMBER(SEARCH("photography/places", N3777)),"places",ISNUMBER(SEARCH("publishing/art books", N3777)),"art books",ISNUMBER(SEARCH("publishing/children's books", N3777)),"children's books",ISNUMBER(SEARCH("publishing/fiction", N3777)),"fiction",ISNUMBER(SEARCH("publishing/nonfiction", N3777)),"nonfiction",ISNUMBER(SEARCH("publishing/radio &amp; podcasts", N3777)),"radio &amp; podcasts",ISNUMBER(SEARCH("publishing/translations", N3777)),"translations",ISNUMBER(SEARCH("technology/gadgets", N3777)),"gadgets",ISNUMBER(SEARCH("technology/hardware", N3777)),"hardware",ISNUMBER(SEARCH("technology/makerspaces", N3777)),"makerspaces",ISNUMBER(SEARCH("technology/space exploration", N3777)),"space exploration",ISNUMBER(SEARCH("technology/wearables", N3777)),"wearables",ISNUMBER(SEARCH("technology/web", N3777)),"web",ISNUMBER(SEARCH("theater/musical", N3777)),"musical",ISNUMBER(SEARCH("theater/plays", N3777)),"plays",ISNUMBER(SEARCH("theater/spaces", N3777)),"spaces")</f>
        <v>musical</v>
      </c>
      <c r="S3777" s="6">
        <f t="shared" si="293"/>
        <v>42075.942627314813</v>
      </c>
      <c r="T3777" s="6">
        <f t="shared" si="294"/>
        <v>42103.166666666672</v>
      </c>
    </row>
    <row r="3778" spans="1:20" ht="48" hidden="1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tr">
        <f t="shared" si="292"/>
        <v>music</v>
      </c>
      <c r="R3778" t="str" cm="1">
        <f t="array" ref="R3778">_xlfn.IFS(ISNUMBER(SEARCH("film &amp; video/television", N3778)),"television",ISNUMBER(SEARCH("film &amp; video/animation", N3778)),"animation",ISNUMBER(SEARCH("film &amp; video/documentary", N3778)),"documentary",ISNUMBER(SEARCH("film &amp; video/drama", N3778)),"drama",ISNUMBER(SEARCH("film &amp; video/science fiction", N3778)),"science fiction",ISNUMBER(SEARCH("film &amp; video/shorts", N3778)),"shorts",ISNUMBER(SEARCH("food/food trucks", N3778)),"food trucks",ISNUMBER(SEARCH("food/restaurants", N3778)),"restaurants",ISNUMBER(SEARCH("food/small batch", N3778)),"small batch",ISNUMBER(SEARCH("games/mobile games", N3778)),"mobile games",ISNUMBER(SEARCH("games/tabletop games", N3778)),"tabletop games",ISNUMBER(SEARCH("games/video games", N3778)),"video games",ISNUMBER(SEARCH("music/classical music", N3778)),"classical music",ISNUMBER(SEARCH("music/electronic music", N3778)),"electronic music",ISNUMBER(SEARCH("music/faith", N3778)),"faith",ISNUMBER(SEARCH("music/indie rock", N3778)),"indie rock",ISNUMBER(SEARCH("music/jazz", N3778)),"jazz",ISNUMBER(SEARCH("music/metal", N3778)),"metal",ISNUMBER(SEARCH("music/pop", N3778)),"pop",ISNUMBER(SEARCH("music/rock", N3778)),"rock",ISNUMBER(SEARCH("music/world music", N3778)),"world music",ISNUMBER(SEARCH("journalism/audio", N3778)),"audio",ISNUMBER(SEARCH("photography/nature", N3778)),"nature",ISNUMBER(SEARCH("photography/people", N3778)),"people",ISNUMBER(SEARCH("photography/photobooks", N3778)),"photobooks",ISNUMBER(SEARCH("photography/places", N3778)),"places",ISNUMBER(SEARCH("publishing/art books", N3778)),"art books",ISNUMBER(SEARCH("publishing/children's books", N3778)),"children's books",ISNUMBER(SEARCH("publishing/fiction", N3778)),"fiction",ISNUMBER(SEARCH("publishing/nonfiction", N3778)),"nonfiction",ISNUMBER(SEARCH("publishing/radio &amp; podcasts", N3778)),"radio &amp; podcasts",ISNUMBER(SEARCH("publishing/translations", N3778)),"translations",ISNUMBER(SEARCH("technology/gadgets", N3778)),"gadgets",ISNUMBER(SEARCH("technology/hardware", N3778)),"hardware",ISNUMBER(SEARCH("technology/makerspaces", N3778)),"makerspaces",ISNUMBER(SEARCH("technology/space exploration", N3778)),"space exploration",ISNUMBER(SEARCH("technology/wearables", N3778)),"wearables",ISNUMBER(SEARCH("technology/web", N3778)),"web",ISNUMBER(SEARCH("theater/musical", N3778)),"musical",ISNUMBER(SEARCH("theater/plays", N3778)),"plays",ISNUMBER(SEARCH("theater/spaces", N3778)),"spaces")</f>
        <v>musical</v>
      </c>
      <c r="S3778" s="6">
        <f t="shared" si="293"/>
        <v>41814.367800925924</v>
      </c>
      <c r="T3778" s="6">
        <f t="shared" si="294"/>
        <v>41852.041666666664</v>
      </c>
    </row>
    <row r="3779" spans="1:20" ht="48" hidden="1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(E3779/D3779)*100</f>
        <v>143.19999999999999</v>
      </c>
      <c r="P3779">
        <f t="shared" ref="P3779:P3842" si="296">(E3779/L3779)</f>
        <v>48.542372881355931</v>
      </c>
      <c r="Q3779" t="str">
        <f t="shared" ref="Q3779:Q3842" si="297">_xlfn.IFS(ISNUMBER(SEARCH("film &amp; video", N3779)),"film &amp; video",ISNUMBER(SEARCH("food", N3779)),"food",ISNUMBER(SEARCH("games", N3779)),"games",ISNUMBER(SEARCH("journalism", N3779)),"journalism",ISNUMBER(SEARCH("music", N3779)),"music",ISNUMBER(SEARCH("photography", N3779)),"photography",ISNUMBER(SEARCH("publishing", N3779)),"publishing",ISNUMBER(SEARCH("technology", N3779)),"technology",ISNUMBER(SEARCH("theater", N3779)),"theater")</f>
        <v>music</v>
      </c>
      <c r="R3779" t="str" cm="1">
        <f t="array" ref="R3779">_xlfn.IFS(ISNUMBER(SEARCH("film &amp; video/television", N3779)),"television",ISNUMBER(SEARCH("film &amp; video/animation", N3779)),"animation",ISNUMBER(SEARCH("film &amp; video/documentary", N3779)),"documentary",ISNUMBER(SEARCH("film &amp; video/drama", N3779)),"drama",ISNUMBER(SEARCH("film &amp; video/science fiction", N3779)),"science fiction",ISNUMBER(SEARCH("film &amp; video/shorts", N3779)),"shorts",ISNUMBER(SEARCH("food/food trucks", N3779)),"food trucks",ISNUMBER(SEARCH("food/restaurants", N3779)),"restaurants",ISNUMBER(SEARCH("food/small batch", N3779)),"small batch",ISNUMBER(SEARCH("games/mobile games", N3779)),"mobile games",ISNUMBER(SEARCH("games/tabletop games", N3779)),"tabletop games",ISNUMBER(SEARCH("games/video games", N3779)),"video games",ISNUMBER(SEARCH("music/classical music", N3779)),"classical music",ISNUMBER(SEARCH("music/electronic music", N3779)),"electronic music",ISNUMBER(SEARCH("music/faith", N3779)),"faith",ISNUMBER(SEARCH("music/indie rock", N3779)),"indie rock",ISNUMBER(SEARCH("music/jazz", N3779)),"jazz",ISNUMBER(SEARCH("music/metal", N3779)),"metal",ISNUMBER(SEARCH("music/pop", N3779)),"pop",ISNUMBER(SEARCH("music/rock", N3779)),"rock",ISNUMBER(SEARCH("music/world music", N3779)),"world music",ISNUMBER(SEARCH("journalism/audio", N3779)),"audio",ISNUMBER(SEARCH("photography/nature", N3779)),"nature",ISNUMBER(SEARCH("photography/people", N3779)),"people",ISNUMBER(SEARCH("photography/photobooks", N3779)),"photobooks",ISNUMBER(SEARCH("photography/places", N3779)),"places",ISNUMBER(SEARCH("publishing/art books", N3779)),"art books",ISNUMBER(SEARCH("publishing/children's books", N3779)),"children's books",ISNUMBER(SEARCH("publishing/fiction", N3779)),"fiction",ISNUMBER(SEARCH("publishing/nonfiction", N3779)),"nonfiction",ISNUMBER(SEARCH("publishing/radio &amp; podcasts", N3779)),"radio &amp; podcasts",ISNUMBER(SEARCH("publishing/translations", N3779)),"translations",ISNUMBER(SEARCH("technology/gadgets", N3779)),"gadgets",ISNUMBER(SEARCH("technology/hardware", N3779)),"hardware",ISNUMBER(SEARCH("technology/makerspaces", N3779)),"makerspaces",ISNUMBER(SEARCH("technology/space exploration", N3779)),"space exploration",ISNUMBER(SEARCH("technology/wearables", N3779)),"wearables",ISNUMBER(SEARCH("technology/web", N3779)),"web",ISNUMBER(SEARCH("theater/musical", N3779)),"musical",ISNUMBER(SEARCH("theater/plays", N3779)),"plays",ISNUMBER(SEARCH("theater/spaces", N3779)),"spaces")</f>
        <v>musical</v>
      </c>
      <c r="S3779" s="6">
        <f t="shared" ref="S3779:S3842" si="298">(((J3779/60)/60)/24)+DATE(1970,1,1)</f>
        <v>41887.111354166671</v>
      </c>
      <c r="T3779" s="6">
        <f t="shared" ref="T3779:T3842" si="299">(((I3779/60)/60)/24)+DATE(1970,1,1)</f>
        <v>41909.166666666664</v>
      </c>
    </row>
    <row r="3780" spans="1:20" ht="32" hidden="1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tr">
        <f t="shared" si="297"/>
        <v>music</v>
      </c>
      <c r="R3780" t="str" cm="1">
        <f t="array" ref="R3780">_xlfn.IFS(ISNUMBER(SEARCH("film &amp; video/television", N3780)),"television",ISNUMBER(SEARCH("film &amp; video/animation", N3780)),"animation",ISNUMBER(SEARCH("film &amp; video/documentary", N3780)),"documentary",ISNUMBER(SEARCH("film &amp; video/drama", N3780)),"drama",ISNUMBER(SEARCH("film &amp; video/science fiction", N3780)),"science fiction",ISNUMBER(SEARCH("film &amp; video/shorts", N3780)),"shorts",ISNUMBER(SEARCH("food/food trucks", N3780)),"food trucks",ISNUMBER(SEARCH("food/restaurants", N3780)),"restaurants",ISNUMBER(SEARCH("food/small batch", N3780)),"small batch",ISNUMBER(SEARCH("games/mobile games", N3780)),"mobile games",ISNUMBER(SEARCH("games/tabletop games", N3780)),"tabletop games",ISNUMBER(SEARCH("games/video games", N3780)),"video games",ISNUMBER(SEARCH("music/classical music", N3780)),"classical music",ISNUMBER(SEARCH("music/electronic music", N3780)),"electronic music",ISNUMBER(SEARCH("music/faith", N3780)),"faith",ISNUMBER(SEARCH("music/indie rock", N3780)),"indie rock",ISNUMBER(SEARCH("music/jazz", N3780)),"jazz",ISNUMBER(SEARCH("music/metal", N3780)),"metal",ISNUMBER(SEARCH("music/pop", N3780)),"pop",ISNUMBER(SEARCH("music/rock", N3780)),"rock",ISNUMBER(SEARCH("music/world music", N3780)),"world music",ISNUMBER(SEARCH("journalism/audio", N3780)),"audio",ISNUMBER(SEARCH("photography/nature", N3780)),"nature",ISNUMBER(SEARCH("photography/people", N3780)),"people",ISNUMBER(SEARCH("photography/photobooks", N3780)),"photobooks",ISNUMBER(SEARCH("photography/places", N3780)),"places",ISNUMBER(SEARCH("publishing/art books", N3780)),"art books",ISNUMBER(SEARCH("publishing/children's books", N3780)),"children's books",ISNUMBER(SEARCH("publishing/fiction", N3780)),"fiction",ISNUMBER(SEARCH("publishing/nonfiction", N3780)),"nonfiction",ISNUMBER(SEARCH("publishing/radio &amp; podcasts", N3780)),"radio &amp; podcasts",ISNUMBER(SEARCH("publishing/translations", N3780)),"translations",ISNUMBER(SEARCH("technology/gadgets", N3780)),"gadgets",ISNUMBER(SEARCH("technology/hardware", N3780)),"hardware",ISNUMBER(SEARCH("technology/makerspaces", N3780)),"makerspaces",ISNUMBER(SEARCH("technology/space exploration", N3780)),"space exploration",ISNUMBER(SEARCH("technology/wearables", N3780)),"wearables",ISNUMBER(SEARCH("technology/web", N3780)),"web",ISNUMBER(SEARCH("theater/musical", N3780)),"musical",ISNUMBER(SEARCH("theater/plays", N3780)),"plays",ISNUMBER(SEARCH("theater/spaces", N3780)),"spaces")</f>
        <v>musical</v>
      </c>
      <c r="S3780" s="6">
        <f t="shared" si="298"/>
        <v>41989.819212962961</v>
      </c>
      <c r="T3780" s="6">
        <f t="shared" si="29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tr">
        <f t="shared" si="297"/>
        <v>music</v>
      </c>
      <c r="R3781" t="str" cm="1">
        <f t="array" ref="R3781">_xlfn.IFS(ISNUMBER(SEARCH("film &amp; video/television", N3781)),"television",ISNUMBER(SEARCH("film &amp; video/animation", N3781)),"animation",ISNUMBER(SEARCH("film &amp; video/documentary", N3781)),"documentary",ISNUMBER(SEARCH("film &amp; video/drama", N3781)),"drama",ISNUMBER(SEARCH("film &amp; video/science fiction", N3781)),"science fiction",ISNUMBER(SEARCH("film &amp; video/shorts", N3781)),"shorts",ISNUMBER(SEARCH("food/food trucks", N3781)),"food trucks",ISNUMBER(SEARCH("food/restaurants", N3781)),"restaurants",ISNUMBER(SEARCH("food/small batch", N3781)),"small batch",ISNUMBER(SEARCH("games/mobile games", N3781)),"mobile games",ISNUMBER(SEARCH("games/tabletop games", N3781)),"tabletop games",ISNUMBER(SEARCH("games/video games", N3781)),"video games",ISNUMBER(SEARCH("music/classical music", N3781)),"classical music",ISNUMBER(SEARCH("music/electronic music", N3781)),"electronic music",ISNUMBER(SEARCH("music/faith", N3781)),"faith",ISNUMBER(SEARCH("music/indie rock", N3781)),"indie rock",ISNUMBER(SEARCH("music/jazz", N3781)),"jazz",ISNUMBER(SEARCH("music/metal", N3781)),"metal",ISNUMBER(SEARCH("music/pop", N3781)),"pop",ISNUMBER(SEARCH("music/rock", N3781)),"rock",ISNUMBER(SEARCH("music/world music", N3781)),"world music",ISNUMBER(SEARCH("journalism/audio", N3781)),"audio",ISNUMBER(SEARCH("photography/nature", N3781)),"nature",ISNUMBER(SEARCH("photography/people", N3781)),"people",ISNUMBER(SEARCH("photography/photobooks", N3781)),"photobooks",ISNUMBER(SEARCH("photography/places", N3781)),"places",ISNUMBER(SEARCH("publishing/art books", N3781)),"art books",ISNUMBER(SEARCH("publishing/children's books", N3781)),"children's books",ISNUMBER(SEARCH("publishing/fiction", N3781)),"fiction",ISNUMBER(SEARCH("publishing/nonfiction", N3781)),"nonfiction",ISNUMBER(SEARCH("publishing/radio &amp; podcasts", N3781)),"radio &amp; podcasts",ISNUMBER(SEARCH("publishing/translations", N3781)),"translations",ISNUMBER(SEARCH("technology/gadgets", N3781)),"gadgets",ISNUMBER(SEARCH("technology/hardware", N3781)),"hardware",ISNUMBER(SEARCH("technology/makerspaces", N3781)),"makerspaces",ISNUMBER(SEARCH("technology/space exploration", N3781)),"space exploration",ISNUMBER(SEARCH("technology/wearables", N3781)),"wearables",ISNUMBER(SEARCH("technology/web", N3781)),"web",ISNUMBER(SEARCH("theater/musical", N3781)),"musical",ISNUMBER(SEARCH("theater/plays", N3781)),"plays",ISNUMBER(SEARCH("theater/spaces", N3781)),"spaces")</f>
        <v>musical</v>
      </c>
      <c r="S3781" s="6">
        <f t="shared" si="298"/>
        <v>42425.735416666663</v>
      </c>
      <c r="T3781" s="6">
        <f t="shared" si="29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music</v>
      </c>
      <c r="R3782" t="str" cm="1">
        <f t="array" ref="R3782">_xlfn.IFS(ISNUMBER(SEARCH("film &amp; video/television", N3782)),"television",ISNUMBER(SEARCH("film &amp; video/animation", N3782)),"animation",ISNUMBER(SEARCH("film &amp; video/documentary", N3782)),"documentary",ISNUMBER(SEARCH("film &amp; video/drama", N3782)),"drama",ISNUMBER(SEARCH("film &amp; video/science fiction", N3782)),"science fiction",ISNUMBER(SEARCH("film &amp; video/shorts", N3782)),"shorts",ISNUMBER(SEARCH("food/food trucks", N3782)),"food trucks",ISNUMBER(SEARCH("food/restaurants", N3782)),"restaurants",ISNUMBER(SEARCH("food/small batch", N3782)),"small batch",ISNUMBER(SEARCH("games/mobile games", N3782)),"mobile games",ISNUMBER(SEARCH("games/tabletop games", N3782)),"tabletop games",ISNUMBER(SEARCH("games/video games", N3782)),"video games",ISNUMBER(SEARCH("music/classical music", N3782)),"classical music",ISNUMBER(SEARCH("music/electronic music", N3782)),"electronic music",ISNUMBER(SEARCH("music/faith", N3782)),"faith",ISNUMBER(SEARCH("music/indie rock", N3782)),"indie rock",ISNUMBER(SEARCH("music/jazz", N3782)),"jazz",ISNUMBER(SEARCH("music/metal", N3782)),"metal",ISNUMBER(SEARCH("music/pop", N3782)),"pop",ISNUMBER(SEARCH("music/rock", N3782)),"rock",ISNUMBER(SEARCH("music/world music", N3782)),"world music",ISNUMBER(SEARCH("journalism/audio", N3782)),"audio",ISNUMBER(SEARCH("photography/nature", N3782)),"nature",ISNUMBER(SEARCH("photography/people", N3782)),"people",ISNUMBER(SEARCH("photography/photobooks", N3782)),"photobooks",ISNUMBER(SEARCH("photography/places", N3782)),"places",ISNUMBER(SEARCH("publishing/art books", N3782)),"art books",ISNUMBER(SEARCH("publishing/children's books", N3782)),"children's books",ISNUMBER(SEARCH("publishing/fiction", N3782)),"fiction",ISNUMBER(SEARCH("publishing/nonfiction", N3782)),"nonfiction",ISNUMBER(SEARCH("publishing/radio &amp; podcasts", N3782)),"radio &amp; podcasts",ISNUMBER(SEARCH("publishing/translations", N3782)),"translations",ISNUMBER(SEARCH("technology/gadgets", N3782)),"gadgets",ISNUMBER(SEARCH("technology/hardware", N3782)),"hardware",ISNUMBER(SEARCH("technology/makerspaces", N3782)),"makerspaces",ISNUMBER(SEARCH("technology/space exploration", N3782)),"space exploration",ISNUMBER(SEARCH("technology/wearables", N3782)),"wearables",ISNUMBER(SEARCH("technology/web", N3782)),"web",ISNUMBER(SEARCH("theater/musical", N3782)),"musical",ISNUMBER(SEARCH("theater/plays", N3782)),"plays",ISNUMBER(SEARCH("theater/spaces", N3782)),"spaces")</f>
        <v>musical</v>
      </c>
      <c r="S3782" s="6">
        <f t="shared" si="298"/>
        <v>42166.219733796301</v>
      </c>
      <c r="T3782" s="6">
        <f t="shared" si="299"/>
        <v>42198.837499999994</v>
      </c>
    </row>
    <row r="3783" spans="1:20" ht="48" hidden="1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tr">
        <f t="shared" si="297"/>
        <v>music</v>
      </c>
      <c r="R3783" t="str" cm="1">
        <f t="array" ref="R3783">_xlfn.IFS(ISNUMBER(SEARCH("film &amp; video/television", N3783)),"television",ISNUMBER(SEARCH("film &amp; video/animation", N3783)),"animation",ISNUMBER(SEARCH("film &amp; video/documentary", N3783)),"documentary",ISNUMBER(SEARCH("film &amp; video/drama", N3783)),"drama",ISNUMBER(SEARCH("film &amp; video/science fiction", N3783)),"science fiction",ISNUMBER(SEARCH("film &amp; video/shorts", N3783)),"shorts",ISNUMBER(SEARCH("food/food trucks", N3783)),"food trucks",ISNUMBER(SEARCH("food/restaurants", N3783)),"restaurants",ISNUMBER(SEARCH("food/small batch", N3783)),"small batch",ISNUMBER(SEARCH("games/mobile games", N3783)),"mobile games",ISNUMBER(SEARCH("games/tabletop games", N3783)),"tabletop games",ISNUMBER(SEARCH("games/video games", N3783)),"video games",ISNUMBER(SEARCH("music/classical music", N3783)),"classical music",ISNUMBER(SEARCH("music/electronic music", N3783)),"electronic music",ISNUMBER(SEARCH("music/faith", N3783)),"faith",ISNUMBER(SEARCH("music/indie rock", N3783)),"indie rock",ISNUMBER(SEARCH("music/jazz", N3783)),"jazz",ISNUMBER(SEARCH("music/metal", N3783)),"metal",ISNUMBER(SEARCH("music/pop", N3783)),"pop",ISNUMBER(SEARCH("music/rock", N3783)),"rock",ISNUMBER(SEARCH("music/world music", N3783)),"world music",ISNUMBER(SEARCH("journalism/audio", N3783)),"audio",ISNUMBER(SEARCH("photography/nature", N3783)),"nature",ISNUMBER(SEARCH("photography/people", N3783)),"people",ISNUMBER(SEARCH("photography/photobooks", N3783)),"photobooks",ISNUMBER(SEARCH("photography/places", N3783)),"places",ISNUMBER(SEARCH("publishing/art books", N3783)),"art books",ISNUMBER(SEARCH("publishing/children's books", N3783)),"children's books",ISNUMBER(SEARCH("publishing/fiction", N3783)),"fiction",ISNUMBER(SEARCH("publishing/nonfiction", N3783)),"nonfiction",ISNUMBER(SEARCH("publishing/radio &amp; podcasts", N3783)),"radio &amp; podcasts",ISNUMBER(SEARCH("publishing/translations", N3783)),"translations",ISNUMBER(SEARCH("technology/gadgets", N3783)),"gadgets",ISNUMBER(SEARCH("technology/hardware", N3783)),"hardware",ISNUMBER(SEARCH("technology/makerspaces", N3783)),"makerspaces",ISNUMBER(SEARCH("technology/space exploration", N3783)),"space exploration",ISNUMBER(SEARCH("technology/wearables", N3783)),"wearables",ISNUMBER(SEARCH("technology/web", N3783)),"web",ISNUMBER(SEARCH("theater/musical", N3783)),"musical",ISNUMBER(SEARCH("theater/plays", N3783)),"plays",ISNUMBER(SEARCH("theater/spaces", N3783)),"spaces")</f>
        <v>musical</v>
      </c>
      <c r="S3783" s="6">
        <f t="shared" si="298"/>
        <v>41865.882928240739</v>
      </c>
      <c r="T3783" s="6">
        <f t="shared" si="299"/>
        <v>41890.882928240739</v>
      </c>
    </row>
    <row r="3784" spans="1:20" ht="48" hidden="1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tr">
        <f t="shared" si="297"/>
        <v>music</v>
      </c>
      <c r="R3784" t="str" cm="1">
        <f t="array" ref="R3784">_xlfn.IFS(ISNUMBER(SEARCH("film &amp; video/television", N3784)),"television",ISNUMBER(SEARCH("film &amp; video/animation", N3784)),"animation",ISNUMBER(SEARCH("film &amp; video/documentary", N3784)),"documentary",ISNUMBER(SEARCH("film &amp; video/drama", N3784)),"drama",ISNUMBER(SEARCH("film &amp; video/science fiction", N3784)),"science fiction",ISNUMBER(SEARCH("film &amp; video/shorts", N3784)),"shorts",ISNUMBER(SEARCH("food/food trucks", N3784)),"food trucks",ISNUMBER(SEARCH("food/restaurants", N3784)),"restaurants",ISNUMBER(SEARCH("food/small batch", N3784)),"small batch",ISNUMBER(SEARCH("games/mobile games", N3784)),"mobile games",ISNUMBER(SEARCH("games/tabletop games", N3784)),"tabletop games",ISNUMBER(SEARCH("games/video games", N3784)),"video games",ISNUMBER(SEARCH("music/classical music", N3784)),"classical music",ISNUMBER(SEARCH("music/electronic music", N3784)),"electronic music",ISNUMBER(SEARCH("music/faith", N3784)),"faith",ISNUMBER(SEARCH("music/indie rock", N3784)),"indie rock",ISNUMBER(SEARCH("music/jazz", N3784)),"jazz",ISNUMBER(SEARCH("music/metal", N3784)),"metal",ISNUMBER(SEARCH("music/pop", N3784)),"pop",ISNUMBER(SEARCH("music/rock", N3784)),"rock",ISNUMBER(SEARCH("music/world music", N3784)),"world music",ISNUMBER(SEARCH("journalism/audio", N3784)),"audio",ISNUMBER(SEARCH("photography/nature", N3784)),"nature",ISNUMBER(SEARCH("photography/people", N3784)),"people",ISNUMBER(SEARCH("photography/photobooks", N3784)),"photobooks",ISNUMBER(SEARCH("photography/places", N3784)),"places",ISNUMBER(SEARCH("publishing/art books", N3784)),"art books",ISNUMBER(SEARCH("publishing/children's books", N3784)),"children's books",ISNUMBER(SEARCH("publishing/fiction", N3784)),"fiction",ISNUMBER(SEARCH("publishing/nonfiction", N3784)),"nonfiction",ISNUMBER(SEARCH("publishing/radio &amp; podcasts", N3784)),"radio &amp; podcasts",ISNUMBER(SEARCH("publishing/translations", N3784)),"translations",ISNUMBER(SEARCH("technology/gadgets", N3784)),"gadgets",ISNUMBER(SEARCH("technology/hardware", N3784)),"hardware",ISNUMBER(SEARCH("technology/makerspaces", N3784)),"makerspaces",ISNUMBER(SEARCH("technology/space exploration", N3784)),"space exploration",ISNUMBER(SEARCH("technology/wearables", N3784)),"wearables",ISNUMBER(SEARCH("technology/web", N3784)),"web",ISNUMBER(SEARCH("theater/musical", N3784)),"musical",ISNUMBER(SEARCH("theater/plays", N3784)),"plays",ISNUMBER(SEARCH("theater/spaces", N3784)),"spaces")</f>
        <v>musical</v>
      </c>
      <c r="S3784" s="6">
        <f t="shared" si="298"/>
        <v>42546.862233796302</v>
      </c>
      <c r="T3784" s="6">
        <f t="shared" si="299"/>
        <v>42575.958333333328</v>
      </c>
    </row>
    <row r="3785" spans="1:20" ht="48" hidden="1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tr">
        <f t="shared" si="297"/>
        <v>music</v>
      </c>
      <c r="R3785" t="str" cm="1">
        <f t="array" ref="R3785">_xlfn.IFS(ISNUMBER(SEARCH("film &amp; video/television", N3785)),"television",ISNUMBER(SEARCH("film &amp; video/animation", N3785)),"animation",ISNUMBER(SEARCH("film &amp; video/documentary", N3785)),"documentary",ISNUMBER(SEARCH("film &amp; video/drama", N3785)),"drama",ISNUMBER(SEARCH("film &amp; video/science fiction", N3785)),"science fiction",ISNUMBER(SEARCH("film &amp; video/shorts", N3785)),"shorts",ISNUMBER(SEARCH("food/food trucks", N3785)),"food trucks",ISNUMBER(SEARCH("food/restaurants", N3785)),"restaurants",ISNUMBER(SEARCH("food/small batch", N3785)),"small batch",ISNUMBER(SEARCH("games/mobile games", N3785)),"mobile games",ISNUMBER(SEARCH("games/tabletop games", N3785)),"tabletop games",ISNUMBER(SEARCH("games/video games", N3785)),"video games",ISNUMBER(SEARCH("music/classical music", N3785)),"classical music",ISNUMBER(SEARCH("music/electronic music", N3785)),"electronic music",ISNUMBER(SEARCH("music/faith", N3785)),"faith",ISNUMBER(SEARCH("music/indie rock", N3785)),"indie rock",ISNUMBER(SEARCH("music/jazz", N3785)),"jazz",ISNUMBER(SEARCH("music/metal", N3785)),"metal",ISNUMBER(SEARCH("music/pop", N3785)),"pop",ISNUMBER(SEARCH("music/rock", N3785)),"rock",ISNUMBER(SEARCH("music/world music", N3785)),"world music",ISNUMBER(SEARCH("journalism/audio", N3785)),"audio",ISNUMBER(SEARCH("photography/nature", N3785)),"nature",ISNUMBER(SEARCH("photography/people", N3785)),"people",ISNUMBER(SEARCH("photography/photobooks", N3785)),"photobooks",ISNUMBER(SEARCH("photography/places", N3785)),"places",ISNUMBER(SEARCH("publishing/art books", N3785)),"art books",ISNUMBER(SEARCH("publishing/children's books", N3785)),"children's books",ISNUMBER(SEARCH("publishing/fiction", N3785)),"fiction",ISNUMBER(SEARCH("publishing/nonfiction", N3785)),"nonfiction",ISNUMBER(SEARCH("publishing/radio &amp; podcasts", N3785)),"radio &amp; podcasts",ISNUMBER(SEARCH("publishing/translations", N3785)),"translations",ISNUMBER(SEARCH("technology/gadgets", N3785)),"gadgets",ISNUMBER(SEARCH("technology/hardware", N3785)),"hardware",ISNUMBER(SEARCH("technology/makerspaces", N3785)),"makerspaces",ISNUMBER(SEARCH("technology/space exploration", N3785)),"space exploration",ISNUMBER(SEARCH("technology/wearables", N3785)),"wearables",ISNUMBER(SEARCH("technology/web", N3785)),"web",ISNUMBER(SEARCH("theater/musical", N3785)),"musical",ISNUMBER(SEARCH("theater/plays", N3785)),"plays",ISNUMBER(SEARCH("theater/spaces", N3785)),"spaces")</f>
        <v>musical</v>
      </c>
      <c r="S3785" s="6">
        <f t="shared" si="298"/>
        <v>42420.140277777777</v>
      </c>
      <c r="T3785" s="6">
        <f t="shared" si="29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tr">
        <f t="shared" si="297"/>
        <v>music</v>
      </c>
      <c r="R3786" t="str" cm="1">
        <f t="array" ref="R3786">_xlfn.IFS(ISNUMBER(SEARCH("film &amp; video/television", N3786)),"television",ISNUMBER(SEARCH("film &amp; video/animation", N3786)),"animation",ISNUMBER(SEARCH("film &amp; video/documentary", N3786)),"documentary",ISNUMBER(SEARCH("film &amp; video/drama", N3786)),"drama",ISNUMBER(SEARCH("film &amp; video/science fiction", N3786)),"science fiction",ISNUMBER(SEARCH("film &amp; video/shorts", N3786)),"shorts",ISNUMBER(SEARCH("food/food trucks", N3786)),"food trucks",ISNUMBER(SEARCH("food/restaurants", N3786)),"restaurants",ISNUMBER(SEARCH("food/small batch", N3786)),"small batch",ISNUMBER(SEARCH("games/mobile games", N3786)),"mobile games",ISNUMBER(SEARCH("games/tabletop games", N3786)),"tabletop games",ISNUMBER(SEARCH("games/video games", N3786)),"video games",ISNUMBER(SEARCH("music/classical music", N3786)),"classical music",ISNUMBER(SEARCH("music/electronic music", N3786)),"electronic music",ISNUMBER(SEARCH("music/faith", N3786)),"faith",ISNUMBER(SEARCH("music/indie rock", N3786)),"indie rock",ISNUMBER(SEARCH("music/jazz", N3786)),"jazz",ISNUMBER(SEARCH("music/metal", N3786)),"metal",ISNUMBER(SEARCH("music/pop", N3786)),"pop",ISNUMBER(SEARCH("music/rock", N3786)),"rock",ISNUMBER(SEARCH("music/world music", N3786)),"world music",ISNUMBER(SEARCH("journalism/audio", N3786)),"audio",ISNUMBER(SEARCH("photography/nature", N3786)),"nature",ISNUMBER(SEARCH("photography/people", N3786)),"people",ISNUMBER(SEARCH("photography/photobooks", N3786)),"photobooks",ISNUMBER(SEARCH("photography/places", N3786)),"places",ISNUMBER(SEARCH("publishing/art books", N3786)),"art books",ISNUMBER(SEARCH("publishing/children's books", N3786)),"children's books",ISNUMBER(SEARCH("publishing/fiction", N3786)),"fiction",ISNUMBER(SEARCH("publishing/nonfiction", N3786)),"nonfiction",ISNUMBER(SEARCH("publishing/radio &amp; podcasts", N3786)),"radio &amp; podcasts",ISNUMBER(SEARCH("publishing/translations", N3786)),"translations",ISNUMBER(SEARCH("technology/gadgets", N3786)),"gadgets",ISNUMBER(SEARCH("technology/hardware", N3786)),"hardware",ISNUMBER(SEARCH("technology/makerspaces", N3786)),"makerspaces",ISNUMBER(SEARCH("technology/space exploration", N3786)),"space exploration",ISNUMBER(SEARCH("technology/wearables", N3786)),"wearables",ISNUMBER(SEARCH("technology/web", N3786)),"web",ISNUMBER(SEARCH("theater/musical", N3786)),"musical",ISNUMBER(SEARCH("theater/plays", N3786)),"plays",ISNUMBER(SEARCH("theater/spaces", N3786)),"spaces")</f>
        <v>musical</v>
      </c>
      <c r="S3786" s="6">
        <f t="shared" si="298"/>
        <v>42531.980694444443</v>
      </c>
      <c r="T3786" s="6">
        <f t="shared" si="29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tr">
        <f t="shared" si="297"/>
        <v>music</v>
      </c>
      <c r="R3787" t="str" cm="1">
        <f t="array" ref="R3787">_xlfn.IFS(ISNUMBER(SEARCH("film &amp; video/television", N3787)),"television",ISNUMBER(SEARCH("film &amp; video/animation", N3787)),"animation",ISNUMBER(SEARCH("film &amp; video/documentary", N3787)),"documentary",ISNUMBER(SEARCH("film &amp; video/drama", N3787)),"drama",ISNUMBER(SEARCH("film &amp; video/science fiction", N3787)),"science fiction",ISNUMBER(SEARCH("film &amp; video/shorts", N3787)),"shorts",ISNUMBER(SEARCH("food/food trucks", N3787)),"food trucks",ISNUMBER(SEARCH("food/restaurants", N3787)),"restaurants",ISNUMBER(SEARCH("food/small batch", N3787)),"small batch",ISNUMBER(SEARCH("games/mobile games", N3787)),"mobile games",ISNUMBER(SEARCH("games/tabletop games", N3787)),"tabletop games",ISNUMBER(SEARCH("games/video games", N3787)),"video games",ISNUMBER(SEARCH("music/classical music", N3787)),"classical music",ISNUMBER(SEARCH("music/electronic music", N3787)),"electronic music",ISNUMBER(SEARCH("music/faith", N3787)),"faith",ISNUMBER(SEARCH("music/indie rock", N3787)),"indie rock",ISNUMBER(SEARCH("music/jazz", N3787)),"jazz",ISNUMBER(SEARCH("music/metal", N3787)),"metal",ISNUMBER(SEARCH("music/pop", N3787)),"pop",ISNUMBER(SEARCH("music/rock", N3787)),"rock",ISNUMBER(SEARCH("music/world music", N3787)),"world music",ISNUMBER(SEARCH("journalism/audio", N3787)),"audio",ISNUMBER(SEARCH("photography/nature", N3787)),"nature",ISNUMBER(SEARCH("photography/people", N3787)),"people",ISNUMBER(SEARCH("photography/photobooks", N3787)),"photobooks",ISNUMBER(SEARCH("photography/places", N3787)),"places",ISNUMBER(SEARCH("publishing/art books", N3787)),"art books",ISNUMBER(SEARCH("publishing/children's books", N3787)),"children's books",ISNUMBER(SEARCH("publishing/fiction", N3787)),"fiction",ISNUMBER(SEARCH("publishing/nonfiction", N3787)),"nonfiction",ISNUMBER(SEARCH("publishing/radio &amp; podcasts", N3787)),"radio &amp; podcasts",ISNUMBER(SEARCH("publishing/translations", N3787)),"translations",ISNUMBER(SEARCH("technology/gadgets", N3787)),"gadgets",ISNUMBER(SEARCH("technology/hardware", N3787)),"hardware",ISNUMBER(SEARCH("technology/makerspaces", N3787)),"makerspaces",ISNUMBER(SEARCH("technology/space exploration", N3787)),"space exploration",ISNUMBER(SEARCH("technology/wearables", N3787)),"wearables",ISNUMBER(SEARCH("technology/web", N3787)),"web",ISNUMBER(SEARCH("theater/musical", N3787)),"musical",ISNUMBER(SEARCH("theater/plays", N3787)),"plays",ISNUMBER(SEARCH("theater/spaces", N3787)),"spaces")</f>
        <v>musical</v>
      </c>
      <c r="S3787" s="6">
        <f t="shared" si="298"/>
        <v>42548.63853009259</v>
      </c>
      <c r="T3787" s="6">
        <f t="shared" si="299"/>
        <v>42584.418749999997</v>
      </c>
    </row>
    <row r="3788" spans="1:20" ht="48" hidden="1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tr">
        <f t="shared" si="297"/>
        <v>music</v>
      </c>
      <c r="R3788" t="str" cm="1">
        <f t="array" ref="R3788">_xlfn.IFS(ISNUMBER(SEARCH("film &amp; video/television", N3788)),"television",ISNUMBER(SEARCH("film &amp; video/animation", N3788)),"animation",ISNUMBER(SEARCH("film &amp; video/documentary", N3788)),"documentary",ISNUMBER(SEARCH("film &amp; video/drama", N3788)),"drama",ISNUMBER(SEARCH("film &amp; video/science fiction", N3788)),"science fiction",ISNUMBER(SEARCH("film &amp; video/shorts", N3788)),"shorts",ISNUMBER(SEARCH("food/food trucks", N3788)),"food trucks",ISNUMBER(SEARCH("food/restaurants", N3788)),"restaurants",ISNUMBER(SEARCH("food/small batch", N3788)),"small batch",ISNUMBER(SEARCH("games/mobile games", N3788)),"mobile games",ISNUMBER(SEARCH("games/tabletop games", N3788)),"tabletop games",ISNUMBER(SEARCH("games/video games", N3788)),"video games",ISNUMBER(SEARCH("music/classical music", N3788)),"classical music",ISNUMBER(SEARCH("music/electronic music", N3788)),"electronic music",ISNUMBER(SEARCH("music/faith", N3788)),"faith",ISNUMBER(SEARCH("music/indie rock", N3788)),"indie rock",ISNUMBER(SEARCH("music/jazz", N3788)),"jazz",ISNUMBER(SEARCH("music/metal", N3788)),"metal",ISNUMBER(SEARCH("music/pop", N3788)),"pop",ISNUMBER(SEARCH("music/rock", N3788)),"rock",ISNUMBER(SEARCH("music/world music", N3788)),"world music",ISNUMBER(SEARCH("journalism/audio", N3788)),"audio",ISNUMBER(SEARCH("photography/nature", N3788)),"nature",ISNUMBER(SEARCH("photography/people", N3788)),"people",ISNUMBER(SEARCH("photography/photobooks", N3788)),"photobooks",ISNUMBER(SEARCH("photography/places", N3788)),"places",ISNUMBER(SEARCH("publishing/art books", N3788)),"art books",ISNUMBER(SEARCH("publishing/children's books", N3788)),"children's books",ISNUMBER(SEARCH("publishing/fiction", N3788)),"fiction",ISNUMBER(SEARCH("publishing/nonfiction", N3788)),"nonfiction",ISNUMBER(SEARCH("publishing/radio &amp; podcasts", N3788)),"radio &amp; podcasts",ISNUMBER(SEARCH("publishing/translations", N3788)),"translations",ISNUMBER(SEARCH("technology/gadgets", N3788)),"gadgets",ISNUMBER(SEARCH("technology/hardware", N3788)),"hardware",ISNUMBER(SEARCH("technology/makerspaces", N3788)),"makerspaces",ISNUMBER(SEARCH("technology/space exploration", N3788)),"space exploration",ISNUMBER(SEARCH("technology/wearables", N3788)),"wearables",ISNUMBER(SEARCH("technology/web", N3788)),"web",ISNUMBER(SEARCH("theater/musical", N3788)),"musical",ISNUMBER(SEARCH("theater/plays", N3788)),"plays",ISNUMBER(SEARCH("theater/spaces", N3788)),"spaces")</f>
        <v>musical</v>
      </c>
      <c r="S3788" s="6">
        <f t="shared" si="298"/>
        <v>42487.037905092591</v>
      </c>
      <c r="T3788" s="6">
        <f t="shared" si="299"/>
        <v>42517.037905092591</v>
      </c>
    </row>
    <row r="3789" spans="1:20" ht="48" hidden="1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tr">
        <f t="shared" si="297"/>
        <v>music</v>
      </c>
      <c r="R3789" t="str" cm="1">
        <f t="array" ref="R3789">_xlfn.IFS(ISNUMBER(SEARCH("film &amp; video/television", N3789)),"television",ISNUMBER(SEARCH("film &amp; video/animation", N3789)),"animation",ISNUMBER(SEARCH("film &amp; video/documentary", N3789)),"documentary",ISNUMBER(SEARCH("film &amp; video/drama", N3789)),"drama",ISNUMBER(SEARCH("film &amp; video/science fiction", N3789)),"science fiction",ISNUMBER(SEARCH("film &amp; video/shorts", N3789)),"shorts",ISNUMBER(SEARCH("food/food trucks", N3789)),"food trucks",ISNUMBER(SEARCH("food/restaurants", N3789)),"restaurants",ISNUMBER(SEARCH("food/small batch", N3789)),"small batch",ISNUMBER(SEARCH("games/mobile games", N3789)),"mobile games",ISNUMBER(SEARCH("games/tabletop games", N3789)),"tabletop games",ISNUMBER(SEARCH("games/video games", N3789)),"video games",ISNUMBER(SEARCH("music/classical music", N3789)),"classical music",ISNUMBER(SEARCH("music/electronic music", N3789)),"electronic music",ISNUMBER(SEARCH("music/faith", N3789)),"faith",ISNUMBER(SEARCH("music/indie rock", N3789)),"indie rock",ISNUMBER(SEARCH("music/jazz", N3789)),"jazz",ISNUMBER(SEARCH("music/metal", N3789)),"metal",ISNUMBER(SEARCH("music/pop", N3789)),"pop",ISNUMBER(SEARCH("music/rock", N3789)),"rock",ISNUMBER(SEARCH("music/world music", N3789)),"world music",ISNUMBER(SEARCH("journalism/audio", N3789)),"audio",ISNUMBER(SEARCH("photography/nature", N3789)),"nature",ISNUMBER(SEARCH("photography/people", N3789)),"people",ISNUMBER(SEARCH("photography/photobooks", N3789)),"photobooks",ISNUMBER(SEARCH("photography/places", N3789)),"places",ISNUMBER(SEARCH("publishing/art books", N3789)),"art books",ISNUMBER(SEARCH("publishing/children's books", N3789)),"children's books",ISNUMBER(SEARCH("publishing/fiction", N3789)),"fiction",ISNUMBER(SEARCH("publishing/nonfiction", N3789)),"nonfiction",ISNUMBER(SEARCH("publishing/radio &amp; podcasts", N3789)),"radio &amp; podcasts",ISNUMBER(SEARCH("publishing/translations", N3789)),"translations",ISNUMBER(SEARCH("technology/gadgets", N3789)),"gadgets",ISNUMBER(SEARCH("technology/hardware", N3789)),"hardware",ISNUMBER(SEARCH("technology/makerspaces", N3789)),"makerspaces",ISNUMBER(SEARCH("technology/space exploration", N3789)),"space exploration",ISNUMBER(SEARCH("technology/wearables", N3789)),"wearables",ISNUMBER(SEARCH("technology/web", N3789)),"web",ISNUMBER(SEARCH("theater/musical", N3789)),"musical",ISNUMBER(SEARCH("theater/plays", N3789)),"plays",ISNUMBER(SEARCH("theater/spaces", N3789)),"spaces")</f>
        <v>musical</v>
      </c>
      <c r="S3789" s="6">
        <f t="shared" si="298"/>
        <v>42167.534791666665</v>
      </c>
      <c r="T3789" s="6">
        <f t="shared" si="29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tr">
        <f t="shared" si="297"/>
        <v>music</v>
      </c>
      <c r="R3790" t="str" cm="1">
        <f t="array" ref="R3790">_xlfn.IFS(ISNUMBER(SEARCH("film &amp; video/television", N3790)),"television",ISNUMBER(SEARCH("film &amp; video/animation", N3790)),"animation",ISNUMBER(SEARCH("film &amp; video/documentary", N3790)),"documentary",ISNUMBER(SEARCH("film &amp; video/drama", N3790)),"drama",ISNUMBER(SEARCH("film &amp; video/science fiction", N3790)),"science fiction",ISNUMBER(SEARCH("film &amp; video/shorts", N3790)),"shorts",ISNUMBER(SEARCH("food/food trucks", N3790)),"food trucks",ISNUMBER(SEARCH("food/restaurants", N3790)),"restaurants",ISNUMBER(SEARCH("food/small batch", N3790)),"small batch",ISNUMBER(SEARCH("games/mobile games", N3790)),"mobile games",ISNUMBER(SEARCH("games/tabletop games", N3790)),"tabletop games",ISNUMBER(SEARCH("games/video games", N3790)),"video games",ISNUMBER(SEARCH("music/classical music", N3790)),"classical music",ISNUMBER(SEARCH("music/electronic music", N3790)),"electronic music",ISNUMBER(SEARCH("music/faith", N3790)),"faith",ISNUMBER(SEARCH("music/indie rock", N3790)),"indie rock",ISNUMBER(SEARCH("music/jazz", N3790)),"jazz",ISNUMBER(SEARCH("music/metal", N3790)),"metal",ISNUMBER(SEARCH("music/pop", N3790)),"pop",ISNUMBER(SEARCH("music/rock", N3790)),"rock",ISNUMBER(SEARCH("music/world music", N3790)),"world music",ISNUMBER(SEARCH("journalism/audio", N3790)),"audio",ISNUMBER(SEARCH("photography/nature", N3790)),"nature",ISNUMBER(SEARCH("photography/people", N3790)),"people",ISNUMBER(SEARCH("photography/photobooks", N3790)),"photobooks",ISNUMBER(SEARCH("photography/places", N3790)),"places",ISNUMBER(SEARCH("publishing/art books", N3790)),"art books",ISNUMBER(SEARCH("publishing/children's books", N3790)),"children's books",ISNUMBER(SEARCH("publishing/fiction", N3790)),"fiction",ISNUMBER(SEARCH("publishing/nonfiction", N3790)),"nonfiction",ISNUMBER(SEARCH("publishing/radio &amp; podcasts", N3790)),"radio &amp; podcasts",ISNUMBER(SEARCH("publishing/translations", N3790)),"translations",ISNUMBER(SEARCH("technology/gadgets", N3790)),"gadgets",ISNUMBER(SEARCH("technology/hardware", N3790)),"hardware",ISNUMBER(SEARCH("technology/makerspaces", N3790)),"makerspaces",ISNUMBER(SEARCH("technology/space exploration", N3790)),"space exploration",ISNUMBER(SEARCH("technology/wearables", N3790)),"wearables",ISNUMBER(SEARCH("technology/web", N3790)),"web",ISNUMBER(SEARCH("theater/musical", N3790)),"musical",ISNUMBER(SEARCH("theater/plays", N3790)),"plays",ISNUMBER(SEARCH("theater/spaces", N3790)),"spaces")</f>
        <v>musical</v>
      </c>
      <c r="S3790" s="6">
        <f t="shared" si="298"/>
        <v>42333.695821759262</v>
      </c>
      <c r="T3790" s="6">
        <f t="shared" si="299"/>
        <v>42361.679166666669</v>
      </c>
    </row>
    <row r="3791" spans="1:20" ht="48" hidden="1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tr">
        <f t="shared" si="297"/>
        <v>music</v>
      </c>
      <c r="R3791" t="str" cm="1">
        <f t="array" ref="R3791">_xlfn.IFS(ISNUMBER(SEARCH("film &amp; video/television", N3791)),"television",ISNUMBER(SEARCH("film &amp; video/animation", N3791)),"animation",ISNUMBER(SEARCH("film &amp; video/documentary", N3791)),"documentary",ISNUMBER(SEARCH("film &amp; video/drama", N3791)),"drama",ISNUMBER(SEARCH("film &amp; video/science fiction", N3791)),"science fiction",ISNUMBER(SEARCH("film &amp; video/shorts", N3791)),"shorts",ISNUMBER(SEARCH("food/food trucks", N3791)),"food trucks",ISNUMBER(SEARCH("food/restaurants", N3791)),"restaurants",ISNUMBER(SEARCH("food/small batch", N3791)),"small batch",ISNUMBER(SEARCH("games/mobile games", N3791)),"mobile games",ISNUMBER(SEARCH("games/tabletop games", N3791)),"tabletop games",ISNUMBER(SEARCH("games/video games", N3791)),"video games",ISNUMBER(SEARCH("music/classical music", N3791)),"classical music",ISNUMBER(SEARCH("music/electronic music", N3791)),"electronic music",ISNUMBER(SEARCH("music/faith", N3791)),"faith",ISNUMBER(SEARCH("music/indie rock", N3791)),"indie rock",ISNUMBER(SEARCH("music/jazz", N3791)),"jazz",ISNUMBER(SEARCH("music/metal", N3791)),"metal",ISNUMBER(SEARCH("music/pop", N3791)),"pop",ISNUMBER(SEARCH("music/rock", N3791)),"rock",ISNUMBER(SEARCH("music/world music", N3791)),"world music",ISNUMBER(SEARCH("journalism/audio", N3791)),"audio",ISNUMBER(SEARCH("photography/nature", N3791)),"nature",ISNUMBER(SEARCH("photography/people", N3791)),"people",ISNUMBER(SEARCH("photography/photobooks", N3791)),"photobooks",ISNUMBER(SEARCH("photography/places", N3791)),"places",ISNUMBER(SEARCH("publishing/art books", N3791)),"art books",ISNUMBER(SEARCH("publishing/children's books", N3791)),"children's books",ISNUMBER(SEARCH("publishing/fiction", N3791)),"fiction",ISNUMBER(SEARCH("publishing/nonfiction", N3791)),"nonfiction",ISNUMBER(SEARCH("publishing/radio &amp; podcasts", N3791)),"radio &amp; podcasts",ISNUMBER(SEARCH("publishing/translations", N3791)),"translations",ISNUMBER(SEARCH("technology/gadgets", N3791)),"gadgets",ISNUMBER(SEARCH("technology/hardware", N3791)),"hardware",ISNUMBER(SEARCH("technology/makerspaces", N3791)),"makerspaces",ISNUMBER(SEARCH("technology/space exploration", N3791)),"space exploration",ISNUMBER(SEARCH("technology/wearables", N3791)),"wearables",ISNUMBER(SEARCH("technology/web", N3791)),"web",ISNUMBER(SEARCH("theater/musical", N3791)),"musical",ISNUMBER(SEARCH("theater/plays", N3791)),"plays",ISNUMBER(SEARCH("theater/spaces", N3791)),"spaces")</f>
        <v>musical</v>
      </c>
      <c r="S3791" s="6">
        <f t="shared" si="298"/>
        <v>42138.798819444448</v>
      </c>
      <c r="T3791" s="6">
        <f t="shared" si="299"/>
        <v>42170.798819444448</v>
      </c>
    </row>
    <row r="3792" spans="1:20" ht="48" hidden="1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v>0</v>
      </c>
      <c r="Q3792" t="str">
        <f t="shared" si="297"/>
        <v>music</v>
      </c>
      <c r="R3792" t="str" cm="1">
        <f t="array" ref="R3792">_xlfn.IFS(ISNUMBER(SEARCH("film &amp; video/television", N3792)),"television",ISNUMBER(SEARCH("film &amp; video/animation", N3792)),"animation",ISNUMBER(SEARCH("film &amp; video/documentary", N3792)),"documentary",ISNUMBER(SEARCH("film &amp; video/drama", N3792)),"drama",ISNUMBER(SEARCH("film &amp; video/science fiction", N3792)),"science fiction",ISNUMBER(SEARCH("film &amp; video/shorts", N3792)),"shorts",ISNUMBER(SEARCH("food/food trucks", N3792)),"food trucks",ISNUMBER(SEARCH("food/restaurants", N3792)),"restaurants",ISNUMBER(SEARCH("food/small batch", N3792)),"small batch",ISNUMBER(SEARCH("games/mobile games", N3792)),"mobile games",ISNUMBER(SEARCH("games/tabletop games", N3792)),"tabletop games",ISNUMBER(SEARCH("games/video games", N3792)),"video games",ISNUMBER(SEARCH("music/classical music", N3792)),"classical music",ISNUMBER(SEARCH("music/electronic music", N3792)),"electronic music",ISNUMBER(SEARCH("music/faith", N3792)),"faith",ISNUMBER(SEARCH("music/indie rock", N3792)),"indie rock",ISNUMBER(SEARCH("music/jazz", N3792)),"jazz",ISNUMBER(SEARCH("music/metal", N3792)),"metal",ISNUMBER(SEARCH("music/pop", N3792)),"pop",ISNUMBER(SEARCH("music/rock", N3792)),"rock",ISNUMBER(SEARCH("music/world music", N3792)),"world music",ISNUMBER(SEARCH("journalism/audio", N3792)),"audio",ISNUMBER(SEARCH("photography/nature", N3792)),"nature",ISNUMBER(SEARCH("photography/people", N3792)),"people",ISNUMBER(SEARCH("photography/photobooks", N3792)),"photobooks",ISNUMBER(SEARCH("photography/places", N3792)),"places",ISNUMBER(SEARCH("publishing/art books", N3792)),"art books",ISNUMBER(SEARCH("publishing/children's books", N3792)),"children's books",ISNUMBER(SEARCH("publishing/fiction", N3792)),"fiction",ISNUMBER(SEARCH("publishing/nonfiction", N3792)),"nonfiction",ISNUMBER(SEARCH("publishing/radio &amp; podcasts", N3792)),"radio &amp; podcasts",ISNUMBER(SEARCH("publishing/translations", N3792)),"translations",ISNUMBER(SEARCH("technology/gadgets", N3792)),"gadgets",ISNUMBER(SEARCH("technology/hardware", N3792)),"hardware",ISNUMBER(SEARCH("technology/makerspaces", N3792)),"makerspaces",ISNUMBER(SEARCH("technology/space exploration", N3792)),"space exploration",ISNUMBER(SEARCH("technology/wearables", N3792)),"wearables",ISNUMBER(SEARCH("technology/web", N3792)),"web",ISNUMBER(SEARCH("theater/musical", N3792)),"musical",ISNUMBER(SEARCH("theater/plays", N3792)),"plays",ISNUMBER(SEARCH("theater/spaces", N3792)),"spaces")</f>
        <v>musical</v>
      </c>
      <c r="S3792" s="6">
        <f t="shared" si="298"/>
        <v>42666.666932870372</v>
      </c>
      <c r="T3792" s="6">
        <f t="shared" si="299"/>
        <v>42696.708599537036</v>
      </c>
    </row>
    <row r="3793" spans="1:20" ht="32" hidden="1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v>0</v>
      </c>
      <c r="Q3793" t="str">
        <f t="shared" si="297"/>
        <v>music</v>
      </c>
      <c r="R3793" t="str" cm="1">
        <f t="array" ref="R3793">_xlfn.IFS(ISNUMBER(SEARCH("film &amp; video/television", N3793)),"television",ISNUMBER(SEARCH("film &amp; video/animation", N3793)),"animation",ISNUMBER(SEARCH("film &amp; video/documentary", N3793)),"documentary",ISNUMBER(SEARCH("film &amp; video/drama", N3793)),"drama",ISNUMBER(SEARCH("film &amp; video/science fiction", N3793)),"science fiction",ISNUMBER(SEARCH("film &amp; video/shorts", N3793)),"shorts",ISNUMBER(SEARCH("food/food trucks", N3793)),"food trucks",ISNUMBER(SEARCH("food/restaurants", N3793)),"restaurants",ISNUMBER(SEARCH("food/small batch", N3793)),"small batch",ISNUMBER(SEARCH("games/mobile games", N3793)),"mobile games",ISNUMBER(SEARCH("games/tabletop games", N3793)),"tabletop games",ISNUMBER(SEARCH("games/video games", N3793)),"video games",ISNUMBER(SEARCH("music/classical music", N3793)),"classical music",ISNUMBER(SEARCH("music/electronic music", N3793)),"electronic music",ISNUMBER(SEARCH("music/faith", N3793)),"faith",ISNUMBER(SEARCH("music/indie rock", N3793)),"indie rock",ISNUMBER(SEARCH("music/jazz", N3793)),"jazz",ISNUMBER(SEARCH("music/metal", N3793)),"metal",ISNUMBER(SEARCH("music/pop", N3793)),"pop",ISNUMBER(SEARCH("music/rock", N3793)),"rock",ISNUMBER(SEARCH("music/world music", N3793)),"world music",ISNUMBER(SEARCH("journalism/audio", N3793)),"audio",ISNUMBER(SEARCH("photography/nature", N3793)),"nature",ISNUMBER(SEARCH("photography/people", N3793)),"people",ISNUMBER(SEARCH("photography/photobooks", N3793)),"photobooks",ISNUMBER(SEARCH("photography/places", N3793)),"places",ISNUMBER(SEARCH("publishing/art books", N3793)),"art books",ISNUMBER(SEARCH("publishing/children's books", N3793)),"children's books",ISNUMBER(SEARCH("publishing/fiction", N3793)),"fiction",ISNUMBER(SEARCH("publishing/nonfiction", N3793)),"nonfiction",ISNUMBER(SEARCH("publishing/radio &amp; podcasts", N3793)),"radio &amp; podcasts",ISNUMBER(SEARCH("publishing/translations", N3793)),"translations",ISNUMBER(SEARCH("technology/gadgets", N3793)),"gadgets",ISNUMBER(SEARCH("technology/hardware", N3793)),"hardware",ISNUMBER(SEARCH("technology/makerspaces", N3793)),"makerspaces",ISNUMBER(SEARCH("technology/space exploration", N3793)),"space exploration",ISNUMBER(SEARCH("technology/wearables", N3793)),"wearables",ISNUMBER(SEARCH("technology/web", N3793)),"web",ISNUMBER(SEARCH("theater/musical", N3793)),"musical",ISNUMBER(SEARCH("theater/plays", N3793)),"plays",ISNUMBER(SEARCH("theater/spaces", N3793)),"spaces")</f>
        <v>musical</v>
      </c>
      <c r="S3793" s="6">
        <f t="shared" si="298"/>
        <v>41766.692037037035</v>
      </c>
      <c r="T3793" s="6">
        <f t="shared" si="299"/>
        <v>41826.692037037035</v>
      </c>
    </row>
    <row r="3794" spans="1:20" ht="32" hidden="1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tr">
        <f t="shared" si="297"/>
        <v>music</v>
      </c>
      <c r="R3794" t="str" cm="1">
        <f t="array" ref="R3794">_xlfn.IFS(ISNUMBER(SEARCH("film &amp; video/television", N3794)),"television",ISNUMBER(SEARCH("film &amp; video/animation", N3794)),"animation",ISNUMBER(SEARCH("film &amp; video/documentary", N3794)),"documentary",ISNUMBER(SEARCH("film &amp; video/drama", N3794)),"drama",ISNUMBER(SEARCH("film &amp; video/science fiction", N3794)),"science fiction",ISNUMBER(SEARCH("film &amp; video/shorts", N3794)),"shorts",ISNUMBER(SEARCH("food/food trucks", N3794)),"food trucks",ISNUMBER(SEARCH("food/restaurants", N3794)),"restaurants",ISNUMBER(SEARCH("food/small batch", N3794)),"small batch",ISNUMBER(SEARCH("games/mobile games", N3794)),"mobile games",ISNUMBER(SEARCH("games/tabletop games", N3794)),"tabletop games",ISNUMBER(SEARCH("games/video games", N3794)),"video games",ISNUMBER(SEARCH("music/classical music", N3794)),"classical music",ISNUMBER(SEARCH("music/electronic music", N3794)),"electronic music",ISNUMBER(SEARCH("music/faith", N3794)),"faith",ISNUMBER(SEARCH("music/indie rock", N3794)),"indie rock",ISNUMBER(SEARCH("music/jazz", N3794)),"jazz",ISNUMBER(SEARCH("music/metal", N3794)),"metal",ISNUMBER(SEARCH("music/pop", N3794)),"pop",ISNUMBER(SEARCH("music/rock", N3794)),"rock",ISNUMBER(SEARCH("music/world music", N3794)),"world music",ISNUMBER(SEARCH("journalism/audio", N3794)),"audio",ISNUMBER(SEARCH("photography/nature", N3794)),"nature",ISNUMBER(SEARCH("photography/people", N3794)),"people",ISNUMBER(SEARCH("photography/photobooks", N3794)),"photobooks",ISNUMBER(SEARCH("photography/places", N3794)),"places",ISNUMBER(SEARCH("publishing/art books", N3794)),"art books",ISNUMBER(SEARCH("publishing/children's books", N3794)),"children's books",ISNUMBER(SEARCH("publishing/fiction", N3794)),"fiction",ISNUMBER(SEARCH("publishing/nonfiction", N3794)),"nonfiction",ISNUMBER(SEARCH("publishing/radio &amp; podcasts", N3794)),"radio &amp; podcasts",ISNUMBER(SEARCH("publishing/translations", N3794)),"translations",ISNUMBER(SEARCH("technology/gadgets", N3794)),"gadgets",ISNUMBER(SEARCH("technology/hardware", N3794)),"hardware",ISNUMBER(SEARCH("technology/makerspaces", N3794)),"makerspaces",ISNUMBER(SEARCH("technology/space exploration", N3794)),"space exploration",ISNUMBER(SEARCH("technology/wearables", N3794)),"wearables",ISNUMBER(SEARCH("technology/web", N3794)),"web",ISNUMBER(SEARCH("theater/musical", N3794)),"musical",ISNUMBER(SEARCH("theater/plays", N3794)),"plays",ISNUMBER(SEARCH("theater/spaces", N3794)),"spaces")</f>
        <v>musical</v>
      </c>
      <c r="S3794" s="6">
        <f t="shared" si="298"/>
        <v>42170.447013888886</v>
      </c>
      <c r="T3794" s="6">
        <f t="shared" si="29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tr">
        <f t="shared" si="297"/>
        <v>music</v>
      </c>
      <c r="R3795" t="str" cm="1">
        <f t="array" ref="R3795">_xlfn.IFS(ISNUMBER(SEARCH("film &amp; video/television", N3795)),"television",ISNUMBER(SEARCH("film &amp; video/animation", N3795)),"animation",ISNUMBER(SEARCH("film &amp; video/documentary", N3795)),"documentary",ISNUMBER(SEARCH("film &amp; video/drama", N3795)),"drama",ISNUMBER(SEARCH("film &amp; video/science fiction", N3795)),"science fiction",ISNUMBER(SEARCH("film &amp; video/shorts", N3795)),"shorts",ISNUMBER(SEARCH("food/food trucks", N3795)),"food trucks",ISNUMBER(SEARCH("food/restaurants", N3795)),"restaurants",ISNUMBER(SEARCH("food/small batch", N3795)),"small batch",ISNUMBER(SEARCH("games/mobile games", N3795)),"mobile games",ISNUMBER(SEARCH("games/tabletop games", N3795)),"tabletop games",ISNUMBER(SEARCH("games/video games", N3795)),"video games",ISNUMBER(SEARCH("music/classical music", N3795)),"classical music",ISNUMBER(SEARCH("music/electronic music", N3795)),"electronic music",ISNUMBER(SEARCH("music/faith", N3795)),"faith",ISNUMBER(SEARCH("music/indie rock", N3795)),"indie rock",ISNUMBER(SEARCH("music/jazz", N3795)),"jazz",ISNUMBER(SEARCH("music/metal", N3795)),"metal",ISNUMBER(SEARCH("music/pop", N3795)),"pop",ISNUMBER(SEARCH("music/rock", N3795)),"rock",ISNUMBER(SEARCH("music/world music", N3795)),"world music",ISNUMBER(SEARCH("journalism/audio", N3795)),"audio",ISNUMBER(SEARCH("photography/nature", N3795)),"nature",ISNUMBER(SEARCH("photography/people", N3795)),"people",ISNUMBER(SEARCH("photography/photobooks", N3795)),"photobooks",ISNUMBER(SEARCH("photography/places", N3795)),"places",ISNUMBER(SEARCH("publishing/art books", N3795)),"art books",ISNUMBER(SEARCH("publishing/children's books", N3795)),"children's books",ISNUMBER(SEARCH("publishing/fiction", N3795)),"fiction",ISNUMBER(SEARCH("publishing/nonfiction", N3795)),"nonfiction",ISNUMBER(SEARCH("publishing/radio &amp; podcasts", N3795)),"radio &amp; podcasts",ISNUMBER(SEARCH("publishing/translations", N3795)),"translations",ISNUMBER(SEARCH("technology/gadgets", N3795)),"gadgets",ISNUMBER(SEARCH("technology/hardware", N3795)),"hardware",ISNUMBER(SEARCH("technology/makerspaces", N3795)),"makerspaces",ISNUMBER(SEARCH("technology/space exploration", N3795)),"space exploration",ISNUMBER(SEARCH("technology/wearables", N3795)),"wearables",ISNUMBER(SEARCH("technology/web", N3795)),"web",ISNUMBER(SEARCH("theater/musical", N3795)),"musical",ISNUMBER(SEARCH("theater/plays", N3795)),"plays",ISNUMBER(SEARCH("theater/spaces", N3795)),"spaces")</f>
        <v>musical</v>
      </c>
      <c r="S3795" s="6">
        <f t="shared" si="298"/>
        <v>41968.938993055555</v>
      </c>
      <c r="T3795" s="6">
        <f t="shared" si="299"/>
        <v>41989.938993055555</v>
      </c>
    </row>
    <row r="3796" spans="1:20" ht="48" hidden="1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music</v>
      </c>
      <c r="R3796" t="str" cm="1">
        <f t="array" ref="R3796">_xlfn.IFS(ISNUMBER(SEARCH("film &amp; video/television", N3796)),"television",ISNUMBER(SEARCH("film &amp; video/animation", N3796)),"animation",ISNUMBER(SEARCH("film &amp; video/documentary", N3796)),"documentary",ISNUMBER(SEARCH("film &amp; video/drama", N3796)),"drama",ISNUMBER(SEARCH("film &amp; video/science fiction", N3796)),"science fiction",ISNUMBER(SEARCH("film &amp; video/shorts", N3796)),"shorts",ISNUMBER(SEARCH("food/food trucks", N3796)),"food trucks",ISNUMBER(SEARCH("food/restaurants", N3796)),"restaurants",ISNUMBER(SEARCH("food/small batch", N3796)),"small batch",ISNUMBER(SEARCH("games/mobile games", N3796)),"mobile games",ISNUMBER(SEARCH("games/tabletop games", N3796)),"tabletop games",ISNUMBER(SEARCH("games/video games", N3796)),"video games",ISNUMBER(SEARCH("music/classical music", N3796)),"classical music",ISNUMBER(SEARCH("music/electronic music", N3796)),"electronic music",ISNUMBER(SEARCH("music/faith", N3796)),"faith",ISNUMBER(SEARCH("music/indie rock", N3796)),"indie rock",ISNUMBER(SEARCH("music/jazz", N3796)),"jazz",ISNUMBER(SEARCH("music/metal", N3796)),"metal",ISNUMBER(SEARCH("music/pop", N3796)),"pop",ISNUMBER(SEARCH("music/rock", N3796)),"rock",ISNUMBER(SEARCH("music/world music", N3796)),"world music",ISNUMBER(SEARCH("journalism/audio", N3796)),"audio",ISNUMBER(SEARCH("photography/nature", N3796)),"nature",ISNUMBER(SEARCH("photography/people", N3796)),"people",ISNUMBER(SEARCH("photography/photobooks", N3796)),"photobooks",ISNUMBER(SEARCH("photography/places", N3796)),"places",ISNUMBER(SEARCH("publishing/art books", N3796)),"art books",ISNUMBER(SEARCH("publishing/children's books", N3796)),"children's books",ISNUMBER(SEARCH("publishing/fiction", N3796)),"fiction",ISNUMBER(SEARCH("publishing/nonfiction", N3796)),"nonfiction",ISNUMBER(SEARCH("publishing/radio &amp; podcasts", N3796)),"radio &amp; podcasts",ISNUMBER(SEARCH("publishing/translations", N3796)),"translations",ISNUMBER(SEARCH("technology/gadgets", N3796)),"gadgets",ISNUMBER(SEARCH("technology/hardware", N3796)),"hardware",ISNUMBER(SEARCH("technology/makerspaces", N3796)),"makerspaces",ISNUMBER(SEARCH("technology/space exploration", N3796)),"space exploration",ISNUMBER(SEARCH("technology/wearables", N3796)),"wearables",ISNUMBER(SEARCH("technology/web", N3796)),"web",ISNUMBER(SEARCH("theater/musical", N3796)),"musical",ISNUMBER(SEARCH("theater/plays", N3796)),"plays",ISNUMBER(SEARCH("theater/spaces", N3796)),"spaces")</f>
        <v>musical</v>
      </c>
      <c r="S3796" s="6">
        <f t="shared" si="298"/>
        <v>42132.58048611111</v>
      </c>
      <c r="T3796" s="6">
        <f t="shared" si="299"/>
        <v>42162.58048611111</v>
      </c>
    </row>
    <row r="3797" spans="1:20" ht="48" hidden="1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tr">
        <f t="shared" si="297"/>
        <v>music</v>
      </c>
      <c r="R3797" t="str" cm="1">
        <f t="array" ref="R3797">_xlfn.IFS(ISNUMBER(SEARCH("film &amp; video/television", N3797)),"television",ISNUMBER(SEARCH("film &amp; video/animation", N3797)),"animation",ISNUMBER(SEARCH("film &amp; video/documentary", N3797)),"documentary",ISNUMBER(SEARCH("film &amp; video/drama", N3797)),"drama",ISNUMBER(SEARCH("film &amp; video/science fiction", N3797)),"science fiction",ISNUMBER(SEARCH("film &amp; video/shorts", N3797)),"shorts",ISNUMBER(SEARCH("food/food trucks", N3797)),"food trucks",ISNUMBER(SEARCH("food/restaurants", N3797)),"restaurants",ISNUMBER(SEARCH("food/small batch", N3797)),"small batch",ISNUMBER(SEARCH("games/mobile games", N3797)),"mobile games",ISNUMBER(SEARCH("games/tabletop games", N3797)),"tabletop games",ISNUMBER(SEARCH("games/video games", N3797)),"video games",ISNUMBER(SEARCH("music/classical music", N3797)),"classical music",ISNUMBER(SEARCH("music/electronic music", N3797)),"electronic music",ISNUMBER(SEARCH("music/faith", N3797)),"faith",ISNUMBER(SEARCH("music/indie rock", N3797)),"indie rock",ISNUMBER(SEARCH("music/jazz", N3797)),"jazz",ISNUMBER(SEARCH("music/metal", N3797)),"metal",ISNUMBER(SEARCH("music/pop", N3797)),"pop",ISNUMBER(SEARCH("music/rock", N3797)),"rock",ISNUMBER(SEARCH("music/world music", N3797)),"world music",ISNUMBER(SEARCH("journalism/audio", N3797)),"audio",ISNUMBER(SEARCH("photography/nature", N3797)),"nature",ISNUMBER(SEARCH("photography/people", N3797)),"people",ISNUMBER(SEARCH("photography/photobooks", N3797)),"photobooks",ISNUMBER(SEARCH("photography/places", N3797)),"places",ISNUMBER(SEARCH("publishing/art books", N3797)),"art books",ISNUMBER(SEARCH("publishing/children's books", N3797)),"children's books",ISNUMBER(SEARCH("publishing/fiction", N3797)),"fiction",ISNUMBER(SEARCH("publishing/nonfiction", N3797)),"nonfiction",ISNUMBER(SEARCH("publishing/radio &amp; podcasts", N3797)),"radio &amp; podcasts",ISNUMBER(SEARCH("publishing/translations", N3797)),"translations",ISNUMBER(SEARCH("technology/gadgets", N3797)),"gadgets",ISNUMBER(SEARCH("technology/hardware", N3797)),"hardware",ISNUMBER(SEARCH("technology/makerspaces", N3797)),"makerspaces",ISNUMBER(SEARCH("technology/space exploration", N3797)),"space exploration",ISNUMBER(SEARCH("technology/wearables", N3797)),"wearables",ISNUMBER(SEARCH("technology/web", N3797)),"web",ISNUMBER(SEARCH("theater/musical", N3797)),"musical",ISNUMBER(SEARCH("theater/plays", N3797)),"plays",ISNUMBER(SEARCH("theater/spaces", N3797)),"spaces")</f>
        <v>musical</v>
      </c>
      <c r="S3797" s="6">
        <f t="shared" si="298"/>
        <v>42201.436226851853</v>
      </c>
      <c r="T3797" s="6">
        <f t="shared" si="299"/>
        <v>42244.9375</v>
      </c>
    </row>
    <row r="3798" spans="1:20" ht="48" hidden="1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tr">
        <f t="shared" si="297"/>
        <v>music</v>
      </c>
      <c r="R3798" t="str" cm="1">
        <f t="array" ref="R3798">_xlfn.IFS(ISNUMBER(SEARCH("film &amp; video/television", N3798)),"television",ISNUMBER(SEARCH("film &amp; video/animation", N3798)),"animation",ISNUMBER(SEARCH("film &amp; video/documentary", N3798)),"documentary",ISNUMBER(SEARCH("film &amp; video/drama", N3798)),"drama",ISNUMBER(SEARCH("film &amp; video/science fiction", N3798)),"science fiction",ISNUMBER(SEARCH("film &amp; video/shorts", N3798)),"shorts",ISNUMBER(SEARCH("food/food trucks", N3798)),"food trucks",ISNUMBER(SEARCH("food/restaurants", N3798)),"restaurants",ISNUMBER(SEARCH("food/small batch", N3798)),"small batch",ISNUMBER(SEARCH("games/mobile games", N3798)),"mobile games",ISNUMBER(SEARCH("games/tabletop games", N3798)),"tabletop games",ISNUMBER(SEARCH("games/video games", N3798)),"video games",ISNUMBER(SEARCH("music/classical music", N3798)),"classical music",ISNUMBER(SEARCH("music/electronic music", N3798)),"electronic music",ISNUMBER(SEARCH("music/faith", N3798)),"faith",ISNUMBER(SEARCH("music/indie rock", N3798)),"indie rock",ISNUMBER(SEARCH("music/jazz", N3798)),"jazz",ISNUMBER(SEARCH("music/metal", N3798)),"metal",ISNUMBER(SEARCH("music/pop", N3798)),"pop",ISNUMBER(SEARCH("music/rock", N3798)),"rock",ISNUMBER(SEARCH("music/world music", N3798)),"world music",ISNUMBER(SEARCH("journalism/audio", N3798)),"audio",ISNUMBER(SEARCH("photography/nature", N3798)),"nature",ISNUMBER(SEARCH("photography/people", N3798)),"people",ISNUMBER(SEARCH("photography/photobooks", N3798)),"photobooks",ISNUMBER(SEARCH("photography/places", N3798)),"places",ISNUMBER(SEARCH("publishing/art books", N3798)),"art books",ISNUMBER(SEARCH("publishing/children's books", N3798)),"children's books",ISNUMBER(SEARCH("publishing/fiction", N3798)),"fiction",ISNUMBER(SEARCH("publishing/nonfiction", N3798)),"nonfiction",ISNUMBER(SEARCH("publishing/radio &amp; podcasts", N3798)),"radio &amp; podcasts",ISNUMBER(SEARCH("publishing/translations", N3798)),"translations",ISNUMBER(SEARCH("technology/gadgets", N3798)),"gadgets",ISNUMBER(SEARCH("technology/hardware", N3798)),"hardware",ISNUMBER(SEARCH("technology/makerspaces", N3798)),"makerspaces",ISNUMBER(SEARCH("technology/space exploration", N3798)),"space exploration",ISNUMBER(SEARCH("technology/wearables", N3798)),"wearables",ISNUMBER(SEARCH("technology/web", N3798)),"web",ISNUMBER(SEARCH("theater/musical", N3798)),"musical",ISNUMBER(SEARCH("theater/plays", N3798)),"plays",ISNUMBER(SEARCH("theater/spaces", N3798)),"spaces")</f>
        <v>musical</v>
      </c>
      <c r="S3798" s="6">
        <f t="shared" si="298"/>
        <v>42689.029583333337</v>
      </c>
      <c r="T3798" s="6">
        <f t="shared" si="29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tr">
        <f t="shared" si="297"/>
        <v>music</v>
      </c>
      <c r="R3799" t="str" cm="1">
        <f t="array" ref="R3799">_xlfn.IFS(ISNUMBER(SEARCH("film &amp; video/television", N3799)),"television",ISNUMBER(SEARCH("film &amp; video/animation", N3799)),"animation",ISNUMBER(SEARCH("film &amp; video/documentary", N3799)),"documentary",ISNUMBER(SEARCH("film &amp; video/drama", N3799)),"drama",ISNUMBER(SEARCH("film &amp; video/science fiction", N3799)),"science fiction",ISNUMBER(SEARCH("film &amp; video/shorts", N3799)),"shorts",ISNUMBER(SEARCH("food/food trucks", N3799)),"food trucks",ISNUMBER(SEARCH("food/restaurants", N3799)),"restaurants",ISNUMBER(SEARCH("food/small batch", N3799)),"small batch",ISNUMBER(SEARCH("games/mobile games", N3799)),"mobile games",ISNUMBER(SEARCH("games/tabletop games", N3799)),"tabletop games",ISNUMBER(SEARCH("games/video games", N3799)),"video games",ISNUMBER(SEARCH("music/classical music", N3799)),"classical music",ISNUMBER(SEARCH("music/electronic music", N3799)),"electronic music",ISNUMBER(SEARCH("music/faith", N3799)),"faith",ISNUMBER(SEARCH("music/indie rock", N3799)),"indie rock",ISNUMBER(SEARCH("music/jazz", N3799)),"jazz",ISNUMBER(SEARCH("music/metal", N3799)),"metal",ISNUMBER(SEARCH("music/pop", N3799)),"pop",ISNUMBER(SEARCH("music/rock", N3799)),"rock",ISNUMBER(SEARCH("music/world music", N3799)),"world music",ISNUMBER(SEARCH("journalism/audio", N3799)),"audio",ISNUMBER(SEARCH("photography/nature", N3799)),"nature",ISNUMBER(SEARCH("photography/people", N3799)),"people",ISNUMBER(SEARCH("photography/photobooks", N3799)),"photobooks",ISNUMBER(SEARCH("photography/places", N3799)),"places",ISNUMBER(SEARCH("publishing/art books", N3799)),"art books",ISNUMBER(SEARCH("publishing/children's books", N3799)),"children's books",ISNUMBER(SEARCH("publishing/fiction", N3799)),"fiction",ISNUMBER(SEARCH("publishing/nonfiction", N3799)),"nonfiction",ISNUMBER(SEARCH("publishing/radio &amp; podcasts", N3799)),"radio &amp; podcasts",ISNUMBER(SEARCH("publishing/translations", N3799)),"translations",ISNUMBER(SEARCH("technology/gadgets", N3799)),"gadgets",ISNUMBER(SEARCH("technology/hardware", N3799)),"hardware",ISNUMBER(SEARCH("technology/makerspaces", N3799)),"makerspaces",ISNUMBER(SEARCH("technology/space exploration", N3799)),"space exploration",ISNUMBER(SEARCH("technology/wearables", N3799)),"wearables",ISNUMBER(SEARCH("technology/web", N3799)),"web",ISNUMBER(SEARCH("theater/musical", N3799)),"musical",ISNUMBER(SEARCH("theater/plays", N3799)),"plays",ISNUMBER(SEARCH("theater/spaces", N3799)),"spaces")</f>
        <v>musical</v>
      </c>
      <c r="S3799" s="6">
        <f t="shared" si="298"/>
        <v>42084.881539351853</v>
      </c>
      <c r="T3799" s="6">
        <f t="shared" si="29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tr">
        <f t="shared" si="297"/>
        <v>music</v>
      </c>
      <c r="R3800" t="str" cm="1">
        <f t="array" ref="R3800">_xlfn.IFS(ISNUMBER(SEARCH("film &amp; video/television", N3800)),"television",ISNUMBER(SEARCH("film &amp; video/animation", N3800)),"animation",ISNUMBER(SEARCH("film &amp; video/documentary", N3800)),"documentary",ISNUMBER(SEARCH("film &amp; video/drama", N3800)),"drama",ISNUMBER(SEARCH("film &amp; video/science fiction", N3800)),"science fiction",ISNUMBER(SEARCH("film &amp; video/shorts", N3800)),"shorts",ISNUMBER(SEARCH("food/food trucks", N3800)),"food trucks",ISNUMBER(SEARCH("food/restaurants", N3800)),"restaurants",ISNUMBER(SEARCH("food/small batch", N3800)),"small batch",ISNUMBER(SEARCH("games/mobile games", N3800)),"mobile games",ISNUMBER(SEARCH("games/tabletop games", N3800)),"tabletop games",ISNUMBER(SEARCH("games/video games", N3800)),"video games",ISNUMBER(SEARCH("music/classical music", N3800)),"classical music",ISNUMBER(SEARCH("music/electronic music", N3800)),"electronic music",ISNUMBER(SEARCH("music/faith", N3800)),"faith",ISNUMBER(SEARCH("music/indie rock", N3800)),"indie rock",ISNUMBER(SEARCH("music/jazz", N3800)),"jazz",ISNUMBER(SEARCH("music/metal", N3800)),"metal",ISNUMBER(SEARCH("music/pop", N3800)),"pop",ISNUMBER(SEARCH("music/rock", N3800)),"rock",ISNUMBER(SEARCH("music/world music", N3800)),"world music",ISNUMBER(SEARCH("journalism/audio", N3800)),"audio",ISNUMBER(SEARCH("photography/nature", N3800)),"nature",ISNUMBER(SEARCH("photography/people", N3800)),"people",ISNUMBER(SEARCH("photography/photobooks", N3800)),"photobooks",ISNUMBER(SEARCH("photography/places", N3800)),"places",ISNUMBER(SEARCH("publishing/art books", N3800)),"art books",ISNUMBER(SEARCH("publishing/children's books", N3800)),"children's books",ISNUMBER(SEARCH("publishing/fiction", N3800)),"fiction",ISNUMBER(SEARCH("publishing/nonfiction", N3800)),"nonfiction",ISNUMBER(SEARCH("publishing/radio &amp; podcasts", N3800)),"radio &amp; podcasts",ISNUMBER(SEARCH("publishing/translations", N3800)),"translations",ISNUMBER(SEARCH("technology/gadgets", N3800)),"gadgets",ISNUMBER(SEARCH("technology/hardware", N3800)),"hardware",ISNUMBER(SEARCH("technology/makerspaces", N3800)),"makerspaces",ISNUMBER(SEARCH("technology/space exploration", N3800)),"space exploration",ISNUMBER(SEARCH("technology/wearables", N3800)),"wearables",ISNUMBER(SEARCH("technology/web", N3800)),"web",ISNUMBER(SEARCH("theater/musical", N3800)),"musical",ISNUMBER(SEARCH("theater/plays", N3800)),"plays",ISNUMBER(SEARCH("theater/spaces", N3800)),"spaces")</f>
        <v>musical</v>
      </c>
      <c r="S3800" s="6">
        <f t="shared" si="298"/>
        <v>41831.722777777781</v>
      </c>
      <c r="T3800" s="6">
        <f t="shared" si="29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tr">
        <f t="shared" si="297"/>
        <v>music</v>
      </c>
      <c r="R3801" t="str" cm="1">
        <f t="array" ref="R3801">_xlfn.IFS(ISNUMBER(SEARCH("film &amp; video/television", N3801)),"television",ISNUMBER(SEARCH("film &amp; video/animation", N3801)),"animation",ISNUMBER(SEARCH("film &amp; video/documentary", N3801)),"documentary",ISNUMBER(SEARCH("film &amp; video/drama", N3801)),"drama",ISNUMBER(SEARCH("film &amp; video/science fiction", N3801)),"science fiction",ISNUMBER(SEARCH("film &amp; video/shorts", N3801)),"shorts",ISNUMBER(SEARCH("food/food trucks", N3801)),"food trucks",ISNUMBER(SEARCH("food/restaurants", N3801)),"restaurants",ISNUMBER(SEARCH("food/small batch", N3801)),"small batch",ISNUMBER(SEARCH("games/mobile games", N3801)),"mobile games",ISNUMBER(SEARCH("games/tabletop games", N3801)),"tabletop games",ISNUMBER(SEARCH("games/video games", N3801)),"video games",ISNUMBER(SEARCH("music/classical music", N3801)),"classical music",ISNUMBER(SEARCH("music/electronic music", N3801)),"electronic music",ISNUMBER(SEARCH("music/faith", N3801)),"faith",ISNUMBER(SEARCH("music/indie rock", N3801)),"indie rock",ISNUMBER(SEARCH("music/jazz", N3801)),"jazz",ISNUMBER(SEARCH("music/metal", N3801)),"metal",ISNUMBER(SEARCH("music/pop", N3801)),"pop",ISNUMBER(SEARCH("music/rock", N3801)),"rock",ISNUMBER(SEARCH("music/world music", N3801)),"world music",ISNUMBER(SEARCH("journalism/audio", N3801)),"audio",ISNUMBER(SEARCH("photography/nature", N3801)),"nature",ISNUMBER(SEARCH("photography/people", N3801)),"people",ISNUMBER(SEARCH("photography/photobooks", N3801)),"photobooks",ISNUMBER(SEARCH("photography/places", N3801)),"places",ISNUMBER(SEARCH("publishing/art books", N3801)),"art books",ISNUMBER(SEARCH("publishing/children's books", N3801)),"children's books",ISNUMBER(SEARCH("publishing/fiction", N3801)),"fiction",ISNUMBER(SEARCH("publishing/nonfiction", N3801)),"nonfiction",ISNUMBER(SEARCH("publishing/radio &amp; podcasts", N3801)),"radio &amp; podcasts",ISNUMBER(SEARCH("publishing/translations", N3801)),"translations",ISNUMBER(SEARCH("technology/gadgets", N3801)),"gadgets",ISNUMBER(SEARCH("technology/hardware", N3801)),"hardware",ISNUMBER(SEARCH("technology/makerspaces", N3801)),"makerspaces",ISNUMBER(SEARCH("technology/space exploration", N3801)),"space exploration",ISNUMBER(SEARCH("technology/wearables", N3801)),"wearables",ISNUMBER(SEARCH("technology/web", N3801)),"web",ISNUMBER(SEARCH("theater/musical", N3801)),"musical",ISNUMBER(SEARCH("theater/plays", N3801)),"plays",ISNUMBER(SEARCH("theater/spaces", N3801)),"spaces")</f>
        <v>musical</v>
      </c>
      <c r="S3801" s="6">
        <f t="shared" si="298"/>
        <v>42410.93105324074</v>
      </c>
      <c r="T3801" s="6">
        <f t="shared" si="299"/>
        <v>42440.93105324074</v>
      </c>
    </row>
    <row r="3802" spans="1:20" ht="48" hidden="1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tr">
        <f t="shared" si="297"/>
        <v>music</v>
      </c>
      <c r="R3802" t="str" cm="1">
        <f t="array" ref="R3802">_xlfn.IFS(ISNUMBER(SEARCH("film &amp; video/television", N3802)),"television",ISNUMBER(SEARCH("film &amp; video/animation", N3802)),"animation",ISNUMBER(SEARCH("film &amp; video/documentary", N3802)),"documentary",ISNUMBER(SEARCH("film &amp; video/drama", N3802)),"drama",ISNUMBER(SEARCH("film &amp; video/science fiction", N3802)),"science fiction",ISNUMBER(SEARCH("film &amp; video/shorts", N3802)),"shorts",ISNUMBER(SEARCH("food/food trucks", N3802)),"food trucks",ISNUMBER(SEARCH("food/restaurants", N3802)),"restaurants",ISNUMBER(SEARCH("food/small batch", N3802)),"small batch",ISNUMBER(SEARCH("games/mobile games", N3802)),"mobile games",ISNUMBER(SEARCH("games/tabletop games", N3802)),"tabletop games",ISNUMBER(SEARCH("games/video games", N3802)),"video games",ISNUMBER(SEARCH("music/classical music", N3802)),"classical music",ISNUMBER(SEARCH("music/electronic music", N3802)),"electronic music",ISNUMBER(SEARCH("music/faith", N3802)),"faith",ISNUMBER(SEARCH("music/indie rock", N3802)),"indie rock",ISNUMBER(SEARCH("music/jazz", N3802)),"jazz",ISNUMBER(SEARCH("music/metal", N3802)),"metal",ISNUMBER(SEARCH("music/pop", N3802)),"pop",ISNUMBER(SEARCH("music/rock", N3802)),"rock",ISNUMBER(SEARCH("music/world music", N3802)),"world music",ISNUMBER(SEARCH("journalism/audio", N3802)),"audio",ISNUMBER(SEARCH("photography/nature", N3802)),"nature",ISNUMBER(SEARCH("photography/people", N3802)),"people",ISNUMBER(SEARCH("photography/photobooks", N3802)),"photobooks",ISNUMBER(SEARCH("photography/places", N3802)),"places",ISNUMBER(SEARCH("publishing/art books", N3802)),"art books",ISNUMBER(SEARCH("publishing/children's books", N3802)),"children's books",ISNUMBER(SEARCH("publishing/fiction", N3802)),"fiction",ISNUMBER(SEARCH("publishing/nonfiction", N3802)),"nonfiction",ISNUMBER(SEARCH("publishing/radio &amp; podcasts", N3802)),"radio &amp; podcasts",ISNUMBER(SEARCH("publishing/translations", N3802)),"translations",ISNUMBER(SEARCH("technology/gadgets", N3802)),"gadgets",ISNUMBER(SEARCH("technology/hardware", N3802)),"hardware",ISNUMBER(SEARCH("technology/makerspaces", N3802)),"makerspaces",ISNUMBER(SEARCH("technology/space exploration", N3802)),"space exploration",ISNUMBER(SEARCH("technology/wearables", N3802)),"wearables",ISNUMBER(SEARCH("technology/web", N3802)),"web",ISNUMBER(SEARCH("theater/musical", N3802)),"musical",ISNUMBER(SEARCH("theater/plays", N3802)),"plays",ISNUMBER(SEARCH("theater/spaces", N3802)),"spaces")</f>
        <v>musical</v>
      </c>
      <c r="S3802" s="6">
        <f t="shared" si="298"/>
        <v>41982.737071759257</v>
      </c>
      <c r="T3802" s="6">
        <f t="shared" si="299"/>
        <v>42015.207638888889</v>
      </c>
    </row>
    <row r="3803" spans="1:20" ht="48" hidden="1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tr">
        <f t="shared" si="297"/>
        <v>music</v>
      </c>
      <c r="R3803" t="str" cm="1">
        <f t="array" ref="R3803">_xlfn.IFS(ISNUMBER(SEARCH("film &amp; video/television", N3803)),"television",ISNUMBER(SEARCH("film &amp; video/animation", N3803)),"animation",ISNUMBER(SEARCH("film &amp; video/documentary", N3803)),"documentary",ISNUMBER(SEARCH("film &amp; video/drama", N3803)),"drama",ISNUMBER(SEARCH("film &amp; video/science fiction", N3803)),"science fiction",ISNUMBER(SEARCH("film &amp; video/shorts", N3803)),"shorts",ISNUMBER(SEARCH("food/food trucks", N3803)),"food trucks",ISNUMBER(SEARCH("food/restaurants", N3803)),"restaurants",ISNUMBER(SEARCH("food/small batch", N3803)),"small batch",ISNUMBER(SEARCH("games/mobile games", N3803)),"mobile games",ISNUMBER(SEARCH("games/tabletop games", N3803)),"tabletop games",ISNUMBER(SEARCH("games/video games", N3803)),"video games",ISNUMBER(SEARCH("music/classical music", N3803)),"classical music",ISNUMBER(SEARCH("music/electronic music", N3803)),"electronic music",ISNUMBER(SEARCH("music/faith", N3803)),"faith",ISNUMBER(SEARCH("music/indie rock", N3803)),"indie rock",ISNUMBER(SEARCH("music/jazz", N3803)),"jazz",ISNUMBER(SEARCH("music/metal", N3803)),"metal",ISNUMBER(SEARCH("music/pop", N3803)),"pop",ISNUMBER(SEARCH("music/rock", N3803)),"rock",ISNUMBER(SEARCH("music/world music", N3803)),"world music",ISNUMBER(SEARCH("journalism/audio", N3803)),"audio",ISNUMBER(SEARCH("photography/nature", N3803)),"nature",ISNUMBER(SEARCH("photography/people", N3803)),"people",ISNUMBER(SEARCH("photography/photobooks", N3803)),"photobooks",ISNUMBER(SEARCH("photography/places", N3803)),"places",ISNUMBER(SEARCH("publishing/art books", N3803)),"art books",ISNUMBER(SEARCH("publishing/children's books", N3803)),"children's books",ISNUMBER(SEARCH("publishing/fiction", N3803)),"fiction",ISNUMBER(SEARCH("publishing/nonfiction", N3803)),"nonfiction",ISNUMBER(SEARCH("publishing/radio &amp; podcasts", N3803)),"radio &amp; podcasts",ISNUMBER(SEARCH("publishing/translations", N3803)),"translations",ISNUMBER(SEARCH("technology/gadgets", N3803)),"gadgets",ISNUMBER(SEARCH("technology/hardware", N3803)),"hardware",ISNUMBER(SEARCH("technology/makerspaces", N3803)),"makerspaces",ISNUMBER(SEARCH("technology/space exploration", N3803)),"space exploration",ISNUMBER(SEARCH("technology/wearables", N3803)),"wearables",ISNUMBER(SEARCH("technology/web", N3803)),"web",ISNUMBER(SEARCH("theater/musical", N3803)),"musical",ISNUMBER(SEARCH("theater/plays", N3803)),"plays",ISNUMBER(SEARCH("theater/spaces", N3803)),"spaces")</f>
        <v>musical</v>
      </c>
      <c r="S3803" s="6">
        <f t="shared" si="298"/>
        <v>41975.676111111112</v>
      </c>
      <c r="T3803" s="6">
        <f t="shared" si="299"/>
        <v>42006.676111111112</v>
      </c>
    </row>
    <row r="3804" spans="1:20" ht="48" hidden="1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v>0</v>
      </c>
      <c r="Q3804" t="str">
        <f t="shared" si="297"/>
        <v>music</v>
      </c>
      <c r="R3804" t="str" cm="1">
        <f t="array" ref="R3804">_xlfn.IFS(ISNUMBER(SEARCH("film &amp; video/television", N3804)),"television",ISNUMBER(SEARCH("film &amp; video/animation", N3804)),"animation",ISNUMBER(SEARCH("film &amp; video/documentary", N3804)),"documentary",ISNUMBER(SEARCH("film &amp; video/drama", N3804)),"drama",ISNUMBER(SEARCH("film &amp; video/science fiction", N3804)),"science fiction",ISNUMBER(SEARCH("film &amp; video/shorts", N3804)),"shorts",ISNUMBER(SEARCH("food/food trucks", N3804)),"food trucks",ISNUMBER(SEARCH("food/restaurants", N3804)),"restaurants",ISNUMBER(SEARCH("food/small batch", N3804)),"small batch",ISNUMBER(SEARCH("games/mobile games", N3804)),"mobile games",ISNUMBER(SEARCH("games/tabletop games", N3804)),"tabletop games",ISNUMBER(SEARCH("games/video games", N3804)),"video games",ISNUMBER(SEARCH("music/classical music", N3804)),"classical music",ISNUMBER(SEARCH("music/electronic music", N3804)),"electronic music",ISNUMBER(SEARCH("music/faith", N3804)),"faith",ISNUMBER(SEARCH("music/indie rock", N3804)),"indie rock",ISNUMBER(SEARCH("music/jazz", N3804)),"jazz",ISNUMBER(SEARCH("music/metal", N3804)),"metal",ISNUMBER(SEARCH("music/pop", N3804)),"pop",ISNUMBER(SEARCH("music/rock", N3804)),"rock",ISNUMBER(SEARCH("music/world music", N3804)),"world music",ISNUMBER(SEARCH("journalism/audio", N3804)),"audio",ISNUMBER(SEARCH("photography/nature", N3804)),"nature",ISNUMBER(SEARCH("photography/people", N3804)),"people",ISNUMBER(SEARCH("photography/photobooks", N3804)),"photobooks",ISNUMBER(SEARCH("photography/places", N3804)),"places",ISNUMBER(SEARCH("publishing/art books", N3804)),"art books",ISNUMBER(SEARCH("publishing/children's books", N3804)),"children's books",ISNUMBER(SEARCH("publishing/fiction", N3804)),"fiction",ISNUMBER(SEARCH("publishing/nonfiction", N3804)),"nonfiction",ISNUMBER(SEARCH("publishing/radio &amp; podcasts", N3804)),"radio &amp; podcasts",ISNUMBER(SEARCH("publishing/translations", N3804)),"translations",ISNUMBER(SEARCH("technology/gadgets", N3804)),"gadgets",ISNUMBER(SEARCH("technology/hardware", N3804)),"hardware",ISNUMBER(SEARCH("technology/makerspaces", N3804)),"makerspaces",ISNUMBER(SEARCH("technology/space exploration", N3804)),"space exploration",ISNUMBER(SEARCH("technology/wearables", N3804)),"wearables",ISNUMBER(SEARCH("technology/web", N3804)),"web",ISNUMBER(SEARCH("theater/musical", N3804)),"musical",ISNUMBER(SEARCH("theater/plays", N3804)),"plays",ISNUMBER(SEARCH("theater/spaces", N3804)),"spaces")</f>
        <v>musical</v>
      </c>
      <c r="S3804" s="6">
        <f t="shared" si="298"/>
        <v>42269.126226851848</v>
      </c>
      <c r="T3804" s="6">
        <f t="shared" si="299"/>
        <v>42299.126226851848</v>
      </c>
    </row>
    <row r="3805" spans="1:20" ht="32" hidden="1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tr">
        <f t="shared" si="297"/>
        <v>music</v>
      </c>
      <c r="R3805" t="str" cm="1">
        <f t="array" ref="R3805">_xlfn.IFS(ISNUMBER(SEARCH("film &amp; video/television", N3805)),"television",ISNUMBER(SEARCH("film &amp; video/animation", N3805)),"animation",ISNUMBER(SEARCH("film &amp; video/documentary", N3805)),"documentary",ISNUMBER(SEARCH("film &amp; video/drama", N3805)),"drama",ISNUMBER(SEARCH("film &amp; video/science fiction", N3805)),"science fiction",ISNUMBER(SEARCH("film &amp; video/shorts", N3805)),"shorts",ISNUMBER(SEARCH("food/food trucks", N3805)),"food trucks",ISNUMBER(SEARCH("food/restaurants", N3805)),"restaurants",ISNUMBER(SEARCH("food/small batch", N3805)),"small batch",ISNUMBER(SEARCH("games/mobile games", N3805)),"mobile games",ISNUMBER(SEARCH("games/tabletop games", N3805)),"tabletop games",ISNUMBER(SEARCH("games/video games", N3805)),"video games",ISNUMBER(SEARCH("music/classical music", N3805)),"classical music",ISNUMBER(SEARCH("music/electronic music", N3805)),"electronic music",ISNUMBER(SEARCH("music/faith", N3805)),"faith",ISNUMBER(SEARCH("music/indie rock", N3805)),"indie rock",ISNUMBER(SEARCH("music/jazz", N3805)),"jazz",ISNUMBER(SEARCH("music/metal", N3805)),"metal",ISNUMBER(SEARCH("music/pop", N3805)),"pop",ISNUMBER(SEARCH("music/rock", N3805)),"rock",ISNUMBER(SEARCH("music/world music", N3805)),"world music",ISNUMBER(SEARCH("journalism/audio", N3805)),"audio",ISNUMBER(SEARCH("photography/nature", N3805)),"nature",ISNUMBER(SEARCH("photography/people", N3805)),"people",ISNUMBER(SEARCH("photography/photobooks", N3805)),"photobooks",ISNUMBER(SEARCH("photography/places", N3805)),"places",ISNUMBER(SEARCH("publishing/art books", N3805)),"art books",ISNUMBER(SEARCH("publishing/children's books", N3805)),"children's books",ISNUMBER(SEARCH("publishing/fiction", N3805)),"fiction",ISNUMBER(SEARCH("publishing/nonfiction", N3805)),"nonfiction",ISNUMBER(SEARCH("publishing/radio &amp; podcasts", N3805)),"radio &amp; podcasts",ISNUMBER(SEARCH("publishing/translations", N3805)),"translations",ISNUMBER(SEARCH("technology/gadgets", N3805)),"gadgets",ISNUMBER(SEARCH("technology/hardware", N3805)),"hardware",ISNUMBER(SEARCH("technology/makerspaces", N3805)),"makerspaces",ISNUMBER(SEARCH("technology/space exploration", N3805)),"space exploration",ISNUMBER(SEARCH("technology/wearables", N3805)),"wearables",ISNUMBER(SEARCH("technology/web", N3805)),"web",ISNUMBER(SEARCH("theater/musical", N3805)),"musical",ISNUMBER(SEARCH("theater/plays", N3805)),"plays",ISNUMBER(SEARCH("theater/spaces", N3805)),"spaces")</f>
        <v>musical</v>
      </c>
      <c r="S3805" s="6">
        <f t="shared" si="298"/>
        <v>42403.971851851849</v>
      </c>
      <c r="T3805" s="6">
        <f t="shared" si="299"/>
        <v>42433.971851851849</v>
      </c>
    </row>
    <row r="3806" spans="1:20" ht="48" hidden="1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v>0</v>
      </c>
      <c r="Q3806" t="str">
        <f t="shared" si="297"/>
        <v>music</v>
      </c>
      <c r="R3806" t="str" cm="1">
        <f t="array" ref="R3806">_xlfn.IFS(ISNUMBER(SEARCH("film &amp; video/television", N3806)),"television",ISNUMBER(SEARCH("film &amp; video/animation", N3806)),"animation",ISNUMBER(SEARCH("film &amp; video/documentary", N3806)),"documentary",ISNUMBER(SEARCH("film &amp; video/drama", N3806)),"drama",ISNUMBER(SEARCH("film &amp; video/science fiction", N3806)),"science fiction",ISNUMBER(SEARCH("film &amp; video/shorts", N3806)),"shorts",ISNUMBER(SEARCH("food/food trucks", N3806)),"food trucks",ISNUMBER(SEARCH("food/restaurants", N3806)),"restaurants",ISNUMBER(SEARCH("food/small batch", N3806)),"small batch",ISNUMBER(SEARCH("games/mobile games", N3806)),"mobile games",ISNUMBER(SEARCH("games/tabletop games", N3806)),"tabletop games",ISNUMBER(SEARCH("games/video games", N3806)),"video games",ISNUMBER(SEARCH("music/classical music", N3806)),"classical music",ISNUMBER(SEARCH("music/electronic music", N3806)),"electronic music",ISNUMBER(SEARCH("music/faith", N3806)),"faith",ISNUMBER(SEARCH("music/indie rock", N3806)),"indie rock",ISNUMBER(SEARCH("music/jazz", N3806)),"jazz",ISNUMBER(SEARCH("music/metal", N3806)),"metal",ISNUMBER(SEARCH("music/pop", N3806)),"pop",ISNUMBER(SEARCH("music/rock", N3806)),"rock",ISNUMBER(SEARCH("music/world music", N3806)),"world music",ISNUMBER(SEARCH("journalism/audio", N3806)),"audio",ISNUMBER(SEARCH("photography/nature", N3806)),"nature",ISNUMBER(SEARCH("photography/people", N3806)),"people",ISNUMBER(SEARCH("photography/photobooks", N3806)),"photobooks",ISNUMBER(SEARCH("photography/places", N3806)),"places",ISNUMBER(SEARCH("publishing/art books", N3806)),"art books",ISNUMBER(SEARCH("publishing/children's books", N3806)),"children's books",ISNUMBER(SEARCH("publishing/fiction", N3806)),"fiction",ISNUMBER(SEARCH("publishing/nonfiction", N3806)),"nonfiction",ISNUMBER(SEARCH("publishing/radio &amp; podcasts", N3806)),"radio &amp; podcasts",ISNUMBER(SEARCH("publishing/translations", N3806)),"translations",ISNUMBER(SEARCH("technology/gadgets", N3806)),"gadgets",ISNUMBER(SEARCH("technology/hardware", N3806)),"hardware",ISNUMBER(SEARCH("technology/makerspaces", N3806)),"makerspaces",ISNUMBER(SEARCH("technology/space exploration", N3806)),"space exploration",ISNUMBER(SEARCH("technology/wearables", N3806)),"wearables",ISNUMBER(SEARCH("technology/web", N3806)),"web",ISNUMBER(SEARCH("theater/musical", N3806)),"musical",ISNUMBER(SEARCH("theater/plays", N3806)),"plays",ISNUMBER(SEARCH("theater/spaces", N3806)),"spaces")</f>
        <v>musical</v>
      </c>
      <c r="S3806" s="6">
        <f t="shared" si="298"/>
        <v>42527.00953703704</v>
      </c>
      <c r="T3806" s="6">
        <f t="shared" si="299"/>
        <v>42582.291666666672</v>
      </c>
    </row>
    <row r="3807" spans="1:20" ht="48" hidden="1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tr">
        <f t="shared" si="297"/>
        <v>music</v>
      </c>
      <c r="R3807" t="str" cm="1">
        <f t="array" ref="R3807">_xlfn.IFS(ISNUMBER(SEARCH("film &amp; video/television", N3807)),"television",ISNUMBER(SEARCH("film &amp; video/animation", N3807)),"animation",ISNUMBER(SEARCH("film &amp; video/documentary", N3807)),"documentary",ISNUMBER(SEARCH("film &amp; video/drama", N3807)),"drama",ISNUMBER(SEARCH("film &amp; video/science fiction", N3807)),"science fiction",ISNUMBER(SEARCH("film &amp; video/shorts", N3807)),"shorts",ISNUMBER(SEARCH("food/food trucks", N3807)),"food trucks",ISNUMBER(SEARCH("food/restaurants", N3807)),"restaurants",ISNUMBER(SEARCH("food/small batch", N3807)),"small batch",ISNUMBER(SEARCH("games/mobile games", N3807)),"mobile games",ISNUMBER(SEARCH("games/tabletop games", N3807)),"tabletop games",ISNUMBER(SEARCH("games/video games", N3807)),"video games",ISNUMBER(SEARCH("music/classical music", N3807)),"classical music",ISNUMBER(SEARCH("music/electronic music", N3807)),"electronic music",ISNUMBER(SEARCH("music/faith", N3807)),"faith",ISNUMBER(SEARCH("music/indie rock", N3807)),"indie rock",ISNUMBER(SEARCH("music/jazz", N3807)),"jazz",ISNUMBER(SEARCH("music/metal", N3807)),"metal",ISNUMBER(SEARCH("music/pop", N3807)),"pop",ISNUMBER(SEARCH("music/rock", N3807)),"rock",ISNUMBER(SEARCH("music/world music", N3807)),"world music",ISNUMBER(SEARCH("journalism/audio", N3807)),"audio",ISNUMBER(SEARCH("photography/nature", N3807)),"nature",ISNUMBER(SEARCH("photography/people", N3807)),"people",ISNUMBER(SEARCH("photography/photobooks", N3807)),"photobooks",ISNUMBER(SEARCH("photography/places", N3807)),"places",ISNUMBER(SEARCH("publishing/art books", N3807)),"art books",ISNUMBER(SEARCH("publishing/children's books", N3807)),"children's books",ISNUMBER(SEARCH("publishing/fiction", N3807)),"fiction",ISNUMBER(SEARCH("publishing/nonfiction", N3807)),"nonfiction",ISNUMBER(SEARCH("publishing/radio &amp; podcasts", N3807)),"radio &amp; podcasts",ISNUMBER(SEARCH("publishing/translations", N3807)),"translations",ISNUMBER(SEARCH("technology/gadgets", N3807)),"gadgets",ISNUMBER(SEARCH("technology/hardware", N3807)),"hardware",ISNUMBER(SEARCH("technology/makerspaces", N3807)),"makerspaces",ISNUMBER(SEARCH("technology/space exploration", N3807)),"space exploration",ISNUMBER(SEARCH("technology/wearables", N3807)),"wearables",ISNUMBER(SEARCH("technology/web", N3807)),"web",ISNUMBER(SEARCH("theater/musical", N3807)),"musical",ISNUMBER(SEARCH("theater/plays", N3807)),"plays",ISNUMBER(SEARCH("theater/spaces", N3807)),"spaces")</f>
        <v>musical</v>
      </c>
      <c r="S3807" s="6">
        <f t="shared" si="298"/>
        <v>41849.887037037035</v>
      </c>
      <c r="T3807" s="6">
        <f t="shared" si="299"/>
        <v>41909.887037037035</v>
      </c>
    </row>
    <row r="3808" spans="1:20" ht="48" hidden="1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tr">
        <f t="shared" si="297"/>
        <v>music</v>
      </c>
      <c r="R3808" t="str" cm="1">
        <f t="array" ref="R3808">_xlfn.IFS(ISNUMBER(SEARCH("film &amp; video/television", N3808)),"television",ISNUMBER(SEARCH("film &amp; video/animation", N3808)),"animation",ISNUMBER(SEARCH("film &amp; video/documentary", N3808)),"documentary",ISNUMBER(SEARCH("film &amp; video/drama", N3808)),"drama",ISNUMBER(SEARCH("film &amp; video/science fiction", N3808)),"science fiction",ISNUMBER(SEARCH("film &amp; video/shorts", N3808)),"shorts",ISNUMBER(SEARCH("food/food trucks", N3808)),"food trucks",ISNUMBER(SEARCH("food/restaurants", N3808)),"restaurants",ISNUMBER(SEARCH("food/small batch", N3808)),"small batch",ISNUMBER(SEARCH("games/mobile games", N3808)),"mobile games",ISNUMBER(SEARCH("games/tabletop games", N3808)),"tabletop games",ISNUMBER(SEARCH("games/video games", N3808)),"video games",ISNUMBER(SEARCH("music/classical music", N3808)),"classical music",ISNUMBER(SEARCH("music/electronic music", N3808)),"electronic music",ISNUMBER(SEARCH("music/faith", N3808)),"faith",ISNUMBER(SEARCH("music/indie rock", N3808)),"indie rock",ISNUMBER(SEARCH("music/jazz", N3808)),"jazz",ISNUMBER(SEARCH("music/metal", N3808)),"metal",ISNUMBER(SEARCH("music/pop", N3808)),"pop",ISNUMBER(SEARCH("music/rock", N3808)),"rock",ISNUMBER(SEARCH("music/world music", N3808)),"world music",ISNUMBER(SEARCH("journalism/audio", N3808)),"audio",ISNUMBER(SEARCH("photography/nature", N3808)),"nature",ISNUMBER(SEARCH("photography/people", N3808)),"people",ISNUMBER(SEARCH("photography/photobooks", N3808)),"photobooks",ISNUMBER(SEARCH("photography/places", N3808)),"places",ISNUMBER(SEARCH("publishing/art books", N3808)),"art books",ISNUMBER(SEARCH("publishing/children's books", N3808)),"children's books",ISNUMBER(SEARCH("publishing/fiction", N3808)),"fiction",ISNUMBER(SEARCH("publishing/nonfiction", N3808)),"nonfiction",ISNUMBER(SEARCH("publishing/radio &amp; podcasts", N3808)),"radio &amp; podcasts",ISNUMBER(SEARCH("publishing/translations", N3808)),"translations",ISNUMBER(SEARCH("technology/gadgets", N3808)),"gadgets",ISNUMBER(SEARCH("technology/hardware", N3808)),"hardware",ISNUMBER(SEARCH("technology/makerspaces", N3808)),"makerspaces",ISNUMBER(SEARCH("technology/space exploration", N3808)),"space exploration",ISNUMBER(SEARCH("technology/wearables", N3808)),"wearables",ISNUMBER(SEARCH("technology/web", N3808)),"web",ISNUMBER(SEARCH("theater/musical", N3808)),"musical",ISNUMBER(SEARCH("theater/plays", N3808)),"plays",ISNUMBER(SEARCH("theater/spaces", N3808)),"spaces")</f>
        <v>musical</v>
      </c>
      <c r="S3808" s="6">
        <f t="shared" si="298"/>
        <v>41799.259039351848</v>
      </c>
      <c r="T3808" s="6">
        <f t="shared" si="299"/>
        <v>41819.259039351848</v>
      </c>
    </row>
    <row r="3809" spans="1:20" ht="48" hidden="1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tr">
        <f t="shared" si="297"/>
        <v>music</v>
      </c>
      <c r="R3809" t="str" cm="1">
        <f t="array" ref="R3809">_xlfn.IFS(ISNUMBER(SEARCH("film &amp; video/television", N3809)),"television",ISNUMBER(SEARCH("film &amp; video/animation", N3809)),"animation",ISNUMBER(SEARCH("film &amp; video/documentary", N3809)),"documentary",ISNUMBER(SEARCH("film &amp; video/drama", N3809)),"drama",ISNUMBER(SEARCH("film &amp; video/science fiction", N3809)),"science fiction",ISNUMBER(SEARCH("film &amp; video/shorts", N3809)),"shorts",ISNUMBER(SEARCH("food/food trucks", N3809)),"food trucks",ISNUMBER(SEARCH("food/restaurants", N3809)),"restaurants",ISNUMBER(SEARCH("food/small batch", N3809)),"small batch",ISNUMBER(SEARCH("games/mobile games", N3809)),"mobile games",ISNUMBER(SEARCH("games/tabletop games", N3809)),"tabletop games",ISNUMBER(SEARCH("games/video games", N3809)),"video games",ISNUMBER(SEARCH("music/classical music", N3809)),"classical music",ISNUMBER(SEARCH("music/electronic music", N3809)),"electronic music",ISNUMBER(SEARCH("music/faith", N3809)),"faith",ISNUMBER(SEARCH("music/indie rock", N3809)),"indie rock",ISNUMBER(SEARCH("music/jazz", N3809)),"jazz",ISNUMBER(SEARCH("music/metal", N3809)),"metal",ISNUMBER(SEARCH("music/pop", N3809)),"pop",ISNUMBER(SEARCH("music/rock", N3809)),"rock",ISNUMBER(SEARCH("music/world music", N3809)),"world music",ISNUMBER(SEARCH("journalism/audio", N3809)),"audio",ISNUMBER(SEARCH("photography/nature", N3809)),"nature",ISNUMBER(SEARCH("photography/people", N3809)),"people",ISNUMBER(SEARCH("photography/photobooks", N3809)),"photobooks",ISNUMBER(SEARCH("photography/places", N3809)),"places",ISNUMBER(SEARCH("publishing/art books", N3809)),"art books",ISNUMBER(SEARCH("publishing/children's books", N3809)),"children's books",ISNUMBER(SEARCH("publishing/fiction", N3809)),"fiction",ISNUMBER(SEARCH("publishing/nonfiction", N3809)),"nonfiction",ISNUMBER(SEARCH("publishing/radio &amp; podcasts", N3809)),"radio &amp; podcasts",ISNUMBER(SEARCH("publishing/translations", N3809)),"translations",ISNUMBER(SEARCH("technology/gadgets", N3809)),"gadgets",ISNUMBER(SEARCH("technology/hardware", N3809)),"hardware",ISNUMBER(SEARCH("technology/makerspaces", N3809)),"makerspaces",ISNUMBER(SEARCH("technology/space exploration", N3809)),"space exploration",ISNUMBER(SEARCH("technology/wearables", N3809)),"wearables",ISNUMBER(SEARCH("technology/web", N3809)),"web",ISNUMBER(SEARCH("theater/musical", N3809)),"musical",ISNUMBER(SEARCH("theater/plays", N3809)),"plays",ISNUMBER(SEARCH("theater/spaces", N3809)),"spaces")</f>
        <v>musical</v>
      </c>
      <c r="S3809" s="6">
        <f t="shared" si="298"/>
        <v>42090.909016203703</v>
      </c>
      <c r="T3809" s="6">
        <f t="shared" si="299"/>
        <v>42097.909016203703</v>
      </c>
    </row>
    <row r="3810" spans="1:20" ht="48" hidden="1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tr">
        <f t="shared" si="297"/>
        <v>theater</v>
      </c>
      <c r="R3810" t="str" cm="1">
        <f t="array" ref="R3810">_xlfn.IFS(ISNUMBER(SEARCH("film &amp; video/television", N3810)),"television",ISNUMBER(SEARCH("film &amp; video/animation", N3810)),"animation",ISNUMBER(SEARCH("film &amp; video/documentary", N3810)),"documentary",ISNUMBER(SEARCH("film &amp; video/drama", N3810)),"drama",ISNUMBER(SEARCH("film &amp; video/science fiction", N3810)),"science fiction",ISNUMBER(SEARCH("film &amp; video/shorts", N3810)),"shorts",ISNUMBER(SEARCH("food/food trucks", N3810)),"food trucks",ISNUMBER(SEARCH("food/restaurants", N3810)),"restaurants",ISNUMBER(SEARCH("food/small batch", N3810)),"small batch",ISNUMBER(SEARCH("games/mobile games", N3810)),"mobile games",ISNUMBER(SEARCH("games/tabletop games", N3810)),"tabletop games",ISNUMBER(SEARCH("games/video games", N3810)),"video games",ISNUMBER(SEARCH("music/classical music", N3810)),"classical music",ISNUMBER(SEARCH("music/electronic music", N3810)),"electronic music",ISNUMBER(SEARCH("music/faith", N3810)),"faith",ISNUMBER(SEARCH("music/indie rock", N3810)),"indie rock",ISNUMBER(SEARCH("music/jazz", N3810)),"jazz",ISNUMBER(SEARCH("music/metal", N3810)),"metal",ISNUMBER(SEARCH("music/pop", N3810)),"pop",ISNUMBER(SEARCH("music/rock", N3810)),"rock",ISNUMBER(SEARCH("music/world music", N3810)),"world music",ISNUMBER(SEARCH("journalism/audio", N3810)),"audio",ISNUMBER(SEARCH("photography/nature", N3810)),"nature",ISNUMBER(SEARCH("photography/people", N3810)),"people",ISNUMBER(SEARCH("photography/photobooks", N3810)),"photobooks",ISNUMBER(SEARCH("photography/places", N3810)),"places",ISNUMBER(SEARCH("publishing/art books", N3810)),"art books",ISNUMBER(SEARCH("publishing/children's books", N3810)),"children's books",ISNUMBER(SEARCH("publishing/fiction", N3810)),"fiction",ISNUMBER(SEARCH("publishing/nonfiction", N3810)),"nonfiction",ISNUMBER(SEARCH("publishing/radio &amp; podcasts", N3810)),"radio &amp; podcasts",ISNUMBER(SEARCH("publishing/translations", N3810)),"translations",ISNUMBER(SEARCH("technology/gadgets", N3810)),"gadgets",ISNUMBER(SEARCH("technology/hardware", N3810)),"hardware",ISNUMBER(SEARCH("technology/makerspaces", N3810)),"makerspaces",ISNUMBER(SEARCH("technology/space exploration", N3810)),"space exploration",ISNUMBER(SEARCH("technology/wearables", N3810)),"wearables",ISNUMBER(SEARCH("technology/web", N3810)),"web",ISNUMBER(SEARCH("theater/musical", N3810)),"musical",ISNUMBER(SEARCH("theater/plays", N3810)),"plays",ISNUMBER(SEARCH("theater/spaces", N3810)),"spaces")</f>
        <v>plays</v>
      </c>
      <c r="S3810" s="6">
        <f t="shared" si="298"/>
        <v>42059.453923611116</v>
      </c>
      <c r="T3810" s="6">
        <f t="shared" si="299"/>
        <v>42119.412256944444</v>
      </c>
    </row>
    <row r="3811" spans="1:20" ht="48" hidden="1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tr">
        <f t="shared" si="297"/>
        <v>theater</v>
      </c>
      <c r="R3811" t="str" cm="1">
        <f t="array" ref="R3811">_xlfn.IFS(ISNUMBER(SEARCH("film &amp; video/television", N3811)),"television",ISNUMBER(SEARCH("film &amp; video/animation", N3811)),"animation",ISNUMBER(SEARCH("film &amp; video/documentary", N3811)),"documentary",ISNUMBER(SEARCH("film &amp; video/drama", N3811)),"drama",ISNUMBER(SEARCH("film &amp; video/science fiction", N3811)),"science fiction",ISNUMBER(SEARCH("film &amp; video/shorts", N3811)),"shorts",ISNUMBER(SEARCH("food/food trucks", N3811)),"food trucks",ISNUMBER(SEARCH("food/restaurants", N3811)),"restaurants",ISNUMBER(SEARCH("food/small batch", N3811)),"small batch",ISNUMBER(SEARCH("games/mobile games", N3811)),"mobile games",ISNUMBER(SEARCH("games/tabletop games", N3811)),"tabletop games",ISNUMBER(SEARCH("games/video games", N3811)),"video games",ISNUMBER(SEARCH("music/classical music", N3811)),"classical music",ISNUMBER(SEARCH("music/electronic music", N3811)),"electronic music",ISNUMBER(SEARCH("music/faith", N3811)),"faith",ISNUMBER(SEARCH("music/indie rock", N3811)),"indie rock",ISNUMBER(SEARCH("music/jazz", N3811)),"jazz",ISNUMBER(SEARCH("music/metal", N3811)),"metal",ISNUMBER(SEARCH("music/pop", N3811)),"pop",ISNUMBER(SEARCH("music/rock", N3811)),"rock",ISNUMBER(SEARCH("music/world music", N3811)),"world music",ISNUMBER(SEARCH("journalism/audio", N3811)),"audio",ISNUMBER(SEARCH("photography/nature", N3811)),"nature",ISNUMBER(SEARCH("photography/people", N3811)),"people",ISNUMBER(SEARCH("photography/photobooks", N3811)),"photobooks",ISNUMBER(SEARCH("photography/places", N3811)),"places",ISNUMBER(SEARCH("publishing/art books", N3811)),"art books",ISNUMBER(SEARCH("publishing/children's books", N3811)),"children's books",ISNUMBER(SEARCH("publishing/fiction", N3811)),"fiction",ISNUMBER(SEARCH("publishing/nonfiction", N3811)),"nonfiction",ISNUMBER(SEARCH("publishing/radio &amp; podcasts", N3811)),"radio &amp; podcasts",ISNUMBER(SEARCH("publishing/translations", N3811)),"translations",ISNUMBER(SEARCH("technology/gadgets", N3811)),"gadgets",ISNUMBER(SEARCH("technology/hardware", N3811)),"hardware",ISNUMBER(SEARCH("technology/makerspaces", N3811)),"makerspaces",ISNUMBER(SEARCH("technology/space exploration", N3811)),"space exploration",ISNUMBER(SEARCH("technology/wearables", N3811)),"wearables",ISNUMBER(SEARCH("technology/web", N3811)),"web",ISNUMBER(SEARCH("theater/musical", N3811)),"musical",ISNUMBER(SEARCH("theater/plays", N3811)),"plays",ISNUMBER(SEARCH("theater/spaces", N3811)),"spaces")</f>
        <v>plays</v>
      </c>
      <c r="S3811" s="6">
        <f t="shared" si="298"/>
        <v>41800.526701388888</v>
      </c>
      <c r="T3811" s="6">
        <f t="shared" si="299"/>
        <v>41850.958333333336</v>
      </c>
    </row>
    <row r="3812" spans="1:20" ht="48" hidden="1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tr">
        <f t="shared" si="297"/>
        <v>theater</v>
      </c>
      <c r="R3812" t="str" cm="1">
        <f t="array" ref="R3812">_xlfn.IFS(ISNUMBER(SEARCH("film &amp; video/television", N3812)),"television",ISNUMBER(SEARCH("film &amp; video/animation", N3812)),"animation",ISNUMBER(SEARCH("film &amp; video/documentary", N3812)),"documentary",ISNUMBER(SEARCH("film &amp; video/drama", N3812)),"drama",ISNUMBER(SEARCH("film &amp; video/science fiction", N3812)),"science fiction",ISNUMBER(SEARCH("film &amp; video/shorts", N3812)),"shorts",ISNUMBER(SEARCH("food/food trucks", N3812)),"food trucks",ISNUMBER(SEARCH("food/restaurants", N3812)),"restaurants",ISNUMBER(SEARCH("food/small batch", N3812)),"small batch",ISNUMBER(SEARCH("games/mobile games", N3812)),"mobile games",ISNUMBER(SEARCH("games/tabletop games", N3812)),"tabletop games",ISNUMBER(SEARCH("games/video games", N3812)),"video games",ISNUMBER(SEARCH("music/classical music", N3812)),"classical music",ISNUMBER(SEARCH("music/electronic music", N3812)),"electronic music",ISNUMBER(SEARCH("music/faith", N3812)),"faith",ISNUMBER(SEARCH("music/indie rock", N3812)),"indie rock",ISNUMBER(SEARCH("music/jazz", N3812)),"jazz",ISNUMBER(SEARCH("music/metal", N3812)),"metal",ISNUMBER(SEARCH("music/pop", N3812)),"pop",ISNUMBER(SEARCH("music/rock", N3812)),"rock",ISNUMBER(SEARCH("music/world music", N3812)),"world music",ISNUMBER(SEARCH("journalism/audio", N3812)),"audio",ISNUMBER(SEARCH("photography/nature", N3812)),"nature",ISNUMBER(SEARCH("photography/people", N3812)),"people",ISNUMBER(SEARCH("photography/photobooks", N3812)),"photobooks",ISNUMBER(SEARCH("photography/places", N3812)),"places",ISNUMBER(SEARCH("publishing/art books", N3812)),"art books",ISNUMBER(SEARCH("publishing/children's books", N3812)),"children's books",ISNUMBER(SEARCH("publishing/fiction", N3812)),"fiction",ISNUMBER(SEARCH("publishing/nonfiction", N3812)),"nonfiction",ISNUMBER(SEARCH("publishing/radio &amp; podcasts", N3812)),"radio &amp; podcasts",ISNUMBER(SEARCH("publishing/translations", N3812)),"translations",ISNUMBER(SEARCH("technology/gadgets", N3812)),"gadgets",ISNUMBER(SEARCH("technology/hardware", N3812)),"hardware",ISNUMBER(SEARCH("technology/makerspaces", N3812)),"makerspaces",ISNUMBER(SEARCH("technology/space exploration", N3812)),"space exploration",ISNUMBER(SEARCH("technology/wearables", N3812)),"wearables",ISNUMBER(SEARCH("technology/web", N3812)),"web",ISNUMBER(SEARCH("theater/musical", N3812)),"musical",ISNUMBER(SEARCH("theater/plays", N3812)),"plays",ISNUMBER(SEARCH("theater/spaces", N3812)),"spaces")</f>
        <v>plays</v>
      </c>
      <c r="S3812" s="6">
        <f t="shared" si="298"/>
        <v>42054.849050925928</v>
      </c>
      <c r="T3812" s="6">
        <f t="shared" si="299"/>
        <v>42084.807384259257</v>
      </c>
    </row>
    <row r="3813" spans="1:20" ht="48" hidden="1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tr">
        <f t="shared" si="297"/>
        <v>theater</v>
      </c>
      <c r="R3813" t="str" cm="1">
        <f t="array" ref="R3813">_xlfn.IFS(ISNUMBER(SEARCH("film &amp; video/television", N3813)),"television",ISNUMBER(SEARCH("film &amp; video/animation", N3813)),"animation",ISNUMBER(SEARCH("film &amp; video/documentary", N3813)),"documentary",ISNUMBER(SEARCH("film &amp; video/drama", N3813)),"drama",ISNUMBER(SEARCH("film &amp; video/science fiction", N3813)),"science fiction",ISNUMBER(SEARCH("film &amp; video/shorts", N3813)),"shorts",ISNUMBER(SEARCH("food/food trucks", N3813)),"food trucks",ISNUMBER(SEARCH("food/restaurants", N3813)),"restaurants",ISNUMBER(SEARCH("food/small batch", N3813)),"small batch",ISNUMBER(SEARCH("games/mobile games", N3813)),"mobile games",ISNUMBER(SEARCH("games/tabletop games", N3813)),"tabletop games",ISNUMBER(SEARCH("games/video games", N3813)),"video games",ISNUMBER(SEARCH("music/classical music", N3813)),"classical music",ISNUMBER(SEARCH("music/electronic music", N3813)),"electronic music",ISNUMBER(SEARCH("music/faith", N3813)),"faith",ISNUMBER(SEARCH("music/indie rock", N3813)),"indie rock",ISNUMBER(SEARCH("music/jazz", N3813)),"jazz",ISNUMBER(SEARCH("music/metal", N3813)),"metal",ISNUMBER(SEARCH("music/pop", N3813)),"pop",ISNUMBER(SEARCH("music/rock", N3813)),"rock",ISNUMBER(SEARCH("music/world music", N3813)),"world music",ISNUMBER(SEARCH("journalism/audio", N3813)),"audio",ISNUMBER(SEARCH("photography/nature", N3813)),"nature",ISNUMBER(SEARCH("photography/people", N3813)),"people",ISNUMBER(SEARCH("photography/photobooks", N3813)),"photobooks",ISNUMBER(SEARCH("photography/places", N3813)),"places",ISNUMBER(SEARCH("publishing/art books", N3813)),"art books",ISNUMBER(SEARCH("publishing/children's books", N3813)),"children's books",ISNUMBER(SEARCH("publishing/fiction", N3813)),"fiction",ISNUMBER(SEARCH("publishing/nonfiction", N3813)),"nonfiction",ISNUMBER(SEARCH("publishing/radio &amp; podcasts", N3813)),"radio &amp; podcasts",ISNUMBER(SEARCH("publishing/translations", N3813)),"translations",ISNUMBER(SEARCH("technology/gadgets", N3813)),"gadgets",ISNUMBER(SEARCH("technology/hardware", N3813)),"hardware",ISNUMBER(SEARCH("technology/makerspaces", N3813)),"makerspaces",ISNUMBER(SEARCH("technology/space exploration", N3813)),"space exploration",ISNUMBER(SEARCH("technology/wearables", N3813)),"wearables",ISNUMBER(SEARCH("technology/web", N3813)),"web",ISNUMBER(SEARCH("theater/musical", N3813)),"musical",ISNUMBER(SEARCH("theater/plays", N3813)),"plays",ISNUMBER(SEARCH("theater/spaces", N3813)),"spaces")</f>
        <v>plays</v>
      </c>
      <c r="S3813" s="6">
        <f t="shared" si="298"/>
        <v>42487.62700231481</v>
      </c>
      <c r="T3813" s="6">
        <f t="shared" si="29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tr">
        <f t="shared" si="297"/>
        <v>theater</v>
      </c>
      <c r="R3814" t="str" cm="1">
        <f t="array" ref="R3814">_xlfn.IFS(ISNUMBER(SEARCH("film &amp; video/television", N3814)),"television",ISNUMBER(SEARCH("film &amp; video/animation", N3814)),"animation",ISNUMBER(SEARCH("film &amp; video/documentary", N3814)),"documentary",ISNUMBER(SEARCH("film &amp; video/drama", N3814)),"drama",ISNUMBER(SEARCH("film &amp; video/science fiction", N3814)),"science fiction",ISNUMBER(SEARCH("film &amp; video/shorts", N3814)),"shorts",ISNUMBER(SEARCH("food/food trucks", N3814)),"food trucks",ISNUMBER(SEARCH("food/restaurants", N3814)),"restaurants",ISNUMBER(SEARCH("food/small batch", N3814)),"small batch",ISNUMBER(SEARCH("games/mobile games", N3814)),"mobile games",ISNUMBER(SEARCH("games/tabletop games", N3814)),"tabletop games",ISNUMBER(SEARCH("games/video games", N3814)),"video games",ISNUMBER(SEARCH("music/classical music", N3814)),"classical music",ISNUMBER(SEARCH("music/electronic music", N3814)),"electronic music",ISNUMBER(SEARCH("music/faith", N3814)),"faith",ISNUMBER(SEARCH("music/indie rock", N3814)),"indie rock",ISNUMBER(SEARCH("music/jazz", N3814)),"jazz",ISNUMBER(SEARCH("music/metal", N3814)),"metal",ISNUMBER(SEARCH("music/pop", N3814)),"pop",ISNUMBER(SEARCH("music/rock", N3814)),"rock",ISNUMBER(SEARCH("music/world music", N3814)),"world music",ISNUMBER(SEARCH("journalism/audio", N3814)),"audio",ISNUMBER(SEARCH("photography/nature", N3814)),"nature",ISNUMBER(SEARCH("photography/people", N3814)),"people",ISNUMBER(SEARCH("photography/photobooks", N3814)),"photobooks",ISNUMBER(SEARCH("photography/places", N3814)),"places",ISNUMBER(SEARCH("publishing/art books", N3814)),"art books",ISNUMBER(SEARCH("publishing/children's books", N3814)),"children's books",ISNUMBER(SEARCH("publishing/fiction", N3814)),"fiction",ISNUMBER(SEARCH("publishing/nonfiction", N3814)),"nonfiction",ISNUMBER(SEARCH("publishing/radio &amp; podcasts", N3814)),"radio &amp; podcasts",ISNUMBER(SEARCH("publishing/translations", N3814)),"translations",ISNUMBER(SEARCH("technology/gadgets", N3814)),"gadgets",ISNUMBER(SEARCH("technology/hardware", N3814)),"hardware",ISNUMBER(SEARCH("technology/makerspaces", N3814)),"makerspaces",ISNUMBER(SEARCH("technology/space exploration", N3814)),"space exploration",ISNUMBER(SEARCH("technology/wearables", N3814)),"wearables",ISNUMBER(SEARCH("technology/web", N3814)),"web",ISNUMBER(SEARCH("theater/musical", N3814)),"musical",ISNUMBER(SEARCH("theater/plays", N3814)),"plays",ISNUMBER(SEARCH("theater/spaces", N3814)),"spaces")</f>
        <v>plays</v>
      </c>
      <c r="S3814" s="6">
        <f t="shared" si="298"/>
        <v>42109.751250000001</v>
      </c>
      <c r="T3814" s="6">
        <f t="shared" si="299"/>
        <v>42156.165972222225</v>
      </c>
    </row>
    <row r="3815" spans="1:20" ht="48" hidden="1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tr">
        <f t="shared" si="297"/>
        <v>theater</v>
      </c>
      <c r="R3815" t="str" cm="1">
        <f t="array" ref="R3815">_xlfn.IFS(ISNUMBER(SEARCH("film &amp; video/television", N3815)),"television",ISNUMBER(SEARCH("film &amp; video/animation", N3815)),"animation",ISNUMBER(SEARCH("film &amp; video/documentary", N3815)),"documentary",ISNUMBER(SEARCH("film &amp; video/drama", N3815)),"drama",ISNUMBER(SEARCH("film &amp; video/science fiction", N3815)),"science fiction",ISNUMBER(SEARCH("film &amp; video/shorts", N3815)),"shorts",ISNUMBER(SEARCH("food/food trucks", N3815)),"food trucks",ISNUMBER(SEARCH("food/restaurants", N3815)),"restaurants",ISNUMBER(SEARCH("food/small batch", N3815)),"small batch",ISNUMBER(SEARCH("games/mobile games", N3815)),"mobile games",ISNUMBER(SEARCH("games/tabletop games", N3815)),"tabletop games",ISNUMBER(SEARCH("games/video games", N3815)),"video games",ISNUMBER(SEARCH("music/classical music", N3815)),"classical music",ISNUMBER(SEARCH("music/electronic music", N3815)),"electronic music",ISNUMBER(SEARCH("music/faith", N3815)),"faith",ISNUMBER(SEARCH("music/indie rock", N3815)),"indie rock",ISNUMBER(SEARCH("music/jazz", N3815)),"jazz",ISNUMBER(SEARCH("music/metal", N3815)),"metal",ISNUMBER(SEARCH("music/pop", N3815)),"pop",ISNUMBER(SEARCH("music/rock", N3815)),"rock",ISNUMBER(SEARCH("music/world music", N3815)),"world music",ISNUMBER(SEARCH("journalism/audio", N3815)),"audio",ISNUMBER(SEARCH("photography/nature", N3815)),"nature",ISNUMBER(SEARCH("photography/people", N3815)),"people",ISNUMBER(SEARCH("photography/photobooks", N3815)),"photobooks",ISNUMBER(SEARCH("photography/places", N3815)),"places",ISNUMBER(SEARCH("publishing/art books", N3815)),"art books",ISNUMBER(SEARCH("publishing/children's books", N3815)),"children's books",ISNUMBER(SEARCH("publishing/fiction", N3815)),"fiction",ISNUMBER(SEARCH("publishing/nonfiction", N3815)),"nonfiction",ISNUMBER(SEARCH("publishing/radio &amp; podcasts", N3815)),"radio &amp; podcasts",ISNUMBER(SEARCH("publishing/translations", N3815)),"translations",ISNUMBER(SEARCH("technology/gadgets", N3815)),"gadgets",ISNUMBER(SEARCH("technology/hardware", N3815)),"hardware",ISNUMBER(SEARCH("technology/makerspaces", N3815)),"makerspaces",ISNUMBER(SEARCH("technology/space exploration", N3815)),"space exploration",ISNUMBER(SEARCH("technology/wearables", N3815)),"wearables",ISNUMBER(SEARCH("technology/web", N3815)),"web",ISNUMBER(SEARCH("theater/musical", N3815)),"musical",ISNUMBER(SEARCH("theater/plays", N3815)),"plays",ISNUMBER(SEARCH("theater/spaces", N3815)),"spaces")</f>
        <v>plays</v>
      </c>
      <c r="S3815" s="6">
        <f t="shared" si="298"/>
        <v>42497.275706018518</v>
      </c>
      <c r="T3815" s="6">
        <f t="shared" si="299"/>
        <v>42535.904861111107</v>
      </c>
    </row>
    <row r="3816" spans="1:20" ht="48" hidden="1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tr">
        <f t="shared" si="297"/>
        <v>theater</v>
      </c>
      <c r="R3816" t="str" cm="1">
        <f t="array" ref="R3816">_xlfn.IFS(ISNUMBER(SEARCH("film &amp; video/television", N3816)),"television",ISNUMBER(SEARCH("film &amp; video/animation", N3816)),"animation",ISNUMBER(SEARCH("film &amp; video/documentary", N3816)),"documentary",ISNUMBER(SEARCH("film &amp; video/drama", N3816)),"drama",ISNUMBER(SEARCH("film &amp; video/science fiction", N3816)),"science fiction",ISNUMBER(SEARCH("film &amp; video/shorts", N3816)),"shorts",ISNUMBER(SEARCH("food/food trucks", N3816)),"food trucks",ISNUMBER(SEARCH("food/restaurants", N3816)),"restaurants",ISNUMBER(SEARCH("food/small batch", N3816)),"small batch",ISNUMBER(SEARCH("games/mobile games", N3816)),"mobile games",ISNUMBER(SEARCH("games/tabletop games", N3816)),"tabletop games",ISNUMBER(SEARCH("games/video games", N3816)),"video games",ISNUMBER(SEARCH("music/classical music", N3816)),"classical music",ISNUMBER(SEARCH("music/electronic music", N3816)),"electronic music",ISNUMBER(SEARCH("music/faith", N3816)),"faith",ISNUMBER(SEARCH("music/indie rock", N3816)),"indie rock",ISNUMBER(SEARCH("music/jazz", N3816)),"jazz",ISNUMBER(SEARCH("music/metal", N3816)),"metal",ISNUMBER(SEARCH("music/pop", N3816)),"pop",ISNUMBER(SEARCH("music/rock", N3816)),"rock",ISNUMBER(SEARCH("music/world music", N3816)),"world music",ISNUMBER(SEARCH("journalism/audio", N3816)),"audio",ISNUMBER(SEARCH("photography/nature", N3816)),"nature",ISNUMBER(SEARCH("photography/people", N3816)),"people",ISNUMBER(SEARCH("photography/photobooks", N3816)),"photobooks",ISNUMBER(SEARCH("photography/places", N3816)),"places",ISNUMBER(SEARCH("publishing/art books", N3816)),"art books",ISNUMBER(SEARCH("publishing/children's books", N3816)),"children's books",ISNUMBER(SEARCH("publishing/fiction", N3816)),"fiction",ISNUMBER(SEARCH("publishing/nonfiction", N3816)),"nonfiction",ISNUMBER(SEARCH("publishing/radio &amp; podcasts", N3816)),"radio &amp; podcasts",ISNUMBER(SEARCH("publishing/translations", N3816)),"translations",ISNUMBER(SEARCH("technology/gadgets", N3816)),"gadgets",ISNUMBER(SEARCH("technology/hardware", N3816)),"hardware",ISNUMBER(SEARCH("technology/makerspaces", N3816)),"makerspaces",ISNUMBER(SEARCH("technology/space exploration", N3816)),"space exploration",ISNUMBER(SEARCH("technology/wearables", N3816)),"wearables",ISNUMBER(SEARCH("technology/web", N3816)),"web",ISNUMBER(SEARCH("theater/musical", N3816)),"musical",ISNUMBER(SEARCH("theater/plays", N3816)),"plays",ISNUMBER(SEARCH("theater/spaces", N3816)),"spaces")</f>
        <v>plays</v>
      </c>
      <c r="S3816" s="6">
        <f t="shared" si="298"/>
        <v>42058.904074074075</v>
      </c>
      <c r="T3816" s="6">
        <f t="shared" si="299"/>
        <v>42095.165972222225</v>
      </c>
    </row>
    <row r="3817" spans="1:20" ht="32" hidden="1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tr">
        <f t="shared" si="297"/>
        <v>theater</v>
      </c>
      <c r="R3817" t="str" cm="1">
        <f t="array" ref="R3817">_xlfn.IFS(ISNUMBER(SEARCH("film &amp; video/television", N3817)),"television",ISNUMBER(SEARCH("film &amp; video/animation", N3817)),"animation",ISNUMBER(SEARCH("film &amp; video/documentary", N3817)),"documentary",ISNUMBER(SEARCH("film &amp; video/drama", N3817)),"drama",ISNUMBER(SEARCH("film &amp; video/science fiction", N3817)),"science fiction",ISNUMBER(SEARCH("film &amp; video/shorts", N3817)),"shorts",ISNUMBER(SEARCH("food/food trucks", N3817)),"food trucks",ISNUMBER(SEARCH("food/restaurants", N3817)),"restaurants",ISNUMBER(SEARCH("food/small batch", N3817)),"small batch",ISNUMBER(SEARCH("games/mobile games", N3817)),"mobile games",ISNUMBER(SEARCH("games/tabletop games", N3817)),"tabletop games",ISNUMBER(SEARCH("games/video games", N3817)),"video games",ISNUMBER(SEARCH("music/classical music", N3817)),"classical music",ISNUMBER(SEARCH("music/electronic music", N3817)),"electronic music",ISNUMBER(SEARCH("music/faith", N3817)),"faith",ISNUMBER(SEARCH("music/indie rock", N3817)),"indie rock",ISNUMBER(SEARCH("music/jazz", N3817)),"jazz",ISNUMBER(SEARCH("music/metal", N3817)),"metal",ISNUMBER(SEARCH("music/pop", N3817)),"pop",ISNUMBER(SEARCH("music/rock", N3817)),"rock",ISNUMBER(SEARCH("music/world music", N3817)),"world music",ISNUMBER(SEARCH("journalism/audio", N3817)),"audio",ISNUMBER(SEARCH("photography/nature", N3817)),"nature",ISNUMBER(SEARCH("photography/people", N3817)),"people",ISNUMBER(SEARCH("photography/photobooks", N3817)),"photobooks",ISNUMBER(SEARCH("photography/places", N3817)),"places",ISNUMBER(SEARCH("publishing/art books", N3817)),"art books",ISNUMBER(SEARCH("publishing/children's books", N3817)),"children's books",ISNUMBER(SEARCH("publishing/fiction", N3817)),"fiction",ISNUMBER(SEARCH("publishing/nonfiction", N3817)),"nonfiction",ISNUMBER(SEARCH("publishing/radio &amp; podcasts", N3817)),"radio &amp; podcasts",ISNUMBER(SEARCH("publishing/translations", N3817)),"translations",ISNUMBER(SEARCH("technology/gadgets", N3817)),"gadgets",ISNUMBER(SEARCH("technology/hardware", N3817)),"hardware",ISNUMBER(SEARCH("technology/makerspaces", N3817)),"makerspaces",ISNUMBER(SEARCH("technology/space exploration", N3817)),"space exploration",ISNUMBER(SEARCH("technology/wearables", N3817)),"wearables",ISNUMBER(SEARCH("technology/web", N3817)),"web",ISNUMBER(SEARCH("theater/musical", N3817)),"musical",ISNUMBER(SEARCH("theater/plays", N3817)),"plays",ISNUMBER(SEARCH("theater/spaces", N3817)),"spaces")</f>
        <v>plays</v>
      </c>
      <c r="S3817" s="6">
        <f t="shared" si="298"/>
        <v>42207.259918981479</v>
      </c>
      <c r="T3817" s="6">
        <f t="shared" si="299"/>
        <v>42236.958333333328</v>
      </c>
    </row>
    <row r="3818" spans="1:20" ht="64" hidden="1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tr">
        <f t="shared" si="297"/>
        <v>theater</v>
      </c>
      <c r="R3818" t="str" cm="1">
        <f t="array" ref="R3818">_xlfn.IFS(ISNUMBER(SEARCH("film &amp; video/television", N3818)),"television",ISNUMBER(SEARCH("film &amp; video/animation", N3818)),"animation",ISNUMBER(SEARCH("film &amp; video/documentary", N3818)),"documentary",ISNUMBER(SEARCH("film &amp; video/drama", N3818)),"drama",ISNUMBER(SEARCH("film &amp; video/science fiction", N3818)),"science fiction",ISNUMBER(SEARCH("film &amp; video/shorts", N3818)),"shorts",ISNUMBER(SEARCH("food/food trucks", N3818)),"food trucks",ISNUMBER(SEARCH("food/restaurants", N3818)),"restaurants",ISNUMBER(SEARCH("food/small batch", N3818)),"small batch",ISNUMBER(SEARCH("games/mobile games", N3818)),"mobile games",ISNUMBER(SEARCH("games/tabletop games", N3818)),"tabletop games",ISNUMBER(SEARCH("games/video games", N3818)),"video games",ISNUMBER(SEARCH("music/classical music", N3818)),"classical music",ISNUMBER(SEARCH("music/electronic music", N3818)),"electronic music",ISNUMBER(SEARCH("music/faith", N3818)),"faith",ISNUMBER(SEARCH("music/indie rock", N3818)),"indie rock",ISNUMBER(SEARCH("music/jazz", N3818)),"jazz",ISNUMBER(SEARCH("music/metal", N3818)),"metal",ISNUMBER(SEARCH("music/pop", N3818)),"pop",ISNUMBER(SEARCH("music/rock", N3818)),"rock",ISNUMBER(SEARCH("music/world music", N3818)),"world music",ISNUMBER(SEARCH("journalism/audio", N3818)),"audio",ISNUMBER(SEARCH("photography/nature", N3818)),"nature",ISNUMBER(SEARCH("photography/people", N3818)),"people",ISNUMBER(SEARCH("photography/photobooks", N3818)),"photobooks",ISNUMBER(SEARCH("photography/places", N3818)),"places",ISNUMBER(SEARCH("publishing/art books", N3818)),"art books",ISNUMBER(SEARCH("publishing/children's books", N3818)),"children's books",ISNUMBER(SEARCH("publishing/fiction", N3818)),"fiction",ISNUMBER(SEARCH("publishing/nonfiction", N3818)),"nonfiction",ISNUMBER(SEARCH("publishing/radio &amp; podcasts", N3818)),"radio &amp; podcasts",ISNUMBER(SEARCH("publishing/translations", N3818)),"translations",ISNUMBER(SEARCH("technology/gadgets", N3818)),"gadgets",ISNUMBER(SEARCH("technology/hardware", N3818)),"hardware",ISNUMBER(SEARCH("technology/makerspaces", N3818)),"makerspaces",ISNUMBER(SEARCH("technology/space exploration", N3818)),"space exploration",ISNUMBER(SEARCH("technology/wearables", N3818)),"wearables",ISNUMBER(SEARCH("technology/web", N3818)),"web",ISNUMBER(SEARCH("theater/musical", N3818)),"musical",ISNUMBER(SEARCH("theater/plays", N3818)),"plays",ISNUMBER(SEARCH("theater/spaces", N3818)),"spaces")</f>
        <v>plays</v>
      </c>
      <c r="S3818" s="6">
        <f t="shared" si="298"/>
        <v>41807.690081018518</v>
      </c>
      <c r="T3818" s="6">
        <f t="shared" si="29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tr">
        <f t="shared" si="297"/>
        <v>theater</v>
      </c>
      <c r="R3819" t="str" cm="1">
        <f t="array" ref="R3819">_xlfn.IFS(ISNUMBER(SEARCH("film &amp; video/television", N3819)),"television",ISNUMBER(SEARCH("film &amp; video/animation", N3819)),"animation",ISNUMBER(SEARCH("film &amp; video/documentary", N3819)),"documentary",ISNUMBER(SEARCH("film &amp; video/drama", N3819)),"drama",ISNUMBER(SEARCH("film &amp; video/science fiction", N3819)),"science fiction",ISNUMBER(SEARCH("film &amp; video/shorts", N3819)),"shorts",ISNUMBER(SEARCH("food/food trucks", N3819)),"food trucks",ISNUMBER(SEARCH("food/restaurants", N3819)),"restaurants",ISNUMBER(SEARCH("food/small batch", N3819)),"small batch",ISNUMBER(SEARCH("games/mobile games", N3819)),"mobile games",ISNUMBER(SEARCH("games/tabletop games", N3819)),"tabletop games",ISNUMBER(SEARCH("games/video games", N3819)),"video games",ISNUMBER(SEARCH("music/classical music", N3819)),"classical music",ISNUMBER(SEARCH("music/electronic music", N3819)),"electronic music",ISNUMBER(SEARCH("music/faith", N3819)),"faith",ISNUMBER(SEARCH("music/indie rock", N3819)),"indie rock",ISNUMBER(SEARCH("music/jazz", N3819)),"jazz",ISNUMBER(SEARCH("music/metal", N3819)),"metal",ISNUMBER(SEARCH("music/pop", N3819)),"pop",ISNUMBER(SEARCH("music/rock", N3819)),"rock",ISNUMBER(SEARCH("music/world music", N3819)),"world music",ISNUMBER(SEARCH("journalism/audio", N3819)),"audio",ISNUMBER(SEARCH("photography/nature", N3819)),"nature",ISNUMBER(SEARCH("photography/people", N3819)),"people",ISNUMBER(SEARCH("photography/photobooks", N3819)),"photobooks",ISNUMBER(SEARCH("photography/places", N3819)),"places",ISNUMBER(SEARCH("publishing/art books", N3819)),"art books",ISNUMBER(SEARCH("publishing/children's books", N3819)),"children's books",ISNUMBER(SEARCH("publishing/fiction", N3819)),"fiction",ISNUMBER(SEARCH("publishing/nonfiction", N3819)),"nonfiction",ISNUMBER(SEARCH("publishing/radio &amp; podcasts", N3819)),"radio &amp; podcasts",ISNUMBER(SEARCH("publishing/translations", N3819)),"translations",ISNUMBER(SEARCH("technology/gadgets", N3819)),"gadgets",ISNUMBER(SEARCH("technology/hardware", N3819)),"hardware",ISNUMBER(SEARCH("technology/makerspaces", N3819)),"makerspaces",ISNUMBER(SEARCH("technology/space exploration", N3819)),"space exploration",ISNUMBER(SEARCH("technology/wearables", N3819)),"wearables",ISNUMBER(SEARCH("technology/web", N3819)),"web",ISNUMBER(SEARCH("theater/musical", N3819)),"musical",ISNUMBER(SEARCH("theater/plays", N3819)),"plays",ISNUMBER(SEARCH("theater/spaces", N3819)),"spaces")</f>
        <v>plays</v>
      </c>
      <c r="S3819" s="6">
        <f t="shared" si="298"/>
        <v>42284.69694444444</v>
      </c>
      <c r="T3819" s="6">
        <f t="shared" si="299"/>
        <v>42301.165972222225</v>
      </c>
    </row>
    <row r="3820" spans="1:20" ht="48" hidden="1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tr">
        <f t="shared" si="297"/>
        <v>theater</v>
      </c>
      <c r="R3820" t="str" cm="1">
        <f t="array" ref="R3820">_xlfn.IFS(ISNUMBER(SEARCH("film &amp; video/television", N3820)),"television",ISNUMBER(SEARCH("film &amp; video/animation", N3820)),"animation",ISNUMBER(SEARCH("film &amp; video/documentary", N3820)),"documentary",ISNUMBER(SEARCH("film &amp; video/drama", N3820)),"drama",ISNUMBER(SEARCH("film &amp; video/science fiction", N3820)),"science fiction",ISNUMBER(SEARCH("film &amp; video/shorts", N3820)),"shorts",ISNUMBER(SEARCH("food/food trucks", N3820)),"food trucks",ISNUMBER(SEARCH("food/restaurants", N3820)),"restaurants",ISNUMBER(SEARCH("food/small batch", N3820)),"small batch",ISNUMBER(SEARCH("games/mobile games", N3820)),"mobile games",ISNUMBER(SEARCH("games/tabletop games", N3820)),"tabletop games",ISNUMBER(SEARCH("games/video games", N3820)),"video games",ISNUMBER(SEARCH("music/classical music", N3820)),"classical music",ISNUMBER(SEARCH("music/electronic music", N3820)),"electronic music",ISNUMBER(SEARCH("music/faith", N3820)),"faith",ISNUMBER(SEARCH("music/indie rock", N3820)),"indie rock",ISNUMBER(SEARCH("music/jazz", N3820)),"jazz",ISNUMBER(SEARCH("music/metal", N3820)),"metal",ISNUMBER(SEARCH("music/pop", N3820)),"pop",ISNUMBER(SEARCH("music/rock", N3820)),"rock",ISNUMBER(SEARCH("music/world music", N3820)),"world music",ISNUMBER(SEARCH("journalism/audio", N3820)),"audio",ISNUMBER(SEARCH("photography/nature", N3820)),"nature",ISNUMBER(SEARCH("photography/people", N3820)),"people",ISNUMBER(SEARCH("photography/photobooks", N3820)),"photobooks",ISNUMBER(SEARCH("photography/places", N3820)),"places",ISNUMBER(SEARCH("publishing/art books", N3820)),"art books",ISNUMBER(SEARCH("publishing/children's books", N3820)),"children's books",ISNUMBER(SEARCH("publishing/fiction", N3820)),"fiction",ISNUMBER(SEARCH("publishing/nonfiction", N3820)),"nonfiction",ISNUMBER(SEARCH("publishing/radio &amp; podcasts", N3820)),"radio &amp; podcasts",ISNUMBER(SEARCH("publishing/translations", N3820)),"translations",ISNUMBER(SEARCH("technology/gadgets", N3820)),"gadgets",ISNUMBER(SEARCH("technology/hardware", N3820)),"hardware",ISNUMBER(SEARCH("technology/makerspaces", N3820)),"makerspaces",ISNUMBER(SEARCH("technology/space exploration", N3820)),"space exploration",ISNUMBER(SEARCH("technology/wearables", N3820)),"wearables",ISNUMBER(SEARCH("technology/web", N3820)),"web",ISNUMBER(SEARCH("theater/musical", N3820)),"musical",ISNUMBER(SEARCH("theater/plays", N3820)),"plays",ISNUMBER(SEARCH("theater/spaces", N3820)),"spaces")</f>
        <v>plays</v>
      </c>
      <c r="S3820" s="6">
        <f t="shared" si="298"/>
        <v>42045.84238425926</v>
      </c>
      <c r="T3820" s="6">
        <f t="shared" si="299"/>
        <v>42075.800717592589</v>
      </c>
    </row>
    <row r="3821" spans="1:20" ht="32" hidden="1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tr">
        <f t="shared" si="297"/>
        <v>theater</v>
      </c>
      <c r="R3821" t="str" cm="1">
        <f t="array" ref="R3821">_xlfn.IFS(ISNUMBER(SEARCH("film &amp; video/television", N3821)),"television",ISNUMBER(SEARCH("film &amp; video/animation", N3821)),"animation",ISNUMBER(SEARCH("film &amp; video/documentary", N3821)),"documentary",ISNUMBER(SEARCH("film &amp; video/drama", N3821)),"drama",ISNUMBER(SEARCH("film &amp; video/science fiction", N3821)),"science fiction",ISNUMBER(SEARCH("film &amp; video/shorts", N3821)),"shorts",ISNUMBER(SEARCH("food/food trucks", N3821)),"food trucks",ISNUMBER(SEARCH("food/restaurants", N3821)),"restaurants",ISNUMBER(SEARCH("food/small batch", N3821)),"small batch",ISNUMBER(SEARCH("games/mobile games", N3821)),"mobile games",ISNUMBER(SEARCH("games/tabletop games", N3821)),"tabletop games",ISNUMBER(SEARCH("games/video games", N3821)),"video games",ISNUMBER(SEARCH("music/classical music", N3821)),"classical music",ISNUMBER(SEARCH("music/electronic music", N3821)),"electronic music",ISNUMBER(SEARCH("music/faith", N3821)),"faith",ISNUMBER(SEARCH("music/indie rock", N3821)),"indie rock",ISNUMBER(SEARCH("music/jazz", N3821)),"jazz",ISNUMBER(SEARCH("music/metal", N3821)),"metal",ISNUMBER(SEARCH("music/pop", N3821)),"pop",ISNUMBER(SEARCH("music/rock", N3821)),"rock",ISNUMBER(SEARCH("music/world music", N3821)),"world music",ISNUMBER(SEARCH("journalism/audio", N3821)),"audio",ISNUMBER(SEARCH("photography/nature", N3821)),"nature",ISNUMBER(SEARCH("photography/people", N3821)),"people",ISNUMBER(SEARCH("photography/photobooks", N3821)),"photobooks",ISNUMBER(SEARCH("photography/places", N3821)),"places",ISNUMBER(SEARCH("publishing/art books", N3821)),"art books",ISNUMBER(SEARCH("publishing/children's books", N3821)),"children's books",ISNUMBER(SEARCH("publishing/fiction", N3821)),"fiction",ISNUMBER(SEARCH("publishing/nonfiction", N3821)),"nonfiction",ISNUMBER(SEARCH("publishing/radio &amp; podcasts", N3821)),"radio &amp; podcasts",ISNUMBER(SEARCH("publishing/translations", N3821)),"translations",ISNUMBER(SEARCH("technology/gadgets", N3821)),"gadgets",ISNUMBER(SEARCH("technology/hardware", N3821)),"hardware",ISNUMBER(SEARCH("technology/makerspaces", N3821)),"makerspaces",ISNUMBER(SEARCH("technology/space exploration", N3821)),"space exploration",ISNUMBER(SEARCH("technology/wearables", N3821)),"wearables",ISNUMBER(SEARCH("technology/web", N3821)),"web",ISNUMBER(SEARCH("theater/musical", N3821)),"musical",ISNUMBER(SEARCH("theater/plays", N3821)),"plays",ISNUMBER(SEARCH("theater/spaces", N3821)),"spaces")</f>
        <v>plays</v>
      </c>
      <c r="S3821" s="6">
        <f t="shared" si="298"/>
        <v>42184.209537037037</v>
      </c>
      <c r="T3821" s="6">
        <f t="shared" si="299"/>
        <v>42202.876388888893</v>
      </c>
    </row>
    <row r="3822" spans="1:20" ht="48" hidden="1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tr">
        <f t="shared" si="297"/>
        <v>theater</v>
      </c>
      <c r="R3822" t="str" cm="1">
        <f t="array" ref="R3822">_xlfn.IFS(ISNUMBER(SEARCH("film &amp; video/television", N3822)),"television",ISNUMBER(SEARCH("film &amp; video/animation", N3822)),"animation",ISNUMBER(SEARCH("film &amp; video/documentary", N3822)),"documentary",ISNUMBER(SEARCH("film &amp; video/drama", N3822)),"drama",ISNUMBER(SEARCH("film &amp; video/science fiction", N3822)),"science fiction",ISNUMBER(SEARCH("film &amp; video/shorts", N3822)),"shorts",ISNUMBER(SEARCH("food/food trucks", N3822)),"food trucks",ISNUMBER(SEARCH("food/restaurants", N3822)),"restaurants",ISNUMBER(SEARCH("food/small batch", N3822)),"small batch",ISNUMBER(SEARCH("games/mobile games", N3822)),"mobile games",ISNUMBER(SEARCH("games/tabletop games", N3822)),"tabletop games",ISNUMBER(SEARCH("games/video games", N3822)),"video games",ISNUMBER(SEARCH("music/classical music", N3822)),"classical music",ISNUMBER(SEARCH("music/electronic music", N3822)),"electronic music",ISNUMBER(SEARCH("music/faith", N3822)),"faith",ISNUMBER(SEARCH("music/indie rock", N3822)),"indie rock",ISNUMBER(SEARCH("music/jazz", N3822)),"jazz",ISNUMBER(SEARCH("music/metal", N3822)),"metal",ISNUMBER(SEARCH("music/pop", N3822)),"pop",ISNUMBER(SEARCH("music/rock", N3822)),"rock",ISNUMBER(SEARCH("music/world music", N3822)),"world music",ISNUMBER(SEARCH("journalism/audio", N3822)),"audio",ISNUMBER(SEARCH("photography/nature", N3822)),"nature",ISNUMBER(SEARCH("photography/people", N3822)),"people",ISNUMBER(SEARCH("photography/photobooks", N3822)),"photobooks",ISNUMBER(SEARCH("photography/places", N3822)),"places",ISNUMBER(SEARCH("publishing/art books", N3822)),"art books",ISNUMBER(SEARCH("publishing/children's books", N3822)),"children's books",ISNUMBER(SEARCH("publishing/fiction", N3822)),"fiction",ISNUMBER(SEARCH("publishing/nonfiction", N3822)),"nonfiction",ISNUMBER(SEARCH("publishing/radio &amp; podcasts", N3822)),"radio &amp; podcasts",ISNUMBER(SEARCH("publishing/translations", N3822)),"translations",ISNUMBER(SEARCH("technology/gadgets", N3822)),"gadgets",ISNUMBER(SEARCH("technology/hardware", N3822)),"hardware",ISNUMBER(SEARCH("technology/makerspaces", N3822)),"makerspaces",ISNUMBER(SEARCH("technology/space exploration", N3822)),"space exploration",ISNUMBER(SEARCH("technology/wearables", N3822)),"wearables",ISNUMBER(SEARCH("technology/web", N3822)),"web",ISNUMBER(SEARCH("theater/musical", N3822)),"musical",ISNUMBER(SEARCH("theater/plays", N3822)),"plays",ISNUMBER(SEARCH("theater/spaces", N3822)),"spaces")</f>
        <v>plays</v>
      </c>
      <c r="S3822" s="6">
        <f t="shared" si="298"/>
        <v>42160.651817129634</v>
      </c>
      <c r="T3822" s="6">
        <f t="shared" si="299"/>
        <v>42190.651817129634</v>
      </c>
    </row>
    <row r="3823" spans="1:20" ht="48" hidden="1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tr">
        <f t="shared" si="297"/>
        <v>theater</v>
      </c>
      <c r="R3823" t="str" cm="1">
        <f t="array" ref="R3823">_xlfn.IFS(ISNUMBER(SEARCH("film &amp; video/television", N3823)),"television",ISNUMBER(SEARCH("film &amp; video/animation", N3823)),"animation",ISNUMBER(SEARCH("film &amp; video/documentary", N3823)),"documentary",ISNUMBER(SEARCH("film &amp; video/drama", N3823)),"drama",ISNUMBER(SEARCH("film &amp; video/science fiction", N3823)),"science fiction",ISNUMBER(SEARCH("film &amp; video/shorts", N3823)),"shorts",ISNUMBER(SEARCH("food/food trucks", N3823)),"food trucks",ISNUMBER(SEARCH("food/restaurants", N3823)),"restaurants",ISNUMBER(SEARCH("food/small batch", N3823)),"small batch",ISNUMBER(SEARCH("games/mobile games", N3823)),"mobile games",ISNUMBER(SEARCH("games/tabletop games", N3823)),"tabletop games",ISNUMBER(SEARCH("games/video games", N3823)),"video games",ISNUMBER(SEARCH("music/classical music", N3823)),"classical music",ISNUMBER(SEARCH("music/electronic music", N3823)),"electronic music",ISNUMBER(SEARCH("music/faith", N3823)),"faith",ISNUMBER(SEARCH("music/indie rock", N3823)),"indie rock",ISNUMBER(SEARCH("music/jazz", N3823)),"jazz",ISNUMBER(SEARCH("music/metal", N3823)),"metal",ISNUMBER(SEARCH("music/pop", N3823)),"pop",ISNUMBER(SEARCH("music/rock", N3823)),"rock",ISNUMBER(SEARCH("music/world music", N3823)),"world music",ISNUMBER(SEARCH("journalism/audio", N3823)),"audio",ISNUMBER(SEARCH("photography/nature", N3823)),"nature",ISNUMBER(SEARCH("photography/people", N3823)),"people",ISNUMBER(SEARCH("photography/photobooks", N3823)),"photobooks",ISNUMBER(SEARCH("photography/places", N3823)),"places",ISNUMBER(SEARCH("publishing/art books", N3823)),"art books",ISNUMBER(SEARCH("publishing/children's books", N3823)),"children's books",ISNUMBER(SEARCH("publishing/fiction", N3823)),"fiction",ISNUMBER(SEARCH("publishing/nonfiction", N3823)),"nonfiction",ISNUMBER(SEARCH("publishing/radio &amp; podcasts", N3823)),"radio &amp; podcasts",ISNUMBER(SEARCH("publishing/translations", N3823)),"translations",ISNUMBER(SEARCH("technology/gadgets", N3823)),"gadgets",ISNUMBER(SEARCH("technology/hardware", N3823)),"hardware",ISNUMBER(SEARCH("technology/makerspaces", N3823)),"makerspaces",ISNUMBER(SEARCH("technology/space exploration", N3823)),"space exploration",ISNUMBER(SEARCH("technology/wearables", N3823)),"wearables",ISNUMBER(SEARCH("technology/web", N3823)),"web",ISNUMBER(SEARCH("theater/musical", N3823)),"musical",ISNUMBER(SEARCH("theater/plays", N3823)),"plays",ISNUMBER(SEARCH("theater/spaces", N3823)),"spaces")</f>
        <v>plays</v>
      </c>
      <c r="S3823" s="6">
        <f t="shared" si="298"/>
        <v>42341.180636574078</v>
      </c>
      <c r="T3823" s="6">
        <f t="shared" si="299"/>
        <v>42373.180636574078</v>
      </c>
    </row>
    <row r="3824" spans="1:20" ht="48" hidden="1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tr">
        <f t="shared" si="297"/>
        <v>theater</v>
      </c>
      <c r="R3824" t="str" cm="1">
        <f t="array" ref="R3824">_xlfn.IFS(ISNUMBER(SEARCH("film &amp; video/television", N3824)),"television",ISNUMBER(SEARCH("film &amp; video/animation", N3824)),"animation",ISNUMBER(SEARCH("film &amp; video/documentary", N3824)),"documentary",ISNUMBER(SEARCH("film &amp; video/drama", N3824)),"drama",ISNUMBER(SEARCH("film &amp; video/science fiction", N3824)),"science fiction",ISNUMBER(SEARCH("film &amp; video/shorts", N3824)),"shorts",ISNUMBER(SEARCH("food/food trucks", N3824)),"food trucks",ISNUMBER(SEARCH("food/restaurants", N3824)),"restaurants",ISNUMBER(SEARCH("food/small batch", N3824)),"small batch",ISNUMBER(SEARCH("games/mobile games", N3824)),"mobile games",ISNUMBER(SEARCH("games/tabletop games", N3824)),"tabletop games",ISNUMBER(SEARCH("games/video games", N3824)),"video games",ISNUMBER(SEARCH("music/classical music", N3824)),"classical music",ISNUMBER(SEARCH("music/electronic music", N3824)),"electronic music",ISNUMBER(SEARCH("music/faith", N3824)),"faith",ISNUMBER(SEARCH("music/indie rock", N3824)),"indie rock",ISNUMBER(SEARCH("music/jazz", N3824)),"jazz",ISNUMBER(SEARCH("music/metal", N3824)),"metal",ISNUMBER(SEARCH("music/pop", N3824)),"pop",ISNUMBER(SEARCH("music/rock", N3824)),"rock",ISNUMBER(SEARCH("music/world music", N3824)),"world music",ISNUMBER(SEARCH("journalism/audio", N3824)),"audio",ISNUMBER(SEARCH("photography/nature", N3824)),"nature",ISNUMBER(SEARCH("photography/people", N3824)),"people",ISNUMBER(SEARCH("photography/photobooks", N3824)),"photobooks",ISNUMBER(SEARCH("photography/places", N3824)),"places",ISNUMBER(SEARCH("publishing/art books", N3824)),"art books",ISNUMBER(SEARCH("publishing/children's books", N3824)),"children's books",ISNUMBER(SEARCH("publishing/fiction", N3824)),"fiction",ISNUMBER(SEARCH("publishing/nonfiction", N3824)),"nonfiction",ISNUMBER(SEARCH("publishing/radio &amp; podcasts", N3824)),"radio &amp; podcasts",ISNUMBER(SEARCH("publishing/translations", N3824)),"translations",ISNUMBER(SEARCH("technology/gadgets", N3824)),"gadgets",ISNUMBER(SEARCH("technology/hardware", N3824)),"hardware",ISNUMBER(SEARCH("technology/makerspaces", N3824)),"makerspaces",ISNUMBER(SEARCH("technology/space exploration", N3824)),"space exploration",ISNUMBER(SEARCH("technology/wearables", N3824)),"wearables",ISNUMBER(SEARCH("technology/web", N3824)),"web",ISNUMBER(SEARCH("theater/musical", N3824)),"musical",ISNUMBER(SEARCH("theater/plays", N3824)),"plays",ISNUMBER(SEARCH("theater/spaces", N3824)),"spaces")</f>
        <v>plays</v>
      </c>
      <c r="S3824" s="6">
        <f t="shared" si="298"/>
        <v>42329.838159722218</v>
      </c>
      <c r="T3824" s="6">
        <f t="shared" si="299"/>
        <v>42388.957638888889</v>
      </c>
    </row>
    <row r="3825" spans="1:20" ht="48" hidden="1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tr">
        <f t="shared" si="297"/>
        <v>theater</v>
      </c>
      <c r="R3825" t="str" cm="1">
        <f t="array" ref="R3825">_xlfn.IFS(ISNUMBER(SEARCH("film &amp; video/television", N3825)),"television",ISNUMBER(SEARCH("film &amp; video/animation", N3825)),"animation",ISNUMBER(SEARCH("film &amp; video/documentary", N3825)),"documentary",ISNUMBER(SEARCH("film &amp; video/drama", N3825)),"drama",ISNUMBER(SEARCH("film &amp; video/science fiction", N3825)),"science fiction",ISNUMBER(SEARCH("film &amp; video/shorts", N3825)),"shorts",ISNUMBER(SEARCH("food/food trucks", N3825)),"food trucks",ISNUMBER(SEARCH("food/restaurants", N3825)),"restaurants",ISNUMBER(SEARCH("food/small batch", N3825)),"small batch",ISNUMBER(SEARCH("games/mobile games", N3825)),"mobile games",ISNUMBER(SEARCH("games/tabletop games", N3825)),"tabletop games",ISNUMBER(SEARCH("games/video games", N3825)),"video games",ISNUMBER(SEARCH("music/classical music", N3825)),"classical music",ISNUMBER(SEARCH("music/electronic music", N3825)),"electronic music",ISNUMBER(SEARCH("music/faith", N3825)),"faith",ISNUMBER(SEARCH("music/indie rock", N3825)),"indie rock",ISNUMBER(SEARCH("music/jazz", N3825)),"jazz",ISNUMBER(SEARCH("music/metal", N3825)),"metal",ISNUMBER(SEARCH("music/pop", N3825)),"pop",ISNUMBER(SEARCH("music/rock", N3825)),"rock",ISNUMBER(SEARCH("music/world music", N3825)),"world music",ISNUMBER(SEARCH("journalism/audio", N3825)),"audio",ISNUMBER(SEARCH("photography/nature", N3825)),"nature",ISNUMBER(SEARCH("photography/people", N3825)),"people",ISNUMBER(SEARCH("photography/photobooks", N3825)),"photobooks",ISNUMBER(SEARCH("photography/places", N3825)),"places",ISNUMBER(SEARCH("publishing/art books", N3825)),"art books",ISNUMBER(SEARCH("publishing/children's books", N3825)),"children's books",ISNUMBER(SEARCH("publishing/fiction", N3825)),"fiction",ISNUMBER(SEARCH("publishing/nonfiction", N3825)),"nonfiction",ISNUMBER(SEARCH("publishing/radio &amp; podcasts", N3825)),"radio &amp; podcasts",ISNUMBER(SEARCH("publishing/translations", N3825)),"translations",ISNUMBER(SEARCH("technology/gadgets", N3825)),"gadgets",ISNUMBER(SEARCH("technology/hardware", N3825)),"hardware",ISNUMBER(SEARCH("technology/makerspaces", N3825)),"makerspaces",ISNUMBER(SEARCH("technology/space exploration", N3825)),"space exploration",ISNUMBER(SEARCH("technology/wearables", N3825)),"wearables",ISNUMBER(SEARCH("technology/web", N3825)),"web",ISNUMBER(SEARCH("theater/musical", N3825)),"musical",ISNUMBER(SEARCH("theater/plays", N3825)),"plays",ISNUMBER(SEARCH("theater/spaces", N3825)),"spaces")</f>
        <v>plays</v>
      </c>
      <c r="S3825" s="6">
        <f t="shared" si="298"/>
        <v>42170.910231481481</v>
      </c>
      <c r="T3825" s="6">
        <f t="shared" si="299"/>
        <v>42205.165972222225</v>
      </c>
    </row>
    <row r="3826" spans="1:20" ht="48" hidden="1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tr">
        <f t="shared" si="297"/>
        <v>theater</v>
      </c>
      <c r="R3826" t="str" cm="1">
        <f t="array" ref="R3826">_xlfn.IFS(ISNUMBER(SEARCH("film &amp; video/television", N3826)),"television",ISNUMBER(SEARCH("film &amp; video/animation", N3826)),"animation",ISNUMBER(SEARCH("film &amp; video/documentary", N3826)),"documentary",ISNUMBER(SEARCH("film &amp; video/drama", N3826)),"drama",ISNUMBER(SEARCH("film &amp; video/science fiction", N3826)),"science fiction",ISNUMBER(SEARCH("film &amp; video/shorts", N3826)),"shorts",ISNUMBER(SEARCH("food/food trucks", N3826)),"food trucks",ISNUMBER(SEARCH("food/restaurants", N3826)),"restaurants",ISNUMBER(SEARCH("food/small batch", N3826)),"small batch",ISNUMBER(SEARCH("games/mobile games", N3826)),"mobile games",ISNUMBER(SEARCH("games/tabletop games", N3826)),"tabletop games",ISNUMBER(SEARCH("games/video games", N3826)),"video games",ISNUMBER(SEARCH("music/classical music", N3826)),"classical music",ISNUMBER(SEARCH("music/electronic music", N3826)),"electronic music",ISNUMBER(SEARCH("music/faith", N3826)),"faith",ISNUMBER(SEARCH("music/indie rock", N3826)),"indie rock",ISNUMBER(SEARCH("music/jazz", N3826)),"jazz",ISNUMBER(SEARCH("music/metal", N3826)),"metal",ISNUMBER(SEARCH("music/pop", N3826)),"pop",ISNUMBER(SEARCH("music/rock", N3826)),"rock",ISNUMBER(SEARCH("music/world music", N3826)),"world music",ISNUMBER(SEARCH("journalism/audio", N3826)),"audio",ISNUMBER(SEARCH("photography/nature", N3826)),"nature",ISNUMBER(SEARCH("photography/people", N3826)),"people",ISNUMBER(SEARCH("photography/photobooks", N3826)),"photobooks",ISNUMBER(SEARCH("photography/places", N3826)),"places",ISNUMBER(SEARCH("publishing/art books", N3826)),"art books",ISNUMBER(SEARCH("publishing/children's books", N3826)),"children's books",ISNUMBER(SEARCH("publishing/fiction", N3826)),"fiction",ISNUMBER(SEARCH("publishing/nonfiction", N3826)),"nonfiction",ISNUMBER(SEARCH("publishing/radio &amp; podcasts", N3826)),"radio &amp; podcasts",ISNUMBER(SEARCH("publishing/translations", N3826)),"translations",ISNUMBER(SEARCH("technology/gadgets", N3826)),"gadgets",ISNUMBER(SEARCH("technology/hardware", N3826)),"hardware",ISNUMBER(SEARCH("technology/makerspaces", N3826)),"makerspaces",ISNUMBER(SEARCH("technology/space exploration", N3826)),"space exploration",ISNUMBER(SEARCH("technology/wearables", N3826)),"wearables",ISNUMBER(SEARCH("technology/web", N3826)),"web",ISNUMBER(SEARCH("theater/musical", N3826)),"musical",ISNUMBER(SEARCH("theater/plays", N3826)),"plays",ISNUMBER(SEARCH("theater/spaces", N3826)),"spaces")</f>
        <v>plays</v>
      </c>
      <c r="S3826" s="6">
        <f t="shared" si="298"/>
        <v>42571.626192129625</v>
      </c>
      <c r="T3826" s="6">
        <f t="shared" si="29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tr">
        <f t="shared" si="297"/>
        <v>theater</v>
      </c>
      <c r="R3827" t="str" cm="1">
        <f t="array" ref="R3827">_xlfn.IFS(ISNUMBER(SEARCH("film &amp; video/television", N3827)),"television",ISNUMBER(SEARCH("film &amp; video/animation", N3827)),"animation",ISNUMBER(SEARCH("film &amp; video/documentary", N3827)),"documentary",ISNUMBER(SEARCH("film &amp; video/drama", N3827)),"drama",ISNUMBER(SEARCH("film &amp; video/science fiction", N3827)),"science fiction",ISNUMBER(SEARCH("film &amp; video/shorts", N3827)),"shorts",ISNUMBER(SEARCH("food/food trucks", N3827)),"food trucks",ISNUMBER(SEARCH("food/restaurants", N3827)),"restaurants",ISNUMBER(SEARCH("food/small batch", N3827)),"small batch",ISNUMBER(SEARCH("games/mobile games", N3827)),"mobile games",ISNUMBER(SEARCH("games/tabletop games", N3827)),"tabletop games",ISNUMBER(SEARCH("games/video games", N3827)),"video games",ISNUMBER(SEARCH("music/classical music", N3827)),"classical music",ISNUMBER(SEARCH("music/electronic music", N3827)),"electronic music",ISNUMBER(SEARCH("music/faith", N3827)),"faith",ISNUMBER(SEARCH("music/indie rock", N3827)),"indie rock",ISNUMBER(SEARCH("music/jazz", N3827)),"jazz",ISNUMBER(SEARCH("music/metal", N3827)),"metal",ISNUMBER(SEARCH("music/pop", N3827)),"pop",ISNUMBER(SEARCH("music/rock", N3827)),"rock",ISNUMBER(SEARCH("music/world music", N3827)),"world music",ISNUMBER(SEARCH("journalism/audio", N3827)),"audio",ISNUMBER(SEARCH("photography/nature", N3827)),"nature",ISNUMBER(SEARCH("photography/people", N3827)),"people",ISNUMBER(SEARCH("photography/photobooks", N3827)),"photobooks",ISNUMBER(SEARCH("photography/places", N3827)),"places",ISNUMBER(SEARCH("publishing/art books", N3827)),"art books",ISNUMBER(SEARCH("publishing/children's books", N3827)),"children's books",ISNUMBER(SEARCH("publishing/fiction", N3827)),"fiction",ISNUMBER(SEARCH("publishing/nonfiction", N3827)),"nonfiction",ISNUMBER(SEARCH("publishing/radio &amp; podcasts", N3827)),"radio &amp; podcasts",ISNUMBER(SEARCH("publishing/translations", N3827)),"translations",ISNUMBER(SEARCH("technology/gadgets", N3827)),"gadgets",ISNUMBER(SEARCH("technology/hardware", N3827)),"hardware",ISNUMBER(SEARCH("technology/makerspaces", N3827)),"makerspaces",ISNUMBER(SEARCH("technology/space exploration", N3827)),"space exploration",ISNUMBER(SEARCH("technology/wearables", N3827)),"wearables",ISNUMBER(SEARCH("technology/web", N3827)),"web",ISNUMBER(SEARCH("theater/musical", N3827)),"musical",ISNUMBER(SEARCH("theater/plays", N3827)),"plays",ISNUMBER(SEARCH("theater/spaces", N3827)),"spaces")</f>
        <v>plays</v>
      </c>
      <c r="S3827" s="6">
        <f t="shared" si="298"/>
        <v>42151.069606481484</v>
      </c>
      <c r="T3827" s="6">
        <f t="shared" si="299"/>
        <v>42172.069606481484</v>
      </c>
    </row>
    <row r="3828" spans="1:20" ht="32" hidden="1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tr">
        <f t="shared" si="297"/>
        <v>theater</v>
      </c>
      <c r="R3828" t="str" cm="1">
        <f t="array" ref="R3828">_xlfn.IFS(ISNUMBER(SEARCH("film &amp; video/television", N3828)),"television",ISNUMBER(SEARCH("film &amp; video/animation", N3828)),"animation",ISNUMBER(SEARCH("film &amp; video/documentary", N3828)),"documentary",ISNUMBER(SEARCH("film &amp; video/drama", N3828)),"drama",ISNUMBER(SEARCH("film &amp; video/science fiction", N3828)),"science fiction",ISNUMBER(SEARCH("film &amp; video/shorts", N3828)),"shorts",ISNUMBER(SEARCH("food/food trucks", N3828)),"food trucks",ISNUMBER(SEARCH("food/restaurants", N3828)),"restaurants",ISNUMBER(SEARCH("food/small batch", N3828)),"small batch",ISNUMBER(SEARCH("games/mobile games", N3828)),"mobile games",ISNUMBER(SEARCH("games/tabletop games", N3828)),"tabletop games",ISNUMBER(SEARCH("games/video games", N3828)),"video games",ISNUMBER(SEARCH("music/classical music", N3828)),"classical music",ISNUMBER(SEARCH("music/electronic music", N3828)),"electronic music",ISNUMBER(SEARCH("music/faith", N3828)),"faith",ISNUMBER(SEARCH("music/indie rock", N3828)),"indie rock",ISNUMBER(SEARCH("music/jazz", N3828)),"jazz",ISNUMBER(SEARCH("music/metal", N3828)),"metal",ISNUMBER(SEARCH("music/pop", N3828)),"pop",ISNUMBER(SEARCH("music/rock", N3828)),"rock",ISNUMBER(SEARCH("music/world music", N3828)),"world music",ISNUMBER(SEARCH("journalism/audio", N3828)),"audio",ISNUMBER(SEARCH("photography/nature", N3828)),"nature",ISNUMBER(SEARCH("photography/people", N3828)),"people",ISNUMBER(SEARCH("photography/photobooks", N3828)),"photobooks",ISNUMBER(SEARCH("photography/places", N3828)),"places",ISNUMBER(SEARCH("publishing/art books", N3828)),"art books",ISNUMBER(SEARCH("publishing/children's books", N3828)),"children's books",ISNUMBER(SEARCH("publishing/fiction", N3828)),"fiction",ISNUMBER(SEARCH("publishing/nonfiction", N3828)),"nonfiction",ISNUMBER(SEARCH("publishing/radio &amp; podcasts", N3828)),"radio &amp; podcasts",ISNUMBER(SEARCH("publishing/translations", N3828)),"translations",ISNUMBER(SEARCH("technology/gadgets", N3828)),"gadgets",ISNUMBER(SEARCH("technology/hardware", N3828)),"hardware",ISNUMBER(SEARCH("technology/makerspaces", N3828)),"makerspaces",ISNUMBER(SEARCH("technology/space exploration", N3828)),"space exploration",ISNUMBER(SEARCH("technology/wearables", N3828)),"wearables",ISNUMBER(SEARCH("technology/web", N3828)),"web",ISNUMBER(SEARCH("theater/musical", N3828)),"musical",ISNUMBER(SEARCH("theater/plays", N3828)),"plays",ISNUMBER(SEARCH("theater/spaces", N3828)),"spaces")</f>
        <v>plays</v>
      </c>
      <c r="S3828" s="6">
        <f t="shared" si="298"/>
        <v>42101.423541666663</v>
      </c>
      <c r="T3828" s="6">
        <f t="shared" si="299"/>
        <v>42131.423541666663</v>
      </c>
    </row>
    <row r="3829" spans="1:20" ht="64" hidden="1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tr">
        <f t="shared" si="297"/>
        <v>theater</v>
      </c>
      <c r="R3829" t="str" cm="1">
        <f t="array" ref="R3829">_xlfn.IFS(ISNUMBER(SEARCH("film &amp; video/television", N3829)),"television",ISNUMBER(SEARCH("film &amp; video/animation", N3829)),"animation",ISNUMBER(SEARCH("film &amp; video/documentary", N3829)),"documentary",ISNUMBER(SEARCH("film &amp; video/drama", N3829)),"drama",ISNUMBER(SEARCH("film &amp; video/science fiction", N3829)),"science fiction",ISNUMBER(SEARCH("film &amp; video/shorts", N3829)),"shorts",ISNUMBER(SEARCH("food/food trucks", N3829)),"food trucks",ISNUMBER(SEARCH("food/restaurants", N3829)),"restaurants",ISNUMBER(SEARCH("food/small batch", N3829)),"small batch",ISNUMBER(SEARCH("games/mobile games", N3829)),"mobile games",ISNUMBER(SEARCH("games/tabletop games", N3829)),"tabletop games",ISNUMBER(SEARCH("games/video games", N3829)),"video games",ISNUMBER(SEARCH("music/classical music", N3829)),"classical music",ISNUMBER(SEARCH("music/electronic music", N3829)),"electronic music",ISNUMBER(SEARCH("music/faith", N3829)),"faith",ISNUMBER(SEARCH("music/indie rock", N3829)),"indie rock",ISNUMBER(SEARCH("music/jazz", N3829)),"jazz",ISNUMBER(SEARCH("music/metal", N3829)),"metal",ISNUMBER(SEARCH("music/pop", N3829)),"pop",ISNUMBER(SEARCH("music/rock", N3829)),"rock",ISNUMBER(SEARCH("music/world music", N3829)),"world music",ISNUMBER(SEARCH("journalism/audio", N3829)),"audio",ISNUMBER(SEARCH("photography/nature", N3829)),"nature",ISNUMBER(SEARCH("photography/people", N3829)),"people",ISNUMBER(SEARCH("photography/photobooks", N3829)),"photobooks",ISNUMBER(SEARCH("photography/places", N3829)),"places",ISNUMBER(SEARCH("publishing/art books", N3829)),"art books",ISNUMBER(SEARCH("publishing/children's books", N3829)),"children's books",ISNUMBER(SEARCH("publishing/fiction", N3829)),"fiction",ISNUMBER(SEARCH("publishing/nonfiction", N3829)),"nonfiction",ISNUMBER(SEARCH("publishing/radio &amp; podcasts", N3829)),"radio &amp; podcasts",ISNUMBER(SEARCH("publishing/translations", N3829)),"translations",ISNUMBER(SEARCH("technology/gadgets", N3829)),"gadgets",ISNUMBER(SEARCH("technology/hardware", N3829)),"hardware",ISNUMBER(SEARCH("technology/makerspaces", N3829)),"makerspaces",ISNUMBER(SEARCH("technology/space exploration", N3829)),"space exploration",ISNUMBER(SEARCH("technology/wearables", N3829)),"wearables",ISNUMBER(SEARCH("technology/web", N3829)),"web",ISNUMBER(SEARCH("theater/musical", N3829)),"musical",ISNUMBER(SEARCH("theater/plays", N3829)),"plays",ISNUMBER(SEARCH("theater/spaces", N3829)),"spaces")</f>
        <v>plays</v>
      </c>
      <c r="S3829" s="6">
        <f t="shared" si="298"/>
        <v>42034.928252314814</v>
      </c>
      <c r="T3829" s="6">
        <f t="shared" si="29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tr">
        <f t="shared" si="297"/>
        <v>theater</v>
      </c>
      <c r="R3830" t="str" cm="1">
        <f t="array" ref="R3830">_xlfn.IFS(ISNUMBER(SEARCH("film &amp; video/television", N3830)),"television",ISNUMBER(SEARCH("film &amp; video/animation", N3830)),"animation",ISNUMBER(SEARCH("film &amp; video/documentary", N3830)),"documentary",ISNUMBER(SEARCH("film &amp; video/drama", N3830)),"drama",ISNUMBER(SEARCH("film &amp; video/science fiction", N3830)),"science fiction",ISNUMBER(SEARCH("film &amp; video/shorts", N3830)),"shorts",ISNUMBER(SEARCH("food/food trucks", N3830)),"food trucks",ISNUMBER(SEARCH("food/restaurants", N3830)),"restaurants",ISNUMBER(SEARCH("food/small batch", N3830)),"small batch",ISNUMBER(SEARCH("games/mobile games", N3830)),"mobile games",ISNUMBER(SEARCH("games/tabletop games", N3830)),"tabletop games",ISNUMBER(SEARCH("games/video games", N3830)),"video games",ISNUMBER(SEARCH("music/classical music", N3830)),"classical music",ISNUMBER(SEARCH("music/electronic music", N3830)),"electronic music",ISNUMBER(SEARCH("music/faith", N3830)),"faith",ISNUMBER(SEARCH("music/indie rock", N3830)),"indie rock",ISNUMBER(SEARCH("music/jazz", N3830)),"jazz",ISNUMBER(SEARCH("music/metal", N3830)),"metal",ISNUMBER(SEARCH("music/pop", N3830)),"pop",ISNUMBER(SEARCH("music/rock", N3830)),"rock",ISNUMBER(SEARCH("music/world music", N3830)),"world music",ISNUMBER(SEARCH("journalism/audio", N3830)),"audio",ISNUMBER(SEARCH("photography/nature", N3830)),"nature",ISNUMBER(SEARCH("photography/people", N3830)),"people",ISNUMBER(SEARCH("photography/photobooks", N3830)),"photobooks",ISNUMBER(SEARCH("photography/places", N3830)),"places",ISNUMBER(SEARCH("publishing/art books", N3830)),"art books",ISNUMBER(SEARCH("publishing/children's books", N3830)),"children's books",ISNUMBER(SEARCH("publishing/fiction", N3830)),"fiction",ISNUMBER(SEARCH("publishing/nonfiction", N3830)),"nonfiction",ISNUMBER(SEARCH("publishing/radio &amp; podcasts", N3830)),"radio &amp; podcasts",ISNUMBER(SEARCH("publishing/translations", N3830)),"translations",ISNUMBER(SEARCH("technology/gadgets", N3830)),"gadgets",ISNUMBER(SEARCH("technology/hardware", N3830)),"hardware",ISNUMBER(SEARCH("technology/makerspaces", N3830)),"makerspaces",ISNUMBER(SEARCH("technology/space exploration", N3830)),"space exploration",ISNUMBER(SEARCH("technology/wearables", N3830)),"wearables",ISNUMBER(SEARCH("technology/web", N3830)),"web",ISNUMBER(SEARCH("theater/musical", N3830)),"musical",ISNUMBER(SEARCH("theater/plays", N3830)),"plays",ISNUMBER(SEARCH("theater/spaces", N3830)),"spaces")</f>
        <v>plays</v>
      </c>
      <c r="S3830" s="6">
        <f t="shared" si="298"/>
        <v>41944.527627314819</v>
      </c>
      <c r="T3830" s="6">
        <f t="shared" si="299"/>
        <v>42004.569293981483</v>
      </c>
    </row>
    <row r="3831" spans="1:20" ht="48" hidden="1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tr">
        <f t="shared" si="297"/>
        <v>theater</v>
      </c>
      <c r="R3831" t="str" cm="1">
        <f t="array" ref="R3831">_xlfn.IFS(ISNUMBER(SEARCH("film &amp; video/television", N3831)),"television",ISNUMBER(SEARCH("film &amp; video/animation", N3831)),"animation",ISNUMBER(SEARCH("film &amp; video/documentary", N3831)),"documentary",ISNUMBER(SEARCH("film &amp; video/drama", N3831)),"drama",ISNUMBER(SEARCH("film &amp; video/science fiction", N3831)),"science fiction",ISNUMBER(SEARCH("film &amp; video/shorts", N3831)),"shorts",ISNUMBER(SEARCH("food/food trucks", N3831)),"food trucks",ISNUMBER(SEARCH("food/restaurants", N3831)),"restaurants",ISNUMBER(SEARCH("food/small batch", N3831)),"small batch",ISNUMBER(SEARCH("games/mobile games", N3831)),"mobile games",ISNUMBER(SEARCH("games/tabletop games", N3831)),"tabletop games",ISNUMBER(SEARCH("games/video games", N3831)),"video games",ISNUMBER(SEARCH("music/classical music", N3831)),"classical music",ISNUMBER(SEARCH("music/electronic music", N3831)),"electronic music",ISNUMBER(SEARCH("music/faith", N3831)),"faith",ISNUMBER(SEARCH("music/indie rock", N3831)),"indie rock",ISNUMBER(SEARCH("music/jazz", N3831)),"jazz",ISNUMBER(SEARCH("music/metal", N3831)),"metal",ISNUMBER(SEARCH("music/pop", N3831)),"pop",ISNUMBER(SEARCH("music/rock", N3831)),"rock",ISNUMBER(SEARCH("music/world music", N3831)),"world music",ISNUMBER(SEARCH("journalism/audio", N3831)),"audio",ISNUMBER(SEARCH("photography/nature", N3831)),"nature",ISNUMBER(SEARCH("photography/people", N3831)),"people",ISNUMBER(SEARCH("photography/photobooks", N3831)),"photobooks",ISNUMBER(SEARCH("photography/places", N3831)),"places",ISNUMBER(SEARCH("publishing/art books", N3831)),"art books",ISNUMBER(SEARCH("publishing/children's books", N3831)),"children's books",ISNUMBER(SEARCH("publishing/fiction", N3831)),"fiction",ISNUMBER(SEARCH("publishing/nonfiction", N3831)),"nonfiction",ISNUMBER(SEARCH("publishing/radio &amp; podcasts", N3831)),"radio &amp; podcasts",ISNUMBER(SEARCH("publishing/translations", N3831)),"translations",ISNUMBER(SEARCH("technology/gadgets", N3831)),"gadgets",ISNUMBER(SEARCH("technology/hardware", N3831)),"hardware",ISNUMBER(SEARCH("technology/makerspaces", N3831)),"makerspaces",ISNUMBER(SEARCH("technology/space exploration", N3831)),"space exploration",ISNUMBER(SEARCH("technology/wearables", N3831)),"wearables",ISNUMBER(SEARCH("technology/web", N3831)),"web",ISNUMBER(SEARCH("theater/musical", N3831)),"musical",ISNUMBER(SEARCH("theater/plays", N3831)),"plays",ISNUMBER(SEARCH("theater/spaces", N3831)),"spaces")</f>
        <v>plays</v>
      </c>
      <c r="S3831" s="6">
        <f t="shared" si="298"/>
        <v>42593.865405092598</v>
      </c>
      <c r="T3831" s="6">
        <f t="shared" si="299"/>
        <v>42613.865405092598</v>
      </c>
    </row>
    <row r="3832" spans="1:20" ht="48" hidden="1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tr" cm="1">
        <f t="array" ref="R3832">_xlfn.IFS(ISNUMBER(SEARCH("film &amp; video/television", N3832)),"television",ISNUMBER(SEARCH("film &amp; video/animation", N3832)),"animation",ISNUMBER(SEARCH("film &amp; video/documentary", N3832)),"documentary",ISNUMBER(SEARCH("film &amp; video/drama", N3832)),"drama",ISNUMBER(SEARCH("film &amp; video/science fiction", N3832)),"science fiction",ISNUMBER(SEARCH("film &amp; video/shorts", N3832)),"shorts",ISNUMBER(SEARCH("food/food trucks", N3832)),"food trucks",ISNUMBER(SEARCH("food/restaurants", N3832)),"restaurants",ISNUMBER(SEARCH("food/small batch", N3832)),"small batch",ISNUMBER(SEARCH("games/mobile games", N3832)),"mobile games",ISNUMBER(SEARCH("games/tabletop games", N3832)),"tabletop games",ISNUMBER(SEARCH("games/video games", N3832)),"video games",ISNUMBER(SEARCH("music/classical music", N3832)),"classical music",ISNUMBER(SEARCH("music/electronic music", N3832)),"electronic music",ISNUMBER(SEARCH("music/faith", N3832)),"faith",ISNUMBER(SEARCH("music/indie rock", N3832)),"indie rock",ISNUMBER(SEARCH("music/jazz", N3832)),"jazz",ISNUMBER(SEARCH("music/metal", N3832)),"metal",ISNUMBER(SEARCH("music/pop", N3832)),"pop",ISNUMBER(SEARCH("music/rock", N3832)),"rock",ISNUMBER(SEARCH("music/world music", N3832)),"world music",ISNUMBER(SEARCH("journalism/audio", N3832)),"audio",ISNUMBER(SEARCH("photography/nature", N3832)),"nature",ISNUMBER(SEARCH("photography/people", N3832)),"people",ISNUMBER(SEARCH("photography/photobooks", N3832)),"photobooks",ISNUMBER(SEARCH("photography/places", N3832)),"places",ISNUMBER(SEARCH("publishing/art books", N3832)),"art books",ISNUMBER(SEARCH("publishing/children's books", N3832)),"children's books",ISNUMBER(SEARCH("publishing/fiction", N3832)),"fiction",ISNUMBER(SEARCH("publishing/nonfiction", N3832)),"nonfiction",ISNUMBER(SEARCH("publishing/radio &amp; podcasts", N3832)),"radio &amp; podcasts",ISNUMBER(SEARCH("publishing/translations", N3832)),"translations",ISNUMBER(SEARCH("technology/gadgets", N3832)),"gadgets",ISNUMBER(SEARCH("technology/hardware", N3832)),"hardware",ISNUMBER(SEARCH("technology/makerspaces", N3832)),"makerspaces",ISNUMBER(SEARCH("technology/space exploration", N3832)),"space exploration",ISNUMBER(SEARCH("technology/wearables", N3832)),"wearables",ISNUMBER(SEARCH("technology/web", N3832)),"web",ISNUMBER(SEARCH("theater/musical", N3832)),"musical",ISNUMBER(SEARCH("theater/plays", N3832)),"plays",ISNUMBER(SEARCH("theater/spaces", N3832)),"spaces")</f>
        <v>plays</v>
      </c>
      <c r="S3832" s="6">
        <f t="shared" si="298"/>
        <v>42503.740868055553</v>
      </c>
      <c r="T3832" s="6">
        <f t="shared" si="299"/>
        <v>42517.740868055553</v>
      </c>
    </row>
    <row r="3833" spans="1:20" ht="48" hidden="1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tr">
        <f t="shared" si="297"/>
        <v>theater</v>
      </c>
      <c r="R3833" t="str" cm="1">
        <f t="array" ref="R3833">_xlfn.IFS(ISNUMBER(SEARCH("film &amp; video/television", N3833)),"television",ISNUMBER(SEARCH("film &amp; video/animation", N3833)),"animation",ISNUMBER(SEARCH("film &amp; video/documentary", N3833)),"documentary",ISNUMBER(SEARCH("film &amp; video/drama", N3833)),"drama",ISNUMBER(SEARCH("film &amp; video/science fiction", N3833)),"science fiction",ISNUMBER(SEARCH("film &amp; video/shorts", N3833)),"shorts",ISNUMBER(SEARCH("food/food trucks", N3833)),"food trucks",ISNUMBER(SEARCH("food/restaurants", N3833)),"restaurants",ISNUMBER(SEARCH("food/small batch", N3833)),"small batch",ISNUMBER(SEARCH("games/mobile games", N3833)),"mobile games",ISNUMBER(SEARCH("games/tabletop games", N3833)),"tabletop games",ISNUMBER(SEARCH("games/video games", N3833)),"video games",ISNUMBER(SEARCH("music/classical music", N3833)),"classical music",ISNUMBER(SEARCH("music/electronic music", N3833)),"electronic music",ISNUMBER(SEARCH("music/faith", N3833)),"faith",ISNUMBER(SEARCH("music/indie rock", N3833)),"indie rock",ISNUMBER(SEARCH("music/jazz", N3833)),"jazz",ISNUMBER(SEARCH("music/metal", N3833)),"metal",ISNUMBER(SEARCH("music/pop", N3833)),"pop",ISNUMBER(SEARCH("music/rock", N3833)),"rock",ISNUMBER(SEARCH("music/world music", N3833)),"world music",ISNUMBER(SEARCH("journalism/audio", N3833)),"audio",ISNUMBER(SEARCH("photography/nature", N3833)),"nature",ISNUMBER(SEARCH("photography/people", N3833)),"people",ISNUMBER(SEARCH("photography/photobooks", N3833)),"photobooks",ISNUMBER(SEARCH("photography/places", N3833)),"places",ISNUMBER(SEARCH("publishing/art books", N3833)),"art books",ISNUMBER(SEARCH("publishing/children's books", N3833)),"children's books",ISNUMBER(SEARCH("publishing/fiction", N3833)),"fiction",ISNUMBER(SEARCH("publishing/nonfiction", N3833)),"nonfiction",ISNUMBER(SEARCH("publishing/radio &amp; podcasts", N3833)),"radio &amp; podcasts",ISNUMBER(SEARCH("publishing/translations", N3833)),"translations",ISNUMBER(SEARCH("technology/gadgets", N3833)),"gadgets",ISNUMBER(SEARCH("technology/hardware", N3833)),"hardware",ISNUMBER(SEARCH("technology/makerspaces", N3833)),"makerspaces",ISNUMBER(SEARCH("technology/space exploration", N3833)),"space exploration",ISNUMBER(SEARCH("technology/wearables", N3833)),"wearables",ISNUMBER(SEARCH("technology/web", N3833)),"web",ISNUMBER(SEARCH("theater/musical", N3833)),"musical",ISNUMBER(SEARCH("theater/plays", N3833)),"plays",ISNUMBER(SEARCH("theater/spaces", N3833)),"spaces")</f>
        <v>plays</v>
      </c>
      <c r="S3833" s="6">
        <f t="shared" si="298"/>
        <v>41927.848900462966</v>
      </c>
      <c r="T3833" s="6">
        <f t="shared" si="29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tr">
        <f t="shared" si="297"/>
        <v>theater</v>
      </c>
      <c r="R3834" t="str" cm="1">
        <f t="array" ref="R3834">_xlfn.IFS(ISNUMBER(SEARCH("film &amp; video/television", N3834)),"television",ISNUMBER(SEARCH("film &amp; video/animation", N3834)),"animation",ISNUMBER(SEARCH("film &amp; video/documentary", N3834)),"documentary",ISNUMBER(SEARCH("film &amp; video/drama", N3834)),"drama",ISNUMBER(SEARCH("film &amp; video/science fiction", N3834)),"science fiction",ISNUMBER(SEARCH("film &amp; video/shorts", N3834)),"shorts",ISNUMBER(SEARCH("food/food trucks", N3834)),"food trucks",ISNUMBER(SEARCH("food/restaurants", N3834)),"restaurants",ISNUMBER(SEARCH("food/small batch", N3834)),"small batch",ISNUMBER(SEARCH("games/mobile games", N3834)),"mobile games",ISNUMBER(SEARCH("games/tabletop games", N3834)),"tabletop games",ISNUMBER(SEARCH("games/video games", N3834)),"video games",ISNUMBER(SEARCH("music/classical music", N3834)),"classical music",ISNUMBER(SEARCH("music/electronic music", N3834)),"electronic music",ISNUMBER(SEARCH("music/faith", N3834)),"faith",ISNUMBER(SEARCH("music/indie rock", N3834)),"indie rock",ISNUMBER(SEARCH("music/jazz", N3834)),"jazz",ISNUMBER(SEARCH("music/metal", N3834)),"metal",ISNUMBER(SEARCH("music/pop", N3834)),"pop",ISNUMBER(SEARCH("music/rock", N3834)),"rock",ISNUMBER(SEARCH("music/world music", N3834)),"world music",ISNUMBER(SEARCH("journalism/audio", N3834)),"audio",ISNUMBER(SEARCH("photography/nature", N3834)),"nature",ISNUMBER(SEARCH("photography/people", N3834)),"people",ISNUMBER(SEARCH("photography/photobooks", N3834)),"photobooks",ISNUMBER(SEARCH("photography/places", N3834)),"places",ISNUMBER(SEARCH("publishing/art books", N3834)),"art books",ISNUMBER(SEARCH("publishing/children's books", N3834)),"children's books",ISNUMBER(SEARCH("publishing/fiction", N3834)),"fiction",ISNUMBER(SEARCH("publishing/nonfiction", N3834)),"nonfiction",ISNUMBER(SEARCH("publishing/radio &amp; podcasts", N3834)),"radio &amp; podcasts",ISNUMBER(SEARCH("publishing/translations", N3834)),"translations",ISNUMBER(SEARCH("technology/gadgets", N3834)),"gadgets",ISNUMBER(SEARCH("technology/hardware", N3834)),"hardware",ISNUMBER(SEARCH("technology/makerspaces", N3834)),"makerspaces",ISNUMBER(SEARCH("technology/space exploration", N3834)),"space exploration",ISNUMBER(SEARCH("technology/wearables", N3834)),"wearables",ISNUMBER(SEARCH("technology/web", N3834)),"web",ISNUMBER(SEARCH("theater/musical", N3834)),"musical",ISNUMBER(SEARCH("theater/plays", N3834)),"plays",ISNUMBER(SEARCH("theater/spaces", N3834)),"spaces")</f>
        <v>plays</v>
      </c>
      <c r="S3834" s="6">
        <f t="shared" si="298"/>
        <v>42375.114988425921</v>
      </c>
      <c r="T3834" s="6">
        <f t="shared" si="299"/>
        <v>42420.114988425921</v>
      </c>
    </row>
    <row r="3835" spans="1:20" ht="48" hidden="1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tr">
        <f t="shared" si="297"/>
        <v>theater</v>
      </c>
      <c r="R3835" t="str" cm="1">
        <f t="array" ref="R3835">_xlfn.IFS(ISNUMBER(SEARCH("film &amp; video/television", N3835)),"television",ISNUMBER(SEARCH("film &amp; video/animation", N3835)),"animation",ISNUMBER(SEARCH("film &amp; video/documentary", N3835)),"documentary",ISNUMBER(SEARCH("film &amp; video/drama", N3835)),"drama",ISNUMBER(SEARCH("film &amp; video/science fiction", N3835)),"science fiction",ISNUMBER(SEARCH("film &amp; video/shorts", N3835)),"shorts",ISNUMBER(SEARCH("food/food trucks", N3835)),"food trucks",ISNUMBER(SEARCH("food/restaurants", N3835)),"restaurants",ISNUMBER(SEARCH("food/small batch", N3835)),"small batch",ISNUMBER(SEARCH("games/mobile games", N3835)),"mobile games",ISNUMBER(SEARCH("games/tabletop games", N3835)),"tabletop games",ISNUMBER(SEARCH("games/video games", N3835)),"video games",ISNUMBER(SEARCH("music/classical music", N3835)),"classical music",ISNUMBER(SEARCH("music/electronic music", N3835)),"electronic music",ISNUMBER(SEARCH("music/faith", N3835)),"faith",ISNUMBER(SEARCH("music/indie rock", N3835)),"indie rock",ISNUMBER(SEARCH("music/jazz", N3835)),"jazz",ISNUMBER(SEARCH("music/metal", N3835)),"metal",ISNUMBER(SEARCH("music/pop", N3835)),"pop",ISNUMBER(SEARCH("music/rock", N3835)),"rock",ISNUMBER(SEARCH("music/world music", N3835)),"world music",ISNUMBER(SEARCH("journalism/audio", N3835)),"audio",ISNUMBER(SEARCH("photography/nature", N3835)),"nature",ISNUMBER(SEARCH("photography/people", N3835)),"people",ISNUMBER(SEARCH("photography/photobooks", N3835)),"photobooks",ISNUMBER(SEARCH("photography/places", N3835)),"places",ISNUMBER(SEARCH("publishing/art books", N3835)),"art books",ISNUMBER(SEARCH("publishing/children's books", N3835)),"children's books",ISNUMBER(SEARCH("publishing/fiction", N3835)),"fiction",ISNUMBER(SEARCH("publishing/nonfiction", N3835)),"nonfiction",ISNUMBER(SEARCH("publishing/radio &amp; podcasts", N3835)),"radio &amp; podcasts",ISNUMBER(SEARCH("publishing/translations", N3835)),"translations",ISNUMBER(SEARCH("technology/gadgets", N3835)),"gadgets",ISNUMBER(SEARCH("technology/hardware", N3835)),"hardware",ISNUMBER(SEARCH("technology/makerspaces", N3835)),"makerspaces",ISNUMBER(SEARCH("technology/space exploration", N3835)),"space exploration",ISNUMBER(SEARCH("technology/wearables", N3835)),"wearables",ISNUMBER(SEARCH("technology/web", N3835)),"web",ISNUMBER(SEARCH("theater/musical", N3835)),"musical",ISNUMBER(SEARCH("theater/plays", N3835)),"plays",ISNUMBER(SEARCH("theater/spaces", N3835)),"spaces")</f>
        <v>plays</v>
      </c>
      <c r="S3835" s="6">
        <f t="shared" si="298"/>
        <v>41963.872361111105</v>
      </c>
      <c r="T3835" s="6">
        <f t="shared" si="299"/>
        <v>41974.797916666663</v>
      </c>
    </row>
    <row r="3836" spans="1:20" ht="48" hidden="1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tr">
        <f t="shared" si="297"/>
        <v>theater</v>
      </c>
      <c r="R3836" t="str" cm="1">
        <f t="array" ref="R3836">_xlfn.IFS(ISNUMBER(SEARCH("film &amp; video/television", N3836)),"television",ISNUMBER(SEARCH("film &amp; video/animation", N3836)),"animation",ISNUMBER(SEARCH("film &amp; video/documentary", N3836)),"documentary",ISNUMBER(SEARCH("film &amp; video/drama", N3836)),"drama",ISNUMBER(SEARCH("film &amp; video/science fiction", N3836)),"science fiction",ISNUMBER(SEARCH("film &amp; video/shorts", N3836)),"shorts",ISNUMBER(SEARCH("food/food trucks", N3836)),"food trucks",ISNUMBER(SEARCH("food/restaurants", N3836)),"restaurants",ISNUMBER(SEARCH("food/small batch", N3836)),"small batch",ISNUMBER(SEARCH("games/mobile games", N3836)),"mobile games",ISNUMBER(SEARCH("games/tabletop games", N3836)),"tabletop games",ISNUMBER(SEARCH("games/video games", N3836)),"video games",ISNUMBER(SEARCH("music/classical music", N3836)),"classical music",ISNUMBER(SEARCH("music/electronic music", N3836)),"electronic music",ISNUMBER(SEARCH("music/faith", N3836)),"faith",ISNUMBER(SEARCH("music/indie rock", N3836)),"indie rock",ISNUMBER(SEARCH("music/jazz", N3836)),"jazz",ISNUMBER(SEARCH("music/metal", N3836)),"metal",ISNUMBER(SEARCH("music/pop", N3836)),"pop",ISNUMBER(SEARCH("music/rock", N3836)),"rock",ISNUMBER(SEARCH("music/world music", N3836)),"world music",ISNUMBER(SEARCH("journalism/audio", N3836)),"audio",ISNUMBER(SEARCH("photography/nature", N3836)),"nature",ISNUMBER(SEARCH("photography/people", N3836)),"people",ISNUMBER(SEARCH("photography/photobooks", N3836)),"photobooks",ISNUMBER(SEARCH("photography/places", N3836)),"places",ISNUMBER(SEARCH("publishing/art books", N3836)),"art books",ISNUMBER(SEARCH("publishing/children's books", N3836)),"children's books",ISNUMBER(SEARCH("publishing/fiction", N3836)),"fiction",ISNUMBER(SEARCH("publishing/nonfiction", N3836)),"nonfiction",ISNUMBER(SEARCH("publishing/radio &amp; podcasts", N3836)),"radio &amp; podcasts",ISNUMBER(SEARCH("publishing/translations", N3836)),"translations",ISNUMBER(SEARCH("technology/gadgets", N3836)),"gadgets",ISNUMBER(SEARCH("technology/hardware", N3836)),"hardware",ISNUMBER(SEARCH("technology/makerspaces", N3836)),"makerspaces",ISNUMBER(SEARCH("technology/space exploration", N3836)),"space exploration",ISNUMBER(SEARCH("technology/wearables", N3836)),"wearables",ISNUMBER(SEARCH("technology/web", N3836)),"web",ISNUMBER(SEARCH("theater/musical", N3836)),"musical",ISNUMBER(SEARCH("theater/plays", N3836)),"plays",ISNUMBER(SEARCH("theater/spaces", N3836)),"spaces")</f>
        <v>plays</v>
      </c>
      <c r="S3836" s="6">
        <f t="shared" si="298"/>
        <v>42143.445219907408</v>
      </c>
      <c r="T3836" s="6">
        <f t="shared" si="299"/>
        <v>42173.445219907408</v>
      </c>
    </row>
    <row r="3837" spans="1:20" ht="48" hidden="1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tr" cm="1">
        <f t="array" ref="R3837">_xlfn.IFS(ISNUMBER(SEARCH("film &amp; video/television", N3837)),"television",ISNUMBER(SEARCH("film &amp; video/animation", N3837)),"animation",ISNUMBER(SEARCH("film &amp; video/documentary", N3837)),"documentary",ISNUMBER(SEARCH("film &amp; video/drama", N3837)),"drama",ISNUMBER(SEARCH("film &amp; video/science fiction", N3837)),"science fiction",ISNUMBER(SEARCH("film &amp; video/shorts", N3837)),"shorts",ISNUMBER(SEARCH("food/food trucks", N3837)),"food trucks",ISNUMBER(SEARCH("food/restaurants", N3837)),"restaurants",ISNUMBER(SEARCH("food/small batch", N3837)),"small batch",ISNUMBER(SEARCH("games/mobile games", N3837)),"mobile games",ISNUMBER(SEARCH("games/tabletop games", N3837)),"tabletop games",ISNUMBER(SEARCH("games/video games", N3837)),"video games",ISNUMBER(SEARCH("music/classical music", N3837)),"classical music",ISNUMBER(SEARCH("music/electronic music", N3837)),"electronic music",ISNUMBER(SEARCH("music/faith", N3837)),"faith",ISNUMBER(SEARCH("music/indie rock", N3837)),"indie rock",ISNUMBER(SEARCH("music/jazz", N3837)),"jazz",ISNUMBER(SEARCH("music/metal", N3837)),"metal",ISNUMBER(SEARCH("music/pop", N3837)),"pop",ISNUMBER(SEARCH("music/rock", N3837)),"rock",ISNUMBER(SEARCH("music/world music", N3837)),"world music",ISNUMBER(SEARCH("journalism/audio", N3837)),"audio",ISNUMBER(SEARCH("photography/nature", N3837)),"nature",ISNUMBER(SEARCH("photography/people", N3837)),"people",ISNUMBER(SEARCH("photography/photobooks", N3837)),"photobooks",ISNUMBER(SEARCH("photography/places", N3837)),"places",ISNUMBER(SEARCH("publishing/art books", N3837)),"art books",ISNUMBER(SEARCH("publishing/children's books", N3837)),"children's books",ISNUMBER(SEARCH("publishing/fiction", N3837)),"fiction",ISNUMBER(SEARCH("publishing/nonfiction", N3837)),"nonfiction",ISNUMBER(SEARCH("publishing/radio &amp; podcasts", N3837)),"radio &amp; podcasts",ISNUMBER(SEARCH("publishing/translations", N3837)),"translations",ISNUMBER(SEARCH("technology/gadgets", N3837)),"gadgets",ISNUMBER(SEARCH("technology/hardware", N3837)),"hardware",ISNUMBER(SEARCH("technology/makerspaces", N3837)),"makerspaces",ISNUMBER(SEARCH("technology/space exploration", N3837)),"space exploration",ISNUMBER(SEARCH("technology/wearables", N3837)),"wearables",ISNUMBER(SEARCH("technology/web", N3837)),"web",ISNUMBER(SEARCH("theater/musical", N3837)),"musical",ISNUMBER(SEARCH("theater/plays", N3837)),"plays",ISNUMBER(SEARCH("theater/spaces", N3837)),"spaces")</f>
        <v>plays</v>
      </c>
      <c r="S3837" s="6">
        <f t="shared" si="298"/>
        <v>42460.94222222222</v>
      </c>
      <c r="T3837" s="6">
        <f t="shared" si="299"/>
        <v>42481.94222222222</v>
      </c>
    </row>
    <row r="3838" spans="1:20" ht="32" hidden="1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tr">
        <f t="shared" si="297"/>
        <v>theater</v>
      </c>
      <c r="R3838" t="str" cm="1">
        <f t="array" ref="R3838">_xlfn.IFS(ISNUMBER(SEARCH("film &amp; video/television", N3838)),"television",ISNUMBER(SEARCH("film &amp; video/animation", N3838)),"animation",ISNUMBER(SEARCH("film &amp; video/documentary", N3838)),"documentary",ISNUMBER(SEARCH("film &amp; video/drama", N3838)),"drama",ISNUMBER(SEARCH("film &amp; video/science fiction", N3838)),"science fiction",ISNUMBER(SEARCH("film &amp; video/shorts", N3838)),"shorts",ISNUMBER(SEARCH("food/food trucks", N3838)),"food trucks",ISNUMBER(SEARCH("food/restaurants", N3838)),"restaurants",ISNUMBER(SEARCH("food/small batch", N3838)),"small batch",ISNUMBER(SEARCH("games/mobile games", N3838)),"mobile games",ISNUMBER(SEARCH("games/tabletop games", N3838)),"tabletop games",ISNUMBER(SEARCH("games/video games", N3838)),"video games",ISNUMBER(SEARCH("music/classical music", N3838)),"classical music",ISNUMBER(SEARCH("music/electronic music", N3838)),"electronic music",ISNUMBER(SEARCH("music/faith", N3838)),"faith",ISNUMBER(SEARCH("music/indie rock", N3838)),"indie rock",ISNUMBER(SEARCH("music/jazz", N3838)),"jazz",ISNUMBER(SEARCH("music/metal", N3838)),"metal",ISNUMBER(SEARCH("music/pop", N3838)),"pop",ISNUMBER(SEARCH("music/rock", N3838)),"rock",ISNUMBER(SEARCH("music/world music", N3838)),"world music",ISNUMBER(SEARCH("journalism/audio", N3838)),"audio",ISNUMBER(SEARCH("photography/nature", N3838)),"nature",ISNUMBER(SEARCH("photography/people", N3838)),"people",ISNUMBER(SEARCH("photography/photobooks", N3838)),"photobooks",ISNUMBER(SEARCH("photography/places", N3838)),"places",ISNUMBER(SEARCH("publishing/art books", N3838)),"art books",ISNUMBER(SEARCH("publishing/children's books", N3838)),"children's books",ISNUMBER(SEARCH("publishing/fiction", N3838)),"fiction",ISNUMBER(SEARCH("publishing/nonfiction", N3838)),"nonfiction",ISNUMBER(SEARCH("publishing/radio &amp; podcasts", N3838)),"radio &amp; podcasts",ISNUMBER(SEARCH("publishing/translations", N3838)),"translations",ISNUMBER(SEARCH("technology/gadgets", N3838)),"gadgets",ISNUMBER(SEARCH("technology/hardware", N3838)),"hardware",ISNUMBER(SEARCH("technology/makerspaces", N3838)),"makerspaces",ISNUMBER(SEARCH("technology/space exploration", N3838)),"space exploration",ISNUMBER(SEARCH("technology/wearables", N3838)),"wearables",ISNUMBER(SEARCH("technology/web", N3838)),"web",ISNUMBER(SEARCH("theater/musical", N3838)),"musical",ISNUMBER(SEARCH("theater/plays", N3838)),"plays",ISNUMBER(SEARCH("theater/spaces", N3838)),"spaces")</f>
        <v>plays</v>
      </c>
      <c r="S3838" s="6">
        <f t="shared" si="298"/>
        <v>42553.926527777774</v>
      </c>
      <c r="T3838" s="6">
        <f t="shared" si="29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tr">
        <f t="shared" si="297"/>
        <v>theater</v>
      </c>
      <c r="R3839" t="str" cm="1">
        <f t="array" ref="R3839">_xlfn.IFS(ISNUMBER(SEARCH("film &amp; video/television", N3839)),"television",ISNUMBER(SEARCH("film &amp; video/animation", N3839)),"animation",ISNUMBER(SEARCH("film &amp; video/documentary", N3839)),"documentary",ISNUMBER(SEARCH("film &amp; video/drama", N3839)),"drama",ISNUMBER(SEARCH("film &amp; video/science fiction", N3839)),"science fiction",ISNUMBER(SEARCH("film &amp; video/shorts", N3839)),"shorts",ISNUMBER(SEARCH("food/food trucks", N3839)),"food trucks",ISNUMBER(SEARCH("food/restaurants", N3839)),"restaurants",ISNUMBER(SEARCH("food/small batch", N3839)),"small batch",ISNUMBER(SEARCH("games/mobile games", N3839)),"mobile games",ISNUMBER(SEARCH("games/tabletop games", N3839)),"tabletop games",ISNUMBER(SEARCH("games/video games", N3839)),"video games",ISNUMBER(SEARCH("music/classical music", N3839)),"classical music",ISNUMBER(SEARCH("music/electronic music", N3839)),"electronic music",ISNUMBER(SEARCH("music/faith", N3839)),"faith",ISNUMBER(SEARCH("music/indie rock", N3839)),"indie rock",ISNUMBER(SEARCH("music/jazz", N3839)),"jazz",ISNUMBER(SEARCH("music/metal", N3839)),"metal",ISNUMBER(SEARCH("music/pop", N3839)),"pop",ISNUMBER(SEARCH("music/rock", N3839)),"rock",ISNUMBER(SEARCH("music/world music", N3839)),"world music",ISNUMBER(SEARCH("journalism/audio", N3839)),"audio",ISNUMBER(SEARCH("photography/nature", N3839)),"nature",ISNUMBER(SEARCH("photography/people", N3839)),"people",ISNUMBER(SEARCH("photography/photobooks", N3839)),"photobooks",ISNUMBER(SEARCH("photography/places", N3839)),"places",ISNUMBER(SEARCH("publishing/art books", N3839)),"art books",ISNUMBER(SEARCH("publishing/children's books", N3839)),"children's books",ISNUMBER(SEARCH("publishing/fiction", N3839)),"fiction",ISNUMBER(SEARCH("publishing/nonfiction", N3839)),"nonfiction",ISNUMBER(SEARCH("publishing/radio &amp; podcasts", N3839)),"radio &amp; podcasts",ISNUMBER(SEARCH("publishing/translations", N3839)),"translations",ISNUMBER(SEARCH("technology/gadgets", N3839)),"gadgets",ISNUMBER(SEARCH("technology/hardware", N3839)),"hardware",ISNUMBER(SEARCH("technology/makerspaces", N3839)),"makerspaces",ISNUMBER(SEARCH("technology/space exploration", N3839)),"space exploration",ISNUMBER(SEARCH("technology/wearables", N3839)),"wearables",ISNUMBER(SEARCH("technology/web", N3839)),"web",ISNUMBER(SEARCH("theater/musical", N3839)),"musical",ISNUMBER(SEARCH("theater/plays", N3839)),"plays",ISNUMBER(SEARCH("theater/spaces", N3839)),"spaces")</f>
        <v>plays</v>
      </c>
      <c r="S3839" s="6">
        <f t="shared" si="298"/>
        <v>42152.765717592592</v>
      </c>
      <c r="T3839" s="6">
        <f t="shared" si="29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tr">
        <f t="shared" si="297"/>
        <v>theater</v>
      </c>
      <c r="R3840" t="str" cm="1">
        <f t="array" ref="R3840">_xlfn.IFS(ISNUMBER(SEARCH("film &amp; video/television", N3840)),"television",ISNUMBER(SEARCH("film &amp; video/animation", N3840)),"animation",ISNUMBER(SEARCH("film &amp; video/documentary", N3840)),"documentary",ISNUMBER(SEARCH("film &amp; video/drama", N3840)),"drama",ISNUMBER(SEARCH("film &amp; video/science fiction", N3840)),"science fiction",ISNUMBER(SEARCH("film &amp; video/shorts", N3840)),"shorts",ISNUMBER(SEARCH("food/food trucks", N3840)),"food trucks",ISNUMBER(SEARCH("food/restaurants", N3840)),"restaurants",ISNUMBER(SEARCH("food/small batch", N3840)),"small batch",ISNUMBER(SEARCH("games/mobile games", N3840)),"mobile games",ISNUMBER(SEARCH("games/tabletop games", N3840)),"tabletop games",ISNUMBER(SEARCH("games/video games", N3840)),"video games",ISNUMBER(SEARCH("music/classical music", N3840)),"classical music",ISNUMBER(SEARCH("music/electronic music", N3840)),"electronic music",ISNUMBER(SEARCH("music/faith", N3840)),"faith",ISNUMBER(SEARCH("music/indie rock", N3840)),"indie rock",ISNUMBER(SEARCH("music/jazz", N3840)),"jazz",ISNUMBER(SEARCH("music/metal", N3840)),"metal",ISNUMBER(SEARCH("music/pop", N3840)),"pop",ISNUMBER(SEARCH("music/rock", N3840)),"rock",ISNUMBER(SEARCH("music/world music", N3840)),"world music",ISNUMBER(SEARCH("journalism/audio", N3840)),"audio",ISNUMBER(SEARCH("photography/nature", N3840)),"nature",ISNUMBER(SEARCH("photography/people", N3840)),"people",ISNUMBER(SEARCH("photography/photobooks", N3840)),"photobooks",ISNUMBER(SEARCH("photography/places", N3840)),"places",ISNUMBER(SEARCH("publishing/art books", N3840)),"art books",ISNUMBER(SEARCH("publishing/children's books", N3840)),"children's books",ISNUMBER(SEARCH("publishing/fiction", N3840)),"fiction",ISNUMBER(SEARCH("publishing/nonfiction", N3840)),"nonfiction",ISNUMBER(SEARCH("publishing/radio &amp; podcasts", N3840)),"radio &amp; podcasts",ISNUMBER(SEARCH("publishing/translations", N3840)),"translations",ISNUMBER(SEARCH("technology/gadgets", N3840)),"gadgets",ISNUMBER(SEARCH("technology/hardware", N3840)),"hardware",ISNUMBER(SEARCH("technology/makerspaces", N3840)),"makerspaces",ISNUMBER(SEARCH("technology/space exploration", N3840)),"space exploration",ISNUMBER(SEARCH("technology/wearables", N3840)),"wearables",ISNUMBER(SEARCH("technology/web", N3840)),"web",ISNUMBER(SEARCH("theater/musical", N3840)),"musical",ISNUMBER(SEARCH("theater/plays", N3840)),"plays",ISNUMBER(SEARCH("theater/spaces", N3840)),"spaces")</f>
        <v>plays</v>
      </c>
      <c r="S3840" s="6">
        <f t="shared" si="298"/>
        <v>42116.710752314815</v>
      </c>
      <c r="T3840" s="6">
        <f t="shared" si="299"/>
        <v>42146.710752314815</v>
      </c>
    </row>
    <row r="3841" spans="1:20" ht="48" hidden="1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tr">
        <f t="shared" si="297"/>
        <v>theater</v>
      </c>
      <c r="R3841" t="str" cm="1">
        <f t="array" ref="R3841">_xlfn.IFS(ISNUMBER(SEARCH("film &amp; video/television", N3841)),"television",ISNUMBER(SEARCH("film &amp; video/animation", N3841)),"animation",ISNUMBER(SEARCH("film &amp; video/documentary", N3841)),"documentary",ISNUMBER(SEARCH("film &amp; video/drama", N3841)),"drama",ISNUMBER(SEARCH("film &amp; video/science fiction", N3841)),"science fiction",ISNUMBER(SEARCH("film &amp; video/shorts", N3841)),"shorts",ISNUMBER(SEARCH("food/food trucks", N3841)),"food trucks",ISNUMBER(SEARCH("food/restaurants", N3841)),"restaurants",ISNUMBER(SEARCH("food/small batch", N3841)),"small batch",ISNUMBER(SEARCH("games/mobile games", N3841)),"mobile games",ISNUMBER(SEARCH("games/tabletop games", N3841)),"tabletop games",ISNUMBER(SEARCH("games/video games", N3841)),"video games",ISNUMBER(SEARCH("music/classical music", N3841)),"classical music",ISNUMBER(SEARCH("music/electronic music", N3841)),"electronic music",ISNUMBER(SEARCH("music/faith", N3841)),"faith",ISNUMBER(SEARCH("music/indie rock", N3841)),"indie rock",ISNUMBER(SEARCH("music/jazz", N3841)),"jazz",ISNUMBER(SEARCH("music/metal", N3841)),"metal",ISNUMBER(SEARCH("music/pop", N3841)),"pop",ISNUMBER(SEARCH("music/rock", N3841)),"rock",ISNUMBER(SEARCH("music/world music", N3841)),"world music",ISNUMBER(SEARCH("journalism/audio", N3841)),"audio",ISNUMBER(SEARCH("photography/nature", N3841)),"nature",ISNUMBER(SEARCH("photography/people", N3841)),"people",ISNUMBER(SEARCH("photography/photobooks", N3841)),"photobooks",ISNUMBER(SEARCH("photography/places", N3841)),"places",ISNUMBER(SEARCH("publishing/art books", N3841)),"art books",ISNUMBER(SEARCH("publishing/children's books", N3841)),"children's books",ISNUMBER(SEARCH("publishing/fiction", N3841)),"fiction",ISNUMBER(SEARCH("publishing/nonfiction", N3841)),"nonfiction",ISNUMBER(SEARCH("publishing/radio &amp; podcasts", N3841)),"radio &amp; podcasts",ISNUMBER(SEARCH("publishing/translations", N3841)),"translations",ISNUMBER(SEARCH("technology/gadgets", N3841)),"gadgets",ISNUMBER(SEARCH("technology/hardware", N3841)),"hardware",ISNUMBER(SEARCH("technology/makerspaces", N3841)),"makerspaces",ISNUMBER(SEARCH("technology/space exploration", N3841)),"space exploration",ISNUMBER(SEARCH("technology/wearables", N3841)),"wearables",ISNUMBER(SEARCH("technology/web", N3841)),"web",ISNUMBER(SEARCH("theater/musical", N3841)),"musical",ISNUMBER(SEARCH("theater/plays", N3841)),"plays",ISNUMBER(SEARCH("theater/spaces", N3841)),"spaces")</f>
        <v>plays</v>
      </c>
      <c r="S3841" s="6">
        <f t="shared" si="298"/>
        <v>42155.142638888887</v>
      </c>
      <c r="T3841" s="6">
        <f t="shared" si="299"/>
        <v>42215.142638888887</v>
      </c>
    </row>
    <row r="3842" spans="1:20" ht="48" hidden="1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tr">
        <f t="shared" si="297"/>
        <v>theater</v>
      </c>
      <c r="R3842" t="str" cm="1">
        <f t="array" ref="R3842">_xlfn.IFS(ISNUMBER(SEARCH("film &amp; video/television", N3842)),"television",ISNUMBER(SEARCH("film &amp; video/animation", N3842)),"animation",ISNUMBER(SEARCH("film &amp; video/documentary", N3842)),"documentary",ISNUMBER(SEARCH("film &amp; video/drama", N3842)),"drama",ISNUMBER(SEARCH("film &amp; video/science fiction", N3842)),"science fiction",ISNUMBER(SEARCH("film &amp; video/shorts", N3842)),"shorts",ISNUMBER(SEARCH("food/food trucks", N3842)),"food trucks",ISNUMBER(SEARCH("food/restaurants", N3842)),"restaurants",ISNUMBER(SEARCH("food/small batch", N3842)),"small batch",ISNUMBER(SEARCH("games/mobile games", N3842)),"mobile games",ISNUMBER(SEARCH("games/tabletop games", N3842)),"tabletop games",ISNUMBER(SEARCH("games/video games", N3842)),"video games",ISNUMBER(SEARCH("music/classical music", N3842)),"classical music",ISNUMBER(SEARCH("music/electronic music", N3842)),"electronic music",ISNUMBER(SEARCH("music/faith", N3842)),"faith",ISNUMBER(SEARCH("music/indie rock", N3842)),"indie rock",ISNUMBER(SEARCH("music/jazz", N3842)),"jazz",ISNUMBER(SEARCH("music/metal", N3842)),"metal",ISNUMBER(SEARCH("music/pop", N3842)),"pop",ISNUMBER(SEARCH("music/rock", N3842)),"rock",ISNUMBER(SEARCH("music/world music", N3842)),"world music",ISNUMBER(SEARCH("journalism/audio", N3842)),"audio",ISNUMBER(SEARCH("photography/nature", N3842)),"nature",ISNUMBER(SEARCH("photography/people", N3842)),"people",ISNUMBER(SEARCH("photography/photobooks", N3842)),"photobooks",ISNUMBER(SEARCH("photography/places", N3842)),"places",ISNUMBER(SEARCH("publishing/art books", N3842)),"art books",ISNUMBER(SEARCH("publishing/children's books", N3842)),"children's books",ISNUMBER(SEARCH("publishing/fiction", N3842)),"fiction",ISNUMBER(SEARCH("publishing/nonfiction", N3842)),"nonfiction",ISNUMBER(SEARCH("publishing/radio &amp; podcasts", N3842)),"radio &amp; podcasts",ISNUMBER(SEARCH("publishing/translations", N3842)),"translations",ISNUMBER(SEARCH("technology/gadgets", N3842)),"gadgets",ISNUMBER(SEARCH("technology/hardware", N3842)),"hardware",ISNUMBER(SEARCH("technology/makerspaces", N3842)),"makerspaces",ISNUMBER(SEARCH("technology/space exploration", N3842)),"space exploration",ISNUMBER(SEARCH("technology/wearables", N3842)),"wearables",ISNUMBER(SEARCH("technology/web", N3842)),"web",ISNUMBER(SEARCH("theater/musical", N3842)),"musical",ISNUMBER(SEARCH("theater/plays", N3842)),"plays",ISNUMBER(SEARCH("theater/spaces", N3842)),"spaces")</f>
        <v>plays</v>
      </c>
      <c r="S3842" s="6">
        <f t="shared" si="298"/>
        <v>42432.701724537037</v>
      </c>
      <c r="T3842" s="6">
        <f t="shared" si="299"/>
        <v>42457.660057870366</v>
      </c>
    </row>
    <row r="3843" spans="1:20" ht="48" hidden="1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(E3843/D3843)*100</f>
        <v>8.7200000000000006</v>
      </c>
      <c r="P3843">
        <f t="shared" ref="P3843:P3906" si="301">(E3843/L3843)</f>
        <v>25.647058823529413</v>
      </c>
      <c r="Q3843" t="str">
        <f t="shared" ref="Q3843:Q3906" si="302">_xlfn.IFS(ISNUMBER(SEARCH("film &amp; video", N3843)),"film &amp; video",ISNUMBER(SEARCH("food", N3843)),"food",ISNUMBER(SEARCH("games", N3843)),"games",ISNUMBER(SEARCH("journalism", N3843)),"journalism",ISNUMBER(SEARCH("music", N3843)),"music",ISNUMBER(SEARCH("photography", N3843)),"photography",ISNUMBER(SEARCH("publishing", N3843)),"publishing",ISNUMBER(SEARCH("technology", N3843)),"technology",ISNUMBER(SEARCH("theater", N3843)),"theater")</f>
        <v>theater</v>
      </c>
      <c r="R3843" t="str" cm="1">
        <f t="array" ref="R3843">_xlfn.IFS(ISNUMBER(SEARCH("film &amp; video/television", N3843)),"television",ISNUMBER(SEARCH("film &amp; video/animation", N3843)),"animation",ISNUMBER(SEARCH("film &amp; video/documentary", N3843)),"documentary",ISNUMBER(SEARCH("film &amp; video/drama", N3843)),"drama",ISNUMBER(SEARCH("film &amp; video/science fiction", N3843)),"science fiction",ISNUMBER(SEARCH("film &amp; video/shorts", N3843)),"shorts",ISNUMBER(SEARCH("food/food trucks", N3843)),"food trucks",ISNUMBER(SEARCH("food/restaurants", N3843)),"restaurants",ISNUMBER(SEARCH("food/small batch", N3843)),"small batch",ISNUMBER(SEARCH("games/mobile games", N3843)),"mobile games",ISNUMBER(SEARCH("games/tabletop games", N3843)),"tabletop games",ISNUMBER(SEARCH("games/video games", N3843)),"video games",ISNUMBER(SEARCH("music/classical music", N3843)),"classical music",ISNUMBER(SEARCH("music/electronic music", N3843)),"electronic music",ISNUMBER(SEARCH("music/faith", N3843)),"faith",ISNUMBER(SEARCH("music/indie rock", N3843)),"indie rock",ISNUMBER(SEARCH("music/jazz", N3843)),"jazz",ISNUMBER(SEARCH("music/metal", N3843)),"metal",ISNUMBER(SEARCH("music/pop", N3843)),"pop",ISNUMBER(SEARCH("music/rock", N3843)),"rock",ISNUMBER(SEARCH("music/world music", N3843)),"world music",ISNUMBER(SEARCH("journalism/audio", N3843)),"audio",ISNUMBER(SEARCH("photography/nature", N3843)),"nature",ISNUMBER(SEARCH("photography/people", N3843)),"people",ISNUMBER(SEARCH("photography/photobooks", N3843)),"photobooks",ISNUMBER(SEARCH("photography/places", N3843)),"places",ISNUMBER(SEARCH("publishing/art books", N3843)),"art books",ISNUMBER(SEARCH("publishing/children's books", N3843)),"children's books",ISNUMBER(SEARCH("publishing/fiction", N3843)),"fiction",ISNUMBER(SEARCH("publishing/nonfiction", N3843)),"nonfiction",ISNUMBER(SEARCH("publishing/radio &amp; podcasts", N3843)),"radio &amp; podcasts",ISNUMBER(SEARCH("publishing/translations", N3843)),"translations",ISNUMBER(SEARCH("technology/gadgets", N3843)),"gadgets",ISNUMBER(SEARCH("technology/hardware", N3843)),"hardware",ISNUMBER(SEARCH("technology/makerspaces", N3843)),"makerspaces",ISNUMBER(SEARCH("technology/space exploration", N3843)),"space exploration",ISNUMBER(SEARCH("technology/wearables", N3843)),"wearables",ISNUMBER(SEARCH("technology/web", N3843)),"web",ISNUMBER(SEARCH("theater/musical", N3843)),"musical",ISNUMBER(SEARCH("theater/plays", N3843)),"plays",ISNUMBER(SEARCH("theater/spaces", N3843)),"spaces")</f>
        <v>plays</v>
      </c>
      <c r="S3843" s="6">
        <f t="shared" ref="S3843:S3906" si="303">(((J3843/60)/60)/24)+DATE(1970,1,1)</f>
        <v>41780.785729166666</v>
      </c>
      <c r="T3843" s="6">
        <f t="shared" ref="T3843:T3906" si="304">(((I3843/60)/60)/24)+DATE(1970,1,1)</f>
        <v>41840.785729166666</v>
      </c>
    </row>
    <row r="3844" spans="1:20" ht="48" hidden="1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tr">
        <f t="shared" si="302"/>
        <v>theater</v>
      </c>
      <c r="R3844" t="str" cm="1">
        <f t="array" ref="R3844">_xlfn.IFS(ISNUMBER(SEARCH("film &amp; video/television", N3844)),"television",ISNUMBER(SEARCH("film &amp; video/animation", N3844)),"animation",ISNUMBER(SEARCH("film &amp; video/documentary", N3844)),"documentary",ISNUMBER(SEARCH("film &amp; video/drama", N3844)),"drama",ISNUMBER(SEARCH("film &amp; video/science fiction", N3844)),"science fiction",ISNUMBER(SEARCH("film &amp; video/shorts", N3844)),"shorts",ISNUMBER(SEARCH("food/food trucks", N3844)),"food trucks",ISNUMBER(SEARCH("food/restaurants", N3844)),"restaurants",ISNUMBER(SEARCH("food/small batch", N3844)),"small batch",ISNUMBER(SEARCH("games/mobile games", N3844)),"mobile games",ISNUMBER(SEARCH("games/tabletop games", N3844)),"tabletop games",ISNUMBER(SEARCH("games/video games", N3844)),"video games",ISNUMBER(SEARCH("music/classical music", N3844)),"classical music",ISNUMBER(SEARCH("music/electronic music", N3844)),"electronic music",ISNUMBER(SEARCH("music/faith", N3844)),"faith",ISNUMBER(SEARCH("music/indie rock", N3844)),"indie rock",ISNUMBER(SEARCH("music/jazz", N3844)),"jazz",ISNUMBER(SEARCH("music/metal", N3844)),"metal",ISNUMBER(SEARCH("music/pop", N3844)),"pop",ISNUMBER(SEARCH("music/rock", N3844)),"rock",ISNUMBER(SEARCH("music/world music", N3844)),"world music",ISNUMBER(SEARCH("journalism/audio", N3844)),"audio",ISNUMBER(SEARCH("photography/nature", N3844)),"nature",ISNUMBER(SEARCH("photography/people", N3844)),"people",ISNUMBER(SEARCH("photography/photobooks", N3844)),"photobooks",ISNUMBER(SEARCH("photography/places", N3844)),"places",ISNUMBER(SEARCH("publishing/art books", N3844)),"art books",ISNUMBER(SEARCH("publishing/children's books", N3844)),"children's books",ISNUMBER(SEARCH("publishing/fiction", N3844)),"fiction",ISNUMBER(SEARCH("publishing/nonfiction", N3844)),"nonfiction",ISNUMBER(SEARCH("publishing/radio &amp; podcasts", N3844)),"radio &amp; podcasts",ISNUMBER(SEARCH("publishing/translations", N3844)),"translations",ISNUMBER(SEARCH("technology/gadgets", N3844)),"gadgets",ISNUMBER(SEARCH("technology/hardware", N3844)),"hardware",ISNUMBER(SEARCH("technology/makerspaces", N3844)),"makerspaces",ISNUMBER(SEARCH("technology/space exploration", N3844)),"space exploration",ISNUMBER(SEARCH("technology/wearables", N3844)),"wearables",ISNUMBER(SEARCH("technology/web", N3844)),"web",ISNUMBER(SEARCH("theater/musical", N3844)),"musical",ISNUMBER(SEARCH("theater/plays", N3844)),"plays",ISNUMBER(SEARCH("theater/spaces", N3844)),"spaces")</f>
        <v>plays</v>
      </c>
      <c r="S3844" s="6">
        <f t="shared" si="303"/>
        <v>41740.493657407409</v>
      </c>
      <c r="T3844" s="6">
        <f t="shared" si="304"/>
        <v>41770.493657407409</v>
      </c>
    </row>
    <row r="3845" spans="1:20" ht="48" hidden="1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tr">
        <f t="shared" si="302"/>
        <v>theater</v>
      </c>
      <c r="R3845" t="str" cm="1">
        <f t="array" ref="R3845">_xlfn.IFS(ISNUMBER(SEARCH("film &amp; video/television", N3845)),"television",ISNUMBER(SEARCH("film &amp; video/animation", N3845)),"animation",ISNUMBER(SEARCH("film &amp; video/documentary", N3845)),"documentary",ISNUMBER(SEARCH("film &amp; video/drama", N3845)),"drama",ISNUMBER(SEARCH("film &amp; video/science fiction", N3845)),"science fiction",ISNUMBER(SEARCH("film &amp; video/shorts", N3845)),"shorts",ISNUMBER(SEARCH("food/food trucks", N3845)),"food trucks",ISNUMBER(SEARCH("food/restaurants", N3845)),"restaurants",ISNUMBER(SEARCH("food/small batch", N3845)),"small batch",ISNUMBER(SEARCH("games/mobile games", N3845)),"mobile games",ISNUMBER(SEARCH("games/tabletop games", N3845)),"tabletop games",ISNUMBER(SEARCH("games/video games", N3845)),"video games",ISNUMBER(SEARCH("music/classical music", N3845)),"classical music",ISNUMBER(SEARCH("music/electronic music", N3845)),"electronic music",ISNUMBER(SEARCH("music/faith", N3845)),"faith",ISNUMBER(SEARCH("music/indie rock", N3845)),"indie rock",ISNUMBER(SEARCH("music/jazz", N3845)),"jazz",ISNUMBER(SEARCH("music/metal", N3845)),"metal",ISNUMBER(SEARCH("music/pop", N3845)),"pop",ISNUMBER(SEARCH("music/rock", N3845)),"rock",ISNUMBER(SEARCH("music/world music", N3845)),"world music",ISNUMBER(SEARCH("journalism/audio", N3845)),"audio",ISNUMBER(SEARCH("photography/nature", N3845)),"nature",ISNUMBER(SEARCH("photography/people", N3845)),"people",ISNUMBER(SEARCH("photography/photobooks", N3845)),"photobooks",ISNUMBER(SEARCH("photography/places", N3845)),"places",ISNUMBER(SEARCH("publishing/art books", N3845)),"art books",ISNUMBER(SEARCH("publishing/children's books", N3845)),"children's books",ISNUMBER(SEARCH("publishing/fiction", N3845)),"fiction",ISNUMBER(SEARCH("publishing/nonfiction", N3845)),"nonfiction",ISNUMBER(SEARCH("publishing/radio &amp; podcasts", N3845)),"radio &amp; podcasts",ISNUMBER(SEARCH("publishing/translations", N3845)),"translations",ISNUMBER(SEARCH("technology/gadgets", N3845)),"gadgets",ISNUMBER(SEARCH("technology/hardware", N3845)),"hardware",ISNUMBER(SEARCH("technology/makerspaces", N3845)),"makerspaces",ISNUMBER(SEARCH("technology/space exploration", N3845)),"space exploration",ISNUMBER(SEARCH("technology/wearables", N3845)),"wearables",ISNUMBER(SEARCH("technology/web", N3845)),"web",ISNUMBER(SEARCH("theater/musical", N3845)),"musical",ISNUMBER(SEARCH("theater/plays", N3845)),"plays",ISNUMBER(SEARCH("theater/spaces", N3845)),"spaces")</f>
        <v>plays</v>
      </c>
      <c r="S3845" s="6">
        <f t="shared" si="303"/>
        <v>41766.072500000002</v>
      </c>
      <c r="T3845" s="6">
        <f t="shared" si="304"/>
        <v>41791.072500000002</v>
      </c>
    </row>
    <row r="3846" spans="1:20" ht="48" hidden="1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tr">
        <f t="shared" si="302"/>
        <v>theater</v>
      </c>
      <c r="R3846" t="str" cm="1">
        <f t="array" ref="R3846">_xlfn.IFS(ISNUMBER(SEARCH("film &amp; video/television", N3846)),"television",ISNUMBER(SEARCH("film &amp; video/animation", N3846)),"animation",ISNUMBER(SEARCH("film &amp; video/documentary", N3846)),"documentary",ISNUMBER(SEARCH("film &amp; video/drama", N3846)),"drama",ISNUMBER(SEARCH("film &amp; video/science fiction", N3846)),"science fiction",ISNUMBER(SEARCH("film &amp; video/shorts", N3846)),"shorts",ISNUMBER(SEARCH("food/food trucks", N3846)),"food trucks",ISNUMBER(SEARCH("food/restaurants", N3846)),"restaurants",ISNUMBER(SEARCH("food/small batch", N3846)),"small batch",ISNUMBER(SEARCH("games/mobile games", N3846)),"mobile games",ISNUMBER(SEARCH("games/tabletop games", N3846)),"tabletop games",ISNUMBER(SEARCH("games/video games", N3846)),"video games",ISNUMBER(SEARCH("music/classical music", N3846)),"classical music",ISNUMBER(SEARCH("music/electronic music", N3846)),"electronic music",ISNUMBER(SEARCH("music/faith", N3846)),"faith",ISNUMBER(SEARCH("music/indie rock", N3846)),"indie rock",ISNUMBER(SEARCH("music/jazz", N3846)),"jazz",ISNUMBER(SEARCH("music/metal", N3846)),"metal",ISNUMBER(SEARCH("music/pop", N3846)),"pop",ISNUMBER(SEARCH("music/rock", N3846)),"rock",ISNUMBER(SEARCH("music/world music", N3846)),"world music",ISNUMBER(SEARCH("journalism/audio", N3846)),"audio",ISNUMBER(SEARCH("photography/nature", N3846)),"nature",ISNUMBER(SEARCH("photography/people", N3846)),"people",ISNUMBER(SEARCH("photography/photobooks", N3846)),"photobooks",ISNUMBER(SEARCH("photography/places", N3846)),"places",ISNUMBER(SEARCH("publishing/art books", N3846)),"art books",ISNUMBER(SEARCH("publishing/children's books", N3846)),"children's books",ISNUMBER(SEARCH("publishing/fiction", N3846)),"fiction",ISNUMBER(SEARCH("publishing/nonfiction", N3846)),"nonfiction",ISNUMBER(SEARCH("publishing/radio &amp; podcasts", N3846)),"radio &amp; podcasts",ISNUMBER(SEARCH("publishing/translations", N3846)),"translations",ISNUMBER(SEARCH("technology/gadgets", N3846)),"gadgets",ISNUMBER(SEARCH("technology/hardware", N3846)),"hardware",ISNUMBER(SEARCH("technology/makerspaces", N3846)),"makerspaces",ISNUMBER(SEARCH("technology/space exploration", N3846)),"space exploration",ISNUMBER(SEARCH("technology/wearables", N3846)),"wearables",ISNUMBER(SEARCH("technology/web", N3846)),"web",ISNUMBER(SEARCH("theater/musical", N3846)),"musical",ISNUMBER(SEARCH("theater/plays", N3846)),"plays",ISNUMBER(SEARCH("theater/spaces", N3846)),"spaces")</f>
        <v>plays</v>
      </c>
      <c r="S3846" s="6">
        <f t="shared" si="303"/>
        <v>41766.617291666669</v>
      </c>
      <c r="T3846" s="6">
        <f t="shared" si="304"/>
        <v>41793.290972222225</v>
      </c>
    </row>
    <row r="3847" spans="1:20" ht="64" hidden="1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tr">
        <f t="shared" si="302"/>
        <v>theater</v>
      </c>
      <c r="R3847" t="str" cm="1">
        <f t="array" ref="R3847">_xlfn.IFS(ISNUMBER(SEARCH("film &amp; video/television", N3847)),"television",ISNUMBER(SEARCH("film &amp; video/animation", N3847)),"animation",ISNUMBER(SEARCH("film &amp; video/documentary", N3847)),"documentary",ISNUMBER(SEARCH("film &amp; video/drama", N3847)),"drama",ISNUMBER(SEARCH("film &amp; video/science fiction", N3847)),"science fiction",ISNUMBER(SEARCH("film &amp; video/shorts", N3847)),"shorts",ISNUMBER(SEARCH("food/food trucks", N3847)),"food trucks",ISNUMBER(SEARCH("food/restaurants", N3847)),"restaurants",ISNUMBER(SEARCH("food/small batch", N3847)),"small batch",ISNUMBER(SEARCH("games/mobile games", N3847)),"mobile games",ISNUMBER(SEARCH("games/tabletop games", N3847)),"tabletop games",ISNUMBER(SEARCH("games/video games", N3847)),"video games",ISNUMBER(SEARCH("music/classical music", N3847)),"classical music",ISNUMBER(SEARCH("music/electronic music", N3847)),"electronic music",ISNUMBER(SEARCH("music/faith", N3847)),"faith",ISNUMBER(SEARCH("music/indie rock", N3847)),"indie rock",ISNUMBER(SEARCH("music/jazz", N3847)),"jazz",ISNUMBER(SEARCH("music/metal", N3847)),"metal",ISNUMBER(SEARCH("music/pop", N3847)),"pop",ISNUMBER(SEARCH("music/rock", N3847)),"rock",ISNUMBER(SEARCH("music/world music", N3847)),"world music",ISNUMBER(SEARCH("journalism/audio", N3847)),"audio",ISNUMBER(SEARCH("photography/nature", N3847)),"nature",ISNUMBER(SEARCH("photography/people", N3847)),"people",ISNUMBER(SEARCH("photography/photobooks", N3847)),"photobooks",ISNUMBER(SEARCH("photography/places", N3847)),"places",ISNUMBER(SEARCH("publishing/art books", N3847)),"art books",ISNUMBER(SEARCH("publishing/children's books", N3847)),"children's books",ISNUMBER(SEARCH("publishing/fiction", N3847)),"fiction",ISNUMBER(SEARCH("publishing/nonfiction", N3847)),"nonfiction",ISNUMBER(SEARCH("publishing/radio &amp; podcasts", N3847)),"radio &amp; podcasts",ISNUMBER(SEARCH("publishing/translations", N3847)),"translations",ISNUMBER(SEARCH("technology/gadgets", N3847)),"gadgets",ISNUMBER(SEARCH("technology/hardware", N3847)),"hardware",ISNUMBER(SEARCH("technology/makerspaces", N3847)),"makerspaces",ISNUMBER(SEARCH("technology/space exploration", N3847)),"space exploration",ISNUMBER(SEARCH("technology/wearables", N3847)),"wearables",ISNUMBER(SEARCH("technology/web", N3847)),"web",ISNUMBER(SEARCH("theater/musical", N3847)),"musical",ISNUMBER(SEARCH("theater/plays", N3847)),"plays",ISNUMBER(SEARCH("theater/spaces", N3847)),"spaces")</f>
        <v>plays</v>
      </c>
      <c r="S3847" s="6">
        <f t="shared" si="303"/>
        <v>42248.627013888887</v>
      </c>
      <c r="T3847" s="6">
        <f t="shared" si="304"/>
        <v>42278.627013888887</v>
      </c>
    </row>
    <row r="3848" spans="1:20" ht="48" hidden="1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tr">
        <f t="shared" si="302"/>
        <v>theater</v>
      </c>
      <c r="R3848" t="str" cm="1">
        <f t="array" ref="R3848">_xlfn.IFS(ISNUMBER(SEARCH("film &amp; video/television", N3848)),"television",ISNUMBER(SEARCH("film &amp; video/animation", N3848)),"animation",ISNUMBER(SEARCH("film &amp; video/documentary", N3848)),"documentary",ISNUMBER(SEARCH("film &amp; video/drama", N3848)),"drama",ISNUMBER(SEARCH("film &amp; video/science fiction", N3848)),"science fiction",ISNUMBER(SEARCH("film &amp; video/shorts", N3848)),"shorts",ISNUMBER(SEARCH("food/food trucks", N3848)),"food trucks",ISNUMBER(SEARCH("food/restaurants", N3848)),"restaurants",ISNUMBER(SEARCH("food/small batch", N3848)),"small batch",ISNUMBER(SEARCH("games/mobile games", N3848)),"mobile games",ISNUMBER(SEARCH("games/tabletop games", N3848)),"tabletop games",ISNUMBER(SEARCH("games/video games", N3848)),"video games",ISNUMBER(SEARCH("music/classical music", N3848)),"classical music",ISNUMBER(SEARCH("music/electronic music", N3848)),"electronic music",ISNUMBER(SEARCH("music/faith", N3848)),"faith",ISNUMBER(SEARCH("music/indie rock", N3848)),"indie rock",ISNUMBER(SEARCH("music/jazz", N3848)),"jazz",ISNUMBER(SEARCH("music/metal", N3848)),"metal",ISNUMBER(SEARCH("music/pop", N3848)),"pop",ISNUMBER(SEARCH("music/rock", N3848)),"rock",ISNUMBER(SEARCH("music/world music", N3848)),"world music",ISNUMBER(SEARCH("journalism/audio", N3848)),"audio",ISNUMBER(SEARCH("photography/nature", N3848)),"nature",ISNUMBER(SEARCH("photography/people", N3848)),"people",ISNUMBER(SEARCH("photography/photobooks", N3848)),"photobooks",ISNUMBER(SEARCH("photography/places", N3848)),"places",ISNUMBER(SEARCH("publishing/art books", N3848)),"art books",ISNUMBER(SEARCH("publishing/children's books", N3848)),"children's books",ISNUMBER(SEARCH("publishing/fiction", N3848)),"fiction",ISNUMBER(SEARCH("publishing/nonfiction", N3848)),"nonfiction",ISNUMBER(SEARCH("publishing/radio &amp; podcasts", N3848)),"radio &amp; podcasts",ISNUMBER(SEARCH("publishing/translations", N3848)),"translations",ISNUMBER(SEARCH("technology/gadgets", N3848)),"gadgets",ISNUMBER(SEARCH("technology/hardware", N3848)),"hardware",ISNUMBER(SEARCH("technology/makerspaces", N3848)),"makerspaces",ISNUMBER(SEARCH("technology/space exploration", N3848)),"space exploration",ISNUMBER(SEARCH("technology/wearables", N3848)),"wearables",ISNUMBER(SEARCH("technology/web", N3848)),"web",ISNUMBER(SEARCH("theater/musical", N3848)),"musical",ISNUMBER(SEARCH("theater/plays", N3848)),"plays",ISNUMBER(SEARCH("theater/spaces", N3848)),"spaces")</f>
        <v>plays</v>
      </c>
      <c r="S3848" s="6">
        <f t="shared" si="303"/>
        <v>41885.221550925926</v>
      </c>
      <c r="T3848" s="6">
        <f t="shared" si="304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tr">
        <f t="shared" si="302"/>
        <v>theater</v>
      </c>
      <c r="R3849" t="str" cm="1">
        <f t="array" ref="R3849">_xlfn.IFS(ISNUMBER(SEARCH("film &amp; video/television", N3849)),"television",ISNUMBER(SEARCH("film &amp; video/animation", N3849)),"animation",ISNUMBER(SEARCH("film &amp; video/documentary", N3849)),"documentary",ISNUMBER(SEARCH("film &amp; video/drama", N3849)),"drama",ISNUMBER(SEARCH("film &amp; video/science fiction", N3849)),"science fiction",ISNUMBER(SEARCH("film &amp; video/shorts", N3849)),"shorts",ISNUMBER(SEARCH("food/food trucks", N3849)),"food trucks",ISNUMBER(SEARCH("food/restaurants", N3849)),"restaurants",ISNUMBER(SEARCH("food/small batch", N3849)),"small batch",ISNUMBER(SEARCH("games/mobile games", N3849)),"mobile games",ISNUMBER(SEARCH("games/tabletop games", N3849)),"tabletop games",ISNUMBER(SEARCH("games/video games", N3849)),"video games",ISNUMBER(SEARCH("music/classical music", N3849)),"classical music",ISNUMBER(SEARCH("music/electronic music", N3849)),"electronic music",ISNUMBER(SEARCH("music/faith", N3849)),"faith",ISNUMBER(SEARCH("music/indie rock", N3849)),"indie rock",ISNUMBER(SEARCH("music/jazz", N3849)),"jazz",ISNUMBER(SEARCH("music/metal", N3849)),"metal",ISNUMBER(SEARCH("music/pop", N3849)),"pop",ISNUMBER(SEARCH("music/rock", N3849)),"rock",ISNUMBER(SEARCH("music/world music", N3849)),"world music",ISNUMBER(SEARCH("journalism/audio", N3849)),"audio",ISNUMBER(SEARCH("photography/nature", N3849)),"nature",ISNUMBER(SEARCH("photography/people", N3849)),"people",ISNUMBER(SEARCH("photography/photobooks", N3849)),"photobooks",ISNUMBER(SEARCH("photography/places", N3849)),"places",ISNUMBER(SEARCH("publishing/art books", N3849)),"art books",ISNUMBER(SEARCH("publishing/children's books", N3849)),"children's books",ISNUMBER(SEARCH("publishing/fiction", N3849)),"fiction",ISNUMBER(SEARCH("publishing/nonfiction", N3849)),"nonfiction",ISNUMBER(SEARCH("publishing/radio &amp; podcasts", N3849)),"radio &amp; podcasts",ISNUMBER(SEARCH("publishing/translations", N3849)),"translations",ISNUMBER(SEARCH("technology/gadgets", N3849)),"gadgets",ISNUMBER(SEARCH("technology/hardware", N3849)),"hardware",ISNUMBER(SEARCH("technology/makerspaces", N3849)),"makerspaces",ISNUMBER(SEARCH("technology/space exploration", N3849)),"space exploration",ISNUMBER(SEARCH("technology/wearables", N3849)),"wearables",ISNUMBER(SEARCH("technology/web", N3849)),"web",ISNUMBER(SEARCH("theater/musical", N3849)),"musical",ISNUMBER(SEARCH("theater/plays", N3849)),"plays",ISNUMBER(SEARCH("theater/spaces", N3849)),"spaces")</f>
        <v>plays</v>
      </c>
      <c r="S3849" s="6">
        <f t="shared" si="303"/>
        <v>42159.224432870367</v>
      </c>
      <c r="T3849" s="6">
        <f t="shared" si="304"/>
        <v>42204.224432870367</v>
      </c>
    </row>
    <row r="3850" spans="1:20" ht="48" hidden="1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tr">
        <f t="shared" si="302"/>
        <v>theater</v>
      </c>
      <c r="R3850" t="str" cm="1">
        <f t="array" ref="R3850">_xlfn.IFS(ISNUMBER(SEARCH("film &amp; video/television", N3850)),"television",ISNUMBER(SEARCH("film &amp; video/animation", N3850)),"animation",ISNUMBER(SEARCH("film &amp; video/documentary", N3850)),"documentary",ISNUMBER(SEARCH("film &amp; video/drama", N3850)),"drama",ISNUMBER(SEARCH("film &amp; video/science fiction", N3850)),"science fiction",ISNUMBER(SEARCH("film &amp; video/shorts", N3850)),"shorts",ISNUMBER(SEARCH("food/food trucks", N3850)),"food trucks",ISNUMBER(SEARCH("food/restaurants", N3850)),"restaurants",ISNUMBER(SEARCH("food/small batch", N3850)),"small batch",ISNUMBER(SEARCH("games/mobile games", N3850)),"mobile games",ISNUMBER(SEARCH("games/tabletop games", N3850)),"tabletop games",ISNUMBER(SEARCH("games/video games", N3850)),"video games",ISNUMBER(SEARCH("music/classical music", N3850)),"classical music",ISNUMBER(SEARCH("music/electronic music", N3850)),"electronic music",ISNUMBER(SEARCH("music/faith", N3850)),"faith",ISNUMBER(SEARCH("music/indie rock", N3850)),"indie rock",ISNUMBER(SEARCH("music/jazz", N3850)),"jazz",ISNUMBER(SEARCH("music/metal", N3850)),"metal",ISNUMBER(SEARCH("music/pop", N3850)),"pop",ISNUMBER(SEARCH("music/rock", N3850)),"rock",ISNUMBER(SEARCH("music/world music", N3850)),"world music",ISNUMBER(SEARCH("journalism/audio", N3850)),"audio",ISNUMBER(SEARCH("photography/nature", N3850)),"nature",ISNUMBER(SEARCH("photography/people", N3850)),"people",ISNUMBER(SEARCH("photography/photobooks", N3850)),"photobooks",ISNUMBER(SEARCH("photography/places", N3850)),"places",ISNUMBER(SEARCH("publishing/art books", N3850)),"art books",ISNUMBER(SEARCH("publishing/children's books", N3850)),"children's books",ISNUMBER(SEARCH("publishing/fiction", N3850)),"fiction",ISNUMBER(SEARCH("publishing/nonfiction", N3850)),"nonfiction",ISNUMBER(SEARCH("publishing/radio &amp; podcasts", N3850)),"radio &amp; podcasts",ISNUMBER(SEARCH("publishing/translations", N3850)),"translations",ISNUMBER(SEARCH("technology/gadgets", N3850)),"gadgets",ISNUMBER(SEARCH("technology/hardware", N3850)),"hardware",ISNUMBER(SEARCH("technology/makerspaces", N3850)),"makerspaces",ISNUMBER(SEARCH("technology/space exploration", N3850)),"space exploration",ISNUMBER(SEARCH("technology/wearables", N3850)),"wearables",ISNUMBER(SEARCH("technology/web", N3850)),"web",ISNUMBER(SEARCH("theater/musical", N3850)),"musical",ISNUMBER(SEARCH("theater/plays", N3850)),"plays",ISNUMBER(SEARCH("theater/spaces", N3850)),"spaces")</f>
        <v>plays</v>
      </c>
      <c r="S3850" s="6">
        <f t="shared" si="303"/>
        <v>42265.817002314812</v>
      </c>
      <c r="T3850" s="6">
        <f t="shared" si="304"/>
        <v>42295.817002314812</v>
      </c>
    </row>
    <row r="3851" spans="1:20" ht="48" hidden="1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tr">
        <f t="shared" si="302"/>
        <v>theater</v>
      </c>
      <c r="R3851" t="str" cm="1">
        <f t="array" ref="R3851">_xlfn.IFS(ISNUMBER(SEARCH("film &amp; video/television", N3851)),"television",ISNUMBER(SEARCH("film &amp; video/animation", N3851)),"animation",ISNUMBER(SEARCH("film &amp; video/documentary", N3851)),"documentary",ISNUMBER(SEARCH("film &amp; video/drama", N3851)),"drama",ISNUMBER(SEARCH("film &amp; video/science fiction", N3851)),"science fiction",ISNUMBER(SEARCH("film &amp; video/shorts", N3851)),"shorts",ISNUMBER(SEARCH("food/food trucks", N3851)),"food trucks",ISNUMBER(SEARCH("food/restaurants", N3851)),"restaurants",ISNUMBER(SEARCH("food/small batch", N3851)),"small batch",ISNUMBER(SEARCH("games/mobile games", N3851)),"mobile games",ISNUMBER(SEARCH("games/tabletop games", N3851)),"tabletop games",ISNUMBER(SEARCH("games/video games", N3851)),"video games",ISNUMBER(SEARCH("music/classical music", N3851)),"classical music",ISNUMBER(SEARCH("music/electronic music", N3851)),"electronic music",ISNUMBER(SEARCH("music/faith", N3851)),"faith",ISNUMBER(SEARCH("music/indie rock", N3851)),"indie rock",ISNUMBER(SEARCH("music/jazz", N3851)),"jazz",ISNUMBER(SEARCH("music/metal", N3851)),"metal",ISNUMBER(SEARCH("music/pop", N3851)),"pop",ISNUMBER(SEARCH("music/rock", N3851)),"rock",ISNUMBER(SEARCH("music/world music", N3851)),"world music",ISNUMBER(SEARCH("journalism/audio", N3851)),"audio",ISNUMBER(SEARCH("photography/nature", N3851)),"nature",ISNUMBER(SEARCH("photography/people", N3851)),"people",ISNUMBER(SEARCH("photography/photobooks", N3851)),"photobooks",ISNUMBER(SEARCH("photography/places", N3851)),"places",ISNUMBER(SEARCH("publishing/art books", N3851)),"art books",ISNUMBER(SEARCH("publishing/children's books", N3851)),"children's books",ISNUMBER(SEARCH("publishing/fiction", N3851)),"fiction",ISNUMBER(SEARCH("publishing/nonfiction", N3851)),"nonfiction",ISNUMBER(SEARCH("publishing/radio &amp; podcasts", N3851)),"radio &amp; podcasts",ISNUMBER(SEARCH("publishing/translations", N3851)),"translations",ISNUMBER(SEARCH("technology/gadgets", N3851)),"gadgets",ISNUMBER(SEARCH("technology/hardware", N3851)),"hardware",ISNUMBER(SEARCH("technology/makerspaces", N3851)),"makerspaces",ISNUMBER(SEARCH("technology/space exploration", N3851)),"space exploration",ISNUMBER(SEARCH("technology/wearables", N3851)),"wearables",ISNUMBER(SEARCH("technology/web", N3851)),"web",ISNUMBER(SEARCH("theater/musical", N3851)),"musical",ISNUMBER(SEARCH("theater/plays", N3851)),"plays",ISNUMBER(SEARCH("theater/spaces", N3851)),"spaces")</f>
        <v>plays</v>
      </c>
      <c r="S3851" s="6">
        <f t="shared" si="303"/>
        <v>42136.767175925925</v>
      </c>
      <c r="T3851" s="6">
        <f t="shared" si="304"/>
        <v>42166.767175925925</v>
      </c>
    </row>
    <row r="3852" spans="1:20" ht="32" hidden="1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tr">
        <f t="shared" si="302"/>
        <v>theater</v>
      </c>
      <c r="R3852" t="str" cm="1">
        <f t="array" ref="R3852">_xlfn.IFS(ISNUMBER(SEARCH("film &amp; video/television", N3852)),"television",ISNUMBER(SEARCH("film &amp; video/animation", N3852)),"animation",ISNUMBER(SEARCH("film &amp; video/documentary", N3852)),"documentary",ISNUMBER(SEARCH("film &amp; video/drama", N3852)),"drama",ISNUMBER(SEARCH("film &amp; video/science fiction", N3852)),"science fiction",ISNUMBER(SEARCH("film &amp; video/shorts", N3852)),"shorts",ISNUMBER(SEARCH("food/food trucks", N3852)),"food trucks",ISNUMBER(SEARCH("food/restaurants", N3852)),"restaurants",ISNUMBER(SEARCH("food/small batch", N3852)),"small batch",ISNUMBER(SEARCH("games/mobile games", N3852)),"mobile games",ISNUMBER(SEARCH("games/tabletop games", N3852)),"tabletop games",ISNUMBER(SEARCH("games/video games", N3852)),"video games",ISNUMBER(SEARCH("music/classical music", N3852)),"classical music",ISNUMBER(SEARCH("music/electronic music", N3852)),"electronic music",ISNUMBER(SEARCH("music/faith", N3852)),"faith",ISNUMBER(SEARCH("music/indie rock", N3852)),"indie rock",ISNUMBER(SEARCH("music/jazz", N3852)),"jazz",ISNUMBER(SEARCH("music/metal", N3852)),"metal",ISNUMBER(SEARCH("music/pop", N3852)),"pop",ISNUMBER(SEARCH("music/rock", N3852)),"rock",ISNUMBER(SEARCH("music/world music", N3852)),"world music",ISNUMBER(SEARCH("journalism/audio", N3852)),"audio",ISNUMBER(SEARCH("photography/nature", N3852)),"nature",ISNUMBER(SEARCH("photography/people", N3852)),"people",ISNUMBER(SEARCH("photography/photobooks", N3852)),"photobooks",ISNUMBER(SEARCH("photography/places", N3852)),"places",ISNUMBER(SEARCH("publishing/art books", N3852)),"art books",ISNUMBER(SEARCH("publishing/children's books", N3852)),"children's books",ISNUMBER(SEARCH("publishing/fiction", N3852)),"fiction",ISNUMBER(SEARCH("publishing/nonfiction", N3852)),"nonfiction",ISNUMBER(SEARCH("publishing/radio &amp; podcasts", N3852)),"radio &amp; podcasts",ISNUMBER(SEARCH("publishing/translations", N3852)),"translations",ISNUMBER(SEARCH("technology/gadgets", N3852)),"gadgets",ISNUMBER(SEARCH("technology/hardware", N3852)),"hardware",ISNUMBER(SEARCH("technology/makerspaces", N3852)),"makerspaces",ISNUMBER(SEARCH("technology/space exploration", N3852)),"space exploration",ISNUMBER(SEARCH("technology/wearables", N3852)),"wearables",ISNUMBER(SEARCH("technology/web", N3852)),"web",ISNUMBER(SEARCH("theater/musical", N3852)),"musical",ISNUMBER(SEARCH("theater/plays", N3852)),"plays",ISNUMBER(SEARCH("theater/spaces", N3852)),"spaces")</f>
        <v>plays</v>
      </c>
      <c r="S3852" s="6">
        <f t="shared" si="303"/>
        <v>41975.124340277776</v>
      </c>
      <c r="T3852" s="6">
        <f t="shared" si="304"/>
        <v>42005.124340277776</v>
      </c>
    </row>
    <row r="3853" spans="1:20" ht="48" hidden="1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tr">
        <f t="shared" si="302"/>
        <v>theater</v>
      </c>
      <c r="R3853" t="str" cm="1">
        <f t="array" ref="R3853">_xlfn.IFS(ISNUMBER(SEARCH("film &amp; video/television", N3853)),"television",ISNUMBER(SEARCH("film &amp; video/animation", N3853)),"animation",ISNUMBER(SEARCH("film &amp; video/documentary", N3853)),"documentary",ISNUMBER(SEARCH("film &amp; video/drama", N3853)),"drama",ISNUMBER(SEARCH("film &amp; video/science fiction", N3853)),"science fiction",ISNUMBER(SEARCH("film &amp; video/shorts", N3853)),"shorts",ISNUMBER(SEARCH("food/food trucks", N3853)),"food trucks",ISNUMBER(SEARCH("food/restaurants", N3853)),"restaurants",ISNUMBER(SEARCH("food/small batch", N3853)),"small batch",ISNUMBER(SEARCH("games/mobile games", N3853)),"mobile games",ISNUMBER(SEARCH("games/tabletop games", N3853)),"tabletop games",ISNUMBER(SEARCH("games/video games", N3853)),"video games",ISNUMBER(SEARCH("music/classical music", N3853)),"classical music",ISNUMBER(SEARCH("music/electronic music", N3853)),"electronic music",ISNUMBER(SEARCH("music/faith", N3853)),"faith",ISNUMBER(SEARCH("music/indie rock", N3853)),"indie rock",ISNUMBER(SEARCH("music/jazz", N3853)),"jazz",ISNUMBER(SEARCH("music/metal", N3853)),"metal",ISNUMBER(SEARCH("music/pop", N3853)),"pop",ISNUMBER(SEARCH("music/rock", N3853)),"rock",ISNUMBER(SEARCH("music/world music", N3853)),"world music",ISNUMBER(SEARCH("journalism/audio", N3853)),"audio",ISNUMBER(SEARCH("photography/nature", N3853)),"nature",ISNUMBER(SEARCH("photography/people", N3853)),"people",ISNUMBER(SEARCH("photography/photobooks", N3853)),"photobooks",ISNUMBER(SEARCH("photography/places", N3853)),"places",ISNUMBER(SEARCH("publishing/art books", N3853)),"art books",ISNUMBER(SEARCH("publishing/children's books", N3853)),"children's books",ISNUMBER(SEARCH("publishing/fiction", N3853)),"fiction",ISNUMBER(SEARCH("publishing/nonfiction", N3853)),"nonfiction",ISNUMBER(SEARCH("publishing/radio &amp; podcasts", N3853)),"radio &amp; podcasts",ISNUMBER(SEARCH("publishing/translations", N3853)),"translations",ISNUMBER(SEARCH("technology/gadgets", N3853)),"gadgets",ISNUMBER(SEARCH("technology/hardware", N3853)),"hardware",ISNUMBER(SEARCH("technology/makerspaces", N3853)),"makerspaces",ISNUMBER(SEARCH("technology/space exploration", N3853)),"space exploration",ISNUMBER(SEARCH("technology/wearables", N3853)),"wearables",ISNUMBER(SEARCH("technology/web", N3853)),"web",ISNUMBER(SEARCH("theater/musical", N3853)),"musical",ISNUMBER(SEARCH("theater/plays", N3853)),"plays",ISNUMBER(SEARCH("theater/spaces", N3853)),"spaces")</f>
        <v>plays</v>
      </c>
      <c r="S3853" s="6">
        <f t="shared" si="303"/>
        <v>42172.439571759256</v>
      </c>
      <c r="T3853" s="6">
        <f t="shared" si="304"/>
        <v>42202.439571759256</v>
      </c>
    </row>
    <row r="3854" spans="1:20" ht="48" hidden="1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tr">
        <f t="shared" si="302"/>
        <v>theater</v>
      </c>
      <c r="R3854" t="str" cm="1">
        <f t="array" ref="R3854">_xlfn.IFS(ISNUMBER(SEARCH("film &amp; video/television", N3854)),"television",ISNUMBER(SEARCH("film &amp; video/animation", N3854)),"animation",ISNUMBER(SEARCH("film &amp; video/documentary", N3854)),"documentary",ISNUMBER(SEARCH("film &amp; video/drama", N3854)),"drama",ISNUMBER(SEARCH("film &amp; video/science fiction", N3854)),"science fiction",ISNUMBER(SEARCH("film &amp; video/shorts", N3854)),"shorts",ISNUMBER(SEARCH("food/food trucks", N3854)),"food trucks",ISNUMBER(SEARCH("food/restaurants", N3854)),"restaurants",ISNUMBER(SEARCH("food/small batch", N3854)),"small batch",ISNUMBER(SEARCH("games/mobile games", N3854)),"mobile games",ISNUMBER(SEARCH("games/tabletop games", N3854)),"tabletop games",ISNUMBER(SEARCH("games/video games", N3854)),"video games",ISNUMBER(SEARCH("music/classical music", N3854)),"classical music",ISNUMBER(SEARCH("music/electronic music", N3854)),"electronic music",ISNUMBER(SEARCH("music/faith", N3854)),"faith",ISNUMBER(SEARCH("music/indie rock", N3854)),"indie rock",ISNUMBER(SEARCH("music/jazz", N3854)),"jazz",ISNUMBER(SEARCH("music/metal", N3854)),"metal",ISNUMBER(SEARCH("music/pop", N3854)),"pop",ISNUMBER(SEARCH("music/rock", N3854)),"rock",ISNUMBER(SEARCH("music/world music", N3854)),"world music",ISNUMBER(SEARCH("journalism/audio", N3854)),"audio",ISNUMBER(SEARCH("photography/nature", N3854)),"nature",ISNUMBER(SEARCH("photography/people", N3854)),"people",ISNUMBER(SEARCH("photography/photobooks", N3854)),"photobooks",ISNUMBER(SEARCH("photography/places", N3854)),"places",ISNUMBER(SEARCH("publishing/art books", N3854)),"art books",ISNUMBER(SEARCH("publishing/children's books", N3854)),"children's books",ISNUMBER(SEARCH("publishing/fiction", N3854)),"fiction",ISNUMBER(SEARCH("publishing/nonfiction", N3854)),"nonfiction",ISNUMBER(SEARCH("publishing/radio &amp; podcasts", N3854)),"radio &amp; podcasts",ISNUMBER(SEARCH("publishing/translations", N3854)),"translations",ISNUMBER(SEARCH("technology/gadgets", N3854)),"gadgets",ISNUMBER(SEARCH("technology/hardware", N3854)),"hardware",ISNUMBER(SEARCH("technology/makerspaces", N3854)),"makerspaces",ISNUMBER(SEARCH("technology/space exploration", N3854)),"space exploration",ISNUMBER(SEARCH("technology/wearables", N3854)),"wearables",ISNUMBER(SEARCH("technology/web", N3854)),"web",ISNUMBER(SEARCH("theater/musical", N3854)),"musical",ISNUMBER(SEARCH("theater/plays", N3854)),"plays",ISNUMBER(SEARCH("theater/spaces", N3854)),"spaces")</f>
        <v>plays</v>
      </c>
      <c r="S3854" s="6">
        <f t="shared" si="303"/>
        <v>42065.190694444449</v>
      </c>
      <c r="T3854" s="6">
        <f t="shared" si="304"/>
        <v>42090.149027777778</v>
      </c>
    </row>
    <row r="3855" spans="1:20" ht="32" hidden="1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tr">
        <f t="shared" si="302"/>
        <v>theater</v>
      </c>
      <c r="R3855" t="str" cm="1">
        <f t="array" ref="R3855">_xlfn.IFS(ISNUMBER(SEARCH("film &amp; video/television", N3855)),"television",ISNUMBER(SEARCH("film &amp; video/animation", N3855)),"animation",ISNUMBER(SEARCH("film &amp; video/documentary", N3855)),"documentary",ISNUMBER(SEARCH("film &amp; video/drama", N3855)),"drama",ISNUMBER(SEARCH("film &amp; video/science fiction", N3855)),"science fiction",ISNUMBER(SEARCH("film &amp; video/shorts", N3855)),"shorts",ISNUMBER(SEARCH("food/food trucks", N3855)),"food trucks",ISNUMBER(SEARCH("food/restaurants", N3855)),"restaurants",ISNUMBER(SEARCH("food/small batch", N3855)),"small batch",ISNUMBER(SEARCH("games/mobile games", N3855)),"mobile games",ISNUMBER(SEARCH("games/tabletop games", N3855)),"tabletop games",ISNUMBER(SEARCH("games/video games", N3855)),"video games",ISNUMBER(SEARCH("music/classical music", N3855)),"classical music",ISNUMBER(SEARCH("music/electronic music", N3855)),"electronic music",ISNUMBER(SEARCH("music/faith", N3855)),"faith",ISNUMBER(SEARCH("music/indie rock", N3855)),"indie rock",ISNUMBER(SEARCH("music/jazz", N3855)),"jazz",ISNUMBER(SEARCH("music/metal", N3855)),"metal",ISNUMBER(SEARCH("music/pop", N3855)),"pop",ISNUMBER(SEARCH("music/rock", N3855)),"rock",ISNUMBER(SEARCH("music/world music", N3855)),"world music",ISNUMBER(SEARCH("journalism/audio", N3855)),"audio",ISNUMBER(SEARCH("photography/nature", N3855)),"nature",ISNUMBER(SEARCH("photography/people", N3855)),"people",ISNUMBER(SEARCH("photography/photobooks", N3855)),"photobooks",ISNUMBER(SEARCH("photography/places", N3855)),"places",ISNUMBER(SEARCH("publishing/art books", N3855)),"art books",ISNUMBER(SEARCH("publishing/children's books", N3855)),"children's books",ISNUMBER(SEARCH("publishing/fiction", N3855)),"fiction",ISNUMBER(SEARCH("publishing/nonfiction", N3855)),"nonfiction",ISNUMBER(SEARCH("publishing/radio &amp; podcasts", N3855)),"radio &amp; podcasts",ISNUMBER(SEARCH("publishing/translations", N3855)),"translations",ISNUMBER(SEARCH("technology/gadgets", N3855)),"gadgets",ISNUMBER(SEARCH("technology/hardware", N3855)),"hardware",ISNUMBER(SEARCH("technology/makerspaces", N3855)),"makerspaces",ISNUMBER(SEARCH("technology/space exploration", N3855)),"space exploration",ISNUMBER(SEARCH("technology/wearables", N3855)),"wearables",ISNUMBER(SEARCH("technology/web", N3855)),"web",ISNUMBER(SEARCH("theater/musical", N3855)),"musical",ISNUMBER(SEARCH("theater/plays", N3855)),"plays",ISNUMBER(SEARCH("theater/spaces", N3855)),"spaces")</f>
        <v>plays</v>
      </c>
      <c r="S3855" s="6">
        <f t="shared" si="303"/>
        <v>41848.84002314815</v>
      </c>
      <c r="T3855" s="6">
        <f t="shared" si="304"/>
        <v>41883.84002314815</v>
      </c>
    </row>
    <row r="3856" spans="1:20" ht="32" hidden="1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tr">
        <f t="shared" si="302"/>
        <v>theater</v>
      </c>
      <c r="R3856" t="str" cm="1">
        <f t="array" ref="R3856">_xlfn.IFS(ISNUMBER(SEARCH("film &amp; video/television", N3856)),"television",ISNUMBER(SEARCH("film &amp; video/animation", N3856)),"animation",ISNUMBER(SEARCH("film &amp; video/documentary", N3856)),"documentary",ISNUMBER(SEARCH("film &amp; video/drama", N3856)),"drama",ISNUMBER(SEARCH("film &amp; video/science fiction", N3856)),"science fiction",ISNUMBER(SEARCH("film &amp; video/shorts", N3856)),"shorts",ISNUMBER(SEARCH("food/food trucks", N3856)),"food trucks",ISNUMBER(SEARCH("food/restaurants", N3856)),"restaurants",ISNUMBER(SEARCH("food/small batch", N3856)),"small batch",ISNUMBER(SEARCH("games/mobile games", N3856)),"mobile games",ISNUMBER(SEARCH("games/tabletop games", N3856)),"tabletop games",ISNUMBER(SEARCH("games/video games", N3856)),"video games",ISNUMBER(SEARCH("music/classical music", N3856)),"classical music",ISNUMBER(SEARCH("music/electronic music", N3856)),"electronic music",ISNUMBER(SEARCH("music/faith", N3856)),"faith",ISNUMBER(SEARCH("music/indie rock", N3856)),"indie rock",ISNUMBER(SEARCH("music/jazz", N3856)),"jazz",ISNUMBER(SEARCH("music/metal", N3856)),"metal",ISNUMBER(SEARCH("music/pop", N3856)),"pop",ISNUMBER(SEARCH("music/rock", N3856)),"rock",ISNUMBER(SEARCH("music/world music", N3856)),"world music",ISNUMBER(SEARCH("journalism/audio", N3856)),"audio",ISNUMBER(SEARCH("photography/nature", N3856)),"nature",ISNUMBER(SEARCH("photography/people", N3856)),"people",ISNUMBER(SEARCH("photography/photobooks", N3856)),"photobooks",ISNUMBER(SEARCH("photography/places", N3856)),"places",ISNUMBER(SEARCH("publishing/art books", N3856)),"art books",ISNUMBER(SEARCH("publishing/children's books", N3856)),"children's books",ISNUMBER(SEARCH("publishing/fiction", N3856)),"fiction",ISNUMBER(SEARCH("publishing/nonfiction", N3856)),"nonfiction",ISNUMBER(SEARCH("publishing/radio &amp; podcasts", N3856)),"radio &amp; podcasts",ISNUMBER(SEARCH("publishing/translations", N3856)),"translations",ISNUMBER(SEARCH("technology/gadgets", N3856)),"gadgets",ISNUMBER(SEARCH("technology/hardware", N3856)),"hardware",ISNUMBER(SEARCH("technology/makerspaces", N3856)),"makerspaces",ISNUMBER(SEARCH("technology/space exploration", N3856)),"space exploration",ISNUMBER(SEARCH("technology/wearables", N3856)),"wearables",ISNUMBER(SEARCH("technology/web", N3856)),"web",ISNUMBER(SEARCH("theater/musical", N3856)),"musical",ISNUMBER(SEARCH("theater/plays", N3856)),"plays",ISNUMBER(SEARCH("theater/spaces", N3856)),"spaces")</f>
        <v>plays</v>
      </c>
      <c r="S3856" s="6">
        <f t="shared" si="303"/>
        <v>42103.884930555556</v>
      </c>
      <c r="T3856" s="6">
        <f t="shared" si="304"/>
        <v>42133.884930555556</v>
      </c>
    </row>
    <row r="3857" spans="1:20" ht="48" hidden="1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tr">
        <f t="shared" si="302"/>
        <v>theater</v>
      </c>
      <c r="R3857" t="str" cm="1">
        <f t="array" ref="R3857">_xlfn.IFS(ISNUMBER(SEARCH("film &amp; video/television", N3857)),"television",ISNUMBER(SEARCH("film &amp; video/animation", N3857)),"animation",ISNUMBER(SEARCH("film &amp; video/documentary", N3857)),"documentary",ISNUMBER(SEARCH("film &amp; video/drama", N3857)),"drama",ISNUMBER(SEARCH("film &amp; video/science fiction", N3857)),"science fiction",ISNUMBER(SEARCH("film &amp; video/shorts", N3857)),"shorts",ISNUMBER(SEARCH("food/food trucks", N3857)),"food trucks",ISNUMBER(SEARCH("food/restaurants", N3857)),"restaurants",ISNUMBER(SEARCH("food/small batch", N3857)),"small batch",ISNUMBER(SEARCH("games/mobile games", N3857)),"mobile games",ISNUMBER(SEARCH("games/tabletop games", N3857)),"tabletop games",ISNUMBER(SEARCH("games/video games", N3857)),"video games",ISNUMBER(SEARCH("music/classical music", N3857)),"classical music",ISNUMBER(SEARCH("music/electronic music", N3857)),"electronic music",ISNUMBER(SEARCH("music/faith", N3857)),"faith",ISNUMBER(SEARCH("music/indie rock", N3857)),"indie rock",ISNUMBER(SEARCH("music/jazz", N3857)),"jazz",ISNUMBER(SEARCH("music/metal", N3857)),"metal",ISNUMBER(SEARCH("music/pop", N3857)),"pop",ISNUMBER(SEARCH("music/rock", N3857)),"rock",ISNUMBER(SEARCH("music/world music", N3857)),"world music",ISNUMBER(SEARCH("journalism/audio", N3857)),"audio",ISNUMBER(SEARCH("photography/nature", N3857)),"nature",ISNUMBER(SEARCH("photography/people", N3857)),"people",ISNUMBER(SEARCH("photography/photobooks", N3857)),"photobooks",ISNUMBER(SEARCH("photography/places", N3857)),"places",ISNUMBER(SEARCH("publishing/art books", N3857)),"art books",ISNUMBER(SEARCH("publishing/children's books", N3857)),"children's books",ISNUMBER(SEARCH("publishing/fiction", N3857)),"fiction",ISNUMBER(SEARCH("publishing/nonfiction", N3857)),"nonfiction",ISNUMBER(SEARCH("publishing/radio &amp; podcasts", N3857)),"radio &amp; podcasts",ISNUMBER(SEARCH("publishing/translations", N3857)),"translations",ISNUMBER(SEARCH("technology/gadgets", N3857)),"gadgets",ISNUMBER(SEARCH("technology/hardware", N3857)),"hardware",ISNUMBER(SEARCH("technology/makerspaces", N3857)),"makerspaces",ISNUMBER(SEARCH("technology/space exploration", N3857)),"space exploration",ISNUMBER(SEARCH("technology/wearables", N3857)),"wearables",ISNUMBER(SEARCH("technology/web", N3857)),"web",ISNUMBER(SEARCH("theater/musical", N3857)),"musical",ISNUMBER(SEARCH("theater/plays", N3857)),"plays",ISNUMBER(SEARCH("theater/spaces", N3857)),"spaces")</f>
        <v>plays</v>
      </c>
      <c r="S3857" s="6">
        <f t="shared" si="303"/>
        <v>42059.970729166671</v>
      </c>
      <c r="T3857" s="6">
        <f t="shared" si="304"/>
        <v>42089.929062499999</v>
      </c>
    </row>
    <row r="3858" spans="1:20" ht="48" hidden="1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tr">
        <f t="shared" si="302"/>
        <v>theater</v>
      </c>
      <c r="R3858" t="str" cm="1">
        <f t="array" ref="R3858">_xlfn.IFS(ISNUMBER(SEARCH("film &amp; video/television", N3858)),"television",ISNUMBER(SEARCH("film &amp; video/animation", N3858)),"animation",ISNUMBER(SEARCH("film &amp; video/documentary", N3858)),"documentary",ISNUMBER(SEARCH("film &amp; video/drama", N3858)),"drama",ISNUMBER(SEARCH("film &amp; video/science fiction", N3858)),"science fiction",ISNUMBER(SEARCH("film &amp; video/shorts", N3858)),"shorts",ISNUMBER(SEARCH("food/food trucks", N3858)),"food trucks",ISNUMBER(SEARCH("food/restaurants", N3858)),"restaurants",ISNUMBER(SEARCH("food/small batch", N3858)),"small batch",ISNUMBER(SEARCH("games/mobile games", N3858)),"mobile games",ISNUMBER(SEARCH("games/tabletop games", N3858)),"tabletop games",ISNUMBER(SEARCH("games/video games", N3858)),"video games",ISNUMBER(SEARCH("music/classical music", N3858)),"classical music",ISNUMBER(SEARCH("music/electronic music", N3858)),"electronic music",ISNUMBER(SEARCH("music/faith", N3858)),"faith",ISNUMBER(SEARCH("music/indie rock", N3858)),"indie rock",ISNUMBER(SEARCH("music/jazz", N3858)),"jazz",ISNUMBER(SEARCH("music/metal", N3858)),"metal",ISNUMBER(SEARCH("music/pop", N3858)),"pop",ISNUMBER(SEARCH("music/rock", N3858)),"rock",ISNUMBER(SEARCH("music/world music", N3858)),"world music",ISNUMBER(SEARCH("journalism/audio", N3858)),"audio",ISNUMBER(SEARCH("photography/nature", N3858)),"nature",ISNUMBER(SEARCH("photography/people", N3858)),"people",ISNUMBER(SEARCH("photography/photobooks", N3858)),"photobooks",ISNUMBER(SEARCH("photography/places", N3858)),"places",ISNUMBER(SEARCH("publishing/art books", N3858)),"art books",ISNUMBER(SEARCH("publishing/children's books", N3858)),"children's books",ISNUMBER(SEARCH("publishing/fiction", N3858)),"fiction",ISNUMBER(SEARCH("publishing/nonfiction", N3858)),"nonfiction",ISNUMBER(SEARCH("publishing/radio &amp; podcasts", N3858)),"radio &amp; podcasts",ISNUMBER(SEARCH("publishing/translations", N3858)),"translations",ISNUMBER(SEARCH("technology/gadgets", N3858)),"gadgets",ISNUMBER(SEARCH("technology/hardware", N3858)),"hardware",ISNUMBER(SEARCH("technology/makerspaces", N3858)),"makerspaces",ISNUMBER(SEARCH("technology/space exploration", N3858)),"space exploration",ISNUMBER(SEARCH("technology/wearables", N3858)),"wearables",ISNUMBER(SEARCH("technology/web", N3858)),"web",ISNUMBER(SEARCH("theater/musical", N3858)),"musical",ISNUMBER(SEARCH("theater/plays", N3858)),"plays",ISNUMBER(SEARCH("theater/spaces", N3858)),"spaces")</f>
        <v>plays</v>
      </c>
      <c r="S3858" s="6">
        <f t="shared" si="303"/>
        <v>42041.743090277778</v>
      </c>
      <c r="T3858" s="6">
        <f t="shared" si="304"/>
        <v>42071.701423611114</v>
      </c>
    </row>
    <row r="3859" spans="1:20" ht="48" hidden="1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tr">
        <f t="shared" si="302"/>
        <v>theater</v>
      </c>
      <c r="R3859" t="str" cm="1">
        <f t="array" ref="R3859">_xlfn.IFS(ISNUMBER(SEARCH("film &amp; video/television", N3859)),"television",ISNUMBER(SEARCH("film &amp; video/animation", N3859)),"animation",ISNUMBER(SEARCH("film &amp; video/documentary", N3859)),"documentary",ISNUMBER(SEARCH("film &amp; video/drama", N3859)),"drama",ISNUMBER(SEARCH("film &amp; video/science fiction", N3859)),"science fiction",ISNUMBER(SEARCH("film &amp; video/shorts", N3859)),"shorts",ISNUMBER(SEARCH("food/food trucks", N3859)),"food trucks",ISNUMBER(SEARCH("food/restaurants", N3859)),"restaurants",ISNUMBER(SEARCH("food/small batch", N3859)),"small batch",ISNUMBER(SEARCH("games/mobile games", N3859)),"mobile games",ISNUMBER(SEARCH("games/tabletop games", N3859)),"tabletop games",ISNUMBER(SEARCH("games/video games", N3859)),"video games",ISNUMBER(SEARCH("music/classical music", N3859)),"classical music",ISNUMBER(SEARCH("music/electronic music", N3859)),"electronic music",ISNUMBER(SEARCH("music/faith", N3859)),"faith",ISNUMBER(SEARCH("music/indie rock", N3859)),"indie rock",ISNUMBER(SEARCH("music/jazz", N3859)),"jazz",ISNUMBER(SEARCH("music/metal", N3859)),"metal",ISNUMBER(SEARCH("music/pop", N3859)),"pop",ISNUMBER(SEARCH("music/rock", N3859)),"rock",ISNUMBER(SEARCH("music/world music", N3859)),"world music",ISNUMBER(SEARCH("journalism/audio", N3859)),"audio",ISNUMBER(SEARCH("photography/nature", N3859)),"nature",ISNUMBER(SEARCH("photography/people", N3859)),"people",ISNUMBER(SEARCH("photography/photobooks", N3859)),"photobooks",ISNUMBER(SEARCH("photography/places", N3859)),"places",ISNUMBER(SEARCH("publishing/art books", N3859)),"art books",ISNUMBER(SEARCH("publishing/children's books", N3859)),"children's books",ISNUMBER(SEARCH("publishing/fiction", N3859)),"fiction",ISNUMBER(SEARCH("publishing/nonfiction", N3859)),"nonfiction",ISNUMBER(SEARCH("publishing/radio &amp; podcasts", N3859)),"radio &amp; podcasts",ISNUMBER(SEARCH("publishing/translations", N3859)),"translations",ISNUMBER(SEARCH("technology/gadgets", N3859)),"gadgets",ISNUMBER(SEARCH("technology/hardware", N3859)),"hardware",ISNUMBER(SEARCH("technology/makerspaces", N3859)),"makerspaces",ISNUMBER(SEARCH("technology/space exploration", N3859)),"space exploration",ISNUMBER(SEARCH("technology/wearables", N3859)),"wearables",ISNUMBER(SEARCH("technology/web", N3859)),"web",ISNUMBER(SEARCH("theater/musical", N3859)),"musical",ISNUMBER(SEARCH("theater/plays", N3859)),"plays",ISNUMBER(SEARCH("theater/spaces", N3859)),"spaces")</f>
        <v>plays</v>
      </c>
      <c r="S3859" s="6">
        <f t="shared" si="303"/>
        <v>41829.73715277778</v>
      </c>
      <c r="T3859" s="6">
        <f t="shared" si="304"/>
        <v>41852.716666666667</v>
      </c>
    </row>
    <row r="3860" spans="1:20" ht="48" hidden="1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tr" cm="1">
        <f t="array" ref="R3860">_xlfn.IFS(ISNUMBER(SEARCH("film &amp; video/television", N3860)),"television",ISNUMBER(SEARCH("film &amp; video/animation", N3860)),"animation",ISNUMBER(SEARCH("film &amp; video/documentary", N3860)),"documentary",ISNUMBER(SEARCH("film &amp; video/drama", N3860)),"drama",ISNUMBER(SEARCH("film &amp; video/science fiction", N3860)),"science fiction",ISNUMBER(SEARCH("film &amp; video/shorts", N3860)),"shorts",ISNUMBER(SEARCH("food/food trucks", N3860)),"food trucks",ISNUMBER(SEARCH("food/restaurants", N3860)),"restaurants",ISNUMBER(SEARCH("food/small batch", N3860)),"small batch",ISNUMBER(SEARCH("games/mobile games", N3860)),"mobile games",ISNUMBER(SEARCH("games/tabletop games", N3860)),"tabletop games",ISNUMBER(SEARCH("games/video games", N3860)),"video games",ISNUMBER(SEARCH("music/classical music", N3860)),"classical music",ISNUMBER(SEARCH("music/electronic music", N3860)),"electronic music",ISNUMBER(SEARCH("music/faith", N3860)),"faith",ISNUMBER(SEARCH("music/indie rock", N3860)),"indie rock",ISNUMBER(SEARCH("music/jazz", N3860)),"jazz",ISNUMBER(SEARCH("music/metal", N3860)),"metal",ISNUMBER(SEARCH("music/pop", N3860)),"pop",ISNUMBER(SEARCH("music/rock", N3860)),"rock",ISNUMBER(SEARCH("music/world music", N3860)),"world music",ISNUMBER(SEARCH("journalism/audio", N3860)),"audio",ISNUMBER(SEARCH("photography/nature", N3860)),"nature",ISNUMBER(SEARCH("photography/people", N3860)),"people",ISNUMBER(SEARCH("photography/photobooks", N3860)),"photobooks",ISNUMBER(SEARCH("photography/places", N3860)),"places",ISNUMBER(SEARCH("publishing/art books", N3860)),"art books",ISNUMBER(SEARCH("publishing/children's books", N3860)),"children's books",ISNUMBER(SEARCH("publishing/fiction", N3860)),"fiction",ISNUMBER(SEARCH("publishing/nonfiction", N3860)),"nonfiction",ISNUMBER(SEARCH("publishing/radio &amp; podcasts", N3860)),"radio &amp; podcasts",ISNUMBER(SEARCH("publishing/translations", N3860)),"translations",ISNUMBER(SEARCH("technology/gadgets", N3860)),"gadgets",ISNUMBER(SEARCH("technology/hardware", N3860)),"hardware",ISNUMBER(SEARCH("technology/makerspaces", N3860)),"makerspaces",ISNUMBER(SEARCH("technology/space exploration", N3860)),"space exploration",ISNUMBER(SEARCH("technology/wearables", N3860)),"wearables",ISNUMBER(SEARCH("technology/web", N3860)),"web",ISNUMBER(SEARCH("theater/musical", N3860)),"musical",ISNUMBER(SEARCH("theater/plays", N3860)),"plays",ISNUMBER(SEARCH("theater/spaces", N3860)),"spaces")</f>
        <v>plays</v>
      </c>
      <c r="S3860" s="6">
        <f t="shared" si="303"/>
        <v>42128.431064814817</v>
      </c>
      <c r="T3860" s="6">
        <f t="shared" si="304"/>
        <v>42146.875</v>
      </c>
    </row>
    <row r="3861" spans="1:20" ht="48" hidden="1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tr">
        <f t="shared" si="302"/>
        <v>theater</v>
      </c>
      <c r="R3861" t="str" cm="1">
        <f t="array" ref="R3861">_xlfn.IFS(ISNUMBER(SEARCH("film &amp; video/television", N3861)),"television",ISNUMBER(SEARCH("film &amp; video/animation", N3861)),"animation",ISNUMBER(SEARCH("film &amp; video/documentary", N3861)),"documentary",ISNUMBER(SEARCH("film &amp; video/drama", N3861)),"drama",ISNUMBER(SEARCH("film &amp; video/science fiction", N3861)),"science fiction",ISNUMBER(SEARCH("film &amp; video/shorts", N3861)),"shorts",ISNUMBER(SEARCH("food/food trucks", N3861)),"food trucks",ISNUMBER(SEARCH("food/restaurants", N3861)),"restaurants",ISNUMBER(SEARCH("food/small batch", N3861)),"small batch",ISNUMBER(SEARCH("games/mobile games", N3861)),"mobile games",ISNUMBER(SEARCH("games/tabletop games", N3861)),"tabletop games",ISNUMBER(SEARCH("games/video games", N3861)),"video games",ISNUMBER(SEARCH("music/classical music", N3861)),"classical music",ISNUMBER(SEARCH("music/electronic music", N3861)),"electronic music",ISNUMBER(SEARCH("music/faith", N3861)),"faith",ISNUMBER(SEARCH("music/indie rock", N3861)),"indie rock",ISNUMBER(SEARCH("music/jazz", N3861)),"jazz",ISNUMBER(SEARCH("music/metal", N3861)),"metal",ISNUMBER(SEARCH("music/pop", N3861)),"pop",ISNUMBER(SEARCH("music/rock", N3861)),"rock",ISNUMBER(SEARCH("music/world music", N3861)),"world music",ISNUMBER(SEARCH("journalism/audio", N3861)),"audio",ISNUMBER(SEARCH("photography/nature", N3861)),"nature",ISNUMBER(SEARCH("photography/people", N3861)),"people",ISNUMBER(SEARCH("photography/photobooks", N3861)),"photobooks",ISNUMBER(SEARCH("photography/places", N3861)),"places",ISNUMBER(SEARCH("publishing/art books", N3861)),"art books",ISNUMBER(SEARCH("publishing/children's books", N3861)),"children's books",ISNUMBER(SEARCH("publishing/fiction", N3861)),"fiction",ISNUMBER(SEARCH("publishing/nonfiction", N3861)),"nonfiction",ISNUMBER(SEARCH("publishing/radio &amp; podcasts", N3861)),"radio &amp; podcasts",ISNUMBER(SEARCH("publishing/translations", N3861)),"translations",ISNUMBER(SEARCH("technology/gadgets", N3861)),"gadgets",ISNUMBER(SEARCH("technology/hardware", N3861)),"hardware",ISNUMBER(SEARCH("technology/makerspaces", N3861)),"makerspaces",ISNUMBER(SEARCH("technology/space exploration", N3861)),"space exploration",ISNUMBER(SEARCH("technology/wearables", N3861)),"wearables",ISNUMBER(SEARCH("technology/web", N3861)),"web",ISNUMBER(SEARCH("theater/musical", N3861)),"musical",ISNUMBER(SEARCH("theater/plays", N3861)),"plays",ISNUMBER(SEARCH("theater/spaces", N3861)),"spaces")</f>
        <v>plays</v>
      </c>
      <c r="S3861" s="6">
        <f t="shared" si="303"/>
        <v>41789.893599537041</v>
      </c>
      <c r="T3861" s="6">
        <f t="shared" si="304"/>
        <v>41815.875</v>
      </c>
    </row>
    <row r="3862" spans="1:20" ht="48" hidden="1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tr">
        <f t="shared" si="302"/>
        <v>theater</v>
      </c>
      <c r="R3862" t="str" cm="1">
        <f t="array" ref="R3862">_xlfn.IFS(ISNUMBER(SEARCH("film &amp; video/television", N3862)),"television",ISNUMBER(SEARCH("film &amp; video/animation", N3862)),"animation",ISNUMBER(SEARCH("film &amp; video/documentary", N3862)),"documentary",ISNUMBER(SEARCH("film &amp; video/drama", N3862)),"drama",ISNUMBER(SEARCH("film &amp; video/science fiction", N3862)),"science fiction",ISNUMBER(SEARCH("film &amp; video/shorts", N3862)),"shorts",ISNUMBER(SEARCH("food/food trucks", N3862)),"food trucks",ISNUMBER(SEARCH("food/restaurants", N3862)),"restaurants",ISNUMBER(SEARCH("food/small batch", N3862)),"small batch",ISNUMBER(SEARCH("games/mobile games", N3862)),"mobile games",ISNUMBER(SEARCH("games/tabletop games", N3862)),"tabletop games",ISNUMBER(SEARCH("games/video games", N3862)),"video games",ISNUMBER(SEARCH("music/classical music", N3862)),"classical music",ISNUMBER(SEARCH("music/electronic music", N3862)),"electronic music",ISNUMBER(SEARCH("music/faith", N3862)),"faith",ISNUMBER(SEARCH("music/indie rock", N3862)),"indie rock",ISNUMBER(SEARCH("music/jazz", N3862)),"jazz",ISNUMBER(SEARCH("music/metal", N3862)),"metal",ISNUMBER(SEARCH("music/pop", N3862)),"pop",ISNUMBER(SEARCH("music/rock", N3862)),"rock",ISNUMBER(SEARCH("music/world music", N3862)),"world music",ISNUMBER(SEARCH("journalism/audio", N3862)),"audio",ISNUMBER(SEARCH("photography/nature", N3862)),"nature",ISNUMBER(SEARCH("photography/people", N3862)),"people",ISNUMBER(SEARCH("photography/photobooks", N3862)),"photobooks",ISNUMBER(SEARCH("photography/places", N3862)),"places",ISNUMBER(SEARCH("publishing/art books", N3862)),"art books",ISNUMBER(SEARCH("publishing/children's books", N3862)),"children's books",ISNUMBER(SEARCH("publishing/fiction", N3862)),"fiction",ISNUMBER(SEARCH("publishing/nonfiction", N3862)),"nonfiction",ISNUMBER(SEARCH("publishing/radio &amp; podcasts", N3862)),"radio &amp; podcasts",ISNUMBER(SEARCH("publishing/translations", N3862)),"translations",ISNUMBER(SEARCH("technology/gadgets", N3862)),"gadgets",ISNUMBER(SEARCH("technology/hardware", N3862)),"hardware",ISNUMBER(SEARCH("technology/makerspaces", N3862)),"makerspaces",ISNUMBER(SEARCH("technology/space exploration", N3862)),"space exploration",ISNUMBER(SEARCH("technology/wearables", N3862)),"wearables",ISNUMBER(SEARCH("technology/web", N3862)),"web",ISNUMBER(SEARCH("theater/musical", N3862)),"musical",ISNUMBER(SEARCH("theater/plays", N3862)),"plays",ISNUMBER(SEARCH("theater/spaces", N3862)),"spaces")</f>
        <v>plays</v>
      </c>
      <c r="S3862" s="6">
        <f t="shared" si="303"/>
        <v>41833.660995370366</v>
      </c>
      <c r="T3862" s="6">
        <f t="shared" si="304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tr" cm="1">
        <f t="array" ref="R3863">_xlfn.IFS(ISNUMBER(SEARCH("film &amp; video/television", N3863)),"television",ISNUMBER(SEARCH("film &amp; video/animation", N3863)),"animation",ISNUMBER(SEARCH("film &amp; video/documentary", N3863)),"documentary",ISNUMBER(SEARCH("film &amp; video/drama", N3863)),"drama",ISNUMBER(SEARCH("film &amp; video/science fiction", N3863)),"science fiction",ISNUMBER(SEARCH("film &amp; video/shorts", N3863)),"shorts",ISNUMBER(SEARCH("food/food trucks", N3863)),"food trucks",ISNUMBER(SEARCH("food/restaurants", N3863)),"restaurants",ISNUMBER(SEARCH("food/small batch", N3863)),"small batch",ISNUMBER(SEARCH("games/mobile games", N3863)),"mobile games",ISNUMBER(SEARCH("games/tabletop games", N3863)),"tabletop games",ISNUMBER(SEARCH("games/video games", N3863)),"video games",ISNUMBER(SEARCH("music/classical music", N3863)),"classical music",ISNUMBER(SEARCH("music/electronic music", N3863)),"electronic music",ISNUMBER(SEARCH("music/faith", N3863)),"faith",ISNUMBER(SEARCH("music/indie rock", N3863)),"indie rock",ISNUMBER(SEARCH("music/jazz", N3863)),"jazz",ISNUMBER(SEARCH("music/metal", N3863)),"metal",ISNUMBER(SEARCH("music/pop", N3863)),"pop",ISNUMBER(SEARCH("music/rock", N3863)),"rock",ISNUMBER(SEARCH("music/world music", N3863)),"world music",ISNUMBER(SEARCH("journalism/audio", N3863)),"audio",ISNUMBER(SEARCH("photography/nature", N3863)),"nature",ISNUMBER(SEARCH("photography/people", N3863)),"people",ISNUMBER(SEARCH("photography/photobooks", N3863)),"photobooks",ISNUMBER(SEARCH("photography/places", N3863)),"places",ISNUMBER(SEARCH("publishing/art books", N3863)),"art books",ISNUMBER(SEARCH("publishing/children's books", N3863)),"children's books",ISNUMBER(SEARCH("publishing/fiction", N3863)),"fiction",ISNUMBER(SEARCH("publishing/nonfiction", N3863)),"nonfiction",ISNUMBER(SEARCH("publishing/radio &amp; podcasts", N3863)),"radio &amp; podcasts",ISNUMBER(SEARCH("publishing/translations", N3863)),"translations",ISNUMBER(SEARCH("technology/gadgets", N3863)),"gadgets",ISNUMBER(SEARCH("technology/hardware", N3863)),"hardware",ISNUMBER(SEARCH("technology/makerspaces", N3863)),"makerspaces",ISNUMBER(SEARCH("technology/space exploration", N3863)),"space exploration",ISNUMBER(SEARCH("technology/wearables", N3863)),"wearables",ISNUMBER(SEARCH("technology/web", N3863)),"web",ISNUMBER(SEARCH("theater/musical", N3863)),"musical",ISNUMBER(SEARCH("theater/plays", N3863)),"plays",ISNUMBER(SEARCH("theater/spaces", N3863)),"spaces")</f>
        <v>plays</v>
      </c>
      <c r="S3863" s="6">
        <f t="shared" si="303"/>
        <v>41914.590011574073</v>
      </c>
      <c r="T3863" s="6">
        <f t="shared" si="304"/>
        <v>41955.907638888893</v>
      </c>
    </row>
    <row r="3864" spans="1:20" ht="32" hidden="1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tr">
        <f t="shared" si="302"/>
        <v>theater</v>
      </c>
      <c r="R3864" t="str" cm="1">
        <f t="array" ref="R3864">_xlfn.IFS(ISNUMBER(SEARCH("film &amp; video/television", N3864)),"television",ISNUMBER(SEARCH("film &amp; video/animation", N3864)),"animation",ISNUMBER(SEARCH("film &amp; video/documentary", N3864)),"documentary",ISNUMBER(SEARCH("film &amp; video/drama", N3864)),"drama",ISNUMBER(SEARCH("film &amp; video/science fiction", N3864)),"science fiction",ISNUMBER(SEARCH("film &amp; video/shorts", N3864)),"shorts",ISNUMBER(SEARCH("food/food trucks", N3864)),"food trucks",ISNUMBER(SEARCH("food/restaurants", N3864)),"restaurants",ISNUMBER(SEARCH("food/small batch", N3864)),"small batch",ISNUMBER(SEARCH("games/mobile games", N3864)),"mobile games",ISNUMBER(SEARCH("games/tabletop games", N3864)),"tabletop games",ISNUMBER(SEARCH("games/video games", N3864)),"video games",ISNUMBER(SEARCH("music/classical music", N3864)),"classical music",ISNUMBER(SEARCH("music/electronic music", N3864)),"electronic music",ISNUMBER(SEARCH("music/faith", N3864)),"faith",ISNUMBER(SEARCH("music/indie rock", N3864)),"indie rock",ISNUMBER(SEARCH("music/jazz", N3864)),"jazz",ISNUMBER(SEARCH("music/metal", N3864)),"metal",ISNUMBER(SEARCH("music/pop", N3864)),"pop",ISNUMBER(SEARCH("music/rock", N3864)),"rock",ISNUMBER(SEARCH("music/world music", N3864)),"world music",ISNUMBER(SEARCH("journalism/audio", N3864)),"audio",ISNUMBER(SEARCH("photography/nature", N3864)),"nature",ISNUMBER(SEARCH("photography/people", N3864)),"people",ISNUMBER(SEARCH("photography/photobooks", N3864)),"photobooks",ISNUMBER(SEARCH("photography/places", N3864)),"places",ISNUMBER(SEARCH("publishing/art books", N3864)),"art books",ISNUMBER(SEARCH("publishing/children's books", N3864)),"children's books",ISNUMBER(SEARCH("publishing/fiction", N3864)),"fiction",ISNUMBER(SEARCH("publishing/nonfiction", N3864)),"nonfiction",ISNUMBER(SEARCH("publishing/radio &amp; podcasts", N3864)),"radio &amp; podcasts",ISNUMBER(SEARCH("publishing/translations", N3864)),"translations",ISNUMBER(SEARCH("technology/gadgets", N3864)),"gadgets",ISNUMBER(SEARCH("technology/hardware", N3864)),"hardware",ISNUMBER(SEARCH("technology/makerspaces", N3864)),"makerspaces",ISNUMBER(SEARCH("technology/space exploration", N3864)),"space exploration",ISNUMBER(SEARCH("technology/wearables", N3864)),"wearables",ISNUMBER(SEARCH("technology/web", N3864)),"web",ISNUMBER(SEARCH("theater/musical", N3864)),"musical",ISNUMBER(SEARCH("theater/plays", N3864)),"plays",ISNUMBER(SEARCH("theater/spaces", N3864)),"spaces")</f>
        <v>plays</v>
      </c>
      <c r="S3864" s="6">
        <f t="shared" si="303"/>
        <v>42611.261064814811</v>
      </c>
      <c r="T3864" s="6">
        <f t="shared" si="304"/>
        <v>42625.707638888889</v>
      </c>
    </row>
    <row r="3865" spans="1:20" ht="48" hidden="1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v>0</v>
      </c>
      <c r="Q3865" t="str">
        <f t="shared" si="302"/>
        <v>theater</v>
      </c>
      <c r="R3865" t="str" cm="1">
        <f t="array" ref="R3865">_xlfn.IFS(ISNUMBER(SEARCH("film &amp; video/television", N3865)),"television",ISNUMBER(SEARCH("film &amp; video/animation", N3865)),"animation",ISNUMBER(SEARCH("film &amp; video/documentary", N3865)),"documentary",ISNUMBER(SEARCH("film &amp; video/drama", N3865)),"drama",ISNUMBER(SEARCH("film &amp; video/science fiction", N3865)),"science fiction",ISNUMBER(SEARCH("film &amp; video/shorts", N3865)),"shorts",ISNUMBER(SEARCH("food/food trucks", N3865)),"food trucks",ISNUMBER(SEARCH("food/restaurants", N3865)),"restaurants",ISNUMBER(SEARCH("food/small batch", N3865)),"small batch",ISNUMBER(SEARCH("games/mobile games", N3865)),"mobile games",ISNUMBER(SEARCH("games/tabletop games", N3865)),"tabletop games",ISNUMBER(SEARCH("games/video games", N3865)),"video games",ISNUMBER(SEARCH("music/classical music", N3865)),"classical music",ISNUMBER(SEARCH("music/electronic music", N3865)),"electronic music",ISNUMBER(SEARCH("music/faith", N3865)),"faith",ISNUMBER(SEARCH("music/indie rock", N3865)),"indie rock",ISNUMBER(SEARCH("music/jazz", N3865)),"jazz",ISNUMBER(SEARCH("music/metal", N3865)),"metal",ISNUMBER(SEARCH("music/pop", N3865)),"pop",ISNUMBER(SEARCH("music/rock", N3865)),"rock",ISNUMBER(SEARCH("music/world music", N3865)),"world music",ISNUMBER(SEARCH("journalism/audio", N3865)),"audio",ISNUMBER(SEARCH("photography/nature", N3865)),"nature",ISNUMBER(SEARCH("photography/people", N3865)),"people",ISNUMBER(SEARCH("photography/photobooks", N3865)),"photobooks",ISNUMBER(SEARCH("photography/places", N3865)),"places",ISNUMBER(SEARCH("publishing/art books", N3865)),"art books",ISNUMBER(SEARCH("publishing/children's books", N3865)),"children's books",ISNUMBER(SEARCH("publishing/fiction", N3865)),"fiction",ISNUMBER(SEARCH("publishing/nonfiction", N3865)),"nonfiction",ISNUMBER(SEARCH("publishing/radio &amp; podcasts", N3865)),"radio &amp; podcasts",ISNUMBER(SEARCH("publishing/translations", N3865)),"translations",ISNUMBER(SEARCH("technology/gadgets", N3865)),"gadgets",ISNUMBER(SEARCH("technology/hardware", N3865)),"hardware",ISNUMBER(SEARCH("technology/makerspaces", N3865)),"makerspaces",ISNUMBER(SEARCH("technology/space exploration", N3865)),"space exploration",ISNUMBER(SEARCH("technology/wearables", N3865)),"wearables",ISNUMBER(SEARCH("technology/web", N3865)),"web",ISNUMBER(SEARCH("theater/musical", N3865)),"musical",ISNUMBER(SEARCH("theater/plays", N3865)),"plays",ISNUMBER(SEARCH("theater/spaces", N3865)),"spaces")</f>
        <v>plays</v>
      </c>
      <c r="S3865" s="6">
        <f t="shared" si="303"/>
        <v>42253.633159722223</v>
      </c>
      <c r="T3865" s="6">
        <f t="shared" si="304"/>
        <v>42313.674826388888</v>
      </c>
    </row>
    <row r="3866" spans="1:20" ht="48" hidden="1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tr">
        <f t="shared" si="302"/>
        <v>theater</v>
      </c>
      <c r="R3866" t="str" cm="1">
        <f t="array" ref="R3866">_xlfn.IFS(ISNUMBER(SEARCH("film &amp; video/television", N3866)),"television",ISNUMBER(SEARCH("film &amp; video/animation", N3866)),"animation",ISNUMBER(SEARCH("film &amp; video/documentary", N3866)),"documentary",ISNUMBER(SEARCH("film &amp; video/drama", N3866)),"drama",ISNUMBER(SEARCH("film &amp; video/science fiction", N3866)),"science fiction",ISNUMBER(SEARCH("film &amp; video/shorts", N3866)),"shorts",ISNUMBER(SEARCH("food/food trucks", N3866)),"food trucks",ISNUMBER(SEARCH("food/restaurants", N3866)),"restaurants",ISNUMBER(SEARCH("food/small batch", N3866)),"small batch",ISNUMBER(SEARCH("games/mobile games", N3866)),"mobile games",ISNUMBER(SEARCH("games/tabletop games", N3866)),"tabletop games",ISNUMBER(SEARCH("games/video games", N3866)),"video games",ISNUMBER(SEARCH("music/classical music", N3866)),"classical music",ISNUMBER(SEARCH("music/electronic music", N3866)),"electronic music",ISNUMBER(SEARCH("music/faith", N3866)),"faith",ISNUMBER(SEARCH("music/indie rock", N3866)),"indie rock",ISNUMBER(SEARCH("music/jazz", N3866)),"jazz",ISNUMBER(SEARCH("music/metal", N3866)),"metal",ISNUMBER(SEARCH("music/pop", N3866)),"pop",ISNUMBER(SEARCH("music/rock", N3866)),"rock",ISNUMBER(SEARCH("music/world music", N3866)),"world music",ISNUMBER(SEARCH("journalism/audio", N3866)),"audio",ISNUMBER(SEARCH("photography/nature", N3866)),"nature",ISNUMBER(SEARCH("photography/people", N3866)),"people",ISNUMBER(SEARCH("photography/photobooks", N3866)),"photobooks",ISNUMBER(SEARCH("photography/places", N3866)),"places",ISNUMBER(SEARCH("publishing/art books", N3866)),"art books",ISNUMBER(SEARCH("publishing/children's books", N3866)),"children's books",ISNUMBER(SEARCH("publishing/fiction", N3866)),"fiction",ISNUMBER(SEARCH("publishing/nonfiction", N3866)),"nonfiction",ISNUMBER(SEARCH("publishing/radio &amp; podcasts", N3866)),"radio &amp; podcasts",ISNUMBER(SEARCH("publishing/translations", N3866)),"translations",ISNUMBER(SEARCH("technology/gadgets", N3866)),"gadgets",ISNUMBER(SEARCH("technology/hardware", N3866)),"hardware",ISNUMBER(SEARCH("technology/makerspaces", N3866)),"makerspaces",ISNUMBER(SEARCH("technology/space exploration", N3866)),"space exploration",ISNUMBER(SEARCH("technology/wearables", N3866)),"wearables",ISNUMBER(SEARCH("technology/web", N3866)),"web",ISNUMBER(SEARCH("theater/musical", N3866)),"musical",ISNUMBER(SEARCH("theater/plays", N3866)),"plays",ISNUMBER(SEARCH("theater/spaces", N3866)),"spaces")</f>
        <v>plays</v>
      </c>
      <c r="S3866" s="6">
        <f t="shared" si="303"/>
        <v>42295.891828703709</v>
      </c>
      <c r="T3866" s="6">
        <f t="shared" si="304"/>
        <v>42325.933495370366</v>
      </c>
    </row>
    <row r="3867" spans="1:20" ht="48" hidden="1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tr">
        <f t="shared" si="302"/>
        <v>theater</v>
      </c>
      <c r="R3867" t="str" cm="1">
        <f t="array" ref="R3867">_xlfn.IFS(ISNUMBER(SEARCH("film &amp; video/television", N3867)),"television",ISNUMBER(SEARCH("film &amp; video/animation", N3867)),"animation",ISNUMBER(SEARCH("film &amp; video/documentary", N3867)),"documentary",ISNUMBER(SEARCH("film &amp; video/drama", N3867)),"drama",ISNUMBER(SEARCH("film &amp; video/science fiction", N3867)),"science fiction",ISNUMBER(SEARCH("film &amp; video/shorts", N3867)),"shorts",ISNUMBER(SEARCH("food/food trucks", N3867)),"food trucks",ISNUMBER(SEARCH("food/restaurants", N3867)),"restaurants",ISNUMBER(SEARCH("food/small batch", N3867)),"small batch",ISNUMBER(SEARCH("games/mobile games", N3867)),"mobile games",ISNUMBER(SEARCH("games/tabletop games", N3867)),"tabletop games",ISNUMBER(SEARCH("games/video games", N3867)),"video games",ISNUMBER(SEARCH("music/classical music", N3867)),"classical music",ISNUMBER(SEARCH("music/electronic music", N3867)),"electronic music",ISNUMBER(SEARCH("music/faith", N3867)),"faith",ISNUMBER(SEARCH("music/indie rock", N3867)),"indie rock",ISNUMBER(SEARCH("music/jazz", N3867)),"jazz",ISNUMBER(SEARCH("music/metal", N3867)),"metal",ISNUMBER(SEARCH("music/pop", N3867)),"pop",ISNUMBER(SEARCH("music/rock", N3867)),"rock",ISNUMBER(SEARCH("music/world music", N3867)),"world music",ISNUMBER(SEARCH("journalism/audio", N3867)),"audio",ISNUMBER(SEARCH("photography/nature", N3867)),"nature",ISNUMBER(SEARCH("photography/people", N3867)),"people",ISNUMBER(SEARCH("photography/photobooks", N3867)),"photobooks",ISNUMBER(SEARCH("photography/places", N3867)),"places",ISNUMBER(SEARCH("publishing/art books", N3867)),"art books",ISNUMBER(SEARCH("publishing/children's books", N3867)),"children's books",ISNUMBER(SEARCH("publishing/fiction", N3867)),"fiction",ISNUMBER(SEARCH("publishing/nonfiction", N3867)),"nonfiction",ISNUMBER(SEARCH("publishing/radio &amp; podcasts", N3867)),"radio &amp; podcasts",ISNUMBER(SEARCH("publishing/translations", N3867)),"translations",ISNUMBER(SEARCH("technology/gadgets", N3867)),"gadgets",ISNUMBER(SEARCH("technology/hardware", N3867)),"hardware",ISNUMBER(SEARCH("technology/makerspaces", N3867)),"makerspaces",ISNUMBER(SEARCH("technology/space exploration", N3867)),"space exploration",ISNUMBER(SEARCH("technology/wearables", N3867)),"wearables",ISNUMBER(SEARCH("technology/web", N3867)),"web",ISNUMBER(SEARCH("theater/musical", N3867)),"musical",ISNUMBER(SEARCH("theater/plays", N3867)),"plays",ISNUMBER(SEARCH("theater/spaces", N3867)),"spaces")</f>
        <v>plays</v>
      </c>
      <c r="S3867" s="6">
        <f t="shared" si="303"/>
        <v>41841.651597222226</v>
      </c>
      <c r="T3867" s="6">
        <f t="shared" si="304"/>
        <v>41881.229166666664</v>
      </c>
    </row>
    <row r="3868" spans="1:20" ht="32" hidden="1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tr">
        <f t="shared" si="302"/>
        <v>theater</v>
      </c>
      <c r="R3868" t="str" cm="1">
        <f t="array" ref="R3868">_xlfn.IFS(ISNUMBER(SEARCH("film &amp; video/television", N3868)),"television",ISNUMBER(SEARCH("film &amp; video/animation", N3868)),"animation",ISNUMBER(SEARCH("film &amp; video/documentary", N3868)),"documentary",ISNUMBER(SEARCH("film &amp; video/drama", N3868)),"drama",ISNUMBER(SEARCH("film &amp; video/science fiction", N3868)),"science fiction",ISNUMBER(SEARCH("film &amp; video/shorts", N3868)),"shorts",ISNUMBER(SEARCH("food/food trucks", N3868)),"food trucks",ISNUMBER(SEARCH("food/restaurants", N3868)),"restaurants",ISNUMBER(SEARCH("food/small batch", N3868)),"small batch",ISNUMBER(SEARCH("games/mobile games", N3868)),"mobile games",ISNUMBER(SEARCH("games/tabletop games", N3868)),"tabletop games",ISNUMBER(SEARCH("games/video games", N3868)),"video games",ISNUMBER(SEARCH("music/classical music", N3868)),"classical music",ISNUMBER(SEARCH("music/electronic music", N3868)),"electronic music",ISNUMBER(SEARCH("music/faith", N3868)),"faith",ISNUMBER(SEARCH("music/indie rock", N3868)),"indie rock",ISNUMBER(SEARCH("music/jazz", N3868)),"jazz",ISNUMBER(SEARCH("music/metal", N3868)),"metal",ISNUMBER(SEARCH("music/pop", N3868)),"pop",ISNUMBER(SEARCH("music/rock", N3868)),"rock",ISNUMBER(SEARCH("music/world music", N3868)),"world music",ISNUMBER(SEARCH("journalism/audio", N3868)),"audio",ISNUMBER(SEARCH("photography/nature", N3868)),"nature",ISNUMBER(SEARCH("photography/people", N3868)),"people",ISNUMBER(SEARCH("photography/photobooks", N3868)),"photobooks",ISNUMBER(SEARCH("photography/places", N3868)),"places",ISNUMBER(SEARCH("publishing/art books", N3868)),"art books",ISNUMBER(SEARCH("publishing/children's books", N3868)),"children's books",ISNUMBER(SEARCH("publishing/fiction", N3868)),"fiction",ISNUMBER(SEARCH("publishing/nonfiction", N3868)),"nonfiction",ISNUMBER(SEARCH("publishing/radio &amp; podcasts", N3868)),"radio &amp; podcasts",ISNUMBER(SEARCH("publishing/translations", N3868)),"translations",ISNUMBER(SEARCH("technology/gadgets", N3868)),"gadgets",ISNUMBER(SEARCH("technology/hardware", N3868)),"hardware",ISNUMBER(SEARCH("technology/makerspaces", N3868)),"makerspaces",ISNUMBER(SEARCH("technology/space exploration", N3868)),"space exploration",ISNUMBER(SEARCH("technology/wearables", N3868)),"wearables",ISNUMBER(SEARCH("technology/web", N3868)),"web",ISNUMBER(SEARCH("theater/musical", N3868)),"musical",ISNUMBER(SEARCH("theater/plays", N3868)),"plays",ISNUMBER(SEARCH("theater/spaces", N3868)),"spaces")</f>
        <v>plays</v>
      </c>
      <c r="S3868" s="6">
        <f t="shared" si="303"/>
        <v>42402.947002314817</v>
      </c>
      <c r="T3868" s="6">
        <f t="shared" si="304"/>
        <v>42452.145138888889</v>
      </c>
    </row>
    <row r="3869" spans="1:20" ht="48" hidden="1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tr">
        <f t="shared" si="302"/>
        <v>theater</v>
      </c>
      <c r="R3869" t="str" cm="1">
        <f t="array" ref="R3869">_xlfn.IFS(ISNUMBER(SEARCH("film &amp; video/television", N3869)),"television",ISNUMBER(SEARCH("film &amp; video/animation", N3869)),"animation",ISNUMBER(SEARCH("film &amp; video/documentary", N3869)),"documentary",ISNUMBER(SEARCH("film &amp; video/drama", N3869)),"drama",ISNUMBER(SEARCH("film &amp; video/science fiction", N3869)),"science fiction",ISNUMBER(SEARCH("film &amp; video/shorts", N3869)),"shorts",ISNUMBER(SEARCH("food/food trucks", N3869)),"food trucks",ISNUMBER(SEARCH("food/restaurants", N3869)),"restaurants",ISNUMBER(SEARCH("food/small batch", N3869)),"small batch",ISNUMBER(SEARCH("games/mobile games", N3869)),"mobile games",ISNUMBER(SEARCH("games/tabletop games", N3869)),"tabletop games",ISNUMBER(SEARCH("games/video games", N3869)),"video games",ISNUMBER(SEARCH("music/classical music", N3869)),"classical music",ISNUMBER(SEARCH("music/electronic music", N3869)),"electronic music",ISNUMBER(SEARCH("music/faith", N3869)),"faith",ISNUMBER(SEARCH("music/indie rock", N3869)),"indie rock",ISNUMBER(SEARCH("music/jazz", N3869)),"jazz",ISNUMBER(SEARCH("music/metal", N3869)),"metal",ISNUMBER(SEARCH("music/pop", N3869)),"pop",ISNUMBER(SEARCH("music/rock", N3869)),"rock",ISNUMBER(SEARCH("music/world music", N3869)),"world music",ISNUMBER(SEARCH("journalism/audio", N3869)),"audio",ISNUMBER(SEARCH("photography/nature", N3869)),"nature",ISNUMBER(SEARCH("photography/people", N3869)),"people",ISNUMBER(SEARCH("photography/photobooks", N3869)),"photobooks",ISNUMBER(SEARCH("photography/places", N3869)),"places",ISNUMBER(SEARCH("publishing/art books", N3869)),"art books",ISNUMBER(SEARCH("publishing/children's books", N3869)),"children's books",ISNUMBER(SEARCH("publishing/fiction", N3869)),"fiction",ISNUMBER(SEARCH("publishing/nonfiction", N3869)),"nonfiction",ISNUMBER(SEARCH("publishing/radio &amp; podcasts", N3869)),"radio &amp; podcasts",ISNUMBER(SEARCH("publishing/translations", N3869)),"translations",ISNUMBER(SEARCH("technology/gadgets", N3869)),"gadgets",ISNUMBER(SEARCH("technology/hardware", N3869)),"hardware",ISNUMBER(SEARCH("technology/makerspaces", N3869)),"makerspaces",ISNUMBER(SEARCH("technology/space exploration", N3869)),"space exploration",ISNUMBER(SEARCH("technology/wearables", N3869)),"wearables",ISNUMBER(SEARCH("technology/web", N3869)),"web",ISNUMBER(SEARCH("theater/musical", N3869)),"musical",ISNUMBER(SEARCH("theater/plays", N3869)),"plays",ISNUMBER(SEARCH("theater/spaces", N3869)),"spaces")</f>
        <v>plays</v>
      </c>
      <c r="S3869" s="6">
        <f t="shared" si="303"/>
        <v>42509.814108796301</v>
      </c>
      <c r="T3869" s="6">
        <f t="shared" si="304"/>
        <v>42539.814108796301</v>
      </c>
    </row>
    <row r="3870" spans="1:20" ht="16" hidden="1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tr">
        <f t="shared" si="302"/>
        <v>music</v>
      </c>
      <c r="R3870" t="str" cm="1">
        <f t="array" ref="R3870">_xlfn.IFS(ISNUMBER(SEARCH("film &amp; video/television", N3870)),"television",ISNUMBER(SEARCH("film &amp; video/animation", N3870)),"animation",ISNUMBER(SEARCH("film &amp; video/documentary", N3870)),"documentary",ISNUMBER(SEARCH("film &amp; video/drama", N3870)),"drama",ISNUMBER(SEARCH("film &amp; video/science fiction", N3870)),"science fiction",ISNUMBER(SEARCH("film &amp; video/shorts", N3870)),"shorts",ISNUMBER(SEARCH("food/food trucks", N3870)),"food trucks",ISNUMBER(SEARCH("food/restaurants", N3870)),"restaurants",ISNUMBER(SEARCH("food/small batch", N3870)),"small batch",ISNUMBER(SEARCH("games/mobile games", N3870)),"mobile games",ISNUMBER(SEARCH("games/tabletop games", N3870)),"tabletop games",ISNUMBER(SEARCH("games/video games", N3870)),"video games",ISNUMBER(SEARCH("music/classical music", N3870)),"classical music",ISNUMBER(SEARCH("music/electronic music", N3870)),"electronic music",ISNUMBER(SEARCH("music/faith", N3870)),"faith",ISNUMBER(SEARCH("music/indie rock", N3870)),"indie rock",ISNUMBER(SEARCH("music/jazz", N3870)),"jazz",ISNUMBER(SEARCH("music/metal", N3870)),"metal",ISNUMBER(SEARCH("music/pop", N3870)),"pop",ISNUMBER(SEARCH("music/rock", N3870)),"rock",ISNUMBER(SEARCH("music/world music", N3870)),"world music",ISNUMBER(SEARCH("journalism/audio", N3870)),"audio",ISNUMBER(SEARCH("photography/nature", N3870)),"nature",ISNUMBER(SEARCH("photography/people", N3870)),"people",ISNUMBER(SEARCH("photography/photobooks", N3870)),"photobooks",ISNUMBER(SEARCH("photography/places", N3870)),"places",ISNUMBER(SEARCH("publishing/art books", N3870)),"art books",ISNUMBER(SEARCH("publishing/children's books", N3870)),"children's books",ISNUMBER(SEARCH("publishing/fiction", N3870)),"fiction",ISNUMBER(SEARCH("publishing/nonfiction", N3870)),"nonfiction",ISNUMBER(SEARCH("publishing/radio &amp; podcasts", N3870)),"radio &amp; podcasts",ISNUMBER(SEARCH("publishing/translations", N3870)),"translations",ISNUMBER(SEARCH("technology/gadgets", N3870)),"gadgets",ISNUMBER(SEARCH("technology/hardware", N3870)),"hardware",ISNUMBER(SEARCH("technology/makerspaces", N3870)),"makerspaces",ISNUMBER(SEARCH("technology/space exploration", N3870)),"space exploration",ISNUMBER(SEARCH("technology/wearables", N3870)),"wearables",ISNUMBER(SEARCH("technology/web", N3870)),"web",ISNUMBER(SEARCH("theater/musical", N3870)),"musical",ISNUMBER(SEARCH("theater/plays", N3870)),"plays",ISNUMBER(SEARCH("theater/spaces", N3870)),"spaces")</f>
        <v>musical</v>
      </c>
      <c r="S3870" s="6">
        <f t="shared" si="303"/>
        <v>41865.659780092588</v>
      </c>
      <c r="T3870" s="6">
        <f t="shared" si="304"/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tr">
        <f t="shared" si="302"/>
        <v>music</v>
      </c>
      <c r="R3871" t="str" cm="1">
        <f t="array" ref="R3871">_xlfn.IFS(ISNUMBER(SEARCH("film &amp; video/television", N3871)),"television",ISNUMBER(SEARCH("film &amp; video/animation", N3871)),"animation",ISNUMBER(SEARCH("film &amp; video/documentary", N3871)),"documentary",ISNUMBER(SEARCH("film &amp; video/drama", N3871)),"drama",ISNUMBER(SEARCH("film &amp; video/science fiction", N3871)),"science fiction",ISNUMBER(SEARCH("film &amp; video/shorts", N3871)),"shorts",ISNUMBER(SEARCH("food/food trucks", N3871)),"food trucks",ISNUMBER(SEARCH("food/restaurants", N3871)),"restaurants",ISNUMBER(SEARCH("food/small batch", N3871)),"small batch",ISNUMBER(SEARCH("games/mobile games", N3871)),"mobile games",ISNUMBER(SEARCH("games/tabletop games", N3871)),"tabletop games",ISNUMBER(SEARCH("games/video games", N3871)),"video games",ISNUMBER(SEARCH("music/classical music", N3871)),"classical music",ISNUMBER(SEARCH("music/electronic music", N3871)),"electronic music",ISNUMBER(SEARCH("music/faith", N3871)),"faith",ISNUMBER(SEARCH("music/indie rock", N3871)),"indie rock",ISNUMBER(SEARCH("music/jazz", N3871)),"jazz",ISNUMBER(SEARCH("music/metal", N3871)),"metal",ISNUMBER(SEARCH("music/pop", N3871)),"pop",ISNUMBER(SEARCH("music/rock", N3871)),"rock",ISNUMBER(SEARCH("music/world music", N3871)),"world music",ISNUMBER(SEARCH("journalism/audio", N3871)),"audio",ISNUMBER(SEARCH("photography/nature", N3871)),"nature",ISNUMBER(SEARCH("photography/people", N3871)),"people",ISNUMBER(SEARCH("photography/photobooks", N3871)),"photobooks",ISNUMBER(SEARCH("photography/places", N3871)),"places",ISNUMBER(SEARCH("publishing/art books", N3871)),"art books",ISNUMBER(SEARCH("publishing/children's books", N3871)),"children's books",ISNUMBER(SEARCH("publishing/fiction", N3871)),"fiction",ISNUMBER(SEARCH("publishing/nonfiction", N3871)),"nonfiction",ISNUMBER(SEARCH("publishing/radio &amp; podcasts", N3871)),"radio &amp; podcasts",ISNUMBER(SEARCH("publishing/translations", N3871)),"translations",ISNUMBER(SEARCH("technology/gadgets", N3871)),"gadgets",ISNUMBER(SEARCH("technology/hardware", N3871)),"hardware",ISNUMBER(SEARCH("technology/makerspaces", N3871)),"makerspaces",ISNUMBER(SEARCH("technology/space exploration", N3871)),"space exploration",ISNUMBER(SEARCH("technology/wearables", N3871)),"wearables",ISNUMBER(SEARCH("technology/web", N3871)),"web",ISNUMBER(SEARCH("theater/musical", N3871)),"musical",ISNUMBER(SEARCH("theater/plays", N3871)),"plays",ISNUMBER(SEARCH("theater/spaces", N3871)),"spaces")</f>
        <v>musical</v>
      </c>
      <c r="S3871" s="6">
        <f t="shared" si="303"/>
        <v>42047.724444444444</v>
      </c>
      <c r="T3871" s="6">
        <f t="shared" si="304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music</v>
      </c>
      <c r="R3872" t="str" cm="1">
        <f t="array" ref="R3872">_xlfn.IFS(ISNUMBER(SEARCH("film &amp; video/television", N3872)),"television",ISNUMBER(SEARCH("film &amp; video/animation", N3872)),"animation",ISNUMBER(SEARCH("film &amp; video/documentary", N3872)),"documentary",ISNUMBER(SEARCH("film &amp; video/drama", N3872)),"drama",ISNUMBER(SEARCH("film &amp; video/science fiction", N3872)),"science fiction",ISNUMBER(SEARCH("film &amp; video/shorts", N3872)),"shorts",ISNUMBER(SEARCH("food/food trucks", N3872)),"food trucks",ISNUMBER(SEARCH("food/restaurants", N3872)),"restaurants",ISNUMBER(SEARCH("food/small batch", N3872)),"small batch",ISNUMBER(SEARCH("games/mobile games", N3872)),"mobile games",ISNUMBER(SEARCH("games/tabletop games", N3872)),"tabletop games",ISNUMBER(SEARCH("games/video games", N3872)),"video games",ISNUMBER(SEARCH("music/classical music", N3872)),"classical music",ISNUMBER(SEARCH("music/electronic music", N3872)),"electronic music",ISNUMBER(SEARCH("music/faith", N3872)),"faith",ISNUMBER(SEARCH("music/indie rock", N3872)),"indie rock",ISNUMBER(SEARCH("music/jazz", N3872)),"jazz",ISNUMBER(SEARCH("music/metal", N3872)),"metal",ISNUMBER(SEARCH("music/pop", N3872)),"pop",ISNUMBER(SEARCH("music/rock", N3872)),"rock",ISNUMBER(SEARCH("music/world music", N3872)),"world music",ISNUMBER(SEARCH("journalism/audio", N3872)),"audio",ISNUMBER(SEARCH("photography/nature", N3872)),"nature",ISNUMBER(SEARCH("photography/people", N3872)),"people",ISNUMBER(SEARCH("photography/photobooks", N3872)),"photobooks",ISNUMBER(SEARCH("photography/places", N3872)),"places",ISNUMBER(SEARCH("publishing/art books", N3872)),"art books",ISNUMBER(SEARCH("publishing/children's books", N3872)),"children's books",ISNUMBER(SEARCH("publishing/fiction", N3872)),"fiction",ISNUMBER(SEARCH("publishing/nonfiction", N3872)),"nonfiction",ISNUMBER(SEARCH("publishing/radio &amp; podcasts", N3872)),"radio &amp; podcasts",ISNUMBER(SEARCH("publishing/translations", N3872)),"translations",ISNUMBER(SEARCH("technology/gadgets", N3872)),"gadgets",ISNUMBER(SEARCH("technology/hardware", N3872)),"hardware",ISNUMBER(SEARCH("technology/makerspaces", N3872)),"makerspaces",ISNUMBER(SEARCH("technology/space exploration", N3872)),"space exploration",ISNUMBER(SEARCH("technology/wearables", N3872)),"wearables",ISNUMBER(SEARCH("technology/web", N3872)),"web",ISNUMBER(SEARCH("theater/musical", N3872)),"musical",ISNUMBER(SEARCH("theater/plays", N3872)),"plays",ISNUMBER(SEARCH("theater/spaces", N3872)),"spaces")</f>
        <v>musical</v>
      </c>
      <c r="S3872" s="6">
        <f t="shared" si="303"/>
        <v>41793.17219907407</v>
      </c>
      <c r="T3872" s="6">
        <f t="shared" si="304"/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tr">
        <f t="shared" si="302"/>
        <v>music</v>
      </c>
      <c r="R3873" t="str" cm="1">
        <f t="array" ref="R3873">_xlfn.IFS(ISNUMBER(SEARCH("film &amp; video/television", N3873)),"television",ISNUMBER(SEARCH("film &amp; video/animation", N3873)),"animation",ISNUMBER(SEARCH("film &amp; video/documentary", N3873)),"documentary",ISNUMBER(SEARCH("film &amp; video/drama", N3873)),"drama",ISNUMBER(SEARCH("film &amp; video/science fiction", N3873)),"science fiction",ISNUMBER(SEARCH("film &amp; video/shorts", N3873)),"shorts",ISNUMBER(SEARCH("food/food trucks", N3873)),"food trucks",ISNUMBER(SEARCH("food/restaurants", N3873)),"restaurants",ISNUMBER(SEARCH("food/small batch", N3873)),"small batch",ISNUMBER(SEARCH("games/mobile games", N3873)),"mobile games",ISNUMBER(SEARCH("games/tabletop games", N3873)),"tabletop games",ISNUMBER(SEARCH("games/video games", N3873)),"video games",ISNUMBER(SEARCH("music/classical music", N3873)),"classical music",ISNUMBER(SEARCH("music/electronic music", N3873)),"electronic music",ISNUMBER(SEARCH("music/faith", N3873)),"faith",ISNUMBER(SEARCH("music/indie rock", N3873)),"indie rock",ISNUMBER(SEARCH("music/jazz", N3873)),"jazz",ISNUMBER(SEARCH("music/metal", N3873)),"metal",ISNUMBER(SEARCH("music/pop", N3873)),"pop",ISNUMBER(SEARCH("music/rock", N3873)),"rock",ISNUMBER(SEARCH("music/world music", N3873)),"world music",ISNUMBER(SEARCH("journalism/audio", N3873)),"audio",ISNUMBER(SEARCH("photography/nature", N3873)),"nature",ISNUMBER(SEARCH("photography/people", N3873)),"people",ISNUMBER(SEARCH("photography/photobooks", N3873)),"photobooks",ISNUMBER(SEARCH("photography/places", N3873)),"places",ISNUMBER(SEARCH("publishing/art books", N3873)),"art books",ISNUMBER(SEARCH("publishing/children's books", N3873)),"children's books",ISNUMBER(SEARCH("publishing/fiction", N3873)),"fiction",ISNUMBER(SEARCH("publishing/nonfiction", N3873)),"nonfiction",ISNUMBER(SEARCH("publishing/radio &amp; podcasts", N3873)),"radio &amp; podcasts",ISNUMBER(SEARCH("publishing/translations", N3873)),"translations",ISNUMBER(SEARCH("technology/gadgets", N3873)),"gadgets",ISNUMBER(SEARCH("technology/hardware", N3873)),"hardware",ISNUMBER(SEARCH("technology/makerspaces", N3873)),"makerspaces",ISNUMBER(SEARCH("technology/space exploration", N3873)),"space exploration",ISNUMBER(SEARCH("technology/wearables", N3873)),"wearables",ISNUMBER(SEARCH("technology/web", N3873)),"web",ISNUMBER(SEARCH("theater/musical", N3873)),"musical",ISNUMBER(SEARCH("theater/plays", N3873)),"plays",ISNUMBER(SEARCH("theater/spaces", N3873)),"spaces")</f>
        <v>musical</v>
      </c>
      <c r="S3873" s="6">
        <f t="shared" si="303"/>
        <v>42763.780671296292</v>
      </c>
      <c r="T3873" s="6">
        <f t="shared" si="304"/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v>0</v>
      </c>
      <c r="Q3874" t="str">
        <f t="shared" si="302"/>
        <v>music</v>
      </c>
      <c r="R3874" t="str" cm="1">
        <f t="array" ref="R3874">_xlfn.IFS(ISNUMBER(SEARCH("film &amp; video/television", N3874)),"television",ISNUMBER(SEARCH("film &amp; video/animation", N3874)),"animation",ISNUMBER(SEARCH("film &amp; video/documentary", N3874)),"documentary",ISNUMBER(SEARCH("film &amp; video/drama", N3874)),"drama",ISNUMBER(SEARCH("film &amp; video/science fiction", N3874)),"science fiction",ISNUMBER(SEARCH("film &amp; video/shorts", N3874)),"shorts",ISNUMBER(SEARCH("food/food trucks", N3874)),"food trucks",ISNUMBER(SEARCH("food/restaurants", N3874)),"restaurants",ISNUMBER(SEARCH("food/small batch", N3874)),"small batch",ISNUMBER(SEARCH("games/mobile games", N3874)),"mobile games",ISNUMBER(SEARCH("games/tabletop games", N3874)),"tabletop games",ISNUMBER(SEARCH("games/video games", N3874)),"video games",ISNUMBER(SEARCH("music/classical music", N3874)),"classical music",ISNUMBER(SEARCH("music/electronic music", N3874)),"electronic music",ISNUMBER(SEARCH("music/faith", N3874)),"faith",ISNUMBER(SEARCH("music/indie rock", N3874)),"indie rock",ISNUMBER(SEARCH("music/jazz", N3874)),"jazz",ISNUMBER(SEARCH("music/metal", N3874)),"metal",ISNUMBER(SEARCH("music/pop", N3874)),"pop",ISNUMBER(SEARCH("music/rock", N3874)),"rock",ISNUMBER(SEARCH("music/world music", N3874)),"world music",ISNUMBER(SEARCH("journalism/audio", N3874)),"audio",ISNUMBER(SEARCH("photography/nature", N3874)),"nature",ISNUMBER(SEARCH("photography/people", N3874)),"people",ISNUMBER(SEARCH("photography/photobooks", N3874)),"photobooks",ISNUMBER(SEARCH("photography/places", N3874)),"places",ISNUMBER(SEARCH("publishing/art books", N3874)),"art books",ISNUMBER(SEARCH("publishing/children's books", N3874)),"children's books",ISNUMBER(SEARCH("publishing/fiction", N3874)),"fiction",ISNUMBER(SEARCH("publishing/nonfiction", N3874)),"nonfiction",ISNUMBER(SEARCH("publishing/radio &amp; podcasts", N3874)),"radio &amp; podcasts",ISNUMBER(SEARCH("publishing/translations", N3874)),"translations",ISNUMBER(SEARCH("technology/gadgets", N3874)),"gadgets",ISNUMBER(SEARCH("technology/hardware", N3874)),"hardware",ISNUMBER(SEARCH("technology/makerspaces", N3874)),"makerspaces",ISNUMBER(SEARCH("technology/space exploration", N3874)),"space exploration",ISNUMBER(SEARCH("technology/wearables", N3874)),"wearables",ISNUMBER(SEARCH("technology/web", N3874)),"web",ISNUMBER(SEARCH("theater/musical", N3874)),"musical",ISNUMBER(SEARCH("theater/plays", N3874)),"plays",ISNUMBER(SEARCH("theater/spaces", N3874)),"spaces")</f>
        <v>musical</v>
      </c>
      <c r="S3874" s="6">
        <f t="shared" si="303"/>
        <v>42180.145787037036</v>
      </c>
      <c r="T3874" s="6">
        <f t="shared" si="304"/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v>0</v>
      </c>
      <c r="Q3875" t="str">
        <f t="shared" si="302"/>
        <v>music</v>
      </c>
      <c r="R3875" t="str" cm="1">
        <f t="array" ref="R3875">_xlfn.IFS(ISNUMBER(SEARCH("film &amp; video/television", N3875)),"television",ISNUMBER(SEARCH("film &amp; video/animation", N3875)),"animation",ISNUMBER(SEARCH("film &amp; video/documentary", N3875)),"documentary",ISNUMBER(SEARCH("film &amp; video/drama", N3875)),"drama",ISNUMBER(SEARCH("film &amp; video/science fiction", N3875)),"science fiction",ISNUMBER(SEARCH("film &amp; video/shorts", N3875)),"shorts",ISNUMBER(SEARCH("food/food trucks", N3875)),"food trucks",ISNUMBER(SEARCH("food/restaurants", N3875)),"restaurants",ISNUMBER(SEARCH("food/small batch", N3875)),"small batch",ISNUMBER(SEARCH("games/mobile games", N3875)),"mobile games",ISNUMBER(SEARCH("games/tabletop games", N3875)),"tabletop games",ISNUMBER(SEARCH("games/video games", N3875)),"video games",ISNUMBER(SEARCH("music/classical music", N3875)),"classical music",ISNUMBER(SEARCH("music/electronic music", N3875)),"electronic music",ISNUMBER(SEARCH("music/faith", N3875)),"faith",ISNUMBER(SEARCH("music/indie rock", N3875)),"indie rock",ISNUMBER(SEARCH("music/jazz", N3875)),"jazz",ISNUMBER(SEARCH("music/metal", N3875)),"metal",ISNUMBER(SEARCH("music/pop", N3875)),"pop",ISNUMBER(SEARCH("music/rock", N3875)),"rock",ISNUMBER(SEARCH("music/world music", N3875)),"world music",ISNUMBER(SEARCH("journalism/audio", N3875)),"audio",ISNUMBER(SEARCH("photography/nature", N3875)),"nature",ISNUMBER(SEARCH("photography/people", N3875)),"people",ISNUMBER(SEARCH("photography/photobooks", N3875)),"photobooks",ISNUMBER(SEARCH("photography/places", N3875)),"places",ISNUMBER(SEARCH("publishing/art books", N3875)),"art books",ISNUMBER(SEARCH("publishing/children's books", N3875)),"children's books",ISNUMBER(SEARCH("publishing/fiction", N3875)),"fiction",ISNUMBER(SEARCH("publishing/nonfiction", N3875)),"nonfiction",ISNUMBER(SEARCH("publishing/radio &amp; podcasts", N3875)),"radio &amp; podcasts",ISNUMBER(SEARCH("publishing/translations", N3875)),"translations",ISNUMBER(SEARCH("technology/gadgets", N3875)),"gadgets",ISNUMBER(SEARCH("technology/hardware", N3875)),"hardware",ISNUMBER(SEARCH("technology/makerspaces", N3875)),"makerspaces",ISNUMBER(SEARCH("technology/space exploration", N3875)),"space exploration",ISNUMBER(SEARCH("technology/wearables", N3875)),"wearables",ISNUMBER(SEARCH("technology/web", N3875)),"web",ISNUMBER(SEARCH("theater/musical", N3875)),"musical",ISNUMBER(SEARCH("theater/plays", N3875)),"plays",ISNUMBER(SEARCH("theater/spaces", N3875)),"spaces")</f>
        <v>musical</v>
      </c>
      <c r="S3875" s="6">
        <f t="shared" si="303"/>
        <v>42255.696006944447</v>
      </c>
      <c r="T3875" s="6">
        <f t="shared" si="304"/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v>0</v>
      </c>
      <c r="Q3876" t="str">
        <f t="shared" si="302"/>
        <v>music</v>
      </c>
      <c r="R3876" t="str" cm="1">
        <f t="array" ref="R3876">_xlfn.IFS(ISNUMBER(SEARCH("film &amp; video/television", N3876)),"television",ISNUMBER(SEARCH("film &amp; video/animation", N3876)),"animation",ISNUMBER(SEARCH("film &amp; video/documentary", N3876)),"documentary",ISNUMBER(SEARCH("film &amp; video/drama", N3876)),"drama",ISNUMBER(SEARCH("film &amp; video/science fiction", N3876)),"science fiction",ISNUMBER(SEARCH("film &amp; video/shorts", N3876)),"shorts",ISNUMBER(SEARCH("food/food trucks", N3876)),"food trucks",ISNUMBER(SEARCH("food/restaurants", N3876)),"restaurants",ISNUMBER(SEARCH("food/small batch", N3876)),"small batch",ISNUMBER(SEARCH("games/mobile games", N3876)),"mobile games",ISNUMBER(SEARCH("games/tabletop games", N3876)),"tabletop games",ISNUMBER(SEARCH("games/video games", N3876)),"video games",ISNUMBER(SEARCH("music/classical music", N3876)),"classical music",ISNUMBER(SEARCH("music/electronic music", N3876)),"electronic music",ISNUMBER(SEARCH("music/faith", N3876)),"faith",ISNUMBER(SEARCH("music/indie rock", N3876)),"indie rock",ISNUMBER(SEARCH("music/jazz", N3876)),"jazz",ISNUMBER(SEARCH("music/metal", N3876)),"metal",ISNUMBER(SEARCH("music/pop", N3876)),"pop",ISNUMBER(SEARCH("music/rock", N3876)),"rock",ISNUMBER(SEARCH("music/world music", N3876)),"world music",ISNUMBER(SEARCH("journalism/audio", N3876)),"audio",ISNUMBER(SEARCH("photography/nature", N3876)),"nature",ISNUMBER(SEARCH("photography/people", N3876)),"people",ISNUMBER(SEARCH("photography/photobooks", N3876)),"photobooks",ISNUMBER(SEARCH("photography/places", N3876)),"places",ISNUMBER(SEARCH("publishing/art books", N3876)),"art books",ISNUMBER(SEARCH("publishing/children's books", N3876)),"children's books",ISNUMBER(SEARCH("publishing/fiction", N3876)),"fiction",ISNUMBER(SEARCH("publishing/nonfiction", N3876)),"nonfiction",ISNUMBER(SEARCH("publishing/radio &amp; podcasts", N3876)),"radio &amp; podcasts",ISNUMBER(SEARCH("publishing/translations", N3876)),"translations",ISNUMBER(SEARCH("technology/gadgets", N3876)),"gadgets",ISNUMBER(SEARCH("technology/hardware", N3876)),"hardware",ISNUMBER(SEARCH("technology/makerspaces", N3876)),"makerspaces",ISNUMBER(SEARCH("technology/space exploration", N3876)),"space exploration",ISNUMBER(SEARCH("technology/wearables", N3876)),"wearables",ISNUMBER(SEARCH("technology/web", N3876)),"web",ISNUMBER(SEARCH("theater/musical", N3876)),"musical",ISNUMBER(SEARCH("theater/plays", N3876)),"plays",ISNUMBER(SEARCH("theater/spaces", N3876)),"spaces")</f>
        <v>musical</v>
      </c>
      <c r="S3876" s="6">
        <f t="shared" si="303"/>
        <v>42007.016458333332</v>
      </c>
      <c r="T3876" s="6">
        <f t="shared" si="304"/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v>0</v>
      </c>
      <c r="Q3877" t="str">
        <f t="shared" si="302"/>
        <v>music</v>
      </c>
      <c r="R3877" t="str" cm="1">
        <f t="array" ref="R3877">_xlfn.IFS(ISNUMBER(SEARCH("film &amp; video/television", N3877)),"television",ISNUMBER(SEARCH("film &amp; video/animation", N3877)),"animation",ISNUMBER(SEARCH("film &amp; video/documentary", N3877)),"documentary",ISNUMBER(SEARCH("film &amp; video/drama", N3877)),"drama",ISNUMBER(SEARCH("film &amp; video/science fiction", N3877)),"science fiction",ISNUMBER(SEARCH("film &amp; video/shorts", N3877)),"shorts",ISNUMBER(SEARCH("food/food trucks", N3877)),"food trucks",ISNUMBER(SEARCH("food/restaurants", N3877)),"restaurants",ISNUMBER(SEARCH("food/small batch", N3877)),"small batch",ISNUMBER(SEARCH("games/mobile games", N3877)),"mobile games",ISNUMBER(SEARCH("games/tabletop games", N3877)),"tabletop games",ISNUMBER(SEARCH("games/video games", N3877)),"video games",ISNUMBER(SEARCH("music/classical music", N3877)),"classical music",ISNUMBER(SEARCH("music/electronic music", N3877)),"electronic music",ISNUMBER(SEARCH("music/faith", N3877)),"faith",ISNUMBER(SEARCH("music/indie rock", N3877)),"indie rock",ISNUMBER(SEARCH("music/jazz", N3877)),"jazz",ISNUMBER(SEARCH("music/metal", N3877)),"metal",ISNUMBER(SEARCH("music/pop", N3877)),"pop",ISNUMBER(SEARCH("music/rock", N3877)),"rock",ISNUMBER(SEARCH("music/world music", N3877)),"world music",ISNUMBER(SEARCH("journalism/audio", N3877)),"audio",ISNUMBER(SEARCH("photography/nature", N3877)),"nature",ISNUMBER(SEARCH("photography/people", N3877)),"people",ISNUMBER(SEARCH("photography/photobooks", N3877)),"photobooks",ISNUMBER(SEARCH("photography/places", N3877)),"places",ISNUMBER(SEARCH("publishing/art books", N3877)),"art books",ISNUMBER(SEARCH("publishing/children's books", N3877)),"children's books",ISNUMBER(SEARCH("publishing/fiction", N3877)),"fiction",ISNUMBER(SEARCH("publishing/nonfiction", N3877)),"nonfiction",ISNUMBER(SEARCH("publishing/radio &amp; podcasts", N3877)),"radio &amp; podcasts",ISNUMBER(SEARCH("publishing/translations", N3877)),"translations",ISNUMBER(SEARCH("technology/gadgets", N3877)),"gadgets",ISNUMBER(SEARCH("technology/hardware", N3877)),"hardware",ISNUMBER(SEARCH("technology/makerspaces", N3877)),"makerspaces",ISNUMBER(SEARCH("technology/space exploration", N3877)),"space exploration",ISNUMBER(SEARCH("technology/wearables", N3877)),"wearables",ISNUMBER(SEARCH("technology/web", N3877)),"web",ISNUMBER(SEARCH("theater/musical", N3877)),"musical",ISNUMBER(SEARCH("theater/plays", N3877)),"plays",ISNUMBER(SEARCH("theater/spaces", N3877)),"spaces")</f>
        <v>musical</v>
      </c>
      <c r="S3877" s="6">
        <f t="shared" si="303"/>
        <v>42615.346817129626</v>
      </c>
      <c r="T3877" s="6">
        <f t="shared" si="304"/>
        <v>42616.416666666672</v>
      </c>
    </row>
    <row r="3878" spans="1:20" ht="48" hidden="1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tr">
        <f t="shared" si="302"/>
        <v>music</v>
      </c>
      <c r="R3878" t="str" cm="1">
        <f t="array" ref="R3878">_xlfn.IFS(ISNUMBER(SEARCH("film &amp; video/television", N3878)),"television",ISNUMBER(SEARCH("film &amp; video/animation", N3878)),"animation",ISNUMBER(SEARCH("film &amp; video/documentary", N3878)),"documentary",ISNUMBER(SEARCH("film &amp; video/drama", N3878)),"drama",ISNUMBER(SEARCH("film &amp; video/science fiction", N3878)),"science fiction",ISNUMBER(SEARCH("film &amp; video/shorts", N3878)),"shorts",ISNUMBER(SEARCH("food/food trucks", N3878)),"food trucks",ISNUMBER(SEARCH("food/restaurants", N3878)),"restaurants",ISNUMBER(SEARCH("food/small batch", N3878)),"small batch",ISNUMBER(SEARCH("games/mobile games", N3878)),"mobile games",ISNUMBER(SEARCH("games/tabletop games", N3878)),"tabletop games",ISNUMBER(SEARCH("games/video games", N3878)),"video games",ISNUMBER(SEARCH("music/classical music", N3878)),"classical music",ISNUMBER(SEARCH("music/electronic music", N3878)),"electronic music",ISNUMBER(SEARCH("music/faith", N3878)),"faith",ISNUMBER(SEARCH("music/indie rock", N3878)),"indie rock",ISNUMBER(SEARCH("music/jazz", N3878)),"jazz",ISNUMBER(SEARCH("music/metal", N3878)),"metal",ISNUMBER(SEARCH("music/pop", N3878)),"pop",ISNUMBER(SEARCH("music/rock", N3878)),"rock",ISNUMBER(SEARCH("music/world music", N3878)),"world music",ISNUMBER(SEARCH("journalism/audio", N3878)),"audio",ISNUMBER(SEARCH("photography/nature", N3878)),"nature",ISNUMBER(SEARCH("photography/people", N3878)),"people",ISNUMBER(SEARCH("photography/photobooks", N3878)),"photobooks",ISNUMBER(SEARCH("photography/places", N3878)),"places",ISNUMBER(SEARCH("publishing/art books", N3878)),"art books",ISNUMBER(SEARCH("publishing/children's books", N3878)),"children's books",ISNUMBER(SEARCH("publishing/fiction", N3878)),"fiction",ISNUMBER(SEARCH("publishing/nonfiction", N3878)),"nonfiction",ISNUMBER(SEARCH("publishing/radio &amp; podcasts", N3878)),"radio &amp; podcasts",ISNUMBER(SEARCH("publishing/translations", N3878)),"translations",ISNUMBER(SEARCH("technology/gadgets", N3878)),"gadgets",ISNUMBER(SEARCH("technology/hardware", N3878)),"hardware",ISNUMBER(SEARCH("technology/makerspaces", N3878)),"makerspaces",ISNUMBER(SEARCH("technology/space exploration", N3878)),"space exploration",ISNUMBER(SEARCH("technology/wearables", N3878)),"wearables",ISNUMBER(SEARCH("technology/web", N3878)),"web",ISNUMBER(SEARCH("theater/musical", N3878)),"musical",ISNUMBER(SEARCH("theater/plays", N3878)),"plays",ISNUMBER(SEARCH("theater/spaces", N3878)),"spaces")</f>
        <v>musical</v>
      </c>
      <c r="S3878" s="6">
        <f t="shared" si="303"/>
        <v>42372.624166666668</v>
      </c>
      <c r="T3878" s="6">
        <f t="shared" si="304"/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tr">
        <f t="shared" si="302"/>
        <v>music</v>
      </c>
      <c r="R3879" t="str" cm="1">
        <f t="array" ref="R3879">_xlfn.IFS(ISNUMBER(SEARCH("film &amp; video/television", N3879)),"television",ISNUMBER(SEARCH("film &amp; video/animation", N3879)),"animation",ISNUMBER(SEARCH("film &amp; video/documentary", N3879)),"documentary",ISNUMBER(SEARCH("film &amp; video/drama", N3879)),"drama",ISNUMBER(SEARCH("film &amp; video/science fiction", N3879)),"science fiction",ISNUMBER(SEARCH("film &amp; video/shorts", N3879)),"shorts",ISNUMBER(SEARCH("food/food trucks", N3879)),"food trucks",ISNUMBER(SEARCH("food/restaurants", N3879)),"restaurants",ISNUMBER(SEARCH("food/small batch", N3879)),"small batch",ISNUMBER(SEARCH("games/mobile games", N3879)),"mobile games",ISNUMBER(SEARCH("games/tabletop games", N3879)),"tabletop games",ISNUMBER(SEARCH("games/video games", N3879)),"video games",ISNUMBER(SEARCH("music/classical music", N3879)),"classical music",ISNUMBER(SEARCH("music/electronic music", N3879)),"electronic music",ISNUMBER(SEARCH("music/faith", N3879)),"faith",ISNUMBER(SEARCH("music/indie rock", N3879)),"indie rock",ISNUMBER(SEARCH("music/jazz", N3879)),"jazz",ISNUMBER(SEARCH("music/metal", N3879)),"metal",ISNUMBER(SEARCH("music/pop", N3879)),"pop",ISNUMBER(SEARCH("music/rock", N3879)),"rock",ISNUMBER(SEARCH("music/world music", N3879)),"world music",ISNUMBER(SEARCH("journalism/audio", N3879)),"audio",ISNUMBER(SEARCH("photography/nature", N3879)),"nature",ISNUMBER(SEARCH("photography/people", N3879)),"people",ISNUMBER(SEARCH("photography/photobooks", N3879)),"photobooks",ISNUMBER(SEARCH("photography/places", N3879)),"places",ISNUMBER(SEARCH("publishing/art books", N3879)),"art books",ISNUMBER(SEARCH("publishing/children's books", N3879)),"children's books",ISNUMBER(SEARCH("publishing/fiction", N3879)),"fiction",ISNUMBER(SEARCH("publishing/nonfiction", N3879)),"nonfiction",ISNUMBER(SEARCH("publishing/radio &amp; podcasts", N3879)),"radio &amp; podcasts",ISNUMBER(SEARCH("publishing/translations", N3879)),"translations",ISNUMBER(SEARCH("technology/gadgets", N3879)),"gadgets",ISNUMBER(SEARCH("technology/hardware", N3879)),"hardware",ISNUMBER(SEARCH("technology/makerspaces", N3879)),"makerspaces",ISNUMBER(SEARCH("technology/space exploration", N3879)),"space exploration",ISNUMBER(SEARCH("technology/wearables", N3879)),"wearables",ISNUMBER(SEARCH("technology/web", N3879)),"web",ISNUMBER(SEARCH("theater/musical", N3879)),"musical",ISNUMBER(SEARCH("theater/plays", N3879)),"plays",ISNUMBER(SEARCH("theater/spaces", N3879)),"spaces")</f>
        <v>musical</v>
      </c>
      <c r="S3879" s="6">
        <f t="shared" si="303"/>
        <v>42682.67768518519</v>
      </c>
      <c r="T3879" s="6">
        <f t="shared" si="304"/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tr">
        <f t="shared" si="302"/>
        <v>music</v>
      </c>
      <c r="R3880" t="str" cm="1">
        <f t="array" ref="R3880">_xlfn.IFS(ISNUMBER(SEARCH("film &amp; video/television", N3880)),"television",ISNUMBER(SEARCH("film &amp; video/animation", N3880)),"animation",ISNUMBER(SEARCH("film &amp; video/documentary", N3880)),"documentary",ISNUMBER(SEARCH("film &amp; video/drama", N3880)),"drama",ISNUMBER(SEARCH("film &amp; video/science fiction", N3880)),"science fiction",ISNUMBER(SEARCH("film &amp; video/shorts", N3880)),"shorts",ISNUMBER(SEARCH("food/food trucks", N3880)),"food trucks",ISNUMBER(SEARCH("food/restaurants", N3880)),"restaurants",ISNUMBER(SEARCH("food/small batch", N3880)),"small batch",ISNUMBER(SEARCH("games/mobile games", N3880)),"mobile games",ISNUMBER(SEARCH("games/tabletop games", N3880)),"tabletop games",ISNUMBER(SEARCH("games/video games", N3880)),"video games",ISNUMBER(SEARCH("music/classical music", N3880)),"classical music",ISNUMBER(SEARCH("music/electronic music", N3880)),"electronic music",ISNUMBER(SEARCH("music/faith", N3880)),"faith",ISNUMBER(SEARCH("music/indie rock", N3880)),"indie rock",ISNUMBER(SEARCH("music/jazz", N3880)),"jazz",ISNUMBER(SEARCH("music/metal", N3880)),"metal",ISNUMBER(SEARCH("music/pop", N3880)),"pop",ISNUMBER(SEARCH("music/rock", N3880)),"rock",ISNUMBER(SEARCH("music/world music", N3880)),"world music",ISNUMBER(SEARCH("journalism/audio", N3880)),"audio",ISNUMBER(SEARCH("photography/nature", N3880)),"nature",ISNUMBER(SEARCH("photography/people", N3880)),"people",ISNUMBER(SEARCH("photography/photobooks", N3880)),"photobooks",ISNUMBER(SEARCH("photography/places", N3880)),"places",ISNUMBER(SEARCH("publishing/art books", N3880)),"art books",ISNUMBER(SEARCH("publishing/children's books", N3880)),"children's books",ISNUMBER(SEARCH("publishing/fiction", N3880)),"fiction",ISNUMBER(SEARCH("publishing/nonfiction", N3880)),"nonfiction",ISNUMBER(SEARCH("publishing/radio &amp; podcasts", N3880)),"radio &amp; podcasts",ISNUMBER(SEARCH("publishing/translations", N3880)),"translations",ISNUMBER(SEARCH("technology/gadgets", N3880)),"gadgets",ISNUMBER(SEARCH("technology/hardware", N3880)),"hardware",ISNUMBER(SEARCH("technology/makerspaces", N3880)),"makerspaces",ISNUMBER(SEARCH("technology/space exploration", N3880)),"space exploration",ISNUMBER(SEARCH("technology/wearables", N3880)),"wearables",ISNUMBER(SEARCH("technology/web", N3880)),"web",ISNUMBER(SEARCH("theater/musical", N3880)),"musical",ISNUMBER(SEARCH("theater/plays", N3880)),"plays",ISNUMBER(SEARCH("theater/spaces", N3880)),"spaces")</f>
        <v>musical</v>
      </c>
      <c r="S3880" s="6">
        <f t="shared" si="303"/>
        <v>42154.818819444445</v>
      </c>
      <c r="T3880" s="6">
        <f t="shared" si="304"/>
        <v>42185.165972222225</v>
      </c>
    </row>
    <row r="3881" spans="1:20" ht="48" hidden="1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v>0</v>
      </c>
      <c r="Q3881" t="str">
        <f t="shared" si="302"/>
        <v>music</v>
      </c>
      <c r="R3881" t="str" cm="1">
        <f t="array" ref="R3881">_xlfn.IFS(ISNUMBER(SEARCH("film &amp; video/television", N3881)),"television",ISNUMBER(SEARCH("film &amp; video/animation", N3881)),"animation",ISNUMBER(SEARCH("film &amp; video/documentary", N3881)),"documentary",ISNUMBER(SEARCH("film &amp; video/drama", N3881)),"drama",ISNUMBER(SEARCH("film &amp; video/science fiction", N3881)),"science fiction",ISNUMBER(SEARCH("film &amp; video/shorts", N3881)),"shorts",ISNUMBER(SEARCH("food/food trucks", N3881)),"food trucks",ISNUMBER(SEARCH("food/restaurants", N3881)),"restaurants",ISNUMBER(SEARCH("food/small batch", N3881)),"small batch",ISNUMBER(SEARCH("games/mobile games", N3881)),"mobile games",ISNUMBER(SEARCH("games/tabletop games", N3881)),"tabletop games",ISNUMBER(SEARCH("games/video games", N3881)),"video games",ISNUMBER(SEARCH("music/classical music", N3881)),"classical music",ISNUMBER(SEARCH("music/electronic music", N3881)),"electronic music",ISNUMBER(SEARCH("music/faith", N3881)),"faith",ISNUMBER(SEARCH("music/indie rock", N3881)),"indie rock",ISNUMBER(SEARCH("music/jazz", N3881)),"jazz",ISNUMBER(SEARCH("music/metal", N3881)),"metal",ISNUMBER(SEARCH("music/pop", N3881)),"pop",ISNUMBER(SEARCH("music/rock", N3881)),"rock",ISNUMBER(SEARCH("music/world music", N3881)),"world music",ISNUMBER(SEARCH("journalism/audio", N3881)),"audio",ISNUMBER(SEARCH("photography/nature", N3881)),"nature",ISNUMBER(SEARCH("photography/people", N3881)),"people",ISNUMBER(SEARCH("photography/photobooks", N3881)),"photobooks",ISNUMBER(SEARCH("photography/places", N3881)),"places",ISNUMBER(SEARCH("publishing/art books", N3881)),"art books",ISNUMBER(SEARCH("publishing/children's books", N3881)),"children's books",ISNUMBER(SEARCH("publishing/fiction", N3881)),"fiction",ISNUMBER(SEARCH("publishing/nonfiction", N3881)),"nonfiction",ISNUMBER(SEARCH("publishing/radio &amp; podcasts", N3881)),"radio &amp; podcasts",ISNUMBER(SEARCH("publishing/translations", N3881)),"translations",ISNUMBER(SEARCH("technology/gadgets", N3881)),"gadgets",ISNUMBER(SEARCH("technology/hardware", N3881)),"hardware",ISNUMBER(SEARCH("technology/makerspaces", N3881)),"makerspaces",ISNUMBER(SEARCH("technology/space exploration", N3881)),"space exploration",ISNUMBER(SEARCH("technology/wearables", N3881)),"wearables",ISNUMBER(SEARCH("technology/web", N3881)),"web",ISNUMBER(SEARCH("theater/musical", N3881)),"musical",ISNUMBER(SEARCH("theater/plays", N3881)),"plays",ISNUMBER(SEARCH("theater/spaces", N3881)),"spaces")</f>
        <v>musical</v>
      </c>
      <c r="S3881" s="6">
        <f t="shared" si="303"/>
        <v>41999.861064814817</v>
      </c>
      <c r="T3881" s="6">
        <f t="shared" si="304"/>
        <v>42029.861064814817</v>
      </c>
    </row>
    <row r="3882" spans="1:20" ht="48" hidden="1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tr">
        <f t="shared" si="302"/>
        <v>music</v>
      </c>
      <c r="R3882" t="str" cm="1">
        <f t="array" ref="R3882">_xlfn.IFS(ISNUMBER(SEARCH("film &amp; video/television", N3882)),"television",ISNUMBER(SEARCH("film &amp; video/animation", N3882)),"animation",ISNUMBER(SEARCH("film &amp; video/documentary", N3882)),"documentary",ISNUMBER(SEARCH("film &amp; video/drama", N3882)),"drama",ISNUMBER(SEARCH("film &amp; video/science fiction", N3882)),"science fiction",ISNUMBER(SEARCH("film &amp; video/shorts", N3882)),"shorts",ISNUMBER(SEARCH("food/food trucks", N3882)),"food trucks",ISNUMBER(SEARCH("food/restaurants", N3882)),"restaurants",ISNUMBER(SEARCH("food/small batch", N3882)),"small batch",ISNUMBER(SEARCH("games/mobile games", N3882)),"mobile games",ISNUMBER(SEARCH("games/tabletop games", N3882)),"tabletop games",ISNUMBER(SEARCH("games/video games", N3882)),"video games",ISNUMBER(SEARCH("music/classical music", N3882)),"classical music",ISNUMBER(SEARCH("music/electronic music", N3882)),"electronic music",ISNUMBER(SEARCH("music/faith", N3882)),"faith",ISNUMBER(SEARCH("music/indie rock", N3882)),"indie rock",ISNUMBER(SEARCH("music/jazz", N3882)),"jazz",ISNUMBER(SEARCH("music/metal", N3882)),"metal",ISNUMBER(SEARCH("music/pop", N3882)),"pop",ISNUMBER(SEARCH("music/rock", N3882)),"rock",ISNUMBER(SEARCH("music/world music", N3882)),"world music",ISNUMBER(SEARCH("journalism/audio", N3882)),"audio",ISNUMBER(SEARCH("photography/nature", N3882)),"nature",ISNUMBER(SEARCH("photography/people", N3882)),"people",ISNUMBER(SEARCH("photography/photobooks", N3882)),"photobooks",ISNUMBER(SEARCH("photography/places", N3882)),"places",ISNUMBER(SEARCH("publishing/art books", N3882)),"art books",ISNUMBER(SEARCH("publishing/children's books", N3882)),"children's books",ISNUMBER(SEARCH("publishing/fiction", N3882)),"fiction",ISNUMBER(SEARCH("publishing/nonfiction", N3882)),"nonfiction",ISNUMBER(SEARCH("publishing/radio &amp; podcasts", N3882)),"radio &amp; podcasts",ISNUMBER(SEARCH("publishing/translations", N3882)),"translations",ISNUMBER(SEARCH("technology/gadgets", N3882)),"gadgets",ISNUMBER(SEARCH("technology/hardware", N3882)),"hardware",ISNUMBER(SEARCH("technology/makerspaces", N3882)),"makerspaces",ISNUMBER(SEARCH("technology/space exploration", N3882)),"space exploration",ISNUMBER(SEARCH("technology/wearables", N3882)),"wearables",ISNUMBER(SEARCH("technology/web", N3882)),"web",ISNUMBER(SEARCH("theater/musical", N3882)),"musical",ISNUMBER(SEARCH("theater/plays", N3882)),"plays",ISNUMBER(SEARCH("theater/spaces", N3882)),"spaces")</f>
        <v>musical</v>
      </c>
      <c r="S3882" s="6">
        <f t="shared" si="303"/>
        <v>41815.815046296295</v>
      </c>
      <c r="T3882" s="6">
        <f t="shared" si="304"/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music</v>
      </c>
      <c r="R3883" t="str" cm="1">
        <f t="array" ref="R3883">_xlfn.IFS(ISNUMBER(SEARCH("film &amp; video/television", N3883)),"television",ISNUMBER(SEARCH("film &amp; video/animation", N3883)),"animation",ISNUMBER(SEARCH("film &amp; video/documentary", N3883)),"documentary",ISNUMBER(SEARCH("film &amp; video/drama", N3883)),"drama",ISNUMBER(SEARCH("film &amp; video/science fiction", N3883)),"science fiction",ISNUMBER(SEARCH("film &amp; video/shorts", N3883)),"shorts",ISNUMBER(SEARCH("food/food trucks", N3883)),"food trucks",ISNUMBER(SEARCH("food/restaurants", N3883)),"restaurants",ISNUMBER(SEARCH("food/small batch", N3883)),"small batch",ISNUMBER(SEARCH("games/mobile games", N3883)),"mobile games",ISNUMBER(SEARCH("games/tabletop games", N3883)),"tabletop games",ISNUMBER(SEARCH("games/video games", N3883)),"video games",ISNUMBER(SEARCH("music/classical music", N3883)),"classical music",ISNUMBER(SEARCH("music/electronic music", N3883)),"electronic music",ISNUMBER(SEARCH("music/faith", N3883)),"faith",ISNUMBER(SEARCH("music/indie rock", N3883)),"indie rock",ISNUMBER(SEARCH("music/jazz", N3883)),"jazz",ISNUMBER(SEARCH("music/metal", N3883)),"metal",ISNUMBER(SEARCH("music/pop", N3883)),"pop",ISNUMBER(SEARCH("music/rock", N3883)),"rock",ISNUMBER(SEARCH("music/world music", N3883)),"world music",ISNUMBER(SEARCH("journalism/audio", N3883)),"audio",ISNUMBER(SEARCH("photography/nature", N3883)),"nature",ISNUMBER(SEARCH("photography/people", N3883)),"people",ISNUMBER(SEARCH("photography/photobooks", N3883)),"photobooks",ISNUMBER(SEARCH("photography/places", N3883)),"places",ISNUMBER(SEARCH("publishing/art books", N3883)),"art books",ISNUMBER(SEARCH("publishing/children's books", N3883)),"children's books",ISNUMBER(SEARCH("publishing/fiction", N3883)),"fiction",ISNUMBER(SEARCH("publishing/nonfiction", N3883)),"nonfiction",ISNUMBER(SEARCH("publishing/radio &amp; podcasts", N3883)),"radio &amp; podcasts",ISNUMBER(SEARCH("publishing/translations", N3883)),"translations",ISNUMBER(SEARCH("technology/gadgets", N3883)),"gadgets",ISNUMBER(SEARCH("technology/hardware", N3883)),"hardware",ISNUMBER(SEARCH("technology/makerspaces", N3883)),"makerspaces",ISNUMBER(SEARCH("technology/space exploration", N3883)),"space exploration",ISNUMBER(SEARCH("technology/wearables", N3883)),"wearables",ISNUMBER(SEARCH("technology/web", N3883)),"web",ISNUMBER(SEARCH("theater/musical", N3883)),"musical",ISNUMBER(SEARCH("theater/plays", N3883)),"plays",ISNUMBER(SEARCH("theater/spaces", N3883)),"spaces")</f>
        <v>musical</v>
      </c>
      <c r="S3883" s="6">
        <f t="shared" si="303"/>
        <v>42756.018506944441</v>
      </c>
      <c r="T3883" s="6">
        <f t="shared" si="304"/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v>0</v>
      </c>
      <c r="Q3884" t="str">
        <f t="shared" si="302"/>
        <v>music</v>
      </c>
      <c r="R3884" t="str" cm="1">
        <f t="array" ref="R3884">_xlfn.IFS(ISNUMBER(SEARCH("film &amp; video/television", N3884)),"television",ISNUMBER(SEARCH("film &amp; video/animation", N3884)),"animation",ISNUMBER(SEARCH("film &amp; video/documentary", N3884)),"documentary",ISNUMBER(SEARCH("film &amp; video/drama", N3884)),"drama",ISNUMBER(SEARCH("film &amp; video/science fiction", N3884)),"science fiction",ISNUMBER(SEARCH("film &amp; video/shorts", N3884)),"shorts",ISNUMBER(SEARCH("food/food trucks", N3884)),"food trucks",ISNUMBER(SEARCH("food/restaurants", N3884)),"restaurants",ISNUMBER(SEARCH("food/small batch", N3884)),"small batch",ISNUMBER(SEARCH("games/mobile games", N3884)),"mobile games",ISNUMBER(SEARCH("games/tabletop games", N3884)),"tabletop games",ISNUMBER(SEARCH("games/video games", N3884)),"video games",ISNUMBER(SEARCH("music/classical music", N3884)),"classical music",ISNUMBER(SEARCH("music/electronic music", N3884)),"electronic music",ISNUMBER(SEARCH("music/faith", N3884)),"faith",ISNUMBER(SEARCH("music/indie rock", N3884)),"indie rock",ISNUMBER(SEARCH("music/jazz", N3884)),"jazz",ISNUMBER(SEARCH("music/metal", N3884)),"metal",ISNUMBER(SEARCH("music/pop", N3884)),"pop",ISNUMBER(SEARCH("music/rock", N3884)),"rock",ISNUMBER(SEARCH("music/world music", N3884)),"world music",ISNUMBER(SEARCH("journalism/audio", N3884)),"audio",ISNUMBER(SEARCH("photography/nature", N3884)),"nature",ISNUMBER(SEARCH("photography/people", N3884)),"people",ISNUMBER(SEARCH("photography/photobooks", N3884)),"photobooks",ISNUMBER(SEARCH("photography/places", N3884)),"places",ISNUMBER(SEARCH("publishing/art books", N3884)),"art books",ISNUMBER(SEARCH("publishing/children's books", N3884)),"children's books",ISNUMBER(SEARCH("publishing/fiction", N3884)),"fiction",ISNUMBER(SEARCH("publishing/nonfiction", N3884)),"nonfiction",ISNUMBER(SEARCH("publishing/radio &amp; podcasts", N3884)),"radio &amp; podcasts",ISNUMBER(SEARCH("publishing/translations", N3884)),"translations",ISNUMBER(SEARCH("technology/gadgets", N3884)),"gadgets",ISNUMBER(SEARCH("technology/hardware", N3884)),"hardware",ISNUMBER(SEARCH("technology/makerspaces", N3884)),"makerspaces",ISNUMBER(SEARCH("technology/space exploration", N3884)),"space exploration",ISNUMBER(SEARCH("technology/wearables", N3884)),"wearables",ISNUMBER(SEARCH("technology/web", N3884)),"web",ISNUMBER(SEARCH("theater/musical", N3884)),"musical",ISNUMBER(SEARCH("theater/plays", N3884)),"plays",ISNUMBER(SEARCH("theater/spaces", N3884)),"spaces")</f>
        <v>musical</v>
      </c>
      <c r="S3884" s="6">
        <f t="shared" si="303"/>
        <v>42373.983449074076</v>
      </c>
      <c r="T3884" s="6">
        <f t="shared" si="304"/>
        <v>42400.960416666669</v>
      </c>
    </row>
    <row r="3885" spans="1:20" ht="48" hidden="1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v>0</v>
      </c>
      <c r="Q3885" t="str">
        <f t="shared" si="302"/>
        <v>music</v>
      </c>
      <c r="R3885" t="str" cm="1">
        <f t="array" ref="R3885">_xlfn.IFS(ISNUMBER(SEARCH("film &amp; video/television", N3885)),"television",ISNUMBER(SEARCH("film &amp; video/animation", N3885)),"animation",ISNUMBER(SEARCH("film &amp; video/documentary", N3885)),"documentary",ISNUMBER(SEARCH("film &amp; video/drama", N3885)),"drama",ISNUMBER(SEARCH("film &amp; video/science fiction", N3885)),"science fiction",ISNUMBER(SEARCH("film &amp; video/shorts", N3885)),"shorts",ISNUMBER(SEARCH("food/food trucks", N3885)),"food trucks",ISNUMBER(SEARCH("food/restaurants", N3885)),"restaurants",ISNUMBER(SEARCH("food/small batch", N3885)),"small batch",ISNUMBER(SEARCH("games/mobile games", N3885)),"mobile games",ISNUMBER(SEARCH("games/tabletop games", N3885)),"tabletop games",ISNUMBER(SEARCH("games/video games", N3885)),"video games",ISNUMBER(SEARCH("music/classical music", N3885)),"classical music",ISNUMBER(SEARCH("music/electronic music", N3885)),"electronic music",ISNUMBER(SEARCH("music/faith", N3885)),"faith",ISNUMBER(SEARCH("music/indie rock", N3885)),"indie rock",ISNUMBER(SEARCH("music/jazz", N3885)),"jazz",ISNUMBER(SEARCH("music/metal", N3885)),"metal",ISNUMBER(SEARCH("music/pop", N3885)),"pop",ISNUMBER(SEARCH("music/rock", N3885)),"rock",ISNUMBER(SEARCH("music/world music", N3885)),"world music",ISNUMBER(SEARCH("journalism/audio", N3885)),"audio",ISNUMBER(SEARCH("photography/nature", N3885)),"nature",ISNUMBER(SEARCH("photography/people", N3885)),"people",ISNUMBER(SEARCH("photography/photobooks", N3885)),"photobooks",ISNUMBER(SEARCH("photography/places", N3885)),"places",ISNUMBER(SEARCH("publishing/art books", N3885)),"art books",ISNUMBER(SEARCH("publishing/children's books", N3885)),"children's books",ISNUMBER(SEARCH("publishing/fiction", N3885)),"fiction",ISNUMBER(SEARCH("publishing/nonfiction", N3885)),"nonfiction",ISNUMBER(SEARCH("publishing/radio &amp; podcasts", N3885)),"radio &amp; podcasts",ISNUMBER(SEARCH("publishing/translations", N3885)),"translations",ISNUMBER(SEARCH("technology/gadgets", N3885)),"gadgets",ISNUMBER(SEARCH("technology/hardware", N3885)),"hardware",ISNUMBER(SEARCH("technology/makerspaces", N3885)),"makerspaces",ISNUMBER(SEARCH("technology/space exploration", N3885)),"space exploration",ISNUMBER(SEARCH("technology/wearables", N3885)),"wearables",ISNUMBER(SEARCH("technology/web", N3885)),"web",ISNUMBER(SEARCH("theater/musical", N3885)),"musical",ISNUMBER(SEARCH("theater/plays", N3885)),"plays",ISNUMBER(SEARCH("theater/spaces", N3885)),"spaces")</f>
        <v>musical</v>
      </c>
      <c r="S3885" s="6">
        <f t="shared" si="303"/>
        <v>41854.602650462963</v>
      </c>
      <c r="T3885" s="6">
        <f t="shared" si="304"/>
        <v>41884.602650462963</v>
      </c>
    </row>
    <row r="3886" spans="1:20" ht="32" hidden="1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v>0</v>
      </c>
      <c r="Q3886" t="str">
        <f t="shared" si="302"/>
        <v>music</v>
      </c>
      <c r="R3886" t="str" cm="1">
        <f t="array" ref="R3886">_xlfn.IFS(ISNUMBER(SEARCH("film &amp; video/television", N3886)),"television",ISNUMBER(SEARCH("film &amp; video/animation", N3886)),"animation",ISNUMBER(SEARCH("film &amp; video/documentary", N3886)),"documentary",ISNUMBER(SEARCH("film &amp; video/drama", N3886)),"drama",ISNUMBER(SEARCH("film &amp; video/science fiction", N3886)),"science fiction",ISNUMBER(SEARCH("film &amp; video/shorts", N3886)),"shorts",ISNUMBER(SEARCH("food/food trucks", N3886)),"food trucks",ISNUMBER(SEARCH("food/restaurants", N3886)),"restaurants",ISNUMBER(SEARCH("food/small batch", N3886)),"small batch",ISNUMBER(SEARCH("games/mobile games", N3886)),"mobile games",ISNUMBER(SEARCH("games/tabletop games", N3886)),"tabletop games",ISNUMBER(SEARCH("games/video games", N3886)),"video games",ISNUMBER(SEARCH("music/classical music", N3886)),"classical music",ISNUMBER(SEARCH("music/electronic music", N3886)),"electronic music",ISNUMBER(SEARCH("music/faith", N3886)),"faith",ISNUMBER(SEARCH("music/indie rock", N3886)),"indie rock",ISNUMBER(SEARCH("music/jazz", N3886)),"jazz",ISNUMBER(SEARCH("music/metal", N3886)),"metal",ISNUMBER(SEARCH("music/pop", N3886)),"pop",ISNUMBER(SEARCH("music/rock", N3886)),"rock",ISNUMBER(SEARCH("music/world music", N3886)),"world music",ISNUMBER(SEARCH("journalism/audio", N3886)),"audio",ISNUMBER(SEARCH("photography/nature", N3886)),"nature",ISNUMBER(SEARCH("photography/people", N3886)),"people",ISNUMBER(SEARCH("photography/photobooks", N3886)),"photobooks",ISNUMBER(SEARCH("photography/places", N3886)),"places",ISNUMBER(SEARCH("publishing/art books", N3886)),"art books",ISNUMBER(SEARCH("publishing/children's books", N3886)),"children's books",ISNUMBER(SEARCH("publishing/fiction", N3886)),"fiction",ISNUMBER(SEARCH("publishing/nonfiction", N3886)),"nonfiction",ISNUMBER(SEARCH("publishing/radio &amp; podcasts", N3886)),"radio &amp; podcasts",ISNUMBER(SEARCH("publishing/translations", N3886)),"translations",ISNUMBER(SEARCH("technology/gadgets", N3886)),"gadgets",ISNUMBER(SEARCH("technology/hardware", N3886)),"hardware",ISNUMBER(SEARCH("technology/makerspaces", N3886)),"makerspaces",ISNUMBER(SEARCH("technology/space exploration", N3886)),"space exploration",ISNUMBER(SEARCH("technology/wearables", N3886)),"wearables",ISNUMBER(SEARCH("technology/web", N3886)),"web",ISNUMBER(SEARCH("theater/musical", N3886)),"musical",ISNUMBER(SEARCH("theater/plays", N3886)),"plays",ISNUMBER(SEARCH("theater/spaces", N3886)),"spaces")</f>
        <v>musical</v>
      </c>
      <c r="S3886" s="6">
        <f t="shared" si="303"/>
        <v>42065.791574074072</v>
      </c>
      <c r="T3886" s="6">
        <f t="shared" si="304"/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v>0</v>
      </c>
      <c r="Q3887" t="str">
        <f t="shared" si="302"/>
        <v>music</v>
      </c>
      <c r="R3887" t="str" cm="1">
        <f t="array" ref="R3887">_xlfn.IFS(ISNUMBER(SEARCH("film &amp; video/television", N3887)),"television",ISNUMBER(SEARCH("film &amp; video/animation", N3887)),"animation",ISNUMBER(SEARCH("film &amp; video/documentary", N3887)),"documentary",ISNUMBER(SEARCH("film &amp; video/drama", N3887)),"drama",ISNUMBER(SEARCH("film &amp; video/science fiction", N3887)),"science fiction",ISNUMBER(SEARCH("film &amp; video/shorts", N3887)),"shorts",ISNUMBER(SEARCH("food/food trucks", N3887)),"food trucks",ISNUMBER(SEARCH("food/restaurants", N3887)),"restaurants",ISNUMBER(SEARCH("food/small batch", N3887)),"small batch",ISNUMBER(SEARCH("games/mobile games", N3887)),"mobile games",ISNUMBER(SEARCH("games/tabletop games", N3887)),"tabletop games",ISNUMBER(SEARCH("games/video games", N3887)),"video games",ISNUMBER(SEARCH("music/classical music", N3887)),"classical music",ISNUMBER(SEARCH("music/electronic music", N3887)),"electronic music",ISNUMBER(SEARCH("music/faith", N3887)),"faith",ISNUMBER(SEARCH("music/indie rock", N3887)),"indie rock",ISNUMBER(SEARCH("music/jazz", N3887)),"jazz",ISNUMBER(SEARCH("music/metal", N3887)),"metal",ISNUMBER(SEARCH("music/pop", N3887)),"pop",ISNUMBER(SEARCH("music/rock", N3887)),"rock",ISNUMBER(SEARCH("music/world music", N3887)),"world music",ISNUMBER(SEARCH("journalism/audio", N3887)),"audio",ISNUMBER(SEARCH("photography/nature", N3887)),"nature",ISNUMBER(SEARCH("photography/people", N3887)),"people",ISNUMBER(SEARCH("photography/photobooks", N3887)),"photobooks",ISNUMBER(SEARCH("photography/places", N3887)),"places",ISNUMBER(SEARCH("publishing/art books", N3887)),"art books",ISNUMBER(SEARCH("publishing/children's books", N3887)),"children's books",ISNUMBER(SEARCH("publishing/fiction", N3887)),"fiction",ISNUMBER(SEARCH("publishing/nonfiction", N3887)),"nonfiction",ISNUMBER(SEARCH("publishing/radio &amp; podcasts", N3887)),"radio &amp; podcasts",ISNUMBER(SEARCH("publishing/translations", N3887)),"translations",ISNUMBER(SEARCH("technology/gadgets", N3887)),"gadgets",ISNUMBER(SEARCH("technology/hardware", N3887)),"hardware",ISNUMBER(SEARCH("technology/makerspaces", N3887)),"makerspaces",ISNUMBER(SEARCH("technology/space exploration", N3887)),"space exploration",ISNUMBER(SEARCH("technology/wearables", N3887)),"wearables",ISNUMBER(SEARCH("technology/web", N3887)),"web",ISNUMBER(SEARCH("theater/musical", N3887)),"musical",ISNUMBER(SEARCH("theater/plays", N3887)),"plays",ISNUMBER(SEARCH("theater/spaces", N3887)),"spaces")</f>
        <v>musical</v>
      </c>
      <c r="S3887" s="6">
        <f t="shared" si="303"/>
        <v>42469.951284722221</v>
      </c>
      <c r="T3887" s="6">
        <f t="shared" si="304"/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v>0</v>
      </c>
      <c r="Q3888" t="str">
        <f t="shared" si="302"/>
        <v>music</v>
      </c>
      <c r="R3888" t="str" cm="1">
        <f t="array" ref="R3888">_xlfn.IFS(ISNUMBER(SEARCH("film &amp; video/television", N3888)),"television",ISNUMBER(SEARCH("film &amp; video/animation", N3888)),"animation",ISNUMBER(SEARCH("film &amp; video/documentary", N3888)),"documentary",ISNUMBER(SEARCH("film &amp; video/drama", N3888)),"drama",ISNUMBER(SEARCH("film &amp; video/science fiction", N3888)),"science fiction",ISNUMBER(SEARCH("film &amp; video/shorts", N3888)),"shorts",ISNUMBER(SEARCH("food/food trucks", N3888)),"food trucks",ISNUMBER(SEARCH("food/restaurants", N3888)),"restaurants",ISNUMBER(SEARCH("food/small batch", N3888)),"small batch",ISNUMBER(SEARCH("games/mobile games", N3888)),"mobile games",ISNUMBER(SEARCH("games/tabletop games", N3888)),"tabletop games",ISNUMBER(SEARCH("games/video games", N3888)),"video games",ISNUMBER(SEARCH("music/classical music", N3888)),"classical music",ISNUMBER(SEARCH("music/electronic music", N3888)),"electronic music",ISNUMBER(SEARCH("music/faith", N3888)),"faith",ISNUMBER(SEARCH("music/indie rock", N3888)),"indie rock",ISNUMBER(SEARCH("music/jazz", N3888)),"jazz",ISNUMBER(SEARCH("music/metal", N3888)),"metal",ISNUMBER(SEARCH("music/pop", N3888)),"pop",ISNUMBER(SEARCH("music/rock", N3888)),"rock",ISNUMBER(SEARCH("music/world music", N3888)),"world music",ISNUMBER(SEARCH("journalism/audio", N3888)),"audio",ISNUMBER(SEARCH("photography/nature", N3888)),"nature",ISNUMBER(SEARCH("photography/people", N3888)),"people",ISNUMBER(SEARCH("photography/photobooks", N3888)),"photobooks",ISNUMBER(SEARCH("photography/places", N3888)),"places",ISNUMBER(SEARCH("publishing/art books", N3888)),"art books",ISNUMBER(SEARCH("publishing/children's books", N3888)),"children's books",ISNUMBER(SEARCH("publishing/fiction", N3888)),"fiction",ISNUMBER(SEARCH("publishing/nonfiction", N3888)),"nonfiction",ISNUMBER(SEARCH("publishing/radio &amp; podcasts", N3888)),"radio &amp; podcasts",ISNUMBER(SEARCH("publishing/translations", N3888)),"translations",ISNUMBER(SEARCH("technology/gadgets", N3888)),"gadgets",ISNUMBER(SEARCH("technology/hardware", N3888)),"hardware",ISNUMBER(SEARCH("technology/makerspaces", N3888)),"makerspaces",ISNUMBER(SEARCH("technology/space exploration", N3888)),"space exploration",ISNUMBER(SEARCH("technology/wearables", N3888)),"wearables",ISNUMBER(SEARCH("technology/web", N3888)),"web",ISNUMBER(SEARCH("theater/musical", N3888)),"musical",ISNUMBER(SEARCH("theater/plays", N3888)),"plays",ISNUMBER(SEARCH("theater/spaces", N3888)),"spaces")</f>
        <v>musical</v>
      </c>
      <c r="S3888" s="6">
        <f t="shared" si="303"/>
        <v>41954.228032407409</v>
      </c>
      <c r="T3888" s="6">
        <f t="shared" si="304"/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tr">
        <f t="shared" si="302"/>
        <v>music</v>
      </c>
      <c r="R3889" t="str" cm="1">
        <f t="array" ref="R3889">_xlfn.IFS(ISNUMBER(SEARCH("film &amp; video/television", N3889)),"television",ISNUMBER(SEARCH("film &amp; video/animation", N3889)),"animation",ISNUMBER(SEARCH("film &amp; video/documentary", N3889)),"documentary",ISNUMBER(SEARCH("film &amp; video/drama", N3889)),"drama",ISNUMBER(SEARCH("film &amp; video/science fiction", N3889)),"science fiction",ISNUMBER(SEARCH("film &amp; video/shorts", N3889)),"shorts",ISNUMBER(SEARCH("food/food trucks", N3889)),"food trucks",ISNUMBER(SEARCH("food/restaurants", N3889)),"restaurants",ISNUMBER(SEARCH("food/small batch", N3889)),"small batch",ISNUMBER(SEARCH("games/mobile games", N3889)),"mobile games",ISNUMBER(SEARCH("games/tabletop games", N3889)),"tabletop games",ISNUMBER(SEARCH("games/video games", N3889)),"video games",ISNUMBER(SEARCH("music/classical music", N3889)),"classical music",ISNUMBER(SEARCH("music/electronic music", N3889)),"electronic music",ISNUMBER(SEARCH("music/faith", N3889)),"faith",ISNUMBER(SEARCH("music/indie rock", N3889)),"indie rock",ISNUMBER(SEARCH("music/jazz", N3889)),"jazz",ISNUMBER(SEARCH("music/metal", N3889)),"metal",ISNUMBER(SEARCH("music/pop", N3889)),"pop",ISNUMBER(SEARCH("music/rock", N3889)),"rock",ISNUMBER(SEARCH("music/world music", N3889)),"world music",ISNUMBER(SEARCH("journalism/audio", N3889)),"audio",ISNUMBER(SEARCH("photography/nature", N3889)),"nature",ISNUMBER(SEARCH("photography/people", N3889)),"people",ISNUMBER(SEARCH("photography/photobooks", N3889)),"photobooks",ISNUMBER(SEARCH("photography/places", N3889)),"places",ISNUMBER(SEARCH("publishing/art books", N3889)),"art books",ISNUMBER(SEARCH("publishing/children's books", N3889)),"children's books",ISNUMBER(SEARCH("publishing/fiction", N3889)),"fiction",ISNUMBER(SEARCH("publishing/nonfiction", N3889)),"nonfiction",ISNUMBER(SEARCH("publishing/radio &amp; podcasts", N3889)),"radio &amp; podcasts",ISNUMBER(SEARCH("publishing/translations", N3889)),"translations",ISNUMBER(SEARCH("technology/gadgets", N3889)),"gadgets",ISNUMBER(SEARCH("technology/hardware", N3889)),"hardware",ISNUMBER(SEARCH("technology/makerspaces", N3889)),"makerspaces",ISNUMBER(SEARCH("technology/space exploration", N3889)),"space exploration",ISNUMBER(SEARCH("technology/wearables", N3889)),"wearables",ISNUMBER(SEARCH("technology/web", N3889)),"web",ISNUMBER(SEARCH("theater/musical", N3889)),"musical",ISNUMBER(SEARCH("theater/plays", N3889)),"plays",ISNUMBER(SEARCH("theater/spaces", N3889)),"spaces")</f>
        <v>musical</v>
      </c>
      <c r="S3889" s="6">
        <f t="shared" si="303"/>
        <v>42079.857974537037</v>
      </c>
      <c r="T3889" s="6">
        <f t="shared" si="304"/>
        <v>42125.916666666672</v>
      </c>
    </row>
    <row r="3890" spans="1:20" ht="48" hidden="1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tr">
        <f t="shared" si="302"/>
        <v>theater</v>
      </c>
      <c r="R3890" t="str" cm="1">
        <f t="array" ref="R3890">_xlfn.IFS(ISNUMBER(SEARCH("film &amp; video/television", N3890)),"television",ISNUMBER(SEARCH("film &amp; video/animation", N3890)),"animation",ISNUMBER(SEARCH("film &amp; video/documentary", N3890)),"documentary",ISNUMBER(SEARCH("film &amp; video/drama", N3890)),"drama",ISNUMBER(SEARCH("film &amp; video/science fiction", N3890)),"science fiction",ISNUMBER(SEARCH("film &amp; video/shorts", N3890)),"shorts",ISNUMBER(SEARCH("food/food trucks", N3890)),"food trucks",ISNUMBER(SEARCH("food/restaurants", N3890)),"restaurants",ISNUMBER(SEARCH("food/small batch", N3890)),"small batch",ISNUMBER(SEARCH("games/mobile games", N3890)),"mobile games",ISNUMBER(SEARCH("games/tabletop games", N3890)),"tabletop games",ISNUMBER(SEARCH("games/video games", N3890)),"video games",ISNUMBER(SEARCH("music/classical music", N3890)),"classical music",ISNUMBER(SEARCH("music/electronic music", N3890)),"electronic music",ISNUMBER(SEARCH("music/faith", N3890)),"faith",ISNUMBER(SEARCH("music/indie rock", N3890)),"indie rock",ISNUMBER(SEARCH("music/jazz", N3890)),"jazz",ISNUMBER(SEARCH("music/metal", N3890)),"metal",ISNUMBER(SEARCH("music/pop", N3890)),"pop",ISNUMBER(SEARCH("music/rock", N3890)),"rock",ISNUMBER(SEARCH("music/world music", N3890)),"world music",ISNUMBER(SEARCH("journalism/audio", N3890)),"audio",ISNUMBER(SEARCH("photography/nature", N3890)),"nature",ISNUMBER(SEARCH("photography/people", N3890)),"people",ISNUMBER(SEARCH("photography/photobooks", N3890)),"photobooks",ISNUMBER(SEARCH("photography/places", N3890)),"places",ISNUMBER(SEARCH("publishing/art books", N3890)),"art books",ISNUMBER(SEARCH("publishing/children's books", N3890)),"children's books",ISNUMBER(SEARCH("publishing/fiction", N3890)),"fiction",ISNUMBER(SEARCH("publishing/nonfiction", N3890)),"nonfiction",ISNUMBER(SEARCH("publishing/radio &amp; podcasts", N3890)),"radio &amp; podcasts",ISNUMBER(SEARCH("publishing/translations", N3890)),"translations",ISNUMBER(SEARCH("technology/gadgets", N3890)),"gadgets",ISNUMBER(SEARCH("technology/hardware", N3890)),"hardware",ISNUMBER(SEARCH("technology/makerspaces", N3890)),"makerspaces",ISNUMBER(SEARCH("technology/space exploration", N3890)),"space exploration",ISNUMBER(SEARCH("technology/wearables", N3890)),"wearables",ISNUMBER(SEARCH("technology/web", N3890)),"web",ISNUMBER(SEARCH("theater/musical", N3890)),"musical",ISNUMBER(SEARCH("theater/plays", N3890)),"plays",ISNUMBER(SEARCH("theater/spaces", N3890)),"spaces")</f>
        <v>plays</v>
      </c>
      <c r="S3890" s="6">
        <f t="shared" si="303"/>
        <v>42762.545810185184</v>
      </c>
      <c r="T3890" s="6">
        <f t="shared" si="304"/>
        <v>42792.545810185184</v>
      </c>
    </row>
    <row r="3891" spans="1:20" ht="48" hidden="1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tr">
        <f t="shared" si="302"/>
        <v>theater</v>
      </c>
      <c r="R3891" t="str" cm="1">
        <f t="array" ref="R3891">_xlfn.IFS(ISNUMBER(SEARCH("film &amp; video/television", N3891)),"television",ISNUMBER(SEARCH("film &amp; video/animation", N3891)),"animation",ISNUMBER(SEARCH("film &amp; video/documentary", N3891)),"documentary",ISNUMBER(SEARCH("film &amp; video/drama", N3891)),"drama",ISNUMBER(SEARCH("film &amp; video/science fiction", N3891)),"science fiction",ISNUMBER(SEARCH("film &amp; video/shorts", N3891)),"shorts",ISNUMBER(SEARCH("food/food trucks", N3891)),"food trucks",ISNUMBER(SEARCH("food/restaurants", N3891)),"restaurants",ISNUMBER(SEARCH("food/small batch", N3891)),"small batch",ISNUMBER(SEARCH("games/mobile games", N3891)),"mobile games",ISNUMBER(SEARCH("games/tabletop games", N3891)),"tabletop games",ISNUMBER(SEARCH("games/video games", N3891)),"video games",ISNUMBER(SEARCH("music/classical music", N3891)),"classical music",ISNUMBER(SEARCH("music/electronic music", N3891)),"electronic music",ISNUMBER(SEARCH("music/faith", N3891)),"faith",ISNUMBER(SEARCH("music/indie rock", N3891)),"indie rock",ISNUMBER(SEARCH("music/jazz", N3891)),"jazz",ISNUMBER(SEARCH("music/metal", N3891)),"metal",ISNUMBER(SEARCH("music/pop", N3891)),"pop",ISNUMBER(SEARCH("music/rock", N3891)),"rock",ISNUMBER(SEARCH("music/world music", N3891)),"world music",ISNUMBER(SEARCH("journalism/audio", N3891)),"audio",ISNUMBER(SEARCH("photography/nature", N3891)),"nature",ISNUMBER(SEARCH("photography/people", N3891)),"people",ISNUMBER(SEARCH("photography/photobooks", N3891)),"photobooks",ISNUMBER(SEARCH("photography/places", N3891)),"places",ISNUMBER(SEARCH("publishing/art books", N3891)),"art books",ISNUMBER(SEARCH("publishing/children's books", N3891)),"children's books",ISNUMBER(SEARCH("publishing/fiction", N3891)),"fiction",ISNUMBER(SEARCH("publishing/nonfiction", N3891)),"nonfiction",ISNUMBER(SEARCH("publishing/radio &amp; podcasts", N3891)),"radio &amp; podcasts",ISNUMBER(SEARCH("publishing/translations", N3891)),"translations",ISNUMBER(SEARCH("technology/gadgets", N3891)),"gadgets",ISNUMBER(SEARCH("technology/hardware", N3891)),"hardware",ISNUMBER(SEARCH("technology/makerspaces", N3891)),"makerspaces",ISNUMBER(SEARCH("technology/space exploration", N3891)),"space exploration",ISNUMBER(SEARCH("technology/wearables", N3891)),"wearables",ISNUMBER(SEARCH("technology/web", N3891)),"web",ISNUMBER(SEARCH("theater/musical", N3891)),"musical",ISNUMBER(SEARCH("theater/plays", N3891)),"plays",ISNUMBER(SEARCH("theater/spaces", N3891)),"spaces")</f>
        <v>plays</v>
      </c>
      <c r="S3891" s="6">
        <f t="shared" si="303"/>
        <v>41977.004976851851</v>
      </c>
      <c r="T3891" s="6">
        <f t="shared" si="304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tr">
        <f t="shared" si="302"/>
        <v>theater</v>
      </c>
      <c r="R3892" t="str" cm="1">
        <f t="array" ref="R3892">_xlfn.IFS(ISNUMBER(SEARCH("film &amp; video/television", N3892)),"television",ISNUMBER(SEARCH("film &amp; video/animation", N3892)),"animation",ISNUMBER(SEARCH("film &amp; video/documentary", N3892)),"documentary",ISNUMBER(SEARCH("film &amp; video/drama", N3892)),"drama",ISNUMBER(SEARCH("film &amp; video/science fiction", N3892)),"science fiction",ISNUMBER(SEARCH("film &amp; video/shorts", N3892)),"shorts",ISNUMBER(SEARCH("food/food trucks", N3892)),"food trucks",ISNUMBER(SEARCH("food/restaurants", N3892)),"restaurants",ISNUMBER(SEARCH("food/small batch", N3892)),"small batch",ISNUMBER(SEARCH("games/mobile games", N3892)),"mobile games",ISNUMBER(SEARCH("games/tabletop games", N3892)),"tabletop games",ISNUMBER(SEARCH("games/video games", N3892)),"video games",ISNUMBER(SEARCH("music/classical music", N3892)),"classical music",ISNUMBER(SEARCH("music/electronic music", N3892)),"electronic music",ISNUMBER(SEARCH("music/faith", N3892)),"faith",ISNUMBER(SEARCH("music/indie rock", N3892)),"indie rock",ISNUMBER(SEARCH("music/jazz", N3892)),"jazz",ISNUMBER(SEARCH("music/metal", N3892)),"metal",ISNUMBER(SEARCH("music/pop", N3892)),"pop",ISNUMBER(SEARCH("music/rock", N3892)),"rock",ISNUMBER(SEARCH("music/world music", N3892)),"world music",ISNUMBER(SEARCH("journalism/audio", N3892)),"audio",ISNUMBER(SEARCH("photography/nature", N3892)),"nature",ISNUMBER(SEARCH("photography/people", N3892)),"people",ISNUMBER(SEARCH("photography/photobooks", N3892)),"photobooks",ISNUMBER(SEARCH("photography/places", N3892)),"places",ISNUMBER(SEARCH("publishing/art books", N3892)),"art books",ISNUMBER(SEARCH("publishing/children's books", N3892)),"children's books",ISNUMBER(SEARCH("publishing/fiction", N3892)),"fiction",ISNUMBER(SEARCH("publishing/nonfiction", N3892)),"nonfiction",ISNUMBER(SEARCH("publishing/radio &amp; podcasts", N3892)),"radio &amp; podcasts",ISNUMBER(SEARCH("publishing/translations", N3892)),"translations",ISNUMBER(SEARCH("technology/gadgets", N3892)),"gadgets",ISNUMBER(SEARCH("technology/hardware", N3892)),"hardware",ISNUMBER(SEARCH("technology/makerspaces", N3892)),"makerspaces",ISNUMBER(SEARCH("technology/space exploration", N3892)),"space exploration",ISNUMBER(SEARCH("technology/wearables", N3892)),"wearables",ISNUMBER(SEARCH("technology/web", N3892)),"web",ISNUMBER(SEARCH("theater/musical", N3892)),"musical",ISNUMBER(SEARCH("theater/plays", N3892)),"plays",ISNUMBER(SEARCH("theater/spaces", N3892)),"spaces")</f>
        <v>plays</v>
      </c>
      <c r="S3892" s="6">
        <f t="shared" si="303"/>
        <v>42171.758611111116</v>
      </c>
      <c r="T3892" s="6">
        <f t="shared" si="304"/>
        <v>42231.758611111116</v>
      </c>
    </row>
    <row r="3893" spans="1:20" ht="32" hidden="1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tr">
        <f t="shared" si="302"/>
        <v>theater</v>
      </c>
      <c r="R3893" t="str" cm="1">
        <f t="array" ref="R3893">_xlfn.IFS(ISNUMBER(SEARCH("film &amp; video/television", N3893)),"television",ISNUMBER(SEARCH("film &amp; video/animation", N3893)),"animation",ISNUMBER(SEARCH("film &amp; video/documentary", N3893)),"documentary",ISNUMBER(SEARCH("film &amp; video/drama", N3893)),"drama",ISNUMBER(SEARCH("film &amp; video/science fiction", N3893)),"science fiction",ISNUMBER(SEARCH("film &amp; video/shorts", N3893)),"shorts",ISNUMBER(SEARCH("food/food trucks", N3893)),"food trucks",ISNUMBER(SEARCH("food/restaurants", N3893)),"restaurants",ISNUMBER(SEARCH("food/small batch", N3893)),"small batch",ISNUMBER(SEARCH("games/mobile games", N3893)),"mobile games",ISNUMBER(SEARCH("games/tabletop games", N3893)),"tabletop games",ISNUMBER(SEARCH("games/video games", N3893)),"video games",ISNUMBER(SEARCH("music/classical music", N3893)),"classical music",ISNUMBER(SEARCH("music/electronic music", N3893)),"electronic music",ISNUMBER(SEARCH("music/faith", N3893)),"faith",ISNUMBER(SEARCH("music/indie rock", N3893)),"indie rock",ISNUMBER(SEARCH("music/jazz", N3893)),"jazz",ISNUMBER(SEARCH("music/metal", N3893)),"metal",ISNUMBER(SEARCH("music/pop", N3893)),"pop",ISNUMBER(SEARCH("music/rock", N3893)),"rock",ISNUMBER(SEARCH("music/world music", N3893)),"world music",ISNUMBER(SEARCH("journalism/audio", N3893)),"audio",ISNUMBER(SEARCH("photography/nature", N3893)),"nature",ISNUMBER(SEARCH("photography/people", N3893)),"people",ISNUMBER(SEARCH("photography/photobooks", N3893)),"photobooks",ISNUMBER(SEARCH("photography/places", N3893)),"places",ISNUMBER(SEARCH("publishing/art books", N3893)),"art books",ISNUMBER(SEARCH("publishing/children's books", N3893)),"children's books",ISNUMBER(SEARCH("publishing/fiction", N3893)),"fiction",ISNUMBER(SEARCH("publishing/nonfiction", N3893)),"nonfiction",ISNUMBER(SEARCH("publishing/radio &amp; podcasts", N3893)),"radio &amp; podcasts",ISNUMBER(SEARCH("publishing/translations", N3893)),"translations",ISNUMBER(SEARCH("technology/gadgets", N3893)),"gadgets",ISNUMBER(SEARCH("technology/hardware", N3893)),"hardware",ISNUMBER(SEARCH("technology/makerspaces", N3893)),"makerspaces",ISNUMBER(SEARCH("technology/space exploration", N3893)),"space exploration",ISNUMBER(SEARCH("technology/wearables", N3893)),"wearables",ISNUMBER(SEARCH("technology/web", N3893)),"web",ISNUMBER(SEARCH("theater/musical", N3893)),"musical",ISNUMBER(SEARCH("theater/plays", N3893)),"plays",ISNUMBER(SEARCH("theater/spaces", N3893)),"spaces")</f>
        <v>plays</v>
      </c>
      <c r="S3893" s="6">
        <f t="shared" si="303"/>
        <v>42056.1324537037</v>
      </c>
      <c r="T3893" s="6">
        <f t="shared" si="304"/>
        <v>42086.207638888889</v>
      </c>
    </row>
    <row r="3894" spans="1:20" ht="48" hidden="1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v>0</v>
      </c>
      <c r="Q3894" t="str">
        <f t="shared" si="302"/>
        <v>theater</v>
      </c>
      <c r="R3894" t="str" cm="1">
        <f t="array" ref="R3894">_xlfn.IFS(ISNUMBER(SEARCH("film &amp; video/television", N3894)),"television",ISNUMBER(SEARCH("film &amp; video/animation", N3894)),"animation",ISNUMBER(SEARCH("film &amp; video/documentary", N3894)),"documentary",ISNUMBER(SEARCH("film &amp; video/drama", N3894)),"drama",ISNUMBER(SEARCH("film &amp; video/science fiction", N3894)),"science fiction",ISNUMBER(SEARCH("film &amp; video/shorts", N3894)),"shorts",ISNUMBER(SEARCH("food/food trucks", N3894)),"food trucks",ISNUMBER(SEARCH("food/restaurants", N3894)),"restaurants",ISNUMBER(SEARCH("food/small batch", N3894)),"small batch",ISNUMBER(SEARCH("games/mobile games", N3894)),"mobile games",ISNUMBER(SEARCH("games/tabletop games", N3894)),"tabletop games",ISNUMBER(SEARCH("games/video games", N3894)),"video games",ISNUMBER(SEARCH("music/classical music", N3894)),"classical music",ISNUMBER(SEARCH("music/electronic music", N3894)),"electronic music",ISNUMBER(SEARCH("music/faith", N3894)),"faith",ISNUMBER(SEARCH("music/indie rock", N3894)),"indie rock",ISNUMBER(SEARCH("music/jazz", N3894)),"jazz",ISNUMBER(SEARCH("music/metal", N3894)),"metal",ISNUMBER(SEARCH("music/pop", N3894)),"pop",ISNUMBER(SEARCH("music/rock", N3894)),"rock",ISNUMBER(SEARCH("music/world music", N3894)),"world music",ISNUMBER(SEARCH("journalism/audio", N3894)),"audio",ISNUMBER(SEARCH("photography/nature", N3894)),"nature",ISNUMBER(SEARCH("photography/people", N3894)),"people",ISNUMBER(SEARCH("photography/photobooks", N3894)),"photobooks",ISNUMBER(SEARCH("photography/places", N3894)),"places",ISNUMBER(SEARCH("publishing/art books", N3894)),"art books",ISNUMBER(SEARCH("publishing/children's books", N3894)),"children's books",ISNUMBER(SEARCH("publishing/fiction", N3894)),"fiction",ISNUMBER(SEARCH("publishing/nonfiction", N3894)),"nonfiction",ISNUMBER(SEARCH("publishing/radio &amp; podcasts", N3894)),"radio &amp; podcasts",ISNUMBER(SEARCH("publishing/translations", N3894)),"translations",ISNUMBER(SEARCH("technology/gadgets", N3894)),"gadgets",ISNUMBER(SEARCH("technology/hardware", N3894)),"hardware",ISNUMBER(SEARCH("technology/makerspaces", N3894)),"makerspaces",ISNUMBER(SEARCH("technology/space exploration", N3894)),"space exploration",ISNUMBER(SEARCH("technology/wearables", N3894)),"wearables",ISNUMBER(SEARCH("technology/web", N3894)),"web",ISNUMBER(SEARCH("theater/musical", N3894)),"musical",ISNUMBER(SEARCH("theater/plays", N3894)),"plays",ISNUMBER(SEARCH("theater/spaces", N3894)),"spaces")</f>
        <v>plays</v>
      </c>
      <c r="S3894" s="6">
        <f t="shared" si="303"/>
        <v>41867.652280092596</v>
      </c>
      <c r="T3894" s="6">
        <f t="shared" si="304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tr">
        <f t="shared" si="302"/>
        <v>theater</v>
      </c>
      <c r="R3895" t="str" cm="1">
        <f t="array" ref="R3895">_xlfn.IFS(ISNUMBER(SEARCH("film &amp; video/television", N3895)),"television",ISNUMBER(SEARCH("film &amp; video/animation", N3895)),"animation",ISNUMBER(SEARCH("film &amp; video/documentary", N3895)),"documentary",ISNUMBER(SEARCH("film &amp; video/drama", N3895)),"drama",ISNUMBER(SEARCH("film &amp; video/science fiction", N3895)),"science fiction",ISNUMBER(SEARCH("film &amp; video/shorts", N3895)),"shorts",ISNUMBER(SEARCH("food/food trucks", N3895)),"food trucks",ISNUMBER(SEARCH("food/restaurants", N3895)),"restaurants",ISNUMBER(SEARCH("food/small batch", N3895)),"small batch",ISNUMBER(SEARCH("games/mobile games", N3895)),"mobile games",ISNUMBER(SEARCH("games/tabletop games", N3895)),"tabletop games",ISNUMBER(SEARCH("games/video games", N3895)),"video games",ISNUMBER(SEARCH("music/classical music", N3895)),"classical music",ISNUMBER(SEARCH("music/electronic music", N3895)),"electronic music",ISNUMBER(SEARCH("music/faith", N3895)),"faith",ISNUMBER(SEARCH("music/indie rock", N3895)),"indie rock",ISNUMBER(SEARCH("music/jazz", N3895)),"jazz",ISNUMBER(SEARCH("music/metal", N3895)),"metal",ISNUMBER(SEARCH("music/pop", N3895)),"pop",ISNUMBER(SEARCH("music/rock", N3895)),"rock",ISNUMBER(SEARCH("music/world music", N3895)),"world music",ISNUMBER(SEARCH("journalism/audio", N3895)),"audio",ISNUMBER(SEARCH("photography/nature", N3895)),"nature",ISNUMBER(SEARCH("photography/people", N3895)),"people",ISNUMBER(SEARCH("photography/photobooks", N3895)),"photobooks",ISNUMBER(SEARCH("photography/places", N3895)),"places",ISNUMBER(SEARCH("publishing/art books", N3895)),"art books",ISNUMBER(SEARCH("publishing/children's books", N3895)),"children's books",ISNUMBER(SEARCH("publishing/fiction", N3895)),"fiction",ISNUMBER(SEARCH("publishing/nonfiction", N3895)),"nonfiction",ISNUMBER(SEARCH("publishing/radio &amp; podcasts", N3895)),"radio &amp; podcasts",ISNUMBER(SEARCH("publishing/translations", N3895)),"translations",ISNUMBER(SEARCH("technology/gadgets", N3895)),"gadgets",ISNUMBER(SEARCH("technology/hardware", N3895)),"hardware",ISNUMBER(SEARCH("technology/makerspaces", N3895)),"makerspaces",ISNUMBER(SEARCH("technology/space exploration", N3895)),"space exploration",ISNUMBER(SEARCH("technology/wearables", N3895)),"wearables",ISNUMBER(SEARCH("technology/web", N3895)),"web",ISNUMBER(SEARCH("theater/musical", N3895)),"musical",ISNUMBER(SEARCH("theater/plays", N3895)),"plays",ISNUMBER(SEARCH("theater/spaces", N3895)),"spaces")</f>
        <v>plays</v>
      </c>
      <c r="S3895" s="6">
        <f t="shared" si="303"/>
        <v>41779.657870370371</v>
      </c>
      <c r="T3895" s="6">
        <f t="shared" si="304"/>
        <v>41821.25</v>
      </c>
    </row>
    <row r="3896" spans="1:20" ht="48" hidden="1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tr">
        <f t="shared" si="302"/>
        <v>theater</v>
      </c>
      <c r="R3896" t="str" cm="1">
        <f t="array" ref="R3896">_xlfn.IFS(ISNUMBER(SEARCH("film &amp; video/television", N3896)),"television",ISNUMBER(SEARCH("film &amp; video/animation", N3896)),"animation",ISNUMBER(SEARCH("film &amp; video/documentary", N3896)),"documentary",ISNUMBER(SEARCH("film &amp; video/drama", N3896)),"drama",ISNUMBER(SEARCH("film &amp; video/science fiction", N3896)),"science fiction",ISNUMBER(SEARCH("film &amp; video/shorts", N3896)),"shorts",ISNUMBER(SEARCH("food/food trucks", N3896)),"food trucks",ISNUMBER(SEARCH("food/restaurants", N3896)),"restaurants",ISNUMBER(SEARCH("food/small batch", N3896)),"small batch",ISNUMBER(SEARCH("games/mobile games", N3896)),"mobile games",ISNUMBER(SEARCH("games/tabletop games", N3896)),"tabletop games",ISNUMBER(SEARCH("games/video games", N3896)),"video games",ISNUMBER(SEARCH("music/classical music", N3896)),"classical music",ISNUMBER(SEARCH("music/electronic music", N3896)),"electronic music",ISNUMBER(SEARCH("music/faith", N3896)),"faith",ISNUMBER(SEARCH("music/indie rock", N3896)),"indie rock",ISNUMBER(SEARCH("music/jazz", N3896)),"jazz",ISNUMBER(SEARCH("music/metal", N3896)),"metal",ISNUMBER(SEARCH("music/pop", N3896)),"pop",ISNUMBER(SEARCH("music/rock", N3896)),"rock",ISNUMBER(SEARCH("music/world music", N3896)),"world music",ISNUMBER(SEARCH("journalism/audio", N3896)),"audio",ISNUMBER(SEARCH("photography/nature", N3896)),"nature",ISNUMBER(SEARCH("photography/people", N3896)),"people",ISNUMBER(SEARCH("photography/photobooks", N3896)),"photobooks",ISNUMBER(SEARCH("photography/places", N3896)),"places",ISNUMBER(SEARCH("publishing/art books", N3896)),"art books",ISNUMBER(SEARCH("publishing/children's books", N3896)),"children's books",ISNUMBER(SEARCH("publishing/fiction", N3896)),"fiction",ISNUMBER(SEARCH("publishing/nonfiction", N3896)),"nonfiction",ISNUMBER(SEARCH("publishing/radio &amp; podcasts", N3896)),"radio &amp; podcasts",ISNUMBER(SEARCH("publishing/translations", N3896)),"translations",ISNUMBER(SEARCH("technology/gadgets", N3896)),"gadgets",ISNUMBER(SEARCH("technology/hardware", N3896)),"hardware",ISNUMBER(SEARCH("technology/makerspaces", N3896)),"makerspaces",ISNUMBER(SEARCH("technology/space exploration", N3896)),"space exploration",ISNUMBER(SEARCH("technology/wearables", N3896)),"wearables",ISNUMBER(SEARCH("technology/web", N3896)),"web",ISNUMBER(SEARCH("theater/musical", N3896)),"musical",ISNUMBER(SEARCH("theater/plays", N3896)),"plays",ISNUMBER(SEARCH("theater/spaces", N3896)),"spaces")</f>
        <v>plays</v>
      </c>
      <c r="S3896" s="6">
        <f t="shared" si="303"/>
        <v>42679.958472222221</v>
      </c>
      <c r="T3896" s="6">
        <f t="shared" si="304"/>
        <v>42710.207638888889</v>
      </c>
    </row>
    <row r="3897" spans="1:20" ht="48" hidden="1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tr" cm="1">
        <f t="array" ref="R3897">_xlfn.IFS(ISNUMBER(SEARCH("film &amp; video/television", N3897)),"television",ISNUMBER(SEARCH("film &amp; video/animation", N3897)),"animation",ISNUMBER(SEARCH("film &amp; video/documentary", N3897)),"documentary",ISNUMBER(SEARCH("film &amp; video/drama", N3897)),"drama",ISNUMBER(SEARCH("film &amp; video/science fiction", N3897)),"science fiction",ISNUMBER(SEARCH("film &amp; video/shorts", N3897)),"shorts",ISNUMBER(SEARCH("food/food trucks", N3897)),"food trucks",ISNUMBER(SEARCH("food/restaurants", N3897)),"restaurants",ISNUMBER(SEARCH("food/small batch", N3897)),"small batch",ISNUMBER(SEARCH("games/mobile games", N3897)),"mobile games",ISNUMBER(SEARCH("games/tabletop games", N3897)),"tabletop games",ISNUMBER(SEARCH("games/video games", N3897)),"video games",ISNUMBER(SEARCH("music/classical music", N3897)),"classical music",ISNUMBER(SEARCH("music/electronic music", N3897)),"electronic music",ISNUMBER(SEARCH("music/faith", N3897)),"faith",ISNUMBER(SEARCH("music/indie rock", N3897)),"indie rock",ISNUMBER(SEARCH("music/jazz", N3897)),"jazz",ISNUMBER(SEARCH("music/metal", N3897)),"metal",ISNUMBER(SEARCH("music/pop", N3897)),"pop",ISNUMBER(SEARCH("music/rock", N3897)),"rock",ISNUMBER(SEARCH("music/world music", N3897)),"world music",ISNUMBER(SEARCH("journalism/audio", N3897)),"audio",ISNUMBER(SEARCH("photography/nature", N3897)),"nature",ISNUMBER(SEARCH("photography/people", N3897)),"people",ISNUMBER(SEARCH("photography/photobooks", N3897)),"photobooks",ISNUMBER(SEARCH("photography/places", N3897)),"places",ISNUMBER(SEARCH("publishing/art books", N3897)),"art books",ISNUMBER(SEARCH("publishing/children's books", N3897)),"children's books",ISNUMBER(SEARCH("publishing/fiction", N3897)),"fiction",ISNUMBER(SEARCH("publishing/nonfiction", N3897)),"nonfiction",ISNUMBER(SEARCH("publishing/radio &amp; podcasts", N3897)),"radio &amp; podcasts",ISNUMBER(SEARCH("publishing/translations", N3897)),"translations",ISNUMBER(SEARCH("technology/gadgets", N3897)),"gadgets",ISNUMBER(SEARCH("technology/hardware", N3897)),"hardware",ISNUMBER(SEARCH("technology/makerspaces", N3897)),"makerspaces",ISNUMBER(SEARCH("technology/space exploration", N3897)),"space exploration",ISNUMBER(SEARCH("technology/wearables", N3897)),"wearables",ISNUMBER(SEARCH("technology/web", N3897)),"web",ISNUMBER(SEARCH("theater/musical", N3897)),"musical",ISNUMBER(SEARCH("theater/plays", N3897)),"plays",ISNUMBER(SEARCH("theater/spaces", N3897)),"spaces")</f>
        <v>plays</v>
      </c>
      <c r="S3897" s="6">
        <f t="shared" si="303"/>
        <v>42032.250208333338</v>
      </c>
      <c r="T3897" s="6">
        <f t="shared" si="304"/>
        <v>42063.250208333338</v>
      </c>
    </row>
    <row r="3898" spans="1:20" ht="48" hidden="1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tr">
        <f t="shared" si="302"/>
        <v>theater</v>
      </c>
      <c r="R3898" t="str" cm="1">
        <f t="array" ref="R3898">_xlfn.IFS(ISNUMBER(SEARCH("film &amp; video/television", N3898)),"television",ISNUMBER(SEARCH("film &amp; video/animation", N3898)),"animation",ISNUMBER(SEARCH("film &amp; video/documentary", N3898)),"documentary",ISNUMBER(SEARCH("film &amp; video/drama", N3898)),"drama",ISNUMBER(SEARCH("film &amp; video/science fiction", N3898)),"science fiction",ISNUMBER(SEARCH("film &amp; video/shorts", N3898)),"shorts",ISNUMBER(SEARCH("food/food trucks", N3898)),"food trucks",ISNUMBER(SEARCH("food/restaurants", N3898)),"restaurants",ISNUMBER(SEARCH("food/small batch", N3898)),"small batch",ISNUMBER(SEARCH("games/mobile games", N3898)),"mobile games",ISNUMBER(SEARCH("games/tabletop games", N3898)),"tabletop games",ISNUMBER(SEARCH("games/video games", N3898)),"video games",ISNUMBER(SEARCH("music/classical music", N3898)),"classical music",ISNUMBER(SEARCH("music/electronic music", N3898)),"electronic music",ISNUMBER(SEARCH("music/faith", N3898)),"faith",ISNUMBER(SEARCH("music/indie rock", N3898)),"indie rock",ISNUMBER(SEARCH("music/jazz", N3898)),"jazz",ISNUMBER(SEARCH("music/metal", N3898)),"metal",ISNUMBER(SEARCH("music/pop", N3898)),"pop",ISNUMBER(SEARCH("music/rock", N3898)),"rock",ISNUMBER(SEARCH("music/world music", N3898)),"world music",ISNUMBER(SEARCH("journalism/audio", N3898)),"audio",ISNUMBER(SEARCH("photography/nature", N3898)),"nature",ISNUMBER(SEARCH("photography/people", N3898)),"people",ISNUMBER(SEARCH("photography/photobooks", N3898)),"photobooks",ISNUMBER(SEARCH("photography/places", N3898)),"places",ISNUMBER(SEARCH("publishing/art books", N3898)),"art books",ISNUMBER(SEARCH("publishing/children's books", N3898)),"children's books",ISNUMBER(SEARCH("publishing/fiction", N3898)),"fiction",ISNUMBER(SEARCH("publishing/nonfiction", N3898)),"nonfiction",ISNUMBER(SEARCH("publishing/radio &amp; podcasts", N3898)),"radio &amp; podcasts",ISNUMBER(SEARCH("publishing/translations", N3898)),"translations",ISNUMBER(SEARCH("technology/gadgets", N3898)),"gadgets",ISNUMBER(SEARCH("technology/hardware", N3898)),"hardware",ISNUMBER(SEARCH("technology/makerspaces", N3898)),"makerspaces",ISNUMBER(SEARCH("technology/space exploration", N3898)),"space exploration",ISNUMBER(SEARCH("technology/wearables", N3898)),"wearables",ISNUMBER(SEARCH("technology/web", N3898)),"web",ISNUMBER(SEARCH("theater/musical", N3898)),"musical",ISNUMBER(SEARCH("theater/plays", N3898)),"plays",ISNUMBER(SEARCH("theater/spaces", N3898)),"spaces")</f>
        <v>plays</v>
      </c>
      <c r="S3898" s="6">
        <f t="shared" si="303"/>
        <v>41793.191875000004</v>
      </c>
      <c r="T3898" s="6">
        <f t="shared" si="304"/>
        <v>41807.191875000004</v>
      </c>
    </row>
    <row r="3899" spans="1:20" ht="48" hidden="1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tr">
        <f t="shared" si="302"/>
        <v>theater</v>
      </c>
      <c r="R3899" t="str" cm="1">
        <f t="array" ref="R3899">_xlfn.IFS(ISNUMBER(SEARCH("film &amp; video/television", N3899)),"television",ISNUMBER(SEARCH("film &amp; video/animation", N3899)),"animation",ISNUMBER(SEARCH("film &amp; video/documentary", N3899)),"documentary",ISNUMBER(SEARCH("film &amp; video/drama", N3899)),"drama",ISNUMBER(SEARCH("film &amp; video/science fiction", N3899)),"science fiction",ISNUMBER(SEARCH("film &amp; video/shorts", N3899)),"shorts",ISNUMBER(SEARCH("food/food trucks", N3899)),"food trucks",ISNUMBER(SEARCH("food/restaurants", N3899)),"restaurants",ISNUMBER(SEARCH("food/small batch", N3899)),"small batch",ISNUMBER(SEARCH("games/mobile games", N3899)),"mobile games",ISNUMBER(SEARCH("games/tabletop games", N3899)),"tabletop games",ISNUMBER(SEARCH("games/video games", N3899)),"video games",ISNUMBER(SEARCH("music/classical music", N3899)),"classical music",ISNUMBER(SEARCH("music/electronic music", N3899)),"electronic music",ISNUMBER(SEARCH("music/faith", N3899)),"faith",ISNUMBER(SEARCH("music/indie rock", N3899)),"indie rock",ISNUMBER(SEARCH("music/jazz", N3899)),"jazz",ISNUMBER(SEARCH("music/metal", N3899)),"metal",ISNUMBER(SEARCH("music/pop", N3899)),"pop",ISNUMBER(SEARCH("music/rock", N3899)),"rock",ISNUMBER(SEARCH("music/world music", N3899)),"world music",ISNUMBER(SEARCH("journalism/audio", N3899)),"audio",ISNUMBER(SEARCH("photography/nature", N3899)),"nature",ISNUMBER(SEARCH("photography/people", N3899)),"people",ISNUMBER(SEARCH("photography/photobooks", N3899)),"photobooks",ISNUMBER(SEARCH("photography/places", N3899)),"places",ISNUMBER(SEARCH("publishing/art books", N3899)),"art books",ISNUMBER(SEARCH("publishing/children's books", N3899)),"children's books",ISNUMBER(SEARCH("publishing/fiction", N3899)),"fiction",ISNUMBER(SEARCH("publishing/nonfiction", N3899)),"nonfiction",ISNUMBER(SEARCH("publishing/radio &amp; podcasts", N3899)),"radio &amp; podcasts",ISNUMBER(SEARCH("publishing/translations", N3899)),"translations",ISNUMBER(SEARCH("technology/gadgets", N3899)),"gadgets",ISNUMBER(SEARCH("technology/hardware", N3899)),"hardware",ISNUMBER(SEARCH("technology/makerspaces", N3899)),"makerspaces",ISNUMBER(SEARCH("technology/space exploration", N3899)),"space exploration",ISNUMBER(SEARCH("technology/wearables", N3899)),"wearables",ISNUMBER(SEARCH("technology/web", N3899)),"web",ISNUMBER(SEARCH("theater/musical", N3899)),"musical",ISNUMBER(SEARCH("theater/plays", N3899)),"plays",ISNUMBER(SEARCH("theater/spaces", N3899)),"spaces")</f>
        <v>plays</v>
      </c>
      <c r="S3899" s="6">
        <f t="shared" si="303"/>
        <v>41982.87364583333</v>
      </c>
      <c r="T3899" s="6">
        <f t="shared" si="304"/>
        <v>42012.87364583333</v>
      </c>
    </row>
    <row r="3900" spans="1:20" ht="64" hidden="1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tr">
        <f t="shared" si="302"/>
        <v>theater</v>
      </c>
      <c r="R3900" t="str" cm="1">
        <f t="array" ref="R3900">_xlfn.IFS(ISNUMBER(SEARCH("film &amp; video/television", N3900)),"television",ISNUMBER(SEARCH("film &amp; video/animation", N3900)),"animation",ISNUMBER(SEARCH("film &amp; video/documentary", N3900)),"documentary",ISNUMBER(SEARCH("film &amp; video/drama", N3900)),"drama",ISNUMBER(SEARCH("film &amp; video/science fiction", N3900)),"science fiction",ISNUMBER(SEARCH("film &amp; video/shorts", N3900)),"shorts",ISNUMBER(SEARCH("food/food trucks", N3900)),"food trucks",ISNUMBER(SEARCH("food/restaurants", N3900)),"restaurants",ISNUMBER(SEARCH("food/small batch", N3900)),"small batch",ISNUMBER(SEARCH("games/mobile games", N3900)),"mobile games",ISNUMBER(SEARCH("games/tabletop games", N3900)),"tabletop games",ISNUMBER(SEARCH("games/video games", N3900)),"video games",ISNUMBER(SEARCH("music/classical music", N3900)),"classical music",ISNUMBER(SEARCH("music/electronic music", N3900)),"electronic music",ISNUMBER(SEARCH("music/faith", N3900)),"faith",ISNUMBER(SEARCH("music/indie rock", N3900)),"indie rock",ISNUMBER(SEARCH("music/jazz", N3900)),"jazz",ISNUMBER(SEARCH("music/metal", N3900)),"metal",ISNUMBER(SEARCH("music/pop", N3900)),"pop",ISNUMBER(SEARCH("music/rock", N3900)),"rock",ISNUMBER(SEARCH("music/world music", N3900)),"world music",ISNUMBER(SEARCH("journalism/audio", N3900)),"audio",ISNUMBER(SEARCH("photography/nature", N3900)),"nature",ISNUMBER(SEARCH("photography/people", N3900)),"people",ISNUMBER(SEARCH("photography/photobooks", N3900)),"photobooks",ISNUMBER(SEARCH("photography/places", N3900)),"places",ISNUMBER(SEARCH("publishing/art books", N3900)),"art books",ISNUMBER(SEARCH("publishing/children's books", N3900)),"children's books",ISNUMBER(SEARCH("publishing/fiction", N3900)),"fiction",ISNUMBER(SEARCH("publishing/nonfiction", N3900)),"nonfiction",ISNUMBER(SEARCH("publishing/radio &amp; podcasts", N3900)),"radio &amp; podcasts",ISNUMBER(SEARCH("publishing/translations", N3900)),"translations",ISNUMBER(SEARCH("technology/gadgets", N3900)),"gadgets",ISNUMBER(SEARCH("technology/hardware", N3900)),"hardware",ISNUMBER(SEARCH("technology/makerspaces", N3900)),"makerspaces",ISNUMBER(SEARCH("technology/space exploration", N3900)),"space exploration",ISNUMBER(SEARCH("technology/wearables", N3900)),"wearables",ISNUMBER(SEARCH("technology/web", N3900)),"web",ISNUMBER(SEARCH("theater/musical", N3900)),"musical",ISNUMBER(SEARCH("theater/plays", N3900)),"plays",ISNUMBER(SEARCH("theater/spaces", N3900)),"spaces")</f>
        <v>plays</v>
      </c>
      <c r="S3900" s="6">
        <f t="shared" si="303"/>
        <v>42193.482291666667</v>
      </c>
      <c r="T3900" s="6">
        <f t="shared" si="304"/>
        <v>42233.666666666672</v>
      </c>
    </row>
    <row r="3901" spans="1:20" ht="32" hidden="1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tr">
        <f t="shared" si="302"/>
        <v>theater</v>
      </c>
      <c r="R3901" t="str" cm="1">
        <f t="array" ref="R3901">_xlfn.IFS(ISNUMBER(SEARCH("film &amp; video/television", N3901)),"television",ISNUMBER(SEARCH("film &amp; video/animation", N3901)),"animation",ISNUMBER(SEARCH("film &amp; video/documentary", N3901)),"documentary",ISNUMBER(SEARCH("film &amp; video/drama", N3901)),"drama",ISNUMBER(SEARCH("film &amp; video/science fiction", N3901)),"science fiction",ISNUMBER(SEARCH("film &amp; video/shorts", N3901)),"shorts",ISNUMBER(SEARCH("food/food trucks", N3901)),"food trucks",ISNUMBER(SEARCH("food/restaurants", N3901)),"restaurants",ISNUMBER(SEARCH("food/small batch", N3901)),"small batch",ISNUMBER(SEARCH("games/mobile games", N3901)),"mobile games",ISNUMBER(SEARCH("games/tabletop games", N3901)),"tabletop games",ISNUMBER(SEARCH("games/video games", N3901)),"video games",ISNUMBER(SEARCH("music/classical music", N3901)),"classical music",ISNUMBER(SEARCH("music/electronic music", N3901)),"electronic music",ISNUMBER(SEARCH("music/faith", N3901)),"faith",ISNUMBER(SEARCH("music/indie rock", N3901)),"indie rock",ISNUMBER(SEARCH("music/jazz", N3901)),"jazz",ISNUMBER(SEARCH("music/metal", N3901)),"metal",ISNUMBER(SEARCH("music/pop", N3901)),"pop",ISNUMBER(SEARCH("music/rock", N3901)),"rock",ISNUMBER(SEARCH("music/world music", N3901)),"world music",ISNUMBER(SEARCH("journalism/audio", N3901)),"audio",ISNUMBER(SEARCH("photography/nature", N3901)),"nature",ISNUMBER(SEARCH("photography/people", N3901)),"people",ISNUMBER(SEARCH("photography/photobooks", N3901)),"photobooks",ISNUMBER(SEARCH("photography/places", N3901)),"places",ISNUMBER(SEARCH("publishing/art books", N3901)),"art books",ISNUMBER(SEARCH("publishing/children's books", N3901)),"children's books",ISNUMBER(SEARCH("publishing/fiction", N3901)),"fiction",ISNUMBER(SEARCH("publishing/nonfiction", N3901)),"nonfiction",ISNUMBER(SEARCH("publishing/radio &amp; podcasts", N3901)),"radio &amp; podcasts",ISNUMBER(SEARCH("publishing/translations", N3901)),"translations",ISNUMBER(SEARCH("technology/gadgets", N3901)),"gadgets",ISNUMBER(SEARCH("technology/hardware", N3901)),"hardware",ISNUMBER(SEARCH("technology/makerspaces", N3901)),"makerspaces",ISNUMBER(SEARCH("technology/space exploration", N3901)),"space exploration",ISNUMBER(SEARCH("technology/wearables", N3901)),"wearables",ISNUMBER(SEARCH("technology/web", N3901)),"web",ISNUMBER(SEARCH("theater/musical", N3901)),"musical",ISNUMBER(SEARCH("theater/plays", N3901)),"plays",ISNUMBER(SEARCH("theater/spaces", N3901)),"spaces")</f>
        <v>plays</v>
      </c>
      <c r="S3901" s="6">
        <f t="shared" si="303"/>
        <v>41843.775011574071</v>
      </c>
      <c r="T3901" s="6">
        <f t="shared" si="304"/>
        <v>41863.775011574071</v>
      </c>
    </row>
    <row r="3902" spans="1:20" ht="32" hidden="1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tr">
        <f t="shared" si="302"/>
        <v>theater</v>
      </c>
      <c r="R3902" t="str" cm="1">
        <f t="array" ref="R3902">_xlfn.IFS(ISNUMBER(SEARCH("film &amp; video/television", N3902)),"television",ISNUMBER(SEARCH("film &amp; video/animation", N3902)),"animation",ISNUMBER(SEARCH("film &amp; video/documentary", N3902)),"documentary",ISNUMBER(SEARCH("film &amp; video/drama", N3902)),"drama",ISNUMBER(SEARCH("film &amp; video/science fiction", N3902)),"science fiction",ISNUMBER(SEARCH("film &amp; video/shorts", N3902)),"shorts",ISNUMBER(SEARCH("food/food trucks", N3902)),"food trucks",ISNUMBER(SEARCH("food/restaurants", N3902)),"restaurants",ISNUMBER(SEARCH("food/small batch", N3902)),"small batch",ISNUMBER(SEARCH("games/mobile games", N3902)),"mobile games",ISNUMBER(SEARCH("games/tabletop games", N3902)),"tabletop games",ISNUMBER(SEARCH("games/video games", N3902)),"video games",ISNUMBER(SEARCH("music/classical music", N3902)),"classical music",ISNUMBER(SEARCH("music/electronic music", N3902)),"electronic music",ISNUMBER(SEARCH("music/faith", N3902)),"faith",ISNUMBER(SEARCH("music/indie rock", N3902)),"indie rock",ISNUMBER(SEARCH("music/jazz", N3902)),"jazz",ISNUMBER(SEARCH("music/metal", N3902)),"metal",ISNUMBER(SEARCH("music/pop", N3902)),"pop",ISNUMBER(SEARCH("music/rock", N3902)),"rock",ISNUMBER(SEARCH("music/world music", N3902)),"world music",ISNUMBER(SEARCH("journalism/audio", N3902)),"audio",ISNUMBER(SEARCH("photography/nature", N3902)),"nature",ISNUMBER(SEARCH("photography/people", N3902)),"people",ISNUMBER(SEARCH("photography/photobooks", N3902)),"photobooks",ISNUMBER(SEARCH("photography/places", N3902)),"places",ISNUMBER(SEARCH("publishing/art books", N3902)),"art books",ISNUMBER(SEARCH("publishing/children's books", N3902)),"children's books",ISNUMBER(SEARCH("publishing/fiction", N3902)),"fiction",ISNUMBER(SEARCH("publishing/nonfiction", N3902)),"nonfiction",ISNUMBER(SEARCH("publishing/radio &amp; podcasts", N3902)),"radio &amp; podcasts",ISNUMBER(SEARCH("publishing/translations", N3902)),"translations",ISNUMBER(SEARCH("technology/gadgets", N3902)),"gadgets",ISNUMBER(SEARCH("technology/hardware", N3902)),"hardware",ISNUMBER(SEARCH("technology/makerspaces", N3902)),"makerspaces",ISNUMBER(SEARCH("technology/space exploration", N3902)),"space exploration",ISNUMBER(SEARCH("technology/wearables", N3902)),"wearables",ISNUMBER(SEARCH("technology/web", N3902)),"web",ISNUMBER(SEARCH("theater/musical", N3902)),"musical",ISNUMBER(SEARCH("theater/plays", N3902)),"plays",ISNUMBER(SEARCH("theater/spaces", N3902)),"spaces")</f>
        <v>plays</v>
      </c>
      <c r="S3902" s="6">
        <f t="shared" si="303"/>
        <v>42136.092488425929</v>
      </c>
      <c r="T3902" s="6">
        <f t="shared" si="304"/>
        <v>42166.092488425929</v>
      </c>
    </row>
    <row r="3903" spans="1:20" ht="48" hidden="1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tr">
        <f t="shared" si="302"/>
        <v>theater</v>
      </c>
      <c r="R3903" t="str" cm="1">
        <f t="array" ref="R3903">_xlfn.IFS(ISNUMBER(SEARCH("film &amp; video/television", N3903)),"television",ISNUMBER(SEARCH("film &amp; video/animation", N3903)),"animation",ISNUMBER(SEARCH("film &amp; video/documentary", N3903)),"documentary",ISNUMBER(SEARCH("film &amp; video/drama", N3903)),"drama",ISNUMBER(SEARCH("film &amp; video/science fiction", N3903)),"science fiction",ISNUMBER(SEARCH("film &amp; video/shorts", N3903)),"shorts",ISNUMBER(SEARCH("food/food trucks", N3903)),"food trucks",ISNUMBER(SEARCH("food/restaurants", N3903)),"restaurants",ISNUMBER(SEARCH("food/small batch", N3903)),"small batch",ISNUMBER(SEARCH("games/mobile games", N3903)),"mobile games",ISNUMBER(SEARCH("games/tabletop games", N3903)),"tabletop games",ISNUMBER(SEARCH("games/video games", N3903)),"video games",ISNUMBER(SEARCH("music/classical music", N3903)),"classical music",ISNUMBER(SEARCH("music/electronic music", N3903)),"electronic music",ISNUMBER(SEARCH("music/faith", N3903)),"faith",ISNUMBER(SEARCH("music/indie rock", N3903)),"indie rock",ISNUMBER(SEARCH("music/jazz", N3903)),"jazz",ISNUMBER(SEARCH("music/metal", N3903)),"metal",ISNUMBER(SEARCH("music/pop", N3903)),"pop",ISNUMBER(SEARCH("music/rock", N3903)),"rock",ISNUMBER(SEARCH("music/world music", N3903)),"world music",ISNUMBER(SEARCH("journalism/audio", N3903)),"audio",ISNUMBER(SEARCH("photography/nature", N3903)),"nature",ISNUMBER(SEARCH("photography/people", N3903)),"people",ISNUMBER(SEARCH("photography/photobooks", N3903)),"photobooks",ISNUMBER(SEARCH("photography/places", N3903)),"places",ISNUMBER(SEARCH("publishing/art books", N3903)),"art books",ISNUMBER(SEARCH("publishing/children's books", N3903)),"children's books",ISNUMBER(SEARCH("publishing/fiction", N3903)),"fiction",ISNUMBER(SEARCH("publishing/nonfiction", N3903)),"nonfiction",ISNUMBER(SEARCH("publishing/radio &amp; podcasts", N3903)),"radio &amp; podcasts",ISNUMBER(SEARCH("publishing/translations", N3903)),"translations",ISNUMBER(SEARCH("technology/gadgets", N3903)),"gadgets",ISNUMBER(SEARCH("technology/hardware", N3903)),"hardware",ISNUMBER(SEARCH("technology/makerspaces", N3903)),"makerspaces",ISNUMBER(SEARCH("technology/space exploration", N3903)),"space exploration",ISNUMBER(SEARCH("technology/wearables", N3903)),"wearables",ISNUMBER(SEARCH("technology/web", N3903)),"web",ISNUMBER(SEARCH("theater/musical", N3903)),"musical",ISNUMBER(SEARCH("theater/plays", N3903)),"plays",ISNUMBER(SEARCH("theater/spaces", N3903)),"spaces")</f>
        <v>plays</v>
      </c>
      <c r="S3903" s="6">
        <f t="shared" si="303"/>
        <v>42317.826377314821</v>
      </c>
      <c r="T3903" s="6">
        <f t="shared" si="304"/>
        <v>42357.826377314821</v>
      </c>
    </row>
    <row r="3904" spans="1:20" ht="48" hidden="1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tr">
        <f t="shared" si="302"/>
        <v>theater</v>
      </c>
      <c r="R3904" t="str" cm="1">
        <f t="array" ref="R3904">_xlfn.IFS(ISNUMBER(SEARCH("film &amp; video/television", N3904)),"television",ISNUMBER(SEARCH("film &amp; video/animation", N3904)),"animation",ISNUMBER(SEARCH("film &amp; video/documentary", N3904)),"documentary",ISNUMBER(SEARCH("film &amp; video/drama", N3904)),"drama",ISNUMBER(SEARCH("film &amp; video/science fiction", N3904)),"science fiction",ISNUMBER(SEARCH("film &amp; video/shorts", N3904)),"shorts",ISNUMBER(SEARCH("food/food trucks", N3904)),"food trucks",ISNUMBER(SEARCH("food/restaurants", N3904)),"restaurants",ISNUMBER(SEARCH("food/small batch", N3904)),"small batch",ISNUMBER(SEARCH("games/mobile games", N3904)),"mobile games",ISNUMBER(SEARCH("games/tabletop games", N3904)),"tabletop games",ISNUMBER(SEARCH("games/video games", N3904)),"video games",ISNUMBER(SEARCH("music/classical music", N3904)),"classical music",ISNUMBER(SEARCH("music/electronic music", N3904)),"electronic music",ISNUMBER(SEARCH("music/faith", N3904)),"faith",ISNUMBER(SEARCH("music/indie rock", N3904)),"indie rock",ISNUMBER(SEARCH("music/jazz", N3904)),"jazz",ISNUMBER(SEARCH("music/metal", N3904)),"metal",ISNUMBER(SEARCH("music/pop", N3904)),"pop",ISNUMBER(SEARCH("music/rock", N3904)),"rock",ISNUMBER(SEARCH("music/world music", N3904)),"world music",ISNUMBER(SEARCH("journalism/audio", N3904)),"audio",ISNUMBER(SEARCH("photography/nature", N3904)),"nature",ISNUMBER(SEARCH("photography/people", N3904)),"people",ISNUMBER(SEARCH("photography/photobooks", N3904)),"photobooks",ISNUMBER(SEARCH("photography/places", N3904)),"places",ISNUMBER(SEARCH("publishing/art books", N3904)),"art books",ISNUMBER(SEARCH("publishing/children's books", N3904)),"children's books",ISNUMBER(SEARCH("publishing/fiction", N3904)),"fiction",ISNUMBER(SEARCH("publishing/nonfiction", N3904)),"nonfiction",ISNUMBER(SEARCH("publishing/radio &amp; podcasts", N3904)),"radio &amp; podcasts",ISNUMBER(SEARCH("publishing/translations", N3904)),"translations",ISNUMBER(SEARCH("technology/gadgets", N3904)),"gadgets",ISNUMBER(SEARCH("technology/hardware", N3904)),"hardware",ISNUMBER(SEARCH("technology/makerspaces", N3904)),"makerspaces",ISNUMBER(SEARCH("technology/space exploration", N3904)),"space exploration",ISNUMBER(SEARCH("technology/wearables", N3904)),"wearables",ISNUMBER(SEARCH("technology/web", N3904)),"web",ISNUMBER(SEARCH("theater/musical", N3904)),"musical",ISNUMBER(SEARCH("theater/plays", N3904)),"plays",ISNUMBER(SEARCH("theater/spaces", N3904)),"spaces")</f>
        <v>plays</v>
      </c>
      <c r="S3904" s="6">
        <f t="shared" si="303"/>
        <v>42663.468078703707</v>
      </c>
      <c r="T3904" s="6">
        <f t="shared" si="304"/>
        <v>42688.509745370371</v>
      </c>
    </row>
    <row r="3905" spans="1:20" ht="48" hidden="1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v>0</v>
      </c>
      <c r="Q3905" t="str">
        <f t="shared" si="302"/>
        <v>theater</v>
      </c>
      <c r="R3905" t="str" cm="1">
        <f t="array" ref="R3905">_xlfn.IFS(ISNUMBER(SEARCH("film &amp; video/television", N3905)),"television",ISNUMBER(SEARCH("film &amp; video/animation", N3905)),"animation",ISNUMBER(SEARCH("film &amp; video/documentary", N3905)),"documentary",ISNUMBER(SEARCH("film &amp; video/drama", N3905)),"drama",ISNUMBER(SEARCH("film &amp; video/science fiction", N3905)),"science fiction",ISNUMBER(SEARCH("film &amp; video/shorts", N3905)),"shorts",ISNUMBER(SEARCH("food/food trucks", N3905)),"food trucks",ISNUMBER(SEARCH("food/restaurants", N3905)),"restaurants",ISNUMBER(SEARCH("food/small batch", N3905)),"small batch",ISNUMBER(SEARCH("games/mobile games", N3905)),"mobile games",ISNUMBER(SEARCH("games/tabletop games", N3905)),"tabletop games",ISNUMBER(SEARCH("games/video games", N3905)),"video games",ISNUMBER(SEARCH("music/classical music", N3905)),"classical music",ISNUMBER(SEARCH("music/electronic music", N3905)),"electronic music",ISNUMBER(SEARCH("music/faith", N3905)),"faith",ISNUMBER(SEARCH("music/indie rock", N3905)),"indie rock",ISNUMBER(SEARCH("music/jazz", N3905)),"jazz",ISNUMBER(SEARCH("music/metal", N3905)),"metal",ISNUMBER(SEARCH("music/pop", N3905)),"pop",ISNUMBER(SEARCH("music/rock", N3905)),"rock",ISNUMBER(SEARCH("music/world music", N3905)),"world music",ISNUMBER(SEARCH("journalism/audio", N3905)),"audio",ISNUMBER(SEARCH("photography/nature", N3905)),"nature",ISNUMBER(SEARCH("photography/people", N3905)),"people",ISNUMBER(SEARCH("photography/photobooks", N3905)),"photobooks",ISNUMBER(SEARCH("photography/places", N3905)),"places",ISNUMBER(SEARCH("publishing/art books", N3905)),"art books",ISNUMBER(SEARCH("publishing/children's books", N3905)),"children's books",ISNUMBER(SEARCH("publishing/fiction", N3905)),"fiction",ISNUMBER(SEARCH("publishing/nonfiction", N3905)),"nonfiction",ISNUMBER(SEARCH("publishing/radio &amp; podcasts", N3905)),"radio &amp; podcasts",ISNUMBER(SEARCH("publishing/translations", N3905)),"translations",ISNUMBER(SEARCH("technology/gadgets", N3905)),"gadgets",ISNUMBER(SEARCH("technology/hardware", N3905)),"hardware",ISNUMBER(SEARCH("technology/makerspaces", N3905)),"makerspaces",ISNUMBER(SEARCH("technology/space exploration", N3905)),"space exploration",ISNUMBER(SEARCH("technology/wearables", N3905)),"wearables",ISNUMBER(SEARCH("technology/web", N3905)),"web",ISNUMBER(SEARCH("theater/musical", N3905)),"musical",ISNUMBER(SEARCH("theater/plays", N3905)),"plays",ISNUMBER(SEARCH("theater/spaces", N3905)),"spaces")</f>
        <v>plays</v>
      </c>
      <c r="S3905" s="6">
        <f t="shared" si="303"/>
        <v>42186.01116898148</v>
      </c>
      <c r="T3905" s="6">
        <f t="shared" si="304"/>
        <v>42230.818055555559</v>
      </c>
    </row>
    <row r="3906" spans="1:20" ht="16" hidden="1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tr">
        <f t="shared" si="302"/>
        <v>theater</v>
      </c>
      <c r="R3906" t="str" cm="1">
        <f t="array" ref="R3906">_xlfn.IFS(ISNUMBER(SEARCH("film &amp; video/television", N3906)),"television",ISNUMBER(SEARCH("film &amp; video/animation", N3906)),"animation",ISNUMBER(SEARCH("film &amp; video/documentary", N3906)),"documentary",ISNUMBER(SEARCH("film &amp; video/drama", N3906)),"drama",ISNUMBER(SEARCH("film &amp; video/science fiction", N3906)),"science fiction",ISNUMBER(SEARCH("film &amp; video/shorts", N3906)),"shorts",ISNUMBER(SEARCH("food/food trucks", N3906)),"food trucks",ISNUMBER(SEARCH("food/restaurants", N3906)),"restaurants",ISNUMBER(SEARCH("food/small batch", N3906)),"small batch",ISNUMBER(SEARCH("games/mobile games", N3906)),"mobile games",ISNUMBER(SEARCH("games/tabletop games", N3906)),"tabletop games",ISNUMBER(SEARCH("games/video games", N3906)),"video games",ISNUMBER(SEARCH("music/classical music", N3906)),"classical music",ISNUMBER(SEARCH("music/electronic music", N3906)),"electronic music",ISNUMBER(SEARCH("music/faith", N3906)),"faith",ISNUMBER(SEARCH("music/indie rock", N3906)),"indie rock",ISNUMBER(SEARCH("music/jazz", N3906)),"jazz",ISNUMBER(SEARCH("music/metal", N3906)),"metal",ISNUMBER(SEARCH("music/pop", N3906)),"pop",ISNUMBER(SEARCH("music/rock", N3906)),"rock",ISNUMBER(SEARCH("music/world music", N3906)),"world music",ISNUMBER(SEARCH("journalism/audio", N3906)),"audio",ISNUMBER(SEARCH("photography/nature", N3906)),"nature",ISNUMBER(SEARCH("photography/people", N3906)),"people",ISNUMBER(SEARCH("photography/photobooks", N3906)),"photobooks",ISNUMBER(SEARCH("photography/places", N3906)),"places",ISNUMBER(SEARCH("publishing/art books", N3906)),"art books",ISNUMBER(SEARCH("publishing/children's books", N3906)),"children's books",ISNUMBER(SEARCH("publishing/fiction", N3906)),"fiction",ISNUMBER(SEARCH("publishing/nonfiction", N3906)),"nonfiction",ISNUMBER(SEARCH("publishing/radio &amp; podcasts", N3906)),"radio &amp; podcasts",ISNUMBER(SEARCH("publishing/translations", N3906)),"translations",ISNUMBER(SEARCH("technology/gadgets", N3906)),"gadgets",ISNUMBER(SEARCH("technology/hardware", N3906)),"hardware",ISNUMBER(SEARCH("technology/makerspaces", N3906)),"makerspaces",ISNUMBER(SEARCH("technology/space exploration", N3906)),"space exploration",ISNUMBER(SEARCH("technology/wearables", N3906)),"wearables",ISNUMBER(SEARCH("technology/web", N3906)),"web",ISNUMBER(SEARCH("theater/musical", N3906)),"musical",ISNUMBER(SEARCH("theater/plays", N3906)),"plays",ISNUMBER(SEARCH("theater/spaces", N3906)),"spaces")</f>
        <v>plays</v>
      </c>
      <c r="S3906" s="6">
        <f t="shared" si="303"/>
        <v>42095.229166666672</v>
      </c>
      <c r="T3906" s="6">
        <f t="shared" si="304"/>
        <v>42109.211111111115</v>
      </c>
    </row>
    <row r="3907" spans="1:20" ht="48" hidden="1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(E3907/D3907)*100</f>
        <v>11.533333333333333</v>
      </c>
      <c r="P3907">
        <f t="shared" ref="P3907:P3970" si="306">(E3907/L3907)</f>
        <v>24.714285714285715</v>
      </c>
      <c r="Q3907" t="str">
        <f t="shared" ref="Q3907:Q3970" si="307">_xlfn.IFS(ISNUMBER(SEARCH("film &amp; video", N3907)),"film &amp; video",ISNUMBER(SEARCH("food", N3907)),"food",ISNUMBER(SEARCH("games", N3907)),"games",ISNUMBER(SEARCH("journalism", N3907)),"journalism",ISNUMBER(SEARCH("music", N3907)),"music",ISNUMBER(SEARCH("photography", N3907)),"photography",ISNUMBER(SEARCH("publishing", N3907)),"publishing",ISNUMBER(SEARCH("technology", N3907)),"technology",ISNUMBER(SEARCH("theater", N3907)),"theater")</f>
        <v>theater</v>
      </c>
      <c r="R3907" t="str" cm="1">
        <f t="array" ref="R3907">_xlfn.IFS(ISNUMBER(SEARCH("film &amp; video/television", N3907)),"television",ISNUMBER(SEARCH("film &amp; video/animation", N3907)),"animation",ISNUMBER(SEARCH("film &amp; video/documentary", N3907)),"documentary",ISNUMBER(SEARCH("film &amp; video/drama", N3907)),"drama",ISNUMBER(SEARCH("film &amp; video/science fiction", N3907)),"science fiction",ISNUMBER(SEARCH("film &amp; video/shorts", N3907)),"shorts",ISNUMBER(SEARCH("food/food trucks", N3907)),"food trucks",ISNUMBER(SEARCH("food/restaurants", N3907)),"restaurants",ISNUMBER(SEARCH("food/small batch", N3907)),"small batch",ISNUMBER(SEARCH("games/mobile games", N3907)),"mobile games",ISNUMBER(SEARCH("games/tabletop games", N3907)),"tabletop games",ISNUMBER(SEARCH("games/video games", N3907)),"video games",ISNUMBER(SEARCH("music/classical music", N3907)),"classical music",ISNUMBER(SEARCH("music/electronic music", N3907)),"electronic music",ISNUMBER(SEARCH("music/faith", N3907)),"faith",ISNUMBER(SEARCH("music/indie rock", N3907)),"indie rock",ISNUMBER(SEARCH("music/jazz", N3907)),"jazz",ISNUMBER(SEARCH("music/metal", N3907)),"metal",ISNUMBER(SEARCH("music/pop", N3907)),"pop",ISNUMBER(SEARCH("music/rock", N3907)),"rock",ISNUMBER(SEARCH("music/world music", N3907)),"world music",ISNUMBER(SEARCH("journalism/audio", N3907)),"audio",ISNUMBER(SEARCH("photography/nature", N3907)),"nature",ISNUMBER(SEARCH("photography/people", N3907)),"people",ISNUMBER(SEARCH("photography/photobooks", N3907)),"photobooks",ISNUMBER(SEARCH("photography/places", N3907)),"places",ISNUMBER(SEARCH("publishing/art books", N3907)),"art books",ISNUMBER(SEARCH("publishing/children's books", N3907)),"children's books",ISNUMBER(SEARCH("publishing/fiction", N3907)),"fiction",ISNUMBER(SEARCH("publishing/nonfiction", N3907)),"nonfiction",ISNUMBER(SEARCH("publishing/radio &amp; podcasts", N3907)),"radio &amp; podcasts",ISNUMBER(SEARCH("publishing/translations", N3907)),"translations",ISNUMBER(SEARCH("technology/gadgets", N3907)),"gadgets",ISNUMBER(SEARCH("technology/hardware", N3907)),"hardware",ISNUMBER(SEARCH("technology/makerspaces", N3907)),"makerspaces",ISNUMBER(SEARCH("technology/space exploration", N3907)),"space exploration",ISNUMBER(SEARCH("technology/wearables", N3907)),"wearables",ISNUMBER(SEARCH("technology/web", N3907)),"web",ISNUMBER(SEARCH("theater/musical", N3907)),"musical",ISNUMBER(SEARCH("theater/plays", N3907)),"plays",ISNUMBER(SEARCH("theater/spaces", N3907)),"spaces")</f>
        <v>plays</v>
      </c>
      <c r="S3907" s="6">
        <f t="shared" ref="S3907:S3970" si="308">(((J3907/60)/60)/24)+DATE(1970,1,1)</f>
        <v>42124.623877314814</v>
      </c>
      <c r="T3907" s="6">
        <f t="shared" ref="T3907:T3970" si="309">(((I3907/60)/60)/24)+DATE(1970,1,1)</f>
        <v>42166.958333333328</v>
      </c>
    </row>
    <row r="3908" spans="1:20" ht="48" hidden="1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tr">
        <f t="shared" si="307"/>
        <v>theater</v>
      </c>
      <c r="R3908" t="str" cm="1">
        <f t="array" ref="R3908">_xlfn.IFS(ISNUMBER(SEARCH("film &amp; video/television", N3908)),"television",ISNUMBER(SEARCH("film &amp; video/animation", N3908)),"animation",ISNUMBER(SEARCH("film &amp; video/documentary", N3908)),"documentary",ISNUMBER(SEARCH("film &amp; video/drama", N3908)),"drama",ISNUMBER(SEARCH("film &amp; video/science fiction", N3908)),"science fiction",ISNUMBER(SEARCH("film &amp; video/shorts", N3908)),"shorts",ISNUMBER(SEARCH("food/food trucks", N3908)),"food trucks",ISNUMBER(SEARCH("food/restaurants", N3908)),"restaurants",ISNUMBER(SEARCH("food/small batch", N3908)),"small batch",ISNUMBER(SEARCH("games/mobile games", N3908)),"mobile games",ISNUMBER(SEARCH("games/tabletop games", N3908)),"tabletop games",ISNUMBER(SEARCH("games/video games", N3908)),"video games",ISNUMBER(SEARCH("music/classical music", N3908)),"classical music",ISNUMBER(SEARCH("music/electronic music", N3908)),"electronic music",ISNUMBER(SEARCH("music/faith", N3908)),"faith",ISNUMBER(SEARCH("music/indie rock", N3908)),"indie rock",ISNUMBER(SEARCH("music/jazz", N3908)),"jazz",ISNUMBER(SEARCH("music/metal", N3908)),"metal",ISNUMBER(SEARCH("music/pop", N3908)),"pop",ISNUMBER(SEARCH("music/rock", N3908)),"rock",ISNUMBER(SEARCH("music/world music", N3908)),"world music",ISNUMBER(SEARCH("journalism/audio", N3908)),"audio",ISNUMBER(SEARCH("photography/nature", N3908)),"nature",ISNUMBER(SEARCH("photography/people", N3908)),"people",ISNUMBER(SEARCH("photography/photobooks", N3908)),"photobooks",ISNUMBER(SEARCH("photography/places", N3908)),"places",ISNUMBER(SEARCH("publishing/art books", N3908)),"art books",ISNUMBER(SEARCH("publishing/children's books", N3908)),"children's books",ISNUMBER(SEARCH("publishing/fiction", N3908)),"fiction",ISNUMBER(SEARCH("publishing/nonfiction", N3908)),"nonfiction",ISNUMBER(SEARCH("publishing/radio &amp; podcasts", N3908)),"radio &amp; podcasts",ISNUMBER(SEARCH("publishing/translations", N3908)),"translations",ISNUMBER(SEARCH("technology/gadgets", N3908)),"gadgets",ISNUMBER(SEARCH("technology/hardware", N3908)),"hardware",ISNUMBER(SEARCH("technology/makerspaces", N3908)),"makerspaces",ISNUMBER(SEARCH("technology/space exploration", N3908)),"space exploration",ISNUMBER(SEARCH("technology/wearables", N3908)),"wearables",ISNUMBER(SEARCH("technology/web", N3908)),"web",ISNUMBER(SEARCH("theater/musical", N3908)),"musical",ISNUMBER(SEARCH("theater/plays", N3908)),"plays",ISNUMBER(SEARCH("theater/spaces", N3908)),"spaces")</f>
        <v>plays</v>
      </c>
      <c r="S3908" s="6">
        <f t="shared" si="308"/>
        <v>42143.917743055557</v>
      </c>
      <c r="T3908" s="6">
        <f t="shared" si="309"/>
        <v>42181.559027777781</v>
      </c>
    </row>
    <row r="3909" spans="1:20" ht="32" hidden="1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tr">
        <f t="shared" si="307"/>
        <v>theater</v>
      </c>
      <c r="R3909" t="str" cm="1">
        <f t="array" ref="R3909">_xlfn.IFS(ISNUMBER(SEARCH("film &amp; video/television", N3909)),"television",ISNUMBER(SEARCH("film &amp; video/animation", N3909)),"animation",ISNUMBER(SEARCH("film &amp; video/documentary", N3909)),"documentary",ISNUMBER(SEARCH("film &amp; video/drama", N3909)),"drama",ISNUMBER(SEARCH("film &amp; video/science fiction", N3909)),"science fiction",ISNUMBER(SEARCH("film &amp; video/shorts", N3909)),"shorts",ISNUMBER(SEARCH("food/food trucks", N3909)),"food trucks",ISNUMBER(SEARCH("food/restaurants", N3909)),"restaurants",ISNUMBER(SEARCH("food/small batch", N3909)),"small batch",ISNUMBER(SEARCH("games/mobile games", N3909)),"mobile games",ISNUMBER(SEARCH("games/tabletop games", N3909)),"tabletop games",ISNUMBER(SEARCH("games/video games", N3909)),"video games",ISNUMBER(SEARCH("music/classical music", N3909)),"classical music",ISNUMBER(SEARCH("music/electronic music", N3909)),"electronic music",ISNUMBER(SEARCH("music/faith", N3909)),"faith",ISNUMBER(SEARCH("music/indie rock", N3909)),"indie rock",ISNUMBER(SEARCH("music/jazz", N3909)),"jazz",ISNUMBER(SEARCH("music/metal", N3909)),"metal",ISNUMBER(SEARCH("music/pop", N3909)),"pop",ISNUMBER(SEARCH("music/rock", N3909)),"rock",ISNUMBER(SEARCH("music/world music", N3909)),"world music",ISNUMBER(SEARCH("journalism/audio", N3909)),"audio",ISNUMBER(SEARCH("photography/nature", N3909)),"nature",ISNUMBER(SEARCH("photography/people", N3909)),"people",ISNUMBER(SEARCH("photography/photobooks", N3909)),"photobooks",ISNUMBER(SEARCH("photography/places", N3909)),"places",ISNUMBER(SEARCH("publishing/art books", N3909)),"art books",ISNUMBER(SEARCH("publishing/children's books", N3909)),"children's books",ISNUMBER(SEARCH("publishing/fiction", N3909)),"fiction",ISNUMBER(SEARCH("publishing/nonfiction", N3909)),"nonfiction",ISNUMBER(SEARCH("publishing/radio &amp; podcasts", N3909)),"radio &amp; podcasts",ISNUMBER(SEARCH("publishing/translations", N3909)),"translations",ISNUMBER(SEARCH("technology/gadgets", N3909)),"gadgets",ISNUMBER(SEARCH("technology/hardware", N3909)),"hardware",ISNUMBER(SEARCH("technology/makerspaces", N3909)),"makerspaces",ISNUMBER(SEARCH("technology/space exploration", N3909)),"space exploration",ISNUMBER(SEARCH("technology/wearables", N3909)),"wearables",ISNUMBER(SEARCH("technology/web", N3909)),"web",ISNUMBER(SEARCH("theater/musical", N3909)),"musical",ISNUMBER(SEARCH("theater/plays", N3909)),"plays",ISNUMBER(SEARCH("theater/spaces", N3909)),"spaces")</f>
        <v>plays</v>
      </c>
      <c r="S3909" s="6">
        <f t="shared" si="308"/>
        <v>41906.819513888891</v>
      </c>
      <c r="T3909" s="6">
        <f t="shared" si="309"/>
        <v>41938.838888888888</v>
      </c>
    </row>
    <row r="3910" spans="1:20" ht="48" hidden="1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tr">
        <f t="shared" si="307"/>
        <v>theater</v>
      </c>
      <c r="R3910" t="str" cm="1">
        <f t="array" ref="R3910">_xlfn.IFS(ISNUMBER(SEARCH("film &amp; video/television", N3910)),"television",ISNUMBER(SEARCH("film &amp; video/animation", N3910)),"animation",ISNUMBER(SEARCH("film &amp; video/documentary", N3910)),"documentary",ISNUMBER(SEARCH("film &amp; video/drama", N3910)),"drama",ISNUMBER(SEARCH("film &amp; video/science fiction", N3910)),"science fiction",ISNUMBER(SEARCH("film &amp; video/shorts", N3910)),"shorts",ISNUMBER(SEARCH("food/food trucks", N3910)),"food trucks",ISNUMBER(SEARCH("food/restaurants", N3910)),"restaurants",ISNUMBER(SEARCH("food/small batch", N3910)),"small batch",ISNUMBER(SEARCH("games/mobile games", N3910)),"mobile games",ISNUMBER(SEARCH("games/tabletop games", N3910)),"tabletop games",ISNUMBER(SEARCH("games/video games", N3910)),"video games",ISNUMBER(SEARCH("music/classical music", N3910)),"classical music",ISNUMBER(SEARCH("music/electronic music", N3910)),"electronic music",ISNUMBER(SEARCH("music/faith", N3910)),"faith",ISNUMBER(SEARCH("music/indie rock", N3910)),"indie rock",ISNUMBER(SEARCH("music/jazz", N3910)),"jazz",ISNUMBER(SEARCH("music/metal", N3910)),"metal",ISNUMBER(SEARCH("music/pop", N3910)),"pop",ISNUMBER(SEARCH("music/rock", N3910)),"rock",ISNUMBER(SEARCH("music/world music", N3910)),"world music",ISNUMBER(SEARCH("journalism/audio", N3910)),"audio",ISNUMBER(SEARCH("photography/nature", N3910)),"nature",ISNUMBER(SEARCH("photography/people", N3910)),"people",ISNUMBER(SEARCH("photography/photobooks", N3910)),"photobooks",ISNUMBER(SEARCH("photography/places", N3910)),"places",ISNUMBER(SEARCH("publishing/art books", N3910)),"art books",ISNUMBER(SEARCH("publishing/children's books", N3910)),"children's books",ISNUMBER(SEARCH("publishing/fiction", N3910)),"fiction",ISNUMBER(SEARCH("publishing/nonfiction", N3910)),"nonfiction",ISNUMBER(SEARCH("publishing/radio &amp; podcasts", N3910)),"radio &amp; podcasts",ISNUMBER(SEARCH("publishing/translations", N3910)),"translations",ISNUMBER(SEARCH("technology/gadgets", N3910)),"gadgets",ISNUMBER(SEARCH("technology/hardware", N3910)),"hardware",ISNUMBER(SEARCH("technology/makerspaces", N3910)),"makerspaces",ISNUMBER(SEARCH("technology/space exploration", N3910)),"space exploration",ISNUMBER(SEARCH("technology/wearables", N3910)),"wearables",ISNUMBER(SEARCH("technology/web", N3910)),"web",ISNUMBER(SEARCH("theater/musical", N3910)),"musical",ISNUMBER(SEARCH("theater/plays", N3910)),"plays",ISNUMBER(SEARCH("theater/spaces", N3910)),"spaces")</f>
        <v>plays</v>
      </c>
      <c r="S3910" s="6">
        <f t="shared" si="308"/>
        <v>41834.135370370372</v>
      </c>
      <c r="T3910" s="6">
        <f t="shared" si="309"/>
        <v>41849.135370370372</v>
      </c>
    </row>
    <row r="3911" spans="1:20" ht="48" hidden="1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tr">
        <f t="shared" si="307"/>
        <v>theater</v>
      </c>
      <c r="R3911" t="str" cm="1">
        <f t="array" ref="R3911">_xlfn.IFS(ISNUMBER(SEARCH("film &amp; video/television", N3911)),"television",ISNUMBER(SEARCH("film &amp; video/animation", N3911)),"animation",ISNUMBER(SEARCH("film &amp; video/documentary", N3911)),"documentary",ISNUMBER(SEARCH("film &amp; video/drama", N3911)),"drama",ISNUMBER(SEARCH("film &amp; video/science fiction", N3911)),"science fiction",ISNUMBER(SEARCH("film &amp; video/shorts", N3911)),"shorts",ISNUMBER(SEARCH("food/food trucks", N3911)),"food trucks",ISNUMBER(SEARCH("food/restaurants", N3911)),"restaurants",ISNUMBER(SEARCH("food/small batch", N3911)),"small batch",ISNUMBER(SEARCH("games/mobile games", N3911)),"mobile games",ISNUMBER(SEARCH("games/tabletop games", N3911)),"tabletop games",ISNUMBER(SEARCH("games/video games", N3911)),"video games",ISNUMBER(SEARCH("music/classical music", N3911)),"classical music",ISNUMBER(SEARCH("music/electronic music", N3911)),"electronic music",ISNUMBER(SEARCH("music/faith", N3911)),"faith",ISNUMBER(SEARCH("music/indie rock", N3911)),"indie rock",ISNUMBER(SEARCH("music/jazz", N3911)),"jazz",ISNUMBER(SEARCH("music/metal", N3911)),"metal",ISNUMBER(SEARCH("music/pop", N3911)),"pop",ISNUMBER(SEARCH("music/rock", N3911)),"rock",ISNUMBER(SEARCH("music/world music", N3911)),"world music",ISNUMBER(SEARCH("journalism/audio", N3911)),"audio",ISNUMBER(SEARCH("photography/nature", N3911)),"nature",ISNUMBER(SEARCH("photography/people", N3911)),"people",ISNUMBER(SEARCH("photography/photobooks", N3911)),"photobooks",ISNUMBER(SEARCH("photography/places", N3911)),"places",ISNUMBER(SEARCH("publishing/art books", N3911)),"art books",ISNUMBER(SEARCH("publishing/children's books", N3911)),"children's books",ISNUMBER(SEARCH("publishing/fiction", N3911)),"fiction",ISNUMBER(SEARCH("publishing/nonfiction", N3911)),"nonfiction",ISNUMBER(SEARCH("publishing/radio &amp; podcasts", N3911)),"radio &amp; podcasts",ISNUMBER(SEARCH("publishing/translations", N3911)),"translations",ISNUMBER(SEARCH("technology/gadgets", N3911)),"gadgets",ISNUMBER(SEARCH("technology/hardware", N3911)),"hardware",ISNUMBER(SEARCH("technology/makerspaces", N3911)),"makerspaces",ISNUMBER(SEARCH("technology/space exploration", N3911)),"space exploration",ISNUMBER(SEARCH("technology/wearables", N3911)),"wearables",ISNUMBER(SEARCH("technology/web", N3911)),"web",ISNUMBER(SEARCH("theater/musical", N3911)),"musical",ISNUMBER(SEARCH("theater/plays", N3911)),"plays",ISNUMBER(SEARCH("theater/spaces", N3911)),"spaces")</f>
        <v>plays</v>
      </c>
      <c r="S3911" s="6">
        <f t="shared" si="308"/>
        <v>41863.359282407408</v>
      </c>
      <c r="T3911" s="6">
        <f t="shared" si="309"/>
        <v>41893.359282407408</v>
      </c>
    </row>
    <row r="3912" spans="1:20" ht="48" hidden="1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tr">
        <f t="shared" si="307"/>
        <v>theater</v>
      </c>
      <c r="R3912" t="str" cm="1">
        <f t="array" ref="R3912">_xlfn.IFS(ISNUMBER(SEARCH("film &amp; video/television", N3912)),"television",ISNUMBER(SEARCH("film &amp; video/animation", N3912)),"animation",ISNUMBER(SEARCH("film &amp; video/documentary", N3912)),"documentary",ISNUMBER(SEARCH("film &amp; video/drama", N3912)),"drama",ISNUMBER(SEARCH("film &amp; video/science fiction", N3912)),"science fiction",ISNUMBER(SEARCH("film &amp; video/shorts", N3912)),"shorts",ISNUMBER(SEARCH("food/food trucks", N3912)),"food trucks",ISNUMBER(SEARCH("food/restaurants", N3912)),"restaurants",ISNUMBER(SEARCH("food/small batch", N3912)),"small batch",ISNUMBER(SEARCH("games/mobile games", N3912)),"mobile games",ISNUMBER(SEARCH("games/tabletop games", N3912)),"tabletop games",ISNUMBER(SEARCH("games/video games", N3912)),"video games",ISNUMBER(SEARCH("music/classical music", N3912)),"classical music",ISNUMBER(SEARCH("music/electronic music", N3912)),"electronic music",ISNUMBER(SEARCH("music/faith", N3912)),"faith",ISNUMBER(SEARCH("music/indie rock", N3912)),"indie rock",ISNUMBER(SEARCH("music/jazz", N3912)),"jazz",ISNUMBER(SEARCH("music/metal", N3912)),"metal",ISNUMBER(SEARCH("music/pop", N3912)),"pop",ISNUMBER(SEARCH("music/rock", N3912)),"rock",ISNUMBER(SEARCH("music/world music", N3912)),"world music",ISNUMBER(SEARCH("journalism/audio", N3912)),"audio",ISNUMBER(SEARCH("photography/nature", N3912)),"nature",ISNUMBER(SEARCH("photography/people", N3912)),"people",ISNUMBER(SEARCH("photography/photobooks", N3912)),"photobooks",ISNUMBER(SEARCH("photography/places", N3912)),"places",ISNUMBER(SEARCH("publishing/art books", N3912)),"art books",ISNUMBER(SEARCH("publishing/children's books", N3912)),"children's books",ISNUMBER(SEARCH("publishing/fiction", N3912)),"fiction",ISNUMBER(SEARCH("publishing/nonfiction", N3912)),"nonfiction",ISNUMBER(SEARCH("publishing/radio &amp; podcasts", N3912)),"radio &amp; podcasts",ISNUMBER(SEARCH("publishing/translations", N3912)),"translations",ISNUMBER(SEARCH("technology/gadgets", N3912)),"gadgets",ISNUMBER(SEARCH("technology/hardware", N3912)),"hardware",ISNUMBER(SEARCH("technology/makerspaces", N3912)),"makerspaces",ISNUMBER(SEARCH("technology/space exploration", N3912)),"space exploration",ISNUMBER(SEARCH("technology/wearables", N3912)),"wearables",ISNUMBER(SEARCH("technology/web", N3912)),"web",ISNUMBER(SEARCH("theater/musical", N3912)),"musical",ISNUMBER(SEARCH("theater/plays", N3912)),"plays",ISNUMBER(SEARCH("theater/spaces", N3912)),"spaces")</f>
        <v>plays</v>
      </c>
      <c r="S3912" s="6">
        <f t="shared" si="308"/>
        <v>42224.756909722222</v>
      </c>
      <c r="T3912" s="6">
        <f t="shared" si="309"/>
        <v>42254.756909722222</v>
      </c>
    </row>
    <row r="3913" spans="1:20" ht="48" hidden="1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tr">
        <f t="shared" si="307"/>
        <v>theater</v>
      </c>
      <c r="R3913" t="str" cm="1">
        <f t="array" ref="R3913">_xlfn.IFS(ISNUMBER(SEARCH("film &amp; video/television", N3913)),"television",ISNUMBER(SEARCH("film &amp; video/animation", N3913)),"animation",ISNUMBER(SEARCH("film &amp; video/documentary", N3913)),"documentary",ISNUMBER(SEARCH("film &amp; video/drama", N3913)),"drama",ISNUMBER(SEARCH("film &amp; video/science fiction", N3913)),"science fiction",ISNUMBER(SEARCH("film &amp; video/shorts", N3913)),"shorts",ISNUMBER(SEARCH("food/food trucks", N3913)),"food trucks",ISNUMBER(SEARCH("food/restaurants", N3913)),"restaurants",ISNUMBER(SEARCH("food/small batch", N3913)),"small batch",ISNUMBER(SEARCH("games/mobile games", N3913)),"mobile games",ISNUMBER(SEARCH("games/tabletop games", N3913)),"tabletop games",ISNUMBER(SEARCH("games/video games", N3913)),"video games",ISNUMBER(SEARCH("music/classical music", N3913)),"classical music",ISNUMBER(SEARCH("music/electronic music", N3913)),"electronic music",ISNUMBER(SEARCH("music/faith", N3913)),"faith",ISNUMBER(SEARCH("music/indie rock", N3913)),"indie rock",ISNUMBER(SEARCH("music/jazz", N3913)),"jazz",ISNUMBER(SEARCH("music/metal", N3913)),"metal",ISNUMBER(SEARCH("music/pop", N3913)),"pop",ISNUMBER(SEARCH("music/rock", N3913)),"rock",ISNUMBER(SEARCH("music/world music", N3913)),"world music",ISNUMBER(SEARCH("journalism/audio", N3913)),"audio",ISNUMBER(SEARCH("photography/nature", N3913)),"nature",ISNUMBER(SEARCH("photography/people", N3913)),"people",ISNUMBER(SEARCH("photography/photobooks", N3913)),"photobooks",ISNUMBER(SEARCH("photography/places", N3913)),"places",ISNUMBER(SEARCH("publishing/art books", N3913)),"art books",ISNUMBER(SEARCH("publishing/children's books", N3913)),"children's books",ISNUMBER(SEARCH("publishing/fiction", N3913)),"fiction",ISNUMBER(SEARCH("publishing/nonfiction", N3913)),"nonfiction",ISNUMBER(SEARCH("publishing/radio &amp; podcasts", N3913)),"radio &amp; podcasts",ISNUMBER(SEARCH("publishing/translations", N3913)),"translations",ISNUMBER(SEARCH("technology/gadgets", N3913)),"gadgets",ISNUMBER(SEARCH("technology/hardware", N3913)),"hardware",ISNUMBER(SEARCH("technology/makerspaces", N3913)),"makerspaces",ISNUMBER(SEARCH("technology/space exploration", N3913)),"space exploration",ISNUMBER(SEARCH("technology/wearables", N3913)),"wearables",ISNUMBER(SEARCH("technology/web", N3913)),"web",ISNUMBER(SEARCH("theater/musical", N3913)),"musical",ISNUMBER(SEARCH("theater/plays", N3913)),"plays",ISNUMBER(SEARCH("theater/spaces", N3913)),"spaces")</f>
        <v>plays</v>
      </c>
      <c r="S3913" s="6">
        <f t="shared" si="308"/>
        <v>41939.8122337963</v>
      </c>
      <c r="T3913" s="6">
        <f t="shared" si="309"/>
        <v>41969.853900462964</v>
      </c>
    </row>
    <row r="3914" spans="1:20" ht="48" hidden="1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tr">
        <f t="shared" si="307"/>
        <v>theater</v>
      </c>
      <c r="R3914" t="str" cm="1">
        <f t="array" ref="R3914">_xlfn.IFS(ISNUMBER(SEARCH("film &amp; video/television", N3914)),"television",ISNUMBER(SEARCH("film &amp; video/animation", N3914)),"animation",ISNUMBER(SEARCH("film &amp; video/documentary", N3914)),"documentary",ISNUMBER(SEARCH("film &amp; video/drama", N3914)),"drama",ISNUMBER(SEARCH("film &amp; video/science fiction", N3914)),"science fiction",ISNUMBER(SEARCH("film &amp; video/shorts", N3914)),"shorts",ISNUMBER(SEARCH("food/food trucks", N3914)),"food trucks",ISNUMBER(SEARCH("food/restaurants", N3914)),"restaurants",ISNUMBER(SEARCH("food/small batch", N3914)),"small batch",ISNUMBER(SEARCH("games/mobile games", N3914)),"mobile games",ISNUMBER(SEARCH("games/tabletop games", N3914)),"tabletop games",ISNUMBER(SEARCH("games/video games", N3914)),"video games",ISNUMBER(SEARCH("music/classical music", N3914)),"classical music",ISNUMBER(SEARCH("music/electronic music", N3914)),"electronic music",ISNUMBER(SEARCH("music/faith", N3914)),"faith",ISNUMBER(SEARCH("music/indie rock", N3914)),"indie rock",ISNUMBER(SEARCH("music/jazz", N3914)),"jazz",ISNUMBER(SEARCH("music/metal", N3914)),"metal",ISNUMBER(SEARCH("music/pop", N3914)),"pop",ISNUMBER(SEARCH("music/rock", N3914)),"rock",ISNUMBER(SEARCH("music/world music", N3914)),"world music",ISNUMBER(SEARCH("journalism/audio", N3914)),"audio",ISNUMBER(SEARCH("photography/nature", N3914)),"nature",ISNUMBER(SEARCH("photography/people", N3914)),"people",ISNUMBER(SEARCH("photography/photobooks", N3914)),"photobooks",ISNUMBER(SEARCH("photography/places", N3914)),"places",ISNUMBER(SEARCH("publishing/art books", N3914)),"art books",ISNUMBER(SEARCH("publishing/children's books", N3914)),"children's books",ISNUMBER(SEARCH("publishing/fiction", N3914)),"fiction",ISNUMBER(SEARCH("publishing/nonfiction", N3914)),"nonfiction",ISNUMBER(SEARCH("publishing/radio &amp; podcasts", N3914)),"radio &amp; podcasts",ISNUMBER(SEARCH("publishing/translations", N3914)),"translations",ISNUMBER(SEARCH("technology/gadgets", N3914)),"gadgets",ISNUMBER(SEARCH("technology/hardware", N3914)),"hardware",ISNUMBER(SEARCH("technology/makerspaces", N3914)),"makerspaces",ISNUMBER(SEARCH("technology/space exploration", N3914)),"space exploration",ISNUMBER(SEARCH("technology/wearables", N3914)),"wearables",ISNUMBER(SEARCH("technology/web", N3914)),"web",ISNUMBER(SEARCH("theater/musical", N3914)),"musical",ISNUMBER(SEARCH("theater/plays", N3914)),"plays",ISNUMBER(SEARCH("theater/spaces", N3914)),"spaces")</f>
        <v>plays</v>
      </c>
      <c r="S3914" s="6">
        <f t="shared" si="308"/>
        <v>42059.270023148143</v>
      </c>
      <c r="T3914" s="6">
        <f t="shared" si="309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tr">
        <f t="shared" si="307"/>
        <v>theater</v>
      </c>
      <c r="R3915" t="str" cm="1">
        <f t="array" ref="R3915">_xlfn.IFS(ISNUMBER(SEARCH("film &amp; video/television", N3915)),"television",ISNUMBER(SEARCH("film &amp; video/animation", N3915)),"animation",ISNUMBER(SEARCH("film &amp; video/documentary", N3915)),"documentary",ISNUMBER(SEARCH("film &amp; video/drama", N3915)),"drama",ISNUMBER(SEARCH("film &amp; video/science fiction", N3915)),"science fiction",ISNUMBER(SEARCH("film &amp; video/shorts", N3915)),"shorts",ISNUMBER(SEARCH("food/food trucks", N3915)),"food trucks",ISNUMBER(SEARCH("food/restaurants", N3915)),"restaurants",ISNUMBER(SEARCH("food/small batch", N3915)),"small batch",ISNUMBER(SEARCH("games/mobile games", N3915)),"mobile games",ISNUMBER(SEARCH("games/tabletop games", N3915)),"tabletop games",ISNUMBER(SEARCH("games/video games", N3915)),"video games",ISNUMBER(SEARCH("music/classical music", N3915)),"classical music",ISNUMBER(SEARCH("music/electronic music", N3915)),"electronic music",ISNUMBER(SEARCH("music/faith", N3915)),"faith",ISNUMBER(SEARCH("music/indie rock", N3915)),"indie rock",ISNUMBER(SEARCH("music/jazz", N3915)),"jazz",ISNUMBER(SEARCH("music/metal", N3915)),"metal",ISNUMBER(SEARCH("music/pop", N3915)),"pop",ISNUMBER(SEARCH("music/rock", N3915)),"rock",ISNUMBER(SEARCH("music/world music", N3915)),"world music",ISNUMBER(SEARCH("journalism/audio", N3915)),"audio",ISNUMBER(SEARCH("photography/nature", N3915)),"nature",ISNUMBER(SEARCH("photography/people", N3915)),"people",ISNUMBER(SEARCH("photography/photobooks", N3915)),"photobooks",ISNUMBER(SEARCH("photography/places", N3915)),"places",ISNUMBER(SEARCH("publishing/art books", N3915)),"art books",ISNUMBER(SEARCH("publishing/children's books", N3915)),"children's books",ISNUMBER(SEARCH("publishing/fiction", N3915)),"fiction",ISNUMBER(SEARCH("publishing/nonfiction", N3915)),"nonfiction",ISNUMBER(SEARCH("publishing/radio &amp; podcasts", N3915)),"radio &amp; podcasts",ISNUMBER(SEARCH("publishing/translations", N3915)),"translations",ISNUMBER(SEARCH("technology/gadgets", N3915)),"gadgets",ISNUMBER(SEARCH("technology/hardware", N3915)),"hardware",ISNUMBER(SEARCH("technology/makerspaces", N3915)),"makerspaces",ISNUMBER(SEARCH("technology/space exploration", N3915)),"space exploration",ISNUMBER(SEARCH("technology/wearables", N3915)),"wearables",ISNUMBER(SEARCH("technology/web", N3915)),"web",ISNUMBER(SEARCH("theater/musical", N3915)),"musical",ISNUMBER(SEARCH("theater/plays", N3915)),"plays",ISNUMBER(SEARCH("theater/spaces", N3915)),"spaces")</f>
        <v>plays</v>
      </c>
      <c r="S3915" s="6">
        <f t="shared" si="308"/>
        <v>42308.211215277777</v>
      </c>
      <c r="T3915" s="6">
        <f t="shared" si="309"/>
        <v>42338.252881944441</v>
      </c>
    </row>
    <row r="3916" spans="1:20" ht="48" hidden="1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tr">
        <f t="shared" si="307"/>
        <v>theater</v>
      </c>
      <c r="R3916" t="str" cm="1">
        <f t="array" ref="R3916">_xlfn.IFS(ISNUMBER(SEARCH("film &amp; video/television", N3916)),"television",ISNUMBER(SEARCH("film &amp; video/animation", N3916)),"animation",ISNUMBER(SEARCH("film &amp; video/documentary", N3916)),"documentary",ISNUMBER(SEARCH("film &amp; video/drama", N3916)),"drama",ISNUMBER(SEARCH("film &amp; video/science fiction", N3916)),"science fiction",ISNUMBER(SEARCH("film &amp; video/shorts", N3916)),"shorts",ISNUMBER(SEARCH("food/food trucks", N3916)),"food trucks",ISNUMBER(SEARCH("food/restaurants", N3916)),"restaurants",ISNUMBER(SEARCH("food/small batch", N3916)),"small batch",ISNUMBER(SEARCH("games/mobile games", N3916)),"mobile games",ISNUMBER(SEARCH("games/tabletop games", N3916)),"tabletop games",ISNUMBER(SEARCH("games/video games", N3916)),"video games",ISNUMBER(SEARCH("music/classical music", N3916)),"classical music",ISNUMBER(SEARCH("music/electronic music", N3916)),"electronic music",ISNUMBER(SEARCH("music/faith", N3916)),"faith",ISNUMBER(SEARCH("music/indie rock", N3916)),"indie rock",ISNUMBER(SEARCH("music/jazz", N3916)),"jazz",ISNUMBER(SEARCH("music/metal", N3916)),"metal",ISNUMBER(SEARCH("music/pop", N3916)),"pop",ISNUMBER(SEARCH("music/rock", N3916)),"rock",ISNUMBER(SEARCH("music/world music", N3916)),"world music",ISNUMBER(SEARCH("journalism/audio", N3916)),"audio",ISNUMBER(SEARCH("photography/nature", N3916)),"nature",ISNUMBER(SEARCH("photography/people", N3916)),"people",ISNUMBER(SEARCH("photography/photobooks", N3916)),"photobooks",ISNUMBER(SEARCH("photography/places", N3916)),"places",ISNUMBER(SEARCH("publishing/art books", N3916)),"art books",ISNUMBER(SEARCH("publishing/children's books", N3916)),"children's books",ISNUMBER(SEARCH("publishing/fiction", N3916)),"fiction",ISNUMBER(SEARCH("publishing/nonfiction", N3916)),"nonfiction",ISNUMBER(SEARCH("publishing/radio &amp; podcasts", N3916)),"radio &amp; podcasts",ISNUMBER(SEARCH("publishing/translations", N3916)),"translations",ISNUMBER(SEARCH("technology/gadgets", N3916)),"gadgets",ISNUMBER(SEARCH("technology/hardware", N3916)),"hardware",ISNUMBER(SEARCH("technology/makerspaces", N3916)),"makerspaces",ISNUMBER(SEARCH("technology/space exploration", N3916)),"space exploration",ISNUMBER(SEARCH("technology/wearables", N3916)),"wearables",ISNUMBER(SEARCH("technology/web", N3916)),"web",ISNUMBER(SEARCH("theater/musical", N3916)),"musical",ISNUMBER(SEARCH("theater/plays", N3916)),"plays",ISNUMBER(SEARCH("theater/spaces", N3916)),"spaces")</f>
        <v>plays</v>
      </c>
      <c r="S3916" s="6">
        <f t="shared" si="308"/>
        <v>42114.818935185183</v>
      </c>
      <c r="T3916" s="6">
        <f t="shared" si="309"/>
        <v>42134.957638888889</v>
      </c>
    </row>
    <row r="3917" spans="1:20" ht="48" hidden="1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tr">
        <f t="shared" si="307"/>
        <v>theater</v>
      </c>
      <c r="R3917" t="str" cm="1">
        <f t="array" ref="R3917">_xlfn.IFS(ISNUMBER(SEARCH("film &amp; video/television", N3917)),"television",ISNUMBER(SEARCH("film &amp; video/animation", N3917)),"animation",ISNUMBER(SEARCH("film &amp; video/documentary", N3917)),"documentary",ISNUMBER(SEARCH("film &amp; video/drama", N3917)),"drama",ISNUMBER(SEARCH("film &amp; video/science fiction", N3917)),"science fiction",ISNUMBER(SEARCH("film &amp; video/shorts", N3917)),"shorts",ISNUMBER(SEARCH("food/food trucks", N3917)),"food trucks",ISNUMBER(SEARCH("food/restaurants", N3917)),"restaurants",ISNUMBER(SEARCH("food/small batch", N3917)),"small batch",ISNUMBER(SEARCH("games/mobile games", N3917)),"mobile games",ISNUMBER(SEARCH("games/tabletop games", N3917)),"tabletop games",ISNUMBER(SEARCH("games/video games", N3917)),"video games",ISNUMBER(SEARCH("music/classical music", N3917)),"classical music",ISNUMBER(SEARCH("music/electronic music", N3917)),"electronic music",ISNUMBER(SEARCH("music/faith", N3917)),"faith",ISNUMBER(SEARCH("music/indie rock", N3917)),"indie rock",ISNUMBER(SEARCH("music/jazz", N3917)),"jazz",ISNUMBER(SEARCH("music/metal", N3917)),"metal",ISNUMBER(SEARCH("music/pop", N3917)),"pop",ISNUMBER(SEARCH("music/rock", N3917)),"rock",ISNUMBER(SEARCH("music/world music", N3917)),"world music",ISNUMBER(SEARCH("journalism/audio", N3917)),"audio",ISNUMBER(SEARCH("photography/nature", N3917)),"nature",ISNUMBER(SEARCH("photography/people", N3917)),"people",ISNUMBER(SEARCH("photography/photobooks", N3917)),"photobooks",ISNUMBER(SEARCH("photography/places", N3917)),"places",ISNUMBER(SEARCH("publishing/art books", N3917)),"art books",ISNUMBER(SEARCH("publishing/children's books", N3917)),"children's books",ISNUMBER(SEARCH("publishing/fiction", N3917)),"fiction",ISNUMBER(SEARCH("publishing/nonfiction", N3917)),"nonfiction",ISNUMBER(SEARCH("publishing/radio &amp; podcasts", N3917)),"radio &amp; podcasts",ISNUMBER(SEARCH("publishing/translations", N3917)),"translations",ISNUMBER(SEARCH("technology/gadgets", N3917)),"gadgets",ISNUMBER(SEARCH("technology/hardware", N3917)),"hardware",ISNUMBER(SEARCH("technology/makerspaces", N3917)),"makerspaces",ISNUMBER(SEARCH("technology/space exploration", N3917)),"space exploration",ISNUMBER(SEARCH("technology/wearables", N3917)),"wearables",ISNUMBER(SEARCH("technology/web", N3917)),"web",ISNUMBER(SEARCH("theater/musical", N3917)),"musical",ISNUMBER(SEARCH("theater/plays", N3917)),"plays",ISNUMBER(SEARCH("theater/spaces", N3917)),"spaces")</f>
        <v>plays</v>
      </c>
      <c r="S3917" s="6">
        <f t="shared" si="308"/>
        <v>42492.98505787037</v>
      </c>
      <c r="T3917" s="6">
        <f t="shared" si="309"/>
        <v>42522.98505787037</v>
      </c>
    </row>
    <row r="3918" spans="1:20" ht="48" hidden="1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v>0</v>
      </c>
      <c r="Q3918" t="str">
        <f t="shared" si="307"/>
        <v>theater</v>
      </c>
      <c r="R3918" t="str" cm="1">
        <f t="array" ref="R3918">_xlfn.IFS(ISNUMBER(SEARCH("film &amp; video/television", N3918)),"television",ISNUMBER(SEARCH("film &amp; video/animation", N3918)),"animation",ISNUMBER(SEARCH("film &amp; video/documentary", N3918)),"documentary",ISNUMBER(SEARCH("film &amp; video/drama", N3918)),"drama",ISNUMBER(SEARCH("film &amp; video/science fiction", N3918)),"science fiction",ISNUMBER(SEARCH("film &amp; video/shorts", N3918)),"shorts",ISNUMBER(SEARCH("food/food trucks", N3918)),"food trucks",ISNUMBER(SEARCH("food/restaurants", N3918)),"restaurants",ISNUMBER(SEARCH("food/small batch", N3918)),"small batch",ISNUMBER(SEARCH("games/mobile games", N3918)),"mobile games",ISNUMBER(SEARCH("games/tabletop games", N3918)),"tabletop games",ISNUMBER(SEARCH("games/video games", N3918)),"video games",ISNUMBER(SEARCH("music/classical music", N3918)),"classical music",ISNUMBER(SEARCH("music/electronic music", N3918)),"electronic music",ISNUMBER(SEARCH("music/faith", N3918)),"faith",ISNUMBER(SEARCH("music/indie rock", N3918)),"indie rock",ISNUMBER(SEARCH("music/jazz", N3918)),"jazz",ISNUMBER(SEARCH("music/metal", N3918)),"metal",ISNUMBER(SEARCH("music/pop", N3918)),"pop",ISNUMBER(SEARCH("music/rock", N3918)),"rock",ISNUMBER(SEARCH("music/world music", N3918)),"world music",ISNUMBER(SEARCH("journalism/audio", N3918)),"audio",ISNUMBER(SEARCH("photography/nature", N3918)),"nature",ISNUMBER(SEARCH("photography/people", N3918)),"people",ISNUMBER(SEARCH("photography/photobooks", N3918)),"photobooks",ISNUMBER(SEARCH("photography/places", N3918)),"places",ISNUMBER(SEARCH("publishing/art books", N3918)),"art books",ISNUMBER(SEARCH("publishing/children's books", N3918)),"children's books",ISNUMBER(SEARCH("publishing/fiction", N3918)),"fiction",ISNUMBER(SEARCH("publishing/nonfiction", N3918)),"nonfiction",ISNUMBER(SEARCH("publishing/radio &amp; podcasts", N3918)),"radio &amp; podcasts",ISNUMBER(SEARCH("publishing/translations", N3918)),"translations",ISNUMBER(SEARCH("technology/gadgets", N3918)),"gadgets",ISNUMBER(SEARCH("technology/hardware", N3918)),"hardware",ISNUMBER(SEARCH("technology/makerspaces", N3918)),"makerspaces",ISNUMBER(SEARCH("technology/space exploration", N3918)),"space exploration",ISNUMBER(SEARCH("technology/wearables", N3918)),"wearables",ISNUMBER(SEARCH("technology/web", N3918)),"web",ISNUMBER(SEARCH("theater/musical", N3918)),"musical",ISNUMBER(SEARCH("theater/plays", N3918)),"plays",ISNUMBER(SEARCH("theater/spaces", N3918)),"spaces")</f>
        <v>plays</v>
      </c>
      <c r="S3918" s="6">
        <f t="shared" si="308"/>
        <v>42494.471666666665</v>
      </c>
      <c r="T3918" s="6">
        <f t="shared" si="309"/>
        <v>42524.471666666665</v>
      </c>
    </row>
    <row r="3919" spans="1:20" ht="48" hidden="1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tr">
        <f t="shared" si="307"/>
        <v>theater</v>
      </c>
      <c r="R3919" t="str" cm="1">
        <f t="array" ref="R3919">_xlfn.IFS(ISNUMBER(SEARCH("film &amp; video/television", N3919)),"television",ISNUMBER(SEARCH("film &amp; video/animation", N3919)),"animation",ISNUMBER(SEARCH("film &amp; video/documentary", N3919)),"documentary",ISNUMBER(SEARCH("film &amp; video/drama", N3919)),"drama",ISNUMBER(SEARCH("film &amp; video/science fiction", N3919)),"science fiction",ISNUMBER(SEARCH("film &amp; video/shorts", N3919)),"shorts",ISNUMBER(SEARCH("food/food trucks", N3919)),"food trucks",ISNUMBER(SEARCH("food/restaurants", N3919)),"restaurants",ISNUMBER(SEARCH("food/small batch", N3919)),"small batch",ISNUMBER(SEARCH("games/mobile games", N3919)),"mobile games",ISNUMBER(SEARCH("games/tabletop games", N3919)),"tabletop games",ISNUMBER(SEARCH("games/video games", N3919)),"video games",ISNUMBER(SEARCH("music/classical music", N3919)),"classical music",ISNUMBER(SEARCH("music/electronic music", N3919)),"electronic music",ISNUMBER(SEARCH("music/faith", N3919)),"faith",ISNUMBER(SEARCH("music/indie rock", N3919)),"indie rock",ISNUMBER(SEARCH("music/jazz", N3919)),"jazz",ISNUMBER(SEARCH("music/metal", N3919)),"metal",ISNUMBER(SEARCH("music/pop", N3919)),"pop",ISNUMBER(SEARCH("music/rock", N3919)),"rock",ISNUMBER(SEARCH("music/world music", N3919)),"world music",ISNUMBER(SEARCH("journalism/audio", N3919)),"audio",ISNUMBER(SEARCH("photography/nature", N3919)),"nature",ISNUMBER(SEARCH("photography/people", N3919)),"people",ISNUMBER(SEARCH("photography/photobooks", N3919)),"photobooks",ISNUMBER(SEARCH("photography/places", N3919)),"places",ISNUMBER(SEARCH("publishing/art books", N3919)),"art books",ISNUMBER(SEARCH("publishing/children's books", N3919)),"children's books",ISNUMBER(SEARCH("publishing/fiction", N3919)),"fiction",ISNUMBER(SEARCH("publishing/nonfiction", N3919)),"nonfiction",ISNUMBER(SEARCH("publishing/radio &amp; podcasts", N3919)),"radio &amp; podcasts",ISNUMBER(SEARCH("publishing/translations", N3919)),"translations",ISNUMBER(SEARCH("technology/gadgets", N3919)),"gadgets",ISNUMBER(SEARCH("technology/hardware", N3919)),"hardware",ISNUMBER(SEARCH("technology/makerspaces", N3919)),"makerspaces",ISNUMBER(SEARCH("technology/space exploration", N3919)),"space exploration",ISNUMBER(SEARCH("technology/wearables", N3919)),"wearables",ISNUMBER(SEARCH("technology/web", N3919)),"web",ISNUMBER(SEARCH("theater/musical", N3919)),"musical",ISNUMBER(SEARCH("theater/plays", N3919)),"plays",ISNUMBER(SEARCH("theater/spaces", N3919)),"spaces")</f>
        <v>plays</v>
      </c>
      <c r="S3919" s="6">
        <f t="shared" si="308"/>
        <v>41863.527326388888</v>
      </c>
      <c r="T3919" s="6">
        <f t="shared" si="309"/>
        <v>41893.527326388888</v>
      </c>
    </row>
    <row r="3920" spans="1:20" ht="48" hidden="1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tr">
        <f t="shared" si="307"/>
        <v>theater</v>
      </c>
      <c r="R3920" t="str" cm="1">
        <f t="array" ref="R3920">_xlfn.IFS(ISNUMBER(SEARCH("film &amp; video/television", N3920)),"television",ISNUMBER(SEARCH("film &amp; video/animation", N3920)),"animation",ISNUMBER(SEARCH("film &amp; video/documentary", N3920)),"documentary",ISNUMBER(SEARCH("film &amp; video/drama", N3920)),"drama",ISNUMBER(SEARCH("film &amp; video/science fiction", N3920)),"science fiction",ISNUMBER(SEARCH("film &amp; video/shorts", N3920)),"shorts",ISNUMBER(SEARCH("food/food trucks", N3920)),"food trucks",ISNUMBER(SEARCH("food/restaurants", N3920)),"restaurants",ISNUMBER(SEARCH("food/small batch", N3920)),"small batch",ISNUMBER(SEARCH("games/mobile games", N3920)),"mobile games",ISNUMBER(SEARCH("games/tabletop games", N3920)),"tabletop games",ISNUMBER(SEARCH("games/video games", N3920)),"video games",ISNUMBER(SEARCH("music/classical music", N3920)),"classical music",ISNUMBER(SEARCH("music/electronic music", N3920)),"electronic music",ISNUMBER(SEARCH("music/faith", N3920)),"faith",ISNUMBER(SEARCH("music/indie rock", N3920)),"indie rock",ISNUMBER(SEARCH("music/jazz", N3920)),"jazz",ISNUMBER(SEARCH("music/metal", N3920)),"metal",ISNUMBER(SEARCH("music/pop", N3920)),"pop",ISNUMBER(SEARCH("music/rock", N3920)),"rock",ISNUMBER(SEARCH("music/world music", N3920)),"world music",ISNUMBER(SEARCH("journalism/audio", N3920)),"audio",ISNUMBER(SEARCH("photography/nature", N3920)),"nature",ISNUMBER(SEARCH("photography/people", N3920)),"people",ISNUMBER(SEARCH("photography/photobooks", N3920)),"photobooks",ISNUMBER(SEARCH("photography/places", N3920)),"places",ISNUMBER(SEARCH("publishing/art books", N3920)),"art books",ISNUMBER(SEARCH("publishing/children's books", N3920)),"children's books",ISNUMBER(SEARCH("publishing/fiction", N3920)),"fiction",ISNUMBER(SEARCH("publishing/nonfiction", N3920)),"nonfiction",ISNUMBER(SEARCH("publishing/radio &amp; podcasts", N3920)),"radio &amp; podcasts",ISNUMBER(SEARCH("publishing/translations", N3920)),"translations",ISNUMBER(SEARCH("technology/gadgets", N3920)),"gadgets",ISNUMBER(SEARCH("technology/hardware", N3920)),"hardware",ISNUMBER(SEARCH("technology/makerspaces", N3920)),"makerspaces",ISNUMBER(SEARCH("technology/space exploration", N3920)),"space exploration",ISNUMBER(SEARCH("technology/wearables", N3920)),"wearables",ISNUMBER(SEARCH("technology/web", N3920)),"web",ISNUMBER(SEARCH("theater/musical", N3920)),"musical",ISNUMBER(SEARCH("theater/plays", N3920)),"plays",ISNUMBER(SEARCH("theater/spaces", N3920)),"spaces")</f>
        <v>plays</v>
      </c>
      <c r="S3920" s="6">
        <f t="shared" si="308"/>
        <v>41843.664618055554</v>
      </c>
      <c r="T3920" s="6">
        <f t="shared" si="309"/>
        <v>41855.666666666664</v>
      </c>
    </row>
    <row r="3921" spans="1:20" ht="48" hidden="1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tr">
        <f t="shared" si="307"/>
        <v>theater</v>
      </c>
      <c r="R3921" t="str" cm="1">
        <f t="array" ref="R3921">_xlfn.IFS(ISNUMBER(SEARCH("film &amp; video/television", N3921)),"television",ISNUMBER(SEARCH("film &amp; video/animation", N3921)),"animation",ISNUMBER(SEARCH("film &amp; video/documentary", N3921)),"documentary",ISNUMBER(SEARCH("film &amp; video/drama", N3921)),"drama",ISNUMBER(SEARCH("film &amp; video/science fiction", N3921)),"science fiction",ISNUMBER(SEARCH("film &amp; video/shorts", N3921)),"shorts",ISNUMBER(SEARCH("food/food trucks", N3921)),"food trucks",ISNUMBER(SEARCH("food/restaurants", N3921)),"restaurants",ISNUMBER(SEARCH("food/small batch", N3921)),"small batch",ISNUMBER(SEARCH("games/mobile games", N3921)),"mobile games",ISNUMBER(SEARCH("games/tabletop games", N3921)),"tabletop games",ISNUMBER(SEARCH("games/video games", N3921)),"video games",ISNUMBER(SEARCH("music/classical music", N3921)),"classical music",ISNUMBER(SEARCH("music/electronic music", N3921)),"electronic music",ISNUMBER(SEARCH("music/faith", N3921)),"faith",ISNUMBER(SEARCH("music/indie rock", N3921)),"indie rock",ISNUMBER(SEARCH("music/jazz", N3921)),"jazz",ISNUMBER(SEARCH("music/metal", N3921)),"metal",ISNUMBER(SEARCH("music/pop", N3921)),"pop",ISNUMBER(SEARCH("music/rock", N3921)),"rock",ISNUMBER(SEARCH("music/world music", N3921)),"world music",ISNUMBER(SEARCH("journalism/audio", N3921)),"audio",ISNUMBER(SEARCH("photography/nature", N3921)),"nature",ISNUMBER(SEARCH("photography/people", N3921)),"people",ISNUMBER(SEARCH("photography/photobooks", N3921)),"photobooks",ISNUMBER(SEARCH("photography/places", N3921)),"places",ISNUMBER(SEARCH("publishing/art books", N3921)),"art books",ISNUMBER(SEARCH("publishing/children's books", N3921)),"children's books",ISNUMBER(SEARCH("publishing/fiction", N3921)),"fiction",ISNUMBER(SEARCH("publishing/nonfiction", N3921)),"nonfiction",ISNUMBER(SEARCH("publishing/radio &amp; podcasts", N3921)),"radio &amp; podcasts",ISNUMBER(SEARCH("publishing/translations", N3921)),"translations",ISNUMBER(SEARCH("technology/gadgets", N3921)),"gadgets",ISNUMBER(SEARCH("technology/hardware", N3921)),"hardware",ISNUMBER(SEARCH("technology/makerspaces", N3921)),"makerspaces",ISNUMBER(SEARCH("technology/space exploration", N3921)),"space exploration",ISNUMBER(SEARCH("technology/wearables", N3921)),"wearables",ISNUMBER(SEARCH("technology/web", N3921)),"web",ISNUMBER(SEARCH("theater/musical", N3921)),"musical",ISNUMBER(SEARCH("theater/plays", N3921)),"plays",ISNUMBER(SEARCH("theater/spaces", N3921)),"spaces")</f>
        <v>plays</v>
      </c>
      <c r="S3921" s="6">
        <f t="shared" si="308"/>
        <v>42358.684872685189</v>
      </c>
      <c r="T3921" s="6">
        <f t="shared" si="309"/>
        <v>42387</v>
      </c>
    </row>
    <row r="3922" spans="1:20" ht="48" hidden="1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tr">
        <f t="shared" si="307"/>
        <v>theater</v>
      </c>
      <c r="R3922" t="str" cm="1">
        <f t="array" ref="R3922">_xlfn.IFS(ISNUMBER(SEARCH("film &amp; video/television", N3922)),"television",ISNUMBER(SEARCH("film &amp; video/animation", N3922)),"animation",ISNUMBER(SEARCH("film &amp; video/documentary", N3922)),"documentary",ISNUMBER(SEARCH("film &amp; video/drama", N3922)),"drama",ISNUMBER(SEARCH("film &amp; video/science fiction", N3922)),"science fiction",ISNUMBER(SEARCH("film &amp; video/shorts", N3922)),"shorts",ISNUMBER(SEARCH("food/food trucks", N3922)),"food trucks",ISNUMBER(SEARCH("food/restaurants", N3922)),"restaurants",ISNUMBER(SEARCH("food/small batch", N3922)),"small batch",ISNUMBER(SEARCH("games/mobile games", N3922)),"mobile games",ISNUMBER(SEARCH("games/tabletop games", N3922)),"tabletop games",ISNUMBER(SEARCH("games/video games", N3922)),"video games",ISNUMBER(SEARCH("music/classical music", N3922)),"classical music",ISNUMBER(SEARCH("music/electronic music", N3922)),"electronic music",ISNUMBER(SEARCH("music/faith", N3922)),"faith",ISNUMBER(SEARCH("music/indie rock", N3922)),"indie rock",ISNUMBER(SEARCH("music/jazz", N3922)),"jazz",ISNUMBER(SEARCH("music/metal", N3922)),"metal",ISNUMBER(SEARCH("music/pop", N3922)),"pop",ISNUMBER(SEARCH("music/rock", N3922)),"rock",ISNUMBER(SEARCH("music/world music", N3922)),"world music",ISNUMBER(SEARCH("journalism/audio", N3922)),"audio",ISNUMBER(SEARCH("photography/nature", N3922)),"nature",ISNUMBER(SEARCH("photography/people", N3922)),"people",ISNUMBER(SEARCH("photography/photobooks", N3922)),"photobooks",ISNUMBER(SEARCH("photography/places", N3922)),"places",ISNUMBER(SEARCH("publishing/art books", N3922)),"art books",ISNUMBER(SEARCH("publishing/children's books", N3922)),"children's books",ISNUMBER(SEARCH("publishing/fiction", N3922)),"fiction",ISNUMBER(SEARCH("publishing/nonfiction", N3922)),"nonfiction",ISNUMBER(SEARCH("publishing/radio &amp; podcasts", N3922)),"radio &amp; podcasts",ISNUMBER(SEARCH("publishing/translations", N3922)),"translations",ISNUMBER(SEARCH("technology/gadgets", N3922)),"gadgets",ISNUMBER(SEARCH("technology/hardware", N3922)),"hardware",ISNUMBER(SEARCH("technology/makerspaces", N3922)),"makerspaces",ISNUMBER(SEARCH("technology/space exploration", N3922)),"space exploration",ISNUMBER(SEARCH("technology/wearables", N3922)),"wearables",ISNUMBER(SEARCH("technology/web", N3922)),"web",ISNUMBER(SEARCH("theater/musical", N3922)),"musical",ISNUMBER(SEARCH("theater/plays", N3922)),"plays",ISNUMBER(SEARCH("theater/spaces", N3922)),"spaces")</f>
        <v>plays</v>
      </c>
      <c r="S3922" s="6">
        <f t="shared" si="308"/>
        <v>42657.38726851852</v>
      </c>
      <c r="T3922" s="6">
        <f t="shared" si="309"/>
        <v>42687.428935185191</v>
      </c>
    </row>
    <row r="3923" spans="1:20" ht="48" hidden="1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v>0</v>
      </c>
      <c r="Q3923" t="str">
        <f t="shared" si="307"/>
        <v>theater</v>
      </c>
      <c r="R3923" t="str" cm="1">
        <f t="array" ref="R3923">_xlfn.IFS(ISNUMBER(SEARCH("film &amp; video/television", N3923)),"television",ISNUMBER(SEARCH("film &amp; video/animation", N3923)),"animation",ISNUMBER(SEARCH("film &amp; video/documentary", N3923)),"documentary",ISNUMBER(SEARCH("film &amp; video/drama", N3923)),"drama",ISNUMBER(SEARCH("film &amp; video/science fiction", N3923)),"science fiction",ISNUMBER(SEARCH("film &amp; video/shorts", N3923)),"shorts",ISNUMBER(SEARCH("food/food trucks", N3923)),"food trucks",ISNUMBER(SEARCH("food/restaurants", N3923)),"restaurants",ISNUMBER(SEARCH("food/small batch", N3923)),"small batch",ISNUMBER(SEARCH("games/mobile games", N3923)),"mobile games",ISNUMBER(SEARCH("games/tabletop games", N3923)),"tabletop games",ISNUMBER(SEARCH("games/video games", N3923)),"video games",ISNUMBER(SEARCH("music/classical music", N3923)),"classical music",ISNUMBER(SEARCH("music/electronic music", N3923)),"electronic music",ISNUMBER(SEARCH("music/faith", N3923)),"faith",ISNUMBER(SEARCH("music/indie rock", N3923)),"indie rock",ISNUMBER(SEARCH("music/jazz", N3923)),"jazz",ISNUMBER(SEARCH("music/metal", N3923)),"metal",ISNUMBER(SEARCH("music/pop", N3923)),"pop",ISNUMBER(SEARCH("music/rock", N3923)),"rock",ISNUMBER(SEARCH("music/world music", N3923)),"world music",ISNUMBER(SEARCH("journalism/audio", N3923)),"audio",ISNUMBER(SEARCH("photography/nature", N3923)),"nature",ISNUMBER(SEARCH("photography/people", N3923)),"people",ISNUMBER(SEARCH("photography/photobooks", N3923)),"photobooks",ISNUMBER(SEARCH("photography/places", N3923)),"places",ISNUMBER(SEARCH("publishing/art books", N3923)),"art books",ISNUMBER(SEARCH("publishing/children's books", N3923)),"children's books",ISNUMBER(SEARCH("publishing/fiction", N3923)),"fiction",ISNUMBER(SEARCH("publishing/nonfiction", N3923)),"nonfiction",ISNUMBER(SEARCH("publishing/radio &amp; podcasts", N3923)),"radio &amp; podcasts",ISNUMBER(SEARCH("publishing/translations", N3923)),"translations",ISNUMBER(SEARCH("technology/gadgets", N3923)),"gadgets",ISNUMBER(SEARCH("technology/hardware", N3923)),"hardware",ISNUMBER(SEARCH("technology/makerspaces", N3923)),"makerspaces",ISNUMBER(SEARCH("technology/space exploration", N3923)),"space exploration",ISNUMBER(SEARCH("technology/wearables", N3923)),"wearables",ISNUMBER(SEARCH("technology/web", N3923)),"web",ISNUMBER(SEARCH("theater/musical", N3923)),"musical",ISNUMBER(SEARCH("theater/plays", N3923)),"plays",ISNUMBER(SEARCH("theater/spaces", N3923)),"spaces")</f>
        <v>plays</v>
      </c>
      <c r="S3923" s="6">
        <f t="shared" si="308"/>
        <v>41926.542303240742</v>
      </c>
      <c r="T3923" s="6">
        <f t="shared" si="309"/>
        <v>41938.75</v>
      </c>
    </row>
    <row r="3924" spans="1:20" ht="48" hidden="1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tr">
        <f t="shared" si="307"/>
        <v>theater</v>
      </c>
      <c r="R3924" t="str" cm="1">
        <f t="array" ref="R3924">_xlfn.IFS(ISNUMBER(SEARCH("film &amp; video/television", N3924)),"television",ISNUMBER(SEARCH("film &amp; video/animation", N3924)),"animation",ISNUMBER(SEARCH("film &amp; video/documentary", N3924)),"documentary",ISNUMBER(SEARCH("film &amp; video/drama", N3924)),"drama",ISNUMBER(SEARCH("film &amp; video/science fiction", N3924)),"science fiction",ISNUMBER(SEARCH("film &amp; video/shorts", N3924)),"shorts",ISNUMBER(SEARCH("food/food trucks", N3924)),"food trucks",ISNUMBER(SEARCH("food/restaurants", N3924)),"restaurants",ISNUMBER(SEARCH("food/small batch", N3924)),"small batch",ISNUMBER(SEARCH("games/mobile games", N3924)),"mobile games",ISNUMBER(SEARCH("games/tabletop games", N3924)),"tabletop games",ISNUMBER(SEARCH("games/video games", N3924)),"video games",ISNUMBER(SEARCH("music/classical music", N3924)),"classical music",ISNUMBER(SEARCH("music/electronic music", N3924)),"electronic music",ISNUMBER(SEARCH("music/faith", N3924)),"faith",ISNUMBER(SEARCH("music/indie rock", N3924)),"indie rock",ISNUMBER(SEARCH("music/jazz", N3924)),"jazz",ISNUMBER(SEARCH("music/metal", N3924)),"metal",ISNUMBER(SEARCH("music/pop", N3924)),"pop",ISNUMBER(SEARCH("music/rock", N3924)),"rock",ISNUMBER(SEARCH("music/world music", N3924)),"world music",ISNUMBER(SEARCH("journalism/audio", N3924)),"audio",ISNUMBER(SEARCH("photography/nature", N3924)),"nature",ISNUMBER(SEARCH("photography/people", N3924)),"people",ISNUMBER(SEARCH("photography/photobooks", N3924)),"photobooks",ISNUMBER(SEARCH("photography/places", N3924)),"places",ISNUMBER(SEARCH("publishing/art books", N3924)),"art books",ISNUMBER(SEARCH("publishing/children's books", N3924)),"children's books",ISNUMBER(SEARCH("publishing/fiction", N3924)),"fiction",ISNUMBER(SEARCH("publishing/nonfiction", N3924)),"nonfiction",ISNUMBER(SEARCH("publishing/radio &amp; podcasts", N3924)),"radio &amp; podcasts",ISNUMBER(SEARCH("publishing/translations", N3924)),"translations",ISNUMBER(SEARCH("technology/gadgets", N3924)),"gadgets",ISNUMBER(SEARCH("technology/hardware", N3924)),"hardware",ISNUMBER(SEARCH("technology/makerspaces", N3924)),"makerspaces",ISNUMBER(SEARCH("technology/space exploration", N3924)),"space exploration",ISNUMBER(SEARCH("technology/wearables", N3924)),"wearables",ISNUMBER(SEARCH("technology/web", N3924)),"web",ISNUMBER(SEARCH("theater/musical", N3924)),"musical",ISNUMBER(SEARCH("theater/plays", N3924)),"plays",ISNUMBER(SEARCH("theater/spaces", N3924)),"spaces")</f>
        <v>plays</v>
      </c>
      <c r="S3924" s="6">
        <f t="shared" si="308"/>
        <v>42020.768634259264</v>
      </c>
      <c r="T3924" s="6">
        <f t="shared" si="309"/>
        <v>42065.958333333328</v>
      </c>
    </row>
    <row r="3925" spans="1:20" ht="48" hidden="1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tr">
        <f t="shared" si="307"/>
        <v>theater</v>
      </c>
      <c r="R3925" t="str" cm="1">
        <f t="array" ref="R3925">_xlfn.IFS(ISNUMBER(SEARCH("film &amp; video/television", N3925)),"television",ISNUMBER(SEARCH("film &amp; video/animation", N3925)),"animation",ISNUMBER(SEARCH("film &amp; video/documentary", N3925)),"documentary",ISNUMBER(SEARCH("film &amp; video/drama", N3925)),"drama",ISNUMBER(SEARCH("film &amp; video/science fiction", N3925)),"science fiction",ISNUMBER(SEARCH("film &amp; video/shorts", N3925)),"shorts",ISNUMBER(SEARCH("food/food trucks", N3925)),"food trucks",ISNUMBER(SEARCH("food/restaurants", N3925)),"restaurants",ISNUMBER(SEARCH("food/small batch", N3925)),"small batch",ISNUMBER(SEARCH("games/mobile games", N3925)),"mobile games",ISNUMBER(SEARCH("games/tabletop games", N3925)),"tabletop games",ISNUMBER(SEARCH("games/video games", N3925)),"video games",ISNUMBER(SEARCH("music/classical music", N3925)),"classical music",ISNUMBER(SEARCH("music/electronic music", N3925)),"electronic music",ISNUMBER(SEARCH("music/faith", N3925)),"faith",ISNUMBER(SEARCH("music/indie rock", N3925)),"indie rock",ISNUMBER(SEARCH("music/jazz", N3925)),"jazz",ISNUMBER(SEARCH("music/metal", N3925)),"metal",ISNUMBER(SEARCH("music/pop", N3925)),"pop",ISNUMBER(SEARCH("music/rock", N3925)),"rock",ISNUMBER(SEARCH("music/world music", N3925)),"world music",ISNUMBER(SEARCH("journalism/audio", N3925)),"audio",ISNUMBER(SEARCH("photography/nature", N3925)),"nature",ISNUMBER(SEARCH("photography/people", N3925)),"people",ISNUMBER(SEARCH("photography/photobooks", N3925)),"photobooks",ISNUMBER(SEARCH("photography/places", N3925)),"places",ISNUMBER(SEARCH("publishing/art books", N3925)),"art books",ISNUMBER(SEARCH("publishing/children's books", N3925)),"children's books",ISNUMBER(SEARCH("publishing/fiction", N3925)),"fiction",ISNUMBER(SEARCH("publishing/nonfiction", N3925)),"nonfiction",ISNUMBER(SEARCH("publishing/radio &amp; podcasts", N3925)),"radio &amp; podcasts",ISNUMBER(SEARCH("publishing/translations", N3925)),"translations",ISNUMBER(SEARCH("technology/gadgets", N3925)),"gadgets",ISNUMBER(SEARCH("technology/hardware", N3925)),"hardware",ISNUMBER(SEARCH("technology/makerspaces", N3925)),"makerspaces",ISNUMBER(SEARCH("technology/space exploration", N3925)),"space exploration",ISNUMBER(SEARCH("technology/wearables", N3925)),"wearables",ISNUMBER(SEARCH("technology/web", N3925)),"web",ISNUMBER(SEARCH("theater/musical", N3925)),"musical",ISNUMBER(SEARCH("theater/plays", N3925)),"plays",ISNUMBER(SEARCH("theater/spaces", N3925)),"spaces")</f>
        <v>plays</v>
      </c>
      <c r="S3925" s="6">
        <f t="shared" si="308"/>
        <v>42075.979988425926</v>
      </c>
      <c r="T3925" s="6">
        <f t="shared" si="309"/>
        <v>42103.979988425926</v>
      </c>
    </row>
    <row r="3926" spans="1:20" ht="48" hidden="1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tr">
        <f t="shared" si="307"/>
        <v>theater</v>
      </c>
      <c r="R3926" t="str" cm="1">
        <f t="array" ref="R3926">_xlfn.IFS(ISNUMBER(SEARCH("film &amp; video/television", N3926)),"television",ISNUMBER(SEARCH("film &amp; video/animation", N3926)),"animation",ISNUMBER(SEARCH("film &amp; video/documentary", N3926)),"documentary",ISNUMBER(SEARCH("film &amp; video/drama", N3926)),"drama",ISNUMBER(SEARCH("film &amp; video/science fiction", N3926)),"science fiction",ISNUMBER(SEARCH("film &amp; video/shorts", N3926)),"shorts",ISNUMBER(SEARCH("food/food trucks", N3926)),"food trucks",ISNUMBER(SEARCH("food/restaurants", N3926)),"restaurants",ISNUMBER(SEARCH("food/small batch", N3926)),"small batch",ISNUMBER(SEARCH("games/mobile games", N3926)),"mobile games",ISNUMBER(SEARCH("games/tabletop games", N3926)),"tabletop games",ISNUMBER(SEARCH("games/video games", N3926)),"video games",ISNUMBER(SEARCH("music/classical music", N3926)),"classical music",ISNUMBER(SEARCH("music/electronic music", N3926)),"electronic music",ISNUMBER(SEARCH("music/faith", N3926)),"faith",ISNUMBER(SEARCH("music/indie rock", N3926)),"indie rock",ISNUMBER(SEARCH("music/jazz", N3926)),"jazz",ISNUMBER(SEARCH("music/metal", N3926)),"metal",ISNUMBER(SEARCH("music/pop", N3926)),"pop",ISNUMBER(SEARCH("music/rock", N3926)),"rock",ISNUMBER(SEARCH("music/world music", N3926)),"world music",ISNUMBER(SEARCH("journalism/audio", N3926)),"audio",ISNUMBER(SEARCH("photography/nature", N3926)),"nature",ISNUMBER(SEARCH("photography/people", N3926)),"people",ISNUMBER(SEARCH("photography/photobooks", N3926)),"photobooks",ISNUMBER(SEARCH("photography/places", N3926)),"places",ISNUMBER(SEARCH("publishing/art books", N3926)),"art books",ISNUMBER(SEARCH("publishing/children's books", N3926)),"children's books",ISNUMBER(SEARCH("publishing/fiction", N3926)),"fiction",ISNUMBER(SEARCH("publishing/nonfiction", N3926)),"nonfiction",ISNUMBER(SEARCH("publishing/radio &amp; podcasts", N3926)),"radio &amp; podcasts",ISNUMBER(SEARCH("publishing/translations", N3926)),"translations",ISNUMBER(SEARCH("technology/gadgets", N3926)),"gadgets",ISNUMBER(SEARCH("technology/hardware", N3926)),"hardware",ISNUMBER(SEARCH("technology/makerspaces", N3926)),"makerspaces",ISNUMBER(SEARCH("technology/space exploration", N3926)),"space exploration",ISNUMBER(SEARCH("technology/wearables", N3926)),"wearables",ISNUMBER(SEARCH("technology/web", N3926)),"web",ISNUMBER(SEARCH("theater/musical", N3926)),"musical",ISNUMBER(SEARCH("theater/plays", N3926)),"plays",ISNUMBER(SEARCH("theater/spaces", N3926)),"spaces")</f>
        <v>plays</v>
      </c>
      <c r="S3926" s="6">
        <f t="shared" si="308"/>
        <v>41786.959745370368</v>
      </c>
      <c r="T3926" s="6">
        <f t="shared" si="309"/>
        <v>41816.959745370368</v>
      </c>
    </row>
    <row r="3927" spans="1:20" ht="48" hidden="1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tr" cm="1">
        <f t="array" ref="R3927">_xlfn.IFS(ISNUMBER(SEARCH("film &amp; video/television", N3927)),"television",ISNUMBER(SEARCH("film &amp; video/animation", N3927)),"animation",ISNUMBER(SEARCH("film &amp; video/documentary", N3927)),"documentary",ISNUMBER(SEARCH("film &amp; video/drama", N3927)),"drama",ISNUMBER(SEARCH("film &amp; video/science fiction", N3927)),"science fiction",ISNUMBER(SEARCH("film &amp; video/shorts", N3927)),"shorts",ISNUMBER(SEARCH("food/food trucks", N3927)),"food trucks",ISNUMBER(SEARCH("food/restaurants", N3927)),"restaurants",ISNUMBER(SEARCH("food/small batch", N3927)),"small batch",ISNUMBER(SEARCH("games/mobile games", N3927)),"mobile games",ISNUMBER(SEARCH("games/tabletop games", N3927)),"tabletop games",ISNUMBER(SEARCH("games/video games", N3927)),"video games",ISNUMBER(SEARCH("music/classical music", N3927)),"classical music",ISNUMBER(SEARCH("music/electronic music", N3927)),"electronic music",ISNUMBER(SEARCH("music/faith", N3927)),"faith",ISNUMBER(SEARCH("music/indie rock", N3927)),"indie rock",ISNUMBER(SEARCH("music/jazz", N3927)),"jazz",ISNUMBER(SEARCH("music/metal", N3927)),"metal",ISNUMBER(SEARCH("music/pop", N3927)),"pop",ISNUMBER(SEARCH("music/rock", N3927)),"rock",ISNUMBER(SEARCH("music/world music", N3927)),"world music",ISNUMBER(SEARCH("journalism/audio", N3927)),"audio",ISNUMBER(SEARCH("photography/nature", N3927)),"nature",ISNUMBER(SEARCH("photography/people", N3927)),"people",ISNUMBER(SEARCH("photography/photobooks", N3927)),"photobooks",ISNUMBER(SEARCH("photography/places", N3927)),"places",ISNUMBER(SEARCH("publishing/art books", N3927)),"art books",ISNUMBER(SEARCH("publishing/children's books", N3927)),"children's books",ISNUMBER(SEARCH("publishing/fiction", N3927)),"fiction",ISNUMBER(SEARCH("publishing/nonfiction", N3927)),"nonfiction",ISNUMBER(SEARCH("publishing/radio &amp; podcasts", N3927)),"radio &amp; podcasts",ISNUMBER(SEARCH("publishing/translations", N3927)),"translations",ISNUMBER(SEARCH("technology/gadgets", N3927)),"gadgets",ISNUMBER(SEARCH("technology/hardware", N3927)),"hardware",ISNUMBER(SEARCH("technology/makerspaces", N3927)),"makerspaces",ISNUMBER(SEARCH("technology/space exploration", N3927)),"space exploration",ISNUMBER(SEARCH("technology/wearables", N3927)),"wearables",ISNUMBER(SEARCH("technology/web", N3927)),"web",ISNUMBER(SEARCH("theater/musical", N3927)),"musical",ISNUMBER(SEARCH("theater/plays", N3927)),"plays",ISNUMBER(SEARCH("theater/spaces", N3927)),"spaces")</f>
        <v>plays</v>
      </c>
      <c r="S3927" s="6">
        <f t="shared" si="308"/>
        <v>41820.870821759258</v>
      </c>
      <c r="T3927" s="6">
        <f t="shared" si="309"/>
        <v>41850.870821759258</v>
      </c>
    </row>
    <row r="3928" spans="1:20" ht="32" hidden="1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tr">
        <f t="shared" si="307"/>
        <v>theater</v>
      </c>
      <c r="R3928" t="str" cm="1">
        <f t="array" ref="R3928">_xlfn.IFS(ISNUMBER(SEARCH("film &amp; video/television", N3928)),"television",ISNUMBER(SEARCH("film &amp; video/animation", N3928)),"animation",ISNUMBER(SEARCH("film &amp; video/documentary", N3928)),"documentary",ISNUMBER(SEARCH("film &amp; video/drama", N3928)),"drama",ISNUMBER(SEARCH("film &amp; video/science fiction", N3928)),"science fiction",ISNUMBER(SEARCH("film &amp; video/shorts", N3928)),"shorts",ISNUMBER(SEARCH("food/food trucks", N3928)),"food trucks",ISNUMBER(SEARCH("food/restaurants", N3928)),"restaurants",ISNUMBER(SEARCH("food/small batch", N3928)),"small batch",ISNUMBER(SEARCH("games/mobile games", N3928)),"mobile games",ISNUMBER(SEARCH("games/tabletop games", N3928)),"tabletop games",ISNUMBER(SEARCH("games/video games", N3928)),"video games",ISNUMBER(SEARCH("music/classical music", N3928)),"classical music",ISNUMBER(SEARCH("music/electronic music", N3928)),"electronic music",ISNUMBER(SEARCH("music/faith", N3928)),"faith",ISNUMBER(SEARCH("music/indie rock", N3928)),"indie rock",ISNUMBER(SEARCH("music/jazz", N3928)),"jazz",ISNUMBER(SEARCH("music/metal", N3928)),"metal",ISNUMBER(SEARCH("music/pop", N3928)),"pop",ISNUMBER(SEARCH("music/rock", N3928)),"rock",ISNUMBER(SEARCH("music/world music", N3928)),"world music",ISNUMBER(SEARCH("journalism/audio", N3928)),"audio",ISNUMBER(SEARCH("photography/nature", N3928)),"nature",ISNUMBER(SEARCH("photography/people", N3928)),"people",ISNUMBER(SEARCH("photography/photobooks", N3928)),"photobooks",ISNUMBER(SEARCH("photography/places", N3928)),"places",ISNUMBER(SEARCH("publishing/art books", N3928)),"art books",ISNUMBER(SEARCH("publishing/children's books", N3928)),"children's books",ISNUMBER(SEARCH("publishing/fiction", N3928)),"fiction",ISNUMBER(SEARCH("publishing/nonfiction", N3928)),"nonfiction",ISNUMBER(SEARCH("publishing/radio &amp; podcasts", N3928)),"radio &amp; podcasts",ISNUMBER(SEARCH("publishing/translations", N3928)),"translations",ISNUMBER(SEARCH("technology/gadgets", N3928)),"gadgets",ISNUMBER(SEARCH("technology/hardware", N3928)),"hardware",ISNUMBER(SEARCH("technology/makerspaces", N3928)),"makerspaces",ISNUMBER(SEARCH("technology/space exploration", N3928)),"space exploration",ISNUMBER(SEARCH("technology/wearables", N3928)),"wearables",ISNUMBER(SEARCH("technology/web", N3928)),"web",ISNUMBER(SEARCH("theater/musical", N3928)),"musical",ISNUMBER(SEARCH("theater/plays", N3928)),"plays",ISNUMBER(SEARCH("theater/spaces", N3928)),"spaces")</f>
        <v>plays</v>
      </c>
      <c r="S3928" s="6">
        <f t="shared" si="308"/>
        <v>41970.085046296299</v>
      </c>
      <c r="T3928" s="6">
        <f t="shared" si="309"/>
        <v>42000.085046296299</v>
      </c>
    </row>
    <row r="3929" spans="1:20" ht="48" hidden="1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tr">
        <f t="shared" si="307"/>
        <v>theater</v>
      </c>
      <c r="R3929" t="str" cm="1">
        <f t="array" ref="R3929">_xlfn.IFS(ISNUMBER(SEARCH("film &amp; video/television", N3929)),"television",ISNUMBER(SEARCH("film &amp; video/animation", N3929)),"animation",ISNUMBER(SEARCH("film &amp; video/documentary", N3929)),"documentary",ISNUMBER(SEARCH("film &amp; video/drama", N3929)),"drama",ISNUMBER(SEARCH("film &amp; video/science fiction", N3929)),"science fiction",ISNUMBER(SEARCH("film &amp; video/shorts", N3929)),"shorts",ISNUMBER(SEARCH("food/food trucks", N3929)),"food trucks",ISNUMBER(SEARCH("food/restaurants", N3929)),"restaurants",ISNUMBER(SEARCH("food/small batch", N3929)),"small batch",ISNUMBER(SEARCH("games/mobile games", N3929)),"mobile games",ISNUMBER(SEARCH("games/tabletop games", N3929)),"tabletop games",ISNUMBER(SEARCH("games/video games", N3929)),"video games",ISNUMBER(SEARCH("music/classical music", N3929)),"classical music",ISNUMBER(SEARCH("music/electronic music", N3929)),"electronic music",ISNUMBER(SEARCH("music/faith", N3929)),"faith",ISNUMBER(SEARCH("music/indie rock", N3929)),"indie rock",ISNUMBER(SEARCH("music/jazz", N3929)),"jazz",ISNUMBER(SEARCH("music/metal", N3929)),"metal",ISNUMBER(SEARCH("music/pop", N3929)),"pop",ISNUMBER(SEARCH("music/rock", N3929)),"rock",ISNUMBER(SEARCH("music/world music", N3929)),"world music",ISNUMBER(SEARCH("journalism/audio", N3929)),"audio",ISNUMBER(SEARCH("photography/nature", N3929)),"nature",ISNUMBER(SEARCH("photography/people", N3929)),"people",ISNUMBER(SEARCH("photography/photobooks", N3929)),"photobooks",ISNUMBER(SEARCH("photography/places", N3929)),"places",ISNUMBER(SEARCH("publishing/art books", N3929)),"art books",ISNUMBER(SEARCH("publishing/children's books", N3929)),"children's books",ISNUMBER(SEARCH("publishing/fiction", N3929)),"fiction",ISNUMBER(SEARCH("publishing/nonfiction", N3929)),"nonfiction",ISNUMBER(SEARCH("publishing/radio &amp; podcasts", N3929)),"radio &amp; podcasts",ISNUMBER(SEARCH("publishing/translations", N3929)),"translations",ISNUMBER(SEARCH("technology/gadgets", N3929)),"gadgets",ISNUMBER(SEARCH("technology/hardware", N3929)),"hardware",ISNUMBER(SEARCH("technology/makerspaces", N3929)),"makerspaces",ISNUMBER(SEARCH("technology/space exploration", N3929)),"space exploration",ISNUMBER(SEARCH("technology/wearables", N3929)),"wearables",ISNUMBER(SEARCH("technology/web", N3929)),"web",ISNUMBER(SEARCH("theater/musical", N3929)),"musical",ISNUMBER(SEARCH("theater/plays", N3929)),"plays",ISNUMBER(SEARCH("theater/spaces", N3929)),"spaces")</f>
        <v>plays</v>
      </c>
      <c r="S3929" s="6">
        <f t="shared" si="308"/>
        <v>41830.267407407409</v>
      </c>
      <c r="T3929" s="6">
        <f t="shared" si="309"/>
        <v>41860.267407407409</v>
      </c>
    </row>
    <row r="3930" spans="1:20" ht="48" hidden="1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tr">
        <f t="shared" si="307"/>
        <v>theater</v>
      </c>
      <c r="R3930" t="str" cm="1">
        <f t="array" ref="R3930">_xlfn.IFS(ISNUMBER(SEARCH("film &amp; video/television", N3930)),"television",ISNUMBER(SEARCH("film &amp; video/animation", N3930)),"animation",ISNUMBER(SEARCH("film &amp; video/documentary", N3930)),"documentary",ISNUMBER(SEARCH("film &amp; video/drama", N3930)),"drama",ISNUMBER(SEARCH("film &amp; video/science fiction", N3930)),"science fiction",ISNUMBER(SEARCH("film &amp; video/shorts", N3930)),"shorts",ISNUMBER(SEARCH("food/food trucks", N3930)),"food trucks",ISNUMBER(SEARCH("food/restaurants", N3930)),"restaurants",ISNUMBER(SEARCH("food/small batch", N3930)),"small batch",ISNUMBER(SEARCH("games/mobile games", N3930)),"mobile games",ISNUMBER(SEARCH("games/tabletop games", N3930)),"tabletop games",ISNUMBER(SEARCH("games/video games", N3930)),"video games",ISNUMBER(SEARCH("music/classical music", N3930)),"classical music",ISNUMBER(SEARCH("music/electronic music", N3930)),"electronic music",ISNUMBER(SEARCH("music/faith", N3930)),"faith",ISNUMBER(SEARCH("music/indie rock", N3930)),"indie rock",ISNUMBER(SEARCH("music/jazz", N3930)),"jazz",ISNUMBER(SEARCH("music/metal", N3930)),"metal",ISNUMBER(SEARCH("music/pop", N3930)),"pop",ISNUMBER(SEARCH("music/rock", N3930)),"rock",ISNUMBER(SEARCH("music/world music", N3930)),"world music",ISNUMBER(SEARCH("journalism/audio", N3930)),"audio",ISNUMBER(SEARCH("photography/nature", N3930)),"nature",ISNUMBER(SEARCH("photography/people", N3930)),"people",ISNUMBER(SEARCH("photography/photobooks", N3930)),"photobooks",ISNUMBER(SEARCH("photography/places", N3930)),"places",ISNUMBER(SEARCH("publishing/art books", N3930)),"art books",ISNUMBER(SEARCH("publishing/children's books", N3930)),"children's books",ISNUMBER(SEARCH("publishing/fiction", N3930)),"fiction",ISNUMBER(SEARCH("publishing/nonfiction", N3930)),"nonfiction",ISNUMBER(SEARCH("publishing/radio &amp; podcasts", N3930)),"radio &amp; podcasts",ISNUMBER(SEARCH("publishing/translations", N3930)),"translations",ISNUMBER(SEARCH("technology/gadgets", N3930)),"gadgets",ISNUMBER(SEARCH("technology/hardware", N3930)),"hardware",ISNUMBER(SEARCH("technology/makerspaces", N3930)),"makerspaces",ISNUMBER(SEARCH("technology/space exploration", N3930)),"space exploration",ISNUMBER(SEARCH("technology/wearables", N3930)),"wearables",ISNUMBER(SEARCH("technology/web", N3930)),"web",ISNUMBER(SEARCH("theater/musical", N3930)),"musical",ISNUMBER(SEARCH("theater/plays", N3930)),"plays",ISNUMBER(SEARCH("theater/spaces", N3930)),"spaces")</f>
        <v>plays</v>
      </c>
      <c r="S3930" s="6">
        <f t="shared" si="308"/>
        <v>42265.683182870373</v>
      </c>
      <c r="T3930" s="6">
        <f t="shared" si="309"/>
        <v>42293.207638888889</v>
      </c>
    </row>
    <row r="3931" spans="1:20" ht="48" hidden="1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tr">
        <f t="shared" si="307"/>
        <v>theater</v>
      </c>
      <c r="R3931" t="str" cm="1">
        <f t="array" ref="R3931">_xlfn.IFS(ISNUMBER(SEARCH("film &amp; video/television", N3931)),"television",ISNUMBER(SEARCH("film &amp; video/animation", N3931)),"animation",ISNUMBER(SEARCH("film &amp; video/documentary", N3931)),"documentary",ISNUMBER(SEARCH("film &amp; video/drama", N3931)),"drama",ISNUMBER(SEARCH("film &amp; video/science fiction", N3931)),"science fiction",ISNUMBER(SEARCH("film &amp; video/shorts", N3931)),"shorts",ISNUMBER(SEARCH("food/food trucks", N3931)),"food trucks",ISNUMBER(SEARCH("food/restaurants", N3931)),"restaurants",ISNUMBER(SEARCH("food/small batch", N3931)),"small batch",ISNUMBER(SEARCH("games/mobile games", N3931)),"mobile games",ISNUMBER(SEARCH("games/tabletop games", N3931)),"tabletop games",ISNUMBER(SEARCH("games/video games", N3931)),"video games",ISNUMBER(SEARCH("music/classical music", N3931)),"classical music",ISNUMBER(SEARCH("music/electronic music", N3931)),"electronic music",ISNUMBER(SEARCH("music/faith", N3931)),"faith",ISNUMBER(SEARCH("music/indie rock", N3931)),"indie rock",ISNUMBER(SEARCH("music/jazz", N3931)),"jazz",ISNUMBER(SEARCH("music/metal", N3931)),"metal",ISNUMBER(SEARCH("music/pop", N3931)),"pop",ISNUMBER(SEARCH("music/rock", N3931)),"rock",ISNUMBER(SEARCH("music/world music", N3931)),"world music",ISNUMBER(SEARCH("journalism/audio", N3931)),"audio",ISNUMBER(SEARCH("photography/nature", N3931)),"nature",ISNUMBER(SEARCH("photography/people", N3931)),"people",ISNUMBER(SEARCH("photography/photobooks", N3931)),"photobooks",ISNUMBER(SEARCH("photography/places", N3931)),"places",ISNUMBER(SEARCH("publishing/art books", N3931)),"art books",ISNUMBER(SEARCH("publishing/children's books", N3931)),"children's books",ISNUMBER(SEARCH("publishing/fiction", N3931)),"fiction",ISNUMBER(SEARCH("publishing/nonfiction", N3931)),"nonfiction",ISNUMBER(SEARCH("publishing/radio &amp; podcasts", N3931)),"radio &amp; podcasts",ISNUMBER(SEARCH("publishing/translations", N3931)),"translations",ISNUMBER(SEARCH("technology/gadgets", N3931)),"gadgets",ISNUMBER(SEARCH("technology/hardware", N3931)),"hardware",ISNUMBER(SEARCH("technology/makerspaces", N3931)),"makerspaces",ISNUMBER(SEARCH("technology/space exploration", N3931)),"space exploration",ISNUMBER(SEARCH("technology/wearables", N3931)),"wearables",ISNUMBER(SEARCH("technology/web", N3931)),"web",ISNUMBER(SEARCH("theater/musical", N3931)),"musical",ISNUMBER(SEARCH("theater/plays", N3931)),"plays",ISNUMBER(SEARCH("theater/spaces", N3931)),"spaces")</f>
        <v>plays</v>
      </c>
      <c r="S3931" s="6">
        <f t="shared" si="308"/>
        <v>42601.827141203699</v>
      </c>
      <c r="T3931" s="6">
        <f t="shared" si="309"/>
        <v>42631.827141203699</v>
      </c>
    </row>
    <row r="3932" spans="1:20" ht="48" hidden="1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v>0</v>
      </c>
      <c r="Q3932" t="str">
        <f t="shared" si="307"/>
        <v>theater</v>
      </c>
      <c r="R3932" t="str" cm="1">
        <f t="array" ref="R3932">_xlfn.IFS(ISNUMBER(SEARCH("film &amp; video/television", N3932)),"television",ISNUMBER(SEARCH("film &amp; video/animation", N3932)),"animation",ISNUMBER(SEARCH("film &amp; video/documentary", N3932)),"documentary",ISNUMBER(SEARCH("film &amp; video/drama", N3932)),"drama",ISNUMBER(SEARCH("film &amp; video/science fiction", N3932)),"science fiction",ISNUMBER(SEARCH("film &amp; video/shorts", N3932)),"shorts",ISNUMBER(SEARCH("food/food trucks", N3932)),"food trucks",ISNUMBER(SEARCH("food/restaurants", N3932)),"restaurants",ISNUMBER(SEARCH("food/small batch", N3932)),"small batch",ISNUMBER(SEARCH("games/mobile games", N3932)),"mobile games",ISNUMBER(SEARCH("games/tabletop games", N3932)),"tabletop games",ISNUMBER(SEARCH("games/video games", N3932)),"video games",ISNUMBER(SEARCH("music/classical music", N3932)),"classical music",ISNUMBER(SEARCH("music/electronic music", N3932)),"electronic music",ISNUMBER(SEARCH("music/faith", N3932)),"faith",ISNUMBER(SEARCH("music/indie rock", N3932)),"indie rock",ISNUMBER(SEARCH("music/jazz", N3932)),"jazz",ISNUMBER(SEARCH("music/metal", N3932)),"metal",ISNUMBER(SEARCH("music/pop", N3932)),"pop",ISNUMBER(SEARCH("music/rock", N3932)),"rock",ISNUMBER(SEARCH("music/world music", N3932)),"world music",ISNUMBER(SEARCH("journalism/audio", N3932)),"audio",ISNUMBER(SEARCH("photography/nature", N3932)),"nature",ISNUMBER(SEARCH("photography/people", N3932)),"people",ISNUMBER(SEARCH("photography/photobooks", N3932)),"photobooks",ISNUMBER(SEARCH("photography/places", N3932)),"places",ISNUMBER(SEARCH("publishing/art books", N3932)),"art books",ISNUMBER(SEARCH("publishing/children's books", N3932)),"children's books",ISNUMBER(SEARCH("publishing/fiction", N3932)),"fiction",ISNUMBER(SEARCH("publishing/nonfiction", N3932)),"nonfiction",ISNUMBER(SEARCH("publishing/radio &amp; podcasts", N3932)),"radio &amp; podcasts",ISNUMBER(SEARCH("publishing/translations", N3932)),"translations",ISNUMBER(SEARCH("technology/gadgets", N3932)),"gadgets",ISNUMBER(SEARCH("technology/hardware", N3932)),"hardware",ISNUMBER(SEARCH("technology/makerspaces", N3932)),"makerspaces",ISNUMBER(SEARCH("technology/space exploration", N3932)),"space exploration",ISNUMBER(SEARCH("technology/wearables", N3932)),"wearables",ISNUMBER(SEARCH("technology/web", N3932)),"web",ISNUMBER(SEARCH("theater/musical", N3932)),"musical",ISNUMBER(SEARCH("theater/plays", N3932)),"plays",ISNUMBER(SEARCH("theater/spaces", N3932)),"spaces")</f>
        <v>plays</v>
      </c>
      <c r="S3932" s="6">
        <f t="shared" si="308"/>
        <v>42433.338749999995</v>
      </c>
      <c r="T3932" s="6">
        <f t="shared" si="309"/>
        <v>42461.25</v>
      </c>
    </row>
    <row r="3933" spans="1:20" ht="48" hidden="1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v>0</v>
      </c>
      <c r="Q3933" t="str">
        <f t="shared" si="307"/>
        <v>theater</v>
      </c>
      <c r="R3933" t="str" cm="1">
        <f t="array" ref="R3933">_xlfn.IFS(ISNUMBER(SEARCH("film &amp; video/television", N3933)),"television",ISNUMBER(SEARCH("film &amp; video/animation", N3933)),"animation",ISNUMBER(SEARCH("film &amp; video/documentary", N3933)),"documentary",ISNUMBER(SEARCH("film &amp; video/drama", N3933)),"drama",ISNUMBER(SEARCH("film &amp; video/science fiction", N3933)),"science fiction",ISNUMBER(SEARCH("film &amp; video/shorts", N3933)),"shorts",ISNUMBER(SEARCH("food/food trucks", N3933)),"food trucks",ISNUMBER(SEARCH("food/restaurants", N3933)),"restaurants",ISNUMBER(SEARCH("food/small batch", N3933)),"small batch",ISNUMBER(SEARCH("games/mobile games", N3933)),"mobile games",ISNUMBER(SEARCH("games/tabletop games", N3933)),"tabletop games",ISNUMBER(SEARCH("games/video games", N3933)),"video games",ISNUMBER(SEARCH("music/classical music", N3933)),"classical music",ISNUMBER(SEARCH("music/electronic music", N3933)),"electronic music",ISNUMBER(SEARCH("music/faith", N3933)),"faith",ISNUMBER(SEARCH("music/indie rock", N3933)),"indie rock",ISNUMBER(SEARCH("music/jazz", N3933)),"jazz",ISNUMBER(SEARCH("music/metal", N3933)),"metal",ISNUMBER(SEARCH("music/pop", N3933)),"pop",ISNUMBER(SEARCH("music/rock", N3933)),"rock",ISNUMBER(SEARCH("music/world music", N3933)),"world music",ISNUMBER(SEARCH("journalism/audio", N3933)),"audio",ISNUMBER(SEARCH("photography/nature", N3933)),"nature",ISNUMBER(SEARCH("photography/people", N3933)),"people",ISNUMBER(SEARCH("photography/photobooks", N3933)),"photobooks",ISNUMBER(SEARCH("photography/places", N3933)),"places",ISNUMBER(SEARCH("publishing/art books", N3933)),"art books",ISNUMBER(SEARCH("publishing/children's books", N3933)),"children's books",ISNUMBER(SEARCH("publishing/fiction", N3933)),"fiction",ISNUMBER(SEARCH("publishing/nonfiction", N3933)),"nonfiction",ISNUMBER(SEARCH("publishing/radio &amp; podcasts", N3933)),"radio &amp; podcasts",ISNUMBER(SEARCH("publishing/translations", N3933)),"translations",ISNUMBER(SEARCH("technology/gadgets", N3933)),"gadgets",ISNUMBER(SEARCH("technology/hardware", N3933)),"hardware",ISNUMBER(SEARCH("technology/makerspaces", N3933)),"makerspaces",ISNUMBER(SEARCH("technology/space exploration", N3933)),"space exploration",ISNUMBER(SEARCH("technology/wearables", N3933)),"wearables",ISNUMBER(SEARCH("technology/web", N3933)),"web",ISNUMBER(SEARCH("theater/musical", N3933)),"musical",ISNUMBER(SEARCH("theater/plays", N3933)),"plays",ISNUMBER(SEARCH("theater/spaces", N3933)),"spaces")</f>
        <v>plays</v>
      </c>
      <c r="S3933" s="6">
        <f t="shared" si="308"/>
        <v>42228.151701388888</v>
      </c>
      <c r="T3933" s="6">
        <f t="shared" si="309"/>
        <v>42253.151701388888</v>
      </c>
    </row>
    <row r="3934" spans="1:20" ht="48" hidden="1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tr">
        <f t="shared" si="307"/>
        <v>theater</v>
      </c>
      <c r="R3934" t="str" cm="1">
        <f t="array" ref="R3934">_xlfn.IFS(ISNUMBER(SEARCH("film &amp; video/television", N3934)),"television",ISNUMBER(SEARCH("film &amp; video/animation", N3934)),"animation",ISNUMBER(SEARCH("film &amp; video/documentary", N3934)),"documentary",ISNUMBER(SEARCH("film &amp; video/drama", N3934)),"drama",ISNUMBER(SEARCH("film &amp; video/science fiction", N3934)),"science fiction",ISNUMBER(SEARCH("film &amp; video/shorts", N3934)),"shorts",ISNUMBER(SEARCH("food/food trucks", N3934)),"food trucks",ISNUMBER(SEARCH("food/restaurants", N3934)),"restaurants",ISNUMBER(SEARCH("food/small batch", N3934)),"small batch",ISNUMBER(SEARCH("games/mobile games", N3934)),"mobile games",ISNUMBER(SEARCH("games/tabletop games", N3934)),"tabletop games",ISNUMBER(SEARCH("games/video games", N3934)),"video games",ISNUMBER(SEARCH("music/classical music", N3934)),"classical music",ISNUMBER(SEARCH("music/electronic music", N3934)),"electronic music",ISNUMBER(SEARCH("music/faith", N3934)),"faith",ISNUMBER(SEARCH("music/indie rock", N3934)),"indie rock",ISNUMBER(SEARCH("music/jazz", N3934)),"jazz",ISNUMBER(SEARCH("music/metal", N3934)),"metal",ISNUMBER(SEARCH("music/pop", N3934)),"pop",ISNUMBER(SEARCH("music/rock", N3934)),"rock",ISNUMBER(SEARCH("music/world music", N3934)),"world music",ISNUMBER(SEARCH("journalism/audio", N3934)),"audio",ISNUMBER(SEARCH("photography/nature", N3934)),"nature",ISNUMBER(SEARCH("photography/people", N3934)),"people",ISNUMBER(SEARCH("photography/photobooks", N3934)),"photobooks",ISNUMBER(SEARCH("photography/places", N3934)),"places",ISNUMBER(SEARCH("publishing/art books", N3934)),"art books",ISNUMBER(SEARCH("publishing/children's books", N3934)),"children's books",ISNUMBER(SEARCH("publishing/fiction", N3934)),"fiction",ISNUMBER(SEARCH("publishing/nonfiction", N3934)),"nonfiction",ISNUMBER(SEARCH("publishing/radio &amp; podcasts", N3934)),"radio &amp; podcasts",ISNUMBER(SEARCH("publishing/translations", N3934)),"translations",ISNUMBER(SEARCH("technology/gadgets", N3934)),"gadgets",ISNUMBER(SEARCH("technology/hardware", N3934)),"hardware",ISNUMBER(SEARCH("technology/makerspaces", N3934)),"makerspaces",ISNUMBER(SEARCH("technology/space exploration", N3934)),"space exploration",ISNUMBER(SEARCH("technology/wearables", N3934)),"wearables",ISNUMBER(SEARCH("technology/web", N3934)),"web",ISNUMBER(SEARCH("theater/musical", N3934)),"musical",ISNUMBER(SEARCH("theater/plays", N3934)),"plays",ISNUMBER(SEARCH("theater/spaces", N3934)),"spaces")</f>
        <v>plays</v>
      </c>
      <c r="S3934" s="6">
        <f t="shared" si="308"/>
        <v>42415.168564814812</v>
      </c>
      <c r="T3934" s="6">
        <f t="shared" si="309"/>
        <v>42445.126898148148</v>
      </c>
    </row>
    <row r="3935" spans="1:20" ht="48" hidden="1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tr">
        <f t="shared" si="307"/>
        <v>theater</v>
      </c>
      <c r="R3935" t="str" cm="1">
        <f t="array" ref="R3935">_xlfn.IFS(ISNUMBER(SEARCH("film &amp; video/television", N3935)),"television",ISNUMBER(SEARCH("film &amp; video/animation", N3935)),"animation",ISNUMBER(SEARCH("film &amp; video/documentary", N3935)),"documentary",ISNUMBER(SEARCH("film &amp; video/drama", N3935)),"drama",ISNUMBER(SEARCH("film &amp; video/science fiction", N3935)),"science fiction",ISNUMBER(SEARCH("film &amp; video/shorts", N3935)),"shorts",ISNUMBER(SEARCH("food/food trucks", N3935)),"food trucks",ISNUMBER(SEARCH("food/restaurants", N3935)),"restaurants",ISNUMBER(SEARCH("food/small batch", N3935)),"small batch",ISNUMBER(SEARCH("games/mobile games", N3935)),"mobile games",ISNUMBER(SEARCH("games/tabletop games", N3935)),"tabletop games",ISNUMBER(SEARCH("games/video games", N3935)),"video games",ISNUMBER(SEARCH("music/classical music", N3935)),"classical music",ISNUMBER(SEARCH("music/electronic music", N3935)),"electronic music",ISNUMBER(SEARCH("music/faith", N3935)),"faith",ISNUMBER(SEARCH("music/indie rock", N3935)),"indie rock",ISNUMBER(SEARCH("music/jazz", N3935)),"jazz",ISNUMBER(SEARCH("music/metal", N3935)),"metal",ISNUMBER(SEARCH("music/pop", N3935)),"pop",ISNUMBER(SEARCH("music/rock", N3935)),"rock",ISNUMBER(SEARCH("music/world music", N3935)),"world music",ISNUMBER(SEARCH("journalism/audio", N3935)),"audio",ISNUMBER(SEARCH("photography/nature", N3935)),"nature",ISNUMBER(SEARCH("photography/people", N3935)),"people",ISNUMBER(SEARCH("photography/photobooks", N3935)),"photobooks",ISNUMBER(SEARCH("photography/places", N3935)),"places",ISNUMBER(SEARCH("publishing/art books", N3935)),"art books",ISNUMBER(SEARCH("publishing/children's books", N3935)),"children's books",ISNUMBER(SEARCH("publishing/fiction", N3935)),"fiction",ISNUMBER(SEARCH("publishing/nonfiction", N3935)),"nonfiction",ISNUMBER(SEARCH("publishing/radio &amp; podcasts", N3935)),"radio &amp; podcasts",ISNUMBER(SEARCH("publishing/translations", N3935)),"translations",ISNUMBER(SEARCH("technology/gadgets", N3935)),"gadgets",ISNUMBER(SEARCH("technology/hardware", N3935)),"hardware",ISNUMBER(SEARCH("technology/makerspaces", N3935)),"makerspaces",ISNUMBER(SEARCH("technology/space exploration", N3935)),"space exploration",ISNUMBER(SEARCH("technology/wearables", N3935)),"wearables",ISNUMBER(SEARCH("technology/web", N3935)),"web",ISNUMBER(SEARCH("theater/musical", N3935)),"musical",ISNUMBER(SEARCH("theater/plays", N3935)),"plays",ISNUMBER(SEARCH("theater/spaces", N3935)),"spaces")</f>
        <v>plays</v>
      </c>
      <c r="S3935" s="6">
        <f t="shared" si="308"/>
        <v>42538.968310185184</v>
      </c>
      <c r="T3935" s="6">
        <f t="shared" si="309"/>
        <v>42568.029861111107</v>
      </c>
    </row>
    <row r="3936" spans="1:20" ht="48" hidden="1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tr">
        <f t="shared" si="307"/>
        <v>theater</v>
      </c>
      <c r="R3936" t="str" cm="1">
        <f t="array" ref="R3936">_xlfn.IFS(ISNUMBER(SEARCH("film &amp; video/television", N3936)),"television",ISNUMBER(SEARCH("film &amp; video/animation", N3936)),"animation",ISNUMBER(SEARCH("film &amp; video/documentary", N3936)),"documentary",ISNUMBER(SEARCH("film &amp; video/drama", N3936)),"drama",ISNUMBER(SEARCH("film &amp; video/science fiction", N3936)),"science fiction",ISNUMBER(SEARCH("film &amp; video/shorts", N3936)),"shorts",ISNUMBER(SEARCH("food/food trucks", N3936)),"food trucks",ISNUMBER(SEARCH("food/restaurants", N3936)),"restaurants",ISNUMBER(SEARCH("food/small batch", N3936)),"small batch",ISNUMBER(SEARCH("games/mobile games", N3936)),"mobile games",ISNUMBER(SEARCH("games/tabletop games", N3936)),"tabletop games",ISNUMBER(SEARCH("games/video games", N3936)),"video games",ISNUMBER(SEARCH("music/classical music", N3936)),"classical music",ISNUMBER(SEARCH("music/electronic music", N3936)),"electronic music",ISNUMBER(SEARCH("music/faith", N3936)),"faith",ISNUMBER(SEARCH("music/indie rock", N3936)),"indie rock",ISNUMBER(SEARCH("music/jazz", N3936)),"jazz",ISNUMBER(SEARCH("music/metal", N3936)),"metal",ISNUMBER(SEARCH("music/pop", N3936)),"pop",ISNUMBER(SEARCH("music/rock", N3936)),"rock",ISNUMBER(SEARCH("music/world music", N3936)),"world music",ISNUMBER(SEARCH("journalism/audio", N3936)),"audio",ISNUMBER(SEARCH("photography/nature", N3936)),"nature",ISNUMBER(SEARCH("photography/people", N3936)),"people",ISNUMBER(SEARCH("photography/photobooks", N3936)),"photobooks",ISNUMBER(SEARCH("photography/places", N3936)),"places",ISNUMBER(SEARCH("publishing/art books", N3936)),"art books",ISNUMBER(SEARCH("publishing/children's books", N3936)),"children's books",ISNUMBER(SEARCH("publishing/fiction", N3936)),"fiction",ISNUMBER(SEARCH("publishing/nonfiction", N3936)),"nonfiction",ISNUMBER(SEARCH("publishing/radio &amp; podcasts", N3936)),"radio &amp; podcasts",ISNUMBER(SEARCH("publishing/translations", N3936)),"translations",ISNUMBER(SEARCH("technology/gadgets", N3936)),"gadgets",ISNUMBER(SEARCH("technology/hardware", N3936)),"hardware",ISNUMBER(SEARCH("technology/makerspaces", N3936)),"makerspaces",ISNUMBER(SEARCH("technology/space exploration", N3936)),"space exploration",ISNUMBER(SEARCH("technology/wearables", N3936)),"wearables",ISNUMBER(SEARCH("technology/web", N3936)),"web",ISNUMBER(SEARCH("theater/musical", N3936)),"musical",ISNUMBER(SEARCH("theater/plays", N3936)),"plays",ISNUMBER(SEARCH("theater/spaces", N3936)),"spaces")</f>
        <v>plays</v>
      </c>
      <c r="S3936" s="6">
        <f t="shared" si="308"/>
        <v>42233.671747685185</v>
      </c>
      <c r="T3936" s="6">
        <f t="shared" si="309"/>
        <v>42278.541666666672</v>
      </c>
    </row>
    <row r="3937" spans="1:20" ht="64" hidden="1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tr">
        <f t="shared" si="307"/>
        <v>theater</v>
      </c>
      <c r="R3937" t="str" cm="1">
        <f t="array" ref="R3937">_xlfn.IFS(ISNUMBER(SEARCH("film &amp; video/television", N3937)),"television",ISNUMBER(SEARCH("film &amp; video/animation", N3937)),"animation",ISNUMBER(SEARCH("film &amp; video/documentary", N3937)),"documentary",ISNUMBER(SEARCH("film &amp; video/drama", N3937)),"drama",ISNUMBER(SEARCH("film &amp; video/science fiction", N3937)),"science fiction",ISNUMBER(SEARCH("film &amp; video/shorts", N3937)),"shorts",ISNUMBER(SEARCH("food/food trucks", N3937)),"food trucks",ISNUMBER(SEARCH("food/restaurants", N3937)),"restaurants",ISNUMBER(SEARCH("food/small batch", N3937)),"small batch",ISNUMBER(SEARCH("games/mobile games", N3937)),"mobile games",ISNUMBER(SEARCH("games/tabletop games", N3937)),"tabletop games",ISNUMBER(SEARCH("games/video games", N3937)),"video games",ISNUMBER(SEARCH("music/classical music", N3937)),"classical music",ISNUMBER(SEARCH("music/electronic music", N3937)),"electronic music",ISNUMBER(SEARCH("music/faith", N3937)),"faith",ISNUMBER(SEARCH("music/indie rock", N3937)),"indie rock",ISNUMBER(SEARCH("music/jazz", N3937)),"jazz",ISNUMBER(SEARCH("music/metal", N3937)),"metal",ISNUMBER(SEARCH("music/pop", N3937)),"pop",ISNUMBER(SEARCH("music/rock", N3937)),"rock",ISNUMBER(SEARCH("music/world music", N3937)),"world music",ISNUMBER(SEARCH("journalism/audio", N3937)),"audio",ISNUMBER(SEARCH("photography/nature", N3937)),"nature",ISNUMBER(SEARCH("photography/people", N3937)),"people",ISNUMBER(SEARCH("photography/photobooks", N3937)),"photobooks",ISNUMBER(SEARCH("photography/places", N3937)),"places",ISNUMBER(SEARCH("publishing/art books", N3937)),"art books",ISNUMBER(SEARCH("publishing/children's books", N3937)),"children's books",ISNUMBER(SEARCH("publishing/fiction", N3937)),"fiction",ISNUMBER(SEARCH("publishing/nonfiction", N3937)),"nonfiction",ISNUMBER(SEARCH("publishing/radio &amp; podcasts", N3937)),"radio &amp; podcasts",ISNUMBER(SEARCH("publishing/translations", N3937)),"translations",ISNUMBER(SEARCH("technology/gadgets", N3937)),"gadgets",ISNUMBER(SEARCH("technology/hardware", N3937)),"hardware",ISNUMBER(SEARCH("technology/makerspaces", N3937)),"makerspaces",ISNUMBER(SEARCH("technology/space exploration", N3937)),"space exploration",ISNUMBER(SEARCH("technology/wearables", N3937)),"wearables",ISNUMBER(SEARCH("technology/web", N3937)),"web",ISNUMBER(SEARCH("theater/musical", N3937)),"musical",ISNUMBER(SEARCH("theater/plays", N3937)),"plays",ISNUMBER(SEARCH("theater/spaces", N3937)),"spaces")</f>
        <v>plays</v>
      </c>
      <c r="S3937" s="6">
        <f t="shared" si="308"/>
        <v>42221.656782407401</v>
      </c>
      <c r="T3937" s="6">
        <f t="shared" si="309"/>
        <v>42281.656782407401</v>
      </c>
    </row>
    <row r="3938" spans="1:20" ht="48" hidden="1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v>0</v>
      </c>
      <c r="Q3938" t="str">
        <f t="shared" si="307"/>
        <v>theater</v>
      </c>
      <c r="R3938" t="str" cm="1">
        <f t="array" ref="R3938">_xlfn.IFS(ISNUMBER(SEARCH("film &amp; video/television", N3938)),"television",ISNUMBER(SEARCH("film &amp; video/animation", N3938)),"animation",ISNUMBER(SEARCH("film &amp; video/documentary", N3938)),"documentary",ISNUMBER(SEARCH("film &amp; video/drama", N3938)),"drama",ISNUMBER(SEARCH("film &amp; video/science fiction", N3938)),"science fiction",ISNUMBER(SEARCH("film &amp; video/shorts", N3938)),"shorts",ISNUMBER(SEARCH("food/food trucks", N3938)),"food trucks",ISNUMBER(SEARCH("food/restaurants", N3938)),"restaurants",ISNUMBER(SEARCH("food/small batch", N3938)),"small batch",ISNUMBER(SEARCH("games/mobile games", N3938)),"mobile games",ISNUMBER(SEARCH("games/tabletop games", N3938)),"tabletop games",ISNUMBER(SEARCH("games/video games", N3938)),"video games",ISNUMBER(SEARCH("music/classical music", N3938)),"classical music",ISNUMBER(SEARCH("music/electronic music", N3938)),"electronic music",ISNUMBER(SEARCH("music/faith", N3938)),"faith",ISNUMBER(SEARCH("music/indie rock", N3938)),"indie rock",ISNUMBER(SEARCH("music/jazz", N3938)),"jazz",ISNUMBER(SEARCH("music/metal", N3938)),"metal",ISNUMBER(SEARCH("music/pop", N3938)),"pop",ISNUMBER(SEARCH("music/rock", N3938)),"rock",ISNUMBER(SEARCH("music/world music", N3938)),"world music",ISNUMBER(SEARCH("journalism/audio", N3938)),"audio",ISNUMBER(SEARCH("photography/nature", N3938)),"nature",ISNUMBER(SEARCH("photography/people", N3938)),"people",ISNUMBER(SEARCH("photography/photobooks", N3938)),"photobooks",ISNUMBER(SEARCH("photography/places", N3938)),"places",ISNUMBER(SEARCH("publishing/art books", N3938)),"art books",ISNUMBER(SEARCH("publishing/children's books", N3938)),"children's books",ISNUMBER(SEARCH("publishing/fiction", N3938)),"fiction",ISNUMBER(SEARCH("publishing/nonfiction", N3938)),"nonfiction",ISNUMBER(SEARCH("publishing/radio &amp; podcasts", N3938)),"radio &amp; podcasts",ISNUMBER(SEARCH("publishing/translations", N3938)),"translations",ISNUMBER(SEARCH("technology/gadgets", N3938)),"gadgets",ISNUMBER(SEARCH("technology/hardware", N3938)),"hardware",ISNUMBER(SEARCH("technology/makerspaces", N3938)),"makerspaces",ISNUMBER(SEARCH("technology/space exploration", N3938)),"space exploration",ISNUMBER(SEARCH("technology/wearables", N3938)),"wearables",ISNUMBER(SEARCH("technology/web", N3938)),"web",ISNUMBER(SEARCH("theater/musical", N3938)),"musical",ISNUMBER(SEARCH("theater/plays", N3938)),"plays",ISNUMBER(SEARCH("theater/spaces", N3938)),"spaces")</f>
        <v>plays</v>
      </c>
      <c r="S3938" s="6">
        <f t="shared" si="308"/>
        <v>42675.262962962966</v>
      </c>
      <c r="T3938" s="6">
        <f t="shared" si="309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tr">
        <f t="shared" si="307"/>
        <v>theater</v>
      </c>
      <c r="R3939" t="str" cm="1">
        <f t="array" ref="R3939">_xlfn.IFS(ISNUMBER(SEARCH("film &amp; video/television", N3939)),"television",ISNUMBER(SEARCH("film &amp; video/animation", N3939)),"animation",ISNUMBER(SEARCH("film &amp; video/documentary", N3939)),"documentary",ISNUMBER(SEARCH("film &amp; video/drama", N3939)),"drama",ISNUMBER(SEARCH("film &amp; video/science fiction", N3939)),"science fiction",ISNUMBER(SEARCH("film &amp; video/shorts", N3939)),"shorts",ISNUMBER(SEARCH("food/food trucks", N3939)),"food trucks",ISNUMBER(SEARCH("food/restaurants", N3939)),"restaurants",ISNUMBER(SEARCH("food/small batch", N3939)),"small batch",ISNUMBER(SEARCH("games/mobile games", N3939)),"mobile games",ISNUMBER(SEARCH("games/tabletop games", N3939)),"tabletop games",ISNUMBER(SEARCH("games/video games", N3939)),"video games",ISNUMBER(SEARCH("music/classical music", N3939)),"classical music",ISNUMBER(SEARCH("music/electronic music", N3939)),"electronic music",ISNUMBER(SEARCH("music/faith", N3939)),"faith",ISNUMBER(SEARCH("music/indie rock", N3939)),"indie rock",ISNUMBER(SEARCH("music/jazz", N3939)),"jazz",ISNUMBER(SEARCH("music/metal", N3939)),"metal",ISNUMBER(SEARCH("music/pop", N3939)),"pop",ISNUMBER(SEARCH("music/rock", N3939)),"rock",ISNUMBER(SEARCH("music/world music", N3939)),"world music",ISNUMBER(SEARCH("journalism/audio", N3939)),"audio",ISNUMBER(SEARCH("photography/nature", N3939)),"nature",ISNUMBER(SEARCH("photography/people", N3939)),"people",ISNUMBER(SEARCH("photography/photobooks", N3939)),"photobooks",ISNUMBER(SEARCH("photography/places", N3939)),"places",ISNUMBER(SEARCH("publishing/art books", N3939)),"art books",ISNUMBER(SEARCH("publishing/children's books", N3939)),"children's books",ISNUMBER(SEARCH("publishing/fiction", N3939)),"fiction",ISNUMBER(SEARCH("publishing/nonfiction", N3939)),"nonfiction",ISNUMBER(SEARCH("publishing/radio &amp; podcasts", N3939)),"radio &amp; podcasts",ISNUMBER(SEARCH("publishing/translations", N3939)),"translations",ISNUMBER(SEARCH("technology/gadgets", N3939)),"gadgets",ISNUMBER(SEARCH("technology/hardware", N3939)),"hardware",ISNUMBER(SEARCH("technology/makerspaces", N3939)),"makerspaces",ISNUMBER(SEARCH("technology/space exploration", N3939)),"space exploration",ISNUMBER(SEARCH("technology/wearables", N3939)),"wearables",ISNUMBER(SEARCH("technology/web", N3939)),"web",ISNUMBER(SEARCH("theater/musical", N3939)),"musical",ISNUMBER(SEARCH("theater/plays", N3939)),"plays",ISNUMBER(SEARCH("theater/spaces", N3939)),"spaces")</f>
        <v>plays</v>
      </c>
      <c r="S3939" s="6">
        <f t="shared" si="308"/>
        <v>42534.631481481483</v>
      </c>
      <c r="T3939" s="6">
        <f t="shared" si="309"/>
        <v>42562.631481481483</v>
      </c>
    </row>
    <row r="3940" spans="1:20" ht="48" hidden="1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tr">
        <f t="shared" si="307"/>
        <v>theater</v>
      </c>
      <c r="R3940" t="str" cm="1">
        <f t="array" ref="R3940">_xlfn.IFS(ISNUMBER(SEARCH("film &amp; video/television", N3940)),"television",ISNUMBER(SEARCH("film &amp; video/animation", N3940)),"animation",ISNUMBER(SEARCH("film &amp; video/documentary", N3940)),"documentary",ISNUMBER(SEARCH("film &amp; video/drama", N3940)),"drama",ISNUMBER(SEARCH("film &amp; video/science fiction", N3940)),"science fiction",ISNUMBER(SEARCH("film &amp; video/shorts", N3940)),"shorts",ISNUMBER(SEARCH("food/food trucks", N3940)),"food trucks",ISNUMBER(SEARCH("food/restaurants", N3940)),"restaurants",ISNUMBER(SEARCH("food/small batch", N3940)),"small batch",ISNUMBER(SEARCH("games/mobile games", N3940)),"mobile games",ISNUMBER(SEARCH("games/tabletop games", N3940)),"tabletop games",ISNUMBER(SEARCH("games/video games", N3940)),"video games",ISNUMBER(SEARCH("music/classical music", N3940)),"classical music",ISNUMBER(SEARCH("music/electronic music", N3940)),"electronic music",ISNUMBER(SEARCH("music/faith", N3940)),"faith",ISNUMBER(SEARCH("music/indie rock", N3940)),"indie rock",ISNUMBER(SEARCH("music/jazz", N3940)),"jazz",ISNUMBER(SEARCH("music/metal", N3940)),"metal",ISNUMBER(SEARCH("music/pop", N3940)),"pop",ISNUMBER(SEARCH("music/rock", N3940)),"rock",ISNUMBER(SEARCH("music/world music", N3940)),"world music",ISNUMBER(SEARCH("journalism/audio", N3940)),"audio",ISNUMBER(SEARCH("photography/nature", N3940)),"nature",ISNUMBER(SEARCH("photography/people", N3940)),"people",ISNUMBER(SEARCH("photography/photobooks", N3940)),"photobooks",ISNUMBER(SEARCH("photography/places", N3940)),"places",ISNUMBER(SEARCH("publishing/art books", N3940)),"art books",ISNUMBER(SEARCH("publishing/children's books", N3940)),"children's books",ISNUMBER(SEARCH("publishing/fiction", N3940)),"fiction",ISNUMBER(SEARCH("publishing/nonfiction", N3940)),"nonfiction",ISNUMBER(SEARCH("publishing/radio &amp; podcasts", N3940)),"radio &amp; podcasts",ISNUMBER(SEARCH("publishing/translations", N3940)),"translations",ISNUMBER(SEARCH("technology/gadgets", N3940)),"gadgets",ISNUMBER(SEARCH("technology/hardware", N3940)),"hardware",ISNUMBER(SEARCH("technology/makerspaces", N3940)),"makerspaces",ISNUMBER(SEARCH("technology/space exploration", N3940)),"space exploration",ISNUMBER(SEARCH("technology/wearables", N3940)),"wearables",ISNUMBER(SEARCH("technology/web", N3940)),"web",ISNUMBER(SEARCH("theater/musical", N3940)),"musical",ISNUMBER(SEARCH("theater/plays", N3940)),"plays",ISNUMBER(SEARCH("theater/spaces", N3940)),"spaces")</f>
        <v>plays</v>
      </c>
      <c r="S3940" s="6">
        <f t="shared" si="308"/>
        <v>42151.905717592599</v>
      </c>
      <c r="T3940" s="6">
        <f t="shared" si="309"/>
        <v>42182.905717592599</v>
      </c>
    </row>
    <row r="3941" spans="1:20" ht="48" hidden="1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tr">
        <f t="shared" si="307"/>
        <v>theater</v>
      </c>
      <c r="R3941" t="str" cm="1">
        <f t="array" ref="R3941">_xlfn.IFS(ISNUMBER(SEARCH("film &amp; video/television", N3941)),"television",ISNUMBER(SEARCH("film &amp; video/animation", N3941)),"animation",ISNUMBER(SEARCH("film &amp; video/documentary", N3941)),"documentary",ISNUMBER(SEARCH("film &amp; video/drama", N3941)),"drama",ISNUMBER(SEARCH("film &amp; video/science fiction", N3941)),"science fiction",ISNUMBER(SEARCH("film &amp; video/shorts", N3941)),"shorts",ISNUMBER(SEARCH("food/food trucks", N3941)),"food trucks",ISNUMBER(SEARCH("food/restaurants", N3941)),"restaurants",ISNUMBER(SEARCH("food/small batch", N3941)),"small batch",ISNUMBER(SEARCH("games/mobile games", N3941)),"mobile games",ISNUMBER(SEARCH("games/tabletop games", N3941)),"tabletop games",ISNUMBER(SEARCH("games/video games", N3941)),"video games",ISNUMBER(SEARCH("music/classical music", N3941)),"classical music",ISNUMBER(SEARCH("music/electronic music", N3941)),"electronic music",ISNUMBER(SEARCH("music/faith", N3941)),"faith",ISNUMBER(SEARCH("music/indie rock", N3941)),"indie rock",ISNUMBER(SEARCH("music/jazz", N3941)),"jazz",ISNUMBER(SEARCH("music/metal", N3941)),"metal",ISNUMBER(SEARCH("music/pop", N3941)),"pop",ISNUMBER(SEARCH("music/rock", N3941)),"rock",ISNUMBER(SEARCH("music/world music", N3941)),"world music",ISNUMBER(SEARCH("journalism/audio", N3941)),"audio",ISNUMBER(SEARCH("photography/nature", N3941)),"nature",ISNUMBER(SEARCH("photography/people", N3941)),"people",ISNUMBER(SEARCH("photography/photobooks", N3941)),"photobooks",ISNUMBER(SEARCH("photography/places", N3941)),"places",ISNUMBER(SEARCH("publishing/art books", N3941)),"art books",ISNUMBER(SEARCH("publishing/children's books", N3941)),"children's books",ISNUMBER(SEARCH("publishing/fiction", N3941)),"fiction",ISNUMBER(SEARCH("publishing/nonfiction", N3941)),"nonfiction",ISNUMBER(SEARCH("publishing/radio &amp; podcasts", N3941)),"radio &amp; podcasts",ISNUMBER(SEARCH("publishing/translations", N3941)),"translations",ISNUMBER(SEARCH("technology/gadgets", N3941)),"gadgets",ISNUMBER(SEARCH("technology/hardware", N3941)),"hardware",ISNUMBER(SEARCH("technology/makerspaces", N3941)),"makerspaces",ISNUMBER(SEARCH("technology/space exploration", N3941)),"space exploration",ISNUMBER(SEARCH("technology/wearables", N3941)),"wearables",ISNUMBER(SEARCH("technology/web", N3941)),"web",ISNUMBER(SEARCH("theater/musical", N3941)),"musical",ISNUMBER(SEARCH("theater/plays", N3941)),"plays",ISNUMBER(SEARCH("theater/spaces", N3941)),"spaces")</f>
        <v>plays</v>
      </c>
      <c r="S3941" s="6">
        <f t="shared" si="308"/>
        <v>41915.400219907409</v>
      </c>
      <c r="T3941" s="6">
        <f t="shared" si="309"/>
        <v>41919.1875</v>
      </c>
    </row>
    <row r="3942" spans="1:20" ht="48" hidden="1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tr">
        <f t="shared" si="307"/>
        <v>theater</v>
      </c>
      <c r="R3942" t="str" cm="1">
        <f t="array" ref="R3942">_xlfn.IFS(ISNUMBER(SEARCH("film &amp; video/television", N3942)),"television",ISNUMBER(SEARCH("film &amp; video/animation", N3942)),"animation",ISNUMBER(SEARCH("film &amp; video/documentary", N3942)),"documentary",ISNUMBER(SEARCH("film &amp; video/drama", N3942)),"drama",ISNUMBER(SEARCH("film &amp; video/science fiction", N3942)),"science fiction",ISNUMBER(SEARCH("film &amp; video/shorts", N3942)),"shorts",ISNUMBER(SEARCH("food/food trucks", N3942)),"food trucks",ISNUMBER(SEARCH("food/restaurants", N3942)),"restaurants",ISNUMBER(SEARCH("food/small batch", N3942)),"small batch",ISNUMBER(SEARCH("games/mobile games", N3942)),"mobile games",ISNUMBER(SEARCH("games/tabletop games", N3942)),"tabletop games",ISNUMBER(SEARCH("games/video games", N3942)),"video games",ISNUMBER(SEARCH("music/classical music", N3942)),"classical music",ISNUMBER(SEARCH("music/electronic music", N3942)),"electronic music",ISNUMBER(SEARCH("music/faith", N3942)),"faith",ISNUMBER(SEARCH("music/indie rock", N3942)),"indie rock",ISNUMBER(SEARCH("music/jazz", N3942)),"jazz",ISNUMBER(SEARCH("music/metal", N3942)),"metal",ISNUMBER(SEARCH("music/pop", N3942)),"pop",ISNUMBER(SEARCH("music/rock", N3942)),"rock",ISNUMBER(SEARCH("music/world music", N3942)),"world music",ISNUMBER(SEARCH("journalism/audio", N3942)),"audio",ISNUMBER(SEARCH("photography/nature", N3942)),"nature",ISNUMBER(SEARCH("photography/people", N3942)),"people",ISNUMBER(SEARCH("photography/photobooks", N3942)),"photobooks",ISNUMBER(SEARCH("photography/places", N3942)),"places",ISNUMBER(SEARCH("publishing/art books", N3942)),"art books",ISNUMBER(SEARCH("publishing/children's books", N3942)),"children's books",ISNUMBER(SEARCH("publishing/fiction", N3942)),"fiction",ISNUMBER(SEARCH("publishing/nonfiction", N3942)),"nonfiction",ISNUMBER(SEARCH("publishing/radio &amp; podcasts", N3942)),"radio &amp; podcasts",ISNUMBER(SEARCH("publishing/translations", N3942)),"translations",ISNUMBER(SEARCH("technology/gadgets", N3942)),"gadgets",ISNUMBER(SEARCH("technology/hardware", N3942)),"hardware",ISNUMBER(SEARCH("technology/makerspaces", N3942)),"makerspaces",ISNUMBER(SEARCH("technology/space exploration", N3942)),"space exploration",ISNUMBER(SEARCH("technology/wearables", N3942)),"wearables",ISNUMBER(SEARCH("technology/web", N3942)),"web",ISNUMBER(SEARCH("theater/musical", N3942)),"musical",ISNUMBER(SEARCH("theater/plays", N3942)),"plays",ISNUMBER(SEARCH("theater/spaces", N3942)),"spaces")</f>
        <v>plays</v>
      </c>
      <c r="S3942" s="6">
        <f t="shared" si="308"/>
        <v>41961.492488425924</v>
      </c>
      <c r="T3942" s="6">
        <f t="shared" si="309"/>
        <v>42006.492488425924</v>
      </c>
    </row>
    <row r="3943" spans="1:20" ht="48" hidden="1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tr">
        <f t="shared" si="307"/>
        <v>theater</v>
      </c>
      <c r="R3943" t="str" cm="1">
        <f t="array" ref="R3943">_xlfn.IFS(ISNUMBER(SEARCH("film &amp; video/television", N3943)),"television",ISNUMBER(SEARCH("film &amp; video/animation", N3943)),"animation",ISNUMBER(SEARCH("film &amp; video/documentary", N3943)),"documentary",ISNUMBER(SEARCH("film &amp; video/drama", N3943)),"drama",ISNUMBER(SEARCH("film &amp; video/science fiction", N3943)),"science fiction",ISNUMBER(SEARCH("film &amp; video/shorts", N3943)),"shorts",ISNUMBER(SEARCH("food/food trucks", N3943)),"food trucks",ISNUMBER(SEARCH("food/restaurants", N3943)),"restaurants",ISNUMBER(SEARCH("food/small batch", N3943)),"small batch",ISNUMBER(SEARCH("games/mobile games", N3943)),"mobile games",ISNUMBER(SEARCH("games/tabletop games", N3943)),"tabletop games",ISNUMBER(SEARCH("games/video games", N3943)),"video games",ISNUMBER(SEARCH("music/classical music", N3943)),"classical music",ISNUMBER(SEARCH("music/electronic music", N3943)),"electronic music",ISNUMBER(SEARCH("music/faith", N3943)),"faith",ISNUMBER(SEARCH("music/indie rock", N3943)),"indie rock",ISNUMBER(SEARCH("music/jazz", N3943)),"jazz",ISNUMBER(SEARCH("music/metal", N3943)),"metal",ISNUMBER(SEARCH("music/pop", N3943)),"pop",ISNUMBER(SEARCH("music/rock", N3943)),"rock",ISNUMBER(SEARCH("music/world music", N3943)),"world music",ISNUMBER(SEARCH("journalism/audio", N3943)),"audio",ISNUMBER(SEARCH("photography/nature", N3943)),"nature",ISNUMBER(SEARCH("photography/people", N3943)),"people",ISNUMBER(SEARCH("photography/photobooks", N3943)),"photobooks",ISNUMBER(SEARCH("photography/places", N3943)),"places",ISNUMBER(SEARCH("publishing/art books", N3943)),"art books",ISNUMBER(SEARCH("publishing/children's books", N3943)),"children's books",ISNUMBER(SEARCH("publishing/fiction", N3943)),"fiction",ISNUMBER(SEARCH("publishing/nonfiction", N3943)),"nonfiction",ISNUMBER(SEARCH("publishing/radio &amp; podcasts", N3943)),"radio &amp; podcasts",ISNUMBER(SEARCH("publishing/translations", N3943)),"translations",ISNUMBER(SEARCH("technology/gadgets", N3943)),"gadgets",ISNUMBER(SEARCH("technology/hardware", N3943)),"hardware",ISNUMBER(SEARCH("technology/makerspaces", N3943)),"makerspaces",ISNUMBER(SEARCH("technology/space exploration", N3943)),"space exploration",ISNUMBER(SEARCH("technology/wearables", N3943)),"wearables",ISNUMBER(SEARCH("technology/web", N3943)),"web",ISNUMBER(SEARCH("theater/musical", N3943)),"musical",ISNUMBER(SEARCH("theater/plays", N3943)),"plays",ISNUMBER(SEARCH("theater/spaces", N3943)),"spaces")</f>
        <v>plays</v>
      </c>
      <c r="S3943" s="6">
        <f t="shared" si="308"/>
        <v>41940.587233796294</v>
      </c>
      <c r="T3943" s="6">
        <f t="shared" si="309"/>
        <v>41968.041666666672</v>
      </c>
    </row>
    <row r="3944" spans="1:20" ht="48" hidden="1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v>0</v>
      </c>
      <c r="Q3944" t="str">
        <f t="shared" si="307"/>
        <v>theater</v>
      </c>
      <c r="R3944" t="str" cm="1">
        <f t="array" ref="R3944">_xlfn.IFS(ISNUMBER(SEARCH("film &amp; video/television", N3944)),"television",ISNUMBER(SEARCH("film &amp; video/animation", N3944)),"animation",ISNUMBER(SEARCH("film &amp; video/documentary", N3944)),"documentary",ISNUMBER(SEARCH("film &amp; video/drama", N3944)),"drama",ISNUMBER(SEARCH("film &amp; video/science fiction", N3944)),"science fiction",ISNUMBER(SEARCH("film &amp; video/shorts", N3944)),"shorts",ISNUMBER(SEARCH("food/food trucks", N3944)),"food trucks",ISNUMBER(SEARCH("food/restaurants", N3944)),"restaurants",ISNUMBER(SEARCH("food/small batch", N3944)),"small batch",ISNUMBER(SEARCH("games/mobile games", N3944)),"mobile games",ISNUMBER(SEARCH("games/tabletop games", N3944)),"tabletop games",ISNUMBER(SEARCH("games/video games", N3944)),"video games",ISNUMBER(SEARCH("music/classical music", N3944)),"classical music",ISNUMBER(SEARCH("music/electronic music", N3944)),"electronic music",ISNUMBER(SEARCH("music/faith", N3944)),"faith",ISNUMBER(SEARCH("music/indie rock", N3944)),"indie rock",ISNUMBER(SEARCH("music/jazz", N3944)),"jazz",ISNUMBER(SEARCH("music/metal", N3944)),"metal",ISNUMBER(SEARCH("music/pop", N3944)),"pop",ISNUMBER(SEARCH("music/rock", N3944)),"rock",ISNUMBER(SEARCH("music/world music", N3944)),"world music",ISNUMBER(SEARCH("journalism/audio", N3944)),"audio",ISNUMBER(SEARCH("photography/nature", N3944)),"nature",ISNUMBER(SEARCH("photography/people", N3944)),"people",ISNUMBER(SEARCH("photography/photobooks", N3944)),"photobooks",ISNUMBER(SEARCH("photography/places", N3944)),"places",ISNUMBER(SEARCH("publishing/art books", N3944)),"art books",ISNUMBER(SEARCH("publishing/children's books", N3944)),"children's books",ISNUMBER(SEARCH("publishing/fiction", N3944)),"fiction",ISNUMBER(SEARCH("publishing/nonfiction", N3944)),"nonfiction",ISNUMBER(SEARCH("publishing/radio &amp; podcasts", N3944)),"radio &amp; podcasts",ISNUMBER(SEARCH("publishing/translations", N3944)),"translations",ISNUMBER(SEARCH("technology/gadgets", N3944)),"gadgets",ISNUMBER(SEARCH("technology/hardware", N3944)),"hardware",ISNUMBER(SEARCH("technology/makerspaces", N3944)),"makerspaces",ISNUMBER(SEARCH("technology/space exploration", N3944)),"space exploration",ISNUMBER(SEARCH("technology/wearables", N3944)),"wearables",ISNUMBER(SEARCH("technology/web", N3944)),"web",ISNUMBER(SEARCH("theater/musical", N3944)),"musical",ISNUMBER(SEARCH("theater/plays", N3944)),"plays",ISNUMBER(SEARCH("theater/spaces", N3944)),"spaces")</f>
        <v>plays</v>
      </c>
      <c r="S3944" s="6">
        <f t="shared" si="308"/>
        <v>42111.904097222221</v>
      </c>
      <c r="T3944" s="6">
        <f t="shared" si="309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tr">
        <f t="shared" si="307"/>
        <v>theater</v>
      </c>
      <c r="R3945" t="str" cm="1">
        <f t="array" ref="R3945">_xlfn.IFS(ISNUMBER(SEARCH("film &amp; video/television", N3945)),"television",ISNUMBER(SEARCH("film &amp; video/animation", N3945)),"animation",ISNUMBER(SEARCH("film &amp; video/documentary", N3945)),"documentary",ISNUMBER(SEARCH("film &amp; video/drama", N3945)),"drama",ISNUMBER(SEARCH("film &amp; video/science fiction", N3945)),"science fiction",ISNUMBER(SEARCH("film &amp; video/shorts", N3945)),"shorts",ISNUMBER(SEARCH("food/food trucks", N3945)),"food trucks",ISNUMBER(SEARCH("food/restaurants", N3945)),"restaurants",ISNUMBER(SEARCH("food/small batch", N3945)),"small batch",ISNUMBER(SEARCH("games/mobile games", N3945)),"mobile games",ISNUMBER(SEARCH("games/tabletop games", N3945)),"tabletop games",ISNUMBER(SEARCH("games/video games", N3945)),"video games",ISNUMBER(SEARCH("music/classical music", N3945)),"classical music",ISNUMBER(SEARCH("music/electronic music", N3945)),"electronic music",ISNUMBER(SEARCH("music/faith", N3945)),"faith",ISNUMBER(SEARCH("music/indie rock", N3945)),"indie rock",ISNUMBER(SEARCH("music/jazz", N3945)),"jazz",ISNUMBER(SEARCH("music/metal", N3945)),"metal",ISNUMBER(SEARCH("music/pop", N3945)),"pop",ISNUMBER(SEARCH("music/rock", N3945)),"rock",ISNUMBER(SEARCH("music/world music", N3945)),"world music",ISNUMBER(SEARCH("journalism/audio", N3945)),"audio",ISNUMBER(SEARCH("photography/nature", N3945)),"nature",ISNUMBER(SEARCH("photography/people", N3945)),"people",ISNUMBER(SEARCH("photography/photobooks", N3945)),"photobooks",ISNUMBER(SEARCH("photography/places", N3945)),"places",ISNUMBER(SEARCH("publishing/art books", N3945)),"art books",ISNUMBER(SEARCH("publishing/children's books", N3945)),"children's books",ISNUMBER(SEARCH("publishing/fiction", N3945)),"fiction",ISNUMBER(SEARCH("publishing/nonfiction", N3945)),"nonfiction",ISNUMBER(SEARCH("publishing/radio &amp; podcasts", N3945)),"radio &amp; podcasts",ISNUMBER(SEARCH("publishing/translations", N3945)),"translations",ISNUMBER(SEARCH("technology/gadgets", N3945)),"gadgets",ISNUMBER(SEARCH("technology/hardware", N3945)),"hardware",ISNUMBER(SEARCH("technology/makerspaces", N3945)),"makerspaces",ISNUMBER(SEARCH("technology/space exploration", N3945)),"space exploration",ISNUMBER(SEARCH("technology/wearables", N3945)),"wearables",ISNUMBER(SEARCH("technology/web", N3945)),"web",ISNUMBER(SEARCH("theater/musical", N3945)),"musical",ISNUMBER(SEARCH("theater/plays", N3945)),"plays",ISNUMBER(SEARCH("theater/spaces", N3945)),"spaces")</f>
        <v>plays</v>
      </c>
      <c r="S3945" s="6">
        <f t="shared" si="308"/>
        <v>42279.778564814813</v>
      </c>
      <c r="T3945" s="6">
        <f t="shared" si="309"/>
        <v>42310.701388888891</v>
      </c>
    </row>
    <row r="3946" spans="1:20" ht="48" hidden="1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v>0</v>
      </c>
      <c r="Q3946" t="str">
        <f t="shared" si="307"/>
        <v>theater</v>
      </c>
      <c r="R3946" t="str" cm="1">
        <f t="array" ref="R3946">_xlfn.IFS(ISNUMBER(SEARCH("film &amp; video/television", N3946)),"television",ISNUMBER(SEARCH("film &amp; video/animation", N3946)),"animation",ISNUMBER(SEARCH("film &amp; video/documentary", N3946)),"documentary",ISNUMBER(SEARCH("film &amp; video/drama", N3946)),"drama",ISNUMBER(SEARCH("film &amp; video/science fiction", N3946)),"science fiction",ISNUMBER(SEARCH("film &amp; video/shorts", N3946)),"shorts",ISNUMBER(SEARCH("food/food trucks", N3946)),"food trucks",ISNUMBER(SEARCH("food/restaurants", N3946)),"restaurants",ISNUMBER(SEARCH("food/small batch", N3946)),"small batch",ISNUMBER(SEARCH("games/mobile games", N3946)),"mobile games",ISNUMBER(SEARCH("games/tabletop games", N3946)),"tabletop games",ISNUMBER(SEARCH("games/video games", N3946)),"video games",ISNUMBER(SEARCH("music/classical music", N3946)),"classical music",ISNUMBER(SEARCH("music/electronic music", N3946)),"electronic music",ISNUMBER(SEARCH("music/faith", N3946)),"faith",ISNUMBER(SEARCH("music/indie rock", N3946)),"indie rock",ISNUMBER(SEARCH("music/jazz", N3946)),"jazz",ISNUMBER(SEARCH("music/metal", N3946)),"metal",ISNUMBER(SEARCH("music/pop", N3946)),"pop",ISNUMBER(SEARCH("music/rock", N3946)),"rock",ISNUMBER(SEARCH("music/world music", N3946)),"world music",ISNUMBER(SEARCH("journalism/audio", N3946)),"audio",ISNUMBER(SEARCH("photography/nature", N3946)),"nature",ISNUMBER(SEARCH("photography/people", N3946)),"people",ISNUMBER(SEARCH("photography/photobooks", N3946)),"photobooks",ISNUMBER(SEARCH("photography/places", N3946)),"places",ISNUMBER(SEARCH("publishing/art books", N3946)),"art books",ISNUMBER(SEARCH("publishing/children's books", N3946)),"children's books",ISNUMBER(SEARCH("publishing/fiction", N3946)),"fiction",ISNUMBER(SEARCH("publishing/nonfiction", N3946)),"nonfiction",ISNUMBER(SEARCH("publishing/radio &amp; podcasts", N3946)),"radio &amp; podcasts",ISNUMBER(SEARCH("publishing/translations", N3946)),"translations",ISNUMBER(SEARCH("technology/gadgets", N3946)),"gadgets",ISNUMBER(SEARCH("technology/hardware", N3946)),"hardware",ISNUMBER(SEARCH("technology/makerspaces", N3946)),"makerspaces",ISNUMBER(SEARCH("technology/space exploration", N3946)),"space exploration",ISNUMBER(SEARCH("technology/wearables", N3946)),"wearables",ISNUMBER(SEARCH("technology/web", N3946)),"web",ISNUMBER(SEARCH("theater/musical", N3946)),"musical",ISNUMBER(SEARCH("theater/plays", N3946)),"plays",ISNUMBER(SEARCH("theater/spaces", N3946)),"spaces")</f>
        <v>plays</v>
      </c>
      <c r="S3946" s="6">
        <f t="shared" si="308"/>
        <v>42213.662905092591</v>
      </c>
      <c r="T3946" s="6">
        <f t="shared" si="309"/>
        <v>42243.662905092591</v>
      </c>
    </row>
    <row r="3947" spans="1:20" ht="48" hidden="1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tr">
        <f t="shared" si="307"/>
        <v>theater</v>
      </c>
      <c r="R3947" t="str" cm="1">
        <f t="array" ref="R3947">_xlfn.IFS(ISNUMBER(SEARCH("film &amp; video/television", N3947)),"television",ISNUMBER(SEARCH("film &amp; video/animation", N3947)),"animation",ISNUMBER(SEARCH("film &amp; video/documentary", N3947)),"documentary",ISNUMBER(SEARCH("film &amp; video/drama", N3947)),"drama",ISNUMBER(SEARCH("film &amp; video/science fiction", N3947)),"science fiction",ISNUMBER(SEARCH("film &amp; video/shorts", N3947)),"shorts",ISNUMBER(SEARCH("food/food trucks", N3947)),"food trucks",ISNUMBER(SEARCH("food/restaurants", N3947)),"restaurants",ISNUMBER(SEARCH("food/small batch", N3947)),"small batch",ISNUMBER(SEARCH("games/mobile games", N3947)),"mobile games",ISNUMBER(SEARCH("games/tabletop games", N3947)),"tabletop games",ISNUMBER(SEARCH("games/video games", N3947)),"video games",ISNUMBER(SEARCH("music/classical music", N3947)),"classical music",ISNUMBER(SEARCH("music/electronic music", N3947)),"electronic music",ISNUMBER(SEARCH("music/faith", N3947)),"faith",ISNUMBER(SEARCH("music/indie rock", N3947)),"indie rock",ISNUMBER(SEARCH("music/jazz", N3947)),"jazz",ISNUMBER(SEARCH("music/metal", N3947)),"metal",ISNUMBER(SEARCH("music/pop", N3947)),"pop",ISNUMBER(SEARCH("music/rock", N3947)),"rock",ISNUMBER(SEARCH("music/world music", N3947)),"world music",ISNUMBER(SEARCH("journalism/audio", N3947)),"audio",ISNUMBER(SEARCH("photography/nature", N3947)),"nature",ISNUMBER(SEARCH("photography/people", N3947)),"people",ISNUMBER(SEARCH("photography/photobooks", N3947)),"photobooks",ISNUMBER(SEARCH("photography/places", N3947)),"places",ISNUMBER(SEARCH("publishing/art books", N3947)),"art books",ISNUMBER(SEARCH("publishing/children's books", N3947)),"children's books",ISNUMBER(SEARCH("publishing/fiction", N3947)),"fiction",ISNUMBER(SEARCH("publishing/nonfiction", N3947)),"nonfiction",ISNUMBER(SEARCH("publishing/radio &amp; podcasts", N3947)),"radio &amp; podcasts",ISNUMBER(SEARCH("publishing/translations", N3947)),"translations",ISNUMBER(SEARCH("technology/gadgets", N3947)),"gadgets",ISNUMBER(SEARCH("technology/hardware", N3947)),"hardware",ISNUMBER(SEARCH("technology/makerspaces", N3947)),"makerspaces",ISNUMBER(SEARCH("technology/space exploration", N3947)),"space exploration",ISNUMBER(SEARCH("technology/wearables", N3947)),"wearables",ISNUMBER(SEARCH("technology/web", N3947)),"web",ISNUMBER(SEARCH("theater/musical", N3947)),"musical",ISNUMBER(SEARCH("theater/plays", N3947)),"plays",ISNUMBER(SEARCH("theater/spaces", N3947)),"spaces")</f>
        <v>plays</v>
      </c>
      <c r="S3947" s="6">
        <f t="shared" si="308"/>
        <v>42109.801712962959</v>
      </c>
      <c r="T3947" s="6">
        <f t="shared" si="309"/>
        <v>42139.801712962959</v>
      </c>
    </row>
    <row r="3948" spans="1:20" ht="32" hidden="1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tr">
        <f t="shared" si="307"/>
        <v>theater</v>
      </c>
      <c r="R3948" t="str" cm="1">
        <f t="array" ref="R3948">_xlfn.IFS(ISNUMBER(SEARCH("film &amp; video/television", N3948)),"television",ISNUMBER(SEARCH("film &amp; video/animation", N3948)),"animation",ISNUMBER(SEARCH("film &amp; video/documentary", N3948)),"documentary",ISNUMBER(SEARCH("film &amp; video/drama", N3948)),"drama",ISNUMBER(SEARCH("film &amp; video/science fiction", N3948)),"science fiction",ISNUMBER(SEARCH("film &amp; video/shorts", N3948)),"shorts",ISNUMBER(SEARCH("food/food trucks", N3948)),"food trucks",ISNUMBER(SEARCH("food/restaurants", N3948)),"restaurants",ISNUMBER(SEARCH("food/small batch", N3948)),"small batch",ISNUMBER(SEARCH("games/mobile games", N3948)),"mobile games",ISNUMBER(SEARCH("games/tabletop games", N3948)),"tabletop games",ISNUMBER(SEARCH("games/video games", N3948)),"video games",ISNUMBER(SEARCH("music/classical music", N3948)),"classical music",ISNUMBER(SEARCH("music/electronic music", N3948)),"electronic music",ISNUMBER(SEARCH("music/faith", N3948)),"faith",ISNUMBER(SEARCH("music/indie rock", N3948)),"indie rock",ISNUMBER(SEARCH("music/jazz", N3948)),"jazz",ISNUMBER(SEARCH("music/metal", N3948)),"metal",ISNUMBER(SEARCH("music/pop", N3948)),"pop",ISNUMBER(SEARCH("music/rock", N3948)),"rock",ISNUMBER(SEARCH("music/world music", N3948)),"world music",ISNUMBER(SEARCH("journalism/audio", N3948)),"audio",ISNUMBER(SEARCH("photography/nature", N3948)),"nature",ISNUMBER(SEARCH("photography/people", N3948)),"people",ISNUMBER(SEARCH("photography/photobooks", N3948)),"photobooks",ISNUMBER(SEARCH("photography/places", N3948)),"places",ISNUMBER(SEARCH("publishing/art books", N3948)),"art books",ISNUMBER(SEARCH("publishing/children's books", N3948)),"children's books",ISNUMBER(SEARCH("publishing/fiction", N3948)),"fiction",ISNUMBER(SEARCH("publishing/nonfiction", N3948)),"nonfiction",ISNUMBER(SEARCH("publishing/radio &amp; podcasts", N3948)),"radio &amp; podcasts",ISNUMBER(SEARCH("publishing/translations", N3948)),"translations",ISNUMBER(SEARCH("technology/gadgets", N3948)),"gadgets",ISNUMBER(SEARCH("technology/hardware", N3948)),"hardware",ISNUMBER(SEARCH("technology/makerspaces", N3948)),"makerspaces",ISNUMBER(SEARCH("technology/space exploration", N3948)),"space exploration",ISNUMBER(SEARCH("technology/wearables", N3948)),"wearables",ISNUMBER(SEARCH("technology/web", N3948)),"web",ISNUMBER(SEARCH("theater/musical", N3948)),"musical",ISNUMBER(SEARCH("theater/plays", N3948)),"plays",ISNUMBER(SEARCH("theater/spaces", N3948)),"spaces")</f>
        <v>plays</v>
      </c>
      <c r="S3948" s="6">
        <f t="shared" si="308"/>
        <v>42031.833587962959</v>
      </c>
      <c r="T3948" s="6">
        <f t="shared" si="309"/>
        <v>42063.333333333328</v>
      </c>
    </row>
    <row r="3949" spans="1:20" ht="48" hidden="1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tr">
        <f t="shared" si="307"/>
        <v>theater</v>
      </c>
      <c r="R3949" t="str" cm="1">
        <f t="array" ref="R3949">_xlfn.IFS(ISNUMBER(SEARCH("film &amp; video/television", N3949)),"television",ISNUMBER(SEARCH("film &amp; video/animation", N3949)),"animation",ISNUMBER(SEARCH("film &amp; video/documentary", N3949)),"documentary",ISNUMBER(SEARCH("film &amp; video/drama", N3949)),"drama",ISNUMBER(SEARCH("film &amp; video/science fiction", N3949)),"science fiction",ISNUMBER(SEARCH("film &amp; video/shorts", N3949)),"shorts",ISNUMBER(SEARCH("food/food trucks", N3949)),"food trucks",ISNUMBER(SEARCH("food/restaurants", N3949)),"restaurants",ISNUMBER(SEARCH("food/small batch", N3949)),"small batch",ISNUMBER(SEARCH("games/mobile games", N3949)),"mobile games",ISNUMBER(SEARCH("games/tabletop games", N3949)),"tabletop games",ISNUMBER(SEARCH("games/video games", N3949)),"video games",ISNUMBER(SEARCH("music/classical music", N3949)),"classical music",ISNUMBER(SEARCH("music/electronic music", N3949)),"electronic music",ISNUMBER(SEARCH("music/faith", N3949)),"faith",ISNUMBER(SEARCH("music/indie rock", N3949)),"indie rock",ISNUMBER(SEARCH("music/jazz", N3949)),"jazz",ISNUMBER(SEARCH("music/metal", N3949)),"metal",ISNUMBER(SEARCH("music/pop", N3949)),"pop",ISNUMBER(SEARCH("music/rock", N3949)),"rock",ISNUMBER(SEARCH("music/world music", N3949)),"world music",ISNUMBER(SEARCH("journalism/audio", N3949)),"audio",ISNUMBER(SEARCH("photography/nature", N3949)),"nature",ISNUMBER(SEARCH("photography/people", N3949)),"people",ISNUMBER(SEARCH("photography/photobooks", N3949)),"photobooks",ISNUMBER(SEARCH("photography/places", N3949)),"places",ISNUMBER(SEARCH("publishing/art books", N3949)),"art books",ISNUMBER(SEARCH("publishing/children's books", N3949)),"children's books",ISNUMBER(SEARCH("publishing/fiction", N3949)),"fiction",ISNUMBER(SEARCH("publishing/nonfiction", N3949)),"nonfiction",ISNUMBER(SEARCH("publishing/radio &amp; podcasts", N3949)),"radio &amp; podcasts",ISNUMBER(SEARCH("publishing/translations", N3949)),"translations",ISNUMBER(SEARCH("technology/gadgets", N3949)),"gadgets",ISNUMBER(SEARCH("technology/hardware", N3949)),"hardware",ISNUMBER(SEARCH("technology/makerspaces", N3949)),"makerspaces",ISNUMBER(SEARCH("technology/space exploration", N3949)),"space exploration",ISNUMBER(SEARCH("technology/wearables", N3949)),"wearables",ISNUMBER(SEARCH("technology/web", N3949)),"web",ISNUMBER(SEARCH("theater/musical", N3949)),"musical",ISNUMBER(SEARCH("theater/plays", N3949)),"plays",ISNUMBER(SEARCH("theater/spaces", N3949)),"spaces")</f>
        <v>plays</v>
      </c>
      <c r="S3949" s="6">
        <f t="shared" si="308"/>
        <v>42615.142870370371</v>
      </c>
      <c r="T3949" s="6">
        <f t="shared" si="309"/>
        <v>42645.142870370371</v>
      </c>
    </row>
    <row r="3950" spans="1:20" ht="48" hidden="1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v>0</v>
      </c>
      <c r="Q3950" t="str">
        <f t="shared" si="307"/>
        <v>theater</v>
      </c>
      <c r="R3950" t="str" cm="1">
        <f t="array" ref="R3950">_xlfn.IFS(ISNUMBER(SEARCH("film &amp; video/television", N3950)),"television",ISNUMBER(SEARCH("film &amp; video/animation", N3950)),"animation",ISNUMBER(SEARCH("film &amp; video/documentary", N3950)),"documentary",ISNUMBER(SEARCH("film &amp; video/drama", N3950)),"drama",ISNUMBER(SEARCH("film &amp; video/science fiction", N3950)),"science fiction",ISNUMBER(SEARCH("film &amp; video/shorts", N3950)),"shorts",ISNUMBER(SEARCH("food/food trucks", N3950)),"food trucks",ISNUMBER(SEARCH("food/restaurants", N3950)),"restaurants",ISNUMBER(SEARCH("food/small batch", N3950)),"small batch",ISNUMBER(SEARCH("games/mobile games", N3950)),"mobile games",ISNUMBER(SEARCH("games/tabletop games", N3950)),"tabletop games",ISNUMBER(SEARCH("games/video games", N3950)),"video games",ISNUMBER(SEARCH("music/classical music", N3950)),"classical music",ISNUMBER(SEARCH("music/electronic music", N3950)),"electronic music",ISNUMBER(SEARCH("music/faith", N3950)),"faith",ISNUMBER(SEARCH("music/indie rock", N3950)),"indie rock",ISNUMBER(SEARCH("music/jazz", N3950)),"jazz",ISNUMBER(SEARCH("music/metal", N3950)),"metal",ISNUMBER(SEARCH("music/pop", N3950)),"pop",ISNUMBER(SEARCH("music/rock", N3950)),"rock",ISNUMBER(SEARCH("music/world music", N3950)),"world music",ISNUMBER(SEARCH("journalism/audio", N3950)),"audio",ISNUMBER(SEARCH("photography/nature", N3950)),"nature",ISNUMBER(SEARCH("photography/people", N3950)),"people",ISNUMBER(SEARCH("photography/photobooks", N3950)),"photobooks",ISNUMBER(SEARCH("photography/places", N3950)),"places",ISNUMBER(SEARCH("publishing/art books", N3950)),"art books",ISNUMBER(SEARCH("publishing/children's books", N3950)),"children's books",ISNUMBER(SEARCH("publishing/fiction", N3950)),"fiction",ISNUMBER(SEARCH("publishing/nonfiction", N3950)),"nonfiction",ISNUMBER(SEARCH("publishing/radio &amp; podcasts", N3950)),"radio &amp; podcasts",ISNUMBER(SEARCH("publishing/translations", N3950)),"translations",ISNUMBER(SEARCH("technology/gadgets", N3950)),"gadgets",ISNUMBER(SEARCH("technology/hardware", N3950)),"hardware",ISNUMBER(SEARCH("technology/makerspaces", N3950)),"makerspaces",ISNUMBER(SEARCH("technology/space exploration", N3950)),"space exploration",ISNUMBER(SEARCH("technology/wearables", N3950)),"wearables",ISNUMBER(SEARCH("technology/web", N3950)),"web",ISNUMBER(SEARCH("theater/musical", N3950)),"musical",ISNUMBER(SEARCH("theater/plays", N3950)),"plays",ISNUMBER(SEARCH("theater/spaces", N3950)),"spaces")</f>
        <v>plays</v>
      </c>
      <c r="S3950" s="6">
        <f t="shared" si="308"/>
        <v>41829.325497685182</v>
      </c>
      <c r="T3950" s="6">
        <f t="shared" si="309"/>
        <v>41889.325497685182</v>
      </c>
    </row>
    <row r="3951" spans="1:20" ht="48" hidden="1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tr">
        <f t="shared" si="307"/>
        <v>theater</v>
      </c>
      <c r="R3951" t="str" cm="1">
        <f t="array" ref="R3951">_xlfn.IFS(ISNUMBER(SEARCH("film &amp; video/television", N3951)),"television",ISNUMBER(SEARCH("film &amp; video/animation", N3951)),"animation",ISNUMBER(SEARCH("film &amp; video/documentary", N3951)),"documentary",ISNUMBER(SEARCH("film &amp; video/drama", N3951)),"drama",ISNUMBER(SEARCH("film &amp; video/science fiction", N3951)),"science fiction",ISNUMBER(SEARCH("film &amp; video/shorts", N3951)),"shorts",ISNUMBER(SEARCH("food/food trucks", N3951)),"food trucks",ISNUMBER(SEARCH("food/restaurants", N3951)),"restaurants",ISNUMBER(SEARCH("food/small batch", N3951)),"small batch",ISNUMBER(SEARCH("games/mobile games", N3951)),"mobile games",ISNUMBER(SEARCH("games/tabletop games", N3951)),"tabletop games",ISNUMBER(SEARCH("games/video games", N3951)),"video games",ISNUMBER(SEARCH("music/classical music", N3951)),"classical music",ISNUMBER(SEARCH("music/electronic music", N3951)),"electronic music",ISNUMBER(SEARCH("music/faith", N3951)),"faith",ISNUMBER(SEARCH("music/indie rock", N3951)),"indie rock",ISNUMBER(SEARCH("music/jazz", N3951)),"jazz",ISNUMBER(SEARCH("music/metal", N3951)),"metal",ISNUMBER(SEARCH("music/pop", N3951)),"pop",ISNUMBER(SEARCH("music/rock", N3951)),"rock",ISNUMBER(SEARCH("music/world music", N3951)),"world music",ISNUMBER(SEARCH("journalism/audio", N3951)),"audio",ISNUMBER(SEARCH("photography/nature", N3951)),"nature",ISNUMBER(SEARCH("photography/people", N3951)),"people",ISNUMBER(SEARCH("photography/photobooks", N3951)),"photobooks",ISNUMBER(SEARCH("photography/places", N3951)),"places",ISNUMBER(SEARCH("publishing/art books", N3951)),"art books",ISNUMBER(SEARCH("publishing/children's books", N3951)),"children's books",ISNUMBER(SEARCH("publishing/fiction", N3951)),"fiction",ISNUMBER(SEARCH("publishing/nonfiction", N3951)),"nonfiction",ISNUMBER(SEARCH("publishing/radio &amp; podcasts", N3951)),"radio &amp; podcasts",ISNUMBER(SEARCH("publishing/translations", N3951)),"translations",ISNUMBER(SEARCH("technology/gadgets", N3951)),"gadgets",ISNUMBER(SEARCH("technology/hardware", N3951)),"hardware",ISNUMBER(SEARCH("technology/makerspaces", N3951)),"makerspaces",ISNUMBER(SEARCH("technology/space exploration", N3951)),"space exploration",ISNUMBER(SEARCH("technology/wearables", N3951)),"wearables",ISNUMBER(SEARCH("technology/web", N3951)),"web",ISNUMBER(SEARCH("theater/musical", N3951)),"musical",ISNUMBER(SEARCH("theater/plays", N3951)),"plays",ISNUMBER(SEARCH("theater/spaces", N3951)),"spaces")</f>
        <v>plays</v>
      </c>
      <c r="S3951" s="6">
        <f t="shared" si="308"/>
        <v>42016.120613425926</v>
      </c>
      <c r="T3951" s="6">
        <f t="shared" si="309"/>
        <v>42046.120613425926</v>
      </c>
    </row>
    <row r="3952" spans="1:20" ht="48" hidden="1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tr">
        <f t="shared" si="307"/>
        <v>theater</v>
      </c>
      <c r="R3952" t="str" cm="1">
        <f t="array" ref="R3952">_xlfn.IFS(ISNUMBER(SEARCH("film &amp; video/television", N3952)),"television",ISNUMBER(SEARCH("film &amp; video/animation", N3952)),"animation",ISNUMBER(SEARCH("film &amp; video/documentary", N3952)),"documentary",ISNUMBER(SEARCH("film &amp; video/drama", N3952)),"drama",ISNUMBER(SEARCH("film &amp; video/science fiction", N3952)),"science fiction",ISNUMBER(SEARCH("film &amp; video/shorts", N3952)),"shorts",ISNUMBER(SEARCH("food/food trucks", N3952)),"food trucks",ISNUMBER(SEARCH("food/restaurants", N3952)),"restaurants",ISNUMBER(SEARCH("food/small batch", N3952)),"small batch",ISNUMBER(SEARCH("games/mobile games", N3952)),"mobile games",ISNUMBER(SEARCH("games/tabletop games", N3952)),"tabletop games",ISNUMBER(SEARCH("games/video games", N3952)),"video games",ISNUMBER(SEARCH("music/classical music", N3952)),"classical music",ISNUMBER(SEARCH("music/electronic music", N3952)),"electronic music",ISNUMBER(SEARCH("music/faith", N3952)),"faith",ISNUMBER(SEARCH("music/indie rock", N3952)),"indie rock",ISNUMBER(SEARCH("music/jazz", N3952)),"jazz",ISNUMBER(SEARCH("music/metal", N3952)),"metal",ISNUMBER(SEARCH("music/pop", N3952)),"pop",ISNUMBER(SEARCH("music/rock", N3952)),"rock",ISNUMBER(SEARCH("music/world music", N3952)),"world music",ISNUMBER(SEARCH("journalism/audio", N3952)),"audio",ISNUMBER(SEARCH("photography/nature", N3952)),"nature",ISNUMBER(SEARCH("photography/people", N3952)),"people",ISNUMBER(SEARCH("photography/photobooks", N3952)),"photobooks",ISNUMBER(SEARCH("photography/places", N3952)),"places",ISNUMBER(SEARCH("publishing/art books", N3952)),"art books",ISNUMBER(SEARCH("publishing/children's books", N3952)),"children's books",ISNUMBER(SEARCH("publishing/fiction", N3952)),"fiction",ISNUMBER(SEARCH("publishing/nonfiction", N3952)),"nonfiction",ISNUMBER(SEARCH("publishing/radio &amp; podcasts", N3952)),"radio &amp; podcasts",ISNUMBER(SEARCH("publishing/translations", N3952)),"translations",ISNUMBER(SEARCH("technology/gadgets", N3952)),"gadgets",ISNUMBER(SEARCH("technology/hardware", N3952)),"hardware",ISNUMBER(SEARCH("technology/makerspaces", N3952)),"makerspaces",ISNUMBER(SEARCH("technology/space exploration", N3952)),"space exploration",ISNUMBER(SEARCH("technology/wearables", N3952)),"wearables",ISNUMBER(SEARCH("technology/web", N3952)),"web",ISNUMBER(SEARCH("theater/musical", N3952)),"musical",ISNUMBER(SEARCH("theater/plays", N3952)),"plays",ISNUMBER(SEARCH("theater/spaces", N3952)),"spaces")</f>
        <v>plays</v>
      </c>
      <c r="S3952" s="6">
        <f t="shared" si="308"/>
        <v>42439.702314814815</v>
      </c>
      <c r="T3952" s="6">
        <f t="shared" si="309"/>
        <v>42468.774305555555</v>
      </c>
    </row>
    <row r="3953" spans="1:20" ht="48" hidden="1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tr">
        <f t="shared" si="307"/>
        <v>theater</v>
      </c>
      <c r="R3953" t="str" cm="1">
        <f t="array" ref="R3953">_xlfn.IFS(ISNUMBER(SEARCH("film &amp; video/television", N3953)),"television",ISNUMBER(SEARCH("film &amp; video/animation", N3953)),"animation",ISNUMBER(SEARCH("film &amp; video/documentary", N3953)),"documentary",ISNUMBER(SEARCH("film &amp; video/drama", N3953)),"drama",ISNUMBER(SEARCH("film &amp; video/science fiction", N3953)),"science fiction",ISNUMBER(SEARCH("film &amp; video/shorts", N3953)),"shorts",ISNUMBER(SEARCH("food/food trucks", N3953)),"food trucks",ISNUMBER(SEARCH("food/restaurants", N3953)),"restaurants",ISNUMBER(SEARCH("food/small batch", N3953)),"small batch",ISNUMBER(SEARCH("games/mobile games", N3953)),"mobile games",ISNUMBER(SEARCH("games/tabletop games", N3953)),"tabletop games",ISNUMBER(SEARCH("games/video games", N3953)),"video games",ISNUMBER(SEARCH("music/classical music", N3953)),"classical music",ISNUMBER(SEARCH("music/electronic music", N3953)),"electronic music",ISNUMBER(SEARCH("music/faith", N3953)),"faith",ISNUMBER(SEARCH("music/indie rock", N3953)),"indie rock",ISNUMBER(SEARCH("music/jazz", N3953)),"jazz",ISNUMBER(SEARCH("music/metal", N3953)),"metal",ISNUMBER(SEARCH("music/pop", N3953)),"pop",ISNUMBER(SEARCH("music/rock", N3953)),"rock",ISNUMBER(SEARCH("music/world music", N3953)),"world music",ISNUMBER(SEARCH("journalism/audio", N3953)),"audio",ISNUMBER(SEARCH("photography/nature", N3953)),"nature",ISNUMBER(SEARCH("photography/people", N3953)),"people",ISNUMBER(SEARCH("photography/photobooks", N3953)),"photobooks",ISNUMBER(SEARCH("photography/places", N3953)),"places",ISNUMBER(SEARCH("publishing/art books", N3953)),"art books",ISNUMBER(SEARCH("publishing/children's books", N3953)),"children's books",ISNUMBER(SEARCH("publishing/fiction", N3953)),"fiction",ISNUMBER(SEARCH("publishing/nonfiction", N3953)),"nonfiction",ISNUMBER(SEARCH("publishing/radio &amp; podcasts", N3953)),"radio &amp; podcasts",ISNUMBER(SEARCH("publishing/translations", N3953)),"translations",ISNUMBER(SEARCH("technology/gadgets", N3953)),"gadgets",ISNUMBER(SEARCH("technology/hardware", N3953)),"hardware",ISNUMBER(SEARCH("technology/makerspaces", N3953)),"makerspaces",ISNUMBER(SEARCH("technology/space exploration", N3953)),"space exploration",ISNUMBER(SEARCH("technology/wearables", N3953)),"wearables",ISNUMBER(SEARCH("technology/web", N3953)),"web",ISNUMBER(SEARCH("theater/musical", N3953)),"musical",ISNUMBER(SEARCH("theater/plays", N3953)),"plays",ISNUMBER(SEARCH("theater/spaces", N3953)),"spaces")</f>
        <v>plays</v>
      </c>
      <c r="S3953" s="6">
        <f t="shared" si="308"/>
        <v>42433.825717592597</v>
      </c>
      <c r="T3953" s="6">
        <f t="shared" si="309"/>
        <v>42493.784050925926</v>
      </c>
    </row>
    <row r="3954" spans="1:20" ht="48" hidden="1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tr">
        <f t="shared" si="307"/>
        <v>theater</v>
      </c>
      <c r="R3954" t="str" cm="1">
        <f t="array" ref="R3954">_xlfn.IFS(ISNUMBER(SEARCH("film &amp; video/television", N3954)),"television",ISNUMBER(SEARCH("film &amp; video/animation", N3954)),"animation",ISNUMBER(SEARCH("film &amp; video/documentary", N3954)),"documentary",ISNUMBER(SEARCH("film &amp; video/drama", N3954)),"drama",ISNUMBER(SEARCH("film &amp; video/science fiction", N3954)),"science fiction",ISNUMBER(SEARCH("film &amp; video/shorts", N3954)),"shorts",ISNUMBER(SEARCH("food/food trucks", N3954)),"food trucks",ISNUMBER(SEARCH("food/restaurants", N3954)),"restaurants",ISNUMBER(SEARCH("food/small batch", N3954)),"small batch",ISNUMBER(SEARCH("games/mobile games", N3954)),"mobile games",ISNUMBER(SEARCH("games/tabletop games", N3954)),"tabletop games",ISNUMBER(SEARCH("games/video games", N3954)),"video games",ISNUMBER(SEARCH("music/classical music", N3954)),"classical music",ISNUMBER(SEARCH("music/electronic music", N3954)),"electronic music",ISNUMBER(SEARCH("music/faith", N3954)),"faith",ISNUMBER(SEARCH("music/indie rock", N3954)),"indie rock",ISNUMBER(SEARCH("music/jazz", N3954)),"jazz",ISNUMBER(SEARCH("music/metal", N3954)),"metal",ISNUMBER(SEARCH("music/pop", N3954)),"pop",ISNUMBER(SEARCH("music/rock", N3954)),"rock",ISNUMBER(SEARCH("music/world music", N3954)),"world music",ISNUMBER(SEARCH("journalism/audio", N3954)),"audio",ISNUMBER(SEARCH("photography/nature", N3954)),"nature",ISNUMBER(SEARCH("photography/people", N3954)),"people",ISNUMBER(SEARCH("photography/photobooks", N3954)),"photobooks",ISNUMBER(SEARCH("photography/places", N3954)),"places",ISNUMBER(SEARCH("publishing/art books", N3954)),"art books",ISNUMBER(SEARCH("publishing/children's books", N3954)),"children's books",ISNUMBER(SEARCH("publishing/fiction", N3954)),"fiction",ISNUMBER(SEARCH("publishing/nonfiction", N3954)),"nonfiction",ISNUMBER(SEARCH("publishing/radio &amp; podcasts", N3954)),"radio &amp; podcasts",ISNUMBER(SEARCH("publishing/translations", N3954)),"translations",ISNUMBER(SEARCH("technology/gadgets", N3954)),"gadgets",ISNUMBER(SEARCH("technology/hardware", N3954)),"hardware",ISNUMBER(SEARCH("technology/makerspaces", N3954)),"makerspaces",ISNUMBER(SEARCH("technology/space exploration", N3954)),"space exploration",ISNUMBER(SEARCH("technology/wearables", N3954)),"wearables",ISNUMBER(SEARCH("technology/web", N3954)),"web",ISNUMBER(SEARCH("theater/musical", N3954)),"musical",ISNUMBER(SEARCH("theater/plays", N3954)),"plays",ISNUMBER(SEARCH("theater/spaces", N3954)),"spaces")</f>
        <v>plays</v>
      </c>
      <c r="S3954" s="6">
        <f t="shared" si="308"/>
        <v>42243.790393518517</v>
      </c>
      <c r="T3954" s="6">
        <f t="shared" si="309"/>
        <v>42303.790393518517</v>
      </c>
    </row>
    <row r="3955" spans="1:20" ht="48" hidden="1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v>0</v>
      </c>
      <c r="Q3955" t="str">
        <f t="shared" si="307"/>
        <v>theater</v>
      </c>
      <c r="R3955" t="str" cm="1">
        <f t="array" ref="R3955">_xlfn.IFS(ISNUMBER(SEARCH("film &amp; video/television", N3955)),"television",ISNUMBER(SEARCH("film &amp; video/animation", N3955)),"animation",ISNUMBER(SEARCH("film &amp; video/documentary", N3955)),"documentary",ISNUMBER(SEARCH("film &amp; video/drama", N3955)),"drama",ISNUMBER(SEARCH("film &amp; video/science fiction", N3955)),"science fiction",ISNUMBER(SEARCH("film &amp; video/shorts", N3955)),"shorts",ISNUMBER(SEARCH("food/food trucks", N3955)),"food trucks",ISNUMBER(SEARCH("food/restaurants", N3955)),"restaurants",ISNUMBER(SEARCH("food/small batch", N3955)),"small batch",ISNUMBER(SEARCH("games/mobile games", N3955)),"mobile games",ISNUMBER(SEARCH("games/tabletop games", N3955)),"tabletop games",ISNUMBER(SEARCH("games/video games", N3955)),"video games",ISNUMBER(SEARCH("music/classical music", N3955)),"classical music",ISNUMBER(SEARCH("music/electronic music", N3955)),"electronic music",ISNUMBER(SEARCH("music/faith", N3955)),"faith",ISNUMBER(SEARCH("music/indie rock", N3955)),"indie rock",ISNUMBER(SEARCH("music/jazz", N3955)),"jazz",ISNUMBER(SEARCH("music/metal", N3955)),"metal",ISNUMBER(SEARCH("music/pop", N3955)),"pop",ISNUMBER(SEARCH("music/rock", N3955)),"rock",ISNUMBER(SEARCH("music/world music", N3955)),"world music",ISNUMBER(SEARCH("journalism/audio", N3955)),"audio",ISNUMBER(SEARCH("photography/nature", N3955)),"nature",ISNUMBER(SEARCH("photography/people", N3955)),"people",ISNUMBER(SEARCH("photography/photobooks", N3955)),"photobooks",ISNUMBER(SEARCH("photography/places", N3955)),"places",ISNUMBER(SEARCH("publishing/art books", N3955)),"art books",ISNUMBER(SEARCH("publishing/children's books", N3955)),"children's books",ISNUMBER(SEARCH("publishing/fiction", N3955)),"fiction",ISNUMBER(SEARCH("publishing/nonfiction", N3955)),"nonfiction",ISNUMBER(SEARCH("publishing/radio &amp; podcasts", N3955)),"radio &amp; podcasts",ISNUMBER(SEARCH("publishing/translations", N3955)),"translations",ISNUMBER(SEARCH("technology/gadgets", N3955)),"gadgets",ISNUMBER(SEARCH("technology/hardware", N3955)),"hardware",ISNUMBER(SEARCH("technology/makerspaces", N3955)),"makerspaces",ISNUMBER(SEARCH("technology/space exploration", N3955)),"space exploration",ISNUMBER(SEARCH("technology/wearables", N3955)),"wearables",ISNUMBER(SEARCH("technology/web", N3955)),"web",ISNUMBER(SEARCH("theater/musical", N3955)),"musical",ISNUMBER(SEARCH("theater/plays", N3955)),"plays",ISNUMBER(SEARCH("theater/spaces", N3955)),"spaces")</f>
        <v>plays</v>
      </c>
      <c r="S3955" s="6">
        <f t="shared" si="308"/>
        <v>42550.048449074078</v>
      </c>
      <c r="T3955" s="6">
        <f t="shared" si="309"/>
        <v>42580.978472222225</v>
      </c>
    </row>
    <row r="3956" spans="1:20" ht="48" hidden="1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v>0</v>
      </c>
      <c r="Q3956" t="str">
        <f t="shared" si="307"/>
        <v>theater</v>
      </c>
      <c r="R3956" t="str" cm="1">
        <f t="array" ref="R3956">_xlfn.IFS(ISNUMBER(SEARCH("film &amp; video/television", N3956)),"television",ISNUMBER(SEARCH("film &amp; video/animation", N3956)),"animation",ISNUMBER(SEARCH("film &amp; video/documentary", N3956)),"documentary",ISNUMBER(SEARCH("film &amp; video/drama", N3956)),"drama",ISNUMBER(SEARCH("film &amp; video/science fiction", N3956)),"science fiction",ISNUMBER(SEARCH("film &amp; video/shorts", N3956)),"shorts",ISNUMBER(SEARCH("food/food trucks", N3956)),"food trucks",ISNUMBER(SEARCH("food/restaurants", N3956)),"restaurants",ISNUMBER(SEARCH("food/small batch", N3956)),"small batch",ISNUMBER(SEARCH("games/mobile games", N3956)),"mobile games",ISNUMBER(SEARCH("games/tabletop games", N3956)),"tabletop games",ISNUMBER(SEARCH("games/video games", N3956)),"video games",ISNUMBER(SEARCH("music/classical music", N3956)),"classical music",ISNUMBER(SEARCH("music/electronic music", N3956)),"electronic music",ISNUMBER(SEARCH("music/faith", N3956)),"faith",ISNUMBER(SEARCH("music/indie rock", N3956)),"indie rock",ISNUMBER(SEARCH("music/jazz", N3956)),"jazz",ISNUMBER(SEARCH("music/metal", N3956)),"metal",ISNUMBER(SEARCH("music/pop", N3956)),"pop",ISNUMBER(SEARCH("music/rock", N3956)),"rock",ISNUMBER(SEARCH("music/world music", N3956)),"world music",ISNUMBER(SEARCH("journalism/audio", N3956)),"audio",ISNUMBER(SEARCH("photography/nature", N3956)),"nature",ISNUMBER(SEARCH("photography/people", N3956)),"people",ISNUMBER(SEARCH("photography/photobooks", N3956)),"photobooks",ISNUMBER(SEARCH("photography/places", N3956)),"places",ISNUMBER(SEARCH("publishing/art books", N3956)),"art books",ISNUMBER(SEARCH("publishing/children's books", N3956)),"children's books",ISNUMBER(SEARCH("publishing/fiction", N3956)),"fiction",ISNUMBER(SEARCH("publishing/nonfiction", N3956)),"nonfiction",ISNUMBER(SEARCH("publishing/radio &amp; podcasts", N3956)),"radio &amp; podcasts",ISNUMBER(SEARCH("publishing/translations", N3956)),"translations",ISNUMBER(SEARCH("technology/gadgets", N3956)),"gadgets",ISNUMBER(SEARCH("technology/hardware", N3956)),"hardware",ISNUMBER(SEARCH("technology/makerspaces", N3956)),"makerspaces",ISNUMBER(SEARCH("technology/space exploration", N3956)),"space exploration",ISNUMBER(SEARCH("technology/wearables", N3956)),"wearables",ISNUMBER(SEARCH("technology/web", N3956)),"web",ISNUMBER(SEARCH("theater/musical", N3956)),"musical",ISNUMBER(SEARCH("theater/plays", N3956)),"plays",ISNUMBER(SEARCH("theater/spaces", N3956)),"spaces")</f>
        <v>plays</v>
      </c>
      <c r="S3956" s="6">
        <f t="shared" si="308"/>
        <v>41774.651203703703</v>
      </c>
      <c r="T3956" s="6">
        <f t="shared" si="309"/>
        <v>41834.651203703703</v>
      </c>
    </row>
    <row r="3957" spans="1:20" ht="48" hidden="1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tr">
        <f t="shared" si="307"/>
        <v>theater</v>
      </c>
      <c r="R3957" t="str" cm="1">
        <f t="array" ref="R3957">_xlfn.IFS(ISNUMBER(SEARCH("film &amp; video/television", N3957)),"television",ISNUMBER(SEARCH("film &amp; video/animation", N3957)),"animation",ISNUMBER(SEARCH("film &amp; video/documentary", N3957)),"documentary",ISNUMBER(SEARCH("film &amp; video/drama", N3957)),"drama",ISNUMBER(SEARCH("film &amp; video/science fiction", N3957)),"science fiction",ISNUMBER(SEARCH("film &amp; video/shorts", N3957)),"shorts",ISNUMBER(SEARCH("food/food trucks", N3957)),"food trucks",ISNUMBER(SEARCH("food/restaurants", N3957)),"restaurants",ISNUMBER(SEARCH("food/small batch", N3957)),"small batch",ISNUMBER(SEARCH("games/mobile games", N3957)),"mobile games",ISNUMBER(SEARCH("games/tabletop games", N3957)),"tabletop games",ISNUMBER(SEARCH("games/video games", N3957)),"video games",ISNUMBER(SEARCH("music/classical music", N3957)),"classical music",ISNUMBER(SEARCH("music/electronic music", N3957)),"electronic music",ISNUMBER(SEARCH("music/faith", N3957)),"faith",ISNUMBER(SEARCH("music/indie rock", N3957)),"indie rock",ISNUMBER(SEARCH("music/jazz", N3957)),"jazz",ISNUMBER(SEARCH("music/metal", N3957)),"metal",ISNUMBER(SEARCH("music/pop", N3957)),"pop",ISNUMBER(SEARCH("music/rock", N3957)),"rock",ISNUMBER(SEARCH("music/world music", N3957)),"world music",ISNUMBER(SEARCH("journalism/audio", N3957)),"audio",ISNUMBER(SEARCH("photography/nature", N3957)),"nature",ISNUMBER(SEARCH("photography/people", N3957)),"people",ISNUMBER(SEARCH("photography/photobooks", N3957)),"photobooks",ISNUMBER(SEARCH("photography/places", N3957)),"places",ISNUMBER(SEARCH("publishing/art books", N3957)),"art books",ISNUMBER(SEARCH("publishing/children's books", N3957)),"children's books",ISNUMBER(SEARCH("publishing/fiction", N3957)),"fiction",ISNUMBER(SEARCH("publishing/nonfiction", N3957)),"nonfiction",ISNUMBER(SEARCH("publishing/radio &amp; podcasts", N3957)),"radio &amp; podcasts",ISNUMBER(SEARCH("publishing/translations", N3957)),"translations",ISNUMBER(SEARCH("technology/gadgets", N3957)),"gadgets",ISNUMBER(SEARCH("technology/hardware", N3957)),"hardware",ISNUMBER(SEARCH("technology/makerspaces", N3957)),"makerspaces",ISNUMBER(SEARCH("technology/space exploration", N3957)),"space exploration",ISNUMBER(SEARCH("technology/wearables", N3957)),"wearables",ISNUMBER(SEARCH("technology/web", N3957)),"web",ISNUMBER(SEARCH("theater/musical", N3957)),"musical",ISNUMBER(SEARCH("theater/plays", N3957)),"plays",ISNUMBER(SEARCH("theater/spaces", N3957)),"spaces")</f>
        <v>plays</v>
      </c>
      <c r="S3957" s="6">
        <f t="shared" si="308"/>
        <v>42306.848854166667</v>
      </c>
      <c r="T3957" s="6">
        <f t="shared" si="309"/>
        <v>42336.890520833331</v>
      </c>
    </row>
    <row r="3958" spans="1:20" ht="48" hidden="1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v>0</v>
      </c>
      <c r="Q3958" t="str">
        <f t="shared" si="307"/>
        <v>theater</v>
      </c>
      <c r="R3958" t="str" cm="1">
        <f t="array" ref="R3958">_xlfn.IFS(ISNUMBER(SEARCH("film &amp; video/television", N3958)),"television",ISNUMBER(SEARCH("film &amp; video/animation", N3958)),"animation",ISNUMBER(SEARCH("film &amp; video/documentary", N3958)),"documentary",ISNUMBER(SEARCH("film &amp; video/drama", N3958)),"drama",ISNUMBER(SEARCH("film &amp; video/science fiction", N3958)),"science fiction",ISNUMBER(SEARCH("film &amp; video/shorts", N3958)),"shorts",ISNUMBER(SEARCH("food/food trucks", N3958)),"food trucks",ISNUMBER(SEARCH("food/restaurants", N3958)),"restaurants",ISNUMBER(SEARCH("food/small batch", N3958)),"small batch",ISNUMBER(SEARCH("games/mobile games", N3958)),"mobile games",ISNUMBER(SEARCH("games/tabletop games", N3958)),"tabletop games",ISNUMBER(SEARCH("games/video games", N3958)),"video games",ISNUMBER(SEARCH("music/classical music", N3958)),"classical music",ISNUMBER(SEARCH("music/electronic music", N3958)),"electronic music",ISNUMBER(SEARCH("music/faith", N3958)),"faith",ISNUMBER(SEARCH("music/indie rock", N3958)),"indie rock",ISNUMBER(SEARCH("music/jazz", N3958)),"jazz",ISNUMBER(SEARCH("music/metal", N3958)),"metal",ISNUMBER(SEARCH("music/pop", N3958)),"pop",ISNUMBER(SEARCH("music/rock", N3958)),"rock",ISNUMBER(SEARCH("music/world music", N3958)),"world music",ISNUMBER(SEARCH("journalism/audio", N3958)),"audio",ISNUMBER(SEARCH("photography/nature", N3958)),"nature",ISNUMBER(SEARCH("photography/people", N3958)),"people",ISNUMBER(SEARCH("photography/photobooks", N3958)),"photobooks",ISNUMBER(SEARCH("photography/places", N3958)),"places",ISNUMBER(SEARCH("publishing/art books", N3958)),"art books",ISNUMBER(SEARCH("publishing/children's books", N3958)),"children's books",ISNUMBER(SEARCH("publishing/fiction", N3958)),"fiction",ISNUMBER(SEARCH("publishing/nonfiction", N3958)),"nonfiction",ISNUMBER(SEARCH("publishing/radio &amp; podcasts", N3958)),"radio &amp; podcasts",ISNUMBER(SEARCH("publishing/translations", N3958)),"translations",ISNUMBER(SEARCH("technology/gadgets", N3958)),"gadgets",ISNUMBER(SEARCH("technology/hardware", N3958)),"hardware",ISNUMBER(SEARCH("technology/makerspaces", N3958)),"makerspaces",ISNUMBER(SEARCH("technology/space exploration", N3958)),"space exploration",ISNUMBER(SEARCH("technology/wearables", N3958)),"wearables",ISNUMBER(SEARCH("technology/web", N3958)),"web",ISNUMBER(SEARCH("theater/musical", N3958)),"musical",ISNUMBER(SEARCH("theater/plays", N3958)),"plays",ISNUMBER(SEARCH("theater/spaces", N3958)),"spaces")</f>
        <v>plays</v>
      </c>
      <c r="S3958" s="6">
        <f t="shared" si="308"/>
        <v>42457.932025462964</v>
      </c>
      <c r="T3958" s="6">
        <f t="shared" si="309"/>
        <v>42485.013888888891</v>
      </c>
    </row>
    <row r="3959" spans="1:20" ht="48" hidden="1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tr">
        <f t="shared" si="307"/>
        <v>theater</v>
      </c>
      <c r="R3959" t="str" cm="1">
        <f t="array" ref="R3959">_xlfn.IFS(ISNUMBER(SEARCH("film &amp; video/television", N3959)),"television",ISNUMBER(SEARCH("film &amp; video/animation", N3959)),"animation",ISNUMBER(SEARCH("film &amp; video/documentary", N3959)),"documentary",ISNUMBER(SEARCH("film &amp; video/drama", N3959)),"drama",ISNUMBER(SEARCH("film &amp; video/science fiction", N3959)),"science fiction",ISNUMBER(SEARCH("film &amp; video/shorts", N3959)),"shorts",ISNUMBER(SEARCH("food/food trucks", N3959)),"food trucks",ISNUMBER(SEARCH("food/restaurants", N3959)),"restaurants",ISNUMBER(SEARCH("food/small batch", N3959)),"small batch",ISNUMBER(SEARCH("games/mobile games", N3959)),"mobile games",ISNUMBER(SEARCH("games/tabletop games", N3959)),"tabletop games",ISNUMBER(SEARCH("games/video games", N3959)),"video games",ISNUMBER(SEARCH("music/classical music", N3959)),"classical music",ISNUMBER(SEARCH("music/electronic music", N3959)),"electronic music",ISNUMBER(SEARCH("music/faith", N3959)),"faith",ISNUMBER(SEARCH("music/indie rock", N3959)),"indie rock",ISNUMBER(SEARCH("music/jazz", N3959)),"jazz",ISNUMBER(SEARCH("music/metal", N3959)),"metal",ISNUMBER(SEARCH("music/pop", N3959)),"pop",ISNUMBER(SEARCH("music/rock", N3959)),"rock",ISNUMBER(SEARCH("music/world music", N3959)),"world music",ISNUMBER(SEARCH("journalism/audio", N3959)),"audio",ISNUMBER(SEARCH("photography/nature", N3959)),"nature",ISNUMBER(SEARCH("photography/people", N3959)),"people",ISNUMBER(SEARCH("photography/photobooks", N3959)),"photobooks",ISNUMBER(SEARCH("photography/places", N3959)),"places",ISNUMBER(SEARCH("publishing/art books", N3959)),"art books",ISNUMBER(SEARCH("publishing/children's books", N3959)),"children's books",ISNUMBER(SEARCH("publishing/fiction", N3959)),"fiction",ISNUMBER(SEARCH("publishing/nonfiction", N3959)),"nonfiction",ISNUMBER(SEARCH("publishing/radio &amp; podcasts", N3959)),"radio &amp; podcasts",ISNUMBER(SEARCH("publishing/translations", N3959)),"translations",ISNUMBER(SEARCH("technology/gadgets", N3959)),"gadgets",ISNUMBER(SEARCH("technology/hardware", N3959)),"hardware",ISNUMBER(SEARCH("technology/makerspaces", N3959)),"makerspaces",ISNUMBER(SEARCH("technology/space exploration", N3959)),"space exploration",ISNUMBER(SEARCH("technology/wearables", N3959)),"wearables",ISNUMBER(SEARCH("technology/web", N3959)),"web",ISNUMBER(SEARCH("theater/musical", N3959)),"musical",ISNUMBER(SEARCH("theater/plays", N3959)),"plays",ISNUMBER(SEARCH("theater/spaces", N3959)),"spaces")</f>
        <v>plays</v>
      </c>
      <c r="S3959" s="6">
        <f t="shared" si="308"/>
        <v>42513.976319444439</v>
      </c>
      <c r="T3959" s="6">
        <f t="shared" si="309"/>
        <v>42559.976319444439</v>
      </c>
    </row>
    <row r="3960" spans="1:20" ht="48" hidden="1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tr">
        <f t="shared" si="307"/>
        <v>theater</v>
      </c>
      <c r="R3960" t="str" cm="1">
        <f t="array" ref="R3960">_xlfn.IFS(ISNUMBER(SEARCH("film &amp; video/television", N3960)),"television",ISNUMBER(SEARCH("film &amp; video/animation", N3960)),"animation",ISNUMBER(SEARCH("film &amp; video/documentary", N3960)),"documentary",ISNUMBER(SEARCH("film &amp; video/drama", N3960)),"drama",ISNUMBER(SEARCH("film &amp; video/science fiction", N3960)),"science fiction",ISNUMBER(SEARCH("film &amp; video/shorts", N3960)),"shorts",ISNUMBER(SEARCH("food/food trucks", N3960)),"food trucks",ISNUMBER(SEARCH("food/restaurants", N3960)),"restaurants",ISNUMBER(SEARCH("food/small batch", N3960)),"small batch",ISNUMBER(SEARCH("games/mobile games", N3960)),"mobile games",ISNUMBER(SEARCH("games/tabletop games", N3960)),"tabletop games",ISNUMBER(SEARCH("games/video games", N3960)),"video games",ISNUMBER(SEARCH("music/classical music", N3960)),"classical music",ISNUMBER(SEARCH("music/electronic music", N3960)),"electronic music",ISNUMBER(SEARCH("music/faith", N3960)),"faith",ISNUMBER(SEARCH("music/indie rock", N3960)),"indie rock",ISNUMBER(SEARCH("music/jazz", N3960)),"jazz",ISNUMBER(SEARCH("music/metal", N3960)),"metal",ISNUMBER(SEARCH("music/pop", N3960)),"pop",ISNUMBER(SEARCH("music/rock", N3960)),"rock",ISNUMBER(SEARCH("music/world music", N3960)),"world music",ISNUMBER(SEARCH("journalism/audio", N3960)),"audio",ISNUMBER(SEARCH("photography/nature", N3960)),"nature",ISNUMBER(SEARCH("photography/people", N3960)),"people",ISNUMBER(SEARCH("photography/photobooks", N3960)),"photobooks",ISNUMBER(SEARCH("photography/places", N3960)),"places",ISNUMBER(SEARCH("publishing/art books", N3960)),"art books",ISNUMBER(SEARCH("publishing/children's books", N3960)),"children's books",ISNUMBER(SEARCH("publishing/fiction", N3960)),"fiction",ISNUMBER(SEARCH("publishing/nonfiction", N3960)),"nonfiction",ISNUMBER(SEARCH("publishing/radio &amp; podcasts", N3960)),"radio &amp; podcasts",ISNUMBER(SEARCH("publishing/translations", N3960)),"translations",ISNUMBER(SEARCH("technology/gadgets", N3960)),"gadgets",ISNUMBER(SEARCH("technology/hardware", N3960)),"hardware",ISNUMBER(SEARCH("technology/makerspaces", N3960)),"makerspaces",ISNUMBER(SEARCH("technology/space exploration", N3960)),"space exploration",ISNUMBER(SEARCH("technology/wearables", N3960)),"wearables",ISNUMBER(SEARCH("technology/web", N3960)),"web",ISNUMBER(SEARCH("theater/musical", N3960)),"musical",ISNUMBER(SEARCH("theater/plays", N3960)),"plays",ISNUMBER(SEARCH("theater/spaces", N3960)),"spaces")</f>
        <v>plays</v>
      </c>
      <c r="S3960" s="6">
        <f t="shared" si="308"/>
        <v>41816.950370370374</v>
      </c>
      <c r="T3960" s="6">
        <f t="shared" si="309"/>
        <v>41853.583333333336</v>
      </c>
    </row>
    <row r="3961" spans="1:20" ht="48" hidden="1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tr">
        <f t="shared" si="307"/>
        <v>theater</v>
      </c>
      <c r="R3961" t="str" cm="1">
        <f t="array" ref="R3961">_xlfn.IFS(ISNUMBER(SEARCH("film &amp; video/television", N3961)),"television",ISNUMBER(SEARCH("film &amp; video/animation", N3961)),"animation",ISNUMBER(SEARCH("film &amp; video/documentary", N3961)),"documentary",ISNUMBER(SEARCH("film &amp; video/drama", N3961)),"drama",ISNUMBER(SEARCH("film &amp; video/science fiction", N3961)),"science fiction",ISNUMBER(SEARCH("film &amp; video/shorts", N3961)),"shorts",ISNUMBER(SEARCH("food/food trucks", N3961)),"food trucks",ISNUMBER(SEARCH("food/restaurants", N3961)),"restaurants",ISNUMBER(SEARCH("food/small batch", N3961)),"small batch",ISNUMBER(SEARCH("games/mobile games", N3961)),"mobile games",ISNUMBER(SEARCH("games/tabletop games", N3961)),"tabletop games",ISNUMBER(SEARCH("games/video games", N3961)),"video games",ISNUMBER(SEARCH("music/classical music", N3961)),"classical music",ISNUMBER(SEARCH("music/electronic music", N3961)),"electronic music",ISNUMBER(SEARCH("music/faith", N3961)),"faith",ISNUMBER(SEARCH("music/indie rock", N3961)),"indie rock",ISNUMBER(SEARCH("music/jazz", N3961)),"jazz",ISNUMBER(SEARCH("music/metal", N3961)),"metal",ISNUMBER(SEARCH("music/pop", N3961)),"pop",ISNUMBER(SEARCH("music/rock", N3961)),"rock",ISNUMBER(SEARCH("music/world music", N3961)),"world music",ISNUMBER(SEARCH("journalism/audio", N3961)),"audio",ISNUMBER(SEARCH("photography/nature", N3961)),"nature",ISNUMBER(SEARCH("photography/people", N3961)),"people",ISNUMBER(SEARCH("photography/photobooks", N3961)),"photobooks",ISNUMBER(SEARCH("photography/places", N3961)),"places",ISNUMBER(SEARCH("publishing/art books", N3961)),"art books",ISNUMBER(SEARCH("publishing/children's books", N3961)),"children's books",ISNUMBER(SEARCH("publishing/fiction", N3961)),"fiction",ISNUMBER(SEARCH("publishing/nonfiction", N3961)),"nonfiction",ISNUMBER(SEARCH("publishing/radio &amp; podcasts", N3961)),"radio &amp; podcasts",ISNUMBER(SEARCH("publishing/translations", N3961)),"translations",ISNUMBER(SEARCH("technology/gadgets", N3961)),"gadgets",ISNUMBER(SEARCH("technology/hardware", N3961)),"hardware",ISNUMBER(SEARCH("technology/makerspaces", N3961)),"makerspaces",ISNUMBER(SEARCH("technology/space exploration", N3961)),"space exploration",ISNUMBER(SEARCH("technology/wearables", N3961)),"wearables",ISNUMBER(SEARCH("technology/web", N3961)),"web",ISNUMBER(SEARCH("theater/musical", N3961)),"musical",ISNUMBER(SEARCH("theater/plays", N3961)),"plays",ISNUMBER(SEARCH("theater/spaces", N3961)),"spaces")</f>
        <v>plays</v>
      </c>
      <c r="S3961" s="6">
        <f t="shared" si="308"/>
        <v>41880.788842592592</v>
      </c>
      <c r="T3961" s="6">
        <f t="shared" si="309"/>
        <v>41910.788842592592</v>
      </c>
    </row>
    <row r="3962" spans="1:20" ht="48" hidden="1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tr">
        <f t="shared" si="307"/>
        <v>theater</v>
      </c>
      <c r="R3962" t="str" cm="1">
        <f t="array" ref="R3962">_xlfn.IFS(ISNUMBER(SEARCH("film &amp; video/television", N3962)),"television",ISNUMBER(SEARCH("film &amp; video/animation", N3962)),"animation",ISNUMBER(SEARCH("film &amp; video/documentary", N3962)),"documentary",ISNUMBER(SEARCH("film &amp; video/drama", N3962)),"drama",ISNUMBER(SEARCH("film &amp; video/science fiction", N3962)),"science fiction",ISNUMBER(SEARCH("film &amp; video/shorts", N3962)),"shorts",ISNUMBER(SEARCH("food/food trucks", N3962)),"food trucks",ISNUMBER(SEARCH("food/restaurants", N3962)),"restaurants",ISNUMBER(SEARCH("food/small batch", N3962)),"small batch",ISNUMBER(SEARCH("games/mobile games", N3962)),"mobile games",ISNUMBER(SEARCH("games/tabletop games", N3962)),"tabletop games",ISNUMBER(SEARCH("games/video games", N3962)),"video games",ISNUMBER(SEARCH("music/classical music", N3962)),"classical music",ISNUMBER(SEARCH("music/electronic music", N3962)),"electronic music",ISNUMBER(SEARCH("music/faith", N3962)),"faith",ISNUMBER(SEARCH("music/indie rock", N3962)),"indie rock",ISNUMBER(SEARCH("music/jazz", N3962)),"jazz",ISNUMBER(SEARCH("music/metal", N3962)),"metal",ISNUMBER(SEARCH("music/pop", N3962)),"pop",ISNUMBER(SEARCH("music/rock", N3962)),"rock",ISNUMBER(SEARCH("music/world music", N3962)),"world music",ISNUMBER(SEARCH("journalism/audio", N3962)),"audio",ISNUMBER(SEARCH("photography/nature", N3962)),"nature",ISNUMBER(SEARCH("photography/people", N3962)),"people",ISNUMBER(SEARCH("photography/photobooks", N3962)),"photobooks",ISNUMBER(SEARCH("photography/places", N3962)),"places",ISNUMBER(SEARCH("publishing/art books", N3962)),"art books",ISNUMBER(SEARCH("publishing/children's books", N3962)),"children's books",ISNUMBER(SEARCH("publishing/fiction", N3962)),"fiction",ISNUMBER(SEARCH("publishing/nonfiction", N3962)),"nonfiction",ISNUMBER(SEARCH("publishing/radio &amp; podcasts", N3962)),"radio &amp; podcasts",ISNUMBER(SEARCH("publishing/translations", N3962)),"translations",ISNUMBER(SEARCH("technology/gadgets", N3962)),"gadgets",ISNUMBER(SEARCH("technology/hardware", N3962)),"hardware",ISNUMBER(SEARCH("technology/makerspaces", N3962)),"makerspaces",ISNUMBER(SEARCH("technology/space exploration", N3962)),"space exploration",ISNUMBER(SEARCH("technology/wearables", N3962)),"wearables",ISNUMBER(SEARCH("technology/web", N3962)),"web",ISNUMBER(SEARCH("theater/musical", N3962)),"musical",ISNUMBER(SEARCH("theater/plays", N3962)),"plays",ISNUMBER(SEARCH("theater/spaces", N3962)),"spaces")</f>
        <v>plays</v>
      </c>
      <c r="S3962" s="6">
        <f t="shared" si="308"/>
        <v>42342.845555555556</v>
      </c>
      <c r="T3962" s="6">
        <f t="shared" si="309"/>
        <v>42372.845555555556</v>
      </c>
    </row>
    <row r="3963" spans="1:20" ht="48" hidden="1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tr">
        <f t="shared" si="307"/>
        <v>theater</v>
      </c>
      <c r="R3963" t="str" cm="1">
        <f t="array" ref="R3963">_xlfn.IFS(ISNUMBER(SEARCH("film &amp; video/television", N3963)),"television",ISNUMBER(SEARCH("film &amp; video/animation", N3963)),"animation",ISNUMBER(SEARCH("film &amp; video/documentary", N3963)),"documentary",ISNUMBER(SEARCH("film &amp; video/drama", N3963)),"drama",ISNUMBER(SEARCH("film &amp; video/science fiction", N3963)),"science fiction",ISNUMBER(SEARCH("film &amp; video/shorts", N3963)),"shorts",ISNUMBER(SEARCH("food/food trucks", N3963)),"food trucks",ISNUMBER(SEARCH("food/restaurants", N3963)),"restaurants",ISNUMBER(SEARCH("food/small batch", N3963)),"small batch",ISNUMBER(SEARCH("games/mobile games", N3963)),"mobile games",ISNUMBER(SEARCH("games/tabletop games", N3963)),"tabletop games",ISNUMBER(SEARCH("games/video games", N3963)),"video games",ISNUMBER(SEARCH("music/classical music", N3963)),"classical music",ISNUMBER(SEARCH("music/electronic music", N3963)),"electronic music",ISNUMBER(SEARCH("music/faith", N3963)),"faith",ISNUMBER(SEARCH("music/indie rock", N3963)),"indie rock",ISNUMBER(SEARCH("music/jazz", N3963)),"jazz",ISNUMBER(SEARCH("music/metal", N3963)),"metal",ISNUMBER(SEARCH("music/pop", N3963)),"pop",ISNUMBER(SEARCH("music/rock", N3963)),"rock",ISNUMBER(SEARCH("music/world music", N3963)),"world music",ISNUMBER(SEARCH("journalism/audio", N3963)),"audio",ISNUMBER(SEARCH("photography/nature", N3963)),"nature",ISNUMBER(SEARCH("photography/people", N3963)),"people",ISNUMBER(SEARCH("photography/photobooks", N3963)),"photobooks",ISNUMBER(SEARCH("photography/places", N3963)),"places",ISNUMBER(SEARCH("publishing/art books", N3963)),"art books",ISNUMBER(SEARCH("publishing/children's books", N3963)),"children's books",ISNUMBER(SEARCH("publishing/fiction", N3963)),"fiction",ISNUMBER(SEARCH("publishing/nonfiction", N3963)),"nonfiction",ISNUMBER(SEARCH("publishing/radio &amp; podcasts", N3963)),"radio &amp; podcasts",ISNUMBER(SEARCH("publishing/translations", N3963)),"translations",ISNUMBER(SEARCH("technology/gadgets", N3963)),"gadgets",ISNUMBER(SEARCH("technology/hardware", N3963)),"hardware",ISNUMBER(SEARCH("technology/makerspaces", N3963)),"makerspaces",ISNUMBER(SEARCH("technology/space exploration", N3963)),"space exploration",ISNUMBER(SEARCH("technology/wearables", N3963)),"wearables",ISNUMBER(SEARCH("technology/web", N3963)),"web",ISNUMBER(SEARCH("theater/musical", N3963)),"musical",ISNUMBER(SEARCH("theater/plays", N3963)),"plays",ISNUMBER(SEARCH("theater/spaces", N3963)),"spaces")</f>
        <v>plays</v>
      </c>
      <c r="S3963" s="6">
        <f t="shared" si="308"/>
        <v>41745.891319444447</v>
      </c>
      <c r="T3963" s="6">
        <f t="shared" si="309"/>
        <v>41767.891319444447</v>
      </c>
    </row>
    <row r="3964" spans="1:20" ht="48" hidden="1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tr">
        <f t="shared" si="307"/>
        <v>theater</v>
      </c>
      <c r="R3964" t="str" cm="1">
        <f t="array" ref="R3964">_xlfn.IFS(ISNUMBER(SEARCH("film &amp; video/television", N3964)),"television",ISNUMBER(SEARCH("film &amp; video/animation", N3964)),"animation",ISNUMBER(SEARCH("film &amp; video/documentary", N3964)),"documentary",ISNUMBER(SEARCH("film &amp; video/drama", N3964)),"drama",ISNUMBER(SEARCH("film &amp; video/science fiction", N3964)),"science fiction",ISNUMBER(SEARCH("film &amp; video/shorts", N3964)),"shorts",ISNUMBER(SEARCH("food/food trucks", N3964)),"food trucks",ISNUMBER(SEARCH("food/restaurants", N3964)),"restaurants",ISNUMBER(SEARCH("food/small batch", N3964)),"small batch",ISNUMBER(SEARCH("games/mobile games", N3964)),"mobile games",ISNUMBER(SEARCH("games/tabletop games", N3964)),"tabletop games",ISNUMBER(SEARCH("games/video games", N3964)),"video games",ISNUMBER(SEARCH("music/classical music", N3964)),"classical music",ISNUMBER(SEARCH("music/electronic music", N3964)),"electronic music",ISNUMBER(SEARCH("music/faith", N3964)),"faith",ISNUMBER(SEARCH("music/indie rock", N3964)),"indie rock",ISNUMBER(SEARCH("music/jazz", N3964)),"jazz",ISNUMBER(SEARCH("music/metal", N3964)),"metal",ISNUMBER(SEARCH("music/pop", N3964)),"pop",ISNUMBER(SEARCH("music/rock", N3964)),"rock",ISNUMBER(SEARCH("music/world music", N3964)),"world music",ISNUMBER(SEARCH("journalism/audio", N3964)),"audio",ISNUMBER(SEARCH("photography/nature", N3964)),"nature",ISNUMBER(SEARCH("photography/people", N3964)),"people",ISNUMBER(SEARCH("photography/photobooks", N3964)),"photobooks",ISNUMBER(SEARCH("photography/places", N3964)),"places",ISNUMBER(SEARCH("publishing/art books", N3964)),"art books",ISNUMBER(SEARCH("publishing/children's books", N3964)),"children's books",ISNUMBER(SEARCH("publishing/fiction", N3964)),"fiction",ISNUMBER(SEARCH("publishing/nonfiction", N3964)),"nonfiction",ISNUMBER(SEARCH("publishing/radio &amp; podcasts", N3964)),"radio &amp; podcasts",ISNUMBER(SEARCH("publishing/translations", N3964)),"translations",ISNUMBER(SEARCH("technology/gadgets", N3964)),"gadgets",ISNUMBER(SEARCH("technology/hardware", N3964)),"hardware",ISNUMBER(SEARCH("technology/makerspaces", N3964)),"makerspaces",ISNUMBER(SEARCH("technology/space exploration", N3964)),"space exploration",ISNUMBER(SEARCH("technology/wearables", N3964)),"wearables",ISNUMBER(SEARCH("technology/web", N3964)),"web",ISNUMBER(SEARCH("theater/musical", N3964)),"musical",ISNUMBER(SEARCH("theater/plays", N3964)),"plays",ISNUMBER(SEARCH("theater/spaces", N3964)),"spaces")</f>
        <v>plays</v>
      </c>
      <c r="S3964" s="6">
        <f t="shared" si="308"/>
        <v>42311.621458333335</v>
      </c>
      <c r="T3964" s="6">
        <f t="shared" si="309"/>
        <v>42336.621458333335</v>
      </c>
    </row>
    <row r="3965" spans="1:20" ht="48" hidden="1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v>0</v>
      </c>
      <c r="Q3965" t="str">
        <f t="shared" si="307"/>
        <v>theater</v>
      </c>
      <c r="R3965" t="str" cm="1">
        <f t="array" ref="R3965">_xlfn.IFS(ISNUMBER(SEARCH("film &amp; video/television", N3965)),"television",ISNUMBER(SEARCH("film &amp; video/animation", N3965)),"animation",ISNUMBER(SEARCH("film &amp; video/documentary", N3965)),"documentary",ISNUMBER(SEARCH("film &amp; video/drama", N3965)),"drama",ISNUMBER(SEARCH("film &amp; video/science fiction", N3965)),"science fiction",ISNUMBER(SEARCH("film &amp; video/shorts", N3965)),"shorts",ISNUMBER(SEARCH("food/food trucks", N3965)),"food trucks",ISNUMBER(SEARCH("food/restaurants", N3965)),"restaurants",ISNUMBER(SEARCH("food/small batch", N3965)),"small batch",ISNUMBER(SEARCH("games/mobile games", N3965)),"mobile games",ISNUMBER(SEARCH("games/tabletop games", N3965)),"tabletop games",ISNUMBER(SEARCH("games/video games", N3965)),"video games",ISNUMBER(SEARCH("music/classical music", N3965)),"classical music",ISNUMBER(SEARCH("music/electronic music", N3965)),"electronic music",ISNUMBER(SEARCH("music/faith", N3965)),"faith",ISNUMBER(SEARCH("music/indie rock", N3965)),"indie rock",ISNUMBER(SEARCH("music/jazz", N3965)),"jazz",ISNUMBER(SEARCH("music/metal", N3965)),"metal",ISNUMBER(SEARCH("music/pop", N3965)),"pop",ISNUMBER(SEARCH("music/rock", N3965)),"rock",ISNUMBER(SEARCH("music/world music", N3965)),"world music",ISNUMBER(SEARCH("journalism/audio", N3965)),"audio",ISNUMBER(SEARCH("photography/nature", N3965)),"nature",ISNUMBER(SEARCH("photography/people", N3965)),"people",ISNUMBER(SEARCH("photography/photobooks", N3965)),"photobooks",ISNUMBER(SEARCH("photography/places", N3965)),"places",ISNUMBER(SEARCH("publishing/art books", N3965)),"art books",ISNUMBER(SEARCH("publishing/children's books", N3965)),"children's books",ISNUMBER(SEARCH("publishing/fiction", N3965)),"fiction",ISNUMBER(SEARCH("publishing/nonfiction", N3965)),"nonfiction",ISNUMBER(SEARCH("publishing/radio &amp; podcasts", N3965)),"radio &amp; podcasts",ISNUMBER(SEARCH("publishing/translations", N3965)),"translations",ISNUMBER(SEARCH("technology/gadgets", N3965)),"gadgets",ISNUMBER(SEARCH("technology/hardware", N3965)),"hardware",ISNUMBER(SEARCH("technology/makerspaces", N3965)),"makerspaces",ISNUMBER(SEARCH("technology/space exploration", N3965)),"space exploration",ISNUMBER(SEARCH("technology/wearables", N3965)),"wearables",ISNUMBER(SEARCH("technology/web", N3965)),"web",ISNUMBER(SEARCH("theater/musical", N3965)),"musical",ISNUMBER(SEARCH("theater/plays", N3965)),"plays",ISNUMBER(SEARCH("theater/spaces", N3965)),"spaces")</f>
        <v>plays</v>
      </c>
      <c r="S3965" s="6">
        <f t="shared" si="308"/>
        <v>42296.154131944444</v>
      </c>
      <c r="T3965" s="6">
        <f t="shared" si="309"/>
        <v>42326.195798611108</v>
      </c>
    </row>
    <row r="3966" spans="1:20" ht="48" hidden="1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tr">
        <f t="shared" si="307"/>
        <v>theater</v>
      </c>
      <c r="R3966" t="str" cm="1">
        <f t="array" ref="R3966">_xlfn.IFS(ISNUMBER(SEARCH("film &amp; video/television", N3966)),"television",ISNUMBER(SEARCH("film &amp; video/animation", N3966)),"animation",ISNUMBER(SEARCH("film &amp; video/documentary", N3966)),"documentary",ISNUMBER(SEARCH("film &amp; video/drama", N3966)),"drama",ISNUMBER(SEARCH("film &amp; video/science fiction", N3966)),"science fiction",ISNUMBER(SEARCH("film &amp; video/shorts", N3966)),"shorts",ISNUMBER(SEARCH("food/food trucks", N3966)),"food trucks",ISNUMBER(SEARCH("food/restaurants", N3966)),"restaurants",ISNUMBER(SEARCH("food/small batch", N3966)),"small batch",ISNUMBER(SEARCH("games/mobile games", N3966)),"mobile games",ISNUMBER(SEARCH("games/tabletop games", N3966)),"tabletop games",ISNUMBER(SEARCH("games/video games", N3966)),"video games",ISNUMBER(SEARCH("music/classical music", N3966)),"classical music",ISNUMBER(SEARCH("music/electronic music", N3966)),"electronic music",ISNUMBER(SEARCH("music/faith", N3966)),"faith",ISNUMBER(SEARCH("music/indie rock", N3966)),"indie rock",ISNUMBER(SEARCH("music/jazz", N3966)),"jazz",ISNUMBER(SEARCH("music/metal", N3966)),"metal",ISNUMBER(SEARCH("music/pop", N3966)),"pop",ISNUMBER(SEARCH("music/rock", N3966)),"rock",ISNUMBER(SEARCH("music/world music", N3966)),"world music",ISNUMBER(SEARCH("journalism/audio", N3966)),"audio",ISNUMBER(SEARCH("photography/nature", N3966)),"nature",ISNUMBER(SEARCH("photography/people", N3966)),"people",ISNUMBER(SEARCH("photography/photobooks", N3966)),"photobooks",ISNUMBER(SEARCH("photography/places", N3966)),"places",ISNUMBER(SEARCH("publishing/art books", N3966)),"art books",ISNUMBER(SEARCH("publishing/children's books", N3966)),"children's books",ISNUMBER(SEARCH("publishing/fiction", N3966)),"fiction",ISNUMBER(SEARCH("publishing/nonfiction", N3966)),"nonfiction",ISNUMBER(SEARCH("publishing/radio &amp; podcasts", N3966)),"radio &amp; podcasts",ISNUMBER(SEARCH("publishing/translations", N3966)),"translations",ISNUMBER(SEARCH("technology/gadgets", N3966)),"gadgets",ISNUMBER(SEARCH("technology/hardware", N3966)),"hardware",ISNUMBER(SEARCH("technology/makerspaces", N3966)),"makerspaces",ISNUMBER(SEARCH("technology/space exploration", N3966)),"space exploration",ISNUMBER(SEARCH("technology/wearables", N3966)),"wearables",ISNUMBER(SEARCH("technology/web", N3966)),"web",ISNUMBER(SEARCH("theater/musical", N3966)),"musical",ISNUMBER(SEARCH("theater/plays", N3966)),"plays",ISNUMBER(SEARCH("theater/spaces", N3966)),"spaces")</f>
        <v>plays</v>
      </c>
      <c r="S3966" s="6">
        <f t="shared" si="308"/>
        <v>42053.722060185188</v>
      </c>
      <c r="T3966" s="6">
        <f t="shared" si="309"/>
        <v>42113.680393518516</v>
      </c>
    </row>
    <row r="3967" spans="1:20" ht="48" hidden="1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tr">
        <f t="shared" si="307"/>
        <v>theater</v>
      </c>
      <c r="R3967" t="str" cm="1">
        <f t="array" ref="R3967">_xlfn.IFS(ISNUMBER(SEARCH("film &amp; video/television", N3967)),"television",ISNUMBER(SEARCH("film &amp; video/animation", N3967)),"animation",ISNUMBER(SEARCH("film &amp; video/documentary", N3967)),"documentary",ISNUMBER(SEARCH("film &amp; video/drama", N3967)),"drama",ISNUMBER(SEARCH("film &amp; video/science fiction", N3967)),"science fiction",ISNUMBER(SEARCH("film &amp; video/shorts", N3967)),"shorts",ISNUMBER(SEARCH("food/food trucks", N3967)),"food trucks",ISNUMBER(SEARCH("food/restaurants", N3967)),"restaurants",ISNUMBER(SEARCH("food/small batch", N3967)),"small batch",ISNUMBER(SEARCH("games/mobile games", N3967)),"mobile games",ISNUMBER(SEARCH("games/tabletop games", N3967)),"tabletop games",ISNUMBER(SEARCH("games/video games", N3967)),"video games",ISNUMBER(SEARCH("music/classical music", N3967)),"classical music",ISNUMBER(SEARCH("music/electronic music", N3967)),"electronic music",ISNUMBER(SEARCH("music/faith", N3967)),"faith",ISNUMBER(SEARCH("music/indie rock", N3967)),"indie rock",ISNUMBER(SEARCH("music/jazz", N3967)),"jazz",ISNUMBER(SEARCH("music/metal", N3967)),"metal",ISNUMBER(SEARCH("music/pop", N3967)),"pop",ISNUMBER(SEARCH("music/rock", N3967)),"rock",ISNUMBER(SEARCH("music/world music", N3967)),"world music",ISNUMBER(SEARCH("journalism/audio", N3967)),"audio",ISNUMBER(SEARCH("photography/nature", N3967)),"nature",ISNUMBER(SEARCH("photography/people", N3967)),"people",ISNUMBER(SEARCH("photography/photobooks", N3967)),"photobooks",ISNUMBER(SEARCH("photography/places", N3967)),"places",ISNUMBER(SEARCH("publishing/art books", N3967)),"art books",ISNUMBER(SEARCH("publishing/children's books", N3967)),"children's books",ISNUMBER(SEARCH("publishing/fiction", N3967)),"fiction",ISNUMBER(SEARCH("publishing/nonfiction", N3967)),"nonfiction",ISNUMBER(SEARCH("publishing/radio &amp; podcasts", N3967)),"radio &amp; podcasts",ISNUMBER(SEARCH("publishing/translations", N3967)),"translations",ISNUMBER(SEARCH("technology/gadgets", N3967)),"gadgets",ISNUMBER(SEARCH("technology/hardware", N3967)),"hardware",ISNUMBER(SEARCH("technology/makerspaces", N3967)),"makerspaces",ISNUMBER(SEARCH("technology/space exploration", N3967)),"space exploration",ISNUMBER(SEARCH("technology/wearables", N3967)),"wearables",ISNUMBER(SEARCH("technology/web", N3967)),"web",ISNUMBER(SEARCH("theater/musical", N3967)),"musical",ISNUMBER(SEARCH("theater/plays", N3967)),"plays",ISNUMBER(SEARCH("theater/spaces", N3967)),"spaces")</f>
        <v>plays</v>
      </c>
      <c r="S3967" s="6">
        <f t="shared" si="308"/>
        <v>42414.235879629632</v>
      </c>
      <c r="T3967" s="6">
        <f t="shared" si="309"/>
        <v>42474.194212962961</v>
      </c>
    </row>
    <row r="3968" spans="1:20" ht="48" hidden="1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tr">
        <f t="shared" si="307"/>
        <v>theater</v>
      </c>
      <c r="R3968" t="str" cm="1">
        <f t="array" ref="R3968">_xlfn.IFS(ISNUMBER(SEARCH("film &amp; video/television", N3968)),"television",ISNUMBER(SEARCH("film &amp; video/animation", N3968)),"animation",ISNUMBER(SEARCH("film &amp; video/documentary", N3968)),"documentary",ISNUMBER(SEARCH("film &amp; video/drama", N3968)),"drama",ISNUMBER(SEARCH("film &amp; video/science fiction", N3968)),"science fiction",ISNUMBER(SEARCH("film &amp; video/shorts", N3968)),"shorts",ISNUMBER(SEARCH("food/food trucks", N3968)),"food trucks",ISNUMBER(SEARCH("food/restaurants", N3968)),"restaurants",ISNUMBER(SEARCH("food/small batch", N3968)),"small batch",ISNUMBER(SEARCH("games/mobile games", N3968)),"mobile games",ISNUMBER(SEARCH("games/tabletop games", N3968)),"tabletop games",ISNUMBER(SEARCH("games/video games", N3968)),"video games",ISNUMBER(SEARCH("music/classical music", N3968)),"classical music",ISNUMBER(SEARCH("music/electronic music", N3968)),"electronic music",ISNUMBER(SEARCH("music/faith", N3968)),"faith",ISNUMBER(SEARCH("music/indie rock", N3968)),"indie rock",ISNUMBER(SEARCH("music/jazz", N3968)),"jazz",ISNUMBER(SEARCH("music/metal", N3968)),"metal",ISNUMBER(SEARCH("music/pop", N3968)),"pop",ISNUMBER(SEARCH("music/rock", N3968)),"rock",ISNUMBER(SEARCH("music/world music", N3968)),"world music",ISNUMBER(SEARCH("journalism/audio", N3968)),"audio",ISNUMBER(SEARCH("photography/nature", N3968)),"nature",ISNUMBER(SEARCH("photography/people", N3968)),"people",ISNUMBER(SEARCH("photography/photobooks", N3968)),"photobooks",ISNUMBER(SEARCH("photography/places", N3968)),"places",ISNUMBER(SEARCH("publishing/art books", N3968)),"art books",ISNUMBER(SEARCH("publishing/children's books", N3968)),"children's books",ISNUMBER(SEARCH("publishing/fiction", N3968)),"fiction",ISNUMBER(SEARCH("publishing/nonfiction", N3968)),"nonfiction",ISNUMBER(SEARCH("publishing/radio &amp; podcasts", N3968)),"radio &amp; podcasts",ISNUMBER(SEARCH("publishing/translations", N3968)),"translations",ISNUMBER(SEARCH("technology/gadgets", N3968)),"gadgets",ISNUMBER(SEARCH("technology/hardware", N3968)),"hardware",ISNUMBER(SEARCH("technology/makerspaces", N3968)),"makerspaces",ISNUMBER(SEARCH("technology/space exploration", N3968)),"space exploration",ISNUMBER(SEARCH("technology/wearables", N3968)),"wearables",ISNUMBER(SEARCH("technology/web", N3968)),"web",ISNUMBER(SEARCH("theater/musical", N3968)),"musical",ISNUMBER(SEARCH("theater/plays", N3968)),"plays",ISNUMBER(SEARCH("theater/spaces", N3968)),"spaces")</f>
        <v>plays</v>
      </c>
      <c r="S3968" s="6">
        <f t="shared" si="308"/>
        <v>41801.711550925924</v>
      </c>
      <c r="T3968" s="6">
        <f t="shared" si="309"/>
        <v>41844.124305555553</v>
      </c>
    </row>
    <row r="3969" spans="1:20" ht="48" hidden="1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tr">
        <f t="shared" si="307"/>
        <v>theater</v>
      </c>
      <c r="R3969" t="str" cm="1">
        <f t="array" ref="R3969">_xlfn.IFS(ISNUMBER(SEARCH("film &amp; video/television", N3969)),"television",ISNUMBER(SEARCH("film &amp; video/animation", N3969)),"animation",ISNUMBER(SEARCH("film &amp; video/documentary", N3969)),"documentary",ISNUMBER(SEARCH("film &amp; video/drama", N3969)),"drama",ISNUMBER(SEARCH("film &amp; video/science fiction", N3969)),"science fiction",ISNUMBER(SEARCH("film &amp; video/shorts", N3969)),"shorts",ISNUMBER(SEARCH("food/food trucks", N3969)),"food trucks",ISNUMBER(SEARCH("food/restaurants", N3969)),"restaurants",ISNUMBER(SEARCH("food/small batch", N3969)),"small batch",ISNUMBER(SEARCH("games/mobile games", N3969)),"mobile games",ISNUMBER(SEARCH("games/tabletop games", N3969)),"tabletop games",ISNUMBER(SEARCH("games/video games", N3969)),"video games",ISNUMBER(SEARCH("music/classical music", N3969)),"classical music",ISNUMBER(SEARCH("music/electronic music", N3969)),"electronic music",ISNUMBER(SEARCH("music/faith", N3969)),"faith",ISNUMBER(SEARCH("music/indie rock", N3969)),"indie rock",ISNUMBER(SEARCH("music/jazz", N3969)),"jazz",ISNUMBER(SEARCH("music/metal", N3969)),"metal",ISNUMBER(SEARCH("music/pop", N3969)),"pop",ISNUMBER(SEARCH("music/rock", N3969)),"rock",ISNUMBER(SEARCH("music/world music", N3969)),"world music",ISNUMBER(SEARCH("journalism/audio", N3969)),"audio",ISNUMBER(SEARCH("photography/nature", N3969)),"nature",ISNUMBER(SEARCH("photography/people", N3969)),"people",ISNUMBER(SEARCH("photography/photobooks", N3969)),"photobooks",ISNUMBER(SEARCH("photography/places", N3969)),"places",ISNUMBER(SEARCH("publishing/art books", N3969)),"art books",ISNUMBER(SEARCH("publishing/children's books", N3969)),"children's books",ISNUMBER(SEARCH("publishing/fiction", N3969)),"fiction",ISNUMBER(SEARCH("publishing/nonfiction", N3969)),"nonfiction",ISNUMBER(SEARCH("publishing/radio &amp; podcasts", N3969)),"radio &amp; podcasts",ISNUMBER(SEARCH("publishing/translations", N3969)),"translations",ISNUMBER(SEARCH("technology/gadgets", N3969)),"gadgets",ISNUMBER(SEARCH("technology/hardware", N3969)),"hardware",ISNUMBER(SEARCH("technology/makerspaces", N3969)),"makerspaces",ISNUMBER(SEARCH("technology/space exploration", N3969)),"space exploration",ISNUMBER(SEARCH("technology/wearables", N3969)),"wearables",ISNUMBER(SEARCH("technology/web", N3969)),"web",ISNUMBER(SEARCH("theater/musical", N3969)),"musical",ISNUMBER(SEARCH("theater/plays", N3969)),"plays",ISNUMBER(SEARCH("theater/spaces", N3969)),"spaces")</f>
        <v>plays</v>
      </c>
      <c r="S3969" s="6">
        <f t="shared" si="308"/>
        <v>42770.290590277778</v>
      </c>
      <c r="T3969" s="6">
        <f t="shared" si="309"/>
        <v>42800.290590277778</v>
      </c>
    </row>
    <row r="3970" spans="1:20" ht="48" hidden="1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tr">
        <f t="shared" si="307"/>
        <v>theater</v>
      </c>
      <c r="R3970" t="str" cm="1">
        <f t="array" ref="R3970">_xlfn.IFS(ISNUMBER(SEARCH("film &amp; video/television", N3970)),"television",ISNUMBER(SEARCH("film &amp; video/animation", N3970)),"animation",ISNUMBER(SEARCH("film &amp; video/documentary", N3970)),"documentary",ISNUMBER(SEARCH("film &amp; video/drama", N3970)),"drama",ISNUMBER(SEARCH("film &amp; video/science fiction", N3970)),"science fiction",ISNUMBER(SEARCH("film &amp; video/shorts", N3970)),"shorts",ISNUMBER(SEARCH("food/food trucks", N3970)),"food trucks",ISNUMBER(SEARCH("food/restaurants", N3970)),"restaurants",ISNUMBER(SEARCH("food/small batch", N3970)),"small batch",ISNUMBER(SEARCH("games/mobile games", N3970)),"mobile games",ISNUMBER(SEARCH("games/tabletop games", N3970)),"tabletop games",ISNUMBER(SEARCH("games/video games", N3970)),"video games",ISNUMBER(SEARCH("music/classical music", N3970)),"classical music",ISNUMBER(SEARCH("music/electronic music", N3970)),"electronic music",ISNUMBER(SEARCH("music/faith", N3970)),"faith",ISNUMBER(SEARCH("music/indie rock", N3970)),"indie rock",ISNUMBER(SEARCH("music/jazz", N3970)),"jazz",ISNUMBER(SEARCH("music/metal", N3970)),"metal",ISNUMBER(SEARCH("music/pop", N3970)),"pop",ISNUMBER(SEARCH("music/rock", N3970)),"rock",ISNUMBER(SEARCH("music/world music", N3970)),"world music",ISNUMBER(SEARCH("journalism/audio", N3970)),"audio",ISNUMBER(SEARCH("photography/nature", N3970)),"nature",ISNUMBER(SEARCH("photography/people", N3970)),"people",ISNUMBER(SEARCH("photography/photobooks", N3970)),"photobooks",ISNUMBER(SEARCH("photography/places", N3970)),"places",ISNUMBER(SEARCH("publishing/art books", N3970)),"art books",ISNUMBER(SEARCH("publishing/children's books", N3970)),"children's books",ISNUMBER(SEARCH("publishing/fiction", N3970)),"fiction",ISNUMBER(SEARCH("publishing/nonfiction", N3970)),"nonfiction",ISNUMBER(SEARCH("publishing/radio &amp; podcasts", N3970)),"radio &amp; podcasts",ISNUMBER(SEARCH("publishing/translations", N3970)),"translations",ISNUMBER(SEARCH("technology/gadgets", N3970)),"gadgets",ISNUMBER(SEARCH("technology/hardware", N3970)),"hardware",ISNUMBER(SEARCH("technology/makerspaces", N3970)),"makerspaces",ISNUMBER(SEARCH("technology/space exploration", N3970)),"space exploration",ISNUMBER(SEARCH("technology/wearables", N3970)),"wearables",ISNUMBER(SEARCH("technology/web", N3970)),"web",ISNUMBER(SEARCH("theater/musical", N3970)),"musical",ISNUMBER(SEARCH("theater/plays", N3970)),"plays",ISNUMBER(SEARCH("theater/spaces", N3970)),"spaces")</f>
        <v>plays</v>
      </c>
      <c r="S3970" s="6">
        <f t="shared" si="308"/>
        <v>42452.815659722226</v>
      </c>
      <c r="T3970" s="6">
        <f t="shared" si="309"/>
        <v>42512.815659722226</v>
      </c>
    </row>
    <row r="3971" spans="1:20" ht="48" hidden="1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(E3971/D3971)*100</f>
        <v>7.4690265486725664</v>
      </c>
      <c r="P3971">
        <f t="shared" ref="P3971:P4034" si="311">(E3971/L3971)</f>
        <v>35.166666666666664</v>
      </c>
      <c r="Q3971" t="str">
        <f t="shared" ref="Q3971:Q4034" si="312">_xlfn.IFS(ISNUMBER(SEARCH("film &amp; video", N3971)),"film &amp; video",ISNUMBER(SEARCH("food", N3971)),"food",ISNUMBER(SEARCH("games", N3971)),"games",ISNUMBER(SEARCH("journalism", N3971)),"journalism",ISNUMBER(SEARCH("music", N3971)),"music",ISNUMBER(SEARCH("photography", N3971)),"photography",ISNUMBER(SEARCH("publishing", N3971)),"publishing",ISNUMBER(SEARCH("technology", N3971)),"technology",ISNUMBER(SEARCH("theater", N3971)),"theater")</f>
        <v>theater</v>
      </c>
      <c r="R3971" t="str" cm="1">
        <f t="array" ref="R3971">_xlfn.IFS(ISNUMBER(SEARCH("film &amp; video/television", N3971)),"television",ISNUMBER(SEARCH("film &amp; video/animation", N3971)),"animation",ISNUMBER(SEARCH("film &amp; video/documentary", N3971)),"documentary",ISNUMBER(SEARCH("film &amp; video/drama", N3971)),"drama",ISNUMBER(SEARCH("film &amp; video/science fiction", N3971)),"science fiction",ISNUMBER(SEARCH("film &amp; video/shorts", N3971)),"shorts",ISNUMBER(SEARCH("food/food trucks", N3971)),"food trucks",ISNUMBER(SEARCH("food/restaurants", N3971)),"restaurants",ISNUMBER(SEARCH("food/small batch", N3971)),"small batch",ISNUMBER(SEARCH("games/mobile games", N3971)),"mobile games",ISNUMBER(SEARCH("games/tabletop games", N3971)),"tabletop games",ISNUMBER(SEARCH("games/video games", N3971)),"video games",ISNUMBER(SEARCH("music/classical music", N3971)),"classical music",ISNUMBER(SEARCH("music/electronic music", N3971)),"electronic music",ISNUMBER(SEARCH("music/faith", N3971)),"faith",ISNUMBER(SEARCH("music/indie rock", N3971)),"indie rock",ISNUMBER(SEARCH("music/jazz", N3971)),"jazz",ISNUMBER(SEARCH("music/metal", N3971)),"metal",ISNUMBER(SEARCH("music/pop", N3971)),"pop",ISNUMBER(SEARCH("music/rock", N3971)),"rock",ISNUMBER(SEARCH("music/world music", N3971)),"world music",ISNUMBER(SEARCH("journalism/audio", N3971)),"audio",ISNUMBER(SEARCH("photography/nature", N3971)),"nature",ISNUMBER(SEARCH("photography/people", N3971)),"people",ISNUMBER(SEARCH("photography/photobooks", N3971)),"photobooks",ISNUMBER(SEARCH("photography/places", N3971)),"places",ISNUMBER(SEARCH("publishing/art books", N3971)),"art books",ISNUMBER(SEARCH("publishing/children's books", N3971)),"children's books",ISNUMBER(SEARCH("publishing/fiction", N3971)),"fiction",ISNUMBER(SEARCH("publishing/nonfiction", N3971)),"nonfiction",ISNUMBER(SEARCH("publishing/radio &amp; podcasts", N3971)),"radio &amp; podcasts",ISNUMBER(SEARCH("publishing/translations", N3971)),"translations",ISNUMBER(SEARCH("technology/gadgets", N3971)),"gadgets",ISNUMBER(SEARCH("technology/hardware", N3971)),"hardware",ISNUMBER(SEARCH("technology/makerspaces", N3971)),"makerspaces",ISNUMBER(SEARCH("technology/space exploration", N3971)),"space exploration",ISNUMBER(SEARCH("technology/wearables", N3971)),"wearables",ISNUMBER(SEARCH("technology/web", N3971)),"web",ISNUMBER(SEARCH("theater/musical", N3971)),"musical",ISNUMBER(SEARCH("theater/plays", N3971)),"plays",ISNUMBER(SEARCH("theater/spaces", N3971)),"spaces")</f>
        <v>plays</v>
      </c>
      <c r="S3971" s="6">
        <f t="shared" ref="S3971:S4034" si="313">(((J3971/60)/60)/24)+DATE(1970,1,1)</f>
        <v>42601.854699074072</v>
      </c>
      <c r="T3971" s="6">
        <f t="shared" ref="T3971:T4034" si="314">(((I3971/60)/60)/24)+DATE(1970,1,1)</f>
        <v>42611.163194444445</v>
      </c>
    </row>
    <row r="3972" spans="1:20" ht="48" hidden="1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tr">
        <f t="shared" si="312"/>
        <v>theater</v>
      </c>
      <c r="R3972" t="str" cm="1">
        <f t="array" ref="R3972">_xlfn.IFS(ISNUMBER(SEARCH("film &amp; video/television", N3972)),"television",ISNUMBER(SEARCH("film &amp; video/animation", N3972)),"animation",ISNUMBER(SEARCH("film &amp; video/documentary", N3972)),"documentary",ISNUMBER(SEARCH("film &amp; video/drama", N3972)),"drama",ISNUMBER(SEARCH("film &amp; video/science fiction", N3972)),"science fiction",ISNUMBER(SEARCH("film &amp; video/shorts", N3972)),"shorts",ISNUMBER(SEARCH("food/food trucks", N3972)),"food trucks",ISNUMBER(SEARCH("food/restaurants", N3972)),"restaurants",ISNUMBER(SEARCH("food/small batch", N3972)),"small batch",ISNUMBER(SEARCH("games/mobile games", N3972)),"mobile games",ISNUMBER(SEARCH("games/tabletop games", N3972)),"tabletop games",ISNUMBER(SEARCH("games/video games", N3972)),"video games",ISNUMBER(SEARCH("music/classical music", N3972)),"classical music",ISNUMBER(SEARCH("music/electronic music", N3972)),"electronic music",ISNUMBER(SEARCH("music/faith", N3972)),"faith",ISNUMBER(SEARCH("music/indie rock", N3972)),"indie rock",ISNUMBER(SEARCH("music/jazz", N3972)),"jazz",ISNUMBER(SEARCH("music/metal", N3972)),"metal",ISNUMBER(SEARCH("music/pop", N3972)),"pop",ISNUMBER(SEARCH("music/rock", N3972)),"rock",ISNUMBER(SEARCH("music/world music", N3972)),"world music",ISNUMBER(SEARCH("journalism/audio", N3972)),"audio",ISNUMBER(SEARCH("photography/nature", N3972)),"nature",ISNUMBER(SEARCH("photography/people", N3972)),"people",ISNUMBER(SEARCH("photography/photobooks", N3972)),"photobooks",ISNUMBER(SEARCH("photography/places", N3972)),"places",ISNUMBER(SEARCH("publishing/art books", N3972)),"art books",ISNUMBER(SEARCH("publishing/children's books", N3972)),"children's books",ISNUMBER(SEARCH("publishing/fiction", N3972)),"fiction",ISNUMBER(SEARCH("publishing/nonfiction", N3972)),"nonfiction",ISNUMBER(SEARCH("publishing/radio &amp; podcasts", N3972)),"radio &amp; podcasts",ISNUMBER(SEARCH("publishing/translations", N3972)),"translations",ISNUMBER(SEARCH("technology/gadgets", N3972)),"gadgets",ISNUMBER(SEARCH("technology/hardware", N3972)),"hardware",ISNUMBER(SEARCH("technology/makerspaces", N3972)),"makerspaces",ISNUMBER(SEARCH("technology/space exploration", N3972)),"space exploration",ISNUMBER(SEARCH("technology/wearables", N3972)),"wearables",ISNUMBER(SEARCH("technology/web", N3972)),"web",ISNUMBER(SEARCH("theater/musical", N3972)),"musical",ISNUMBER(SEARCH("theater/plays", N3972)),"plays",ISNUMBER(SEARCH("theater/spaces", N3972)),"spaces")</f>
        <v>plays</v>
      </c>
      <c r="S3972" s="6">
        <f t="shared" si="313"/>
        <v>42447.863553240735</v>
      </c>
      <c r="T3972" s="6">
        <f t="shared" si="314"/>
        <v>42477.863553240735</v>
      </c>
    </row>
    <row r="3973" spans="1:20" ht="48" hidden="1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tr">
        <f t="shared" si="312"/>
        <v>theater</v>
      </c>
      <c r="R3973" t="str" cm="1">
        <f t="array" ref="R3973">_xlfn.IFS(ISNUMBER(SEARCH("film &amp; video/television", N3973)),"television",ISNUMBER(SEARCH("film &amp; video/animation", N3973)),"animation",ISNUMBER(SEARCH("film &amp; video/documentary", N3973)),"documentary",ISNUMBER(SEARCH("film &amp; video/drama", N3973)),"drama",ISNUMBER(SEARCH("film &amp; video/science fiction", N3973)),"science fiction",ISNUMBER(SEARCH("film &amp; video/shorts", N3973)),"shorts",ISNUMBER(SEARCH("food/food trucks", N3973)),"food trucks",ISNUMBER(SEARCH("food/restaurants", N3973)),"restaurants",ISNUMBER(SEARCH("food/small batch", N3973)),"small batch",ISNUMBER(SEARCH("games/mobile games", N3973)),"mobile games",ISNUMBER(SEARCH("games/tabletop games", N3973)),"tabletop games",ISNUMBER(SEARCH("games/video games", N3973)),"video games",ISNUMBER(SEARCH("music/classical music", N3973)),"classical music",ISNUMBER(SEARCH("music/electronic music", N3973)),"electronic music",ISNUMBER(SEARCH("music/faith", N3973)),"faith",ISNUMBER(SEARCH("music/indie rock", N3973)),"indie rock",ISNUMBER(SEARCH("music/jazz", N3973)),"jazz",ISNUMBER(SEARCH("music/metal", N3973)),"metal",ISNUMBER(SEARCH("music/pop", N3973)),"pop",ISNUMBER(SEARCH("music/rock", N3973)),"rock",ISNUMBER(SEARCH("music/world music", N3973)),"world music",ISNUMBER(SEARCH("journalism/audio", N3973)),"audio",ISNUMBER(SEARCH("photography/nature", N3973)),"nature",ISNUMBER(SEARCH("photography/people", N3973)),"people",ISNUMBER(SEARCH("photography/photobooks", N3973)),"photobooks",ISNUMBER(SEARCH("photography/places", N3973)),"places",ISNUMBER(SEARCH("publishing/art books", N3973)),"art books",ISNUMBER(SEARCH("publishing/children's books", N3973)),"children's books",ISNUMBER(SEARCH("publishing/fiction", N3973)),"fiction",ISNUMBER(SEARCH("publishing/nonfiction", N3973)),"nonfiction",ISNUMBER(SEARCH("publishing/radio &amp; podcasts", N3973)),"radio &amp; podcasts",ISNUMBER(SEARCH("publishing/translations", N3973)),"translations",ISNUMBER(SEARCH("technology/gadgets", N3973)),"gadgets",ISNUMBER(SEARCH("technology/hardware", N3973)),"hardware",ISNUMBER(SEARCH("technology/makerspaces", N3973)),"makerspaces",ISNUMBER(SEARCH("technology/space exploration", N3973)),"space exploration",ISNUMBER(SEARCH("technology/wearables", N3973)),"wearables",ISNUMBER(SEARCH("technology/web", N3973)),"web",ISNUMBER(SEARCH("theater/musical", N3973)),"musical",ISNUMBER(SEARCH("theater/plays", N3973)),"plays",ISNUMBER(SEARCH("theater/spaces", N3973)),"spaces")</f>
        <v>plays</v>
      </c>
      <c r="S3973" s="6">
        <f t="shared" si="313"/>
        <v>41811.536180555559</v>
      </c>
      <c r="T3973" s="6">
        <f t="shared" si="314"/>
        <v>41841.536180555559</v>
      </c>
    </row>
    <row r="3974" spans="1:20" ht="32" hidden="1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tr">
        <f t="shared" si="312"/>
        <v>theater</v>
      </c>
      <c r="R3974" t="str" cm="1">
        <f t="array" ref="R3974">_xlfn.IFS(ISNUMBER(SEARCH("film &amp; video/television", N3974)),"television",ISNUMBER(SEARCH("film &amp; video/animation", N3974)),"animation",ISNUMBER(SEARCH("film &amp; video/documentary", N3974)),"documentary",ISNUMBER(SEARCH("film &amp; video/drama", N3974)),"drama",ISNUMBER(SEARCH("film &amp; video/science fiction", N3974)),"science fiction",ISNUMBER(SEARCH("film &amp; video/shorts", N3974)),"shorts",ISNUMBER(SEARCH("food/food trucks", N3974)),"food trucks",ISNUMBER(SEARCH("food/restaurants", N3974)),"restaurants",ISNUMBER(SEARCH("food/small batch", N3974)),"small batch",ISNUMBER(SEARCH("games/mobile games", N3974)),"mobile games",ISNUMBER(SEARCH("games/tabletop games", N3974)),"tabletop games",ISNUMBER(SEARCH("games/video games", N3974)),"video games",ISNUMBER(SEARCH("music/classical music", N3974)),"classical music",ISNUMBER(SEARCH("music/electronic music", N3974)),"electronic music",ISNUMBER(SEARCH("music/faith", N3974)),"faith",ISNUMBER(SEARCH("music/indie rock", N3974)),"indie rock",ISNUMBER(SEARCH("music/jazz", N3974)),"jazz",ISNUMBER(SEARCH("music/metal", N3974)),"metal",ISNUMBER(SEARCH("music/pop", N3974)),"pop",ISNUMBER(SEARCH("music/rock", N3974)),"rock",ISNUMBER(SEARCH("music/world music", N3974)),"world music",ISNUMBER(SEARCH("journalism/audio", N3974)),"audio",ISNUMBER(SEARCH("photography/nature", N3974)),"nature",ISNUMBER(SEARCH("photography/people", N3974)),"people",ISNUMBER(SEARCH("photography/photobooks", N3974)),"photobooks",ISNUMBER(SEARCH("photography/places", N3974)),"places",ISNUMBER(SEARCH("publishing/art books", N3974)),"art books",ISNUMBER(SEARCH("publishing/children's books", N3974)),"children's books",ISNUMBER(SEARCH("publishing/fiction", N3974)),"fiction",ISNUMBER(SEARCH("publishing/nonfiction", N3974)),"nonfiction",ISNUMBER(SEARCH("publishing/radio &amp; podcasts", N3974)),"radio &amp; podcasts",ISNUMBER(SEARCH("publishing/translations", N3974)),"translations",ISNUMBER(SEARCH("technology/gadgets", N3974)),"gadgets",ISNUMBER(SEARCH("technology/hardware", N3974)),"hardware",ISNUMBER(SEARCH("technology/makerspaces", N3974)),"makerspaces",ISNUMBER(SEARCH("technology/space exploration", N3974)),"space exploration",ISNUMBER(SEARCH("technology/wearables", N3974)),"wearables",ISNUMBER(SEARCH("technology/web", N3974)),"web",ISNUMBER(SEARCH("theater/musical", N3974)),"musical",ISNUMBER(SEARCH("theater/plays", N3974)),"plays",ISNUMBER(SEARCH("theater/spaces", N3974)),"spaces")</f>
        <v>plays</v>
      </c>
      <c r="S3974" s="6">
        <f t="shared" si="313"/>
        <v>41981.067523148144</v>
      </c>
      <c r="T3974" s="6">
        <f t="shared" si="314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tr">
        <f t="shared" si="312"/>
        <v>theater</v>
      </c>
      <c r="R3975" t="str" cm="1">
        <f t="array" ref="R3975">_xlfn.IFS(ISNUMBER(SEARCH("film &amp; video/television", N3975)),"television",ISNUMBER(SEARCH("film &amp; video/animation", N3975)),"animation",ISNUMBER(SEARCH("film &amp; video/documentary", N3975)),"documentary",ISNUMBER(SEARCH("film &amp; video/drama", N3975)),"drama",ISNUMBER(SEARCH("film &amp; video/science fiction", N3975)),"science fiction",ISNUMBER(SEARCH("film &amp; video/shorts", N3975)),"shorts",ISNUMBER(SEARCH("food/food trucks", N3975)),"food trucks",ISNUMBER(SEARCH("food/restaurants", N3975)),"restaurants",ISNUMBER(SEARCH("food/small batch", N3975)),"small batch",ISNUMBER(SEARCH("games/mobile games", N3975)),"mobile games",ISNUMBER(SEARCH("games/tabletop games", N3975)),"tabletop games",ISNUMBER(SEARCH("games/video games", N3975)),"video games",ISNUMBER(SEARCH("music/classical music", N3975)),"classical music",ISNUMBER(SEARCH("music/electronic music", N3975)),"electronic music",ISNUMBER(SEARCH("music/faith", N3975)),"faith",ISNUMBER(SEARCH("music/indie rock", N3975)),"indie rock",ISNUMBER(SEARCH("music/jazz", N3975)),"jazz",ISNUMBER(SEARCH("music/metal", N3975)),"metal",ISNUMBER(SEARCH("music/pop", N3975)),"pop",ISNUMBER(SEARCH("music/rock", N3975)),"rock",ISNUMBER(SEARCH("music/world music", N3975)),"world music",ISNUMBER(SEARCH("journalism/audio", N3975)),"audio",ISNUMBER(SEARCH("photography/nature", N3975)),"nature",ISNUMBER(SEARCH("photography/people", N3975)),"people",ISNUMBER(SEARCH("photography/photobooks", N3975)),"photobooks",ISNUMBER(SEARCH("photography/places", N3975)),"places",ISNUMBER(SEARCH("publishing/art books", N3975)),"art books",ISNUMBER(SEARCH("publishing/children's books", N3975)),"children's books",ISNUMBER(SEARCH("publishing/fiction", N3975)),"fiction",ISNUMBER(SEARCH("publishing/nonfiction", N3975)),"nonfiction",ISNUMBER(SEARCH("publishing/radio &amp; podcasts", N3975)),"radio &amp; podcasts",ISNUMBER(SEARCH("publishing/translations", N3975)),"translations",ISNUMBER(SEARCH("technology/gadgets", N3975)),"gadgets",ISNUMBER(SEARCH("technology/hardware", N3975)),"hardware",ISNUMBER(SEARCH("technology/makerspaces", N3975)),"makerspaces",ISNUMBER(SEARCH("technology/space exploration", N3975)),"space exploration",ISNUMBER(SEARCH("technology/wearables", N3975)),"wearables",ISNUMBER(SEARCH("technology/web", N3975)),"web",ISNUMBER(SEARCH("theater/musical", N3975)),"musical",ISNUMBER(SEARCH("theater/plays", N3975)),"plays",ISNUMBER(SEARCH("theater/spaces", N3975)),"spaces")</f>
        <v>plays</v>
      </c>
      <c r="S3975" s="6">
        <f t="shared" si="313"/>
        <v>42469.68414351852</v>
      </c>
      <c r="T3975" s="6">
        <f t="shared" si="314"/>
        <v>42499.166666666672</v>
      </c>
    </row>
    <row r="3976" spans="1:20" ht="48" hidden="1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tr">
        <f t="shared" si="312"/>
        <v>theater</v>
      </c>
      <c r="R3976" t="str" cm="1">
        <f t="array" ref="R3976">_xlfn.IFS(ISNUMBER(SEARCH("film &amp; video/television", N3976)),"television",ISNUMBER(SEARCH("film &amp; video/animation", N3976)),"animation",ISNUMBER(SEARCH("film &amp; video/documentary", N3976)),"documentary",ISNUMBER(SEARCH("film &amp; video/drama", N3976)),"drama",ISNUMBER(SEARCH("film &amp; video/science fiction", N3976)),"science fiction",ISNUMBER(SEARCH("film &amp; video/shorts", N3976)),"shorts",ISNUMBER(SEARCH("food/food trucks", N3976)),"food trucks",ISNUMBER(SEARCH("food/restaurants", N3976)),"restaurants",ISNUMBER(SEARCH("food/small batch", N3976)),"small batch",ISNUMBER(SEARCH("games/mobile games", N3976)),"mobile games",ISNUMBER(SEARCH("games/tabletop games", N3976)),"tabletop games",ISNUMBER(SEARCH("games/video games", N3976)),"video games",ISNUMBER(SEARCH("music/classical music", N3976)),"classical music",ISNUMBER(SEARCH("music/electronic music", N3976)),"electronic music",ISNUMBER(SEARCH("music/faith", N3976)),"faith",ISNUMBER(SEARCH("music/indie rock", N3976)),"indie rock",ISNUMBER(SEARCH("music/jazz", N3976)),"jazz",ISNUMBER(SEARCH("music/metal", N3976)),"metal",ISNUMBER(SEARCH("music/pop", N3976)),"pop",ISNUMBER(SEARCH("music/rock", N3976)),"rock",ISNUMBER(SEARCH("music/world music", N3976)),"world music",ISNUMBER(SEARCH("journalism/audio", N3976)),"audio",ISNUMBER(SEARCH("photography/nature", N3976)),"nature",ISNUMBER(SEARCH("photography/people", N3976)),"people",ISNUMBER(SEARCH("photography/photobooks", N3976)),"photobooks",ISNUMBER(SEARCH("photography/places", N3976)),"places",ISNUMBER(SEARCH("publishing/art books", N3976)),"art books",ISNUMBER(SEARCH("publishing/children's books", N3976)),"children's books",ISNUMBER(SEARCH("publishing/fiction", N3976)),"fiction",ISNUMBER(SEARCH("publishing/nonfiction", N3976)),"nonfiction",ISNUMBER(SEARCH("publishing/radio &amp; podcasts", N3976)),"radio &amp; podcasts",ISNUMBER(SEARCH("publishing/translations", N3976)),"translations",ISNUMBER(SEARCH("technology/gadgets", N3976)),"gadgets",ISNUMBER(SEARCH("technology/hardware", N3976)),"hardware",ISNUMBER(SEARCH("technology/makerspaces", N3976)),"makerspaces",ISNUMBER(SEARCH("technology/space exploration", N3976)),"space exploration",ISNUMBER(SEARCH("technology/wearables", N3976)),"wearables",ISNUMBER(SEARCH("technology/web", N3976)),"web",ISNUMBER(SEARCH("theater/musical", N3976)),"musical",ISNUMBER(SEARCH("theater/plays", N3976)),"plays",ISNUMBER(SEARCH("theater/spaces", N3976)),"spaces")</f>
        <v>plays</v>
      </c>
      <c r="S3976" s="6">
        <f t="shared" si="313"/>
        <v>42493.546851851846</v>
      </c>
      <c r="T3976" s="6">
        <f t="shared" si="314"/>
        <v>42523.546851851846</v>
      </c>
    </row>
    <row r="3977" spans="1:20" ht="48" hidden="1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v>0</v>
      </c>
      <c r="Q3977" t="str">
        <f t="shared" si="312"/>
        <v>theater</v>
      </c>
      <c r="R3977" t="str" cm="1">
        <f t="array" ref="R3977">_xlfn.IFS(ISNUMBER(SEARCH("film &amp; video/television", N3977)),"television",ISNUMBER(SEARCH("film &amp; video/animation", N3977)),"animation",ISNUMBER(SEARCH("film &amp; video/documentary", N3977)),"documentary",ISNUMBER(SEARCH("film &amp; video/drama", N3977)),"drama",ISNUMBER(SEARCH("film &amp; video/science fiction", N3977)),"science fiction",ISNUMBER(SEARCH("film &amp; video/shorts", N3977)),"shorts",ISNUMBER(SEARCH("food/food trucks", N3977)),"food trucks",ISNUMBER(SEARCH("food/restaurants", N3977)),"restaurants",ISNUMBER(SEARCH("food/small batch", N3977)),"small batch",ISNUMBER(SEARCH("games/mobile games", N3977)),"mobile games",ISNUMBER(SEARCH("games/tabletop games", N3977)),"tabletop games",ISNUMBER(SEARCH("games/video games", N3977)),"video games",ISNUMBER(SEARCH("music/classical music", N3977)),"classical music",ISNUMBER(SEARCH("music/electronic music", N3977)),"electronic music",ISNUMBER(SEARCH("music/faith", N3977)),"faith",ISNUMBER(SEARCH("music/indie rock", N3977)),"indie rock",ISNUMBER(SEARCH("music/jazz", N3977)),"jazz",ISNUMBER(SEARCH("music/metal", N3977)),"metal",ISNUMBER(SEARCH("music/pop", N3977)),"pop",ISNUMBER(SEARCH("music/rock", N3977)),"rock",ISNUMBER(SEARCH("music/world music", N3977)),"world music",ISNUMBER(SEARCH("journalism/audio", N3977)),"audio",ISNUMBER(SEARCH("photography/nature", N3977)),"nature",ISNUMBER(SEARCH("photography/people", N3977)),"people",ISNUMBER(SEARCH("photography/photobooks", N3977)),"photobooks",ISNUMBER(SEARCH("photography/places", N3977)),"places",ISNUMBER(SEARCH("publishing/art books", N3977)),"art books",ISNUMBER(SEARCH("publishing/children's books", N3977)),"children's books",ISNUMBER(SEARCH("publishing/fiction", N3977)),"fiction",ISNUMBER(SEARCH("publishing/nonfiction", N3977)),"nonfiction",ISNUMBER(SEARCH("publishing/radio &amp; podcasts", N3977)),"radio &amp; podcasts",ISNUMBER(SEARCH("publishing/translations", N3977)),"translations",ISNUMBER(SEARCH("technology/gadgets", N3977)),"gadgets",ISNUMBER(SEARCH("technology/hardware", N3977)),"hardware",ISNUMBER(SEARCH("technology/makerspaces", N3977)),"makerspaces",ISNUMBER(SEARCH("technology/space exploration", N3977)),"space exploration",ISNUMBER(SEARCH("technology/wearables", N3977)),"wearables",ISNUMBER(SEARCH("technology/web", N3977)),"web",ISNUMBER(SEARCH("theater/musical", N3977)),"musical",ISNUMBER(SEARCH("theater/plays", N3977)),"plays",ISNUMBER(SEARCH("theater/spaces", N3977)),"spaces")</f>
        <v>plays</v>
      </c>
      <c r="S3977" s="6">
        <f t="shared" si="313"/>
        <v>42534.866875</v>
      </c>
      <c r="T3977" s="6">
        <f t="shared" si="314"/>
        <v>42564.866875</v>
      </c>
    </row>
    <row r="3978" spans="1:20" ht="48" hidden="1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tr">
        <f t="shared" si="312"/>
        <v>theater</v>
      </c>
      <c r="R3978" t="str" cm="1">
        <f t="array" ref="R3978">_xlfn.IFS(ISNUMBER(SEARCH("film &amp; video/television", N3978)),"television",ISNUMBER(SEARCH("film &amp; video/animation", N3978)),"animation",ISNUMBER(SEARCH("film &amp; video/documentary", N3978)),"documentary",ISNUMBER(SEARCH("film &amp; video/drama", N3978)),"drama",ISNUMBER(SEARCH("film &amp; video/science fiction", N3978)),"science fiction",ISNUMBER(SEARCH("film &amp; video/shorts", N3978)),"shorts",ISNUMBER(SEARCH("food/food trucks", N3978)),"food trucks",ISNUMBER(SEARCH("food/restaurants", N3978)),"restaurants",ISNUMBER(SEARCH("food/small batch", N3978)),"small batch",ISNUMBER(SEARCH("games/mobile games", N3978)),"mobile games",ISNUMBER(SEARCH("games/tabletop games", N3978)),"tabletop games",ISNUMBER(SEARCH("games/video games", N3978)),"video games",ISNUMBER(SEARCH("music/classical music", N3978)),"classical music",ISNUMBER(SEARCH("music/electronic music", N3978)),"electronic music",ISNUMBER(SEARCH("music/faith", N3978)),"faith",ISNUMBER(SEARCH("music/indie rock", N3978)),"indie rock",ISNUMBER(SEARCH("music/jazz", N3978)),"jazz",ISNUMBER(SEARCH("music/metal", N3978)),"metal",ISNUMBER(SEARCH("music/pop", N3978)),"pop",ISNUMBER(SEARCH("music/rock", N3978)),"rock",ISNUMBER(SEARCH("music/world music", N3978)),"world music",ISNUMBER(SEARCH("journalism/audio", N3978)),"audio",ISNUMBER(SEARCH("photography/nature", N3978)),"nature",ISNUMBER(SEARCH("photography/people", N3978)),"people",ISNUMBER(SEARCH("photography/photobooks", N3978)),"photobooks",ISNUMBER(SEARCH("photography/places", N3978)),"places",ISNUMBER(SEARCH("publishing/art books", N3978)),"art books",ISNUMBER(SEARCH("publishing/children's books", N3978)),"children's books",ISNUMBER(SEARCH("publishing/fiction", N3978)),"fiction",ISNUMBER(SEARCH("publishing/nonfiction", N3978)),"nonfiction",ISNUMBER(SEARCH("publishing/radio &amp; podcasts", N3978)),"radio &amp; podcasts",ISNUMBER(SEARCH("publishing/translations", N3978)),"translations",ISNUMBER(SEARCH("technology/gadgets", N3978)),"gadgets",ISNUMBER(SEARCH("technology/hardware", N3978)),"hardware",ISNUMBER(SEARCH("technology/makerspaces", N3978)),"makerspaces",ISNUMBER(SEARCH("technology/space exploration", N3978)),"space exploration",ISNUMBER(SEARCH("technology/wearables", N3978)),"wearables",ISNUMBER(SEARCH("technology/web", N3978)),"web",ISNUMBER(SEARCH("theater/musical", N3978)),"musical",ISNUMBER(SEARCH("theater/plays", N3978)),"plays",ISNUMBER(SEARCH("theater/spaces", N3978)),"spaces")</f>
        <v>plays</v>
      </c>
      <c r="S3978" s="6">
        <f t="shared" si="313"/>
        <v>41830.858344907407</v>
      </c>
      <c r="T3978" s="6">
        <f t="shared" si="314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tr">
        <f t="shared" si="312"/>
        <v>theater</v>
      </c>
      <c r="R3979" t="str" cm="1">
        <f t="array" ref="R3979">_xlfn.IFS(ISNUMBER(SEARCH("film &amp; video/television", N3979)),"television",ISNUMBER(SEARCH("film &amp; video/animation", N3979)),"animation",ISNUMBER(SEARCH("film &amp; video/documentary", N3979)),"documentary",ISNUMBER(SEARCH("film &amp; video/drama", N3979)),"drama",ISNUMBER(SEARCH("film &amp; video/science fiction", N3979)),"science fiction",ISNUMBER(SEARCH("film &amp; video/shorts", N3979)),"shorts",ISNUMBER(SEARCH("food/food trucks", N3979)),"food trucks",ISNUMBER(SEARCH("food/restaurants", N3979)),"restaurants",ISNUMBER(SEARCH("food/small batch", N3979)),"small batch",ISNUMBER(SEARCH("games/mobile games", N3979)),"mobile games",ISNUMBER(SEARCH("games/tabletop games", N3979)),"tabletop games",ISNUMBER(SEARCH("games/video games", N3979)),"video games",ISNUMBER(SEARCH("music/classical music", N3979)),"classical music",ISNUMBER(SEARCH("music/electronic music", N3979)),"electronic music",ISNUMBER(SEARCH("music/faith", N3979)),"faith",ISNUMBER(SEARCH("music/indie rock", N3979)),"indie rock",ISNUMBER(SEARCH("music/jazz", N3979)),"jazz",ISNUMBER(SEARCH("music/metal", N3979)),"metal",ISNUMBER(SEARCH("music/pop", N3979)),"pop",ISNUMBER(SEARCH("music/rock", N3979)),"rock",ISNUMBER(SEARCH("music/world music", N3979)),"world music",ISNUMBER(SEARCH("journalism/audio", N3979)),"audio",ISNUMBER(SEARCH("photography/nature", N3979)),"nature",ISNUMBER(SEARCH("photography/people", N3979)),"people",ISNUMBER(SEARCH("photography/photobooks", N3979)),"photobooks",ISNUMBER(SEARCH("photography/places", N3979)),"places",ISNUMBER(SEARCH("publishing/art books", N3979)),"art books",ISNUMBER(SEARCH("publishing/children's books", N3979)),"children's books",ISNUMBER(SEARCH("publishing/fiction", N3979)),"fiction",ISNUMBER(SEARCH("publishing/nonfiction", N3979)),"nonfiction",ISNUMBER(SEARCH("publishing/radio &amp; podcasts", N3979)),"radio &amp; podcasts",ISNUMBER(SEARCH("publishing/translations", N3979)),"translations",ISNUMBER(SEARCH("technology/gadgets", N3979)),"gadgets",ISNUMBER(SEARCH("technology/hardware", N3979)),"hardware",ISNUMBER(SEARCH("technology/makerspaces", N3979)),"makerspaces",ISNUMBER(SEARCH("technology/space exploration", N3979)),"space exploration",ISNUMBER(SEARCH("technology/wearables", N3979)),"wearables",ISNUMBER(SEARCH("technology/web", N3979)),"web",ISNUMBER(SEARCH("theater/musical", N3979)),"musical",ISNUMBER(SEARCH("theater/plays", N3979)),"plays",ISNUMBER(SEARCH("theater/spaces", N3979)),"spaces")</f>
        <v>plays</v>
      </c>
      <c r="S3979" s="6">
        <f t="shared" si="313"/>
        <v>42543.788564814815</v>
      </c>
      <c r="T3979" s="6">
        <f t="shared" si="314"/>
        <v>42573.788564814815</v>
      </c>
    </row>
    <row r="3980" spans="1:20" ht="48" hidden="1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tr">
        <f t="shared" si="312"/>
        <v>theater</v>
      </c>
      <c r="R3980" t="str" cm="1">
        <f t="array" ref="R3980">_xlfn.IFS(ISNUMBER(SEARCH("film &amp; video/television", N3980)),"television",ISNUMBER(SEARCH("film &amp; video/animation", N3980)),"animation",ISNUMBER(SEARCH("film &amp; video/documentary", N3980)),"documentary",ISNUMBER(SEARCH("film &amp; video/drama", N3980)),"drama",ISNUMBER(SEARCH("film &amp; video/science fiction", N3980)),"science fiction",ISNUMBER(SEARCH("film &amp; video/shorts", N3980)),"shorts",ISNUMBER(SEARCH("food/food trucks", N3980)),"food trucks",ISNUMBER(SEARCH("food/restaurants", N3980)),"restaurants",ISNUMBER(SEARCH("food/small batch", N3980)),"small batch",ISNUMBER(SEARCH("games/mobile games", N3980)),"mobile games",ISNUMBER(SEARCH("games/tabletop games", N3980)),"tabletop games",ISNUMBER(SEARCH("games/video games", N3980)),"video games",ISNUMBER(SEARCH("music/classical music", N3980)),"classical music",ISNUMBER(SEARCH("music/electronic music", N3980)),"electronic music",ISNUMBER(SEARCH("music/faith", N3980)),"faith",ISNUMBER(SEARCH("music/indie rock", N3980)),"indie rock",ISNUMBER(SEARCH("music/jazz", N3980)),"jazz",ISNUMBER(SEARCH("music/metal", N3980)),"metal",ISNUMBER(SEARCH("music/pop", N3980)),"pop",ISNUMBER(SEARCH("music/rock", N3980)),"rock",ISNUMBER(SEARCH("music/world music", N3980)),"world music",ISNUMBER(SEARCH("journalism/audio", N3980)),"audio",ISNUMBER(SEARCH("photography/nature", N3980)),"nature",ISNUMBER(SEARCH("photography/people", N3980)),"people",ISNUMBER(SEARCH("photography/photobooks", N3980)),"photobooks",ISNUMBER(SEARCH("photography/places", N3980)),"places",ISNUMBER(SEARCH("publishing/art books", N3980)),"art books",ISNUMBER(SEARCH("publishing/children's books", N3980)),"children's books",ISNUMBER(SEARCH("publishing/fiction", N3980)),"fiction",ISNUMBER(SEARCH("publishing/nonfiction", N3980)),"nonfiction",ISNUMBER(SEARCH("publishing/radio &amp; podcasts", N3980)),"radio &amp; podcasts",ISNUMBER(SEARCH("publishing/translations", N3980)),"translations",ISNUMBER(SEARCH("technology/gadgets", N3980)),"gadgets",ISNUMBER(SEARCH("technology/hardware", N3980)),"hardware",ISNUMBER(SEARCH("technology/makerspaces", N3980)),"makerspaces",ISNUMBER(SEARCH("technology/space exploration", N3980)),"space exploration",ISNUMBER(SEARCH("technology/wearables", N3980)),"wearables",ISNUMBER(SEARCH("technology/web", N3980)),"web",ISNUMBER(SEARCH("theater/musical", N3980)),"musical",ISNUMBER(SEARCH("theater/plays", N3980)),"plays",ISNUMBER(SEARCH("theater/spaces", N3980)),"spaces")</f>
        <v>plays</v>
      </c>
      <c r="S3980" s="6">
        <f t="shared" si="313"/>
        <v>41975.642974537041</v>
      </c>
      <c r="T3980" s="6">
        <f t="shared" si="314"/>
        <v>42035.642974537041</v>
      </c>
    </row>
    <row r="3981" spans="1:20" ht="48" hidden="1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tr">
        <f t="shared" si="312"/>
        <v>theater</v>
      </c>
      <c r="R3981" t="str" cm="1">
        <f t="array" ref="R3981">_xlfn.IFS(ISNUMBER(SEARCH("film &amp; video/television", N3981)),"television",ISNUMBER(SEARCH("film &amp; video/animation", N3981)),"animation",ISNUMBER(SEARCH("film &amp; video/documentary", N3981)),"documentary",ISNUMBER(SEARCH("film &amp; video/drama", N3981)),"drama",ISNUMBER(SEARCH("film &amp; video/science fiction", N3981)),"science fiction",ISNUMBER(SEARCH("film &amp; video/shorts", N3981)),"shorts",ISNUMBER(SEARCH("food/food trucks", N3981)),"food trucks",ISNUMBER(SEARCH("food/restaurants", N3981)),"restaurants",ISNUMBER(SEARCH("food/small batch", N3981)),"small batch",ISNUMBER(SEARCH("games/mobile games", N3981)),"mobile games",ISNUMBER(SEARCH("games/tabletop games", N3981)),"tabletop games",ISNUMBER(SEARCH("games/video games", N3981)),"video games",ISNUMBER(SEARCH("music/classical music", N3981)),"classical music",ISNUMBER(SEARCH("music/electronic music", N3981)),"electronic music",ISNUMBER(SEARCH("music/faith", N3981)),"faith",ISNUMBER(SEARCH("music/indie rock", N3981)),"indie rock",ISNUMBER(SEARCH("music/jazz", N3981)),"jazz",ISNUMBER(SEARCH("music/metal", N3981)),"metal",ISNUMBER(SEARCH("music/pop", N3981)),"pop",ISNUMBER(SEARCH("music/rock", N3981)),"rock",ISNUMBER(SEARCH("music/world music", N3981)),"world music",ISNUMBER(SEARCH("journalism/audio", N3981)),"audio",ISNUMBER(SEARCH("photography/nature", N3981)),"nature",ISNUMBER(SEARCH("photography/people", N3981)),"people",ISNUMBER(SEARCH("photography/photobooks", N3981)),"photobooks",ISNUMBER(SEARCH("photography/places", N3981)),"places",ISNUMBER(SEARCH("publishing/art books", N3981)),"art books",ISNUMBER(SEARCH("publishing/children's books", N3981)),"children's books",ISNUMBER(SEARCH("publishing/fiction", N3981)),"fiction",ISNUMBER(SEARCH("publishing/nonfiction", N3981)),"nonfiction",ISNUMBER(SEARCH("publishing/radio &amp; podcasts", N3981)),"radio &amp; podcasts",ISNUMBER(SEARCH("publishing/translations", N3981)),"translations",ISNUMBER(SEARCH("technology/gadgets", N3981)),"gadgets",ISNUMBER(SEARCH("technology/hardware", N3981)),"hardware",ISNUMBER(SEARCH("technology/makerspaces", N3981)),"makerspaces",ISNUMBER(SEARCH("technology/space exploration", N3981)),"space exploration",ISNUMBER(SEARCH("technology/wearables", N3981)),"wearables",ISNUMBER(SEARCH("technology/web", N3981)),"web",ISNUMBER(SEARCH("theater/musical", N3981)),"musical",ISNUMBER(SEARCH("theater/plays", N3981)),"plays",ISNUMBER(SEARCH("theater/spaces", N3981)),"spaces")</f>
        <v>plays</v>
      </c>
      <c r="S3981" s="6">
        <f t="shared" si="313"/>
        <v>42069.903437500005</v>
      </c>
      <c r="T3981" s="6">
        <f t="shared" si="314"/>
        <v>42092.833333333328</v>
      </c>
    </row>
    <row r="3982" spans="1:20" ht="48" hidden="1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tr">
        <f t="shared" si="312"/>
        <v>theater</v>
      </c>
      <c r="R3982" t="str" cm="1">
        <f t="array" ref="R3982">_xlfn.IFS(ISNUMBER(SEARCH("film &amp; video/television", N3982)),"television",ISNUMBER(SEARCH("film &amp; video/animation", N3982)),"animation",ISNUMBER(SEARCH("film &amp; video/documentary", N3982)),"documentary",ISNUMBER(SEARCH("film &amp; video/drama", N3982)),"drama",ISNUMBER(SEARCH("film &amp; video/science fiction", N3982)),"science fiction",ISNUMBER(SEARCH("film &amp; video/shorts", N3982)),"shorts",ISNUMBER(SEARCH("food/food trucks", N3982)),"food trucks",ISNUMBER(SEARCH("food/restaurants", N3982)),"restaurants",ISNUMBER(SEARCH("food/small batch", N3982)),"small batch",ISNUMBER(SEARCH("games/mobile games", N3982)),"mobile games",ISNUMBER(SEARCH("games/tabletop games", N3982)),"tabletop games",ISNUMBER(SEARCH("games/video games", N3982)),"video games",ISNUMBER(SEARCH("music/classical music", N3982)),"classical music",ISNUMBER(SEARCH("music/electronic music", N3982)),"electronic music",ISNUMBER(SEARCH("music/faith", N3982)),"faith",ISNUMBER(SEARCH("music/indie rock", N3982)),"indie rock",ISNUMBER(SEARCH("music/jazz", N3982)),"jazz",ISNUMBER(SEARCH("music/metal", N3982)),"metal",ISNUMBER(SEARCH("music/pop", N3982)),"pop",ISNUMBER(SEARCH("music/rock", N3982)),"rock",ISNUMBER(SEARCH("music/world music", N3982)),"world music",ISNUMBER(SEARCH("journalism/audio", N3982)),"audio",ISNUMBER(SEARCH("photography/nature", N3982)),"nature",ISNUMBER(SEARCH("photography/people", N3982)),"people",ISNUMBER(SEARCH("photography/photobooks", N3982)),"photobooks",ISNUMBER(SEARCH("photography/places", N3982)),"places",ISNUMBER(SEARCH("publishing/art books", N3982)),"art books",ISNUMBER(SEARCH("publishing/children's books", N3982)),"children's books",ISNUMBER(SEARCH("publishing/fiction", N3982)),"fiction",ISNUMBER(SEARCH("publishing/nonfiction", N3982)),"nonfiction",ISNUMBER(SEARCH("publishing/radio &amp; podcasts", N3982)),"radio &amp; podcasts",ISNUMBER(SEARCH("publishing/translations", N3982)),"translations",ISNUMBER(SEARCH("technology/gadgets", N3982)),"gadgets",ISNUMBER(SEARCH("technology/hardware", N3982)),"hardware",ISNUMBER(SEARCH("technology/makerspaces", N3982)),"makerspaces",ISNUMBER(SEARCH("technology/space exploration", N3982)),"space exploration",ISNUMBER(SEARCH("technology/wearables", N3982)),"wearables",ISNUMBER(SEARCH("technology/web", N3982)),"web",ISNUMBER(SEARCH("theater/musical", N3982)),"musical",ISNUMBER(SEARCH("theater/plays", N3982)),"plays",ISNUMBER(SEARCH("theater/spaces", N3982)),"spaces")</f>
        <v>plays</v>
      </c>
      <c r="S3982" s="6">
        <f t="shared" si="313"/>
        <v>41795.598923611113</v>
      </c>
      <c r="T3982" s="6">
        <f t="shared" si="314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tr">
        <f t="shared" si="312"/>
        <v>theater</v>
      </c>
      <c r="R3983" t="str" cm="1">
        <f t="array" ref="R3983">_xlfn.IFS(ISNUMBER(SEARCH("film &amp; video/television", N3983)),"television",ISNUMBER(SEARCH("film &amp; video/animation", N3983)),"animation",ISNUMBER(SEARCH("film &amp; video/documentary", N3983)),"documentary",ISNUMBER(SEARCH("film &amp; video/drama", N3983)),"drama",ISNUMBER(SEARCH("film &amp; video/science fiction", N3983)),"science fiction",ISNUMBER(SEARCH("film &amp; video/shorts", N3983)),"shorts",ISNUMBER(SEARCH("food/food trucks", N3983)),"food trucks",ISNUMBER(SEARCH("food/restaurants", N3983)),"restaurants",ISNUMBER(SEARCH("food/small batch", N3983)),"small batch",ISNUMBER(SEARCH("games/mobile games", N3983)),"mobile games",ISNUMBER(SEARCH("games/tabletop games", N3983)),"tabletop games",ISNUMBER(SEARCH("games/video games", N3983)),"video games",ISNUMBER(SEARCH("music/classical music", N3983)),"classical music",ISNUMBER(SEARCH("music/electronic music", N3983)),"electronic music",ISNUMBER(SEARCH("music/faith", N3983)),"faith",ISNUMBER(SEARCH("music/indie rock", N3983)),"indie rock",ISNUMBER(SEARCH("music/jazz", N3983)),"jazz",ISNUMBER(SEARCH("music/metal", N3983)),"metal",ISNUMBER(SEARCH("music/pop", N3983)),"pop",ISNUMBER(SEARCH("music/rock", N3983)),"rock",ISNUMBER(SEARCH("music/world music", N3983)),"world music",ISNUMBER(SEARCH("journalism/audio", N3983)),"audio",ISNUMBER(SEARCH("photography/nature", N3983)),"nature",ISNUMBER(SEARCH("photography/people", N3983)),"people",ISNUMBER(SEARCH("photography/photobooks", N3983)),"photobooks",ISNUMBER(SEARCH("photography/places", N3983)),"places",ISNUMBER(SEARCH("publishing/art books", N3983)),"art books",ISNUMBER(SEARCH("publishing/children's books", N3983)),"children's books",ISNUMBER(SEARCH("publishing/fiction", N3983)),"fiction",ISNUMBER(SEARCH("publishing/nonfiction", N3983)),"nonfiction",ISNUMBER(SEARCH("publishing/radio &amp; podcasts", N3983)),"radio &amp; podcasts",ISNUMBER(SEARCH("publishing/translations", N3983)),"translations",ISNUMBER(SEARCH("technology/gadgets", N3983)),"gadgets",ISNUMBER(SEARCH("technology/hardware", N3983)),"hardware",ISNUMBER(SEARCH("technology/makerspaces", N3983)),"makerspaces",ISNUMBER(SEARCH("technology/space exploration", N3983)),"space exploration",ISNUMBER(SEARCH("technology/wearables", N3983)),"wearables",ISNUMBER(SEARCH("technology/web", N3983)),"web",ISNUMBER(SEARCH("theater/musical", N3983)),"musical",ISNUMBER(SEARCH("theater/plays", N3983)),"plays",ISNUMBER(SEARCH("theater/spaces", N3983)),"spaces")</f>
        <v>plays</v>
      </c>
      <c r="S3983" s="6">
        <f t="shared" si="313"/>
        <v>42508.179965277777</v>
      </c>
      <c r="T3983" s="6">
        <f t="shared" si="314"/>
        <v>42568.179965277777</v>
      </c>
    </row>
    <row r="3984" spans="1:20" ht="64" hidden="1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tr" cm="1">
        <f t="array" ref="R3984">_xlfn.IFS(ISNUMBER(SEARCH("film &amp; video/television", N3984)),"television",ISNUMBER(SEARCH("film &amp; video/animation", N3984)),"animation",ISNUMBER(SEARCH("film &amp; video/documentary", N3984)),"documentary",ISNUMBER(SEARCH("film &amp; video/drama", N3984)),"drama",ISNUMBER(SEARCH("film &amp; video/science fiction", N3984)),"science fiction",ISNUMBER(SEARCH("film &amp; video/shorts", N3984)),"shorts",ISNUMBER(SEARCH("food/food trucks", N3984)),"food trucks",ISNUMBER(SEARCH("food/restaurants", N3984)),"restaurants",ISNUMBER(SEARCH("food/small batch", N3984)),"small batch",ISNUMBER(SEARCH("games/mobile games", N3984)),"mobile games",ISNUMBER(SEARCH("games/tabletop games", N3984)),"tabletop games",ISNUMBER(SEARCH("games/video games", N3984)),"video games",ISNUMBER(SEARCH("music/classical music", N3984)),"classical music",ISNUMBER(SEARCH("music/electronic music", N3984)),"electronic music",ISNUMBER(SEARCH("music/faith", N3984)),"faith",ISNUMBER(SEARCH("music/indie rock", N3984)),"indie rock",ISNUMBER(SEARCH("music/jazz", N3984)),"jazz",ISNUMBER(SEARCH("music/metal", N3984)),"metal",ISNUMBER(SEARCH("music/pop", N3984)),"pop",ISNUMBER(SEARCH("music/rock", N3984)),"rock",ISNUMBER(SEARCH("music/world music", N3984)),"world music",ISNUMBER(SEARCH("journalism/audio", N3984)),"audio",ISNUMBER(SEARCH("photography/nature", N3984)),"nature",ISNUMBER(SEARCH("photography/people", N3984)),"people",ISNUMBER(SEARCH("photography/photobooks", N3984)),"photobooks",ISNUMBER(SEARCH("photography/places", N3984)),"places",ISNUMBER(SEARCH("publishing/art books", N3984)),"art books",ISNUMBER(SEARCH("publishing/children's books", N3984)),"children's books",ISNUMBER(SEARCH("publishing/fiction", N3984)),"fiction",ISNUMBER(SEARCH("publishing/nonfiction", N3984)),"nonfiction",ISNUMBER(SEARCH("publishing/radio &amp; podcasts", N3984)),"radio &amp; podcasts",ISNUMBER(SEARCH("publishing/translations", N3984)),"translations",ISNUMBER(SEARCH("technology/gadgets", N3984)),"gadgets",ISNUMBER(SEARCH("technology/hardware", N3984)),"hardware",ISNUMBER(SEARCH("technology/makerspaces", N3984)),"makerspaces",ISNUMBER(SEARCH("technology/space exploration", N3984)),"space exploration",ISNUMBER(SEARCH("technology/wearables", N3984)),"wearables",ISNUMBER(SEARCH("technology/web", N3984)),"web",ISNUMBER(SEARCH("theater/musical", N3984)),"musical",ISNUMBER(SEARCH("theater/plays", N3984)),"plays",ISNUMBER(SEARCH("theater/spaces", N3984)),"spaces")</f>
        <v>plays</v>
      </c>
      <c r="S3984" s="6">
        <f t="shared" si="313"/>
        <v>42132.809953703705</v>
      </c>
      <c r="T3984" s="6">
        <f t="shared" si="314"/>
        <v>42192.809953703705</v>
      </c>
    </row>
    <row r="3985" spans="1:20" ht="48" hidden="1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tr">
        <f t="shared" si="312"/>
        <v>theater</v>
      </c>
      <c r="R3985" t="str" cm="1">
        <f t="array" ref="R3985">_xlfn.IFS(ISNUMBER(SEARCH("film &amp; video/television", N3985)),"television",ISNUMBER(SEARCH("film &amp; video/animation", N3985)),"animation",ISNUMBER(SEARCH("film &amp; video/documentary", N3985)),"documentary",ISNUMBER(SEARCH("film &amp; video/drama", N3985)),"drama",ISNUMBER(SEARCH("film &amp; video/science fiction", N3985)),"science fiction",ISNUMBER(SEARCH("film &amp; video/shorts", N3985)),"shorts",ISNUMBER(SEARCH("food/food trucks", N3985)),"food trucks",ISNUMBER(SEARCH("food/restaurants", N3985)),"restaurants",ISNUMBER(SEARCH("food/small batch", N3985)),"small batch",ISNUMBER(SEARCH("games/mobile games", N3985)),"mobile games",ISNUMBER(SEARCH("games/tabletop games", N3985)),"tabletop games",ISNUMBER(SEARCH("games/video games", N3985)),"video games",ISNUMBER(SEARCH("music/classical music", N3985)),"classical music",ISNUMBER(SEARCH("music/electronic music", N3985)),"electronic music",ISNUMBER(SEARCH("music/faith", N3985)),"faith",ISNUMBER(SEARCH("music/indie rock", N3985)),"indie rock",ISNUMBER(SEARCH("music/jazz", N3985)),"jazz",ISNUMBER(SEARCH("music/metal", N3985)),"metal",ISNUMBER(SEARCH("music/pop", N3985)),"pop",ISNUMBER(SEARCH("music/rock", N3985)),"rock",ISNUMBER(SEARCH("music/world music", N3985)),"world music",ISNUMBER(SEARCH("journalism/audio", N3985)),"audio",ISNUMBER(SEARCH("photography/nature", N3985)),"nature",ISNUMBER(SEARCH("photography/people", N3985)),"people",ISNUMBER(SEARCH("photography/photobooks", N3985)),"photobooks",ISNUMBER(SEARCH("photography/places", N3985)),"places",ISNUMBER(SEARCH("publishing/art books", N3985)),"art books",ISNUMBER(SEARCH("publishing/children's books", N3985)),"children's books",ISNUMBER(SEARCH("publishing/fiction", N3985)),"fiction",ISNUMBER(SEARCH("publishing/nonfiction", N3985)),"nonfiction",ISNUMBER(SEARCH("publishing/radio &amp; podcasts", N3985)),"radio &amp; podcasts",ISNUMBER(SEARCH("publishing/translations", N3985)),"translations",ISNUMBER(SEARCH("technology/gadgets", N3985)),"gadgets",ISNUMBER(SEARCH("technology/hardware", N3985)),"hardware",ISNUMBER(SEARCH("technology/makerspaces", N3985)),"makerspaces",ISNUMBER(SEARCH("technology/space exploration", N3985)),"space exploration",ISNUMBER(SEARCH("technology/wearables", N3985)),"wearables",ISNUMBER(SEARCH("technology/web", N3985)),"web",ISNUMBER(SEARCH("theater/musical", N3985)),"musical",ISNUMBER(SEARCH("theater/plays", N3985)),"plays",ISNUMBER(SEARCH("theater/spaces", N3985)),"spaces")</f>
        <v>plays</v>
      </c>
      <c r="S3985" s="6">
        <f t="shared" si="313"/>
        <v>41747.86986111111</v>
      </c>
      <c r="T3985" s="6">
        <f t="shared" si="314"/>
        <v>41779.290972222225</v>
      </c>
    </row>
    <row r="3986" spans="1:20" ht="48" hidden="1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tr">
        <f t="shared" si="312"/>
        <v>theater</v>
      </c>
      <c r="R3986" t="str" cm="1">
        <f t="array" ref="R3986">_xlfn.IFS(ISNUMBER(SEARCH("film &amp; video/television", N3986)),"television",ISNUMBER(SEARCH("film &amp; video/animation", N3986)),"animation",ISNUMBER(SEARCH("film &amp; video/documentary", N3986)),"documentary",ISNUMBER(SEARCH("film &amp; video/drama", N3986)),"drama",ISNUMBER(SEARCH("film &amp; video/science fiction", N3986)),"science fiction",ISNUMBER(SEARCH("film &amp; video/shorts", N3986)),"shorts",ISNUMBER(SEARCH("food/food trucks", N3986)),"food trucks",ISNUMBER(SEARCH("food/restaurants", N3986)),"restaurants",ISNUMBER(SEARCH("food/small batch", N3986)),"small batch",ISNUMBER(SEARCH("games/mobile games", N3986)),"mobile games",ISNUMBER(SEARCH("games/tabletop games", N3986)),"tabletop games",ISNUMBER(SEARCH("games/video games", N3986)),"video games",ISNUMBER(SEARCH("music/classical music", N3986)),"classical music",ISNUMBER(SEARCH("music/electronic music", N3986)),"electronic music",ISNUMBER(SEARCH("music/faith", N3986)),"faith",ISNUMBER(SEARCH("music/indie rock", N3986)),"indie rock",ISNUMBER(SEARCH("music/jazz", N3986)),"jazz",ISNUMBER(SEARCH("music/metal", N3986)),"metal",ISNUMBER(SEARCH("music/pop", N3986)),"pop",ISNUMBER(SEARCH("music/rock", N3986)),"rock",ISNUMBER(SEARCH("music/world music", N3986)),"world music",ISNUMBER(SEARCH("journalism/audio", N3986)),"audio",ISNUMBER(SEARCH("photography/nature", N3986)),"nature",ISNUMBER(SEARCH("photography/people", N3986)),"people",ISNUMBER(SEARCH("photography/photobooks", N3986)),"photobooks",ISNUMBER(SEARCH("photography/places", N3986)),"places",ISNUMBER(SEARCH("publishing/art books", N3986)),"art books",ISNUMBER(SEARCH("publishing/children's books", N3986)),"children's books",ISNUMBER(SEARCH("publishing/fiction", N3986)),"fiction",ISNUMBER(SEARCH("publishing/nonfiction", N3986)),"nonfiction",ISNUMBER(SEARCH("publishing/radio &amp; podcasts", N3986)),"radio &amp; podcasts",ISNUMBER(SEARCH("publishing/translations", N3986)),"translations",ISNUMBER(SEARCH("technology/gadgets", N3986)),"gadgets",ISNUMBER(SEARCH("technology/hardware", N3986)),"hardware",ISNUMBER(SEARCH("technology/makerspaces", N3986)),"makerspaces",ISNUMBER(SEARCH("technology/space exploration", N3986)),"space exploration",ISNUMBER(SEARCH("technology/wearables", N3986)),"wearables",ISNUMBER(SEARCH("technology/web", N3986)),"web",ISNUMBER(SEARCH("theater/musical", N3986)),"musical",ISNUMBER(SEARCH("theater/plays", N3986)),"plays",ISNUMBER(SEARCH("theater/spaces", N3986)),"spaces")</f>
        <v>plays</v>
      </c>
      <c r="S3986" s="6">
        <f t="shared" si="313"/>
        <v>41920.963472222218</v>
      </c>
      <c r="T3986" s="6">
        <f t="shared" si="314"/>
        <v>41951</v>
      </c>
    </row>
    <row r="3987" spans="1:20" ht="48" hidden="1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tr">
        <f t="shared" si="312"/>
        <v>theater</v>
      </c>
      <c r="R3987" t="str" cm="1">
        <f t="array" ref="R3987">_xlfn.IFS(ISNUMBER(SEARCH("film &amp; video/television", N3987)),"television",ISNUMBER(SEARCH("film &amp; video/animation", N3987)),"animation",ISNUMBER(SEARCH("film &amp; video/documentary", N3987)),"documentary",ISNUMBER(SEARCH("film &amp; video/drama", N3987)),"drama",ISNUMBER(SEARCH("film &amp; video/science fiction", N3987)),"science fiction",ISNUMBER(SEARCH("film &amp; video/shorts", N3987)),"shorts",ISNUMBER(SEARCH("food/food trucks", N3987)),"food trucks",ISNUMBER(SEARCH("food/restaurants", N3987)),"restaurants",ISNUMBER(SEARCH("food/small batch", N3987)),"small batch",ISNUMBER(SEARCH("games/mobile games", N3987)),"mobile games",ISNUMBER(SEARCH("games/tabletop games", N3987)),"tabletop games",ISNUMBER(SEARCH("games/video games", N3987)),"video games",ISNUMBER(SEARCH("music/classical music", N3987)),"classical music",ISNUMBER(SEARCH("music/electronic music", N3987)),"electronic music",ISNUMBER(SEARCH("music/faith", N3987)),"faith",ISNUMBER(SEARCH("music/indie rock", N3987)),"indie rock",ISNUMBER(SEARCH("music/jazz", N3987)),"jazz",ISNUMBER(SEARCH("music/metal", N3987)),"metal",ISNUMBER(SEARCH("music/pop", N3987)),"pop",ISNUMBER(SEARCH("music/rock", N3987)),"rock",ISNUMBER(SEARCH("music/world music", N3987)),"world music",ISNUMBER(SEARCH("journalism/audio", N3987)),"audio",ISNUMBER(SEARCH("photography/nature", N3987)),"nature",ISNUMBER(SEARCH("photography/people", N3987)),"people",ISNUMBER(SEARCH("photography/photobooks", N3987)),"photobooks",ISNUMBER(SEARCH("photography/places", N3987)),"places",ISNUMBER(SEARCH("publishing/art books", N3987)),"art books",ISNUMBER(SEARCH("publishing/children's books", N3987)),"children's books",ISNUMBER(SEARCH("publishing/fiction", N3987)),"fiction",ISNUMBER(SEARCH("publishing/nonfiction", N3987)),"nonfiction",ISNUMBER(SEARCH("publishing/radio &amp; podcasts", N3987)),"radio &amp; podcasts",ISNUMBER(SEARCH("publishing/translations", N3987)),"translations",ISNUMBER(SEARCH("technology/gadgets", N3987)),"gadgets",ISNUMBER(SEARCH("technology/hardware", N3987)),"hardware",ISNUMBER(SEARCH("technology/makerspaces", N3987)),"makerspaces",ISNUMBER(SEARCH("technology/space exploration", N3987)),"space exploration",ISNUMBER(SEARCH("technology/wearables", N3987)),"wearables",ISNUMBER(SEARCH("technology/web", N3987)),"web",ISNUMBER(SEARCH("theater/musical", N3987)),"musical",ISNUMBER(SEARCH("theater/plays", N3987)),"plays",ISNUMBER(SEARCH("theater/spaces", N3987)),"spaces")</f>
        <v>plays</v>
      </c>
      <c r="S3987" s="6">
        <f t="shared" si="313"/>
        <v>42399.707407407404</v>
      </c>
      <c r="T3987" s="6">
        <f t="shared" si="314"/>
        <v>42420.878472222219</v>
      </c>
    </row>
    <row r="3988" spans="1:20" ht="48" hidden="1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tr">
        <f t="shared" si="312"/>
        <v>theater</v>
      </c>
      <c r="R3988" t="str" cm="1">
        <f t="array" ref="R3988">_xlfn.IFS(ISNUMBER(SEARCH("film &amp; video/television", N3988)),"television",ISNUMBER(SEARCH("film &amp; video/animation", N3988)),"animation",ISNUMBER(SEARCH("film &amp; video/documentary", N3988)),"documentary",ISNUMBER(SEARCH("film &amp; video/drama", N3988)),"drama",ISNUMBER(SEARCH("film &amp; video/science fiction", N3988)),"science fiction",ISNUMBER(SEARCH("film &amp; video/shorts", N3988)),"shorts",ISNUMBER(SEARCH("food/food trucks", N3988)),"food trucks",ISNUMBER(SEARCH("food/restaurants", N3988)),"restaurants",ISNUMBER(SEARCH("food/small batch", N3988)),"small batch",ISNUMBER(SEARCH("games/mobile games", N3988)),"mobile games",ISNUMBER(SEARCH("games/tabletop games", N3988)),"tabletop games",ISNUMBER(SEARCH("games/video games", N3988)),"video games",ISNUMBER(SEARCH("music/classical music", N3988)),"classical music",ISNUMBER(SEARCH("music/electronic music", N3988)),"electronic music",ISNUMBER(SEARCH("music/faith", N3988)),"faith",ISNUMBER(SEARCH("music/indie rock", N3988)),"indie rock",ISNUMBER(SEARCH("music/jazz", N3988)),"jazz",ISNUMBER(SEARCH("music/metal", N3988)),"metal",ISNUMBER(SEARCH("music/pop", N3988)),"pop",ISNUMBER(SEARCH("music/rock", N3988)),"rock",ISNUMBER(SEARCH("music/world music", N3988)),"world music",ISNUMBER(SEARCH("journalism/audio", N3988)),"audio",ISNUMBER(SEARCH("photography/nature", N3988)),"nature",ISNUMBER(SEARCH("photography/people", N3988)),"people",ISNUMBER(SEARCH("photography/photobooks", N3988)),"photobooks",ISNUMBER(SEARCH("photography/places", N3988)),"places",ISNUMBER(SEARCH("publishing/art books", N3988)),"art books",ISNUMBER(SEARCH("publishing/children's books", N3988)),"children's books",ISNUMBER(SEARCH("publishing/fiction", N3988)),"fiction",ISNUMBER(SEARCH("publishing/nonfiction", N3988)),"nonfiction",ISNUMBER(SEARCH("publishing/radio &amp; podcasts", N3988)),"radio &amp; podcasts",ISNUMBER(SEARCH("publishing/translations", N3988)),"translations",ISNUMBER(SEARCH("technology/gadgets", N3988)),"gadgets",ISNUMBER(SEARCH("technology/hardware", N3988)),"hardware",ISNUMBER(SEARCH("technology/makerspaces", N3988)),"makerspaces",ISNUMBER(SEARCH("technology/space exploration", N3988)),"space exploration",ISNUMBER(SEARCH("technology/wearables", N3988)),"wearables",ISNUMBER(SEARCH("technology/web", N3988)),"web",ISNUMBER(SEARCH("theater/musical", N3988)),"musical",ISNUMBER(SEARCH("theater/plays", N3988)),"plays",ISNUMBER(SEARCH("theater/spaces", N3988)),"spaces")</f>
        <v>plays</v>
      </c>
      <c r="S3988" s="6">
        <f t="shared" si="313"/>
        <v>42467.548541666663</v>
      </c>
      <c r="T3988" s="6">
        <f t="shared" si="314"/>
        <v>42496.544444444444</v>
      </c>
    </row>
    <row r="3989" spans="1:20" ht="48" hidden="1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tr">
        <f t="shared" si="312"/>
        <v>theater</v>
      </c>
      <c r="R3989" t="str" cm="1">
        <f t="array" ref="R3989">_xlfn.IFS(ISNUMBER(SEARCH("film &amp; video/television", N3989)),"television",ISNUMBER(SEARCH("film &amp; video/animation", N3989)),"animation",ISNUMBER(SEARCH("film &amp; video/documentary", N3989)),"documentary",ISNUMBER(SEARCH("film &amp; video/drama", N3989)),"drama",ISNUMBER(SEARCH("film &amp; video/science fiction", N3989)),"science fiction",ISNUMBER(SEARCH("film &amp; video/shorts", N3989)),"shorts",ISNUMBER(SEARCH("food/food trucks", N3989)),"food trucks",ISNUMBER(SEARCH("food/restaurants", N3989)),"restaurants",ISNUMBER(SEARCH("food/small batch", N3989)),"small batch",ISNUMBER(SEARCH("games/mobile games", N3989)),"mobile games",ISNUMBER(SEARCH("games/tabletop games", N3989)),"tabletop games",ISNUMBER(SEARCH("games/video games", N3989)),"video games",ISNUMBER(SEARCH("music/classical music", N3989)),"classical music",ISNUMBER(SEARCH("music/electronic music", N3989)),"electronic music",ISNUMBER(SEARCH("music/faith", N3989)),"faith",ISNUMBER(SEARCH("music/indie rock", N3989)),"indie rock",ISNUMBER(SEARCH("music/jazz", N3989)),"jazz",ISNUMBER(SEARCH("music/metal", N3989)),"metal",ISNUMBER(SEARCH("music/pop", N3989)),"pop",ISNUMBER(SEARCH("music/rock", N3989)),"rock",ISNUMBER(SEARCH("music/world music", N3989)),"world music",ISNUMBER(SEARCH("journalism/audio", N3989)),"audio",ISNUMBER(SEARCH("photography/nature", N3989)),"nature",ISNUMBER(SEARCH("photography/people", N3989)),"people",ISNUMBER(SEARCH("photography/photobooks", N3989)),"photobooks",ISNUMBER(SEARCH("photography/places", N3989)),"places",ISNUMBER(SEARCH("publishing/art books", N3989)),"art books",ISNUMBER(SEARCH("publishing/children's books", N3989)),"children's books",ISNUMBER(SEARCH("publishing/fiction", N3989)),"fiction",ISNUMBER(SEARCH("publishing/nonfiction", N3989)),"nonfiction",ISNUMBER(SEARCH("publishing/radio &amp; podcasts", N3989)),"radio &amp; podcasts",ISNUMBER(SEARCH("publishing/translations", N3989)),"translations",ISNUMBER(SEARCH("technology/gadgets", N3989)),"gadgets",ISNUMBER(SEARCH("technology/hardware", N3989)),"hardware",ISNUMBER(SEARCH("technology/makerspaces", N3989)),"makerspaces",ISNUMBER(SEARCH("technology/space exploration", N3989)),"space exploration",ISNUMBER(SEARCH("technology/wearables", N3989)),"wearables",ISNUMBER(SEARCH("technology/web", N3989)),"web",ISNUMBER(SEARCH("theater/musical", N3989)),"musical",ISNUMBER(SEARCH("theater/plays", N3989)),"plays",ISNUMBER(SEARCH("theater/spaces", N3989)),"spaces")</f>
        <v>plays</v>
      </c>
      <c r="S3989" s="6">
        <f t="shared" si="313"/>
        <v>41765.92465277778</v>
      </c>
      <c r="T3989" s="6">
        <f t="shared" si="314"/>
        <v>41775.92465277778</v>
      </c>
    </row>
    <row r="3990" spans="1:20" ht="32" hidden="1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tr">
        <f t="shared" si="312"/>
        <v>theater</v>
      </c>
      <c r="R3990" t="str" cm="1">
        <f t="array" ref="R3990">_xlfn.IFS(ISNUMBER(SEARCH("film &amp; video/television", N3990)),"television",ISNUMBER(SEARCH("film &amp; video/animation", N3990)),"animation",ISNUMBER(SEARCH("film &amp; video/documentary", N3990)),"documentary",ISNUMBER(SEARCH("film &amp; video/drama", N3990)),"drama",ISNUMBER(SEARCH("film &amp; video/science fiction", N3990)),"science fiction",ISNUMBER(SEARCH("film &amp; video/shorts", N3990)),"shorts",ISNUMBER(SEARCH("food/food trucks", N3990)),"food trucks",ISNUMBER(SEARCH("food/restaurants", N3990)),"restaurants",ISNUMBER(SEARCH("food/small batch", N3990)),"small batch",ISNUMBER(SEARCH("games/mobile games", N3990)),"mobile games",ISNUMBER(SEARCH("games/tabletop games", N3990)),"tabletop games",ISNUMBER(SEARCH("games/video games", N3990)),"video games",ISNUMBER(SEARCH("music/classical music", N3990)),"classical music",ISNUMBER(SEARCH("music/electronic music", N3990)),"electronic music",ISNUMBER(SEARCH("music/faith", N3990)),"faith",ISNUMBER(SEARCH("music/indie rock", N3990)),"indie rock",ISNUMBER(SEARCH("music/jazz", N3990)),"jazz",ISNUMBER(SEARCH("music/metal", N3990)),"metal",ISNUMBER(SEARCH("music/pop", N3990)),"pop",ISNUMBER(SEARCH("music/rock", N3990)),"rock",ISNUMBER(SEARCH("music/world music", N3990)),"world music",ISNUMBER(SEARCH("journalism/audio", N3990)),"audio",ISNUMBER(SEARCH("photography/nature", N3990)),"nature",ISNUMBER(SEARCH("photography/people", N3990)),"people",ISNUMBER(SEARCH("photography/photobooks", N3990)),"photobooks",ISNUMBER(SEARCH("photography/places", N3990)),"places",ISNUMBER(SEARCH("publishing/art books", N3990)),"art books",ISNUMBER(SEARCH("publishing/children's books", N3990)),"children's books",ISNUMBER(SEARCH("publishing/fiction", N3990)),"fiction",ISNUMBER(SEARCH("publishing/nonfiction", N3990)),"nonfiction",ISNUMBER(SEARCH("publishing/radio &amp; podcasts", N3990)),"radio &amp; podcasts",ISNUMBER(SEARCH("publishing/translations", N3990)),"translations",ISNUMBER(SEARCH("technology/gadgets", N3990)),"gadgets",ISNUMBER(SEARCH("technology/hardware", N3990)),"hardware",ISNUMBER(SEARCH("technology/makerspaces", N3990)),"makerspaces",ISNUMBER(SEARCH("technology/space exploration", N3990)),"space exploration",ISNUMBER(SEARCH("technology/wearables", N3990)),"wearables",ISNUMBER(SEARCH("technology/web", N3990)),"web",ISNUMBER(SEARCH("theater/musical", N3990)),"musical",ISNUMBER(SEARCH("theater/plays", N3990)),"plays",ISNUMBER(SEARCH("theater/spaces", N3990)),"spaces")</f>
        <v>plays</v>
      </c>
      <c r="S3990" s="6">
        <f t="shared" si="313"/>
        <v>42230.08116898148</v>
      </c>
      <c r="T3990" s="6">
        <f t="shared" si="314"/>
        <v>42245.08116898148</v>
      </c>
    </row>
    <row r="3991" spans="1:20" ht="48" hidden="1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v>0</v>
      </c>
      <c r="Q3991" t="str">
        <f t="shared" si="312"/>
        <v>theater</v>
      </c>
      <c r="R3991" t="str" cm="1">
        <f t="array" ref="R3991">_xlfn.IFS(ISNUMBER(SEARCH("film &amp; video/television", N3991)),"television",ISNUMBER(SEARCH("film &amp; video/animation", N3991)),"animation",ISNUMBER(SEARCH("film &amp; video/documentary", N3991)),"documentary",ISNUMBER(SEARCH("film &amp; video/drama", N3991)),"drama",ISNUMBER(SEARCH("film &amp; video/science fiction", N3991)),"science fiction",ISNUMBER(SEARCH("film &amp; video/shorts", N3991)),"shorts",ISNUMBER(SEARCH("food/food trucks", N3991)),"food trucks",ISNUMBER(SEARCH("food/restaurants", N3991)),"restaurants",ISNUMBER(SEARCH("food/small batch", N3991)),"small batch",ISNUMBER(SEARCH("games/mobile games", N3991)),"mobile games",ISNUMBER(SEARCH("games/tabletop games", N3991)),"tabletop games",ISNUMBER(SEARCH("games/video games", N3991)),"video games",ISNUMBER(SEARCH("music/classical music", N3991)),"classical music",ISNUMBER(SEARCH("music/electronic music", N3991)),"electronic music",ISNUMBER(SEARCH("music/faith", N3991)),"faith",ISNUMBER(SEARCH("music/indie rock", N3991)),"indie rock",ISNUMBER(SEARCH("music/jazz", N3991)),"jazz",ISNUMBER(SEARCH("music/metal", N3991)),"metal",ISNUMBER(SEARCH("music/pop", N3991)),"pop",ISNUMBER(SEARCH("music/rock", N3991)),"rock",ISNUMBER(SEARCH("music/world music", N3991)),"world music",ISNUMBER(SEARCH("journalism/audio", N3991)),"audio",ISNUMBER(SEARCH("photography/nature", N3991)),"nature",ISNUMBER(SEARCH("photography/people", N3991)),"people",ISNUMBER(SEARCH("photography/photobooks", N3991)),"photobooks",ISNUMBER(SEARCH("photography/places", N3991)),"places",ISNUMBER(SEARCH("publishing/art books", N3991)),"art books",ISNUMBER(SEARCH("publishing/children's books", N3991)),"children's books",ISNUMBER(SEARCH("publishing/fiction", N3991)),"fiction",ISNUMBER(SEARCH("publishing/nonfiction", N3991)),"nonfiction",ISNUMBER(SEARCH("publishing/radio &amp; podcasts", N3991)),"radio &amp; podcasts",ISNUMBER(SEARCH("publishing/translations", N3991)),"translations",ISNUMBER(SEARCH("technology/gadgets", N3991)),"gadgets",ISNUMBER(SEARCH("technology/hardware", N3991)),"hardware",ISNUMBER(SEARCH("technology/makerspaces", N3991)),"makerspaces",ISNUMBER(SEARCH("technology/space exploration", N3991)),"space exploration",ISNUMBER(SEARCH("technology/wearables", N3991)),"wearables",ISNUMBER(SEARCH("technology/web", N3991)),"web",ISNUMBER(SEARCH("theater/musical", N3991)),"musical",ISNUMBER(SEARCH("theater/plays", N3991)),"plays",ISNUMBER(SEARCH("theater/spaces", N3991)),"spaces")</f>
        <v>plays</v>
      </c>
      <c r="S3991" s="6">
        <f t="shared" si="313"/>
        <v>42286.749780092592</v>
      </c>
      <c r="T3991" s="6">
        <f t="shared" si="314"/>
        <v>42316.791446759264</v>
      </c>
    </row>
    <row r="3992" spans="1:20" ht="48" hidden="1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tr">
        <f t="shared" si="312"/>
        <v>theater</v>
      </c>
      <c r="R3992" t="str" cm="1">
        <f t="array" ref="R3992">_xlfn.IFS(ISNUMBER(SEARCH("film &amp; video/television", N3992)),"television",ISNUMBER(SEARCH("film &amp; video/animation", N3992)),"animation",ISNUMBER(SEARCH("film &amp; video/documentary", N3992)),"documentary",ISNUMBER(SEARCH("film &amp; video/drama", N3992)),"drama",ISNUMBER(SEARCH("film &amp; video/science fiction", N3992)),"science fiction",ISNUMBER(SEARCH("film &amp; video/shorts", N3992)),"shorts",ISNUMBER(SEARCH("food/food trucks", N3992)),"food trucks",ISNUMBER(SEARCH("food/restaurants", N3992)),"restaurants",ISNUMBER(SEARCH("food/small batch", N3992)),"small batch",ISNUMBER(SEARCH("games/mobile games", N3992)),"mobile games",ISNUMBER(SEARCH("games/tabletop games", N3992)),"tabletop games",ISNUMBER(SEARCH("games/video games", N3992)),"video games",ISNUMBER(SEARCH("music/classical music", N3992)),"classical music",ISNUMBER(SEARCH("music/electronic music", N3992)),"electronic music",ISNUMBER(SEARCH("music/faith", N3992)),"faith",ISNUMBER(SEARCH("music/indie rock", N3992)),"indie rock",ISNUMBER(SEARCH("music/jazz", N3992)),"jazz",ISNUMBER(SEARCH("music/metal", N3992)),"metal",ISNUMBER(SEARCH("music/pop", N3992)),"pop",ISNUMBER(SEARCH("music/rock", N3992)),"rock",ISNUMBER(SEARCH("music/world music", N3992)),"world music",ISNUMBER(SEARCH("journalism/audio", N3992)),"audio",ISNUMBER(SEARCH("photography/nature", N3992)),"nature",ISNUMBER(SEARCH("photography/people", N3992)),"people",ISNUMBER(SEARCH("photography/photobooks", N3992)),"photobooks",ISNUMBER(SEARCH("photography/places", N3992)),"places",ISNUMBER(SEARCH("publishing/art books", N3992)),"art books",ISNUMBER(SEARCH("publishing/children's books", N3992)),"children's books",ISNUMBER(SEARCH("publishing/fiction", N3992)),"fiction",ISNUMBER(SEARCH("publishing/nonfiction", N3992)),"nonfiction",ISNUMBER(SEARCH("publishing/radio &amp; podcasts", N3992)),"radio &amp; podcasts",ISNUMBER(SEARCH("publishing/translations", N3992)),"translations",ISNUMBER(SEARCH("technology/gadgets", N3992)),"gadgets",ISNUMBER(SEARCH("technology/hardware", N3992)),"hardware",ISNUMBER(SEARCH("technology/makerspaces", N3992)),"makerspaces",ISNUMBER(SEARCH("technology/space exploration", N3992)),"space exploration",ISNUMBER(SEARCH("technology/wearables", N3992)),"wearables",ISNUMBER(SEARCH("technology/web", N3992)),"web",ISNUMBER(SEARCH("theater/musical", N3992)),"musical",ISNUMBER(SEARCH("theater/plays", N3992)),"plays",ISNUMBER(SEARCH("theater/spaces", N3992)),"spaces")</f>
        <v>plays</v>
      </c>
      <c r="S3992" s="6">
        <f t="shared" si="313"/>
        <v>42401.672372685185</v>
      </c>
      <c r="T3992" s="6">
        <f t="shared" si="314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tr" cm="1">
        <f t="array" ref="R3993">_xlfn.IFS(ISNUMBER(SEARCH("film &amp; video/television", N3993)),"television",ISNUMBER(SEARCH("film &amp; video/animation", N3993)),"animation",ISNUMBER(SEARCH("film &amp; video/documentary", N3993)),"documentary",ISNUMBER(SEARCH("film &amp; video/drama", N3993)),"drama",ISNUMBER(SEARCH("film &amp; video/science fiction", N3993)),"science fiction",ISNUMBER(SEARCH("film &amp; video/shorts", N3993)),"shorts",ISNUMBER(SEARCH("food/food trucks", N3993)),"food trucks",ISNUMBER(SEARCH("food/restaurants", N3993)),"restaurants",ISNUMBER(SEARCH("food/small batch", N3993)),"small batch",ISNUMBER(SEARCH("games/mobile games", N3993)),"mobile games",ISNUMBER(SEARCH("games/tabletop games", N3993)),"tabletop games",ISNUMBER(SEARCH("games/video games", N3993)),"video games",ISNUMBER(SEARCH("music/classical music", N3993)),"classical music",ISNUMBER(SEARCH("music/electronic music", N3993)),"electronic music",ISNUMBER(SEARCH("music/faith", N3993)),"faith",ISNUMBER(SEARCH("music/indie rock", N3993)),"indie rock",ISNUMBER(SEARCH("music/jazz", N3993)),"jazz",ISNUMBER(SEARCH("music/metal", N3993)),"metal",ISNUMBER(SEARCH("music/pop", N3993)),"pop",ISNUMBER(SEARCH("music/rock", N3993)),"rock",ISNUMBER(SEARCH("music/world music", N3993)),"world music",ISNUMBER(SEARCH("journalism/audio", N3993)),"audio",ISNUMBER(SEARCH("photography/nature", N3993)),"nature",ISNUMBER(SEARCH("photography/people", N3993)),"people",ISNUMBER(SEARCH("photography/photobooks", N3993)),"photobooks",ISNUMBER(SEARCH("photography/places", N3993)),"places",ISNUMBER(SEARCH("publishing/art books", N3993)),"art books",ISNUMBER(SEARCH("publishing/children's books", N3993)),"children's books",ISNUMBER(SEARCH("publishing/fiction", N3993)),"fiction",ISNUMBER(SEARCH("publishing/nonfiction", N3993)),"nonfiction",ISNUMBER(SEARCH("publishing/radio &amp; podcasts", N3993)),"radio &amp; podcasts",ISNUMBER(SEARCH("publishing/translations", N3993)),"translations",ISNUMBER(SEARCH("technology/gadgets", N3993)),"gadgets",ISNUMBER(SEARCH("technology/hardware", N3993)),"hardware",ISNUMBER(SEARCH("technology/makerspaces", N3993)),"makerspaces",ISNUMBER(SEARCH("technology/space exploration", N3993)),"space exploration",ISNUMBER(SEARCH("technology/wearables", N3993)),"wearables",ISNUMBER(SEARCH("technology/web", N3993)),"web",ISNUMBER(SEARCH("theater/musical", N3993)),"musical",ISNUMBER(SEARCH("theater/plays", N3993)),"plays",ISNUMBER(SEARCH("theater/spaces", N3993)),"spaces")</f>
        <v>plays</v>
      </c>
      <c r="S3993" s="6">
        <f t="shared" si="313"/>
        <v>42125.644467592589</v>
      </c>
      <c r="T3993" s="6">
        <f t="shared" si="314"/>
        <v>42155.644467592589</v>
      </c>
    </row>
    <row r="3994" spans="1:20" ht="48" hidden="1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tr">
        <f t="shared" si="312"/>
        <v>theater</v>
      </c>
      <c r="R3994" t="str" cm="1">
        <f t="array" ref="R3994">_xlfn.IFS(ISNUMBER(SEARCH("film &amp; video/television", N3994)),"television",ISNUMBER(SEARCH("film &amp; video/animation", N3994)),"animation",ISNUMBER(SEARCH("film &amp; video/documentary", N3994)),"documentary",ISNUMBER(SEARCH("film &amp; video/drama", N3994)),"drama",ISNUMBER(SEARCH("film &amp; video/science fiction", N3994)),"science fiction",ISNUMBER(SEARCH("film &amp; video/shorts", N3994)),"shorts",ISNUMBER(SEARCH("food/food trucks", N3994)),"food trucks",ISNUMBER(SEARCH("food/restaurants", N3994)),"restaurants",ISNUMBER(SEARCH("food/small batch", N3994)),"small batch",ISNUMBER(SEARCH("games/mobile games", N3994)),"mobile games",ISNUMBER(SEARCH("games/tabletop games", N3994)),"tabletop games",ISNUMBER(SEARCH("games/video games", N3994)),"video games",ISNUMBER(SEARCH("music/classical music", N3994)),"classical music",ISNUMBER(SEARCH("music/electronic music", N3994)),"electronic music",ISNUMBER(SEARCH("music/faith", N3994)),"faith",ISNUMBER(SEARCH("music/indie rock", N3994)),"indie rock",ISNUMBER(SEARCH("music/jazz", N3994)),"jazz",ISNUMBER(SEARCH("music/metal", N3994)),"metal",ISNUMBER(SEARCH("music/pop", N3994)),"pop",ISNUMBER(SEARCH("music/rock", N3994)),"rock",ISNUMBER(SEARCH("music/world music", N3994)),"world music",ISNUMBER(SEARCH("journalism/audio", N3994)),"audio",ISNUMBER(SEARCH("photography/nature", N3994)),"nature",ISNUMBER(SEARCH("photography/people", N3994)),"people",ISNUMBER(SEARCH("photography/photobooks", N3994)),"photobooks",ISNUMBER(SEARCH("photography/places", N3994)),"places",ISNUMBER(SEARCH("publishing/art books", N3994)),"art books",ISNUMBER(SEARCH("publishing/children's books", N3994)),"children's books",ISNUMBER(SEARCH("publishing/fiction", N3994)),"fiction",ISNUMBER(SEARCH("publishing/nonfiction", N3994)),"nonfiction",ISNUMBER(SEARCH("publishing/radio &amp; podcasts", N3994)),"radio &amp; podcasts",ISNUMBER(SEARCH("publishing/translations", N3994)),"translations",ISNUMBER(SEARCH("technology/gadgets", N3994)),"gadgets",ISNUMBER(SEARCH("technology/hardware", N3994)),"hardware",ISNUMBER(SEARCH("technology/makerspaces", N3994)),"makerspaces",ISNUMBER(SEARCH("technology/space exploration", N3994)),"space exploration",ISNUMBER(SEARCH("technology/wearables", N3994)),"wearables",ISNUMBER(SEARCH("technology/web", N3994)),"web",ISNUMBER(SEARCH("theater/musical", N3994)),"musical",ISNUMBER(SEARCH("theater/plays", N3994)),"plays",ISNUMBER(SEARCH("theater/spaces", N3994)),"spaces")</f>
        <v>plays</v>
      </c>
      <c r="S3994" s="6">
        <f t="shared" si="313"/>
        <v>42289.94049768518</v>
      </c>
      <c r="T3994" s="6">
        <f t="shared" si="314"/>
        <v>42349.982164351852</v>
      </c>
    </row>
    <row r="3995" spans="1:20" ht="48" hidden="1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tr">
        <f t="shared" si="312"/>
        <v>theater</v>
      </c>
      <c r="R3995" t="str" cm="1">
        <f t="array" ref="R3995">_xlfn.IFS(ISNUMBER(SEARCH("film &amp; video/television", N3995)),"television",ISNUMBER(SEARCH("film &amp; video/animation", N3995)),"animation",ISNUMBER(SEARCH("film &amp; video/documentary", N3995)),"documentary",ISNUMBER(SEARCH("film &amp; video/drama", N3995)),"drama",ISNUMBER(SEARCH("film &amp; video/science fiction", N3995)),"science fiction",ISNUMBER(SEARCH("film &amp; video/shorts", N3995)),"shorts",ISNUMBER(SEARCH("food/food trucks", N3995)),"food trucks",ISNUMBER(SEARCH("food/restaurants", N3995)),"restaurants",ISNUMBER(SEARCH("food/small batch", N3995)),"small batch",ISNUMBER(SEARCH("games/mobile games", N3995)),"mobile games",ISNUMBER(SEARCH("games/tabletop games", N3995)),"tabletop games",ISNUMBER(SEARCH("games/video games", N3995)),"video games",ISNUMBER(SEARCH("music/classical music", N3995)),"classical music",ISNUMBER(SEARCH("music/electronic music", N3995)),"electronic music",ISNUMBER(SEARCH("music/faith", N3995)),"faith",ISNUMBER(SEARCH("music/indie rock", N3995)),"indie rock",ISNUMBER(SEARCH("music/jazz", N3995)),"jazz",ISNUMBER(SEARCH("music/metal", N3995)),"metal",ISNUMBER(SEARCH("music/pop", N3995)),"pop",ISNUMBER(SEARCH("music/rock", N3995)),"rock",ISNUMBER(SEARCH("music/world music", N3995)),"world music",ISNUMBER(SEARCH("journalism/audio", N3995)),"audio",ISNUMBER(SEARCH("photography/nature", N3995)),"nature",ISNUMBER(SEARCH("photography/people", N3995)),"people",ISNUMBER(SEARCH("photography/photobooks", N3995)),"photobooks",ISNUMBER(SEARCH("photography/places", N3995)),"places",ISNUMBER(SEARCH("publishing/art books", N3995)),"art books",ISNUMBER(SEARCH("publishing/children's books", N3995)),"children's books",ISNUMBER(SEARCH("publishing/fiction", N3995)),"fiction",ISNUMBER(SEARCH("publishing/nonfiction", N3995)),"nonfiction",ISNUMBER(SEARCH("publishing/radio &amp; podcasts", N3995)),"radio &amp; podcasts",ISNUMBER(SEARCH("publishing/translations", N3995)),"translations",ISNUMBER(SEARCH("technology/gadgets", N3995)),"gadgets",ISNUMBER(SEARCH("technology/hardware", N3995)),"hardware",ISNUMBER(SEARCH("technology/makerspaces", N3995)),"makerspaces",ISNUMBER(SEARCH("technology/space exploration", N3995)),"space exploration",ISNUMBER(SEARCH("technology/wearables", N3995)),"wearables",ISNUMBER(SEARCH("technology/web", N3995)),"web",ISNUMBER(SEARCH("theater/musical", N3995)),"musical",ISNUMBER(SEARCH("theater/plays", N3995)),"plays",ISNUMBER(SEARCH("theater/spaces", N3995)),"spaces")</f>
        <v>plays</v>
      </c>
      <c r="S3995" s="6">
        <f t="shared" si="313"/>
        <v>42107.864722222221</v>
      </c>
      <c r="T3995" s="6">
        <f t="shared" si="314"/>
        <v>42137.864722222221</v>
      </c>
    </row>
    <row r="3996" spans="1:20" ht="32" hidden="1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tr">
        <f t="shared" si="312"/>
        <v>theater</v>
      </c>
      <c r="R3996" t="str" cm="1">
        <f t="array" ref="R3996">_xlfn.IFS(ISNUMBER(SEARCH("film &amp; video/television", N3996)),"television",ISNUMBER(SEARCH("film &amp; video/animation", N3996)),"animation",ISNUMBER(SEARCH("film &amp; video/documentary", N3996)),"documentary",ISNUMBER(SEARCH("film &amp; video/drama", N3996)),"drama",ISNUMBER(SEARCH("film &amp; video/science fiction", N3996)),"science fiction",ISNUMBER(SEARCH("film &amp; video/shorts", N3996)),"shorts",ISNUMBER(SEARCH("food/food trucks", N3996)),"food trucks",ISNUMBER(SEARCH("food/restaurants", N3996)),"restaurants",ISNUMBER(SEARCH("food/small batch", N3996)),"small batch",ISNUMBER(SEARCH("games/mobile games", N3996)),"mobile games",ISNUMBER(SEARCH("games/tabletop games", N3996)),"tabletop games",ISNUMBER(SEARCH("games/video games", N3996)),"video games",ISNUMBER(SEARCH("music/classical music", N3996)),"classical music",ISNUMBER(SEARCH("music/electronic music", N3996)),"electronic music",ISNUMBER(SEARCH("music/faith", N3996)),"faith",ISNUMBER(SEARCH("music/indie rock", N3996)),"indie rock",ISNUMBER(SEARCH("music/jazz", N3996)),"jazz",ISNUMBER(SEARCH("music/metal", N3996)),"metal",ISNUMBER(SEARCH("music/pop", N3996)),"pop",ISNUMBER(SEARCH("music/rock", N3996)),"rock",ISNUMBER(SEARCH("music/world music", N3996)),"world music",ISNUMBER(SEARCH("journalism/audio", N3996)),"audio",ISNUMBER(SEARCH("photography/nature", N3996)),"nature",ISNUMBER(SEARCH("photography/people", N3996)),"people",ISNUMBER(SEARCH("photography/photobooks", N3996)),"photobooks",ISNUMBER(SEARCH("photography/places", N3996)),"places",ISNUMBER(SEARCH("publishing/art books", N3996)),"art books",ISNUMBER(SEARCH("publishing/children's books", N3996)),"children's books",ISNUMBER(SEARCH("publishing/fiction", N3996)),"fiction",ISNUMBER(SEARCH("publishing/nonfiction", N3996)),"nonfiction",ISNUMBER(SEARCH("publishing/radio &amp; podcasts", N3996)),"radio &amp; podcasts",ISNUMBER(SEARCH("publishing/translations", N3996)),"translations",ISNUMBER(SEARCH("technology/gadgets", N3996)),"gadgets",ISNUMBER(SEARCH("technology/hardware", N3996)),"hardware",ISNUMBER(SEARCH("technology/makerspaces", N3996)),"makerspaces",ISNUMBER(SEARCH("technology/space exploration", N3996)),"space exploration",ISNUMBER(SEARCH("technology/wearables", N3996)),"wearables",ISNUMBER(SEARCH("technology/web", N3996)),"web",ISNUMBER(SEARCH("theater/musical", N3996)),"musical",ISNUMBER(SEARCH("theater/plays", N3996)),"plays",ISNUMBER(SEARCH("theater/spaces", N3996)),"spaces")</f>
        <v>plays</v>
      </c>
      <c r="S3996" s="6">
        <f t="shared" si="313"/>
        <v>41809.389930555553</v>
      </c>
      <c r="T3996" s="6">
        <f t="shared" si="314"/>
        <v>41839.389930555553</v>
      </c>
    </row>
    <row r="3997" spans="1:20" ht="48" hidden="1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tr">
        <f t="shared" si="312"/>
        <v>theater</v>
      </c>
      <c r="R3997" t="str" cm="1">
        <f t="array" ref="R3997">_xlfn.IFS(ISNUMBER(SEARCH("film &amp; video/television", N3997)),"television",ISNUMBER(SEARCH("film &amp; video/animation", N3997)),"animation",ISNUMBER(SEARCH("film &amp; video/documentary", N3997)),"documentary",ISNUMBER(SEARCH("film &amp; video/drama", N3997)),"drama",ISNUMBER(SEARCH("film &amp; video/science fiction", N3997)),"science fiction",ISNUMBER(SEARCH("film &amp; video/shorts", N3997)),"shorts",ISNUMBER(SEARCH("food/food trucks", N3997)),"food trucks",ISNUMBER(SEARCH("food/restaurants", N3997)),"restaurants",ISNUMBER(SEARCH("food/small batch", N3997)),"small batch",ISNUMBER(SEARCH("games/mobile games", N3997)),"mobile games",ISNUMBER(SEARCH("games/tabletop games", N3997)),"tabletop games",ISNUMBER(SEARCH("games/video games", N3997)),"video games",ISNUMBER(SEARCH("music/classical music", N3997)),"classical music",ISNUMBER(SEARCH("music/electronic music", N3997)),"electronic music",ISNUMBER(SEARCH("music/faith", N3997)),"faith",ISNUMBER(SEARCH("music/indie rock", N3997)),"indie rock",ISNUMBER(SEARCH("music/jazz", N3997)),"jazz",ISNUMBER(SEARCH("music/metal", N3997)),"metal",ISNUMBER(SEARCH("music/pop", N3997)),"pop",ISNUMBER(SEARCH("music/rock", N3997)),"rock",ISNUMBER(SEARCH("music/world music", N3997)),"world music",ISNUMBER(SEARCH("journalism/audio", N3997)),"audio",ISNUMBER(SEARCH("photography/nature", N3997)),"nature",ISNUMBER(SEARCH("photography/people", N3997)),"people",ISNUMBER(SEARCH("photography/photobooks", N3997)),"photobooks",ISNUMBER(SEARCH("photography/places", N3997)),"places",ISNUMBER(SEARCH("publishing/art books", N3997)),"art books",ISNUMBER(SEARCH("publishing/children's books", N3997)),"children's books",ISNUMBER(SEARCH("publishing/fiction", N3997)),"fiction",ISNUMBER(SEARCH("publishing/nonfiction", N3997)),"nonfiction",ISNUMBER(SEARCH("publishing/radio &amp; podcasts", N3997)),"radio &amp; podcasts",ISNUMBER(SEARCH("publishing/translations", N3997)),"translations",ISNUMBER(SEARCH("technology/gadgets", N3997)),"gadgets",ISNUMBER(SEARCH("technology/hardware", N3997)),"hardware",ISNUMBER(SEARCH("technology/makerspaces", N3997)),"makerspaces",ISNUMBER(SEARCH("technology/space exploration", N3997)),"space exploration",ISNUMBER(SEARCH("technology/wearables", N3997)),"wearables",ISNUMBER(SEARCH("technology/web", N3997)),"web",ISNUMBER(SEARCH("theater/musical", N3997)),"musical",ISNUMBER(SEARCH("theater/plays", N3997)),"plays",ISNUMBER(SEARCH("theater/spaces", N3997)),"spaces")</f>
        <v>plays</v>
      </c>
      <c r="S3997" s="6">
        <f t="shared" si="313"/>
        <v>42019.683761574073</v>
      </c>
      <c r="T3997" s="6">
        <f t="shared" si="314"/>
        <v>42049.477083333331</v>
      </c>
    </row>
    <row r="3998" spans="1:20" ht="48" hidden="1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tr">
        <f t="shared" si="312"/>
        <v>theater</v>
      </c>
      <c r="R3998" t="str" cm="1">
        <f t="array" ref="R3998">_xlfn.IFS(ISNUMBER(SEARCH("film &amp; video/television", N3998)),"television",ISNUMBER(SEARCH("film &amp; video/animation", N3998)),"animation",ISNUMBER(SEARCH("film &amp; video/documentary", N3998)),"documentary",ISNUMBER(SEARCH("film &amp; video/drama", N3998)),"drama",ISNUMBER(SEARCH("film &amp; video/science fiction", N3998)),"science fiction",ISNUMBER(SEARCH("film &amp; video/shorts", N3998)),"shorts",ISNUMBER(SEARCH("food/food trucks", N3998)),"food trucks",ISNUMBER(SEARCH("food/restaurants", N3998)),"restaurants",ISNUMBER(SEARCH("food/small batch", N3998)),"small batch",ISNUMBER(SEARCH("games/mobile games", N3998)),"mobile games",ISNUMBER(SEARCH("games/tabletop games", N3998)),"tabletop games",ISNUMBER(SEARCH("games/video games", N3998)),"video games",ISNUMBER(SEARCH("music/classical music", N3998)),"classical music",ISNUMBER(SEARCH("music/electronic music", N3998)),"electronic music",ISNUMBER(SEARCH("music/faith", N3998)),"faith",ISNUMBER(SEARCH("music/indie rock", N3998)),"indie rock",ISNUMBER(SEARCH("music/jazz", N3998)),"jazz",ISNUMBER(SEARCH("music/metal", N3998)),"metal",ISNUMBER(SEARCH("music/pop", N3998)),"pop",ISNUMBER(SEARCH("music/rock", N3998)),"rock",ISNUMBER(SEARCH("music/world music", N3998)),"world music",ISNUMBER(SEARCH("journalism/audio", N3998)),"audio",ISNUMBER(SEARCH("photography/nature", N3998)),"nature",ISNUMBER(SEARCH("photography/people", N3998)),"people",ISNUMBER(SEARCH("photography/photobooks", N3998)),"photobooks",ISNUMBER(SEARCH("photography/places", N3998)),"places",ISNUMBER(SEARCH("publishing/art books", N3998)),"art books",ISNUMBER(SEARCH("publishing/children's books", N3998)),"children's books",ISNUMBER(SEARCH("publishing/fiction", N3998)),"fiction",ISNUMBER(SEARCH("publishing/nonfiction", N3998)),"nonfiction",ISNUMBER(SEARCH("publishing/radio &amp; podcasts", N3998)),"radio &amp; podcasts",ISNUMBER(SEARCH("publishing/translations", N3998)),"translations",ISNUMBER(SEARCH("technology/gadgets", N3998)),"gadgets",ISNUMBER(SEARCH("technology/hardware", N3998)),"hardware",ISNUMBER(SEARCH("technology/makerspaces", N3998)),"makerspaces",ISNUMBER(SEARCH("technology/space exploration", N3998)),"space exploration",ISNUMBER(SEARCH("technology/wearables", N3998)),"wearables",ISNUMBER(SEARCH("technology/web", N3998)),"web",ISNUMBER(SEARCH("theater/musical", N3998)),"musical",ISNUMBER(SEARCH("theater/plays", N3998)),"plays",ISNUMBER(SEARCH("theater/spaces", N3998)),"spaces")</f>
        <v>plays</v>
      </c>
      <c r="S3998" s="6">
        <f t="shared" si="313"/>
        <v>41950.26694444444</v>
      </c>
      <c r="T3998" s="6">
        <f t="shared" si="314"/>
        <v>41963.669444444444</v>
      </c>
    </row>
    <row r="3999" spans="1:20" ht="48" hidden="1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v>0</v>
      </c>
      <c r="Q3999" t="str">
        <f t="shared" si="312"/>
        <v>theater</v>
      </c>
      <c r="R3999" t="str" cm="1">
        <f t="array" ref="R3999">_xlfn.IFS(ISNUMBER(SEARCH("film &amp; video/television", N3999)),"television",ISNUMBER(SEARCH("film &amp; video/animation", N3999)),"animation",ISNUMBER(SEARCH("film &amp; video/documentary", N3999)),"documentary",ISNUMBER(SEARCH("film &amp; video/drama", N3999)),"drama",ISNUMBER(SEARCH("film &amp; video/science fiction", N3999)),"science fiction",ISNUMBER(SEARCH("film &amp; video/shorts", N3999)),"shorts",ISNUMBER(SEARCH("food/food trucks", N3999)),"food trucks",ISNUMBER(SEARCH("food/restaurants", N3999)),"restaurants",ISNUMBER(SEARCH("food/small batch", N3999)),"small batch",ISNUMBER(SEARCH("games/mobile games", N3999)),"mobile games",ISNUMBER(SEARCH("games/tabletop games", N3999)),"tabletop games",ISNUMBER(SEARCH("games/video games", N3999)),"video games",ISNUMBER(SEARCH("music/classical music", N3999)),"classical music",ISNUMBER(SEARCH("music/electronic music", N3999)),"electronic music",ISNUMBER(SEARCH("music/faith", N3999)),"faith",ISNUMBER(SEARCH("music/indie rock", N3999)),"indie rock",ISNUMBER(SEARCH("music/jazz", N3999)),"jazz",ISNUMBER(SEARCH("music/metal", N3999)),"metal",ISNUMBER(SEARCH("music/pop", N3999)),"pop",ISNUMBER(SEARCH("music/rock", N3999)),"rock",ISNUMBER(SEARCH("music/world music", N3999)),"world music",ISNUMBER(SEARCH("journalism/audio", N3999)),"audio",ISNUMBER(SEARCH("photography/nature", N3999)),"nature",ISNUMBER(SEARCH("photography/people", N3999)),"people",ISNUMBER(SEARCH("photography/photobooks", N3999)),"photobooks",ISNUMBER(SEARCH("photography/places", N3999)),"places",ISNUMBER(SEARCH("publishing/art books", N3999)),"art books",ISNUMBER(SEARCH("publishing/children's books", N3999)),"children's books",ISNUMBER(SEARCH("publishing/fiction", N3999)),"fiction",ISNUMBER(SEARCH("publishing/nonfiction", N3999)),"nonfiction",ISNUMBER(SEARCH("publishing/radio &amp; podcasts", N3999)),"radio &amp; podcasts",ISNUMBER(SEARCH("publishing/translations", N3999)),"translations",ISNUMBER(SEARCH("technology/gadgets", N3999)),"gadgets",ISNUMBER(SEARCH("technology/hardware", N3999)),"hardware",ISNUMBER(SEARCH("technology/makerspaces", N3999)),"makerspaces",ISNUMBER(SEARCH("technology/space exploration", N3999)),"space exploration",ISNUMBER(SEARCH("technology/wearables", N3999)),"wearables",ISNUMBER(SEARCH("technology/web", N3999)),"web",ISNUMBER(SEARCH("theater/musical", N3999)),"musical",ISNUMBER(SEARCH("theater/plays", N3999)),"plays",ISNUMBER(SEARCH("theater/spaces", N3999)),"spaces")</f>
        <v>plays</v>
      </c>
      <c r="S3999" s="6">
        <f t="shared" si="313"/>
        <v>42069.391446759255</v>
      </c>
      <c r="T3999" s="6">
        <f t="shared" si="314"/>
        <v>42099.349780092598</v>
      </c>
    </row>
    <row r="4000" spans="1:20" ht="48" hidden="1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tr">
        <f t="shared" si="312"/>
        <v>theater</v>
      </c>
      <c r="R4000" t="str" cm="1">
        <f t="array" ref="R4000">_xlfn.IFS(ISNUMBER(SEARCH("film &amp; video/television", N4000)),"television",ISNUMBER(SEARCH("film &amp; video/animation", N4000)),"animation",ISNUMBER(SEARCH("film &amp; video/documentary", N4000)),"documentary",ISNUMBER(SEARCH("film &amp; video/drama", N4000)),"drama",ISNUMBER(SEARCH("film &amp; video/science fiction", N4000)),"science fiction",ISNUMBER(SEARCH("film &amp; video/shorts", N4000)),"shorts",ISNUMBER(SEARCH("food/food trucks", N4000)),"food trucks",ISNUMBER(SEARCH("food/restaurants", N4000)),"restaurants",ISNUMBER(SEARCH("food/small batch", N4000)),"small batch",ISNUMBER(SEARCH("games/mobile games", N4000)),"mobile games",ISNUMBER(SEARCH("games/tabletop games", N4000)),"tabletop games",ISNUMBER(SEARCH("games/video games", N4000)),"video games",ISNUMBER(SEARCH("music/classical music", N4000)),"classical music",ISNUMBER(SEARCH("music/electronic music", N4000)),"electronic music",ISNUMBER(SEARCH("music/faith", N4000)),"faith",ISNUMBER(SEARCH("music/indie rock", N4000)),"indie rock",ISNUMBER(SEARCH("music/jazz", N4000)),"jazz",ISNUMBER(SEARCH("music/metal", N4000)),"metal",ISNUMBER(SEARCH("music/pop", N4000)),"pop",ISNUMBER(SEARCH("music/rock", N4000)),"rock",ISNUMBER(SEARCH("music/world music", N4000)),"world music",ISNUMBER(SEARCH("journalism/audio", N4000)),"audio",ISNUMBER(SEARCH("photography/nature", N4000)),"nature",ISNUMBER(SEARCH("photography/people", N4000)),"people",ISNUMBER(SEARCH("photography/photobooks", N4000)),"photobooks",ISNUMBER(SEARCH("photography/places", N4000)),"places",ISNUMBER(SEARCH("publishing/art books", N4000)),"art books",ISNUMBER(SEARCH("publishing/children's books", N4000)),"children's books",ISNUMBER(SEARCH("publishing/fiction", N4000)),"fiction",ISNUMBER(SEARCH("publishing/nonfiction", N4000)),"nonfiction",ISNUMBER(SEARCH("publishing/radio &amp; podcasts", N4000)),"radio &amp; podcasts",ISNUMBER(SEARCH("publishing/translations", N4000)),"translations",ISNUMBER(SEARCH("technology/gadgets", N4000)),"gadgets",ISNUMBER(SEARCH("technology/hardware", N4000)),"hardware",ISNUMBER(SEARCH("technology/makerspaces", N4000)),"makerspaces",ISNUMBER(SEARCH("technology/space exploration", N4000)),"space exploration",ISNUMBER(SEARCH("technology/wearables", N4000)),"wearables",ISNUMBER(SEARCH("technology/web", N4000)),"web",ISNUMBER(SEARCH("theater/musical", N4000)),"musical",ISNUMBER(SEARCH("theater/plays", N4000)),"plays",ISNUMBER(SEARCH("theater/spaces", N4000)),"spaces")</f>
        <v>plays</v>
      </c>
      <c r="S4000" s="6">
        <f t="shared" si="313"/>
        <v>42061.963263888887</v>
      </c>
      <c r="T4000" s="6">
        <f t="shared" si="314"/>
        <v>42091.921597222223</v>
      </c>
    </row>
    <row r="4001" spans="1:20" ht="48" hidden="1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tr">
        <f t="shared" si="312"/>
        <v>theater</v>
      </c>
      <c r="R4001" t="str" cm="1">
        <f t="array" ref="R4001">_xlfn.IFS(ISNUMBER(SEARCH("film &amp; video/television", N4001)),"television",ISNUMBER(SEARCH("film &amp; video/animation", N4001)),"animation",ISNUMBER(SEARCH("film &amp; video/documentary", N4001)),"documentary",ISNUMBER(SEARCH("film &amp; video/drama", N4001)),"drama",ISNUMBER(SEARCH("film &amp; video/science fiction", N4001)),"science fiction",ISNUMBER(SEARCH("film &amp; video/shorts", N4001)),"shorts",ISNUMBER(SEARCH("food/food trucks", N4001)),"food trucks",ISNUMBER(SEARCH("food/restaurants", N4001)),"restaurants",ISNUMBER(SEARCH("food/small batch", N4001)),"small batch",ISNUMBER(SEARCH("games/mobile games", N4001)),"mobile games",ISNUMBER(SEARCH("games/tabletop games", N4001)),"tabletop games",ISNUMBER(SEARCH("games/video games", N4001)),"video games",ISNUMBER(SEARCH("music/classical music", N4001)),"classical music",ISNUMBER(SEARCH("music/electronic music", N4001)),"electronic music",ISNUMBER(SEARCH("music/faith", N4001)),"faith",ISNUMBER(SEARCH("music/indie rock", N4001)),"indie rock",ISNUMBER(SEARCH("music/jazz", N4001)),"jazz",ISNUMBER(SEARCH("music/metal", N4001)),"metal",ISNUMBER(SEARCH("music/pop", N4001)),"pop",ISNUMBER(SEARCH("music/rock", N4001)),"rock",ISNUMBER(SEARCH("music/world music", N4001)),"world music",ISNUMBER(SEARCH("journalism/audio", N4001)),"audio",ISNUMBER(SEARCH("photography/nature", N4001)),"nature",ISNUMBER(SEARCH("photography/people", N4001)),"people",ISNUMBER(SEARCH("photography/photobooks", N4001)),"photobooks",ISNUMBER(SEARCH("photography/places", N4001)),"places",ISNUMBER(SEARCH("publishing/art books", N4001)),"art books",ISNUMBER(SEARCH("publishing/children's books", N4001)),"children's books",ISNUMBER(SEARCH("publishing/fiction", N4001)),"fiction",ISNUMBER(SEARCH("publishing/nonfiction", N4001)),"nonfiction",ISNUMBER(SEARCH("publishing/radio &amp; podcasts", N4001)),"radio &amp; podcasts",ISNUMBER(SEARCH("publishing/translations", N4001)),"translations",ISNUMBER(SEARCH("technology/gadgets", N4001)),"gadgets",ISNUMBER(SEARCH("technology/hardware", N4001)),"hardware",ISNUMBER(SEARCH("technology/makerspaces", N4001)),"makerspaces",ISNUMBER(SEARCH("technology/space exploration", N4001)),"space exploration",ISNUMBER(SEARCH("technology/wearables", N4001)),"wearables",ISNUMBER(SEARCH("technology/web", N4001)),"web",ISNUMBER(SEARCH("theater/musical", N4001)),"musical",ISNUMBER(SEARCH("theater/plays", N4001)),"plays",ISNUMBER(SEARCH("theater/spaces", N4001)),"spaces")</f>
        <v>plays</v>
      </c>
      <c r="S4001" s="6">
        <f t="shared" si="313"/>
        <v>41842.828680555554</v>
      </c>
      <c r="T4001" s="6">
        <f t="shared" si="314"/>
        <v>41882.827650462961</v>
      </c>
    </row>
    <row r="4002" spans="1:20" ht="16" hidden="1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tr">
        <f t="shared" si="312"/>
        <v>theater</v>
      </c>
      <c r="R4002" t="str" cm="1">
        <f t="array" ref="R4002">_xlfn.IFS(ISNUMBER(SEARCH("film &amp; video/television", N4002)),"television",ISNUMBER(SEARCH("film &amp; video/animation", N4002)),"animation",ISNUMBER(SEARCH("film &amp; video/documentary", N4002)),"documentary",ISNUMBER(SEARCH("film &amp; video/drama", N4002)),"drama",ISNUMBER(SEARCH("film &amp; video/science fiction", N4002)),"science fiction",ISNUMBER(SEARCH("film &amp; video/shorts", N4002)),"shorts",ISNUMBER(SEARCH("food/food trucks", N4002)),"food trucks",ISNUMBER(SEARCH("food/restaurants", N4002)),"restaurants",ISNUMBER(SEARCH("food/small batch", N4002)),"small batch",ISNUMBER(SEARCH("games/mobile games", N4002)),"mobile games",ISNUMBER(SEARCH("games/tabletop games", N4002)),"tabletop games",ISNUMBER(SEARCH("games/video games", N4002)),"video games",ISNUMBER(SEARCH("music/classical music", N4002)),"classical music",ISNUMBER(SEARCH("music/electronic music", N4002)),"electronic music",ISNUMBER(SEARCH("music/faith", N4002)),"faith",ISNUMBER(SEARCH("music/indie rock", N4002)),"indie rock",ISNUMBER(SEARCH("music/jazz", N4002)),"jazz",ISNUMBER(SEARCH("music/metal", N4002)),"metal",ISNUMBER(SEARCH("music/pop", N4002)),"pop",ISNUMBER(SEARCH("music/rock", N4002)),"rock",ISNUMBER(SEARCH("music/world music", N4002)),"world music",ISNUMBER(SEARCH("journalism/audio", N4002)),"audio",ISNUMBER(SEARCH("photography/nature", N4002)),"nature",ISNUMBER(SEARCH("photography/people", N4002)),"people",ISNUMBER(SEARCH("photography/photobooks", N4002)),"photobooks",ISNUMBER(SEARCH("photography/places", N4002)),"places",ISNUMBER(SEARCH("publishing/art books", N4002)),"art books",ISNUMBER(SEARCH("publishing/children's books", N4002)),"children's books",ISNUMBER(SEARCH("publishing/fiction", N4002)),"fiction",ISNUMBER(SEARCH("publishing/nonfiction", N4002)),"nonfiction",ISNUMBER(SEARCH("publishing/radio &amp; podcasts", N4002)),"radio &amp; podcasts",ISNUMBER(SEARCH("publishing/translations", N4002)),"translations",ISNUMBER(SEARCH("technology/gadgets", N4002)),"gadgets",ISNUMBER(SEARCH("technology/hardware", N4002)),"hardware",ISNUMBER(SEARCH("technology/makerspaces", N4002)),"makerspaces",ISNUMBER(SEARCH("technology/space exploration", N4002)),"space exploration",ISNUMBER(SEARCH("technology/wearables", N4002)),"wearables",ISNUMBER(SEARCH("technology/web", N4002)),"web",ISNUMBER(SEARCH("theater/musical", N4002)),"musical",ISNUMBER(SEARCH("theater/plays", N4002)),"plays",ISNUMBER(SEARCH("theater/spaces", N4002)),"spaces")</f>
        <v>plays</v>
      </c>
      <c r="S4002" s="6">
        <f t="shared" si="313"/>
        <v>42437.64534722222</v>
      </c>
      <c r="T4002" s="6">
        <f t="shared" si="314"/>
        <v>42497.603680555556</v>
      </c>
    </row>
    <row r="4003" spans="1:20" ht="48" hidden="1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tr">
        <f t="shared" si="312"/>
        <v>theater</v>
      </c>
      <c r="R4003" t="str" cm="1">
        <f t="array" ref="R4003">_xlfn.IFS(ISNUMBER(SEARCH("film &amp; video/television", N4003)),"television",ISNUMBER(SEARCH("film &amp; video/animation", N4003)),"animation",ISNUMBER(SEARCH("film &amp; video/documentary", N4003)),"documentary",ISNUMBER(SEARCH("film &amp; video/drama", N4003)),"drama",ISNUMBER(SEARCH("film &amp; video/science fiction", N4003)),"science fiction",ISNUMBER(SEARCH("film &amp; video/shorts", N4003)),"shorts",ISNUMBER(SEARCH("food/food trucks", N4003)),"food trucks",ISNUMBER(SEARCH("food/restaurants", N4003)),"restaurants",ISNUMBER(SEARCH("food/small batch", N4003)),"small batch",ISNUMBER(SEARCH("games/mobile games", N4003)),"mobile games",ISNUMBER(SEARCH("games/tabletop games", N4003)),"tabletop games",ISNUMBER(SEARCH("games/video games", N4003)),"video games",ISNUMBER(SEARCH("music/classical music", N4003)),"classical music",ISNUMBER(SEARCH("music/electronic music", N4003)),"electronic music",ISNUMBER(SEARCH("music/faith", N4003)),"faith",ISNUMBER(SEARCH("music/indie rock", N4003)),"indie rock",ISNUMBER(SEARCH("music/jazz", N4003)),"jazz",ISNUMBER(SEARCH("music/metal", N4003)),"metal",ISNUMBER(SEARCH("music/pop", N4003)),"pop",ISNUMBER(SEARCH("music/rock", N4003)),"rock",ISNUMBER(SEARCH("music/world music", N4003)),"world music",ISNUMBER(SEARCH("journalism/audio", N4003)),"audio",ISNUMBER(SEARCH("photography/nature", N4003)),"nature",ISNUMBER(SEARCH("photography/people", N4003)),"people",ISNUMBER(SEARCH("photography/photobooks", N4003)),"photobooks",ISNUMBER(SEARCH("photography/places", N4003)),"places",ISNUMBER(SEARCH("publishing/art books", N4003)),"art books",ISNUMBER(SEARCH("publishing/children's books", N4003)),"children's books",ISNUMBER(SEARCH("publishing/fiction", N4003)),"fiction",ISNUMBER(SEARCH("publishing/nonfiction", N4003)),"nonfiction",ISNUMBER(SEARCH("publishing/radio &amp; podcasts", N4003)),"radio &amp; podcasts",ISNUMBER(SEARCH("publishing/translations", N4003)),"translations",ISNUMBER(SEARCH("technology/gadgets", N4003)),"gadgets",ISNUMBER(SEARCH("technology/hardware", N4003)),"hardware",ISNUMBER(SEARCH("technology/makerspaces", N4003)),"makerspaces",ISNUMBER(SEARCH("technology/space exploration", N4003)),"space exploration",ISNUMBER(SEARCH("technology/wearables", N4003)),"wearables",ISNUMBER(SEARCH("technology/web", N4003)),"web",ISNUMBER(SEARCH("theater/musical", N4003)),"musical",ISNUMBER(SEARCH("theater/plays", N4003)),"plays",ISNUMBER(SEARCH("theater/spaces", N4003)),"spaces")</f>
        <v>plays</v>
      </c>
      <c r="S4003" s="6">
        <f t="shared" si="313"/>
        <v>42775.964212962965</v>
      </c>
      <c r="T4003" s="6">
        <f t="shared" si="314"/>
        <v>42795.791666666672</v>
      </c>
    </row>
    <row r="4004" spans="1:20" ht="48" hidden="1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tr">
        <f t="shared" si="312"/>
        <v>theater</v>
      </c>
      <c r="R4004" t="str" cm="1">
        <f t="array" ref="R4004">_xlfn.IFS(ISNUMBER(SEARCH("film &amp; video/television", N4004)),"television",ISNUMBER(SEARCH("film &amp; video/animation", N4004)),"animation",ISNUMBER(SEARCH("film &amp; video/documentary", N4004)),"documentary",ISNUMBER(SEARCH("film &amp; video/drama", N4004)),"drama",ISNUMBER(SEARCH("film &amp; video/science fiction", N4004)),"science fiction",ISNUMBER(SEARCH("film &amp; video/shorts", N4004)),"shorts",ISNUMBER(SEARCH("food/food trucks", N4004)),"food trucks",ISNUMBER(SEARCH("food/restaurants", N4004)),"restaurants",ISNUMBER(SEARCH("food/small batch", N4004)),"small batch",ISNUMBER(SEARCH("games/mobile games", N4004)),"mobile games",ISNUMBER(SEARCH("games/tabletop games", N4004)),"tabletop games",ISNUMBER(SEARCH("games/video games", N4004)),"video games",ISNUMBER(SEARCH("music/classical music", N4004)),"classical music",ISNUMBER(SEARCH("music/electronic music", N4004)),"electronic music",ISNUMBER(SEARCH("music/faith", N4004)),"faith",ISNUMBER(SEARCH("music/indie rock", N4004)),"indie rock",ISNUMBER(SEARCH("music/jazz", N4004)),"jazz",ISNUMBER(SEARCH("music/metal", N4004)),"metal",ISNUMBER(SEARCH("music/pop", N4004)),"pop",ISNUMBER(SEARCH("music/rock", N4004)),"rock",ISNUMBER(SEARCH("music/world music", N4004)),"world music",ISNUMBER(SEARCH("journalism/audio", N4004)),"audio",ISNUMBER(SEARCH("photography/nature", N4004)),"nature",ISNUMBER(SEARCH("photography/people", N4004)),"people",ISNUMBER(SEARCH("photography/photobooks", N4004)),"photobooks",ISNUMBER(SEARCH("photography/places", N4004)),"places",ISNUMBER(SEARCH("publishing/art books", N4004)),"art books",ISNUMBER(SEARCH("publishing/children's books", N4004)),"children's books",ISNUMBER(SEARCH("publishing/fiction", N4004)),"fiction",ISNUMBER(SEARCH("publishing/nonfiction", N4004)),"nonfiction",ISNUMBER(SEARCH("publishing/radio &amp; podcasts", N4004)),"radio &amp; podcasts",ISNUMBER(SEARCH("publishing/translations", N4004)),"translations",ISNUMBER(SEARCH("technology/gadgets", N4004)),"gadgets",ISNUMBER(SEARCH("technology/hardware", N4004)),"hardware",ISNUMBER(SEARCH("technology/makerspaces", N4004)),"makerspaces",ISNUMBER(SEARCH("technology/space exploration", N4004)),"space exploration",ISNUMBER(SEARCH("technology/wearables", N4004)),"wearables",ISNUMBER(SEARCH("technology/web", N4004)),"web",ISNUMBER(SEARCH("theater/musical", N4004)),"musical",ISNUMBER(SEARCH("theater/plays", N4004)),"plays",ISNUMBER(SEARCH("theater/spaces", N4004)),"spaces")</f>
        <v>plays</v>
      </c>
      <c r="S4004" s="6">
        <f t="shared" si="313"/>
        <v>41879.043530092589</v>
      </c>
      <c r="T4004" s="6">
        <f t="shared" si="314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tr">
        <f t="shared" si="312"/>
        <v>theater</v>
      </c>
      <c r="R4005" t="str" cm="1">
        <f t="array" ref="R4005">_xlfn.IFS(ISNUMBER(SEARCH("film &amp; video/television", N4005)),"television",ISNUMBER(SEARCH("film &amp; video/animation", N4005)),"animation",ISNUMBER(SEARCH("film &amp; video/documentary", N4005)),"documentary",ISNUMBER(SEARCH("film &amp; video/drama", N4005)),"drama",ISNUMBER(SEARCH("film &amp; video/science fiction", N4005)),"science fiction",ISNUMBER(SEARCH("film &amp; video/shorts", N4005)),"shorts",ISNUMBER(SEARCH("food/food trucks", N4005)),"food trucks",ISNUMBER(SEARCH("food/restaurants", N4005)),"restaurants",ISNUMBER(SEARCH("food/small batch", N4005)),"small batch",ISNUMBER(SEARCH("games/mobile games", N4005)),"mobile games",ISNUMBER(SEARCH("games/tabletop games", N4005)),"tabletop games",ISNUMBER(SEARCH("games/video games", N4005)),"video games",ISNUMBER(SEARCH("music/classical music", N4005)),"classical music",ISNUMBER(SEARCH("music/electronic music", N4005)),"electronic music",ISNUMBER(SEARCH("music/faith", N4005)),"faith",ISNUMBER(SEARCH("music/indie rock", N4005)),"indie rock",ISNUMBER(SEARCH("music/jazz", N4005)),"jazz",ISNUMBER(SEARCH("music/metal", N4005)),"metal",ISNUMBER(SEARCH("music/pop", N4005)),"pop",ISNUMBER(SEARCH("music/rock", N4005)),"rock",ISNUMBER(SEARCH("music/world music", N4005)),"world music",ISNUMBER(SEARCH("journalism/audio", N4005)),"audio",ISNUMBER(SEARCH("photography/nature", N4005)),"nature",ISNUMBER(SEARCH("photography/people", N4005)),"people",ISNUMBER(SEARCH("photography/photobooks", N4005)),"photobooks",ISNUMBER(SEARCH("photography/places", N4005)),"places",ISNUMBER(SEARCH("publishing/art books", N4005)),"art books",ISNUMBER(SEARCH("publishing/children's books", N4005)),"children's books",ISNUMBER(SEARCH("publishing/fiction", N4005)),"fiction",ISNUMBER(SEARCH("publishing/nonfiction", N4005)),"nonfiction",ISNUMBER(SEARCH("publishing/radio &amp; podcasts", N4005)),"radio &amp; podcasts",ISNUMBER(SEARCH("publishing/translations", N4005)),"translations",ISNUMBER(SEARCH("technology/gadgets", N4005)),"gadgets",ISNUMBER(SEARCH("technology/hardware", N4005)),"hardware",ISNUMBER(SEARCH("technology/makerspaces", N4005)),"makerspaces",ISNUMBER(SEARCH("technology/space exploration", N4005)),"space exploration",ISNUMBER(SEARCH("technology/wearables", N4005)),"wearables",ISNUMBER(SEARCH("technology/web", N4005)),"web",ISNUMBER(SEARCH("theater/musical", N4005)),"musical",ISNUMBER(SEARCH("theater/plays", N4005)),"plays",ISNUMBER(SEARCH("theater/spaces", N4005)),"spaces")</f>
        <v>plays</v>
      </c>
      <c r="S4005" s="6">
        <f t="shared" si="313"/>
        <v>42020.587349537032</v>
      </c>
      <c r="T4005" s="6">
        <f t="shared" si="314"/>
        <v>42050.587349537032</v>
      </c>
    </row>
    <row r="4006" spans="1:20" ht="16" hidden="1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tr">
        <f t="shared" si="312"/>
        <v>theater</v>
      </c>
      <c r="R4006" t="str" cm="1">
        <f t="array" ref="R4006">_xlfn.IFS(ISNUMBER(SEARCH("film &amp; video/television", N4006)),"television",ISNUMBER(SEARCH("film &amp; video/animation", N4006)),"animation",ISNUMBER(SEARCH("film &amp; video/documentary", N4006)),"documentary",ISNUMBER(SEARCH("film &amp; video/drama", N4006)),"drama",ISNUMBER(SEARCH("film &amp; video/science fiction", N4006)),"science fiction",ISNUMBER(SEARCH("film &amp; video/shorts", N4006)),"shorts",ISNUMBER(SEARCH("food/food trucks", N4006)),"food trucks",ISNUMBER(SEARCH("food/restaurants", N4006)),"restaurants",ISNUMBER(SEARCH("food/small batch", N4006)),"small batch",ISNUMBER(SEARCH("games/mobile games", N4006)),"mobile games",ISNUMBER(SEARCH("games/tabletop games", N4006)),"tabletop games",ISNUMBER(SEARCH("games/video games", N4006)),"video games",ISNUMBER(SEARCH("music/classical music", N4006)),"classical music",ISNUMBER(SEARCH("music/electronic music", N4006)),"electronic music",ISNUMBER(SEARCH("music/faith", N4006)),"faith",ISNUMBER(SEARCH("music/indie rock", N4006)),"indie rock",ISNUMBER(SEARCH("music/jazz", N4006)),"jazz",ISNUMBER(SEARCH("music/metal", N4006)),"metal",ISNUMBER(SEARCH("music/pop", N4006)),"pop",ISNUMBER(SEARCH("music/rock", N4006)),"rock",ISNUMBER(SEARCH("music/world music", N4006)),"world music",ISNUMBER(SEARCH("journalism/audio", N4006)),"audio",ISNUMBER(SEARCH("photography/nature", N4006)),"nature",ISNUMBER(SEARCH("photography/people", N4006)),"people",ISNUMBER(SEARCH("photography/photobooks", N4006)),"photobooks",ISNUMBER(SEARCH("photography/places", N4006)),"places",ISNUMBER(SEARCH("publishing/art books", N4006)),"art books",ISNUMBER(SEARCH("publishing/children's books", N4006)),"children's books",ISNUMBER(SEARCH("publishing/fiction", N4006)),"fiction",ISNUMBER(SEARCH("publishing/nonfiction", N4006)),"nonfiction",ISNUMBER(SEARCH("publishing/radio &amp; podcasts", N4006)),"radio &amp; podcasts",ISNUMBER(SEARCH("publishing/translations", N4006)),"translations",ISNUMBER(SEARCH("technology/gadgets", N4006)),"gadgets",ISNUMBER(SEARCH("technology/hardware", N4006)),"hardware",ISNUMBER(SEARCH("technology/makerspaces", N4006)),"makerspaces",ISNUMBER(SEARCH("technology/space exploration", N4006)),"space exploration",ISNUMBER(SEARCH("technology/wearables", N4006)),"wearables",ISNUMBER(SEARCH("technology/web", N4006)),"web",ISNUMBER(SEARCH("theater/musical", N4006)),"musical",ISNUMBER(SEARCH("theater/plays", N4006)),"plays",ISNUMBER(SEARCH("theater/spaces", N4006)),"spaces")</f>
        <v>plays</v>
      </c>
      <c r="S4006" s="6">
        <f t="shared" si="313"/>
        <v>41890.16269675926</v>
      </c>
      <c r="T4006" s="6">
        <f t="shared" si="314"/>
        <v>41920.16269675926</v>
      </c>
    </row>
    <row r="4007" spans="1:20" ht="48" hidden="1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tr">
        <f t="shared" si="312"/>
        <v>theater</v>
      </c>
      <c r="R4007" t="str" cm="1">
        <f t="array" ref="R4007">_xlfn.IFS(ISNUMBER(SEARCH("film &amp; video/television", N4007)),"television",ISNUMBER(SEARCH("film &amp; video/animation", N4007)),"animation",ISNUMBER(SEARCH("film &amp; video/documentary", N4007)),"documentary",ISNUMBER(SEARCH("film &amp; video/drama", N4007)),"drama",ISNUMBER(SEARCH("film &amp; video/science fiction", N4007)),"science fiction",ISNUMBER(SEARCH("film &amp; video/shorts", N4007)),"shorts",ISNUMBER(SEARCH("food/food trucks", N4007)),"food trucks",ISNUMBER(SEARCH("food/restaurants", N4007)),"restaurants",ISNUMBER(SEARCH("food/small batch", N4007)),"small batch",ISNUMBER(SEARCH("games/mobile games", N4007)),"mobile games",ISNUMBER(SEARCH("games/tabletop games", N4007)),"tabletop games",ISNUMBER(SEARCH("games/video games", N4007)),"video games",ISNUMBER(SEARCH("music/classical music", N4007)),"classical music",ISNUMBER(SEARCH("music/electronic music", N4007)),"electronic music",ISNUMBER(SEARCH("music/faith", N4007)),"faith",ISNUMBER(SEARCH("music/indie rock", N4007)),"indie rock",ISNUMBER(SEARCH("music/jazz", N4007)),"jazz",ISNUMBER(SEARCH("music/metal", N4007)),"metal",ISNUMBER(SEARCH("music/pop", N4007)),"pop",ISNUMBER(SEARCH("music/rock", N4007)),"rock",ISNUMBER(SEARCH("music/world music", N4007)),"world music",ISNUMBER(SEARCH("journalism/audio", N4007)),"audio",ISNUMBER(SEARCH("photography/nature", N4007)),"nature",ISNUMBER(SEARCH("photography/people", N4007)),"people",ISNUMBER(SEARCH("photography/photobooks", N4007)),"photobooks",ISNUMBER(SEARCH("photography/places", N4007)),"places",ISNUMBER(SEARCH("publishing/art books", N4007)),"art books",ISNUMBER(SEARCH("publishing/children's books", N4007)),"children's books",ISNUMBER(SEARCH("publishing/fiction", N4007)),"fiction",ISNUMBER(SEARCH("publishing/nonfiction", N4007)),"nonfiction",ISNUMBER(SEARCH("publishing/radio &amp; podcasts", N4007)),"radio &amp; podcasts",ISNUMBER(SEARCH("publishing/translations", N4007)),"translations",ISNUMBER(SEARCH("technology/gadgets", N4007)),"gadgets",ISNUMBER(SEARCH("technology/hardware", N4007)),"hardware",ISNUMBER(SEARCH("technology/makerspaces", N4007)),"makerspaces",ISNUMBER(SEARCH("technology/space exploration", N4007)),"space exploration",ISNUMBER(SEARCH("technology/wearables", N4007)),"wearables",ISNUMBER(SEARCH("technology/web", N4007)),"web",ISNUMBER(SEARCH("theater/musical", N4007)),"musical",ISNUMBER(SEARCH("theater/plays", N4007)),"plays",ISNUMBER(SEARCH("theater/spaces", N4007)),"spaces")</f>
        <v>plays</v>
      </c>
      <c r="S4007" s="6">
        <f t="shared" si="313"/>
        <v>41872.807696759257</v>
      </c>
      <c r="T4007" s="6">
        <f t="shared" si="314"/>
        <v>41932.807696759257</v>
      </c>
    </row>
    <row r="4008" spans="1:20" ht="48" hidden="1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tr">
        <f t="shared" si="312"/>
        <v>theater</v>
      </c>
      <c r="R4008" t="str" cm="1">
        <f t="array" ref="R4008">_xlfn.IFS(ISNUMBER(SEARCH("film &amp; video/television", N4008)),"television",ISNUMBER(SEARCH("film &amp; video/animation", N4008)),"animation",ISNUMBER(SEARCH("film &amp; video/documentary", N4008)),"documentary",ISNUMBER(SEARCH("film &amp; video/drama", N4008)),"drama",ISNUMBER(SEARCH("film &amp; video/science fiction", N4008)),"science fiction",ISNUMBER(SEARCH("film &amp; video/shorts", N4008)),"shorts",ISNUMBER(SEARCH("food/food trucks", N4008)),"food trucks",ISNUMBER(SEARCH("food/restaurants", N4008)),"restaurants",ISNUMBER(SEARCH("food/small batch", N4008)),"small batch",ISNUMBER(SEARCH("games/mobile games", N4008)),"mobile games",ISNUMBER(SEARCH("games/tabletop games", N4008)),"tabletop games",ISNUMBER(SEARCH("games/video games", N4008)),"video games",ISNUMBER(SEARCH("music/classical music", N4008)),"classical music",ISNUMBER(SEARCH("music/electronic music", N4008)),"electronic music",ISNUMBER(SEARCH("music/faith", N4008)),"faith",ISNUMBER(SEARCH("music/indie rock", N4008)),"indie rock",ISNUMBER(SEARCH("music/jazz", N4008)),"jazz",ISNUMBER(SEARCH("music/metal", N4008)),"metal",ISNUMBER(SEARCH("music/pop", N4008)),"pop",ISNUMBER(SEARCH("music/rock", N4008)),"rock",ISNUMBER(SEARCH("music/world music", N4008)),"world music",ISNUMBER(SEARCH("journalism/audio", N4008)),"audio",ISNUMBER(SEARCH("photography/nature", N4008)),"nature",ISNUMBER(SEARCH("photography/people", N4008)),"people",ISNUMBER(SEARCH("photography/photobooks", N4008)),"photobooks",ISNUMBER(SEARCH("photography/places", N4008)),"places",ISNUMBER(SEARCH("publishing/art books", N4008)),"art books",ISNUMBER(SEARCH("publishing/children's books", N4008)),"children's books",ISNUMBER(SEARCH("publishing/fiction", N4008)),"fiction",ISNUMBER(SEARCH("publishing/nonfiction", N4008)),"nonfiction",ISNUMBER(SEARCH("publishing/radio &amp; podcasts", N4008)),"radio &amp; podcasts",ISNUMBER(SEARCH("publishing/translations", N4008)),"translations",ISNUMBER(SEARCH("technology/gadgets", N4008)),"gadgets",ISNUMBER(SEARCH("technology/hardware", N4008)),"hardware",ISNUMBER(SEARCH("technology/makerspaces", N4008)),"makerspaces",ISNUMBER(SEARCH("technology/space exploration", N4008)),"space exploration",ISNUMBER(SEARCH("technology/wearables", N4008)),"wearables",ISNUMBER(SEARCH("technology/web", N4008)),"web",ISNUMBER(SEARCH("theater/musical", N4008)),"musical",ISNUMBER(SEARCH("theater/plays", N4008)),"plays",ISNUMBER(SEARCH("theater/spaces", N4008)),"spaces")</f>
        <v>plays</v>
      </c>
      <c r="S4008" s="6">
        <f t="shared" si="313"/>
        <v>42391.772997685184</v>
      </c>
      <c r="T4008" s="6">
        <f t="shared" si="314"/>
        <v>42416.772997685184</v>
      </c>
    </row>
    <row r="4009" spans="1:20" ht="48" hidden="1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tr">
        <f t="shared" si="312"/>
        <v>theater</v>
      </c>
      <c r="R4009" t="str" cm="1">
        <f t="array" ref="R4009">_xlfn.IFS(ISNUMBER(SEARCH("film &amp; video/television", N4009)),"television",ISNUMBER(SEARCH("film &amp; video/animation", N4009)),"animation",ISNUMBER(SEARCH("film &amp; video/documentary", N4009)),"documentary",ISNUMBER(SEARCH("film &amp; video/drama", N4009)),"drama",ISNUMBER(SEARCH("film &amp; video/science fiction", N4009)),"science fiction",ISNUMBER(SEARCH("film &amp; video/shorts", N4009)),"shorts",ISNUMBER(SEARCH("food/food trucks", N4009)),"food trucks",ISNUMBER(SEARCH("food/restaurants", N4009)),"restaurants",ISNUMBER(SEARCH("food/small batch", N4009)),"small batch",ISNUMBER(SEARCH("games/mobile games", N4009)),"mobile games",ISNUMBER(SEARCH("games/tabletop games", N4009)),"tabletop games",ISNUMBER(SEARCH("games/video games", N4009)),"video games",ISNUMBER(SEARCH("music/classical music", N4009)),"classical music",ISNUMBER(SEARCH("music/electronic music", N4009)),"electronic music",ISNUMBER(SEARCH("music/faith", N4009)),"faith",ISNUMBER(SEARCH("music/indie rock", N4009)),"indie rock",ISNUMBER(SEARCH("music/jazz", N4009)),"jazz",ISNUMBER(SEARCH("music/metal", N4009)),"metal",ISNUMBER(SEARCH("music/pop", N4009)),"pop",ISNUMBER(SEARCH("music/rock", N4009)),"rock",ISNUMBER(SEARCH("music/world music", N4009)),"world music",ISNUMBER(SEARCH("journalism/audio", N4009)),"audio",ISNUMBER(SEARCH("photography/nature", N4009)),"nature",ISNUMBER(SEARCH("photography/people", N4009)),"people",ISNUMBER(SEARCH("photography/photobooks", N4009)),"photobooks",ISNUMBER(SEARCH("photography/places", N4009)),"places",ISNUMBER(SEARCH("publishing/art books", N4009)),"art books",ISNUMBER(SEARCH("publishing/children's books", N4009)),"children's books",ISNUMBER(SEARCH("publishing/fiction", N4009)),"fiction",ISNUMBER(SEARCH("publishing/nonfiction", N4009)),"nonfiction",ISNUMBER(SEARCH("publishing/radio &amp; podcasts", N4009)),"radio &amp; podcasts",ISNUMBER(SEARCH("publishing/translations", N4009)),"translations",ISNUMBER(SEARCH("technology/gadgets", N4009)),"gadgets",ISNUMBER(SEARCH("technology/hardware", N4009)),"hardware",ISNUMBER(SEARCH("technology/makerspaces", N4009)),"makerspaces",ISNUMBER(SEARCH("technology/space exploration", N4009)),"space exploration",ISNUMBER(SEARCH("technology/wearables", N4009)),"wearables",ISNUMBER(SEARCH("technology/web", N4009)),"web",ISNUMBER(SEARCH("theater/musical", N4009)),"musical",ISNUMBER(SEARCH("theater/plays", N4009)),"plays",ISNUMBER(SEARCH("theater/spaces", N4009)),"spaces")</f>
        <v>plays</v>
      </c>
      <c r="S4009" s="6">
        <f t="shared" si="313"/>
        <v>41848.772928240738</v>
      </c>
      <c r="T4009" s="6">
        <f t="shared" si="314"/>
        <v>41877.686111111114</v>
      </c>
    </row>
    <row r="4010" spans="1:20" ht="48" hidden="1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tr" cm="1">
        <f t="array" ref="R4010">_xlfn.IFS(ISNUMBER(SEARCH("film &amp; video/television", N4010)),"television",ISNUMBER(SEARCH("film &amp; video/animation", N4010)),"animation",ISNUMBER(SEARCH("film &amp; video/documentary", N4010)),"documentary",ISNUMBER(SEARCH("film &amp; video/drama", N4010)),"drama",ISNUMBER(SEARCH("film &amp; video/science fiction", N4010)),"science fiction",ISNUMBER(SEARCH("film &amp; video/shorts", N4010)),"shorts",ISNUMBER(SEARCH("food/food trucks", N4010)),"food trucks",ISNUMBER(SEARCH("food/restaurants", N4010)),"restaurants",ISNUMBER(SEARCH("food/small batch", N4010)),"small batch",ISNUMBER(SEARCH("games/mobile games", N4010)),"mobile games",ISNUMBER(SEARCH("games/tabletop games", N4010)),"tabletop games",ISNUMBER(SEARCH("games/video games", N4010)),"video games",ISNUMBER(SEARCH("music/classical music", N4010)),"classical music",ISNUMBER(SEARCH("music/electronic music", N4010)),"electronic music",ISNUMBER(SEARCH("music/faith", N4010)),"faith",ISNUMBER(SEARCH("music/indie rock", N4010)),"indie rock",ISNUMBER(SEARCH("music/jazz", N4010)),"jazz",ISNUMBER(SEARCH("music/metal", N4010)),"metal",ISNUMBER(SEARCH("music/pop", N4010)),"pop",ISNUMBER(SEARCH("music/rock", N4010)),"rock",ISNUMBER(SEARCH("music/world music", N4010)),"world music",ISNUMBER(SEARCH("journalism/audio", N4010)),"audio",ISNUMBER(SEARCH("photography/nature", N4010)),"nature",ISNUMBER(SEARCH("photography/people", N4010)),"people",ISNUMBER(SEARCH("photography/photobooks", N4010)),"photobooks",ISNUMBER(SEARCH("photography/places", N4010)),"places",ISNUMBER(SEARCH("publishing/art books", N4010)),"art books",ISNUMBER(SEARCH("publishing/children's books", N4010)),"children's books",ISNUMBER(SEARCH("publishing/fiction", N4010)),"fiction",ISNUMBER(SEARCH("publishing/nonfiction", N4010)),"nonfiction",ISNUMBER(SEARCH("publishing/radio &amp; podcasts", N4010)),"radio &amp; podcasts",ISNUMBER(SEARCH("publishing/translations", N4010)),"translations",ISNUMBER(SEARCH("technology/gadgets", N4010)),"gadgets",ISNUMBER(SEARCH("technology/hardware", N4010)),"hardware",ISNUMBER(SEARCH("technology/makerspaces", N4010)),"makerspaces",ISNUMBER(SEARCH("technology/space exploration", N4010)),"space exploration",ISNUMBER(SEARCH("technology/wearables", N4010)),"wearables",ISNUMBER(SEARCH("technology/web", N4010)),"web",ISNUMBER(SEARCH("theater/musical", N4010)),"musical",ISNUMBER(SEARCH("theater/plays", N4010)),"plays",ISNUMBER(SEARCH("theater/spaces", N4010)),"spaces")</f>
        <v>plays</v>
      </c>
      <c r="S4010" s="6">
        <f t="shared" si="313"/>
        <v>42177.964201388888</v>
      </c>
      <c r="T4010" s="6">
        <f t="shared" si="314"/>
        <v>42207.964201388888</v>
      </c>
    </row>
    <row r="4011" spans="1:20" ht="48" hidden="1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tr">
        <f t="shared" si="312"/>
        <v>theater</v>
      </c>
      <c r="R4011" t="str" cm="1">
        <f t="array" ref="R4011">_xlfn.IFS(ISNUMBER(SEARCH("film &amp; video/television", N4011)),"television",ISNUMBER(SEARCH("film &amp; video/animation", N4011)),"animation",ISNUMBER(SEARCH("film &amp; video/documentary", N4011)),"documentary",ISNUMBER(SEARCH("film &amp; video/drama", N4011)),"drama",ISNUMBER(SEARCH("film &amp; video/science fiction", N4011)),"science fiction",ISNUMBER(SEARCH("film &amp; video/shorts", N4011)),"shorts",ISNUMBER(SEARCH("food/food trucks", N4011)),"food trucks",ISNUMBER(SEARCH("food/restaurants", N4011)),"restaurants",ISNUMBER(SEARCH("food/small batch", N4011)),"small batch",ISNUMBER(SEARCH("games/mobile games", N4011)),"mobile games",ISNUMBER(SEARCH("games/tabletop games", N4011)),"tabletop games",ISNUMBER(SEARCH("games/video games", N4011)),"video games",ISNUMBER(SEARCH("music/classical music", N4011)),"classical music",ISNUMBER(SEARCH("music/electronic music", N4011)),"electronic music",ISNUMBER(SEARCH("music/faith", N4011)),"faith",ISNUMBER(SEARCH("music/indie rock", N4011)),"indie rock",ISNUMBER(SEARCH("music/jazz", N4011)),"jazz",ISNUMBER(SEARCH("music/metal", N4011)),"metal",ISNUMBER(SEARCH("music/pop", N4011)),"pop",ISNUMBER(SEARCH("music/rock", N4011)),"rock",ISNUMBER(SEARCH("music/world music", N4011)),"world music",ISNUMBER(SEARCH("journalism/audio", N4011)),"audio",ISNUMBER(SEARCH("photography/nature", N4011)),"nature",ISNUMBER(SEARCH("photography/people", N4011)),"people",ISNUMBER(SEARCH("photography/photobooks", N4011)),"photobooks",ISNUMBER(SEARCH("photography/places", N4011)),"places",ISNUMBER(SEARCH("publishing/art books", N4011)),"art books",ISNUMBER(SEARCH("publishing/children's books", N4011)),"children's books",ISNUMBER(SEARCH("publishing/fiction", N4011)),"fiction",ISNUMBER(SEARCH("publishing/nonfiction", N4011)),"nonfiction",ISNUMBER(SEARCH("publishing/radio &amp; podcasts", N4011)),"radio &amp; podcasts",ISNUMBER(SEARCH("publishing/translations", N4011)),"translations",ISNUMBER(SEARCH("technology/gadgets", N4011)),"gadgets",ISNUMBER(SEARCH("technology/hardware", N4011)),"hardware",ISNUMBER(SEARCH("technology/makerspaces", N4011)),"makerspaces",ISNUMBER(SEARCH("technology/space exploration", N4011)),"space exploration",ISNUMBER(SEARCH("technology/wearables", N4011)),"wearables",ISNUMBER(SEARCH("technology/web", N4011)),"web",ISNUMBER(SEARCH("theater/musical", N4011)),"musical",ISNUMBER(SEARCH("theater/plays", N4011)),"plays",ISNUMBER(SEARCH("theater/spaces", N4011)),"spaces")</f>
        <v>plays</v>
      </c>
      <c r="S4011" s="6">
        <f t="shared" si="313"/>
        <v>41851.700925925928</v>
      </c>
      <c r="T4011" s="6">
        <f t="shared" si="314"/>
        <v>41891.700925925928</v>
      </c>
    </row>
    <row r="4012" spans="1:20" ht="48" hidden="1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tr">
        <f t="shared" si="312"/>
        <v>theater</v>
      </c>
      <c r="R4012" t="str" cm="1">
        <f t="array" ref="R4012">_xlfn.IFS(ISNUMBER(SEARCH("film &amp; video/television", N4012)),"television",ISNUMBER(SEARCH("film &amp; video/animation", N4012)),"animation",ISNUMBER(SEARCH("film &amp; video/documentary", N4012)),"documentary",ISNUMBER(SEARCH("film &amp; video/drama", N4012)),"drama",ISNUMBER(SEARCH("film &amp; video/science fiction", N4012)),"science fiction",ISNUMBER(SEARCH("film &amp; video/shorts", N4012)),"shorts",ISNUMBER(SEARCH("food/food trucks", N4012)),"food trucks",ISNUMBER(SEARCH("food/restaurants", N4012)),"restaurants",ISNUMBER(SEARCH("food/small batch", N4012)),"small batch",ISNUMBER(SEARCH("games/mobile games", N4012)),"mobile games",ISNUMBER(SEARCH("games/tabletop games", N4012)),"tabletop games",ISNUMBER(SEARCH("games/video games", N4012)),"video games",ISNUMBER(SEARCH("music/classical music", N4012)),"classical music",ISNUMBER(SEARCH("music/electronic music", N4012)),"electronic music",ISNUMBER(SEARCH("music/faith", N4012)),"faith",ISNUMBER(SEARCH("music/indie rock", N4012)),"indie rock",ISNUMBER(SEARCH("music/jazz", N4012)),"jazz",ISNUMBER(SEARCH("music/metal", N4012)),"metal",ISNUMBER(SEARCH("music/pop", N4012)),"pop",ISNUMBER(SEARCH("music/rock", N4012)),"rock",ISNUMBER(SEARCH("music/world music", N4012)),"world music",ISNUMBER(SEARCH("journalism/audio", N4012)),"audio",ISNUMBER(SEARCH("photography/nature", N4012)),"nature",ISNUMBER(SEARCH("photography/people", N4012)),"people",ISNUMBER(SEARCH("photography/photobooks", N4012)),"photobooks",ISNUMBER(SEARCH("photography/places", N4012)),"places",ISNUMBER(SEARCH("publishing/art books", N4012)),"art books",ISNUMBER(SEARCH("publishing/children's books", N4012)),"children's books",ISNUMBER(SEARCH("publishing/fiction", N4012)),"fiction",ISNUMBER(SEARCH("publishing/nonfiction", N4012)),"nonfiction",ISNUMBER(SEARCH("publishing/radio &amp; podcasts", N4012)),"radio &amp; podcasts",ISNUMBER(SEARCH("publishing/translations", N4012)),"translations",ISNUMBER(SEARCH("technology/gadgets", N4012)),"gadgets",ISNUMBER(SEARCH("technology/hardware", N4012)),"hardware",ISNUMBER(SEARCH("technology/makerspaces", N4012)),"makerspaces",ISNUMBER(SEARCH("technology/space exploration", N4012)),"space exploration",ISNUMBER(SEARCH("technology/wearables", N4012)),"wearables",ISNUMBER(SEARCH("technology/web", N4012)),"web",ISNUMBER(SEARCH("theater/musical", N4012)),"musical",ISNUMBER(SEARCH("theater/plays", N4012)),"plays",ISNUMBER(SEARCH("theater/spaces", N4012)),"spaces")</f>
        <v>plays</v>
      </c>
      <c r="S4012" s="6">
        <f t="shared" si="313"/>
        <v>41921.770439814813</v>
      </c>
      <c r="T4012" s="6">
        <f t="shared" si="314"/>
        <v>41938.770439814813</v>
      </c>
    </row>
    <row r="4013" spans="1:20" ht="48" hidden="1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tr">
        <f t="shared" si="312"/>
        <v>theater</v>
      </c>
      <c r="R4013" t="str" cm="1">
        <f t="array" ref="R4013">_xlfn.IFS(ISNUMBER(SEARCH("film &amp; video/television", N4013)),"television",ISNUMBER(SEARCH("film &amp; video/animation", N4013)),"animation",ISNUMBER(SEARCH("film &amp; video/documentary", N4013)),"documentary",ISNUMBER(SEARCH("film &amp; video/drama", N4013)),"drama",ISNUMBER(SEARCH("film &amp; video/science fiction", N4013)),"science fiction",ISNUMBER(SEARCH("film &amp; video/shorts", N4013)),"shorts",ISNUMBER(SEARCH("food/food trucks", N4013)),"food trucks",ISNUMBER(SEARCH("food/restaurants", N4013)),"restaurants",ISNUMBER(SEARCH("food/small batch", N4013)),"small batch",ISNUMBER(SEARCH("games/mobile games", N4013)),"mobile games",ISNUMBER(SEARCH("games/tabletop games", N4013)),"tabletop games",ISNUMBER(SEARCH("games/video games", N4013)),"video games",ISNUMBER(SEARCH("music/classical music", N4013)),"classical music",ISNUMBER(SEARCH("music/electronic music", N4013)),"electronic music",ISNUMBER(SEARCH("music/faith", N4013)),"faith",ISNUMBER(SEARCH("music/indie rock", N4013)),"indie rock",ISNUMBER(SEARCH("music/jazz", N4013)),"jazz",ISNUMBER(SEARCH("music/metal", N4013)),"metal",ISNUMBER(SEARCH("music/pop", N4013)),"pop",ISNUMBER(SEARCH("music/rock", N4013)),"rock",ISNUMBER(SEARCH("music/world music", N4013)),"world music",ISNUMBER(SEARCH("journalism/audio", N4013)),"audio",ISNUMBER(SEARCH("photography/nature", N4013)),"nature",ISNUMBER(SEARCH("photography/people", N4013)),"people",ISNUMBER(SEARCH("photography/photobooks", N4013)),"photobooks",ISNUMBER(SEARCH("photography/places", N4013)),"places",ISNUMBER(SEARCH("publishing/art books", N4013)),"art books",ISNUMBER(SEARCH("publishing/children's books", N4013)),"children's books",ISNUMBER(SEARCH("publishing/fiction", N4013)),"fiction",ISNUMBER(SEARCH("publishing/nonfiction", N4013)),"nonfiction",ISNUMBER(SEARCH("publishing/radio &amp; podcasts", N4013)),"radio &amp; podcasts",ISNUMBER(SEARCH("publishing/translations", N4013)),"translations",ISNUMBER(SEARCH("technology/gadgets", N4013)),"gadgets",ISNUMBER(SEARCH("technology/hardware", N4013)),"hardware",ISNUMBER(SEARCH("technology/makerspaces", N4013)),"makerspaces",ISNUMBER(SEARCH("technology/space exploration", N4013)),"space exploration",ISNUMBER(SEARCH("technology/wearables", N4013)),"wearables",ISNUMBER(SEARCH("technology/web", N4013)),"web",ISNUMBER(SEARCH("theater/musical", N4013)),"musical",ISNUMBER(SEARCH("theater/plays", N4013)),"plays",ISNUMBER(SEARCH("theater/spaces", N4013)),"spaces")</f>
        <v>plays</v>
      </c>
      <c r="S4013" s="6">
        <f t="shared" si="313"/>
        <v>42002.54488425926</v>
      </c>
      <c r="T4013" s="6">
        <f t="shared" si="314"/>
        <v>42032.54488425926</v>
      </c>
    </row>
    <row r="4014" spans="1:20" ht="48" hidden="1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v>0</v>
      </c>
      <c r="Q4014" t="str">
        <f t="shared" si="312"/>
        <v>theater</v>
      </c>
      <c r="R4014" t="str" cm="1">
        <f t="array" ref="R4014">_xlfn.IFS(ISNUMBER(SEARCH("film &amp; video/television", N4014)),"television",ISNUMBER(SEARCH("film &amp; video/animation", N4014)),"animation",ISNUMBER(SEARCH("film &amp; video/documentary", N4014)),"documentary",ISNUMBER(SEARCH("film &amp; video/drama", N4014)),"drama",ISNUMBER(SEARCH("film &amp; video/science fiction", N4014)),"science fiction",ISNUMBER(SEARCH("film &amp; video/shorts", N4014)),"shorts",ISNUMBER(SEARCH("food/food trucks", N4014)),"food trucks",ISNUMBER(SEARCH("food/restaurants", N4014)),"restaurants",ISNUMBER(SEARCH("food/small batch", N4014)),"small batch",ISNUMBER(SEARCH("games/mobile games", N4014)),"mobile games",ISNUMBER(SEARCH("games/tabletop games", N4014)),"tabletop games",ISNUMBER(SEARCH("games/video games", N4014)),"video games",ISNUMBER(SEARCH("music/classical music", N4014)),"classical music",ISNUMBER(SEARCH("music/electronic music", N4014)),"electronic music",ISNUMBER(SEARCH("music/faith", N4014)),"faith",ISNUMBER(SEARCH("music/indie rock", N4014)),"indie rock",ISNUMBER(SEARCH("music/jazz", N4014)),"jazz",ISNUMBER(SEARCH("music/metal", N4014)),"metal",ISNUMBER(SEARCH("music/pop", N4014)),"pop",ISNUMBER(SEARCH("music/rock", N4014)),"rock",ISNUMBER(SEARCH("music/world music", N4014)),"world music",ISNUMBER(SEARCH("journalism/audio", N4014)),"audio",ISNUMBER(SEARCH("photography/nature", N4014)),"nature",ISNUMBER(SEARCH("photography/people", N4014)),"people",ISNUMBER(SEARCH("photography/photobooks", N4014)),"photobooks",ISNUMBER(SEARCH("photography/places", N4014)),"places",ISNUMBER(SEARCH("publishing/art books", N4014)),"art books",ISNUMBER(SEARCH("publishing/children's books", N4014)),"children's books",ISNUMBER(SEARCH("publishing/fiction", N4014)),"fiction",ISNUMBER(SEARCH("publishing/nonfiction", N4014)),"nonfiction",ISNUMBER(SEARCH("publishing/radio &amp; podcasts", N4014)),"radio &amp; podcasts",ISNUMBER(SEARCH("publishing/translations", N4014)),"translations",ISNUMBER(SEARCH("technology/gadgets", N4014)),"gadgets",ISNUMBER(SEARCH("technology/hardware", N4014)),"hardware",ISNUMBER(SEARCH("technology/makerspaces", N4014)),"makerspaces",ISNUMBER(SEARCH("technology/space exploration", N4014)),"space exploration",ISNUMBER(SEARCH("technology/wearables", N4014)),"wearables",ISNUMBER(SEARCH("technology/web", N4014)),"web",ISNUMBER(SEARCH("theater/musical", N4014)),"musical",ISNUMBER(SEARCH("theater/plays", N4014)),"plays",ISNUMBER(SEARCH("theater/spaces", N4014)),"spaces")</f>
        <v>plays</v>
      </c>
      <c r="S4014" s="6">
        <f t="shared" si="313"/>
        <v>42096.544548611113</v>
      </c>
      <c r="T4014" s="6">
        <f t="shared" si="314"/>
        <v>42126.544548611113</v>
      </c>
    </row>
    <row r="4015" spans="1:20" ht="48" hidden="1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tr">
        <f t="shared" si="312"/>
        <v>theater</v>
      </c>
      <c r="R4015" t="str" cm="1">
        <f t="array" ref="R4015">_xlfn.IFS(ISNUMBER(SEARCH("film &amp; video/television", N4015)),"television",ISNUMBER(SEARCH("film &amp; video/animation", N4015)),"animation",ISNUMBER(SEARCH("film &amp; video/documentary", N4015)),"documentary",ISNUMBER(SEARCH("film &amp; video/drama", N4015)),"drama",ISNUMBER(SEARCH("film &amp; video/science fiction", N4015)),"science fiction",ISNUMBER(SEARCH("film &amp; video/shorts", N4015)),"shorts",ISNUMBER(SEARCH("food/food trucks", N4015)),"food trucks",ISNUMBER(SEARCH("food/restaurants", N4015)),"restaurants",ISNUMBER(SEARCH("food/small batch", N4015)),"small batch",ISNUMBER(SEARCH("games/mobile games", N4015)),"mobile games",ISNUMBER(SEARCH("games/tabletop games", N4015)),"tabletop games",ISNUMBER(SEARCH("games/video games", N4015)),"video games",ISNUMBER(SEARCH("music/classical music", N4015)),"classical music",ISNUMBER(SEARCH("music/electronic music", N4015)),"electronic music",ISNUMBER(SEARCH("music/faith", N4015)),"faith",ISNUMBER(SEARCH("music/indie rock", N4015)),"indie rock",ISNUMBER(SEARCH("music/jazz", N4015)),"jazz",ISNUMBER(SEARCH("music/metal", N4015)),"metal",ISNUMBER(SEARCH("music/pop", N4015)),"pop",ISNUMBER(SEARCH("music/rock", N4015)),"rock",ISNUMBER(SEARCH("music/world music", N4015)),"world music",ISNUMBER(SEARCH("journalism/audio", N4015)),"audio",ISNUMBER(SEARCH("photography/nature", N4015)),"nature",ISNUMBER(SEARCH("photography/people", N4015)),"people",ISNUMBER(SEARCH("photography/photobooks", N4015)),"photobooks",ISNUMBER(SEARCH("photography/places", N4015)),"places",ISNUMBER(SEARCH("publishing/art books", N4015)),"art books",ISNUMBER(SEARCH("publishing/children's books", N4015)),"children's books",ISNUMBER(SEARCH("publishing/fiction", N4015)),"fiction",ISNUMBER(SEARCH("publishing/nonfiction", N4015)),"nonfiction",ISNUMBER(SEARCH("publishing/radio &amp; podcasts", N4015)),"radio &amp; podcasts",ISNUMBER(SEARCH("publishing/translations", N4015)),"translations",ISNUMBER(SEARCH("technology/gadgets", N4015)),"gadgets",ISNUMBER(SEARCH("technology/hardware", N4015)),"hardware",ISNUMBER(SEARCH("technology/makerspaces", N4015)),"makerspaces",ISNUMBER(SEARCH("technology/space exploration", N4015)),"space exploration",ISNUMBER(SEARCH("technology/wearables", N4015)),"wearables",ISNUMBER(SEARCH("technology/web", N4015)),"web",ISNUMBER(SEARCH("theater/musical", N4015)),"musical",ISNUMBER(SEARCH("theater/plays", N4015)),"plays",ISNUMBER(SEARCH("theater/spaces", N4015)),"spaces")</f>
        <v>plays</v>
      </c>
      <c r="S4015" s="6">
        <f t="shared" si="313"/>
        <v>42021.301192129627</v>
      </c>
      <c r="T4015" s="6">
        <f t="shared" si="314"/>
        <v>42051.301192129627</v>
      </c>
    </row>
    <row r="4016" spans="1:20" ht="48" hidden="1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v>0</v>
      </c>
      <c r="Q4016" t="str">
        <f t="shared" si="312"/>
        <v>theater</v>
      </c>
      <c r="R4016" t="str" cm="1">
        <f t="array" ref="R4016">_xlfn.IFS(ISNUMBER(SEARCH("film &amp; video/television", N4016)),"television",ISNUMBER(SEARCH("film &amp; video/animation", N4016)),"animation",ISNUMBER(SEARCH("film &amp; video/documentary", N4016)),"documentary",ISNUMBER(SEARCH("film &amp; video/drama", N4016)),"drama",ISNUMBER(SEARCH("film &amp; video/science fiction", N4016)),"science fiction",ISNUMBER(SEARCH("film &amp; video/shorts", N4016)),"shorts",ISNUMBER(SEARCH("food/food trucks", N4016)),"food trucks",ISNUMBER(SEARCH("food/restaurants", N4016)),"restaurants",ISNUMBER(SEARCH("food/small batch", N4016)),"small batch",ISNUMBER(SEARCH("games/mobile games", N4016)),"mobile games",ISNUMBER(SEARCH("games/tabletop games", N4016)),"tabletop games",ISNUMBER(SEARCH("games/video games", N4016)),"video games",ISNUMBER(SEARCH("music/classical music", N4016)),"classical music",ISNUMBER(SEARCH("music/electronic music", N4016)),"electronic music",ISNUMBER(SEARCH("music/faith", N4016)),"faith",ISNUMBER(SEARCH("music/indie rock", N4016)),"indie rock",ISNUMBER(SEARCH("music/jazz", N4016)),"jazz",ISNUMBER(SEARCH("music/metal", N4016)),"metal",ISNUMBER(SEARCH("music/pop", N4016)),"pop",ISNUMBER(SEARCH("music/rock", N4016)),"rock",ISNUMBER(SEARCH("music/world music", N4016)),"world music",ISNUMBER(SEARCH("journalism/audio", N4016)),"audio",ISNUMBER(SEARCH("photography/nature", N4016)),"nature",ISNUMBER(SEARCH("photography/people", N4016)),"people",ISNUMBER(SEARCH("photography/photobooks", N4016)),"photobooks",ISNUMBER(SEARCH("photography/places", N4016)),"places",ISNUMBER(SEARCH("publishing/art books", N4016)),"art books",ISNUMBER(SEARCH("publishing/children's books", N4016)),"children's books",ISNUMBER(SEARCH("publishing/fiction", N4016)),"fiction",ISNUMBER(SEARCH("publishing/nonfiction", N4016)),"nonfiction",ISNUMBER(SEARCH("publishing/radio &amp; podcasts", N4016)),"radio &amp; podcasts",ISNUMBER(SEARCH("publishing/translations", N4016)),"translations",ISNUMBER(SEARCH("technology/gadgets", N4016)),"gadgets",ISNUMBER(SEARCH("technology/hardware", N4016)),"hardware",ISNUMBER(SEARCH("technology/makerspaces", N4016)),"makerspaces",ISNUMBER(SEARCH("technology/space exploration", N4016)),"space exploration",ISNUMBER(SEARCH("technology/wearables", N4016)),"wearables",ISNUMBER(SEARCH("technology/web", N4016)),"web",ISNUMBER(SEARCH("theater/musical", N4016)),"musical",ISNUMBER(SEARCH("theater/plays", N4016)),"plays",ISNUMBER(SEARCH("theater/spaces", N4016)),"spaces")</f>
        <v>plays</v>
      </c>
      <c r="S4016" s="6">
        <f t="shared" si="313"/>
        <v>42419.246168981481</v>
      </c>
      <c r="T4016" s="6">
        <f t="shared" si="314"/>
        <v>42434.246168981481</v>
      </c>
    </row>
    <row r="4017" spans="1:20" ht="48" hidden="1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tr">
        <f t="shared" si="312"/>
        <v>theater</v>
      </c>
      <c r="R4017" t="str" cm="1">
        <f t="array" ref="R4017">_xlfn.IFS(ISNUMBER(SEARCH("film &amp; video/television", N4017)),"television",ISNUMBER(SEARCH("film &amp; video/animation", N4017)),"animation",ISNUMBER(SEARCH("film &amp; video/documentary", N4017)),"documentary",ISNUMBER(SEARCH("film &amp; video/drama", N4017)),"drama",ISNUMBER(SEARCH("film &amp; video/science fiction", N4017)),"science fiction",ISNUMBER(SEARCH("film &amp; video/shorts", N4017)),"shorts",ISNUMBER(SEARCH("food/food trucks", N4017)),"food trucks",ISNUMBER(SEARCH("food/restaurants", N4017)),"restaurants",ISNUMBER(SEARCH("food/small batch", N4017)),"small batch",ISNUMBER(SEARCH("games/mobile games", N4017)),"mobile games",ISNUMBER(SEARCH("games/tabletop games", N4017)),"tabletop games",ISNUMBER(SEARCH("games/video games", N4017)),"video games",ISNUMBER(SEARCH("music/classical music", N4017)),"classical music",ISNUMBER(SEARCH("music/electronic music", N4017)),"electronic music",ISNUMBER(SEARCH("music/faith", N4017)),"faith",ISNUMBER(SEARCH("music/indie rock", N4017)),"indie rock",ISNUMBER(SEARCH("music/jazz", N4017)),"jazz",ISNUMBER(SEARCH("music/metal", N4017)),"metal",ISNUMBER(SEARCH("music/pop", N4017)),"pop",ISNUMBER(SEARCH("music/rock", N4017)),"rock",ISNUMBER(SEARCH("music/world music", N4017)),"world music",ISNUMBER(SEARCH("journalism/audio", N4017)),"audio",ISNUMBER(SEARCH("photography/nature", N4017)),"nature",ISNUMBER(SEARCH("photography/people", N4017)),"people",ISNUMBER(SEARCH("photography/photobooks", N4017)),"photobooks",ISNUMBER(SEARCH("photography/places", N4017)),"places",ISNUMBER(SEARCH("publishing/art books", N4017)),"art books",ISNUMBER(SEARCH("publishing/children's books", N4017)),"children's books",ISNUMBER(SEARCH("publishing/fiction", N4017)),"fiction",ISNUMBER(SEARCH("publishing/nonfiction", N4017)),"nonfiction",ISNUMBER(SEARCH("publishing/radio &amp; podcasts", N4017)),"radio &amp; podcasts",ISNUMBER(SEARCH("publishing/translations", N4017)),"translations",ISNUMBER(SEARCH("technology/gadgets", N4017)),"gadgets",ISNUMBER(SEARCH("technology/hardware", N4017)),"hardware",ISNUMBER(SEARCH("technology/makerspaces", N4017)),"makerspaces",ISNUMBER(SEARCH("technology/space exploration", N4017)),"space exploration",ISNUMBER(SEARCH("technology/wearables", N4017)),"wearables",ISNUMBER(SEARCH("technology/web", N4017)),"web",ISNUMBER(SEARCH("theater/musical", N4017)),"musical",ISNUMBER(SEARCH("theater/plays", N4017)),"plays",ISNUMBER(SEARCH("theater/spaces", N4017)),"spaces")</f>
        <v>plays</v>
      </c>
      <c r="S4017" s="6">
        <f t="shared" si="313"/>
        <v>42174.780821759254</v>
      </c>
      <c r="T4017" s="6">
        <f t="shared" si="314"/>
        <v>42204.780821759254</v>
      </c>
    </row>
    <row r="4018" spans="1:20" ht="48" hidden="1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tr">
        <f t="shared" si="312"/>
        <v>theater</v>
      </c>
      <c r="R4018" t="str" cm="1">
        <f t="array" ref="R4018">_xlfn.IFS(ISNUMBER(SEARCH("film &amp; video/television", N4018)),"television",ISNUMBER(SEARCH("film &amp; video/animation", N4018)),"animation",ISNUMBER(SEARCH("film &amp; video/documentary", N4018)),"documentary",ISNUMBER(SEARCH("film &amp; video/drama", N4018)),"drama",ISNUMBER(SEARCH("film &amp; video/science fiction", N4018)),"science fiction",ISNUMBER(SEARCH("film &amp; video/shorts", N4018)),"shorts",ISNUMBER(SEARCH("food/food trucks", N4018)),"food trucks",ISNUMBER(SEARCH("food/restaurants", N4018)),"restaurants",ISNUMBER(SEARCH("food/small batch", N4018)),"small batch",ISNUMBER(SEARCH("games/mobile games", N4018)),"mobile games",ISNUMBER(SEARCH("games/tabletop games", N4018)),"tabletop games",ISNUMBER(SEARCH("games/video games", N4018)),"video games",ISNUMBER(SEARCH("music/classical music", N4018)),"classical music",ISNUMBER(SEARCH("music/electronic music", N4018)),"electronic music",ISNUMBER(SEARCH("music/faith", N4018)),"faith",ISNUMBER(SEARCH("music/indie rock", N4018)),"indie rock",ISNUMBER(SEARCH("music/jazz", N4018)),"jazz",ISNUMBER(SEARCH("music/metal", N4018)),"metal",ISNUMBER(SEARCH("music/pop", N4018)),"pop",ISNUMBER(SEARCH("music/rock", N4018)),"rock",ISNUMBER(SEARCH("music/world music", N4018)),"world music",ISNUMBER(SEARCH("journalism/audio", N4018)),"audio",ISNUMBER(SEARCH("photography/nature", N4018)),"nature",ISNUMBER(SEARCH("photography/people", N4018)),"people",ISNUMBER(SEARCH("photography/photobooks", N4018)),"photobooks",ISNUMBER(SEARCH("photography/places", N4018)),"places",ISNUMBER(SEARCH("publishing/art books", N4018)),"art books",ISNUMBER(SEARCH("publishing/children's books", N4018)),"children's books",ISNUMBER(SEARCH("publishing/fiction", N4018)),"fiction",ISNUMBER(SEARCH("publishing/nonfiction", N4018)),"nonfiction",ISNUMBER(SEARCH("publishing/radio &amp; podcasts", N4018)),"radio &amp; podcasts",ISNUMBER(SEARCH("publishing/translations", N4018)),"translations",ISNUMBER(SEARCH("technology/gadgets", N4018)),"gadgets",ISNUMBER(SEARCH("technology/hardware", N4018)),"hardware",ISNUMBER(SEARCH("technology/makerspaces", N4018)),"makerspaces",ISNUMBER(SEARCH("technology/space exploration", N4018)),"space exploration",ISNUMBER(SEARCH("technology/wearables", N4018)),"wearables",ISNUMBER(SEARCH("technology/web", N4018)),"web",ISNUMBER(SEARCH("theater/musical", N4018)),"musical",ISNUMBER(SEARCH("theater/plays", N4018)),"plays",ISNUMBER(SEARCH("theater/spaces", N4018)),"spaces")</f>
        <v>plays</v>
      </c>
      <c r="S4018" s="6">
        <f t="shared" si="313"/>
        <v>41869.872685185182</v>
      </c>
      <c r="T4018" s="6">
        <f t="shared" si="314"/>
        <v>41899.872685185182</v>
      </c>
    </row>
    <row r="4019" spans="1:20" ht="48" hidden="1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tr">
        <f t="shared" si="312"/>
        <v>theater</v>
      </c>
      <c r="R4019" t="str" cm="1">
        <f t="array" ref="R4019">_xlfn.IFS(ISNUMBER(SEARCH("film &amp; video/television", N4019)),"television",ISNUMBER(SEARCH("film &amp; video/animation", N4019)),"animation",ISNUMBER(SEARCH("film &amp; video/documentary", N4019)),"documentary",ISNUMBER(SEARCH("film &amp; video/drama", N4019)),"drama",ISNUMBER(SEARCH("film &amp; video/science fiction", N4019)),"science fiction",ISNUMBER(SEARCH("film &amp; video/shorts", N4019)),"shorts",ISNUMBER(SEARCH("food/food trucks", N4019)),"food trucks",ISNUMBER(SEARCH("food/restaurants", N4019)),"restaurants",ISNUMBER(SEARCH("food/small batch", N4019)),"small batch",ISNUMBER(SEARCH("games/mobile games", N4019)),"mobile games",ISNUMBER(SEARCH("games/tabletop games", N4019)),"tabletop games",ISNUMBER(SEARCH("games/video games", N4019)),"video games",ISNUMBER(SEARCH("music/classical music", N4019)),"classical music",ISNUMBER(SEARCH("music/electronic music", N4019)),"electronic music",ISNUMBER(SEARCH("music/faith", N4019)),"faith",ISNUMBER(SEARCH("music/indie rock", N4019)),"indie rock",ISNUMBER(SEARCH("music/jazz", N4019)),"jazz",ISNUMBER(SEARCH("music/metal", N4019)),"metal",ISNUMBER(SEARCH("music/pop", N4019)),"pop",ISNUMBER(SEARCH("music/rock", N4019)),"rock",ISNUMBER(SEARCH("music/world music", N4019)),"world music",ISNUMBER(SEARCH("journalism/audio", N4019)),"audio",ISNUMBER(SEARCH("photography/nature", N4019)),"nature",ISNUMBER(SEARCH("photography/people", N4019)),"people",ISNUMBER(SEARCH("photography/photobooks", N4019)),"photobooks",ISNUMBER(SEARCH("photography/places", N4019)),"places",ISNUMBER(SEARCH("publishing/art books", N4019)),"art books",ISNUMBER(SEARCH("publishing/children's books", N4019)),"children's books",ISNUMBER(SEARCH("publishing/fiction", N4019)),"fiction",ISNUMBER(SEARCH("publishing/nonfiction", N4019)),"nonfiction",ISNUMBER(SEARCH("publishing/radio &amp; podcasts", N4019)),"radio &amp; podcasts",ISNUMBER(SEARCH("publishing/translations", N4019)),"translations",ISNUMBER(SEARCH("technology/gadgets", N4019)),"gadgets",ISNUMBER(SEARCH("technology/hardware", N4019)),"hardware",ISNUMBER(SEARCH("technology/makerspaces", N4019)),"makerspaces",ISNUMBER(SEARCH("technology/space exploration", N4019)),"space exploration",ISNUMBER(SEARCH("technology/wearables", N4019)),"wearables",ISNUMBER(SEARCH("technology/web", N4019)),"web",ISNUMBER(SEARCH("theater/musical", N4019)),"musical",ISNUMBER(SEARCH("theater/plays", N4019)),"plays",ISNUMBER(SEARCH("theater/spaces", N4019)),"spaces")</f>
        <v>plays</v>
      </c>
      <c r="S4019" s="6">
        <f t="shared" si="313"/>
        <v>41856.672152777777</v>
      </c>
      <c r="T4019" s="6">
        <f t="shared" si="314"/>
        <v>41886.672152777777</v>
      </c>
    </row>
    <row r="4020" spans="1:20" ht="32" hidden="1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tr">
        <f t="shared" si="312"/>
        <v>theater</v>
      </c>
      <c r="R4020" t="str" cm="1">
        <f t="array" ref="R4020">_xlfn.IFS(ISNUMBER(SEARCH("film &amp; video/television", N4020)),"television",ISNUMBER(SEARCH("film &amp; video/animation", N4020)),"animation",ISNUMBER(SEARCH("film &amp; video/documentary", N4020)),"documentary",ISNUMBER(SEARCH("film &amp; video/drama", N4020)),"drama",ISNUMBER(SEARCH("film &amp; video/science fiction", N4020)),"science fiction",ISNUMBER(SEARCH("film &amp; video/shorts", N4020)),"shorts",ISNUMBER(SEARCH("food/food trucks", N4020)),"food trucks",ISNUMBER(SEARCH("food/restaurants", N4020)),"restaurants",ISNUMBER(SEARCH("food/small batch", N4020)),"small batch",ISNUMBER(SEARCH("games/mobile games", N4020)),"mobile games",ISNUMBER(SEARCH("games/tabletop games", N4020)),"tabletop games",ISNUMBER(SEARCH("games/video games", N4020)),"video games",ISNUMBER(SEARCH("music/classical music", N4020)),"classical music",ISNUMBER(SEARCH("music/electronic music", N4020)),"electronic music",ISNUMBER(SEARCH("music/faith", N4020)),"faith",ISNUMBER(SEARCH("music/indie rock", N4020)),"indie rock",ISNUMBER(SEARCH("music/jazz", N4020)),"jazz",ISNUMBER(SEARCH("music/metal", N4020)),"metal",ISNUMBER(SEARCH("music/pop", N4020)),"pop",ISNUMBER(SEARCH("music/rock", N4020)),"rock",ISNUMBER(SEARCH("music/world music", N4020)),"world music",ISNUMBER(SEARCH("journalism/audio", N4020)),"audio",ISNUMBER(SEARCH("photography/nature", N4020)),"nature",ISNUMBER(SEARCH("photography/people", N4020)),"people",ISNUMBER(SEARCH("photography/photobooks", N4020)),"photobooks",ISNUMBER(SEARCH("photography/places", N4020)),"places",ISNUMBER(SEARCH("publishing/art books", N4020)),"art books",ISNUMBER(SEARCH("publishing/children's books", N4020)),"children's books",ISNUMBER(SEARCH("publishing/fiction", N4020)),"fiction",ISNUMBER(SEARCH("publishing/nonfiction", N4020)),"nonfiction",ISNUMBER(SEARCH("publishing/radio &amp; podcasts", N4020)),"radio &amp; podcasts",ISNUMBER(SEARCH("publishing/translations", N4020)),"translations",ISNUMBER(SEARCH("technology/gadgets", N4020)),"gadgets",ISNUMBER(SEARCH("technology/hardware", N4020)),"hardware",ISNUMBER(SEARCH("technology/makerspaces", N4020)),"makerspaces",ISNUMBER(SEARCH("technology/space exploration", N4020)),"space exploration",ISNUMBER(SEARCH("technology/wearables", N4020)),"wearables",ISNUMBER(SEARCH("technology/web", N4020)),"web",ISNUMBER(SEARCH("theater/musical", N4020)),"musical",ISNUMBER(SEARCH("theater/plays", N4020)),"plays",ISNUMBER(SEARCH("theater/spaces", N4020)),"spaces")</f>
        <v>plays</v>
      </c>
      <c r="S4020" s="6">
        <f t="shared" si="313"/>
        <v>42620.91097222222</v>
      </c>
      <c r="T4020" s="6">
        <f t="shared" si="314"/>
        <v>42650.91097222222</v>
      </c>
    </row>
    <row r="4021" spans="1:20" ht="48" hidden="1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tr">
        <f t="shared" si="312"/>
        <v>theater</v>
      </c>
      <c r="R4021" t="str" cm="1">
        <f t="array" ref="R4021">_xlfn.IFS(ISNUMBER(SEARCH("film &amp; video/television", N4021)),"television",ISNUMBER(SEARCH("film &amp; video/animation", N4021)),"animation",ISNUMBER(SEARCH("film &amp; video/documentary", N4021)),"documentary",ISNUMBER(SEARCH("film &amp; video/drama", N4021)),"drama",ISNUMBER(SEARCH("film &amp; video/science fiction", N4021)),"science fiction",ISNUMBER(SEARCH("film &amp; video/shorts", N4021)),"shorts",ISNUMBER(SEARCH("food/food trucks", N4021)),"food trucks",ISNUMBER(SEARCH("food/restaurants", N4021)),"restaurants",ISNUMBER(SEARCH("food/small batch", N4021)),"small batch",ISNUMBER(SEARCH("games/mobile games", N4021)),"mobile games",ISNUMBER(SEARCH("games/tabletop games", N4021)),"tabletop games",ISNUMBER(SEARCH("games/video games", N4021)),"video games",ISNUMBER(SEARCH("music/classical music", N4021)),"classical music",ISNUMBER(SEARCH("music/electronic music", N4021)),"electronic music",ISNUMBER(SEARCH("music/faith", N4021)),"faith",ISNUMBER(SEARCH("music/indie rock", N4021)),"indie rock",ISNUMBER(SEARCH("music/jazz", N4021)),"jazz",ISNUMBER(SEARCH("music/metal", N4021)),"metal",ISNUMBER(SEARCH("music/pop", N4021)),"pop",ISNUMBER(SEARCH("music/rock", N4021)),"rock",ISNUMBER(SEARCH("music/world music", N4021)),"world music",ISNUMBER(SEARCH("journalism/audio", N4021)),"audio",ISNUMBER(SEARCH("photography/nature", N4021)),"nature",ISNUMBER(SEARCH("photography/people", N4021)),"people",ISNUMBER(SEARCH("photography/photobooks", N4021)),"photobooks",ISNUMBER(SEARCH("photography/places", N4021)),"places",ISNUMBER(SEARCH("publishing/art books", N4021)),"art books",ISNUMBER(SEARCH("publishing/children's books", N4021)),"children's books",ISNUMBER(SEARCH("publishing/fiction", N4021)),"fiction",ISNUMBER(SEARCH("publishing/nonfiction", N4021)),"nonfiction",ISNUMBER(SEARCH("publishing/radio &amp; podcasts", N4021)),"radio &amp; podcasts",ISNUMBER(SEARCH("publishing/translations", N4021)),"translations",ISNUMBER(SEARCH("technology/gadgets", N4021)),"gadgets",ISNUMBER(SEARCH("technology/hardware", N4021)),"hardware",ISNUMBER(SEARCH("technology/makerspaces", N4021)),"makerspaces",ISNUMBER(SEARCH("technology/space exploration", N4021)),"space exploration",ISNUMBER(SEARCH("technology/wearables", N4021)),"wearables",ISNUMBER(SEARCH("technology/web", N4021)),"web",ISNUMBER(SEARCH("theater/musical", N4021)),"musical",ISNUMBER(SEARCH("theater/plays", N4021)),"plays",ISNUMBER(SEARCH("theater/spaces", N4021)),"spaces")</f>
        <v>plays</v>
      </c>
      <c r="S4021" s="6">
        <f t="shared" si="313"/>
        <v>42417.675879629634</v>
      </c>
      <c r="T4021" s="6">
        <f t="shared" si="314"/>
        <v>42475.686111111107</v>
      </c>
    </row>
    <row r="4022" spans="1:20" ht="48" hidden="1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tr">
        <f t="shared" si="312"/>
        <v>theater</v>
      </c>
      <c r="R4022" t="str" cm="1">
        <f t="array" ref="R4022">_xlfn.IFS(ISNUMBER(SEARCH("film &amp; video/television", N4022)),"television",ISNUMBER(SEARCH("film &amp; video/animation", N4022)),"animation",ISNUMBER(SEARCH("film &amp; video/documentary", N4022)),"documentary",ISNUMBER(SEARCH("film &amp; video/drama", N4022)),"drama",ISNUMBER(SEARCH("film &amp; video/science fiction", N4022)),"science fiction",ISNUMBER(SEARCH("film &amp; video/shorts", N4022)),"shorts",ISNUMBER(SEARCH("food/food trucks", N4022)),"food trucks",ISNUMBER(SEARCH("food/restaurants", N4022)),"restaurants",ISNUMBER(SEARCH("food/small batch", N4022)),"small batch",ISNUMBER(SEARCH("games/mobile games", N4022)),"mobile games",ISNUMBER(SEARCH("games/tabletop games", N4022)),"tabletop games",ISNUMBER(SEARCH("games/video games", N4022)),"video games",ISNUMBER(SEARCH("music/classical music", N4022)),"classical music",ISNUMBER(SEARCH("music/electronic music", N4022)),"electronic music",ISNUMBER(SEARCH("music/faith", N4022)),"faith",ISNUMBER(SEARCH("music/indie rock", N4022)),"indie rock",ISNUMBER(SEARCH("music/jazz", N4022)),"jazz",ISNUMBER(SEARCH("music/metal", N4022)),"metal",ISNUMBER(SEARCH("music/pop", N4022)),"pop",ISNUMBER(SEARCH("music/rock", N4022)),"rock",ISNUMBER(SEARCH("music/world music", N4022)),"world music",ISNUMBER(SEARCH("journalism/audio", N4022)),"audio",ISNUMBER(SEARCH("photography/nature", N4022)),"nature",ISNUMBER(SEARCH("photography/people", N4022)),"people",ISNUMBER(SEARCH("photography/photobooks", N4022)),"photobooks",ISNUMBER(SEARCH("photography/places", N4022)),"places",ISNUMBER(SEARCH("publishing/art books", N4022)),"art books",ISNUMBER(SEARCH("publishing/children's books", N4022)),"children's books",ISNUMBER(SEARCH("publishing/fiction", N4022)),"fiction",ISNUMBER(SEARCH("publishing/nonfiction", N4022)),"nonfiction",ISNUMBER(SEARCH("publishing/radio &amp; podcasts", N4022)),"radio &amp; podcasts",ISNUMBER(SEARCH("publishing/translations", N4022)),"translations",ISNUMBER(SEARCH("technology/gadgets", N4022)),"gadgets",ISNUMBER(SEARCH("technology/hardware", N4022)),"hardware",ISNUMBER(SEARCH("technology/makerspaces", N4022)),"makerspaces",ISNUMBER(SEARCH("technology/space exploration", N4022)),"space exploration",ISNUMBER(SEARCH("technology/wearables", N4022)),"wearables",ISNUMBER(SEARCH("technology/web", N4022)),"web",ISNUMBER(SEARCH("theater/musical", N4022)),"musical",ISNUMBER(SEARCH("theater/plays", N4022)),"plays",ISNUMBER(SEARCH("theater/spaces", N4022)),"spaces")</f>
        <v>plays</v>
      </c>
      <c r="S4022" s="6">
        <f t="shared" si="313"/>
        <v>42057.190960648149</v>
      </c>
      <c r="T4022" s="6">
        <f t="shared" si="314"/>
        <v>42087.149293981478</v>
      </c>
    </row>
    <row r="4023" spans="1:20" ht="32" hidden="1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tr">
        <f t="shared" si="312"/>
        <v>theater</v>
      </c>
      <c r="R4023" t="str" cm="1">
        <f t="array" ref="R4023">_xlfn.IFS(ISNUMBER(SEARCH("film &amp; video/television", N4023)),"television",ISNUMBER(SEARCH("film &amp; video/animation", N4023)),"animation",ISNUMBER(SEARCH("film &amp; video/documentary", N4023)),"documentary",ISNUMBER(SEARCH("film &amp; video/drama", N4023)),"drama",ISNUMBER(SEARCH("film &amp; video/science fiction", N4023)),"science fiction",ISNUMBER(SEARCH("film &amp; video/shorts", N4023)),"shorts",ISNUMBER(SEARCH("food/food trucks", N4023)),"food trucks",ISNUMBER(SEARCH("food/restaurants", N4023)),"restaurants",ISNUMBER(SEARCH("food/small batch", N4023)),"small batch",ISNUMBER(SEARCH("games/mobile games", N4023)),"mobile games",ISNUMBER(SEARCH("games/tabletop games", N4023)),"tabletop games",ISNUMBER(SEARCH("games/video games", N4023)),"video games",ISNUMBER(SEARCH("music/classical music", N4023)),"classical music",ISNUMBER(SEARCH("music/electronic music", N4023)),"electronic music",ISNUMBER(SEARCH("music/faith", N4023)),"faith",ISNUMBER(SEARCH("music/indie rock", N4023)),"indie rock",ISNUMBER(SEARCH("music/jazz", N4023)),"jazz",ISNUMBER(SEARCH("music/metal", N4023)),"metal",ISNUMBER(SEARCH("music/pop", N4023)),"pop",ISNUMBER(SEARCH("music/rock", N4023)),"rock",ISNUMBER(SEARCH("music/world music", N4023)),"world music",ISNUMBER(SEARCH("journalism/audio", N4023)),"audio",ISNUMBER(SEARCH("photography/nature", N4023)),"nature",ISNUMBER(SEARCH("photography/people", N4023)),"people",ISNUMBER(SEARCH("photography/photobooks", N4023)),"photobooks",ISNUMBER(SEARCH("photography/places", N4023)),"places",ISNUMBER(SEARCH("publishing/art books", N4023)),"art books",ISNUMBER(SEARCH("publishing/children's books", N4023)),"children's books",ISNUMBER(SEARCH("publishing/fiction", N4023)),"fiction",ISNUMBER(SEARCH("publishing/nonfiction", N4023)),"nonfiction",ISNUMBER(SEARCH("publishing/radio &amp; podcasts", N4023)),"radio &amp; podcasts",ISNUMBER(SEARCH("publishing/translations", N4023)),"translations",ISNUMBER(SEARCH("technology/gadgets", N4023)),"gadgets",ISNUMBER(SEARCH("technology/hardware", N4023)),"hardware",ISNUMBER(SEARCH("technology/makerspaces", N4023)),"makerspaces",ISNUMBER(SEARCH("technology/space exploration", N4023)),"space exploration",ISNUMBER(SEARCH("technology/wearables", N4023)),"wearables",ISNUMBER(SEARCH("technology/web", N4023)),"web",ISNUMBER(SEARCH("theater/musical", N4023)),"musical",ISNUMBER(SEARCH("theater/plays", N4023)),"plays",ISNUMBER(SEARCH("theater/spaces", N4023)),"spaces")</f>
        <v>plays</v>
      </c>
      <c r="S4023" s="6">
        <f t="shared" si="313"/>
        <v>41878.911550925928</v>
      </c>
      <c r="T4023" s="6">
        <f t="shared" si="314"/>
        <v>41938.911550925928</v>
      </c>
    </row>
    <row r="4024" spans="1:20" ht="32" hidden="1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tr">
        <f t="shared" si="312"/>
        <v>theater</v>
      </c>
      <c r="R4024" t="str" cm="1">
        <f t="array" ref="R4024">_xlfn.IFS(ISNUMBER(SEARCH("film &amp; video/television", N4024)),"television",ISNUMBER(SEARCH("film &amp; video/animation", N4024)),"animation",ISNUMBER(SEARCH("film &amp; video/documentary", N4024)),"documentary",ISNUMBER(SEARCH("film &amp; video/drama", N4024)),"drama",ISNUMBER(SEARCH("film &amp; video/science fiction", N4024)),"science fiction",ISNUMBER(SEARCH("film &amp; video/shorts", N4024)),"shorts",ISNUMBER(SEARCH("food/food trucks", N4024)),"food trucks",ISNUMBER(SEARCH("food/restaurants", N4024)),"restaurants",ISNUMBER(SEARCH("food/small batch", N4024)),"small batch",ISNUMBER(SEARCH("games/mobile games", N4024)),"mobile games",ISNUMBER(SEARCH("games/tabletop games", N4024)),"tabletop games",ISNUMBER(SEARCH("games/video games", N4024)),"video games",ISNUMBER(SEARCH("music/classical music", N4024)),"classical music",ISNUMBER(SEARCH("music/electronic music", N4024)),"electronic music",ISNUMBER(SEARCH("music/faith", N4024)),"faith",ISNUMBER(SEARCH("music/indie rock", N4024)),"indie rock",ISNUMBER(SEARCH("music/jazz", N4024)),"jazz",ISNUMBER(SEARCH("music/metal", N4024)),"metal",ISNUMBER(SEARCH("music/pop", N4024)),"pop",ISNUMBER(SEARCH("music/rock", N4024)),"rock",ISNUMBER(SEARCH("music/world music", N4024)),"world music",ISNUMBER(SEARCH("journalism/audio", N4024)),"audio",ISNUMBER(SEARCH("photography/nature", N4024)),"nature",ISNUMBER(SEARCH("photography/people", N4024)),"people",ISNUMBER(SEARCH("photography/photobooks", N4024)),"photobooks",ISNUMBER(SEARCH("photography/places", N4024)),"places",ISNUMBER(SEARCH("publishing/art books", N4024)),"art books",ISNUMBER(SEARCH("publishing/children's books", N4024)),"children's books",ISNUMBER(SEARCH("publishing/fiction", N4024)),"fiction",ISNUMBER(SEARCH("publishing/nonfiction", N4024)),"nonfiction",ISNUMBER(SEARCH("publishing/radio &amp; podcasts", N4024)),"radio &amp; podcasts",ISNUMBER(SEARCH("publishing/translations", N4024)),"translations",ISNUMBER(SEARCH("technology/gadgets", N4024)),"gadgets",ISNUMBER(SEARCH("technology/hardware", N4024)),"hardware",ISNUMBER(SEARCH("technology/makerspaces", N4024)),"makerspaces",ISNUMBER(SEARCH("technology/space exploration", N4024)),"space exploration",ISNUMBER(SEARCH("technology/wearables", N4024)),"wearables",ISNUMBER(SEARCH("technology/web", N4024)),"web",ISNUMBER(SEARCH("theater/musical", N4024)),"musical",ISNUMBER(SEARCH("theater/plays", N4024)),"plays",ISNUMBER(SEARCH("theater/spaces", N4024)),"spaces")</f>
        <v>plays</v>
      </c>
      <c r="S4024" s="6">
        <f t="shared" si="313"/>
        <v>41990.584108796291</v>
      </c>
      <c r="T4024" s="6">
        <f t="shared" si="314"/>
        <v>42036.120833333334</v>
      </c>
    </row>
    <row r="4025" spans="1:20" ht="48" hidden="1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v>0</v>
      </c>
      <c r="Q4025" t="str">
        <f t="shared" si="312"/>
        <v>theater</v>
      </c>
      <c r="R4025" t="str" cm="1">
        <f t="array" ref="R4025">_xlfn.IFS(ISNUMBER(SEARCH("film &amp; video/television", N4025)),"television",ISNUMBER(SEARCH("film &amp; video/animation", N4025)),"animation",ISNUMBER(SEARCH("film &amp; video/documentary", N4025)),"documentary",ISNUMBER(SEARCH("film &amp; video/drama", N4025)),"drama",ISNUMBER(SEARCH("film &amp; video/science fiction", N4025)),"science fiction",ISNUMBER(SEARCH("film &amp; video/shorts", N4025)),"shorts",ISNUMBER(SEARCH("food/food trucks", N4025)),"food trucks",ISNUMBER(SEARCH("food/restaurants", N4025)),"restaurants",ISNUMBER(SEARCH("food/small batch", N4025)),"small batch",ISNUMBER(SEARCH("games/mobile games", N4025)),"mobile games",ISNUMBER(SEARCH("games/tabletop games", N4025)),"tabletop games",ISNUMBER(SEARCH("games/video games", N4025)),"video games",ISNUMBER(SEARCH("music/classical music", N4025)),"classical music",ISNUMBER(SEARCH("music/electronic music", N4025)),"electronic music",ISNUMBER(SEARCH("music/faith", N4025)),"faith",ISNUMBER(SEARCH("music/indie rock", N4025)),"indie rock",ISNUMBER(SEARCH("music/jazz", N4025)),"jazz",ISNUMBER(SEARCH("music/metal", N4025)),"metal",ISNUMBER(SEARCH("music/pop", N4025)),"pop",ISNUMBER(SEARCH("music/rock", N4025)),"rock",ISNUMBER(SEARCH("music/world music", N4025)),"world music",ISNUMBER(SEARCH("journalism/audio", N4025)),"audio",ISNUMBER(SEARCH("photography/nature", N4025)),"nature",ISNUMBER(SEARCH("photography/people", N4025)),"people",ISNUMBER(SEARCH("photography/photobooks", N4025)),"photobooks",ISNUMBER(SEARCH("photography/places", N4025)),"places",ISNUMBER(SEARCH("publishing/art books", N4025)),"art books",ISNUMBER(SEARCH("publishing/children's books", N4025)),"children's books",ISNUMBER(SEARCH("publishing/fiction", N4025)),"fiction",ISNUMBER(SEARCH("publishing/nonfiction", N4025)),"nonfiction",ISNUMBER(SEARCH("publishing/radio &amp; podcasts", N4025)),"radio &amp; podcasts",ISNUMBER(SEARCH("publishing/translations", N4025)),"translations",ISNUMBER(SEARCH("technology/gadgets", N4025)),"gadgets",ISNUMBER(SEARCH("technology/hardware", N4025)),"hardware",ISNUMBER(SEARCH("technology/makerspaces", N4025)),"makerspaces",ISNUMBER(SEARCH("technology/space exploration", N4025)),"space exploration",ISNUMBER(SEARCH("technology/wearables", N4025)),"wearables",ISNUMBER(SEARCH("technology/web", N4025)),"web",ISNUMBER(SEARCH("theater/musical", N4025)),"musical",ISNUMBER(SEARCH("theater/plays", N4025)),"plays",ISNUMBER(SEARCH("theater/spaces", N4025)),"spaces")</f>
        <v>plays</v>
      </c>
      <c r="S4025" s="6">
        <f t="shared" si="313"/>
        <v>42408.999571759254</v>
      </c>
      <c r="T4025" s="6">
        <f t="shared" si="314"/>
        <v>42453.957905092597</v>
      </c>
    </row>
    <row r="4026" spans="1:20" ht="48" hidden="1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tr">
        <f t="shared" si="312"/>
        <v>theater</v>
      </c>
      <c r="R4026" t="str" cm="1">
        <f t="array" ref="R4026">_xlfn.IFS(ISNUMBER(SEARCH("film &amp; video/television", N4026)),"television",ISNUMBER(SEARCH("film &amp; video/animation", N4026)),"animation",ISNUMBER(SEARCH("film &amp; video/documentary", N4026)),"documentary",ISNUMBER(SEARCH("film &amp; video/drama", N4026)),"drama",ISNUMBER(SEARCH("film &amp; video/science fiction", N4026)),"science fiction",ISNUMBER(SEARCH("film &amp; video/shorts", N4026)),"shorts",ISNUMBER(SEARCH("food/food trucks", N4026)),"food trucks",ISNUMBER(SEARCH("food/restaurants", N4026)),"restaurants",ISNUMBER(SEARCH("food/small batch", N4026)),"small batch",ISNUMBER(SEARCH("games/mobile games", N4026)),"mobile games",ISNUMBER(SEARCH("games/tabletop games", N4026)),"tabletop games",ISNUMBER(SEARCH("games/video games", N4026)),"video games",ISNUMBER(SEARCH("music/classical music", N4026)),"classical music",ISNUMBER(SEARCH("music/electronic music", N4026)),"electronic music",ISNUMBER(SEARCH("music/faith", N4026)),"faith",ISNUMBER(SEARCH("music/indie rock", N4026)),"indie rock",ISNUMBER(SEARCH("music/jazz", N4026)),"jazz",ISNUMBER(SEARCH("music/metal", N4026)),"metal",ISNUMBER(SEARCH("music/pop", N4026)),"pop",ISNUMBER(SEARCH("music/rock", N4026)),"rock",ISNUMBER(SEARCH("music/world music", N4026)),"world music",ISNUMBER(SEARCH("journalism/audio", N4026)),"audio",ISNUMBER(SEARCH("photography/nature", N4026)),"nature",ISNUMBER(SEARCH("photography/people", N4026)),"people",ISNUMBER(SEARCH("photography/photobooks", N4026)),"photobooks",ISNUMBER(SEARCH("photography/places", N4026)),"places",ISNUMBER(SEARCH("publishing/art books", N4026)),"art books",ISNUMBER(SEARCH("publishing/children's books", N4026)),"children's books",ISNUMBER(SEARCH("publishing/fiction", N4026)),"fiction",ISNUMBER(SEARCH("publishing/nonfiction", N4026)),"nonfiction",ISNUMBER(SEARCH("publishing/radio &amp; podcasts", N4026)),"radio &amp; podcasts",ISNUMBER(SEARCH("publishing/translations", N4026)),"translations",ISNUMBER(SEARCH("technology/gadgets", N4026)),"gadgets",ISNUMBER(SEARCH("technology/hardware", N4026)),"hardware",ISNUMBER(SEARCH("technology/makerspaces", N4026)),"makerspaces",ISNUMBER(SEARCH("technology/space exploration", N4026)),"space exploration",ISNUMBER(SEARCH("technology/wearables", N4026)),"wearables",ISNUMBER(SEARCH("technology/web", N4026)),"web",ISNUMBER(SEARCH("theater/musical", N4026)),"musical",ISNUMBER(SEARCH("theater/plays", N4026)),"plays",ISNUMBER(SEARCH("theater/spaces", N4026)),"spaces")</f>
        <v>plays</v>
      </c>
      <c r="S4026" s="6">
        <f t="shared" si="313"/>
        <v>42217.670104166667</v>
      </c>
      <c r="T4026" s="6">
        <f t="shared" si="314"/>
        <v>42247.670104166667</v>
      </c>
    </row>
    <row r="4027" spans="1:20" ht="48" hidden="1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tr">
        <f t="shared" si="312"/>
        <v>theater</v>
      </c>
      <c r="R4027" t="str" cm="1">
        <f t="array" ref="R4027">_xlfn.IFS(ISNUMBER(SEARCH("film &amp; video/television", N4027)),"television",ISNUMBER(SEARCH("film &amp; video/animation", N4027)),"animation",ISNUMBER(SEARCH("film &amp; video/documentary", N4027)),"documentary",ISNUMBER(SEARCH("film &amp; video/drama", N4027)),"drama",ISNUMBER(SEARCH("film &amp; video/science fiction", N4027)),"science fiction",ISNUMBER(SEARCH("film &amp; video/shorts", N4027)),"shorts",ISNUMBER(SEARCH("food/food trucks", N4027)),"food trucks",ISNUMBER(SEARCH("food/restaurants", N4027)),"restaurants",ISNUMBER(SEARCH("food/small batch", N4027)),"small batch",ISNUMBER(SEARCH("games/mobile games", N4027)),"mobile games",ISNUMBER(SEARCH("games/tabletop games", N4027)),"tabletop games",ISNUMBER(SEARCH("games/video games", N4027)),"video games",ISNUMBER(SEARCH("music/classical music", N4027)),"classical music",ISNUMBER(SEARCH("music/electronic music", N4027)),"electronic music",ISNUMBER(SEARCH("music/faith", N4027)),"faith",ISNUMBER(SEARCH("music/indie rock", N4027)),"indie rock",ISNUMBER(SEARCH("music/jazz", N4027)),"jazz",ISNUMBER(SEARCH("music/metal", N4027)),"metal",ISNUMBER(SEARCH("music/pop", N4027)),"pop",ISNUMBER(SEARCH("music/rock", N4027)),"rock",ISNUMBER(SEARCH("music/world music", N4027)),"world music",ISNUMBER(SEARCH("journalism/audio", N4027)),"audio",ISNUMBER(SEARCH("photography/nature", N4027)),"nature",ISNUMBER(SEARCH("photography/people", N4027)),"people",ISNUMBER(SEARCH("photography/photobooks", N4027)),"photobooks",ISNUMBER(SEARCH("photography/places", N4027)),"places",ISNUMBER(SEARCH("publishing/art books", N4027)),"art books",ISNUMBER(SEARCH("publishing/children's books", N4027)),"children's books",ISNUMBER(SEARCH("publishing/fiction", N4027)),"fiction",ISNUMBER(SEARCH("publishing/nonfiction", N4027)),"nonfiction",ISNUMBER(SEARCH("publishing/radio &amp; podcasts", N4027)),"radio &amp; podcasts",ISNUMBER(SEARCH("publishing/translations", N4027)),"translations",ISNUMBER(SEARCH("technology/gadgets", N4027)),"gadgets",ISNUMBER(SEARCH("technology/hardware", N4027)),"hardware",ISNUMBER(SEARCH("technology/makerspaces", N4027)),"makerspaces",ISNUMBER(SEARCH("technology/space exploration", N4027)),"space exploration",ISNUMBER(SEARCH("technology/wearables", N4027)),"wearables",ISNUMBER(SEARCH("technology/web", N4027)),"web",ISNUMBER(SEARCH("theater/musical", N4027)),"musical",ISNUMBER(SEARCH("theater/plays", N4027)),"plays",ISNUMBER(SEARCH("theater/spaces", N4027)),"spaces")</f>
        <v>plays</v>
      </c>
      <c r="S4027" s="6">
        <f t="shared" si="313"/>
        <v>42151.237685185188</v>
      </c>
      <c r="T4027" s="6">
        <f t="shared" si="314"/>
        <v>42211.237685185188</v>
      </c>
    </row>
    <row r="4028" spans="1:20" ht="48" hidden="1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v>0</v>
      </c>
      <c r="Q4028" t="str">
        <f t="shared" si="312"/>
        <v>theater</v>
      </c>
      <c r="R4028" t="str" cm="1">
        <f t="array" ref="R4028">_xlfn.IFS(ISNUMBER(SEARCH("film &amp; video/television", N4028)),"television",ISNUMBER(SEARCH("film &amp; video/animation", N4028)),"animation",ISNUMBER(SEARCH("film &amp; video/documentary", N4028)),"documentary",ISNUMBER(SEARCH("film &amp; video/drama", N4028)),"drama",ISNUMBER(SEARCH("film &amp; video/science fiction", N4028)),"science fiction",ISNUMBER(SEARCH("film &amp; video/shorts", N4028)),"shorts",ISNUMBER(SEARCH("food/food trucks", N4028)),"food trucks",ISNUMBER(SEARCH("food/restaurants", N4028)),"restaurants",ISNUMBER(SEARCH("food/small batch", N4028)),"small batch",ISNUMBER(SEARCH("games/mobile games", N4028)),"mobile games",ISNUMBER(SEARCH("games/tabletop games", N4028)),"tabletop games",ISNUMBER(SEARCH("games/video games", N4028)),"video games",ISNUMBER(SEARCH("music/classical music", N4028)),"classical music",ISNUMBER(SEARCH("music/electronic music", N4028)),"electronic music",ISNUMBER(SEARCH("music/faith", N4028)),"faith",ISNUMBER(SEARCH("music/indie rock", N4028)),"indie rock",ISNUMBER(SEARCH("music/jazz", N4028)),"jazz",ISNUMBER(SEARCH("music/metal", N4028)),"metal",ISNUMBER(SEARCH("music/pop", N4028)),"pop",ISNUMBER(SEARCH("music/rock", N4028)),"rock",ISNUMBER(SEARCH("music/world music", N4028)),"world music",ISNUMBER(SEARCH("journalism/audio", N4028)),"audio",ISNUMBER(SEARCH("photography/nature", N4028)),"nature",ISNUMBER(SEARCH("photography/people", N4028)),"people",ISNUMBER(SEARCH("photography/photobooks", N4028)),"photobooks",ISNUMBER(SEARCH("photography/places", N4028)),"places",ISNUMBER(SEARCH("publishing/art books", N4028)),"art books",ISNUMBER(SEARCH("publishing/children's books", N4028)),"children's books",ISNUMBER(SEARCH("publishing/fiction", N4028)),"fiction",ISNUMBER(SEARCH("publishing/nonfiction", N4028)),"nonfiction",ISNUMBER(SEARCH("publishing/radio &amp; podcasts", N4028)),"radio &amp; podcasts",ISNUMBER(SEARCH("publishing/translations", N4028)),"translations",ISNUMBER(SEARCH("technology/gadgets", N4028)),"gadgets",ISNUMBER(SEARCH("technology/hardware", N4028)),"hardware",ISNUMBER(SEARCH("technology/makerspaces", N4028)),"makerspaces",ISNUMBER(SEARCH("technology/space exploration", N4028)),"space exploration",ISNUMBER(SEARCH("technology/wearables", N4028)),"wearables",ISNUMBER(SEARCH("technology/web", N4028)),"web",ISNUMBER(SEARCH("theater/musical", N4028)),"musical",ISNUMBER(SEARCH("theater/plays", N4028)),"plays",ISNUMBER(SEARCH("theater/spaces", N4028)),"spaces")</f>
        <v>plays</v>
      </c>
      <c r="S4028" s="6">
        <f t="shared" si="313"/>
        <v>42282.655543981484</v>
      </c>
      <c r="T4028" s="6">
        <f t="shared" si="314"/>
        <v>42342.697210648148</v>
      </c>
    </row>
    <row r="4029" spans="1:20" ht="48" hidden="1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tr">
        <f t="shared" si="312"/>
        <v>theater</v>
      </c>
      <c r="R4029" t="str" cm="1">
        <f t="array" ref="R4029">_xlfn.IFS(ISNUMBER(SEARCH("film &amp; video/television", N4029)),"television",ISNUMBER(SEARCH("film &amp; video/animation", N4029)),"animation",ISNUMBER(SEARCH("film &amp; video/documentary", N4029)),"documentary",ISNUMBER(SEARCH("film &amp; video/drama", N4029)),"drama",ISNUMBER(SEARCH("film &amp; video/science fiction", N4029)),"science fiction",ISNUMBER(SEARCH("film &amp; video/shorts", N4029)),"shorts",ISNUMBER(SEARCH("food/food trucks", N4029)),"food trucks",ISNUMBER(SEARCH("food/restaurants", N4029)),"restaurants",ISNUMBER(SEARCH("food/small batch", N4029)),"small batch",ISNUMBER(SEARCH("games/mobile games", N4029)),"mobile games",ISNUMBER(SEARCH("games/tabletop games", N4029)),"tabletop games",ISNUMBER(SEARCH("games/video games", N4029)),"video games",ISNUMBER(SEARCH("music/classical music", N4029)),"classical music",ISNUMBER(SEARCH("music/electronic music", N4029)),"electronic music",ISNUMBER(SEARCH("music/faith", N4029)),"faith",ISNUMBER(SEARCH("music/indie rock", N4029)),"indie rock",ISNUMBER(SEARCH("music/jazz", N4029)),"jazz",ISNUMBER(SEARCH("music/metal", N4029)),"metal",ISNUMBER(SEARCH("music/pop", N4029)),"pop",ISNUMBER(SEARCH("music/rock", N4029)),"rock",ISNUMBER(SEARCH("music/world music", N4029)),"world music",ISNUMBER(SEARCH("journalism/audio", N4029)),"audio",ISNUMBER(SEARCH("photography/nature", N4029)),"nature",ISNUMBER(SEARCH("photography/people", N4029)),"people",ISNUMBER(SEARCH("photography/photobooks", N4029)),"photobooks",ISNUMBER(SEARCH("photography/places", N4029)),"places",ISNUMBER(SEARCH("publishing/art books", N4029)),"art books",ISNUMBER(SEARCH("publishing/children's books", N4029)),"children's books",ISNUMBER(SEARCH("publishing/fiction", N4029)),"fiction",ISNUMBER(SEARCH("publishing/nonfiction", N4029)),"nonfiction",ISNUMBER(SEARCH("publishing/radio &amp; podcasts", N4029)),"radio &amp; podcasts",ISNUMBER(SEARCH("publishing/translations", N4029)),"translations",ISNUMBER(SEARCH("technology/gadgets", N4029)),"gadgets",ISNUMBER(SEARCH("technology/hardware", N4029)),"hardware",ISNUMBER(SEARCH("technology/makerspaces", N4029)),"makerspaces",ISNUMBER(SEARCH("technology/space exploration", N4029)),"space exploration",ISNUMBER(SEARCH("technology/wearables", N4029)),"wearables",ISNUMBER(SEARCH("technology/web", N4029)),"web",ISNUMBER(SEARCH("theater/musical", N4029)),"musical",ISNUMBER(SEARCH("theater/plays", N4029)),"plays",ISNUMBER(SEARCH("theater/spaces", N4029)),"spaces")</f>
        <v>plays</v>
      </c>
      <c r="S4029" s="6">
        <f t="shared" si="313"/>
        <v>42768.97084490741</v>
      </c>
      <c r="T4029" s="6">
        <f t="shared" si="314"/>
        <v>42789.041666666672</v>
      </c>
    </row>
    <row r="4030" spans="1:20" ht="48" hidden="1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tr">
        <f t="shared" si="312"/>
        <v>theater</v>
      </c>
      <c r="R4030" t="str" cm="1">
        <f t="array" ref="R4030">_xlfn.IFS(ISNUMBER(SEARCH("film &amp; video/television", N4030)),"television",ISNUMBER(SEARCH("film &amp; video/animation", N4030)),"animation",ISNUMBER(SEARCH("film &amp; video/documentary", N4030)),"documentary",ISNUMBER(SEARCH("film &amp; video/drama", N4030)),"drama",ISNUMBER(SEARCH("film &amp; video/science fiction", N4030)),"science fiction",ISNUMBER(SEARCH("film &amp; video/shorts", N4030)),"shorts",ISNUMBER(SEARCH("food/food trucks", N4030)),"food trucks",ISNUMBER(SEARCH("food/restaurants", N4030)),"restaurants",ISNUMBER(SEARCH("food/small batch", N4030)),"small batch",ISNUMBER(SEARCH("games/mobile games", N4030)),"mobile games",ISNUMBER(SEARCH("games/tabletop games", N4030)),"tabletop games",ISNUMBER(SEARCH("games/video games", N4030)),"video games",ISNUMBER(SEARCH("music/classical music", N4030)),"classical music",ISNUMBER(SEARCH("music/electronic music", N4030)),"electronic music",ISNUMBER(SEARCH("music/faith", N4030)),"faith",ISNUMBER(SEARCH("music/indie rock", N4030)),"indie rock",ISNUMBER(SEARCH("music/jazz", N4030)),"jazz",ISNUMBER(SEARCH("music/metal", N4030)),"metal",ISNUMBER(SEARCH("music/pop", N4030)),"pop",ISNUMBER(SEARCH("music/rock", N4030)),"rock",ISNUMBER(SEARCH("music/world music", N4030)),"world music",ISNUMBER(SEARCH("journalism/audio", N4030)),"audio",ISNUMBER(SEARCH("photography/nature", N4030)),"nature",ISNUMBER(SEARCH("photography/people", N4030)),"people",ISNUMBER(SEARCH("photography/photobooks", N4030)),"photobooks",ISNUMBER(SEARCH("photography/places", N4030)),"places",ISNUMBER(SEARCH("publishing/art books", N4030)),"art books",ISNUMBER(SEARCH("publishing/children's books", N4030)),"children's books",ISNUMBER(SEARCH("publishing/fiction", N4030)),"fiction",ISNUMBER(SEARCH("publishing/nonfiction", N4030)),"nonfiction",ISNUMBER(SEARCH("publishing/radio &amp; podcasts", N4030)),"radio &amp; podcasts",ISNUMBER(SEARCH("publishing/translations", N4030)),"translations",ISNUMBER(SEARCH("technology/gadgets", N4030)),"gadgets",ISNUMBER(SEARCH("technology/hardware", N4030)),"hardware",ISNUMBER(SEARCH("technology/makerspaces", N4030)),"makerspaces",ISNUMBER(SEARCH("technology/space exploration", N4030)),"space exploration",ISNUMBER(SEARCH("technology/wearables", N4030)),"wearables",ISNUMBER(SEARCH("technology/web", N4030)),"web",ISNUMBER(SEARCH("theater/musical", N4030)),"musical",ISNUMBER(SEARCH("theater/plays", N4030)),"plays",ISNUMBER(SEARCH("theater/spaces", N4030)),"spaces")</f>
        <v>plays</v>
      </c>
      <c r="S4030" s="6">
        <f t="shared" si="313"/>
        <v>41765.938657407409</v>
      </c>
      <c r="T4030" s="6">
        <f t="shared" si="314"/>
        <v>41795.938657407409</v>
      </c>
    </row>
    <row r="4031" spans="1:20" ht="48" hidden="1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v>0</v>
      </c>
      <c r="Q4031" t="str">
        <f t="shared" si="312"/>
        <v>theater</v>
      </c>
      <c r="R4031" t="str" cm="1">
        <f t="array" ref="R4031">_xlfn.IFS(ISNUMBER(SEARCH("film &amp; video/television", N4031)),"television",ISNUMBER(SEARCH("film &amp; video/animation", N4031)),"animation",ISNUMBER(SEARCH("film &amp; video/documentary", N4031)),"documentary",ISNUMBER(SEARCH("film &amp; video/drama", N4031)),"drama",ISNUMBER(SEARCH("film &amp; video/science fiction", N4031)),"science fiction",ISNUMBER(SEARCH("film &amp; video/shorts", N4031)),"shorts",ISNUMBER(SEARCH("food/food trucks", N4031)),"food trucks",ISNUMBER(SEARCH("food/restaurants", N4031)),"restaurants",ISNUMBER(SEARCH("food/small batch", N4031)),"small batch",ISNUMBER(SEARCH("games/mobile games", N4031)),"mobile games",ISNUMBER(SEARCH("games/tabletop games", N4031)),"tabletop games",ISNUMBER(SEARCH("games/video games", N4031)),"video games",ISNUMBER(SEARCH("music/classical music", N4031)),"classical music",ISNUMBER(SEARCH("music/electronic music", N4031)),"electronic music",ISNUMBER(SEARCH("music/faith", N4031)),"faith",ISNUMBER(SEARCH("music/indie rock", N4031)),"indie rock",ISNUMBER(SEARCH("music/jazz", N4031)),"jazz",ISNUMBER(SEARCH("music/metal", N4031)),"metal",ISNUMBER(SEARCH("music/pop", N4031)),"pop",ISNUMBER(SEARCH("music/rock", N4031)),"rock",ISNUMBER(SEARCH("music/world music", N4031)),"world music",ISNUMBER(SEARCH("journalism/audio", N4031)),"audio",ISNUMBER(SEARCH("photography/nature", N4031)),"nature",ISNUMBER(SEARCH("photography/people", N4031)),"people",ISNUMBER(SEARCH("photography/photobooks", N4031)),"photobooks",ISNUMBER(SEARCH("photography/places", N4031)),"places",ISNUMBER(SEARCH("publishing/art books", N4031)),"art books",ISNUMBER(SEARCH("publishing/children's books", N4031)),"children's books",ISNUMBER(SEARCH("publishing/fiction", N4031)),"fiction",ISNUMBER(SEARCH("publishing/nonfiction", N4031)),"nonfiction",ISNUMBER(SEARCH("publishing/radio &amp; podcasts", N4031)),"radio &amp; podcasts",ISNUMBER(SEARCH("publishing/translations", N4031)),"translations",ISNUMBER(SEARCH("technology/gadgets", N4031)),"gadgets",ISNUMBER(SEARCH("technology/hardware", N4031)),"hardware",ISNUMBER(SEARCH("technology/makerspaces", N4031)),"makerspaces",ISNUMBER(SEARCH("technology/space exploration", N4031)),"space exploration",ISNUMBER(SEARCH("technology/wearables", N4031)),"wearables",ISNUMBER(SEARCH("technology/web", N4031)),"web",ISNUMBER(SEARCH("theater/musical", N4031)),"musical",ISNUMBER(SEARCH("theater/plays", N4031)),"plays",ISNUMBER(SEARCH("theater/spaces", N4031)),"spaces")</f>
        <v>plays</v>
      </c>
      <c r="S4031" s="6">
        <f t="shared" si="313"/>
        <v>42322.025115740747</v>
      </c>
      <c r="T4031" s="6">
        <f t="shared" si="314"/>
        <v>42352.025115740747</v>
      </c>
    </row>
    <row r="4032" spans="1:20" ht="48" hidden="1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tr">
        <f t="shared" si="312"/>
        <v>theater</v>
      </c>
      <c r="R4032" t="str" cm="1">
        <f t="array" ref="R4032">_xlfn.IFS(ISNUMBER(SEARCH("film &amp; video/television", N4032)),"television",ISNUMBER(SEARCH("film &amp; video/animation", N4032)),"animation",ISNUMBER(SEARCH("film &amp; video/documentary", N4032)),"documentary",ISNUMBER(SEARCH("film &amp; video/drama", N4032)),"drama",ISNUMBER(SEARCH("film &amp; video/science fiction", N4032)),"science fiction",ISNUMBER(SEARCH("film &amp; video/shorts", N4032)),"shorts",ISNUMBER(SEARCH("food/food trucks", N4032)),"food trucks",ISNUMBER(SEARCH("food/restaurants", N4032)),"restaurants",ISNUMBER(SEARCH("food/small batch", N4032)),"small batch",ISNUMBER(SEARCH("games/mobile games", N4032)),"mobile games",ISNUMBER(SEARCH("games/tabletop games", N4032)),"tabletop games",ISNUMBER(SEARCH("games/video games", N4032)),"video games",ISNUMBER(SEARCH("music/classical music", N4032)),"classical music",ISNUMBER(SEARCH("music/electronic music", N4032)),"electronic music",ISNUMBER(SEARCH("music/faith", N4032)),"faith",ISNUMBER(SEARCH("music/indie rock", N4032)),"indie rock",ISNUMBER(SEARCH("music/jazz", N4032)),"jazz",ISNUMBER(SEARCH("music/metal", N4032)),"metal",ISNUMBER(SEARCH("music/pop", N4032)),"pop",ISNUMBER(SEARCH("music/rock", N4032)),"rock",ISNUMBER(SEARCH("music/world music", N4032)),"world music",ISNUMBER(SEARCH("journalism/audio", N4032)),"audio",ISNUMBER(SEARCH("photography/nature", N4032)),"nature",ISNUMBER(SEARCH("photography/people", N4032)),"people",ISNUMBER(SEARCH("photography/photobooks", N4032)),"photobooks",ISNUMBER(SEARCH("photography/places", N4032)),"places",ISNUMBER(SEARCH("publishing/art books", N4032)),"art books",ISNUMBER(SEARCH("publishing/children's books", N4032)),"children's books",ISNUMBER(SEARCH("publishing/fiction", N4032)),"fiction",ISNUMBER(SEARCH("publishing/nonfiction", N4032)),"nonfiction",ISNUMBER(SEARCH("publishing/radio &amp; podcasts", N4032)),"radio &amp; podcasts",ISNUMBER(SEARCH("publishing/translations", N4032)),"translations",ISNUMBER(SEARCH("technology/gadgets", N4032)),"gadgets",ISNUMBER(SEARCH("technology/hardware", N4032)),"hardware",ISNUMBER(SEARCH("technology/makerspaces", N4032)),"makerspaces",ISNUMBER(SEARCH("technology/space exploration", N4032)),"space exploration",ISNUMBER(SEARCH("technology/wearables", N4032)),"wearables",ISNUMBER(SEARCH("technology/web", N4032)),"web",ISNUMBER(SEARCH("theater/musical", N4032)),"musical",ISNUMBER(SEARCH("theater/plays", N4032)),"plays",ISNUMBER(SEARCH("theater/spaces", N4032)),"spaces")</f>
        <v>plays</v>
      </c>
      <c r="S4032" s="6">
        <f t="shared" si="313"/>
        <v>42374.655081018514</v>
      </c>
      <c r="T4032" s="6">
        <f t="shared" si="314"/>
        <v>42403.784027777772</v>
      </c>
    </row>
    <row r="4033" spans="1:20" ht="48" hidden="1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v>0</v>
      </c>
      <c r="Q4033" t="str">
        <f t="shared" si="312"/>
        <v>theater</v>
      </c>
      <c r="R4033" t="str" cm="1">
        <f t="array" ref="R4033">_xlfn.IFS(ISNUMBER(SEARCH("film &amp; video/television", N4033)),"television",ISNUMBER(SEARCH("film &amp; video/animation", N4033)),"animation",ISNUMBER(SEARCH("film &amp; video/documentary", N4033)),"documentary",ISNUMBER(SEARCH("film &amp; video/drama", N4033)),"drama",ISNUMBER(SEARCH("film &amp; video/science fiction", N4033)),"science fiction",ISNUMBER(SEARCH("film &amp; video/shorts", N4033)),"shorts",ISNUMBER(SEARCH("food/food trucks", N4033)),"food trucks",ISNUMBER(SEARCH("food/restaurants", N4033)),"restaurants",ISNUMBER(SEARCH("food/small batch", N4033)),"small batch",ISNUMBER(SEARCH("games/mobile games", N4033)),"mobile games",ISNUMBER(SEARCH("games/tabletop games", N4033)),"tabletop games",ISNUMBER(SEARCH("games/video games", N4033)),"video games",ISNUMBER(SEARCH("music/classical music", N4033)),"classical music",ISNUMBER(SEARCH("music/electronic music", N4033)),"electronic music",ISNUMBER(SEARCH("music/faith", N4033)),"faith",ISNUMBER(SEARCH("music/indie rock", N4033)),"indie rock",ISNUMBER(SEARCH("music/jazz", N4033)),"jazz",ISNUMBER(SEARCH("music/metal", N4033)),"metal",ISNUMBER(SEARCH("music/pop", N4033)),"pop",ISNUMBER(SEARCH("music/rock", N4033)),"rock",ISNUMBER(SEARCH("music/world music", N4033)),"world music",ISNUMBER(SEARCH("journalism/audio", N4033)),"audio",ISNUMBER(SEARCH("photography/nature", N4033)),"nature",ISNUMBER(SEARCH("photography/people", N4033)),"people",ISNUMBER(SEARCH("photography/photobooks", N4033)),"photobooks",ISNUMBER(SEARCH("photography/places", N4033)),"places",ISNUMBER(SEARCH("publishing/art books", N4033)),"art books",ISNUMBER(SEARCH("publishing/children's books", N4033)),"children's books",ISNUMBER(SEARCH("publishing/fiction", N4033)),"fiction",ISNUMBER(SEARCH("publishing/nonfiction", N4033)),"nonfiction",ISNUMBER(SEARCH("publishing/radio &amp; podcasts", N4033)),"radio &amp; podcasts",ISNUMBER(SEARCH("publishing/translations", N4033)),"translations",ISNUMBER(SEARCH("technology/gadgets", N4033)),"gadgets",ISNUMBER(SEARCH("technology/hardware", N4033)),"hardware",ISNUMBER(SEARCH("technology/makerspaces", N4033)),"makerspaces",ISNUMBER(SEARCH("technology/space exploration", N4033)),"space exploration",ISNUMBER(SEARCH("technology/wearables", N4033)),"wearables",ISNUMBER(SEARCH("technology/web", N4033)),"web",ISNUMBER(SEARCH("theater/musical", N4033)),"musical",ISNUMBER(SEARCH("theater/plays", N4033)),"plays",ISNUMBER(SEARCH("theater/spaces", N4033)),"spaces")</f>
        <v>plays</v>
      </c>
      <c r="S4033" s="6">
        <f t="shared" si="313"/>
        <v>41941.585231481484</v>
      </c>
      <c r="T4033" s="6">
        <f t="shared" si="314"/>
        <v>41991.626898148148</v>
      </c>
    </row>
    <row r="4034" spans="1:20" ht="48" hidden="1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>
        <f t="shared" si="311"/>
        <v>59</v>
      </c>
      <c r="Q4034" t="str">
        <f t="shared" si="312"/>
        <v>theater</v>
      </c>
      <c r="R4034" t="str" cm="1">
        <f t="array" ref="R4034">_xlfn.IFS(ISNUMBER(SEARCH("film &amp; video/television", N4034)),"television",ISNUMBER(SEARCH("film &amp; video/animation", N4034)),"animation",ISNUMBER(SEARCH("film &amp; video/documentary", N4034)),"documentary",ISNUMBER(SEARCH("film &amp; video/drama", N4034)),"drama",ISNUMBER(SEARCH("film &amp; video/science fiction", N4034)),"science fiction",ISNUMBER(SEARCH("film &amp; video/shorts", N4034)),"shorts",ISNUMBER(SEARCH("food/food trucks", N4034)),"food trucks",ISNUMBER(SEARCH("food/restaurants", N4034)),"restaurants",ISNUMBER(SEARCH("food/small batch", N4034)),"small batch",ISNUMBER(SEARCH("games/mobile games", N4034)),"mobile games",ISNUMBER(SEARCH("games/tabletop games", N4034)),"tabletop games",ISNUMBER(SEARCH("games/video games", N4034)),"video games",ISNUMBER(SEARCH("music/classical music", N4034)),"classical music",ISNUMBER(SEARCH("music/electronic music", N4034)),"electronic music",ISNUMBER(SEARCH("music/faith", N4034)),"faith",ISNUMBER(SEARCH("music/indie rock", N4034)),"indie rock",ISNUMBER(SEARCH("music/jazz", N4034)),"jazz",ISNUMBER(SEARCH("music/metal", N4034)),"metal",ISNUMBER(SEARCH("music/pop", N4034)),"pop",ISNUMBER(SEARCH("music/rock", N4034)),"rock",ISNUMBER(SEARCH("music/world music", N4034)),"world music",ISNUMBER(SEARCH("journalism/audio", N4034)),"audio",ISNUMBER(SEARCH("photography/nature", N4034)),"nature",ISNUMBER(SEARCH("photography/people", N4034)),"people",ISNUMBER(SEARCH("photography/photobooks", N4034)),"photobooks",ISNUMBER(SEARCH("photography/places", N4034)),"places",ISNUMBER(SEARCH("publishing/art books", N4034)),"art books",ISNUMBER(SEARCH("publishing/children's books", N4034)),"children's books",ISNUMBER(SEARCH("publishing/fiction", N4034)),"fiction",ISNUMBER(SEARCH("publishing/nonfiction", N4034)),"nonfiction",ISNUMBER(SEARCH("publishing/radio &amp; podcasts", N4034)),"radio &amp; podcasts",ISNUMBER(SEARCH("publishing/translations", N4034)),"translations",ISNUMBER(SEARCH("technology/gadgets", N4034)),"gadgets",ISNUMBER(SEARCH("technology/hardware", N4034)),"hardware",ISNUMBER(SEARCH("technology/makerspaces", N4034)),"makerspaces",ISNUMBER(SEARCH("technology/space exploration", N4034)),"space exploration",ISNUMBER(SEARCH("technology/wearables", N4034)),"wearables",ISNUMBER(SEARCH("technology/web", N4034)),"web",ISNUMBER(SEARCH("theater/musical", N4034)),"musical",ISNUMBER(SEARCH("theater/plays", N4034)),"plays",ISNUMBER(SEARCH("theater/spaces", N4034)),"spaces")</f>
        <v>plays</v>
      </c>
      <c r="S4034" s="6">
        <f t="shared" si="313"/>
        <v>42293.809212962966</v>
      </c>
      <c r="T4034" s="6">
        <f t="shared" si="314"/>
        <v>42353.85087962963</v>
      </c>
    </row>
    <row r="4035" spans="1:20" ht="48" hidden="1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(E4035/D4035)*100</f>
        <v>25.698702928870294</v>
      </c>
      <c r="P4035">
        <f t="shared" ref="P4035:P4098" si="316">(E4035/L4035)</f>
        <v>65.340319148936175</v>
      </c>
      <c r="Q4035" t="str">
        <f t="shared" ref="Q4035:Q4098" si="317">_xlfn.IFS(ISNUMBER(SEARCH("film &amp; video", N4035)),"film &amp; video",ISNUMBER(SEARCH("food", N4035)),"food",ISNUMBER(SEARCH("games", N4035)),"games",ISNUMBER(SEARCH("journalism", N4035)),"journalism",ISNUMBER(SEARCH("music", N4035)),"music",ISNUMBER(SEARCH("photography", N4035)),"photography",ISNUMBER(SEARCH("publishing", N4035)),"publishing",ISNUMBER(SEARCH("technology", N4035)),"technology",ISNUMBER(SEARCH("theater", N4035)),"theater")</f>
        <v>theater</v>
      </c>
      <c r="R4035" t="str" cm="1">
        <f t="array" ref="R4035">_xlfn.IFS(ISNUMBER(SEARCH("film &amp; video/television", N4035)),"television",ISNUMBER(SEARCH("film &amp; video/animation", N4035)),"animation",ISNUMBER(SEARCH("film &amp; video/documentary", N4035)),"documentary",ISNUMBER(SEARCH("film &amp; video/drama", N4035)),"drama",ISNUMBER(SEARCH("film &amp; video/science fiction", N4035)),"science fiction",ISNUMBER(SEARCH("film &amp; video/shorts", N4035)),"shorts",ISNUMBER(SEARCH("food/food trucks", N4035)),"food trucks",ISNUMBER(SEARCH("food/restaurants", N4035)),"restaurants",ISNUMBER(SEARCH("food/small batch", N4035)),"small batch",ISNUMBER(SEARCH("games/mobile games", N4035)),"mobile games",ISNUMBER(SEARCH("games/tabletop games", N4035)),"tabletop games",ISNUMBER(SEARCH("games/video games", N4035)),"video games",ISNUMBER(SEARCH("music/classical music", N4035)),"classical music",ISNUMBER(SEARCH("music/electronic music", N4035)),"electronic music",ISNUMBER(SEARCH("music/faith", N4035)),"faith",ISNUMBER(SEARCH("music/indie rock", N4035)),"indie rock",ISNUMBER(SEARCH("music/jazz", N4035)),"jazz",ISNUMBER(SEARCH("music/metal", N4035)),"metal",ISNUMBER(SEARCH("music/pop", N4035)),"pop",ISNUMBER(SEARCH("music/rock", N4035)),"rock",ISNUMBER(SEARCH("music/world music", N4035)),"world music",ISNUMBER(SEARCH("journalism/audio", N4035)),"audio",ISNUMBER(SEARCH("photography/nature", N4035)),"nature",ISNUMBER(SEARCH("photography/people", N4035)),"people",ISNUMBER(SEARCH("photography/photobooks", N4035)),"photobooks",ISNUMBER(SEARCH("photography/places", N4035)),"places",ISNUMBER(SEARCH("publishing/art books", N4035)),"art books",ISNUMBER(SEARCH("publishing/children's books", N4035)),"children's books",ISNUMBER(SEARCH("publishing/fiction", N4035)),"fiction",ISNUMBER(SEARCH("publishing/nonfiction", N4035)),"nonfiction",ISNUMBER(SEARCH("publishing/radio &amp; podcasts", N4035)),"radio &amp; podcasts",ISNUMBER(SEARCH("publishing/translations", N4035)),"translations",ISNUMBER(SEARCH("technology/gadgets", N4035)),"gadgets",ISNUMBER(SEARCH("technology/hardware", N4035)),"hardware",ISNUMBER(SEARCH("technology/makerspaces", N4035)),"makerspaces",ISNUMBER(SEARCH("technology/space exploration", N4035)),"space exploration",ISNUMBER(SEARCH("technology/wearables", N4035)),"wearables",ISNUMBER(SEARCH("technology/web", N4035)),"web",ISNUMBER(SEARCH("theater/musical", N4035)),"musical",ISNUMBER(SEARCH("theater/plays", N4035)),"plays",ISNUMBER(SEARCH("theater/spaces", N4035)),"spaces")</f>
        <v>plays</v>
      </c>
      <c r="S4035" s="6">
        <f t="shared" ref="S4035:S4098" si="318">(((J4035/60)/60)/24)+DATE(1970,1,1)</f>
        <v>42614.268796296295</v>
      </c>
      <c r="T4035" s="6">
        <f t="shared" ref="T4035:T4098" si="319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tr">
        <f t="shared" si="317"/>
        <v>theater</v>
      </c>
      <c r="R4036" t="str" cm="1">
        <f t="array" ref="R4036">_xlfn.IFS(ISNUMBER(SEARCH("film &amp; video/television", N4036)),"television",ISNUMBER(SEARCH("film &amp; video/animation", N4036)),"animation",ISNUMBER(SEARCH("film &amp; video/documentary", N4036)),"documentary",ISNUMBER(SEARCH("film &amp; video/drama", N4036)),"drama",ISNUMBER(SEARCH("film &amp; video/science fiction", N4036)),"science fiction",ISNUMBER(SEARCH("film &amp; video/shorts", N4036)),"shorts",ISNUMBER(SEARCH("food/food trucks", N4036)),"food trucks",ISNUMBER(SEARCH("food/restaurants", N4036)),"restaurants",ISNUMBER(SEARCH("food/small batch", N4036)),"small batch",ISNUMBER(SEARCH("games/mobile games", N4036)),"mobile games",ISNUMBER(SEARCH("games/tabletop games", N4036)),"tabletop games",ISNUMBER(SEARCH("games/video games", N4036)),"video games",ISNUMBER(SEARCH("music/classical music", N4036)),"classical music",ISNUMBER(SEARCH("music/electronic music", N4036)),"electronic music",ISNUMBER(SEARCH("music/faith", N4036)),"faith",ISNUMBER(SEARCH("music/indie rock", N4036)),"indie rock",ISNUMBER(SEARCH("music/jazz", N4036)),"jazz",ISNUMBER(SEARCH("music/metal", N4036)),"metal",ISNUMBER(SEARCH("music/pop", N4036)),"pop",ISNUMBER(SEARCH("music/rock", N4036)),"rock",ISNUMBER(SEARCH("music/world music", N4036)),"world music",ISNUMBER(SEARCH("journalism/audio", N4036)),"audio",ISNUMBER(SEARCH("photography/nature", N4036)),"nature",ISNUMBER(SEARCH("photography/people", N4036)),"people",ISNUMBER(SEARCH("photography/photobooks", N4036)),"photobooks",ISNUMBER(SEARCH("photography/places", N4036)),"places",ISNUMBER(SEARCH("publishing/art books", N4036)),"art books",ISNUMBER(SEARCH("publishing/children's books", N4036)),"children's books",ISNUMBER(SEARCH("publishing/fiction", N4036)),"fiction",ISNUMBER(SEARCH("publishing/nonfiction", N4036)),"nonfiction",ISNUMBER(SEARCH("publishing/radio &amp; podcasts", N4036)),"radio &amp; podcasts",ISNUMBER(SEARCH("publishing/translations", N4036)),"translations",ISNUMBER(SEARCH("technology/gadgets", N4036)),"gadgets",ISNUMBER(SEARCH("technology/hardware", N4036)),"hardware",ISNUMBER(SEARCH("technology/makerspaces", N4036)),"makerspaces",ISNUMBER(SEARCH("technology/space exploration", N4036)),"space exploration",ISNUMBER(SEARCH("technology/wearables", N4036)),"wearables",ISNUMBER(SEARCH("technology/web", N4036)),"web",ISNUMBER(SEARCH("theater/musical", N4036)),"musical",ISNUMBER(SEARCH("theater/plays", N4036)),"plays",ISNUMBER(SEARCH("theater/spaces", N4036)),"spaces")</f>
        <v>plays</v>
      </c>
      <c r="S4036" s="6">
        <f t="shared" si="318"/>
        <v>42067.947337962964</v>
      </c>
      <c r="T4036" s="6">
        <f t="shared" si="319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tr">
        <f t="shared" si="317"/>
        <v>theater</v>
      </c>
      <c r="R4037" t="str" cm="1">
        <f t="array" ref="R4037">_xlfn.IFS(ISNUMBER(SEARCH("film &amp; video/television", N4037)),"television",ISNUMBER(SEARCH("film &amp; video/animation", N4037)),"animation",ISNUMBER(SEARCH("film &amp; video/documentary", N4037)),"documentary",ISNUMBER(SEARCH("film &amp; video/drama", N4037)),"drama",ISNUMBER(SEARCH("film &amp; video/science fiction", N4037)),"science fiction",ISNUMBER(SEARCH("film &amp; video/shorts", N4037)),"shorts",ISNUMBER(SEARCH("food/food trucks", N4037)),"food trucks",ISNUMBER(SEARCH("food/restaurants", N4037)),"restaurants",ISNUMBER(SEARCH("food/small batch", N4037)),"small batch",ISNUMBER(SEARCH("games/mobile games", N4037)),"mobile games",ISNUMBER(SEARCH("games/tabletop games", N4037)),"tabletop games",ISNUMBER(SEARCH("games/video games", N4037)),"video games",ISNUMBER(SEARCH("music/classical music", N4037)),"classical music",ISNUMBER(SEARCH("music/electronic music", N4037)),"electronic music",ISNUMBER(SEARCH("music/faith", N4037)),"faith",ISNUMBER(SEARCH("music/indie rock", N4037)),"indie rock",ISNUMBER(SEARCH("music/jazz", N4037)),"jazz",ISNUMBER(SEARCH("music/metal", N4037)),"metal",ISNUMBER(SEARCH("music/pop", N4037)),"pop",ISNUMBER(SEARCH("music/rock", N4037)),"rock",ISNUMBER(SEARCH("music/world music", N4037)),"world music",ISNUMBER(SEARCH("journalism/audio", N4037)),"audio",ISNUMBER(SEARCH("photography/nature", N4037)),"nature",ISNUMBER(SEARCH("photography/people", N4037)),"people",ISNUMBER(SEARCH("photography/photobooks", N4037)),"photobooks",ISNUMBER(SEARCH("photography/places", N4037)),"places",ISNUMBER(SEARCH("publishing/art books", N4037)),"art books",ISNUMBER(SEARCH("publishing/children's books", N4037)),"children's books",ISNUMBER(SEARCH("publishing/fiction", N4037)),"fiction",ISNUMBER(SEARCH("publishing/nonfiction", N4037)),"nonfiction",ISNUMBER(SEARCH("publishing/radio &amp; podcasts", N4037)),"radio &amp; podcasts",ISNUMBER(SEARCH("publishing/translations", N4037)),"translations",ISNUMBER(SEARCH("technology/gadgets", N4037)),"gadgets",ISNUMBER(SEARCH("technology/hardware", N4037)),"hardware",ISNUMBER(SEARCH("technology/makerspaces", N4037)),"makerspaces",ISNUMBER(SEARCH("technology/space exploration", N4037)),"space exploration",ISNUMBER(SEARCH("technology/wearables", N4037)),"wearables",ISNUMBER(SEARCH("technology/web", N4037)),"web",ISNUMBER(SEARCH("theater/musical", N4037)),"musical",ISNUMBER(SEARCH("theater/plays", N4037)),"plays",ISNUMBER(SEARCH("theater/spaces", N4037)),"spaces")</f>
        <v>plays</v>
      </c>
      <c r="S4037" s="6">
        <f t="shared" si="318"/>
        <v>41903.882951388885</v>
      </c>
      <c r="T4037" s="6">
        <f t="shared" si="319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tr">
        <f t="shared" si="317"/>
        <v>theater</v>
      </c>
      <c r="R4038" t="str" cm="1">
        <f t="array" ref="R4038">_xlfn.IFS(ISNUMBER(SEARCH("film &amp; video/television", N4038)),"television",ISNUMBER(SEARCH("film &amp; video/animation", N4038)),"animation",ISNUMBER(SEARCH("film &amp; video/documentary", N4038)),"documentary",ISNUMBER(SEARCH("film &amp; video/drama", N4038)),"drama",ISNUMBER(SEARCH("film &amp; video/science fiction", N4038)),"science fiction",ISNUMBER(SEARCH("film &amp; video/shorts", N4038)),"shorts",ISNUMBER(SEARCH("food/food trucks", N4038)),"food trucks",ISNUMBER(SEARCH("food/restaurants", N4038)),"restaurants",ISNUMBER(SEARCH("food/small batch", N4038)),"small batch",ISNUMBER(SEARCH("games/mobile games", N4038)),"mobile games",ISNUMBER(SEARCH("games/tabletop games", N4038)),"tabletop games",ISNUMBER(SEARCH("games/video games", N4038)),"video games",ISNUMBER(SEARCH("music/classical music", N4038)),"classical music",ISNUMBER(SEARCH("music/electronic music", N4038)),"electronic music",ISNUMBER(SEARCH("music/faith", N4038)),"faith",ISNUMBER(SEARCH("music/indie rock", N4038)),"indie rock",ISNUMBER(SEARCH("music/jazz", N4038)),"jazz",ISNUMBER(SEARCH("music/metal", N4038)),"metal",ISNUMBER(SEARCH("music/pop", N4038)),"pop",ISNUMBER(SEARCH("music/rock", N4038)),"rock",ISNUMBER(SEARCH("music/world music", N4038)),"world music",ISNUMBER(SEARCH("journalism/audio", N4038)),"audio",ISNUMBER(SEARCH("photography/nature", N4038)),"nature",ISNUMBER(SEARCH("photography/people", N4038)),"people",ISNUMBER(SEARCH("photography/photobooks", N4038)),"photobooks",ISNUMBER(SEARCH("photography/places", N4038)),"places",ISNUMBER(SEARCH("publishing/art books", N4038)),"art books",ISNUMBER(SEARCH("publishing/children's books", N4038)),"children's books",ISNUMBER(SEARCH("publishing/fiction", N4038)),"fiction",ISNUMBER(SEARCH("publishing/nonfiction", N4038)),"nonfiction",ISNUMBER(SEARCH("publishing/radio &amp; podcasts", N4038)),"radio &amp; podcasts",ISNUMBER(SEARCH("publishing/translations", N4038)),"translations",ISNUMBER(SEARCH("technology/gadgets", N4038)),"gadgets",ISNUMBER(SEARCH("technology/hardware", N4038)),"hardware",ISNUMBER(SEARCH("technology/makerspaces", N4038)),"makerspaces",ISNUMBER(SEARCH("technology/space exploration", N4038)),"space exploration",ISNUMBER(SEARCH("technology/wearables", N4038)),"wearables",ISNUMBER(SEARCH("technology/web", N4038)),"web",ISNUMBER(SEARCH("theater/musical", N4038)),"musical",ISNUMBER(SEARCH("theater/plays", N4038)),"plays",ISNUMBER(SEARCH("theater/spaces", N4038)),"spaces")</f>
        <v>plays</v>
      </c>
      <c r="S4038" s="6">
        <f t="shared" si="318"/>
        <v>41804.937083333331</v>
      </c>
      <c r="T4038" s="6">
        <f t="shared" si="319"/>
        <v>41821.9375</v>
      </c>
    </row>
    <row r="4039" spans="1:20" ht="48" hidden="1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tr">
        <f t="shared" si="317"/>
        <v>theater</v>
      </c>
      <c r="R4039" t="str" cm="1">
        <f t="array" ref="R4039">_xlfn.IFS(ISNUMBER(SEARCH("film &amp; video/television", N4039)),"television",ISNUMBER(SEARCH("film &amp; video/animation", N4039)),"animation",ISNUMBER(SEARCH("film &amp; video/documentary", N4039)),"documentary",ISNUMBER(SEARCH("film &amp; video/drama", N4039)),"drama",ISNUMBER(SEARCH("film &amp; video/science fiction", N4039)),"science fiction",ISNUMBER(SEARCH("film &amp; video/shorts", N4039)),"shorts",ISNUMBER(SEARCH("food/food trucks", N4039)),"food trucks",ISNUMBER(SEARCH("food/restaurants", N4039)),"restaurants",ISNUMBER(SEARCH("food/small batch", N4039)),"small batch",ISNUMBER(SEARCH("games/mobile games", N4039)),"mobile games",ISNUMBER(SEARCH("games/tabletop games", N4039)),"tabletop games",ISNUMBER(SEARCH("games/video games", N4039)),"video games",ISNUMBER(SEARCH("music/classical music", N4039)),"classical music",ISNUMBER(SEARCH("music/electronic music", N4039)),"electronic music",ISNUMBER(SEARCH("music/faith", N4039)),"faith",ISNUMBER(SEARCH("music/indie rock", N4039)),"indie rock",ISNUMBER(SEARCH("music/jazz", N4039)),"jazz",ISNUMBER(SEARCH("music/metal", N4039)),"metal",ISNUMBER(SEARCH("music/pop", N4039)),"pop",ISNUMBER(SEARCH("music/rock", N4039)),"rock",ISNUMBER(SEARCH("music/world music", N4039)),"world music",ISNUMBER(SEARCH("journalism/audio", N4039)),"audio",ISNUMBER(SEARCH("photography/nature", N4039)),"nature",ISNUMBER(SEARCH("photography/people", N4039)),"people",ISNUMBER(SEARCH("photography/photobooks", N4039)),"photobooks",ISNUMBER(SEARCH("photography/places", N4039)),"places",ISNUMBER(SEARCH("publishing/art books", N4039)),"art books",ISNUMBER(SEARCH("publishing/children's books", N4039)),"children's books",ISNUMBER(SEARCH("publishing/fiction", N4039)),"fiction",ISNUMBER(SEARCH("publishing/nonfiction", N4039)),"nonfiction",ISNUMBER(SEARCH("publishing/radio &amp; podcasts", N4039)),"radio &amp; podcasts",ISNUMBER(SEARCH("publishing/translations", N4039)),"translations",ISNUMBER(SEARCH("technology/gadgets", N4039)),"gadgets",ISNUMBER(SEARCH("technology/hardware", N4039)),"hardware",ISNUMBER(SEARCH("technology/makerspaces", N4039)),"makerspaces",ISNUMBER(SEARCH("technology/space exploration", N4039)),"space exploration",ISNUMBER(SEARCH("technology/wearables", N4039)),"wearables",ISNUMBER(SEARCH("technology/web", N4039)),"web",ISNUMBER(SEARCH("theater/musical", N4039)),"musical",ISNUMBER(SEARCH("theater/plays", N4039)),"plays",ISNUMBER(SEARCH("theater/spaces", N4039)),"spaces")</f>
        <v>plays</v>
      </c>
      <c r="S4039" s="6">
        <f t="shared" si="318"/>
        <v>42497.070775462969</v>
      </c>
      <c r="T4039" s="6">
        <f t="shared" si="319"/>
        <v>42514.600694444445</v>
      </c>
    </row>
    <row r="4040" spans="1:20" ht="48" hidden="1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tr">
        <f t="shared" si="317"/>
        <v>theater</v>
      </c>
      <c r="R4040" t="str" cm="1">
        <f t="array" ref="R4040">_xlfn.IFS(ISNUMBER(SEARCH("film &amp; video/television", N4040)),"television",ISNUMBER(SEARCH("film &amp; video/animation", N4040)),"animation",ISNUMBER(SEARCH("film &amp; video/documentary", N4040)),"documentary",ISNUMBER(SEARCH("film &amp; video/drama", N4040)),"drama",ISNUMBER(SEARCH("film &amp; video/science fiction", N4040)),"science fiction",ISNUMBER(SEARCH("film &amp; video/shorts", N4040)),"shorts",ISNUMBER(SEARCH("food/food trucks", N4040)),"food trucks",ISNUMBER(SEARCH("food/restaurants", N4040)),"restaurants",ISNUMBER(SEARCH("food/small batch", N4040)),"small batch",ISNUMBER(SEARCH("games/mobile games", N4040)),"mobile games",ISNUMBER(SEARCH("games/tabletop games", N4040)),"tabletop games",ISNUMBER(SEARCH("games/video games", N4040)),"video games",ISNUMBER(SEARCH("music/classical music", N4040)),"classical music",ISNUMBER(SEARCH("music/electronic music", N4040)),"electronic music",ISNUMBER(SEARCH("music/faith", N4040)),"faith",ISNUMBER(SEARCH("music/indie rock", N4040)),"indie rock",ISNUMBER(SEARCH("music/jazz", N4040)),"jazz",ISNUMBER(SEARCH("music/metal", N4040)),"metal",ISNUMBER(SEARCH("music/pop", N4040)),"pop",ISNUMBER(SEARCH("music/rock", N4040)),"rock",ISNUMBER(SEARCH("music/world music", N4040)),"world music",ISNUMBER(SEARCH("journalism/audio", N4040)),"audio",ISNUMBER(SEARCH("photography/nature", N4040)),"nature",ISNUMBER(SEARCH("photography/people", N4040)),"people",ISNUMBER(SEARCH("photography/photobooks", N4040)),"photobooks",ISNUMBER(SEARCH("photography/places", N4040)),"places",ISNUMBER(SEARCH("publishing/art books", N4040)),"art books",ISNUMBER(SEARCH("publishing/children's books", N4040)),"children's books",ISNUMBER(SEARCH("publishing/fiction", N4040)),"fiction",ISNUMBER(SEARCH("publishing/nonfiction", N4040)),"nonfiction",ISNUMBER(SEARCH("publishing/radio &amp; podcasts", N4040)),"radio &amp; podcasts",ISNUMBER(SEARCH("publishing/translations", N4040)),"translations",ISNUMBER(SEARCH("technology/gadgets", N4040)),"gadgets",ISNUMBER(SEARCH("technology/hardware", N4040)),"hardware",ISNUMBER(SEARCH("technology/makerspaces", N4040)),"makerspaces",ISNUMBER(SEARCH("technology/space exploration", N4040)),"space exploration",ISNUMBER(SEARCH("technology/wearables", N4040)),"wearables",ISNUMBER(SEARCH("technology/web", N4040)),"web",ISNUMBER(SEARCH("theater/musical", N4040)),"musical",ISNUMBER(SEARCH("theater/plays", N4040)),"plays",ISNUMBER(SEARCH("theater/spaces", N4040)),"spaces")</f>
        <v>plays</v>
      </c>
      <c r="S4040" s="6">
        <f t="shared" si="318"/>
        <v>41869.798726851855</v>
      </c>
      <c r="T4040" s="6">
        <f t="shared" si="319"/>
        <v>41929.798726851855</v>
      </c>
    </row>
    <row r="4041" spans="1:20" ht="32" hidden="1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tr" cm="1">
        <f t="array" ref="R4041">_xlfn.IFS(ISNUMBER(SEARCH("film &amp; video/television", N4041)),"television",ISNUMBER(SEARCH("film &amp; video/animation", N4041)),"animation",ISNUMBER(SEARCH("film &amp; video/documentary", N4041)),"documentary",ISNUMBER(SEARCH("film &amp; video/drama", N4041)),"drama",ISNUMBER(SEARCH("film &amp; video/science fiction", N4041)),"science fiction",ISNUMBER(SEARCH("film &amp; video/shorts", N4041)),"shorts",ISNUMBER(SEARCH("food/food trucks", N4041)),"food trucks",ISNUMBER(SEARCH("food/restaurants", N4041)),"restaurants",ISNUMBER(SEARCH("food/small batch", N4041)),"small batch",ISNUMBER(SEARCH("games/mobile games", N4041)),"mobile games",ISNUMBER(SEARCH("games/tabletop games", N4041)),"tabletop games",ISNUMBER(SEARCH("games/video games", N4041)),"video games",ISNUMBER(SEARCH("music/classical music", N4041)),"classical music",ISNUMBER(SEARCH("music/electronic music", N4041)),"electronic music",ISNUMBER(SEARCH("music/faith", N4041)),"faith",ISNUMBER(SEARCH("music/indie rock", N4041)),"indie rock",ISNUMBER(SEARCH("music/jazz", N4041)),"jazz",ISNUMBER(SEARCH("music/metal", N4041)),"metal",ISNUMBER(SEARCH("music/pop", N4041)),"pop",ISNUMBER(SEARCH("music/rock", N4041)),"rock",ISNUMBER(SEARCH("music/world music", N4041)),"world music",ISNUMBER(SEARCH("journalism/audio", N4041)),"audio",ISNUMBER(SEARCH("photography/nature", N4041)),"nature",ISNUMBER(SEARCH("photography/people", N4041)),"people",ISNUMBER(SEARCH("photography/photobooks", N4041)),"photobooks",ISNUMBER(SEARCH("photography/places", N4041)),"places",ISNUMBER(SEARCH("publishing/art books", N4041)),"art books",ISNUMBER(SEARCH("publishing/children's books", N4041)),"children's books",ISNUMBER(SEARCH("publishing/fiction", N4041)),"fiction",ISNUMBER(SEARCH("publishing/nonfiction", N4041)),"nonfiction",ISNUMBER(SEARCH("publishing/radio &amp; podcasts", N4041)),"radio &amp; podcasts",ISNUMBER(SEARCH("publishing/translations", N4041)),"translations",ISNUMBER(SEARCH("technology/gadgets", N4041)),"gadgets",ISNUMBER(SEARCH("technology/hardware", N4041)),"hardware",ISNUMBER(SEARCH("technology/makerspaces", N4041)),"makerspaces",ISNUMBER(SEARCH("technology/space exploration", N4041)),"space exploration",ISNUMBER(SEARCH("technology/wearables", N4041)),"wearables",ISNUMBER(SEARCH("technology/web", N4041)),"web",ISNUMBER(SEARCH("theater/musical", N4041)),"musical",ISNUMBER(SEARCH("theater/plays", N4041)),"plays",ISNUMBER(SEARCH("theater/spaces", N4041)),"spaces")</f>
        <v>plays</v>
      </c>
      <c r="S4041" s="6">
        <f t="shared" si="318"/>
        <v>42305.670914351853</v>
      </c>
      <c r="T4041" s="6">
        <f t="shared" si="319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tr">
        <f t="shared" si="317"/>
        <v>theater</v>
      </c>
      <c r="R4042" t="str" cm="1">
        <f t="array" ref="R4042">_xlfn.IFS(ISNUMBER(SEARCH("film &amp; video/television", N4042)),"television",ISNUMBER(SEARCH("film &amp; video/animation", N4042)),"animation",ISNUMBER(SEARCH("film &amp; video/documentary", N4042)),"documentary",ISNUMBER(SEARCH("film &amp; video/drama", N4042)),"drama",ISNUMBER(SEARCH("film &amp; video/science fiction", N4042)),"science fiction",ISNUMBER(SEARCH("film &amp; video/shorts", N4042)),"shorts",ISNUMBER(SEARCH("food/food trucks", N4042)),"food trucks",ISNUMBER(SEARCH("food/restaurants", N4042)),"restaurants",ISNUMBER(SEARCH("food/small batch", N4042)),"small batch",ISNUMBER(SEARCH("games/mobile games", N4042)),"mobile games",ISNUMBER(SEARCH("games/tabletop games", N4042)),"tabletop games",ISNUMBER(SEARCH("games/video games", N4042)),"video games",ISNUMBER(SEARCH("music/classical music", N4042)),"classical music",ISNUMBER(SEARCH("music/electronic music", N4042)),"electronic music",ISNUMBER(SEARCH("music/faith", N4042)),"faith",ISNUMBER(SEARCH("music/indie rock", N4042)),"indie rock",ISNUMBER(SEARCH("music/jazz", N4042)),"jazz",ISNUMBER(SEARCH("music/metal", N4042)),"metal",ISNUMBER(SEARCH("music/pop", N4042)),"pop",ISNUMBER(SEARCH("music/rock", N4042)),"rock",ISNUMBER(SEARCH("music/world music", N4042)),"world music",ISNUMBER(SEARCH("journalism/audio", N4042)),"audio",ISNUMBER(SEARCH("photography/nature", N4042)),"nature",ISNUMBER(SEARCH("photography/people", N4042)),"people",ISNUMBER(SEARCH("photography/photobooks", N4042)),"photobooks",ISNUMBER(SEARCH("photography/places", N4042)),"places",ISNUMBER(SEARCH("publishing/art books", N4042)),"art books",ISNUMBER(SEARCH("publishing/children's books", N4042)),"children's books",ISNUMBER(SEARCH("publishing/fiction", N4042)),"fiction",ISNUMBER(SEARCH("publishing/nonfiction", N4042)),"nonfiction",ISNUMBER(SEARCH("publishing/radio &amp; podcasts", N4042)),"radio &amp; podcasts",ISNUMBER(SEARCH("publishing/translations", N4042)),"translations",ISNUMBER(SEARCH("technology/gadgets", N4042)),"gadgets",ISNUMBER(SEARCH("technology/hardware", N4042)),"hardware",ISNUMBER(SEARCH("technology/makerspaces", N4042)),"makerspaces",ISNUMBER(SEARCH("technology/space exploration", N4042)),"space exploration",ISNUMBER(SEARCH("technology/wearables", N4042)),"wearables",ISNUMBER(SEARCH("technology/web", N4042)),"web",ISNUMBER(SEARCH("theater/musical", N4042)),"musical",ISNUMBER(SEARCH("theater/plays", N4042)),"plays",ISNUMBER(SEARCH("theater/spaces", N4042)),"spaces")</f>
        <v>plays</v>
      </c>
      <c r="S4042" s="6">
        <f t="shared" si="318"/>
        <v>42144.231527777782</v>
      </c>
      <c r="T4042" s="6">
        <f t="shared" si="319"/>
        <v>42203.125</v>
      </c>
    </row>
    <row r="4043" spans="1:20" ht="32" hidden="1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tr">
        <f t="shared" si="317"/>
        <v>theater</v>
      </c>
      <c r="R4043" t="str" cm="1">
        <f t="array" ref="R4043">_xlfn.IFS(ISNUMBER(SEARCH("film &amp; video/television", N4043)),"television",ISNUMBER(SEARCH("film &amp; video/animation", N4043)),"animation",ISNUMBER(SEARCH("film &amp; video/documentary", N4043)),"documentary",ISNUMBER(SEARCH("film &amp; video/drama", N4043)),"drama",ISNUMBER(SEARCH("film &amp; video/science fiction", N4043)),"science fiction",ISNUMBER(SEARCH("film &amp; video/shorts", N4043)),"shorts",ISNUMBER(SEARCH("food/food trucks", N4043)),"food trucks",ISNUMBER(SEARCH("food/restaurants", N4043)),"restaurants",ISNUMBER(SEARCH("food/small batch", N4043)),"small batch",ISNUMBER(SEARCH("games/mobile games", N4043)),"mobile games",ISNUMBER(SEARCH("games/tabletop games", N4043)),"tabletop games",ISNUMBER(SEARCH("games/video games", N4043)),"video games",ISNUMBER(SEARCH("music/classical music", N4043)),"classical music",ISNUMBER(SEARCH("music/electronic music", N4043)),"electronic music",ISNUMBER(SEARCH("music/faith", N4043)),"faith",ISNUMBER(SEARCH("music/indie rock", N4043)),"indie rock",ISNUMBER(SEARCH("music/jazz", N4043)),"jazz",ISNUMBER(SEARCH("music/metal", N4043)),"metal",ISNUMBER(SEARCH("music/pop", N4043)),"pop",ISNUMBER(SEARCH("music/rock", N4043)),"rock",ISNUMBER(SEARCH("music/world music", N4043)),"world music",ISNUMBER(SEARCH("journalism/audio", N4043)),"audio",ISNUMBER(SEARCH("photography/nature", N4043)),"nature",ISNUMBER(SEARCH("photography/people", N4043)),"people",ISNUMBER(SEARCH("photography/photobooks", N4043)),"photobooks",ISNUMBER(SEARCH("photography/places", N4043)),"places",ISNUMBER(SEARCH("publishing/art books", N4043)),"art books",ISNUMBER(SEARCH("publishing/children's books", N4043)),"children's books",ISNUMBER(SEARCH("publishing/fiction", N4043)),"fiction",ISNUMBER(SEARCH("publishing/nonfiction", N4043)),"nonfiction",ISNUMBER(SEARCH("publishing/radio &amp; podcasts", N4043)),"radio &amp; podcasts",ISNUMBER(SEARCH("publishing/translations", N4043)),"translations",ISNUMBER(SEARCH("technology/gadgets", N4043)),"gadgets",ISNUMBER(SEARCH("technology/hardware", N4043)),"hardware",ISNUMBER(SEARCH("technology/makerspaces", N4043)),"makerspaces",ISNUMBER(SEARCH("technology/space exploration", N4043)),"space exploration",ISNUMBER(SEARCH("technology/wearables", N4043)),"wearables",ISNUMBER(SEARCH("technology/web", N4043)),"web",ISNUMBER(SEARCH("theater/musical", N4043)),"musical",ISNUMBER(SEARCH("theater/plays", N4043)),"plays",ISNUMBER(SEARCH("theater/spaces", N4043)),"spaces")</f>
        <v>plays</v>
      </c>
      <c r="S4043" s="6">
        <f t="shared" si="318"/>
        <v>42559.474004629628</v>
      </c>
      <c r="T4043" s="6">
        <f t="shared" si="319"/>
        <v>42619.474004629628</v>
      </c>
    </row>
    <row r="4044" spans="1:20" ht="48" hidden="1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tr">
        <f t="shared" si="317"/>
        <v>theater</v>
      </c>
      <c r="R4044" t="str" cm="1">
        <f t="array" ref="R4044">_xlfn.IFS(ISNUMBER(SEARCH("film &amp; video/television", N4044)),"television",ISNUMBER(SEARCH("film &amp; video/animation", N4044)),"animation",ISNUMBER(SEARCH("film &amp; video/documentary", N4044)),"documentary",ISNUMBER(SEARCH("film &amp; video/drama", N4044)),"drama",ISNUMBER(SEARCH("film &amp; video/science fiction", N4044)),"science fiction",ISNUMBER(SEARCH("film &amp; video/shorts", N4044)),"shorts",ISNUMBER(SEARCH("food/food trucks", N4044)),"food trucks",ISNUMBER(SEARCH("food/restaurants", N4044)),"restaurants",ISNUMBER(SEARCH("food/small batch", N4044)),"small batch",ISNUMBER(SEARCH("games/mobile games", N4044)),"mobile games",ISNUMBER(SEARCH("games/tabletop games", N4044)),"tabletop games",ISNUMBER(SEARCH("games/video games", N4044)),"video games",ISNUMBER(SEARCH("music/classical music", N4044)),"classical music",ISNUMBER(SEARCH("music/electronic music", N4044)),"electronic music",ISNUMBER(SEARCH("music/faith", N4044)),"faith",ISNUMBER(SEARCH("music/indie rock", N4044)),"indie rock",ISNUMBER(SEARCH("music/jazz", N4044)),"jazz",ISNUMBER(SEARCH("music/metal", N4044)),"metal",ISNUMBER(SEARCH("music/pop", N4044)),"pop",ISNUMBER(SEARCH("music/rock", N4044)),"rock",ISNUMBER(SEARCH("music/world music", N4044)),"world music",ISNUMBER(SEARCH("journalism/audio", N4044)),"audio",ISNUMBER(SEARCH("photography/nature", N4044)),"nature",ISNUMBER(SEARCH("photography/people", N4044)),"people",ISNUMBER(SEARCH("photography/photobooks", N4044)),"photobooks",ISNUMBER(SEARCH("photography/places", N4044)),"places",ISNUMBER(SEARCH("publishing/art books", N4044)),"art books",ISNUMBER(SEARCH("publishing/children's books", N4044)),"children's books",ISNUMBER(SEARCH("publishing/fiction", N4044)),"fiction",ISNUMBER(SEARCH("publishing/nonfiction", N4044)),"nonfiction",ISNUMBER(SEARCH("publishing/radio &amp; podcasts", N4044)),"radio &amp; podcasts",ISNUMBER(SEARCH("publishing/translations", N4044)),"translations",ISNUMBER(SEARCH("technology/gadgets", N4044)),"gadgets",ISNUMBER(SEARCH("technology/hardware", N4044)),"hardware",ISNUMBER(SEARCH("technology/makerspaces", N4044)),"makerspaces",ISNUMBER(SEARCH("technology/space exploration", N4044)),"space exploration",ISNUMBER(SEARCH("technology/wearables", N4044)),"wearables",ISNUMBER(SEARCH("technology/web", N4044)),"web",ISNUMBER(SEARCH("theater/musical", N4044)),"musical",ISNUMBER(SEARCH("theater/plays", N4044)),"plays",ISNUMBER(SEARCH("theater/spaces", N4044)),"spaces")</f>
        <v>plays</v>
      </c>
      <c r="S4044" s="6">
        <f t="shared" si="318"/>
        <v>41995.084074074075</v>
      </c>
      <c r="T4044" s="6">
        <f t="shared" si="319"/>
        <v>42024.802777777775</v>
      </c>
    </row>
    <row r="4045" spans="1:20" ht="48" hidden="1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v>0</v>
      </c>
      <c r="Q4045" t="str">
        <f t="shared" si="317"/>
        <v>theater</v>
      </c>
      <c r="R4045" t="str" cm="1">
        <f t="array" ref="R4045">_xlfn.IFS(ISNUMBER(SEARCH("film &amp; video/television", N4045)),"television",ISNUMBER(SEARCH("film &amp; video/animation", N4045)),"animation",ISNUMBER(SEARCH("film &amp; video/documentary", N4045)),"documentary",ISNUMBER(SEARCH("film &amp; video/drama", N4045)),"drama",ISNUMBER(SEARCH("film &amp; video/science fiction", N4045)),"science fiction",ISNUMBER(SEARCH("film &amp; video/shorts", N4045)),"shorts",ISNUMBER(SEARCH("food/food trucks", N4045)),"food trucks",ISNUMBER(SEARCH("food/restaurants", N4045)),"restaurants",ISNUMBER(SEARCH("food/small batch", N4045)),"small batch",ISNUMBER(SEARCH("games/mobile games", N4045)),"mobile games",ISNUMBER(SEARCH("games/tabletop games", N4045)),"tabletop games",ISNUMBER(SEARCH("games/video games", N4045)),"video games",ISNUMBER(SEARCH("music/classical music", N4045)),"classical music",ISNUMBER(SEARCH("music/electronic music", N4045)),"electronic music",ISNUMBER(SEARCH("music/faith", N4045)),"faith",ISNUMBER(SEARCH("music/indie rock", N4045)),"indie rock",ISNUMBER(SEARCH("music/jazz", N4045)),"jazz",ISNUMBER(SEARCH("music/metal", N4045)),"metal",ISNUMBER(SEARCH("music/pop", N4045)),"pop",ISNUMBER(SEARCH("music/rock", N4045)),"rock",ISNUMBER(SEARCH("music/world music", N4045)),"world music",ISNUMBER(SEARCH("journalism/audio", N4045)),"audio",ISNUMBER(SEARCH("photography/nature", N4045)),"nature",ISNUMBER(SEARCH("photography/people", N4045)),"people",ISNUMBER(SEARCH("photography/photobooks", N4045)),"photobooks",ISNUMBER(SEARCH("photography/places", N4045)),"places",ISNUMBER(SEARCH("publishing/art books", N4045)),"art books",ISNUMBER(SEARCH("publishing/children's books", N4045)),"children's books",ISNUMBER(SEARCH("publishing/fiction", N4045)),"fiction",ISNUMBER(SEARCH("publishing/nonfiction", N4045)),"nonfiction",ISNUMBER(SEARCH("publishing/radio &amp; podcasts", N4045)),"radio &amp; podcasts",ISNUMBER(SEARCH("publishing/translations", N4045)),"translations",ISNUMBER(SEARCH("technology/gadgets", N4045)),"gadgets",ISNUMBER(SEARCH("technology/hardware", N4045)),"hardware",ISNUMBER(SEARCH("technology/makerspaces", N4045)),"makerspaces",ISNUMBER(SEARCH("technology/space exploration", N4045)),"space exploration",ISNUMBER(SEARCH("technology/wearables", N4045)),"wearables",ISNUMBER(SEARCH("technology/web", N4045)),"web",ISNUMBER(SEARCH("theater/musical", N4045)),"musical",ISNUMBER(SEARCH("theater/plays", N4045)),"plays",ISNUMBER(SEARCH("theater/spaces", N4045)),"spaces")</f>
        <v>plays</v>
      </c>
      <c r="S4045" s="6">
        <f t="shared" si="318"/>
        <v>41948.957465277781</v>
      </c>
      <c r="T4045" s="6">
        <f t="shared" si="319"/>
        <v>41963.957465277781</v>
      </c>
    </row>
    <row r="4046" spans="1:20" ht="48" hidden="1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tr">
        <f t="shared" si="317"/>
        <v>theater</v>
      </c>
      <c r="R4046" t="str" cm="1">
        <f t="array" ref="R4046">_xlfn.IFS(ISNUMBER(SEARCH("film &amp; video/television", N4046)),"television",ISNUMBER(SEARCH("film &amp; video/animation", N4046)),"animation",ISNUMBER(SEARCH("film &amp; video/documentary", N4046)),"documentary",ISNUMBER(SEARCH("film &amp; video/drama", N4046)),"drama",ISNUMBER(SEARCH("film &amp; video/science fiction", N4046)),"science fiction",ISNUMBER(SEARCH("film &amp; video/shorts", N4046)),"shorts",ISNUMBER(SEARCH("food/food trucks", N4046)),"food trucks",ISNUMBER(SEARCH("food/restaurants", N4046)),"restaurants",ISNUMBER(SEARCH("food/small batch", N4046)),"small batch",ISNUMBER(SEARCH("games/mobile games", N4046)),"mobile games",ISNUMBER(SEARCH("games/tabletop games", N4046)),"tabletop games",ISNUMBER(SEARCH("games/video games", N4046)),"video games",ISNUMBER(SEARCH("music/classical music", N4046)),"classical music",ISNUMBER(SEARCH("music/electronic music", N4046)),"electronic music",ISNUMBER(SEARCH("music/faith", N4046)),"faith",ISNUMBER(SEARCH("music/indie rock", N4046)),"indie rock",ISNUMBER(SEARCH("music/jazz", N4046)),"jazz",ISNUMBER(SEARCH("music/metal", N4046)),"metal",ISNUMBER(SEARCH("music/pop", N4046)),"pop",ISNUMBER(SEARCH("music/rock", N4046)),"rock",ISNUMBER(SEARCH("music/world music", N4046)),"world music",ISNUMBER(SEARCH("journalism/audio", N4046)),"audio",ISNUMBER(SEARCH("photography/nature", N4046)),"nature",ISNUMBER(SEARCH("photography/people", N4046)),"people",ISNUMBER(SEARCH("photography/photobooks", N4046)),"photobooks",ISNUMBER(SEARCH("photography/places", N4046)),"places",ISNUMBER(SEARCH("publishing/art books", N4046)),"art books",ISNUMBER(SEARCH("publishing/children's books", N4046)),"children's books",ISNUMBER(SEARCH("publishing/fiction", N4046)),"fiction",ISNUMBER(SEARCH("publishing/nonfiction", N4046)),"nonfiction",ISNUMBER(SEARCH("publishing/radio &amp; podcasts", N4046)),"radio &amp; podcasts",ISNUMBER(SEARCH("publishing/translations", N4046)),"translations",ISNUMBER(SEARCH("technology/gadgets", N4046)),"gadgets",ISNUMBER(SEARCH("technology/hardware", N4046)),"hardware",ISNUMBER(SEARCH("technology/makerspaces", N4046)),"makerspaces",ISNUMBER(SEARCH("technology/space exploration", N4046)),"space exploration",ISNUMBER(SEARCH("technology/wearables", N4046)),"wearables",ISNUMBER(SEARCH("technology/web", N4046)),"web",ISNUMBER(SEARCH("theater/musical", N4046)),"musical",ISNUMBER(SEARCH("theater/plays", N4046)),"plays",ISNUMBER(SEARCH("theater/spaces", N4046)),"spaces")</f>
        <v>plays</v>
      </c>
      <c r="S4046" s="6">
        <f t="shared" si="318"/>
        <v>42074.219699074078</v>
      </c>
      <c r="T4046" s="6">
        <f t="shared" si="319"/>
        <v>42104.208333333328</v>
      </c>
    </row>
    <row r="4047" spans="1:20" ht="48" hidden="1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tr">
        <f t="shared" si="317"/>
        <v>theater</v>
      </c>
      <c r="R4047" t="str" cm="1">
        <f t="array" ref="R4047">_xlfn.IFS(ISNUMBER(SEARCH("film &amp; video/television", N4047)),"television",ISNUMBER(SEARCH("film &amp; video/animation", N4047)),"animation",ISNUMBER(SEARCH("film &amp; video/documentary", N4047)),"documentary",ISNUMBER(SEARCH("film &amp; video/drama", N4047)),"drama",ISNUMBER(SEARCH("film &amp; video/science fiction", N4047)),"science fiction",ISNUMBER(SEARCH("film &amp; video/shorts", N4047)),"shorts",ISNUMBER(SEARCH("food/food trucks", N4047)),"food trucks",ISNUMBER(SEARCH("food/restaurants", N4047)),"restaurants",ISNUMBER(SEARCH("food/small batch", N4047)),"small batch",ISNUMBER(SEARCH("games/mobile games", N4047)),"mobile games",ISNUMBER(SEARCH("games/tabletop games", N4047)),"tabletop games",ISNUMBER(SEARCH("games/video games", N4047)),"video games",ISNUMBER(SEARCH("music/classical music", N4047)),"classical music",ISNUMBER(SEARCH("music/electronic music", N4047)),"electronic music",ISNUMBER(SEARCH("music/faith", N4047)),"faith",ISNUMBER(SEARCH("music/indie rock", N4047)),"indie rock",ISNUMBER(SEARCH("music/jazz", N4047)),"jazz",ISNUMBER(SEARCH("music/metal", N4047)),"metal",ISNUMBER(SEARCH("music/pop", N4047)),"pop",ISNUMBER(SEARCH("music/rock", N4047)),"rock",ISNUMBER(SEARCH("music/world music", N4047)),"world music",ISNUMBER(SEARCH("journalism/audio", N4047)),"audio",ISNUMBER(SEARCH("photography/nature", N4047)),"nature",ISNUMBER(SEARCH("photography/people", N4047)),"people",ISNUMBER(SEARCH("photography/photobooks", N4047)),"photobooks",ISNUMBER(SEARCH("photography/places", N4047)),"places",ISNUMBER(SEARCH("publishing/art books", N4047)),"art books",ISNUMBER(SEARCH("publishing/children's books", N4047)),"children's books",ISNUMBER(SEARCH("publishing/fiction", N4047)),"fiction",ISNUMBER(SEARCH("publishing/nonfiction", N4047)),"nonfiction",ISNUMBER(SEARCH("publishing/radio &amp; podcasts", N4047)),"radio &amp; podcasts",ISNUMBER(SEARCH("publishing/translations", N4047)),"translations",ISNUMBER(SEARCH("technology/gadgets", N4047)),"gadgets",ISNUMBER(SEARCH("technology/hardware", N4047)),"hardware",ISNUMBER(SEARCH("technology/makerspaces", N4047)),"makerspaces",ISNUMBER(SEARCH("technology/space exploration", N4047)),"space exploration",ISNUMBER(SEARCH("technology/wearables", N4047)),"wearables",ISNUMBER(SEARCH("technology/web", N4047)),"web",ISNUMBER(SEARCH("theater/musical", N4047)),"musical",ISNUMBER(SEARCH("theater/plays", N4047)),"plays",ISNUMBER(SEARCH("theater/spaces", N4047)),"spaces")</f>
        <v>plays</v>
      </c>
      <c r="S4047" s="6">
        <f t="shared" si="318"/>
        <v>41842.201261574075</v>
      </c>
      <c r="T4047" s="6">
        <f t="shared" si="319"/>
        <v>41872.201261574075</v>
      </c>
    </row>
    <row r="4048" spans="1:20" ht="48" hidden="1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tr">
        <f t="shared" si="317"/>
        <v>theater</v>
      </c>
      <c r="R4048" t="str" cm="1">
        <f t="array" ref="R4048">_xlfn.IFS(ISNUMBER(SEARCH("film &amp; video/television", N4048)),"television",ISNUMBER(SEARCH("film &amp; video/animation", N4048)),"animation",ISNUMBER(SEARCH("film &amp; video/documentary", N4048)),"documentary",ISNUMBER(SEARCH("film &amp; video/drama", N4048)),"drama",ISNUMBER(SEARCH("film &amp; video/science fiction", N4048)),"science fiction",ISNUMBER(SEARCH("film &amp; video/shorts", N4048)),"shorts",ISNUMBER(SEARCH("food/food trucks", N4048)),"food trucks",ISNUMBER(SEARCH("food/restaurants", N4048)),"restaurants",ISNUMBER(SEARCH("food/small batch", N4048)),"small batch",ISNUMBER(SEARCH("games/mobile games", N4048)),"mobile games",ISNUMBER(SEARCH("games/tabletop games", N4048)),"tabletop games",ISNUMBER(SEARCH("games/video games", N4048)),"video games",ISNUMBER(SEARCH("music/classical music", N4048)),"classical music",ISNUMBER(SEARCH("music/electronic music", N4048)),"electronic music",ISNUMBER(SEARCH("music/faith", N4048)),"faith",ISNUMBER(SEARCH("music/indie rock", N4048)),"indie rock",ISNUMBER(SEARCH("music/jazz", N4048)),"jazz",ISNUMBER(SEARCH("music/metal", N4048)),"metal",ISNUMBER(SEARCH("music/pop", N4048)),"pop",ISNUMBER(SEARCH("music/rock", N4048)),"rock",ISNUMBER(SEARCH("music/world music", N4048)),"world music",ISNUMBER(SEARCH("journalism/audio", N4048)),"audio",ISNUMBER(SEARCH("photography/nature", N4048)),"nature",ISNUMBER(SEARCH("photography/people", N4048)),"people",ISNUMBER(SEARCH("photography/photobooks", N4048)),"photobooks",ISNUMBER(SEARCH("photography/places", N4048)),"places",ISNUMBER(SEARCH("publishing/art books", N4048)),"art books",ISNUMBER(SEARCH("publishing/children's books", N4048)),"children's books",ISNUMBER(SEARCH("publishing/fiction", N4048)),"fiction",ISNUMBER(SEARCH("publishing/nonfiction", N4048)),"nonfiction",ISNUMBER(SEARCH("publishing/radio &amp; podcasts", N4048)),"radio &amp; podcasts",ISNUMBER(SEARCH("publishing/translations", N4048)),"translations",ISNUMBER(SEARCH("technology/gadgets", N4048)),"gadgets",ISNUMBER(SEARCH("technology/hardware", N4048)),"hardware",ISNUMBER(SEARCH("technology/makerspaces", N4048)),"makerspaces",ISNUMBER(SEARCH("technology/space exploration", N4048)),"space exploration",ISNUMBER(SEARCH("technology/wearables", N4048)),"wearables",ISNUMBER(SEARCH("technology/web", N4048)),"web",ISNUMBER(SEARCH("theater/musical", N4048)),"musical",ISNUMBER(SEARCH("theater/plays", N4048)),"plays",ISNUMBER(SEARCH("theater/spaces", N4048)),"spaces")</f>
        <v>plays</v>
      </c>
      <c r="S4048" s="6">
        <f t="shared" si="318"/>
        <v>41904.650578703702</v>
      </c>
      <c r="T4048" s="6">
        <f t="shared" si="319"/>
        <v>41934.650578703702</v>
      </c>
    </row>
    <row r="4049" spans="1:20" ht="48" hidden="1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tr">
        <f t="shared" si="317"/>
        <v>theater</v>
      </c>
      <c r="R4049" t="str" cm="1">
        <f t="array" ref="R4049">_xlfn.IFS(ISNUMBER(SEARCH("film &amp; video/television", N4049)),"television",ISNUMBER(SEARCH("film &amp; video/animation", N4049)),"animation",ISNUMBER(SEARCH("film &amp; video/documentary", N4049)),"documentary",ISNUMBER(SEARCH("film &amp; video/drama", N4049)),"drama",ISNUMBER(SEARCH("film &amp; video/science fiction", N4049)),"science fiction",ISNUMBER(SEARCH("film &amp; video/shorts", N4049)),"shorts",ISNUMBER(SEARCH("food/food trucks", N4049)),"food trucks",ISNUMBER(SEARCH("food/restaurants", N4049)),"restaurants",ISNUMBER(SEARCH("food/small batch", N4049)),"small batch",ISNUMBER(SEARCH("games/mobile games", N4049)),"mobile games",ISNUMBER(SEARCH("games/tabletop games", N4049)),"tabletop games",ISNUMBER(SEARCH("games/video games", N4049)),"video games",ISNUMBER(SEARCH("music/classical music", N4049)),"classical music",ISNUMBER(SEARCH("music/electronic music", N4049)),"electronic music",ISNUMBER(SEARCH("music/faith", N4049)),"faith",ISNUMBER(SEARCH("music/indie rock", N4049)),"indie rock",ISNUMBER(SEARCH("music/jazz", N4049)),"jazz",ISNUMBER(SEARCH("music/metal", N4049)),"metal",ISNUMBER(SEARCH("music/pop", N4049)),"pop",ISNUMBER(SEARCH("music/rock", N4049)),"rock",ISNUMBER(SEARCH("music/world music", N4049)),"world music",ISNUMBER(SEARCH("journalism/audio", N4049)),"audio",ISNUMBER(SEARCH("photography/nature", N4049)),"nature",ISNUMBER(SEARCH("photography/people", N4049)),"people",ISNUMBER(SEARCH("photography/photobooks", N4049)),"photobooks",ISNUMBER(SEARCH("photography/places", N4049)),"places",ISNUMBER(SEARCH("publishing/art books", N4049)),"art books",ISNUMBER(SEARCH("publishing/children's books", N4049)),"children's books",ISNUMBER(SEARCH("publishing/fiction", N4049)),"fiction",ISNUMBER(SEARCH("publishing/nonfiction", N4049)),"nonfiction",ISNUMBER(SEARCH("publishing/radio &amp; podcasts", N4049)),"radio &amp; podcasts",ISNUMBER(SEARCH("publishing/translations", N4049)),"translations",ISNUMBER(SEARCH("technology/gadgets", N4049)),"gadgets",ISNUMBER(SEARCH("technology/hardware", N4049)),"hardware",ISNUMBER(SEARCH("technology/makerspaces", N4049)),"makerspaces",ISNUMBER(SEARCH("technology/space exploration", N4049)),"space exploration",ISNUMBER(SEARCH("technology/wearables", N4049)),"wearables",ISNUMBER(SEARCH("technology/web", N4049)),"web",ISNUMBER(SEARCH("theater/musical", N4049)),"musical",ISNUMBER(SEARCH("theater/plays", N4049)),"plays",ISNUMBER(SEARCH("theater/spaces", N4049)),"spaces")</f>
        <v>plays</v>
      </c>
      <c r="S4049" s="6">
        <f t="shared" si="318"/>
        <v>41991.022488425922</v>
      </c>
      <c r="T4049" s="6">
        <f t="shared" si="319"/>
        <v>42015.041666666672</v>
      </c>
    </row>
    <row r="4050" spans="1:20" ht="48" hidden="1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tr">
        <f t="shared" si="317"/>
        <v>theater</v>
      </c>
      <c r="R4050" t="str" cm="1">
        <f t="array" ref="R4050">_xlfn.IFS(ISNUMBER(SEARCH("film &amp; video/television", N4050)),"television",ISNUMBER(SEARCH("film &amp; video/animation", N4050)),"animation",ISNUMBER(SEARCH("film &amp; video/documentary", N4050)),"documentary",ISNUMBER(SEARCH("film &amp; video/drama", N4050)),"drama",ISNUMBER(SEARCH("film &amp; video/science fiction", N4050)),"science fiction",ISNUMBER(SEARCH("film &amp; video/shorts", N4050)),"shorts",ISNUMBER(SEARCH("food/food trucks", N4050)),"food trucks",ISNUMBER(SEARCH("food/restaurants", N4050)),"restaurants",ISNUMBER(SEARCH("food/small batch", N4050)),"small batch",ISNUMBER(SEARCH("games/mobile games", N4050)),"mobile games",ISNUMBER(SEARCH("games/tabletop games", N4050)),"tabletop games",ISNUMBER(SEARCH("games/video games", N4050)),"video games",ISNUMBER(SEARCH("music/classical music", N4050)),"classical music",ISNUMBER(SEARCH("music/electronic music", N4050)),"electronic music",ISNUMBER(SEARCH("music/faith", N4050)),"faith",ISNUMBER(SEARCH("music/indie rock", N4050)),"indie rock",ISNUMBER(SEARCH("music/jazz", N4050)),"jazz",ISNUMBER(SEARCH("music/metal", N4050)),"metal",ISNUMBER(SEARCH("music/pop", N4050)),"pop",ISNUMBER(SEARCH("music/rock", N4050)),"rock",ISNUMBER(SEARCH("music/world music", N4050)),"world music",ISNUMBER(SEARCH("journalism/audio", N4050)),"audio",ISNUMBER(SEARCH("photography/nature", N4050)),"nature",ISNUMBER(SEARCH("photography/people", N4050)),"people",ISNUMBER(SEARCH("photography/photobooks", N4050)),"photobooks",ISNUMBER(SEARCH("photography/places", N4050)),"places",ISNUMBER(SEARCH("publishing/art books", N4050)),"art books",ISNUMBER(SEARCH("publishing/children's books", N4050)),"children's books",ISNUMBER(SEARCH("publishing/fiction", N4050)),"fiction",ISNUMBER(SEARCH("publishing/nonfiction", N4050)),"nonfiction",ISNUMBER(SEARCH("publishing/radio &amp; podcasts", N4050)),"radio &amp; podcasts",ISNUMBER(SEARCH("publishing/translations", N4050)),"translations",ISNUMBER(SEARCH("technology/gadgets", N4050)),"gadgets",ISNUMBER(SEARCH("technology/hardware", N4050)),"hardware",ISNUMBER(SEARCH("technology/makerspaces", N4050)),"makerspaces",ISNUMBER(SEARCH("technology/space exploration", N4050)),"space exploration",ISNUMBER(SEARCH("technology/wearables", N4050)),"wearables",ISNUMBER(SEARCH("technology/web", N4050)),"web",ISNUMBER(SEARCH("theater/musical", N4050)),"musical",ISNUMBER(SEARCH("theater/plays", N4050)),"plays",ISNUMBER(SEARCH("theater/spaces", N4050)),"spaces")</f>
        <v>plays</v>
      </c>
      <c r="S4050" s="6">
        <f t="shared" si="318"/>
        <v>42436.509108796294</v>
      </c>
      <c r="T4050" s="6">
        <f t="shared" si="319"/>
        <v>42471.467442129629</v>
      </c>
    </row>
    <row r="4051" spans="1:20" ht="48" hidden="1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tr">
        <f t="shared" si="317"/>
        <v>theater</v>
      </c>
      <c r="R4051" t="str" cm="1">
        <f t="array" ref="R4051">_xlfn.IFS(ISNUMBER(SEARCH("film &amp; video/television", N4051)),"television",ISNUMBER(SEARCH("film &amp; video/animation", N4051)),"animation",ISNUMBER(SEARCH("film &amp; video/documentary", N4051)),"documentary",ISNUMBER(SEARCH("film &amp; video/drama", N4051)),"drama",ISNUMBER(SEARCH("film &amp; video/science fiction", N4051)),"science fiction",ISNUMBER(SEARCH("film &amp; video/shorts", N4051)),"shorts",ISNUMBER(SEARCH("food/food trucks", N4051)),"food trucks",ISNUMBER(SEARCH("food/restaurants", N4051)),"restaurants",ISNUMBER(SEARCH("food/small batch", N4051)),"small batch",ISNUMBER(SEARCH("games/mobile games", N4051)),"mobile games",ISNUMBER(SEARCH("games/tabletop games", N4051)),"tabletop games",ISNUMBER(SEARCH("games/video games", N4051)),"video games",ISNUMBER(SEARCH("music/classical music", N4051)),"classical music",ISNUMBER(SEARCH("music/electronic music", N4051)),"electronic music",ISNUMBER(SEARCH("music/faith", N4051)),"faith",ISNUMBER(SEARCH("music/indie rock", N4051)),"indie rock",ISNUMBER(SEARCH("music/jazz", N4051)),"jazz",ISNUMBER(SEARCH("music/metal", N4051)),"metal",ISNUMBER(SEARCH("music/pop", N4051)),"pop",ISNUMBER(SEARCH("music/rock", N4051)),"rock",ISNUMBER(SEARCH("music/world music", N4051)),"world music",ISNUMBER(SEARCH("journalism/audio", N4051)),"audio",ISNUMBER(SEARCH("photography/nature", N4051)),"nature",ISNUMBER(SEARCH("photography/people", N4051)),"people",ISNUMBER(SEARCH("photography/photobooks", N4051)),"photobooks",ISNUMBER(SEARCH("photography/places", N4051)),"places",ISNUMBER(SEARCH("publishing/art books", N4051)),"art books",ISNUMBER(SEARCH("publishing/children's books", N4051)),"children's books",ISNUMBER(SEARCH("publishing/fiction", N4051)),"fiction",ISNUMBER(SEARCH("publishing/nonfiction", N4051)),"nonfiction",ISNUMBER(SEARCH("publishing/radio &amp; podcasts", N4051)),"radio &amp; podcasts",ISNUMBER(SEARCH("publishing/translations", N4051)),"translations",ISNUMBER(SEARCH("technology/gadgets", N4051)),"gadgets",ISNUMBER(SEARCH("technology/hardware", N4051)),"hardware",ISNUMBER(SEARCH("technology/makerspaces", N4051)),"makerspaces",ISNUMBER(SEARCH("technology/space exploration", N4051)),"space exploration",ISNUMBER(SEARCH("technology/wearables", N4051)),"wearables",ISNUMBER(SEARCH("technology/web", N4051)),"web",ISNUMBER(SEARCH("theater/musical", N4051)),"musical",ISNUMBER(SEARCH("theater/plays", N4051)),"plays",ISNUMBER(SEARCH("theater/spaces", N4051)),"spaces")</f>
        <v>plays</v>
      </c>
      <c r="S4051" s="6">
        <f t="shared" si="318"/>
        <v>42169.958506944444</v>
      </c>
      <c r="T4051" s="6">
        <f t="shared" si="319"/>
        <v>42199.958506944444</v>
      </c>
    </row>
    <row r="4052" spans="1:20" ht="48" hidden="1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tr">
        <f t="shared" si="317"/>
        <v>theater</v>
      </c>
      <c r="R4052" t="str" cm="1">
        <f t="array" ref="R4052">_xlfn.IFS(ISNUMBER(SEARCH("film &amp; video/television", N4052)),"television",ISNUMBER(SEARCH("film &amp; video/animation", N4052)),"animation",ISNUMBER(SEARCH("film &amp; video/documentary", N4052)),"documentary",ISNUMBER(SEARCH("film &amp; video/drama", N4052)),"drama",ISNUMBER(SEARCH("film &amp; video/science fiction", N4052)),"science fiction",ISNUMBER(SEARCH("film &amp; video/shorts", N4052)),"shorts",ISNUMBER(SEARCH("food/food trucks", N4052)),"food trucks",ISNUMBER(SEARCH("food/restaurants", N4052)),"restaurants",ISNUMBER(SEARCH("food/small batch", N4052)),"small batch",ISNUMBER(SEARCH("games/mobile games", N4052)),"mobile games",ISNUMBER(SEARCH("games/tabletop games", N4052)),"tabletop games",ISNUMBER(SEARCH("games/video games", N4052)),"video games",ISNUMBER(SEARCH("music/classical music", N4052)),"classical music",ISNUMBER(SEARCH("music/electronic music", N4052)),"electronic music",ISNUMBER(SEARCH("music/faith", N4052)),"faith",ISNUMBER(SEARCH("music/indie rock", N4052)),"indie rock",ISNUMBER(SEARCH("music/jazz", N4052)),"jazz",ISNUMBER(SEARCH("music/metal", N4052)),"metal",ISNUMBER(SEARCH("music/pop", N4052)),"pop",ISNUMBER(SEARCH("music/rock", N4052)),"rock",ISNUMBER(SEARCH("music/world music", N4052)),"world music",ISNUMBER(SEARCH("journalism/audio", N4052)),"audio",ISNUMBER(SEARCH("photography/nature", N4052)),"nature",ISNUMBER(SEARCH("photography/people", N4052)),"people",ISNUMBER(SEARCH("photography/photobooks", N4052)),"photobooks",ISNUMBER(SEARCH("photography/places", N4052)),"places",ISNUMBER(SEARCH("publishing/art books", N4052)),"art books",ISNUMBER(SEARCH("publishing/children's books", N4052)),"children's books",ISNUMBER(SEARCH("publishing/fiction", N4052)),"fiction",ISNUMBER(SEARCH("publishing/nonfiction", N4052)),"nonfiction",ISNUMBER(SEARCH("publishing/radio &amp; podcasts", N4052)),"radio &amp; podcasts",ISNUMBER(SEARCH("publishing/translations", N4052)),"translations",ISNUMBER(SEARCH("technology/gadgets", N4052)),"gadgets",ISNUMBER(SEARCH("technology/hardware", N4052)),"hardware",ISNUMBER(SEARCH("technology/makerspaces", N4052)),"makerspaces",ISNUMBER(SEARCH("technology/space exploration", N4052)),"space exploration",ISNUMBER(SEARCH("technology/wearables", N4052)),"wearables",ISNUMBER(SEARCH("technology/web", N4052)),"web",ISNUMBER(SEARCH("theater/musical", N4052)),"musical",ISNUMBER(SEARCH("theater/plays", N4052)),"plays",ISNUMBER(SEARCH("theater/spaces", N4052)),"spaces")</f>
        <v>plays</v>
      </c>
      <c r="S4052" s="6">
        <f t="shared" si="318"/>
        <v>41905.636469907404</v>
      </c>
      <c r="T4052" s="6">
        <f t="shared" si="319"/>
        <v>41935.636469907404</v>
      </c>
    </row>
    <row r="4053" spans="1:20" ht="48" hidden="1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v>0</v>
      </c>
      <c r="Q4053" t="str">
        <f t="shared" si="317"/>
        <v>theater</v>
      </c>
      <c r="R4053" t="str" cm="1">
        <f t="array" ref="R4053">_xlfn.IFS(ISNUMBER(SEARCH("film &amp; video/television", N4053)),"television",ISNUMBER(SEARCH("film &amp; video/animation", N4053)),"animation",ISNUMBER(SEARCH("film &amp; video/documentary", N4053)),"documentary",ISNUMBER(SEARCH("film &amp; video/drama", N4053)),"drama",ISNUMBER(SEARCH("film &amp; video/science fiction", N4053)),"science fiction",ISNUMBER(SEARCH("film &amp; video/shorts", N4053)),"shorts",ISNUMBER(SEARCH("food/food trucks", N4053)),"food trucks",ISNUMBER(SEARCH("food/restaurants", N4053)),"restaurants",ISNUMBER(SEARCH("food/small batch", N4053)),"small batch",ISNUMBER(SEARCH("games/mobile games", N4053)),"mobile games",ISNUMBER(SEARCH("games/tabletop games", N4053)),"tabletop games",ISNUMBER(SEARCH("games/video games", N4053)),"video games",ISNUMBER(SEARCH("music/classical music", N4053)),"classical music",ISNUMBER(SEARCH("music/electronic music", N4053)),"electronic music",ISNUMBER(SEARCH("music/faith", N4053)),"faith",ISNUMBER(SEARCH("music/indie rock", N4053)),"indie rock",ISNUMBER(SEARCH("music/jazz", N4053)),"jazz",ISNUMBER(SEARCH("music/metal", N4053)),"metal",ISNUMBER(SEARCH("music/pop", N4053)),"pop",ISNUMBER(SEARCH("music/rock", N4053)),"rock",ISNUMBER(SEARCH("music/world music", N4053)),"world music",ISNUMBER(SEARCH("journalism/audio", N4053)),"audio",ISNUMBER(SEARCH("photography/nature", N4053)),"nature",ISNUMBER(SEARCH("photography/people", N4053)),"people",ISNUMBER(SEARCH("photography/photobooks", N4053)),"photobooks",ISNUMBER(SEARCH("photography/places", N4053)),"places",ISNUMBER(SEARCH("publishing/art books", N4053)),"art books",ISNUMBER(SEARCH("publishing/children's books", N4053)),"children's books",ISNUMBER(SEARCH("publishing/fiction", N4053)),"fiction",ISNUMBER(SEARCH("publishing/nonfiction", N4053)),"nonfiction",ISNUMBER(SEARCH("publishing/radio &amp; podcasts", N4053)),"radio &amp; podcasts",ISNUMBER(SEARCH("publishing/translations", N4053)),"translations",ISNUMBER(SEARCH("technology/gadgets", N4053)),"gadgets",ISNUMBER(SEARCH("technology/hardware", N4053)),"hardware",ISNUMBER(SEARCH("technology/makerspaces", N4053)),"makerspaces",ISNUMBER(SEARCH("technology/space exploration", N4053)),"space exploration",ISNUMBER(SEARCH("technology/wearables", N4053)),"wearables",ISNUMBER(SEARCH("technology/web", N4053)),"web",ISNUMBER(SEARCH("theater/musical", N4053)),"musical",ISNUMBER(SEARCH("theater/plays", N4053)),"plays",ISNUMBER(SEARCH("theater/spaces", N4053)),"spaces")</f>
        <v>plays</v>
      </c>
      <c r="S4053" s="6">
        <f t="shared" si="318"/>
        <v>41761.810150462967</v>
      </c>
      <c r="T4053" s="6">
        <f t="shared" si="319"/>
        <v>41768.286805555559</v>
      </c>
    </row>
    <row r="4054" spans="1:20" ht="64" hidden="1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tr">
        <f t="shared" si="317"/>
        <v>theater</v>
      </c>
      <c r="R4054" t="str" cm="1">
        <f t="array" ref="R4054">_xlfn.IFS(ISNUMBER(SEARCH("film &amp; video/television", N4054)),"television",ISNUMBER(SEARCH("film &amp; video/animation", N4054)),"animation",ISNUMBER(SEARCH("film &amp; video/documentary", N4054)),"documentary",ISNUMBER(SEARCH("film &amp; video/drama", N4054)),"drama",ISNUMBER(SEARCH("film &amp; video/science fiction", N4054)),"science fiction",ISNUMBER(SEARCH("film &amp; video/shorts", N4054)),"shorts",ISNUMBER(SEARCH("food/food trucks", N4054)),"food trucks",ISNUMBER(SEARCH("food/restaurants", N4054)),"restaurants",ISNUMBER(SEARCH("food/small batch", N4054)),"small batch",ISNUMBER(SEARCH("games/mobile games", N4054)),"mobile games",ISNUMBER(SEARCH("games/tabletop games", N4054)),"tabletop games",ISNUMBER(SEARCH("games/video games", N4054)),"video games",ISNUMBER(SEARCH("music/classical music", N4054)),"classical music",ISNUMBER(SEARCH("music/electronic music", N4054)),"electronic music",ISNUMBER(SEARCH("music/faith", N4054)),"faith",ISNUMBER(SEARCH("music/indie rock", N4054)),"indie rock",ISNUMBER(SEARCH("music/jazz", N4054)),"jazz",ISNUMBER(SEARCH("music/metal", N4054)),"metal",ISNUMBER(SEARCH("music/pop", N4054)),"pop",ISNUMBER(SEARCH("music/rock", N4054)),"rock",ISNUMBER(SEARCH("music/world music", N4054)),"world music",ISNUMBER(SEARCH("journalism/audio", N4054)),"audio",ISNUMBER(SEARCH("photography/nature", N4054)),"nature",ISNUMBER(SEARCH("photography/people", N4054)),"people",ISNUMBER(SEARCH("photography/photobooks", N4054)),"photobooks",ISNUMBER(SEARCH("photography/places", N4054)),"places",ISNUMBER(SEARCH("publishing/art books", N4054)),"art books",ISNUMBER(SEARCH("publishing/children's books", N4054)),"children's books",ISNUMBER(SEARCH("publishing/fiction", N4054)),"fiction",ISNUMBER(SEARCH("publishing/nonfiction", N4054)),"nonfiction",ISNUMBER(SEARCH("publishing/radio &amp; podcasts", N4054)),"radio &amp; podcasts",ISNUMBER(SEARCH("publishing/translations", N4054)),"translations",ISNUMBER(SEARCH("technology/gadgets", N4054)),"gadgets",ISNUMBER(SEARCH("technology/hardware", N4054)),"hardware",ISNUMBER(SEARCH("technology/makerspaces", N4054)),"makerspaces",ISNUMBER(SEARCH("technology/space exploration", N4054)),"space exploration",ISNUMBER(SEARCH("technology/wearables", N4054)),"wearables",ISNUMBER(SEARCH("technology/web", N4054)),"web",ISNUMBER(SEARCH("theater/musical", N4054)),"musical",ISNUMBER(SEARCH("theater/plays", N4054)),"plays",ISNUMBER(SEARCH("theater/spaces", N4054)),"spaces")</f>
        <v>plays</v>
      </c>
      <c r="S4054" s="6">
        <f t="shared" si="318"/>
        <v>41865.878657407404</v>
      </c>
      <c r="T4054" s="6">
        <f t="shared" si="319"/>
        <v>41925.878657407404</v>
      </c>
    </row>
    <row r="4055" spans="1:20" ht="48" hidden="1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tr" cm="1">
        <f t="array" ref="R4055">_xlfn.IFS(ISNUMBER(SEARCH("film &amp; video/television", N4055)),"television",ISNUMBER(SEARCH("film &amp; video/animation", N4055)),"animation",ISNUMBER(SEARCH("film &amp; video/documentary", N4055)),"documentary",ISNUMBER(SEARCH("film &amp; video/drama", N4055)),"drama",ISNUMBER(SEARCH("film &amp; video/science fiction", N4055)),"science fiction",ISNUMBER(SEARCH("film &amp; video/shorts", N4055)),"shorts",ISNUMBER(SEARCH("food/food trucks", N4055)),"food trucks",ISNUMBER(SEARCH("food/restaurants", N4055)),"restaurants",ISNUMBER(SEARCH("food/small batch", N4055)),"small batch",ISNUMBER(SEARCH("games/mobile games", N4055)),"mobile games",ISNUMBER(SEARCH("games/tabletop games", N4055)),"tabletop games",ISNUMBER(SEARCH("games/video games", N4055)),"video games",ISNUMBER(SEARCH("music/classical music", N4055)),"classical music",ISNUMBER(SEARCH("music/electronic music", N4055)),"electronic music",ISNUMBER(SEARCH("music/faith", N4055)),"faith",ISNUMBER(SEARCH("music/indie rock", N4055)),"indie rock",ISNUMBER(SEARCH("music/jazz", N4055)),"jazz",ISNUMBER(SEARCH("music/metal", N4055)),"metal",ISNUMBER(SEARCH("music/pop", N4055)),"pop",ISNUMBER(SEARCH("music/rock", N4055)),"rock",ISNUMBER(SEARCH("music/world music", N4055)),"world music",ISNUMBER(SEARCH("journalism/audio", N4055)),"audio",ISNUMBER(SEARCH("photography/nature", N4055)),"nature",ISNUMBER(SEARCH("photography/people", N4055)),"people",ISNUMBER(SEARCH("photography/photobooks", N4055)),"photobooks",ISNUMBER(SEARCH("photography/places", N4055)),"places",ISNUMBER(SEARCH("publishing/art books", N4055)),"art books",ISNUMBER(SEARCH("publishing/children's books", N4055)),"children's books",ISNUMBER(SEARCH("publishing/fiction", N4055)),"fiction",ISNUMBER(SEARCH("publishing/nonfiction", N4055)),"nonfiction",ISNUMBER(SEARCH("publishing/radio &amp; podcasts", N4055)),"radio &amp; podcasts",ISNUMBER(SEARCH("publishing/translations", N4055)),"translations",ISNUMBER(SEARCH("technology/gadgets", N4055)),"gadgets",ISNUMBER(SEARCH("technology/hardware", N4055)),"hardware",ISNUMBER(SEARCH("technology/makerspaces", N4055)),"makerspaces",ISNUMBER(SEARCH("technology/space exploration", N4055)),"space exploration",ISNUMBER(SEARCH("technology/wearables", N4055)),"wearables",ISNUMBER(SEARCH("technology/web", N4055)),"web",ISNUMBER(SEARCH("theater/musical", N4055)),"musical",ISNUMBER(SEARCH("theater/plays", N4055)),"plays",ISNUMBER(SEARCH("theater/spaces", N4055)),"spaces")</f>
        <v>plays</v>
      </c>
      <c r="S4055" s="6">
        <f t="shared" si="318"/>
        <v>41928.690138888887</v>
      </c>
      <c r="T4055" s="6">
        <f t="shared" si="319"/>
        <v>41958.833333333328</v>
      </c>
    </row>
    <row r="4056" spans="1:20" ht="48" hidden="1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v>0</v>
      </c>
      <c r="Q4056" t="str">
        <f t="shared" si="317"/>
        <v>theater</v>
      </c>
      <c r="R4056" t="str" cm="1">
        <f t="array" ref="R4056">_xlfn.IFS(ISNUMBER(SEARCH("film &amp; video/television", N4056)),"television",ISNUMBER(SEARCH("film &amp; video/animation", N4056)),"animation",ISNUMBER(SEARCH("film &amp; video/documentary", N4056)),"documentary",ISNUMBER(SEARCH("film &amp; video/drama", N4056)),"drama",ISNUMBER(SEARCH("film &amp; video/science fiction", N4056)),"science fiction",ISNUMBER(SEARCH("film &amp; video/shorts", N4056)),"shorts",ISNUMBER(SEARCH("food/food trucks", N4056)),"food trucks",ISNUMBER(SEARCH("food/restaurants", N4056)),"restaurants",ISNUMBER(SEARCH("food/small batch", N4056)),"small batch",ISNUMBER(SEARCH("games/mobile games", N4056)),"mobile games",ISNUMBER(SEARCH("games/tabletop games", N4056)),"tabletop games",ISNUMBER(SEARCH("games/video games", N4056)),"video games",ISNUMBER(SEARCH("music/classical music", N4056)),"classical music",ISNUMBER(SEARCH("music/electronic music", N4056)),"electronic music",ISNUMBER(SEARCH("music/faith", N4056)),"faith",ISNUMBER(SEARCH("music/indie rock", N4056)),"indie rock",ISNUMBER(SEARCH("music/jazz", N4056)),"jazz",ISNUMBER(SEARCH("music/metal", N4056)),"metal",ISNUMBER(SEARCH("music/pop", N4056)),"pop",ISNUMBER(SEARCH("music/rock", N4056)),"rock",ISNUMBER(SEARCH("music/world music", N4056)),"world music",ISNUMBER(SEARCH("journalism/audio", N4056)),"audio",ISNUMBER(SEARCH("photography/nature", N4056)),"nature",ISNUMBER(SEARCH("photography/people", N4056)),"people",ISNUMBER(SEARCH("photography/photobooks", N4056)),"photobooks",ISNUMBER(SEARCH("photography/places", N4056)),"places",ISNUMBER(SEARCH("publishing/art books", N4056)),"art books",ISNUMBER(SEARCH("publishing/children's books", N4056)),"children's books",ISNUMBER(SEARCH("publishing/fiction", N4056)),"fiction",ISNUMBER(SEARCH("publishing/nonfiction", N4056)),"nonfiction",ISNUMBER(SEARCH("publishing/radio &amp; podcasts", N4056)),"radio &amp; podcasts",ISNUMBER(SEARCH("publishing/translations", N4056)),"translations",ISNUMBER(SEARCH("technology/gadgets", N4056)),"gadgets",ISNUMBER(SEARCH("technology/hardware", N4056)),"hardware",ISNUMBER(SEARCH("technology/makerspaces", N4056)),"makerspaces",ISNUMBER(SEARCH("technology/space exploration", N4056)),"space exploration",ISNUMBER(SEARCH("technology/wearables", N4056)),"wearables",ISNUMBER(SEARCH("technology/web", N4056)),"web",ISNUMBER(SEARCH("theater/musical", N4056)),"musical",ISNUMBER(SEARCH("theater/plays", N4056)),"plays",ISNUMBER(SEARCH("theater/spaces", N4056)),"spaces")</f>
        <v>plays</v>
      </c>
      <c r="S4056" s="6">
        <f t="shared" si="318"/>
        <v>42613.841261574074</v>
      </c>
      <c r="T4056" s="6">
        <f t="shared" si="319"/>
        <v>42644.166666666672</v>
      </c>
    </row>
    <row r="4057" spans="1:20" ht="48" hidden="1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tr">
        <f t="shared" si="317"/>
        <v>theater</v>
      </c>
      <c r="R4057" t="str" cm="1">
        <f t="array" ref="R4057">_xlfn.IFS(ISNUMBER(SEARCH("film &amp; video/television", N4057)),"television",ISNUMBER(SEARCH("film &amp; video/animation", N4057)),"animation",ISNUMBER(SEARCH("film &amp; video/documentary", N4057)),"documentary",ISNUMBER(SEARCH("film &amp; video/drama", N4057)),"drama",ISNUMBER(SEARCH("film &amp; video/science fiction", N4057)),"science fiction",ISNUMBER(SEARCH("film &amp; video/shorts", N4057)),"shorts",ISNUMBER(SEARCH("food/food trucks", N4057)),"food trucks",ISNUMBER(SEARCH("food/restaurants", N4057)),"restaurants",ISNUMBER(SEARCH("food/small batch", N4057)),"small batch",ISNUMBER(SEARCH("games/mobile games", N4057)),"mobile games",ISNUMBER(SEARCH("games/tabletop games", N4057)),"tabletop games",ISNUMBER(SEARCH("games/video games", N4057)),"video games",ISNUMBER(SEARCH("music/classical music", N4057)),"classical music",ISNUMBER(SEARCH("music/electronic music", N4057)),"electronic music",ISNUMBER(SEARCH("music/faith", N4057)),"faith",ISNUMBER(SEARCH("music/indie rock", N4057)),"indie rock",ISNUMBER(SEARCH("music/jazz", N4057)),"jazz",ISNUMBER(SEARCH("music/metal", N4057)),"metal",ISNUMBER(SEARCH("music/pop", N4057)),"pop",ISNUMBER(SEARCH("music/rock", N4057)),"rock",ISNUMBER(SEARCH("music/world music", N4057)),"world music",ISNUMBER(SEARCH("journalism/audio", N4057)),"audio",ISNUMBER(SEARCH("photography/nature", N4057)),"nature",ISNUMBER(SEARCH("photography/people", N4057)),"people",ISNUMBER(SEARCH("photography/photobooks", N4057)),"photobooks",ISNUMBER(SEARCH("photography/places", N4057)),"places",ISNUMBER(SEARCH("publishing/art books", N4057)),"art books",ISNUMBER(SEARCH("publishing/children's books", N4057)),"children's books",ISNUMBER(SEARCH("publishing/fiction", N4057)),"fiction",ISNUMBER(SEARCH("publishing/nonfiction", N4057)),"nonfiction",ISNUMBER(SEARCH("publishing/radio &amp; podcasts", N4057)),"radio &amp; podcasts",ISNUMBER(SEARCH("publishing/translations", N4057)),"translations",ISNUMBER(SEARCH("technology/gadgets", N4057)),"gadgets",ISNUMBER(SEARCH("technology/hardware", N4057)),"hardware",ISNUMBER(SEARCH("technology/makerspaces", N4057)),"makerspaces",ISNUMBER(SEARCH("technology/space exploration", N4057)),"space exploration",ISNUMBER(SEARCH("technology/wearables", N4057)),"wearables",ISNUMBER(SEARCH("technology/web", N4057)),"web",ISNUMBER(SEARCH("theater/musical", N4057)),"musical",ISNUMBER(SEARCH("theater/plays", N4057)),"plays",ISNUMBER(SEARCH("theater/spaces", N4057)),"spaces")</f>
        <v>plays</v>
      </c>
      <c r="S4057" s="6">
        <f t="shared" si="318"/>
        <v>41779.648506944446</v>
      </c>
      <c r="T4057" s="6">
        <f t="shared" si="319"/>
        <v>41809.648506944446</v>
      </c>
    </row>
    <row r="4058" spans="1:20" ht="48" hidden="1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tr">
        <f t="shared" si="317"/>
        <v>theater</v>
      </c>
      <c r="R4058" t="str" cm="1">
        <f t="array" ref="R4058">_xlfn.IFS(ISNUMBER(SEARCH("film &amp; video/television", N4058)),"television",ISNUMBER(SEARCH("film &amp; video/animation", N4058)),"animation",ISNUMBER(SEARCH("film &amp; video/documentary", N4058)),"documentary",ISNUMBER(SEARCH("film &amp; video/drama", N4058)),"drama",ISNUMBER(SEARCH("film &amp; video/science fiction", N4058)),"science fiction",ISNUMBER(SEARCH("film &amp; video/shorts", N4058)),"shorts",ISNUMBER(SEARCH("food/food trucks", N4058)),"food trucks",ISNUMBER(SEARCH("food/restaurants", N4058)),"restaurants",ISNUMBER(SEARCH("food/small batch", N4058)),"small batch",ISNUMBER(SEARCH("games/mobile games", N4058)),"mobile games",ISNUMBER(SEARCH("games/tabletop games", N4058)),"tabletop games",ISNUMBER(SEARCH("games/video games", N4058)),"video games",ISNUMBER(SEARCH("music/classical music", N4058)),"classical music",ISNUMBER(SEARCH("music/electronic music", N4058)),"electronic music",ISNUMBER(SEARCH("music/faith", N4058)),"faith",ISNUMBER(SEARCH("music/indie rock", N4058)),"indie rock",ISNUMBER(SEARCH("music/jazz", N4058)),"jazz",ISNUMBER(SEARCH("music/metal", N4058)),"metal",ISNUMBER(SEARCH("music/pop", N4058)),"pop",ISNUMBER(SEARCH("music/rock", N4058)),"rock",ISNUMBER(SEARCH("music/world music", N4058)),"world music",ISNUMBER(SEARCH("journalism/audio", N4058)),"audio",ISNUMBER(SEARCH("photography/nature", N4058)),"nature",ISNUMBER(SEARCH("photography/people", N4058)),"people",ISNUMBER(SEARCH("photography/photobooks", N4058)),"photobooks",ISNUMBER(SEARCH("photography/places", N4058)),"places",ISNUMBER(SEARCH("publishing/art books", N4058)),"art books",ISNUMBER(SEARCH("publishing/children's books", N4058)),"children's books",ISNUMBER(SEARCH("publishing/fiction", N4058)),"fiction",ISNUMBER(SEARCH("publishing/nonfiction", N4058)),"nonfiction",ISNUMBER(SEARCH("publishing/radio &amp; podcasts", N4058)),"radio &amp; podcasts",ISNUMBER(SEARCH("publishing/translations", N4058)),"translations",ISNUMBER(SEARCH("technology/gadgets", N4058)),"gadgets",ISNUMBER(SEARCH("technology/hardware", N4058)),"hardware",ISNUMBER(SEARCH("technology/makerspaces", N4058)),"makerspaces",ISNUMBER(SEARCH("technology/space exploration", N4058)),"space exploration",ISNUMBER(SEARCH("technology/wearables", N4058)),"wearables",ISNUMBER(SEARCH("technology/web", N4058)),"web",ISNUMBER(SEARCH("theater/musical", N4058)),"musical",ISNUMBER(SEARCH("theater/plays", N4058)),"plays",ISNUMBER(SEARCH("theater/spaces", N4058)),"spaces")</f>
        <v>plays</v>
      </c>
      <c r="S4058" s="6">
        <f t="shared" si="318"/>
        <v>42534.933321759265</v>
      </c>
      <c r="T4058" s="6">
        <f t="shared" si="319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tr">
        <f t="shared" si="317"/>
        <v>theater</v>
      </c>
      <c r="R4059" t="str" cm="1">
        <f t="array" ref="R4059">_xlfn.IFS(ISNUMBER(SEARCH("film &amp; video/television", N4059)),"television",ISNUMBER(SEARCH("film &amp; video/animation", N4059)),"animation",ISNUMBER(SEARCH("film &amp; video/documentary", N4059)),"documentary",ISNUMBER(SEARCH("film &amp; video/drama", N4059)),"drama",ISNUMBER(SEARCH("film &amp; video/science fiction", N4059)),"science fiction",ISNUMBER(SEARCH("film &amp; video/shorts", N4059)),"shorts",ISNUMBER(SEARCH("food/food trucks", N4059)),"food trucks",ISNUMBER(SEARCH("food/restaurants", N4059)),"restaurants",ISNUMBER(SEARCH("food/small batch", N4059)),"small batch",ISNUMBER(SEARCH("games/mobile games", N4059)),"mobile games",ISNUMBER(SEARCH("games/tabletop games", N4059)),"tabletop games",ISNUMBER(SEARCH("games/video games", N4059)),"video games",ISNUMBER(SEARCH("music/classical music", N4059)),"classical music",ISNUMBER(SEARCH("music/electronic music", N4059)),"electronic music",ISNUMBER(SEARCH("music/faith", N4059)),"faith",ISNUMBER(SEARCH("music/indie rock", N4059)),"indie rock",ISNUMBER(SEARCH("music/jazz", N4059)),"jazz",ISNUMBER(SEARCH("music/metal", N4059)),"metal",ISNUMBER(SEARCH("music/pop", N4059)),"pop",ISNUMBER(SEARCH("music/rock", N4059)),"rock",ISNUMBER(SEARCH("music/world music", N4059)),"world music",ISNUMBER(SEARCH("journalism/audio", N4059)),"audio",ISNUMBER(SEARCH("photography/nature", N4059)),"nature",ISNUMBER(SEARCH("photography/people", N4059)),"people",ISNUMBER(SEARCH("photography/photobooks", N4059)),"photobooks",ISNUMBER(SEARCH("photography/places", N4059)),"places",ISNUMBER(SEARCH("publishing/art books", N4059)),"art books",ISNUMBER(SEARCH("publishing/children's books", N4059)),"children's books",ISNUMBER(SEARCH("publishing/fiction", N4059)),"fiction",ISNUMBER(SEARCH("publishing/nonfiction", N4059)),"nonfiction",ISNUMBER(SEARCH("publishing/radio &amp; podcasts", N4059)),"radio &amp; podcasts",ISNUMBER(SEARCH("publishing/translations", N4059)),"translations",ISNUMBER(SEARCH("technology/gadgets", N4059)),"gadgets",ISNUMBER(SEARCH("technology/hardware", N4059)),"hardware",ISNUMBER(SEARCH("technology/makerspaces", N4059)),"makerspaces",ISNUMBER(SEARCH("technology/space exploration", N4059)),"space exploration",ISNUMBER(SEARCH("technology/wearables", N4059)),"wearables",ISNUMBER(SEARCH("technology/web", N4059)),"web",ISNUMBER(SEARCH("theater/musical", N4059)),"musical",ISNUMBER(SEARCH("theater/plays", N4059)),"plays",ISNUMBER(SEARCH("theater/spaces", N4059)),"spaces")</f>
        <v>plays</v>
      </c>
      <c r="S4059" s="6">
        <f t="shared" si="318"/>
        <v>42310.968518518523</v>
      </c>
      <c r="T4059" s="6">
        <f t="shared" si="319"/>
        <v>42333.958333333328</v>
      </c>
    </row>
    <row r="4060" spans="1:20" ht="48" hidden="1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tr">
        <f t="shared" si="317"/>
        <v>theater</v>
      </c>
      <c r="R4060" t="str" cm="1">
        <f t="array" ref="R4060">_xlfn.IFS(ISNUMBER(SEARCH("film &amp; video/television", N4060)),"television",ISNUMBER(SEARCH("film &amp; video/animation", N4060)),"animation",ISNUMBER(SEARCH("film &amp; video/documentary", N4060)),"documentary",ISNUMBER(SEARCH("film &amp; video/drama", N4060)),"drama",ISNUMBER(SEARCH("film &amp; video/science fiction", N4060)),"science fiction",ISNUMBER(SEARCH("film &amp; video/shorts", N4060)),"shorts",ISNUMBER(SEARCH("food/food trucks", N4060)),"food trucks",ISNUMBER(SEARCH("food/restaurants", N4060)),"restaurants",ISNUMBER(SEARCH("food/small batch", N4060)),"small batch",ISNUMBER(SEARCH("games/mobile games", N4060)),"mobile games",ISNUMBER(SEARCH("games/tabletop games", N4060)),"tabletop games",ISNUMBER(SEARCH("games/video games", N4060)),"video games",ISNUMBER(SEARCH("music/classical music", N4060)),"classical music",ISNUMBER(SEARCH("music/electronic music", N4060)),"electronic music",ISNUMBER(SEARCH("music/faith", N4060)),"faith",ISNUMBER(SEARCH("music/indie rock", N4060)),"indie rock",ISNUMBER(SEARCH("music/jazz", N4060)),"jazz",ISNUMBER(SEARCH("music/metal", N4060)),"metal",ISNUMBER(SEARCH("music/pop", N4060)),"pop",ISNUMBER(SEARCH("music/rock", N4060)),"rock",ISNUMBER(SEARCH("music/world music", N4060)),"world music",ISNUMBER(SEARCH("journalism/audio", N4060)),"audio",ISNUMBER(SEARCH("photography/nature", N4060)),"nature",ISNUMBER(SEARCH("photography/people", N4060)),"people",ISNUMBER(SEARCH("photography/photobooks", N4060)),"photobooks",ISNUMBER(SEARCH("photography/places", N4060)),"places",ISNUMBER(SEARCH("publishing/art books", N4060)),"art books",ISNUMBER(SEARCH("publishing/children's books", N4060)),"children's books",ISNUMBER(SEARCH("publishing/fiction", N4060)),"fiction",ISNUMBER(SEARCH("publishing/nonfiction", N4060)),"nonfiction",ISNUMBER(SEARCH("publishing/radio &amp; podcasts", N4060)),"radio &amp; podcasts",ISNUMBER(SEARCH("publishing/translations", N4060)),"translations",ISNUMBER(SEARCH("technology/gadgets", N4060)),"gadgets",ISNUMBER(SEARCH("technology/hardware", N4060)),"hardware",ISNUMBER(SEARCH("technology/makerspaces", N4060)),"makerspaces",ISNUMBER(SEARCH("technology/space exploration", N4060)),"space exploration",ISNUMBER(SEARCH("technology/wearables", N4060)),"wearables",ISNUMBER(SEARCH("technology/web", N4060)),"web",ISNUMBER(SEARCH("theater/musical", N4060)),"musical",ISNUMBER(SEARCH("theater/plays", N4060)),"plays",ISNUMBER(SEARCH("theater/spaces", N4060)),"spaces")</f>
        <v>plays</v>
      </c>
      <c r="S4060" s="6">
        <f t="shared" si="318"/>
        <v>42446.060694444444</v>
      </c>
      <c r="T4060" s="6">
        <f t="shared" si="319"/>
        <v>42461.165972222225</v>
      </c>
    </row>
    <row r="4061" spans="1:20" ht="48" hidden="1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tr">
        <f t="shared" si="317"/>
        <v>theater</v>
      </c>
      <c r="R4061" t="str" cm="1">
        <f t="array" ref="R4061">_xlfn.IFS(ISNUMBER(SEARCH("film &amp; video/television", N4061)),"television",ISNUMBER(SEARCH("film &amp; video/animation", N4061)),"animation",ISNUMBER(SEARCH("film &amp; video/documentary", N4061)),"documentary",ISNUMBER(SEARCH("film &amp; video/drama", N4061)),"drama",ISNUMBER(SEARCH("film &amp; video/science fiction", N4061)),"science fiction",ISNUMBER(SEARCH("film &amp; video/shorts", N4061)),"shorts",ISNUMBER(SEARCH("food/food trucks", N4061)),"food trucks",ISNUMBER(SEARCH("food/restaurants", N4061)),"restaurants",ISNUMBER(SEARCH("food/small batch", N4061)),"small batch",ISNUMBER(SEARCH("games/mobile games", N4061)),"mobile games",ISNUMBER(SEARCH("games/tabletop games", N4061)),"tabletop games",ISNUMBER(SEARCH("games/video games", N4061)),"video games",ISNUMBER(SEARCH("music/classical music", N4061)),"classical music",ISNUMBER(SEARCH("music/electronic music", N4061)),"electronic music",ISNUMBER(SEARCH("music/faith", N4061)),"faith",ISNUMBER(SEARCH("music/indie rock", N4061)),"indie rock",ISNUMBER(SEARCH("music/jazz", N4061)),"jazz",ISNUMBER(SEARCH("music/metal", N4061)),"metal",ISNUMBER(SEARCH("music/pop", N4061)),"pop",ISNUMBER(SEARCH("music/rock", N4061)),"rock",ISNUMBER(SEARCH("music/world music", N4061)),"world music",ISNUMBER(SEARCH("journalism/audio", N4061)),"audio",ISNUMBER(SEARCH("photography/nature", N4061)),"nature",ISNUMBER(SEARCH("photography/people", N4061)),"people",ISNUMBER(SEARCH("photography/photobooks", N4061)),"photobooks",ISNUMBER(SEARCH("photography/places", N4061)),"places",ISNUMBER(SEARCH("publishing/art books", N4061)),"art books",ISNUMBER(SEARCH("publishing/children's books", N4061)),"children's books",ISNUMBER(SEARCH("publishing/fiction", N4061)),"fiction",ISNUMBER(SEARCH("publishing/nonfiction", N4061)),"nonfiction",ISNUMBER(SEARCH("publishing/radio &amp; podcasts", N4061)),"radio &amp; podcasts",ISNUMBER(SEARCH("publishing/translations", N4061)),"translations",ISNUMBER(SEARCH("technology/gadgets", N4061)),"gadgets",ISNUMBER(SEARCH("technology/hardware", N4061)),"hardware",ISNUMBER(SEARCH("technology/makerspaces", N4061)),"makerspaces",ISNUMBER(SEARCH("technology/space exploration", N4061)),"space exploration",ISNUMBER(SEARCH("technology/wearables", N4061)),"wearables",ISNUMBER(SEARCH("technology/web", N4061)),"web",ISNUMBER(SEARCH("theater/musical", N4061)),"musical",ISNUMBER(SEARCH("theater/plays", N4061)),"plays",ISNUMBER(SEARCH("theater/spaces", N4061)),"spaces")</f>
        <v>plays</v>
      </c>
      <c r="S4061" s="6">
        <f t="shared" si="318"/>
        <v>41866.640648148146</v>
      </c>
      <c r="T4061" s="6">
        <f t="shared" si="319"/>
        <v>41898.125</v>
      </c>
    </row>
    <row r="4062" spans="1:20" ht="48" hidden="1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tr">
        <f t="shared" si="317"/>
        <v>theater</v>
      </c>
      <c r="R4062" t="str" cm="1">
        <f t="array" ref="R4062">_xlfn.IFS(ISNUMBER(SEARCH("film &amp; video/television", N4062)),"television",ISNUMBER(SEARCH("film &amp; video/animation", N4062)),"animation",ISNUMBER(SEARCH("film &amp; video/documentary", N4062)),"documentary",ISNUMBER(SEARCH("film &amp; video/drama", N4062)),"drama",ISNUMBER(SEARCH("film &amp; video/science fiction", N4062)),"science fiction",ISNUMBER(SEARCH("film &amp; video/shorts", N4062)),"shorts",ISNUMBER(SEARCH("food/food trucks", N4062)),"food trucks",ISNUMBER(SEARCH("food/restaurants", N4062)),"restaurants",ISNUMBER(SEARCH("food/small batch", N4062)),"small batch",ISNUMBER(SEARCH("games/mobile games", N4062)),"mobile games",ISNUMBER(SEARCH("games/tabletop games", N4062)),"tabletop games",ISNUMBER(SEARCH("games/video games", N4062)),"video games",ISNUMBER(SEARCH("music/classical music", N4062)),"classical music",ISNUMBER(SEARCH("music/electronic music", N4062)),"electronic music",ISNUMBER(SEARCH("music/faith", N4062)),"faith",ISNUMBER(SEARCH("music/indie rock", N4062)),"indie rock",ISNUMBER(SEARCH("music/jazz", N4062)),"jazz",ISNUMBER(SEARCH("music/metal", N4062)),"metal",ISNUMBER(SEARCH("music/pop", N4062)),"pop",ISNUMBER(SEARCH("music/rock", N4062)),"rock",ISNUMBER(SEARCH("music/world music", N4062)),"world music",ISNUMBER(SEARCH("journalism/audio", N4062)),"audio",ISNUMBER(SEARCH("photography/nature", N4062)),"nature",ISNUMBER(SEARCH("photography/people", N4062)),"people",ISNUMBER(SEARCH("photography/photobooks", N4062)),"photobooks",ISNUMBER(SEARCH("photography/places", N4062)),"places",ISNUMBER(SEARCH("publishing/art books", N4062)),"art books",ISNUMBER(SEARCH("publishing/children's books", N4062)),"children's books",ISNUMBER(SEARCH("publishing/fiction", N4062)),"fiction",ISNUMBER(SEARCH("publishing/nonfiction", N4062)),"nonfiction",ISNUMBER(SEARCH("publishing/radio &amp; podcasts", N4062)),"radio &amp; podcasts",ISNUMBER(SEARCH("publishing/translations", N4062)),"translations",ISNUMBER(SEARCH("technology/gadgets", N4062)),"gadgets",ISNUMBER(SEARCH("technology/hardware", N4062)),"hardware",ISNUMBER(SEARCH("technology/makerspaces", N4062)),"makerspaces",ISNUMBER(SEARCH("technology/space exploration", N4062)),"space exploration",ISNUMBER(SEARCH("technology/wearables", N4062)),"wearables",ISNUMBER(SEARCH("technology/web", N4062)),"web",ISNUMBER(SEARCH("theater/musical", N4062)),"musical",ISNUMBER(SEARCH("theater/plays", N4062)),"plays",ISNUMBER(SEARCH("theater/spaces", N4062)),"spaces")</f>
        <v>plays</v>
      </c>
      <c r="S4062" s="6">
        <f t="shared" si="318"/>
        <v>41779.695092592592</v>
      </c>
      <c r="T4062" s="6">
        <f t="shared" si="319"/>
        <v>41813.666666666664</v>
      </c>
    </row>
    <row r="4063" spans="1:20" ht="32" hidden="1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v>0</v>
      </c>
      <c r="Q4063" t="str">
        <f t="shared" si="317"/>
        <v>theater</v>
      </c>
      <c r="R4063" t="str" cm="1">
        <f t="array" ref="R4063">_xlfn.IFS(ISNUMBER(SEARCH("film &amp; video/television", N4063)),"television",ISNUMBER(SEARCH("film &amp; video/animation", N4063)),"animation",ISNUMBER(SEARCH("film &amp; video/documentary", N4063)),"documentary",ISNUMBER(SEARCH("film &amp; video/drama", N4063)),"drama",ISNUMBER(SEARCH("film &amp; video/science fiction", N4063)),"science fiction",ISNUMBER(SEARCH("film &amp; video/shorts", N4063)),"shorts",ISNUMBER(SEARCH("food/food trucks", N4063)),"food trucks",ISNUMBER(SEARCH("food/restaurants", N4063)),"restaurants",ISNUMBER(SEARCH("food/small batch", N4063)),"small batch",ISNUMBER(SEARCH("games/mobile games", N4063)),"mobile games",ISNUMBER(SEARCH("games/tabletop games", N4063)),"tabletop games",ISNUMBER(SEARCH("games/video games", N4063)),"video games",ISNUMBER(SEARCH("music/classical music", N4063)),"classical music",ISNUMBER(SEARCH("music/electronic music", N4063)),"electronic music",ISNUMBER(SEARCH("music/faith", N4063)),"faith",ISNUMBER(SEARCH("music/indie rock", N4063)),"indie rock",ISNUMBER(SEARCH("music/jazz", N4063)),"jazz",ISNUMBER(SEARCH("music/metal", N4063)),"metal",ISNUMBER(SEARCH("music/pop", N4063)),"pop",ISNUMBER(SEARCH("music/rock", N4063)),"rock",ISNUMBER(SEARCH("music/world music", N4063)),"world music",ISNUMBER(SEARCH("journalism/audio", N4063)),"audio",ISNUMBER(SEARCH("photography/nature", N4063)),"nature",ISNUMBER(SEARCH("photography/people", N4063)),"people",ISNUMBER(SEARCH("photography/photobooks", N4063)),"photobooks",ISNUMBER(SEARCH("photography/places", N4063)),"places",ISNUMBER(SEARCH("publishing/art books", N4063)),"art books",ISNUMBER(SEARCH("publishing/children's books", N4063)),"children's books",ISNUMBER(SEARCH("publishing/fiction", N4063)),"fiction",ISNUMBER(SEARCH("publishing/nonfiction", N4063)),"nonfiction",ISNUMBER(SEARCH("publishing/radio &amp; podcasts", N4063)),"radio &amp; podcasts",ISNUMBER(SEARCH("publishing/translations", N4063)),"translations",ISNUMBER(SEARCH("technology/gadgets", N4063)),"gadgets",ISNUMBER(SEARCH("technology/hardware", N4063)),"hardware",ISNUMBER(SEARCH("technology/makerspaces", N4063)),"makerspaces",ISNUMBER(SEARCH("technology/space exploration", N4063)),"space exploration",ISNUMBER(SEARCH("technology/wearables", N4063)),"wearables",ISNUMBER(SEARCH("technology/web", N4063)),"web",ISNUMBER(SEARCH("theater/musical", N4063)),"musical",ISNUMBER(SEARCH("theater/plays", N4063)),"plays",ISNUMBER(SEARCH("theater/spaces", N4063)),"spaces")</f>
        <v>plays</v>
      </c>
      <c r="S4063" s="6">
        <f t="shared" si="318"/>
        <v>42421.141469907408</v>
      </c>
      <c r="T4063" s="6">
        <f t="shared" si="319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tr">
        <f t="shared" si="317"/>
        <v>theater</v>
      </c>
      <c r="R4064" t="str" cm="1">
        <f t="array" ref="R4064">_xlfn.IFS(ISNUMBER(SEARCH("film &amp; video/television", N4064)),"television",ISNUMBER(SEARCH("film &amp; video/animation", N4064)),"animation",ISNUMBER(SEARCH("film &amp; video/documentary", N4064)),"documentary",ISNUMBER(SEARCH("film &amp; video/drama", N4064)),"drama",ISNUMBER(SEARCH("film &amp; video/science fiction", N4064)),"science fiction",ISNUMBER(SEARCH("film &amp; video/shorts", N4064)),"shorts",ISNUMBER(SEARCH("food/food trucks", N4064)),"food trucks",ISNUMBER(SEARCH("food/restaurants", N4064)),"restaurants",ISNUMBER(SEARCH("food/small batch", N4064)),"small batch",ISNUMBER(SEARCH("games/mobile games", N4064)),"mobile games",ISNUMBER(SEARCH("games/tabletop games", N4064)),"tabletop games",ISNUMBER(SEARCH("games/video games", N4064)),"video games",ISNUMBER(SEARCH("music/classical music", N4064)),"classical music",ISNUMBER(SEARCH("music/electronic music", N4064)),"electronic music",ISNUMBER(SEARCH("music/faith", N4064)),"faith",ISNUMBER(SEARCH("music/indie rock", N4064)),"indie rock",ISNUMBER(SEARCH("music/jazz", N4064)),"jazz",ISNUMBER(SEARCH("music/metal", N4064)),"metal",ISNUMBER(SEARCH("music/pop", N4064)),"pop",ISNUMBER(SEARCH("music/rock", N4064)),"rock",ISNUMBER(SEARCH("music/world music", N4064)),"world music",ISNUMBER(SEARCH("journalism/audio", N4064)),"audio",ISNUMBER(SEARCH("photography/nature", N4064)),"nature",ISNUMBER(SEARCH("photography/people", N4064)),"people",ISNUMBER(SEARCH("photography/photobooks", N4064)),"photobooks",ISNUMBER(SEARCH("photography/places", N4064)),"places",ISNUMBER(SEARCH("publishing/art books", N4064)),"art books",ISNUMBER(SEARCH("publishing/children's books", N4064)),"children's books",ISNUMBER(SEARCH("publishing/fiction", N4064)),"fiction",ISNUMBER(SEARCH("publishing/nonfiction", N4064)),"nonfiction",ISNUMBER(SEARCH("publishing/radio &amp; podcasts", N4064)),"radio &amp; podcasts",ISNUMBER(SEARCH("publishing/translations", N4064)),"translations",ISNUMBER(SEARCH("technology/gadgets", N4064)),"gadgets",ISNUMBER(SEARCH("technology/hardware", N4064)),"hardware",ISNUMBER(SEARCH("technology/makerspaces", N4064)),"makerspaces",ISNUMBER(SEARCH("technology/space exploration", N4064)),"space exploration",ISNUMBER(SEARCH("technology/wearables", N4064)),"wearables",ISNUMBER(SEARCH("technology/web", N4064)),"web",ISNUMBER(SEARCH("theater/musical", N4064)),"musical",ISNUMBER(SEARCH("theater/plays", N4064)),"plays",ISNUMBER(SEARCH("theater/spaces", N4064)),"spaces")</f>
        <v>plays</v>
      </c>
      <c r="S4064" s="6">
        <f t="shared" si="318"/>
        <v>42523.739212962959</v>
      </c>
      <c r="T4064" s="6">
        <f t="shared" si="319"/>
        <v>42553.739212962959</v>
      </c>
    </row>
    <row r="4065" spans="1:20" ht="48" hidden="1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tr">
        <f t="shared" si="317"/>
        <v>theater</v>
      </c>
      <c r="R4065" t="str" cm="1">
        <f t="array" ref="R4065">_xlfn.IFS(ISNUMBER(SEARCH("film &amp; video/television", N4065)),"television",ISNUMBER(SEARCH("film &amp; video/animation", N4065)),"animation",ISNUMBER(SEARCH("film &amp; video/documentary", N4065)),"documentary",ISNUMBER(SEARCH("film &amp; video/drama", N4065)),"drama",ISNUMBER(SEARCH("film &amp; video/science fiction", N4065)),"science fiction",ISNUMBER(SEARCH("film &amp; video/shorts", N4065)),"shorts",ISNUMBER(SEARCH("food/food trucks", N4065)),"food trucks",ISNUMBER(SEARCH("food/restaurants", N4065)),"restaurants",ISNUMBER(SEARCH("food/small batch", N4065)),"small batch",ISNUMBER(SEARCH("games/mobile games", N4065)),"mobile games",ISNUMBER(SEARCH("games/tabletop games", N4065)),"tabletop games",ISNUMBER(SEARCH("games/video games", N4065)),"video games",ISNUMBER(SEARCH("music/classical music", N4065)),"classical music",ISNUMBER(SEARCH("music/electronic music", N4065)),"electronic music",ISNUMBER(SEARCH("music/faith", N4065)),"faith",ISNUMBER(SEARCH("music/indie rock", N4065)),"indie rock",ISNUMBER(SEARCH("music/jazz", N4065)),"jazz",ISNUMBER(SEARCH("music/metal", N4065)),"metal",ISNUMBER(SEARCH("music/pop", N4065)),"pop",ISNUMBER(SEARCH("music/rock", N4065)),"rock",ISNUMBER(SEARCH("music/world music", N4065)),"world music",ISNUMBER(SEARCH("journalism/audio", N4065)),"audio",ISNUMBER(SEARCH("photography/nature", N4065)),"nature",ISNUMBER(SEARCH("photography/people", N4065)),"people",ISNUMBER(SEARCH("photography/photobooks", N4065)),"photobooks",ISNUMBER(SEARCH("photography/places", N4065)),"places",ISNUMBER(SEARCH("publishing/art books", N4065)),"art books",ISNUMBER(SEARCH("publishing/children's books", N4065)),"children's books",ISNUMBER(SEARCH("publishing/fiction", N4065)),"fiction",ISNUMBER(SEARCH("publishing/nonfiction", N4065)),"nonfiction",ISNUMBER(SEARCH("publishing/radio &amp; podcasts", N4065)),"radio &amp; podcasts",ISNUMBER(SEARCH("publishing/translations", N4065)),"translations",ISNUMBER(SEARCH("technology/gadgets", N4065)),"gadgets",ISNUMBER(SEARCH("technology/hardware", N4065)),"hardware",ISNUMBER(SEARCH("technology/makerspaces", N4065)),"makerspaces",ISNUMBER(SEARCH("technology/space exploration", N4065)),"space exploration",ISNUMBER(SEARCH("technology/wearables", N4065)),"wearables",ISNUMBER(SEARCH("technology/web", N4065)),"web",ISNUMBER(SEARCH("theater/musical", N4065)),"musical",ISNUMBER(SEARCH("theater/plays", N4065)),"plays",ISNUMBER(SEARCH("theater/spaces", N4065)),"spaces")</f>
        <v>plays</v>
      </c>
      <c r="S4065" s="6">
        <f t="shared" si="318"/>
        <v>41787.681527777779</v>
      </c>
      <c r="T4065" s="6">
        <f t="shared" si="319"/>
        <v>41817.681527777779</v>
      </c>
    </row>
    <row r="4066" spans="1:20" ht="48" hidden="1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tr">
        <f t="shared" si="317"/>
        <v>theater</v>
      </c>
      <c r="R4066" t="str" cm="1">
        <f t="array" ref="R4066">_xlfn.IFS(ISNUMBER(SEARCH("film &amp; video/television", N4066)),"television",ISNUMBER(SEARCH("film &amp; video/animation", N4066)),"animation",ISNUMBER(SEARCH("film &amp; video/documentary", N4066)),"documentary",ISNUMBER(SEARCH("film &amp; video/drama", N4066)),"drama",ISNUMBER(SEARCH("film &amp; video/science fiction", N4066)),"science fiction",ISNUMBER(SEARCH("film &amp; video/shorts", N4066)),"shorts",ISNUMBER(SEARCH("food/food trucks", N4066)),"food trucks",ISNUMBER(SEARCH("food/restaurants", N4066)),"restaurants",ISNUMBER(SEARCH("food/small batch", N4066)),"small batch",ISNUMBER(SEARCH("games/mobile games", N4066)),"mobile games",ISNUMBER(SEARCH("games/tabletop games", N4066)),"tabletop games",ISNUMBER(SEARCH("games/video games", N4066)),"video games",ISNUMBER(SEARCH("music/classical music", N4066)),"classical music",ISNUMBER(SEARCH("music/electronic music", N4066)),"electronic music",ISNUMBER(SEARCH("music/faith", N4066)),"faith",ISNUMBER(SEARCH("music/indie rock", N4066)),"indie rock",ISNUMBER(SEARCH("music/jazz", N4066)),"jazz",ISNUMBER(SEARCH("music/metal", N4066)),"metal",ISNUMBER(SEARCH("music/pop", N4066)),"pop",ISNUMBER(SEARCH("music/rock", N4066)),"rock",ISNUMBER(SEARCH("music/world music", N4066)),"world music",ISNUMBER(SEARCH("journalism/audio", N4066)),"audio",ISNUMBER(SEARCH("photography/nature", N4066)),"nature",ISNUMBER(SEARCH("photography/people", N4066)),"people",ISNUMBER(SEARCH("photography/photobooks", N4066)),"photobooks",ISNUMBER(SEARCH("photography/places", N4066)),"places",ISNUMBER(SEARCH("publishing/art books", N4066)),"art books",ISNUMBER(SEARCH("publishing/children's books", N4066)),"children's books",ISNUMBER(SEARCH("publishing/fiction", N4066)),"fiction",ISNUMBER(SEARCH("publishing/nonfiction", N4066)),"nonfiction",ISNUMBER(SEARCH("publishing/radio &amp; podcasts", N4066)),"radio &amp; podcasts",ISNUMBER(SEARCH("publishing/translations", N4066)),"translations",ISNUMBER(SEARCH("technology/gadgets", N4066)),"gadgets",ISNUMBER(SEARCH("technology/hardware", N4066)),"hardware",ISNUMBER(SEARCH("technology/makerspaces", N4066)),"makerspaces",ISNUMBER(SEARCH("technology/space exploration", N4066)),"space exploration",ISNUMBER(SEARCH("technology/wearables", N4066)),"wearables",ISNUMBER(SEARCH("technology/web", N4066)),"web",ISNUMBER(SEARCH("theater/musical", N4066)),"musical",ISNUMBER(SEARCH("theater/plays", N4066)),"plays",ISNUMBER(SEARCH("theater/spaces", N4066)),"spaces")</f>
        <v>plays</v>
      </c>
      <c r="S4066" s="6">
        <f t="shared" si="318"/>
        <v>42093.588263888887</v>
      </c>
      <c r="T4066" s="6">
        <f t="shared" si="319"/>
        <v>42123.588263888887</v>
      </c>
    </row>
    <row r="4067" spans="1:20" ht="32" hidden="1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tr">
        <f t="shared" si="317"/>
        <v>theater</v>
      </c>
      <c r="R4067" t="str" cm="1">
        <f t="array" ref="R4067">_xlfn.IFS(ISNUMBER(SEARCH("film &amp; video/television", N4067)),"television",ISNUMBER(SEARCH("film &amp; video/animation", N4067)),"animation",ISNUMBER(SEARCH("film &amp; video/documentary", N4067)),"documentary",ISNUMBER(SEARCH("film &amp; video/drama", N4067)),"drama",ISNUMBER(SEARCH("film &amp; video/science fiction", N4067)),"science fiction",ISNUMBER(SEARCH("film &amp; video/shorts", N4067)),"shorts",ISNUMBER(SEARCH("food/food trucks", N4067)),"food trucks",ISNUMBER(SEARCH("food/restaurants", N4067)),"restaurants",ISNUMBER(SEARCH("food/small batch", N4067)),"small batch",ISNUMBER(SEARCH("games/mobile games", N4067)),"mobile games",ISNUMBER(SEARCH("games/tabletop games", N4067)),"tabletop games",ISNUMBER(SEARCH("games/video games", N4067)),"video games",ISNUMBER(SEARCH("music/classical music", N4067)),"classical music",ISNUMBER(SEARCH("music/electronic music", N4067)),"electronic music",ISNUMBER(SEARCH("music/faith", N4067)),"faith",ISNUMBER(SEARCH("music/indie rock", N4067)),"indie rock",ISNUMBER(SEARCH("music/jazz", N4067)),"jazz",ISNUMBER(SEARCH("music/metal", N4067)),"metal",ISNUMBER(SEARCH("music/pop", N4067)),"pop",ISNUMBER(SEARCH("music/rock", N4067)),"rock",ISNUMBER(SEARCH("music/world music", N4067)),"world music",ISNUMBER(SEARCH("journalism/audio", N4067)),"audio",ISNUMBER(SEARCH("photography/nature", N4067)),"nature",ISNUMBER(SEARCH("photography/people", N4067)),"people",ISNUMBER(SEARCH("photography/photobooks", N4067)),"photobooks",ISNUMBER(SEARCH("photography/places", N4067)),"places",ISNUMBER(SEARCH("publishing/art books", N4067)),"art books",ISNUMBER(SEARCH("publishing/children's books", N4067)),"children's books",ISNUMBER(SEARCH("publishing/fiction", N4067)),"fiction",ISNUMBER(SEARCH("publishing/nonfiction", N4067)),"nonfiction",ISNUMBER(SEARCH("publishing/radio &amp; podcasts", N4067)),"radio &amp; podcasts",ISNUMBER(SEARCH("publishing/translations", N4067)),"translations",ISNUMBER(SEARCH("technology/gadgets", N4067)),"gadgets",ISNUMBER(SEARCH("technology/hardware", N4067)),"hardware",ISNUMBER(SEARCH("technology/makerspaces", N4067)),"makerspaces",ISNUMBER(SEARCH("technology/space exploration", N4067)),"space exploration",ISNUMBER(SEARCH("technology/wearables", N4067)),"wearables",ISNUMBER(SEARCH("technology/web", N4067)),"web",ISNUMBER(SEARCH("theater/musical", N4067)),"musical",ISNUMBER(SEARCH("theater/plays", N4067)),"plays",ISNUMBER(SEARCH("theater/spaces", N4067)),"spaces")</f>
        <v>plays</v>
      </c>
      <c r="S4067" s="6">
        <f t="shared" si="318"/>
        <v>41833.951516203706</v>
      </c>
      <c r="T4067" s="6">
        <f t="shared" si="319"/>
        <v>41863.951516203706</v>
      </c>
    </row>
    <row r="4068" spans="1:20" ht="48" hidden="1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tr">
        <f t="shared" si="317"/>
        <v>theater</v>
      </c>
      <c r="R4068" t="str" cm="1">
        <f t="array" ref="R4068">_xlfn.IFS(ISNUMBER(SEARCH("film &amp; video/television", N4068)),"television",ISNUMBER(SEARCH("film &amp; video/animation", N4068)),"animation",ISNUMBER(SEARCH("film &amp; video/documentary", N4068)),"documentary",ISNUMBER(SEARCH("film &amp; video/drama", N4068)),"drama",ISNUMBER(SEARCH("film &amp; video/science fiction", N4068)),"science fiction",ISNUMBER(SEARCH("film &amp; video/shorts", N4068)),"shorts",ISNUMBER(SEARCH("food/food trucks", N4068)),"food trucks",ISNUMBER(SEARCH("food/restaurants", N4068)),"restaurants",ISNUMBER(SEARCH("food/small batch", N4068)),"small batch",ISNUMBER(SEARCH("games/mobile games", N4068)),"mobile games",ISNUMBER(SEARCH("games/tabletop games", N4068)),"tabletop games",ISNUMBER(SEARCH("games/video games", N4068)),"video games",ISNUMBER(SEARCH("music/classical music", N4068)),"classical music",ISNUMBER(SEARCH("music/electronic music", N4068)),"electronic music",ISNUMBER(SEARCH("music/faith", N4068)),"faith",ISNUMBER(SEARCH("music/indie rock", N4068)),"indie rock",ISNUMBER(SEARCH("music/jazz", N4068)),"jazz",ISNUMBER(SEARCH("music/metal", N4068)),"metal",ISNUMBER(SEARCH("music/pop", N4068)),"pop",ISNUMBER(SEARCH("music/rock", N4068)),"rock",ISNUMBER(SEARCH("music/world music", N4068)),"world music",ISNUMBER(SEARCH("journalism/audio", N4068)),"audio",ISNUMBER(SEARCH("photography/nature", N4068)),"nature",ISNUMBER(SEARCH("photography/people", N4068)),"people",ISNUMBER(SEARCH("photography/photobooks", N4068)),"photobooks",ISNUMBER(SEARCH("photography/places", N4068)),"places",ISNUMBER(SEARCH("publishing/art books", N4068)),"art books",ISNUMBER(SEARCH("publishing/children's books", N4068)),"children's books",ISNUMBER(SEARCH("publishing/fiction", N4068)),"fiction",ISNUMBER(SEARCH("publishing/nonfiction", N4068)),"nonfiction",ISNUMBER(SEARCH("publishing/radio &amp; podcasts", N4068)),"radio &amp; podcasts",ISNUMBER(SEARCH("publishing/translations", N4068)),"translations",ISNUMBER(SEARCH("technology/gadgets", N4068)),"gadgets",ISNUMBER(SEARCH("technology/hardware", N4068)),"hardware",ISNUMBER(SEARCH("technology/makerspaces", N4068)),"makerspaces",ISNUMBER(SEARCH("technology/space exploration", N4068)),"space exploration",ISNUMBER(SEARCH("technology/wearables", N4068)),"wearables",ISNUMBER(SEARCH("technology/web", N4068)),"web",ISNUMBER(SEARCH("theater/musical", N4068)),"musical",ISNUMBER(SEARCH("theater/plays", N4068)),"plays",ISNUMBER(SEARCH("theater/spaces", N4068)),"spaces")</f>
        <v>plays</v>
      </c>
      <c r="S4068" s="6">
        <f t="shared" si="318"/>
        <v>42479.039212962962</v>
      </c>
      <c r="T4068" s="6">
        <f t="shared" si="319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tr">
        <f t="shared" si="317"/>
        <v>theater</v>
      </c>
      <c r="R4069" t="str" cm="1">
        <f t="array" ref="R4069">_xlfn.IFS(ISNUMBER(SEARCH("film &amp; video/television", N4069)),"television",ISNUMBER(SEARCH("film &amp; video/animation", N4069)),"animation",ISNUMBER(SEARCH("film &amp; video/documentary", N4069)),"documentary",ISNUMBER(SEARCH("film &amp; video/drama", N4069)),"drama",ISNUMBER(SEARCH("film &amp; video/science fiction", N4069)),"science fiction",ISNUMBER(SEARCH("film &amp; video/shorts", N4069)),"shorts",ISNUMBER(SEARCH("food/food trucks", N4069)),"food trucks",ISNUMBER(SEARCH("food/restaurants", N4069)),"restaurants",ISNUMBER(SEARCH("food/small batch", N4069)),"small batch",ISNUMBER(SEARCH("games/mobile games", N4069)),"mobile games",ISNUMBER(SEARCH("games/tabletop games", N4069)),"tabletop games",ISNUMBER(SEARCH("games/video games", N4069)),"video games",ISNUMBER(SEARCH("music/classical music", N4069)),"classical music",ISNUMBER(SEARCH("music/electronic music", N4069)),"electronic music",ISNUMBER(SEARCH("music/faith", N4069)),"faith",ISNUMBER(SEARCH("music/indie rock", N4069)),"indie rock",ISNUMBER(SEARCH("music/jazz", N4069)),"jazz",ISNUMBER(SEARCH("music/metal", N4069)),"metal",ISNUMBER(SEARCH("music/pop", N4069)),"pop",ISNUMBER(SEARCH("music/rock", N4069)),"rock",ISNUMBER(SEARCH("music/world music", N4069)),"world music",ISNUMBER(SEARCH("journalism/audio", N4069)),"audio",ISNUMBER(SEARCH("photography/nature", N4069)),"nature",ISNUMBER(SEARCH("photography/people", N4069)),"people",ISNUMBER(SEARCH("photography/photobooks", N4069)),"photobooks",ISNUMBER(SEARCH("photography/places", N4069)),"places",ISNUMBER(SEARCH("publishing/art books", N4069)),"art books",ISNUMBER(SEARCH("publishing/children's books", N4069)),"children's books",ISNUMBER(SEARCH("publishing/fiction", N4069)),"fiction",ISNUMBER(SEARCH("publishing/nonfiction", N4069)),"nonfiction",ISNUMBER(SEARCH("publishing/radio &amp; podcasts", N4069)),"radio &amp; podcasts",ISNUMBER(SEARCH("publishing/translations", N4069)),"translations",ISNUMBER(SEARCH("technology/gadgets", N4069)),"gadgets",ISNUMBER(SEARCH("technology/hardware", N4069)),"hardware",ISNUMBER(SEARCH("technology/makerspaces", N4069)),"makerspaces",ISNUMBER(SEARCH("technology/space exploration", N4069)),"space exploration",ISNUMBER(SEARCH("technology/wearables", N4069)),"wearables",ISNUMBER(SEARCH("technology/web", N4069)),"web",ISNUMBER(SEARCH("theater/musical", N4069)),"musical",ISNUMBER(SEARCH("theater/plays", N4069)),"plays",ISNUMBER(SEARCH("theater/spaces", N4069)),"spaces")</f>
        <v>plays</v>
      </c>
      <c r="S4069" s="6">
        <f t="shared" si="318"/>
        <v>42235.117476851854</v>
      </c>
      <c r="T4069" s="6">
        <f t="shared" si="319"/>
        <v>42275.117476851854</v>
      </c>
    </row>
    <row r="4070" spans="1:20" ht="32" hidden="1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tr">
        <f t="shared" si="317"/>
        <v>theater</v>
      </c>
      <c r="R4070" t="str" cm="1">
        <f t="array" ref="R4070">_xlfn.IFS(ISNUMBER(SEARCH("film &amp; video/television", N4070)),"television",ISNUMBER(SEARCH("film &amp; video/animation", N4070)),"animation",ISNUMBER(SEARCH("film &amp; video/documentary", N4070)),"documentary",ISNUMBER(SEARCH("film &amp; video/drama", N4070)),"drama",ISNUMBER(SEARCH("film &amp; video/science fiction", N4070)),"science fiction",ISNUMBER(SEARCH("film &amp; video/shorts", N4070)),"shorts",ISNUMBER(SEARCH("food/food trucks", N4070)),"food trucks",ISNUMBER(SEARCH("food/restaurants", N4070)),"restaurants",ISNUMBER(SEARCH("food/small batch", N4070)),"small batch",ISNUMBER(SEARCH("games/mobile games", N4070)),"mobile games",ISNUMBER(SEARCH("games/tabletop games", N4070)),"tabletop games",ISNUMBER(SEARCH("games/video games", N4070)),"video games",ISNUMBER(SEARCH("music/classical music", N4070)),"classical music",ISNUMBER(SEARCH("music/electronic music", N4070)),"electronic music",ISNUMBER(SEARCH("music/faith", N4070)),"faith",ISNUMBER(SEARCH("music/indie rock", N4070)),"indie rock",ISNUMBER(SEARCH("music/jazz", N4070)),"jazz",ISNUMBER(SEARCH("music/metal", N4070)),"metal",ISNUMBER(SEARCH("music/pop", N4070)),"pop",ISNUMBER(SEARCH("music/rock", N4070)),"rock",ISNUMBER(SEARCH("music/world music", N4070)),"world music",ISNUMBER(SEARCH("journalism/audio", N4070)),"audio",ISNUMBER(SEARCH("photography/nature", N4070)),"nature",ISNUMBER(SEARCH("photography/people", N4070)),"people",ISNUMBER(SEARCH("photography/photobooks", N4070)),"photobooks",ISNUMBER(SEARCH("photography/places", N4070)),"places",ISNUMBER(SEARCH("publishing/art books", N4070)),"art books",ISNUMBER(SEARCH("publishing/children's books", N4070)),"children's books",ISNUMBER(SEARCH("publishing/fiction", N4070)),"fiction",ISNUMBER(SEARCH("publishing/nonfiction", N4070)),"nonfiction",ISNUMBER(SEARCH("publishing/radio &amp; podcasts", N4070)),"radio &amp; podcasts",ISNUMBER(SEARCH("publishing/translations", N4070)),"translations",ISNUMBER(SEARCH("technology/gadgets", N4070)),"gadgets",ISNUMBER(SEARCH("technology/hardware", N4070)),"hardware",ISNUMBER(SEARCH("technology/makerspaces", N4070)),"makerspaces",ISNUMBER(SEARCH("technology/space exploration", N4070)),"space exploration",ISNUMBER(SEARCH("technology/wearables", N4070)),"wearables",ISNUMBER(SEARCH("technology/web", N4070)),"web",ISNUMBER(SEARCH("theater/musical", N4070)),"musical",ISNUMBER(SEARCH("theater/plays", N4070)),"plays",ISNUMBER(SEARCH("theater/spaces", N4070)),"spaces")</f>
        <v>plays</v>
      </c>
      <c r="S4070" s="6">
        <f t="shared" si="318"/>
        <v>42718.963599537034</v>
      </c>
      <c r="T4070" s="6">
        <f t="shared" si="319"/>
        <v>42748.961805555555</v>
      </c>
    </row>
    <row r="4071" spans="1:20" ht="48" hidden="1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tr">
        <f t="shared" si="317"/>
        <v>theater</v>
      </c>
      <c r="R4071" t="str" cm="1">
        <f t="array" ref="R4071">_xlfn.IFS(ISNUMBER(SEARCH("film &amp; video/television", N4071)),"television",ISNUMBER(SEARCH("film &amp; video/animation", N4071)),"animation",ISNUMBER(SEARCH("film &amp; video/documentary", N4071)),"documentary",ISNUMBER(SEARCH("film &amp; video/drama", N4071)),"drama",ISNUMBER(SEARCH("film &amp; video/science fiction", N4071)),"science fiction",ISNUMBER(SEARCH("film &amp; video/shorts", N4071)),"shorts",ISNUMBER(SEARCH("food/food trucks", N4071)),"food trucks",ISNUMBER(SEARCH("food/restaurants", N4071)),"restaurants",ISNUMBER(SEARCH("food/small batch", N4071)),"small batch",ISNUMBER(SEARCH("games/mobile games", N4071)),"mobile games",ISNUMBER(SEARCH("games/tabletop games", N4071)),"tabletop games",ISNUMBER(SEARCH("games/video games", N4071)),"video games",ISNUMBER(SEARCH("music/classical music", N4071)),"classical music",ISNUMBER(SEARCH("music/electronic music", N4071)),"electronic music",ISNUMBER(SEARCH("music/faith", N4071)),"faith",ISNUMBER(SEARCH("music/indie rock", N4071)),"indie rock",ISNUMBER(SEARCH("music/jazz", N4071)),"jazz",ISNUMBER(SEARCH("music/metal", N4071)),"metal",ISNUMBER(SEARCH("music/pop", N4071)),"pop",ISNUMBER(SEARCH("music/rock", N4071)),"rock",ISNUMBER(SEARCH("music/world music", N4071)),"world music",ISNUMBER(SEARCH("journalism/audio", N4071)),"audio",ISNUMBER(SEARCH("photography/nature", N4071)),"nature",ISNUMBER(SEARCH("photography/people", N4071)),"people",ISNUMBER(SEARCH("photography/photobooks", N4071)),"photobooks",ISNUMBER(SEARCH("photography/places", N4071)),"places",ISNUMBER(SEARCH("publishing/art books", N4071)),"art books",ISNUMBER(SEARCH("publishing/children's books", N4071)),"children's books",ISNUMBER(SEARCH("publishing/fiction", N4071)),"fiction",ISNUMBER(SEARCH("publishing/nonfiction", N4071)),"nonfiction",ISNUMBER(SEARCH("publishing/radio &amp; podcasts", N4071)),"radio &amp; podcasts",ISNUMBER(SEARCH("publishing/translations", N4071)),"translations",ISNUMBER(SEARCH("technology/gadgets", N4071)),"gadgets",ISNUMBER(SEARCH("technology/hardware", N4071)),"hardware",ISNUMBER(SEARCH("technology/makerspaces", N4071)),"makerspaces",ISNUMBER(SEARCH("technology/space exploration", N4071)),"space exploration",ISNUMBER(SEARCH("technology/wearables", N4071)),"wearables",ISNUMBER(SEARCH("technology/web", N4071)),"web",ISNUMBER(SEARCH("theater/musical", N4071)),"musical",ISNUMBER(SEARCH("theater/plays", N4071)),"plays",ISNUMBER(SEARCH("theater/spaces", N4071)),"spaces")</f>
        <v>plays</v>
      </c>
      <c r="S4071" s="6">
        <f t="shared" si="318"/>
        <v>42022.661527777775</v>
      </c>
      <c r="T4071" s="6">
        <f t="shared" si="319"/>
        <v>42063.5</v>
      </c>
    </row>
    <row r="4072" spans="1:20" ht="32" hidden="1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tr">
        <f t="shared" si="317"/>
        <v>theater</v>
      </c>
      <c r="R4072" t="str" cm="1">
        <f t="array" ref="R4072">_xlfn.IFS(ISNUMBER(SEARCH("film &amp; video/television", N4072)),"television",ISNUMBER(SEARCH("film &amp; video/animation", N4072)),"animation",ISNUMBER(SEARCH("film &amp; video/documentary", N4072)),"documentary",ISNUMBER(SEARCH("film &amp; video/drama", N4072)),"drama",ISNUMBER(SEARCH("film &amp; video/science fiction", N4072)),"science fiction",ISNUMBER(SEARCH("film &amp; video/shorts", N4072)),"shorts",ISNUMBER(SEARCH("food/food trucks", N4072)),"food trucks",ISNUMBER(SEARCH("food/restaurants", N4072)),"restaurants",ISNUMBER(SEARCH("food/small batch", N4072)),"small batch",ISNUMBER(SEARCH("games/mobile games", N4072)),"mobile games",ISNUMBER(SEARCH("games/tabletop games", N4072)),"tabletop games",ISNUMBER(SEARCH("games/video games", N4072)),"video games",ISNUMBER(SEARCH("music/classical music", N4072)),"classical music",ISNUMBER(SEARCH("music/electronic music", N4072)),"electronic music",ISNUMBER(SEARCH("music/faith", N4072)),"faith",ISNUMBER(SEARCH("music/indie rock", N4072)),"indie rock",ISNUMBER(SEARCH("music/jazz", N4072)),"jazz",ISNUMBER(SEARCH("music/metal", N4072)),"metal",ISNUMBER(SEARCH("music/pop", N4072)),"pop",ISNUMBER(SEARCH("music/rock", N4072)),"rock",ISNUMBER(SEARCH("music/world music", N4072)),"world music",ISNUMBER(SEARCH("journalism/audio", N4072)),"audio",ISNUMBER(SEARCH("photography/nature", N4072)),"nature",ISNUMBER(SEARCH("photography/people", N4072)),"people",ISNUMBER(SEARCH("photography/photobooks", N4072)),"photobooks",ISNUMBER(SEARCH("photography/places", N4072)),"places",ISNUMBER(SEARCH("publishing/art books", N4072)),"art books",ISNUMBER(SEARCH("publishing/children's books", N4072)),"children's books",ISNUMBER(SEARCH("publishing/fiction", N4072)),"fiction",ISNUMBER(SEARCH("publishing/nonfiction", N4072)),"nonfiction",ISNUMBER(SEARCH("publishing/radio &amp; podcasts", N4072)),"radio &amp; podcasts",ISNUMBER(SEARCH("publishing/translations", N4072)),"translations",ISNUMBER(SEARCH("technology/gadgets", N4072)),"gadgets",ISNUMBER(SEARCH("technology/hardware", N4072)),"hardware",ISNUMBER(SEARCH("technology/makerspaces", N4072)),"makerspaces",ISNUMBER(SEARCH("technology/space exploration", N4072)),"space exploration",ISNUMBER(SEARCH("technology/wearables", N4072)),"wearables",ISNUMBER(SEARCH("technology/web", N4072)),"web",ISNUMBER(SEARCH("theater/musical", N4072)),"musical",ISNUMBER(SEARCH("theater/plays", N4072)),"plays",ISNUMBER(SEARCH("theater/spaces", N4072)),"spaces")</f>
        <v>plays</v>
      </c>
      <c r="S4072" s="6">
        <f t="shared" si="318"/>
        <v>42031.666898148149</v>
      </c>
      <c r="T4072" s="6">
        <f t="shared" si="319"/>
        <v>42064.125</v>
      </c>
    </row>
    <row r="4073" spans="1:20" ht="48" hidden="1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v>0</v>
      </c>
      <c r="Q4073" t="str">
        <f t="shared" si="317"/>
        <v>theater</v>
      </c>
      <c r="R4073" t="str" cm="1">
        <f t="array" ref="R4073">_xlfn.IFS(ISNUMBER(SEARCH("film &amp; video/television", N4073)),"television",ISNUMBER(SEARCH("film &amp; video/animation", N4073)),"animation",ISNUMBER(SEARCH("film &amp; video/documentary", N4073)),"documentary",ISNUMBER(SEARCH("film &amp; video/drama", N4073)),"drama",ISNUMBER(SEARCH("film &amp; video/science fiction", N4073)),"science fiction",ISNUMBER(SEARCH("film &amp; video/shorts", N4073)),"shorts",ISNUMBER(SEARCH("food/food trucks", N4073)),"food trucks",ISNUMBER(SEARCH("food/restaurants", N4073)),"restaurants",ISNUMBER(SEARCH("food/small batch", N4073)),"small batch",ISNUMBER(SEARCH("games/mobile games", N4073)),"mobile games",ISNUMBER(SEARCH("games/tabletop games", N4073)),"tabletop games",ISNUMBER(SEARCH("games/video games", N4073)),"video games",ISNUMBER(SEARCH("music/classical music", N4073)),"classical music",ISNUMBER(SEARCH("music/electronic music", N4073)),"electronic music",ISNUMBER(SEARCH("music/faith", N4073)),"faith",ISNUMBER(SEARCH("music/indie rock", N4073)),"indie rock",ISNUMBER(SEARCH("music/jazz", N4073)),"jazz",ISNUMBER(SEARCH("music/metal", N4073)),"metal",ISNUMBER(SEARCH("music/pop", N4073)),"pop",ISNUMBER(SEARCH("music/rock", N4073)),"rock",ISNUMBER(SEARCH("music/world music", N4073)),"world music",ISNUMBER(SEARCH("journalism/audio", N4073)),"audio",ISNUMBER(SEARCH("photography/nature", N4073)),"nature",ISNUMBER(SEARCH("photography/people", N4073)),"people",ISNUMBER(SEARCH("photography/photobooks", N4073)),"photobooks",ISNUMBER(SEARCH("photography/places", N4073)),"places",ISNUMBER(SEARCH("publishing/art books", N4073)),"art books",ISNUMBER(SEARCH("publishing/children's books", N4073)),"children's books",ISNUMBER(SEARCH("publishing/fiction", N4073)),"fiction",ISNUMBER(SEARCH("publishing/nonfiction", N4073)),"nonfiction",ISNUMBER(SEARCH("publishing/radio &amp; podcasts", N4073)),"radio &amp; podcasts",ISNUMBER(SEARCH("publishing/translations", N4073)),"translations",ISNUMBER(SEARCH("technology/gadgets", N4073)),"gadgets",ISNUMBER(SEARCH("technology/hardware", N4073)),"hardware",ISNUMBER(SEARCH("technology/makerspaces", N4073)),"makerspaces",ISNUMBER(SEARCH("technology/space exploration", N4073)),"space exploration",ISNUMBER(SEARCH("technology/wearables", N4073)),"wearables",ISNUMBER(SEARCH("technology/web", N4073)),"web",ISNUMBER(SEARCH("theater/musical", N4073)),"musical",ISNUMBER(SEARCH("theater/plays", N4073)),"plays",ISNUMBER(SEARCH("theater/spaces", N4073)),"spaces")</f>
        <v>plays</v>
      </c>
      <c r="S4073" s="6">
        <f t="shared" si="318"/>
        <v>42700.804756944446</v>
      </c>
      <c r="T4073" s="6">
        <f t="shared" si="319"/>
        <v>42730.804756944446</v>
      </c>
    </row>
    <row r="4074" spans="1:20" ht="48" hidden="1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tr">
        <f t="shared" si="317"/>
        <v>theater</v>
      </c>
      <c r="R4074" t="str" cm="1">
        <f t="array" ref="R4074">_xlfn.IFS(ISNUMBER(SEARCH("film &amp; video/television", N4074)),"television",ISNUMBER(SEARCH("film &amp; video/animation", N4074)),"animation",ISNUMBER(SEARCH("film &amp; video/documentary", N4074)),"documentary",ISNUMBER(SEARCH("film &amp; video/drama", N4074)),"drama",ISNUMBER(SEARCH("film &amp; video/science fiction", N4074)),"science fiction",ISNUMBER(SEARCH("film &amp; video/shorts", N4074)),"shorts",ISNUMBER(SEARCH("food/food trucks", N4074)),"food trucks",ISNUMBER(SEARCH("food/restaurants", N4074)),"restaurants",ISNUMBER(SEARCH("food/small batch", N4074)),"small batch",ISNUMBER(SEARCH("games/mobile games", N4074)),"mobile games",ISNUMBER(SEARCH("games/tabletop games", N4074)),"tabletop games",ISNUMBER(SEARCH("games/video games", N4074)),"video games",ISNUMBER(SEARCH("music/classical music", N4074)),"classical music",ISNUMBER(SEARCH("music/electronic music", N4074)),"electronic music",ISNUMBER(SEARCH("music/faith", N4074)),"faith",ISNUMBER(SEARCH("music/indie rock", N4074)),"indie rock",ISNUMBER(SEARCH("music/jazz", N4074)),"jazz",ISNUMBER(SEARCH("music/metal", N4074)),"metal",ISNUMBER(SEARCH("music/pop", N4074)),"pop",ISNUMBER(SEARCH("music/rock", N4074)),"rock",ISNUMBER(SEARCH("music/world music", N4074)),"world music",ISNUMBER(SEARCH("journalism/audio", N4074)),"audio",ISNUMBER(SEARCH("photography/nature", N4074)),"nature",ISNUMBER(SEARCH("photography/people", N4074)),"people",ISNUMBER(SEARCH("photography/photobooks", N4074)),"photobooks",ISNUMBER(SEARCH("photography/places", N4074)),"places",ISNUMBER(SEARCH("publishing/art books", N4074)),"art books",ISNUMBER(SEARCH("publishing/children's books", N4074)),"children's books",ISNUMBER(SEARCH("publishing/fiction", N4074)),"fiction",ISNUMBER(SEARCH("publishing/nonfiction", N4074)),"nonfiction",ISNUMBER(SEARCH("publishing/radio &amp; podcasts", N4074)),"radio &amp; podcasts",ISNUMBER(SEARCH("publishing/translations", N4074)),"translations",ISNUMBER(SEARCH("technology/gadgets", N4074)),"gadgets",ISNUMBER(SEARCH("technology/hardware", N4074)),"hardware",ISNUMBER(SEARCH("technology/makerspaces", N4074)),"makerspaces",ISNUMBER(SEARCH("technology/space exploration", N4074)),"space exploration",ISNUMBER(SEARCH("technology/wearables", N4074)),"wearables",ISNUMBER(SEARCH("technology/web", N4074)),"web",ISNUMBER(SEARCH("theater/musical", N4074)),"musical",ISNUMBER(SEARCH("theater/plays", N4074)),"plays",ISNUMBER(SEARCH("theater/spaces", N4074)),"spaces")</f>
        <v>plays</v>
      </c>
      <c r="S4074" s="6">
        <f t="shared" si="318"/>
        <v>41812.77443287037</v>
      </c>
      <c r="T4074" s="6">
        <f t="shared" si="319"/>
        <v>41872.77443287037</v>
      </c>
    </row>
    <row r="4075" spans="1:20" ht="48" hidden="1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tr">
        <f t="shared" si="317"/>
        <v>theater</v>
      </c>
      <c r="R4075" t="str" cm="1">
        <f t="array" ref="R4075">_xlfn.IFS(ISNUMBER(SEARCH("film &amp; video/television", N4075)),"television",ISNUMBER(SEARCH("film &amp; video/animation", N4075)),"animation",ISNUMBER(SEARCH("film &amp; video/documentary", N4075)),"documentary",ISNUMBER(SEARCH("film &amp; video/drama", N4075)),"drama",ISNUMBER(SEARCH("film &amp; video/science fiction", N4075)),"science fiction",ISNUMBER(SEARCH("film &amp; video/shorts", N4075)),"shorts",ISNUMBER(SEARCH("food/food trucks", N4075)),"food trucks",ISNUMBER(SEARCH("food/restaurants", N4075)),"restaurants",ISNUMBER(SEARCH("food/small batch", N4075)),"small batch",ISNUMBER(SEARCH("games/mobile games", N4075)),"mobile games",ISNUMBER(SEARCH("games/tabletop games", N4075)),"tabletop games",ISNUMBER(SEARCH("games/video games", N4075)),"video games",ISNUMBER(SEARCH("music/classical music", N4075)),"classical music",ISNUMBER(SEARCH("music/electronic music", N4075)),"electronic music",ISNUMBER(SEARCH("music/faith", N4075)),"faith",ISNUMBER(SEARCH("music/indie rock", N4075)),"indie rock",ISNUMBER(SEARCH("music/jazz", N4075)),"jazz",ISNUMBER(SEARCH("music/metal", N4075)),"metal",ISNUMBER(SEARCH("music/pop", N4075)),"pop",ISNUMBER(SEARCH("music/rock", N4075)),"rock",ISNUMBER(SEARCH("music/world music", N4075)),"world music",ISNUMBER(SEARCH("journalism/audio", N4075)),"audio",ISNUMBER(SEARCH("photography/nature", N4075)),"nature",ISNUMBER(SEARCH("photography/people", N4075)),"people",ISNUMBER(SEARCH("photography/photobooks", N4075)),"photobooks",ISNUMBER(SEARCH("photography/places", N4075)),"places",ISNUMBER(SEARCH("publishing/art books", N4075)),"art books",ISNUMBER(SEARCH("publishing/children's books", N4075)),"children's books",ISNUMBER(SEARCH("publishing/fiction", N4075)),"fiction",ISNUMBER(SEARCH("publishing/nonfiction", N4075)),"nonfiction",ISNUMBER(SEARCH("publishing/radio &amp; podcasts", N4075)),"radio &amp; podcasts",ISNUMBER(SEARCH("publishing/translations", N4075)),"translations",ISNUMBER(SEARCH("technology/gadgets", N4075)),"gadgets",ISNUMBER(SEARCH("technology/hardware", N4075)),"hardware",ISNUMBER(SEARCH("technology/makerspaces", N4075)),"makerspaces",ISNUMBER(SEARCH("technology/space exploration", N4075)),"space exploration",ISNUMBER(SEARCH("technology/wearables", N4075)),"wearables",ISNUMBER(SEARCH("technology/web", N4075)),"web",ISNUMBER(SEARCH("theater/musical", N4075)),"musical",ISNUMBER(SEARCH("theater/plays", N4075)),"plays",ISNUMBER(SEARCH("theater/spaces", N4075)),"spaces")</f>
        <v>plays</v>
      </c>
      <c r="S4075" s="6">
        <f t="shared" si="318"/>
        <v>42078.34520833334</v>
      </c>
      <c r="T4075" s="6">
        <f t="shared" si="319"/>
        <v>42133.166666666672</v>
      </c>
    </row>
    <row r="4076" spans="1:20" ht="48" hidden="1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tr">
        <f t="shared" si="317"/>
        <v>theater</v>
      </c>
      <c r="R4076" t="str" cm="1">
        <f t="array" ref="R4076">_xlfn.IFS(ISNUMBER(SEARCH("film &amp; video/television", N4076)),"television",ISNUMBER(SEARCH("film &amp; video/animation", N4076)),"animation",ISNUMBER(SEARCH("film &amp; video/documentary", N4076)),"documentary",ISNUMBER(SEARCH("film &amp; video/drama", N4076)),"drama",ISNUMBER(SEARCH("film &amp; video/science fiction", N4076)),"science fiction",ISNUMBER(SEARCH("film &amp; video/shorts", N4076)),"shorts",ISNUMBER(SEARCH("food/food trucks", N4076)),"food trucks",ISNUMBER(SEARCH("food/restaurants", N4076)),"restaurants",ISNUMBER(SEARCH("food/small batch", N4076)),"small batch",ISNUMBER(SEARCH("games/mobile games", N4076)),"mobile games",ISNUMBER(SEARCH("games/tabletop games", N4076)),"tabletop games",ISNUMBER(SEARCH("games/video games", N4076)),"video games",ISNUMBER(SEARCH("music/classical music", N4076)),"classical music",ISNUMBER(SEARCH("music/electronic music", N4076)),"electronic music",ISNUMBER(SEARCH("music/faith", N4076)),"faith",ISNUMBER(SEARCH("music/indie rock", N4076)),"indie rock",ISNUMBER(SEARCH("music/jazz", N4076)),"jazz",ISNUMBER(SEARCH("music/metal", N4076)),"metal",ISNUMBER(SEARCH("music/pop", N4076)),"pop",ISNUMBER(SEARCH("music/rock", N4076)),"rock",ISNUMBER(SEARCH("music/world music", N4076)),"world music",ISNUMBER(SEARCH("journalism/audio", N4076)),"audio",ISNUMBER(SEARCH("photography/nature", N4076)),"nature",ISNUMBER(SEARCH("photography/people", N4076)),"people",ISNUMBER(SEARCH("photography/photobooks", N4076)),"photobooks",ISNUMBER(SEARCH("photography/places", N4076)),"places",ISNUMBER(SEARCH("publishing/art books", N4076)),"art books",ISNUMBER(SEARCH("publishing/children's books", N4076)),"children's books",ISNUMBER(SEARCH("publishing/fiction", N4076)),"fiction",ISNUMBER(SEARCH("publishing/nonfiction", N4076)),"nonfiction",ISNUMBER(SEARCH("publishing/radio &amp; podcasts", N4076)),"radio &amp; podcasts",ISNUMBER(SEARCH("publishing/translations", N4076)),"translations",ISNUMBER(SEARCH("technology/gadgets", N4076)),"gadgets",ISNUMBER(SEARCH("technology/hardware", N4076)),"hardware",ISNUMBER(SEARCH("technology/makerspaces", N4076)),"makerspaces",ISNUMBER(SEARCH("technology/space exploration", N4076)),"space exploration",ISNUMBER(SEARCH("technology/wearables", N4076)),"wearables",ISNUMBER(SEARCH("technology/web", N4076)),"web",ISNUMBER(SEARCH("theater/musical", N4076)),"musical",ISNUMBER(SEARCH("theater/plays", N4076)),"plays",ISNUMBER(SEARCH("theater/spaces", N4076)),"spaces")</f>
        <v>plays</v>
      </c>
      <c r="S4076" s="6">
        <f t="shared" si="318"/>
        <v>42283.552951388891</v>
      </c>
      <c r="T4076" s="6">
        <f t="shared" si="319"/>
        <v>42313.594618055555</v>
      </c>
    </row>
    <row r="4077" spans="1:20" ht="48" hidden="1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tr">
        <f t="shared" si="317"/>
        <v>theater</v>
      </c>
      <c r="R4077" t="str" cm="1">
        <f t="array" ref="R4077">_xlfn.IFS(ISNUMBER(SEARCH("film &amp; video/television", N4077)),"television",ISNUMBER(SEARCH("film &amp; video/animation", N4077)),"animation",ISNUMBER(SEARCH("film &amp; video/documentary", N4077)),"documentary",ISNUMBER(SEARCH("film &amp; video/drama", N4077)),"drama",ISNUMBER(SEARCH("film &amp; video/science fiction", N4077)),"science fiction",ISNUMBER(SEARCH("film &amp; video/shorts", N4077)),"shorts",ISNUMBER(SEARCH("food/food trucks", N4077)),"food trucks",ISNUMBER(SEARCH("food/restaurants", N4077)),"restaurants",ISNUMBER(SEARCH("food/small batch", N4077)),"small batch",ISNUMBER(SEARCH("games/mobile games", N4077)),"mobile games",ISNUMBER(SEARCH("games/tabletop games", N4077)),"tabletop games",ISNUMBER(SEARCH("games/video games", N4077)),"video games",ISNUMBER(SEARCH("music/classical music", N4077)),"classical music",ISNUMBER(SEARCH("music/electronic music", N4077)),"electronic music",ISNUMBER(SEARCH("music/faith", N4077)),"faith",ISNUMBER(SEARCH("music/indie rock", N4077)),"indie rock",ISNUMBER(SEARCH("music/jazz", N4077)),"jazz",ISNUMBER(SEARCH("music/metal", N4077)),"metal",ISNUMBER(SEARCH("music/pop", N4077)),"pop",ISNUMBER(SEARCH("music/rock", N4077)),"rock",ISNUMBER(SEARCH("music/world music", N4077)),"world music",ISNUMBER(SEARCH("journalism/audio", N4077)),"audio",ISNUMBER(SEARCH("photography/nature", N4077)),"nature",ISNUMBER(SEARCH("photography/people", N4077)),"people",ISNUMBER(SEARCH("photography/photobooks", N4077)),"photobooks",ISNUMBER(SEARCH("photography/places", N4077)),"places",ISNUMBER(SEARCH("publishing/art books", N4077)),"art books",ISNUMBER(SEARCH("publishing/children's books", N4077)),"children's books",ISNUMBER(SEARCH("publishing/fiction", N4077)),"fiction",ISNUMBER(SEARCH("publishing/nonfiction", N4077)),"nonfiction",ISNUMBER(SEARCH("publishing/radio &amp; podcasts", N4077)),"radio &amp; podcasts",ISNUMBER(SEARCH("publishing/translations", N4077)),"translations",ISNUMBER(SEARCH("technology/gadgets", N4077)),"gadgets",ISNUMBER(SEARCH("technology/hardware", N4077)),"hardware",ISNUMBER(SEARCH("technology/makerspaces", N4077)),"makerspaces",ISNUMBER(SEARCH("technology/space exploration", N4077)),"space exploration",ISNUMBER(SEARCH("technology/wearables", N4077)),"wearables",ISNUMBER(SEARCH("technology/web", N4077)),"web",ISNUMBER(SEARCH("theater/musical", N4077)),"musical",ISNUMBER(SEARCH("theater/plays", N4077)),"plays",ISNUMBER(SEARCH("theater/spaces", N4077)),"spaces")</f>
        <v>plays</v>
      </c>
      <c r="S4077" s="6">
        <f t="shared" si="318"/>
        <v>41779.045937499999</v>
      </c>
      <c r="T4077" s="6">
        <f t="shared" si="319"/>
        <v>41820.727777777778</v>
      </c>
    </row>
    <row r="4078" spans="1:20" ht="32" hidden="1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v>0</v>
      </c>
      <c r="Q4078" t="str">
        <f t="shared" si="317"/>
        <v>theater</v>
      </c>
      <c r="R4078" t="str" cm="1">
        <f t="array" ref="R4078">_xlfn.IFS(ISNUMBER(SEARCH("film &amp; video/television", N4078)),"television",ISNUMBER(SEARCH("film &amp; video/animation", N4078)),"animation",ISNUMBER(SEARCH("film &amp; video/documentary", N4078)),"documentary",ISNUMBER(SEARCH("film &amp; video/drama", N4078)),"drama",ISNUMBER(SEARCH("film &amp; video/science fiction", N4078)),"science fiction",ISNUMBER(SEARCH("film &amp; video/shorts", N4078)),"shorts",ISNUMBER(SEARCH("food/food trucks", N4078)),"food trucks",ISNUMBER(SEARCH("food/restaurants", N4078)),"restaurants",ISNUMBER(SEARCH("food/small batch", N4078)),"small batch",ISNUMBER(SEARCH("games/mobile games", N4078)),"mobile games",ISNUMBER(SEARCH("games/tabletop games", N4078)),"tabletop games",ISNUMBER(SEARCH("games/video games", N4078)),"video games",ISNUMBER(SEARCH("music/classical music", N4078)),"classical music",ISNUMBER(SEARCH("music/electronic music", N4078)),"electronic music",ISNUMBER(SEARCH("music/faith", N4078)),"faith",ISNUMBER(SEARCH("music/indie rock", N4078)),"indie rock",ISNUMBER(SEARCH("music/jazz", N4078)),"jazz",ISNUMBER(SEARCH("music/metal", N4078)),"metal",ISNUMBER(SEARCH("music/pop", N4078)),"pop",ISNUMBER(SEARCH("music/rock", N4078)),"rock",ISNUMBER(SEARCH("music/world music", N4078)),"world music",ISNUMBER(SEARCH("journalism/audio", N4078)),"audio",ISNUMBER(SEARCH("photography/nature", N4078)),"nature",ISNUMBER(SEARCH("photography/people", N4078)),"people",ISNUMBER(SEARCH("photography/photobooks", N4078)),"photobooks",ISNUMBER(SEARCH("photography/places", N4078)),"places",ISNUMBER(SEARCH("publishing/art books", N4078)),"art books",ISNUMBER(SEARCH("publishing/children's books", N4078)),"children's books",ISNUMBER(SEARCH("publishing/fiction", N4078)),"fiction",ISNUMBER(SEARCH("publishing/nonfiction", N4078)),"nonfiction",ISNUMBER(SEARCH("publishing/radio &amp; podcasts", N4078)),"radio &amp; podcasts",ISNUMBER(SEARCH("publishing/translations", N4078)),"translations",ISNUMBER(SEARCH("technology/gadgets", N4078)),"gadgets",ISNUMBER(SEARCH("technology/hardware", N4078)),"hardware",ISNUMBER(SEARCH("technology/makerspaces", N4078)),"makerspaces",ISNUMBER(SEARCH("technology/space exploration", N4078)),"space exploration",ISNUMBER(SEARCH("technology/wearables", N4078)),"wearables",ISNUMBER(SEARCH("technology/web", N4078)),"web",ISNUMBER(SEARCH("theater/musical", N4078)),"musical",ISNUMBER(SEARCH("theater/plays", N4078)),"plays",ISNUMBER(SEARCH("theater/spaces", N4078)),"spaces")</f>
        <v>plays</v>
      </c>
      <c r="S4078" s="6">
        <f t="shared" si="318"/>
        <v>41905.795706018522</v>
      </c>
      <c r="T4078" s="6">
        <f t="shared" si="319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tr">
        <f t="shared" si="317"/>
        <v>theater</v>
      </c>
      <c r="R4079" t="str" cm="1">
        <f t="array" ref="R4079">_xlfn.IFS(ISNUMBER(SEARCH("film &amp; video/television", N4079)),"television",ISNUMBER(SEARCH("film &amp; video/animation", N4079)),"animation",ISNUMBER(SEARCH("film &amp; video/documentary", N4079)),"documentary",ISNUMBER(SEARCH("film &amp; video/drama", N4079)),"drama",ISNUMBER(SEARCH("film &amp; video/science fiction", N4079)),"science fiction",ISNUMBER(SEARCH("film &amp; video/shorts", N4079)),"shorts",ISNUMBER(SEARCH("food/food trucks", N4079)),"food trucks",ISNUMBER(SEARCH("food/restaurants", N4079)),"restaurants",ISNUMBER(SEARCH("food/small batch", N4079)),"small batch",ISNUMBER(SEARCH("games/mobile games", N4079)),"mobile games",ISNUMBER(SEARCH("games/tabletop games", N4079)),"tabletop games",ISNUMBER(SEARCH("games/video games", N4079)),"video games",ISNUMBER(SEARCH("music/classical music", N4079)),"classical music",ISNUMBER(SEARCH("music/electronic music", N4079)),"electronic music",ISNUMBER(SEARCH("music/faith", N4079)),"faith",ISNUMBER(SEARCH("music/indie rock", N4079)),"indie rock",ISNUMBER(SEARCH("music/jazz", N4079)),"jazz",ISNUMBER(SEARCH("music/metal", N4079)),"metal",ISNUMBER(SEARCH("music/pop", N4079)),"pop",ISNUMBER(SEARCH("music/rock", N4079)),"rock",ISNUMBER(SEARCH("music/world music", N4079)),"world music",ISNUMBER(SEARCH("journalism/audio", N4079)),"audio",ISNUMBER(SEARCH("photography/nature", N4079)),"nature",ISNUMBER(SEARCH("photography/people", N4079)),"people",ISNUMBER(SEARCH("photography/photobooks", N4079)),"photobooks",ISNUMBER(SEARCH("photography/places", N4079)),"places",ISNUMBER(SEARCH("publishing/art books", N4079)),"art books",ISNUMBER(SEARCH("publishing/children's books", N4079)),"children's books",ISNUMBER(SEARCH("publishing/fiction", N4079)),"fiction",ISNUMBER(SEARCH("publishing/nonfiction", N4079)),"nonfiction",ISNUMBER(SEARCH("publishing/radio &amp; podcasts", N4079)),"radio &amp; podcasts",ISNUMBER(SEARCH("publishing/translations", N4079)),"translations",ISNUMBER(SEARCH("technology/gadgets", N4079)),"gadgets",ISNUMBER(SEARCH("technology/hardware", N4079)),"hardware",ISNUMBER(SEARCH("technology/makerspaces", N4079)),"makerspaces",ISNUMBER(SEARCH("technology/space exploration", N4079)),"space exploration",ISNUMBER(SEARCH("technology/wearables", N4079)),"wearables",ISNUMBER(SEARCH("technology/web", N4079)),"web",ISNUMBER(SEARCH("theater/musical", N4079)),"musical",ISNUMBER(SEARCH("theater/plays", N4079)),"plays",ISNUMBER(SEARCH("theater/spaces", N4079)),"spaces")</f>
        <v>plays</v>
      </c>
      <c r="S4079" s="6">
        <f t="shared" si="318"/>
        <v>42695.7105787037</v>
      </c>
      <c r="T4079" s="6">
        <f t="shared" si="319"/>
        <v>42725.7105787037</v>
      </c>
    </row>
    <row r="4080" spans="1:20" ht="48" hidden="1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v>0</v>
      </c>
      <c r="Q4080" t="str">
        <f t="shared" si="317"/>
        <v>theater</v>
      </c>
      <c r="R4080" t="str" cm="1">
        <f t="array" ref="R4080">_xlfn.IFS(ISNUMBER(SEARCH("film &amp; video/television", N4080)),"television",ISNUMBER(SEARCH("film &amp; video/animation", N4080)),"animation",ISNUMBER(SEARCH("film &amp; video/documentary", N4080)),"documentary",ISNUMBER(SEARCH("film &amp; video/drama", N4080)),"drama",ISNUMBER(SEARCH("film &amp; video/science fiction", N4080)),"science fiction",ISNUMBER(SEARCH("film &amp; video/shorts", N4080)),"shorts",ISNUMBER(SEARCH("food/food trucks", N4080)),"food trucks",ISNUMBER(SEARCH("food/restaurants", N4080)),"restaurants",ISNUMBER(SEARCH("food/small batch", N4080)),"small batch",ISNUMBER(SEARCH("games/mobile games", N4080)),"mobile games",ISNUMBER(SEARCH("games/tabletop games", N4080)),"tabletop games",ISNUMBER(SEARCH("games/video games", N4080)),"video games",ISNUMBER(SEARCH("music/classical music", N4080)),"classical music",ISNUMBER(SEARCH("music/electronic music", N4080)),"electronic music",ISNUMBER(SEARCH("music/faith", N4080)),"faith",ISNUMBER(SEARCH("music/indie rock", N4080)),"indie rock",ISNUMBER(SEARCH("music/jazz", N4080)),"jazz",ISNUMBER(SEARCH("music/metal", N4080)),"metal",ISNUMBER(SEARCH("music/pop", N4080)),"pop",ISNUMBER(SEARCH("music/rock", N4080)),"rock",ISNUMBER(SEARCH("music/world music", N4080)),"world music",ISNUMBER(SEARCH("journalism/audio", N4080)),"audio",ISNUMBER(SEARCH("photography/nature", N4080)),"nature",ISNUMBER(SEARCH("photography/people", N4080)),"people",ISNUMBER(SEARCH("photography/photobooks", N4080)),"photobooks",ISNUMBER(SEARCH("photography/places", N4080)),"places",ISNUMBER(SEARCH("publishing/art books", N4080)),"art books",ISNUMBER(SEARCH("publishing/children's books", N4080)),"children's books",ISNUMBER(SEARCH("publishing/fiction", N4080)),"fiction",ISNUMBER(SEARCH("publishing/nonfiction", N4080)),"nonfiction",ISNUMBER(SEARCH("publishing/radio &amp; podcasts", N4080)),"radio &amp; podcasts",ISNUMBER(SEARCH("publishing/translations", N4080)),"translations",ISNUMBER(SEARCH("technology/gadgets", N4080)),"gadgets",ISNUMBER(SEARCH("technology/hardware", N4080)),"hardware",ISNUMBER(SEARCH("technology/makerspaces", N4080)),"makerspaces",ISNUMBER(SEARCH("technology/space exploration", N4080)),"space exploration",ISNUMBER(SEARCH("technology/wearables", N4080)),"wearables",ISNUMBER(SEARCH("technology/web", N4080)),"web",ISNUMBER(SEARCH("theater/musical", N4080)),"musical",ISNUMBER(SEARCH("theater/plays", N4080)),"plays",ISNUMBER(SEARCH("theater/spaces", N4080)),"spaces")</f>
        <v>plays</v>
      </c>
      <c r="S4080" s="6">
        <f t="shared" si="318"/>
        <v>42732.787523148145</v>
      </c>
      <c r="T4080" s="6">
        <f t="shared" si="319"/>
        <v>42762.787523148145</v>
      </c>
    </row>
    <row r="4081" spans="1:20" ht="48" hidden="1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tr">
        <f t="shared" si="317"/>
        <v>theater</v>
      </c>
      <c r="R4081" t="str" cm="1">
        <f t="array" ref="R4081">_xlfn.IFS(ISNUMBER(SEARCH("film &amp; video/television", N4081)),"television",ISNUMBER(SEARCH("film &amp; video/animation", N4081)),"animation",ISNUMBER(SEARCH("film &amp; video/documentary", N4081)),"documentary",ISNUMBER(SEARCH("film &amp; video/drama", N4081)),"drama",ISNUMBER(SEARCH("film &amp; video/science fiction", N4081)),"science fiction",ISNUMBER(SEARCH("film &amp; video/shorts", N4081)),"shorts",ISNUMBER(SEARCH("food/food trucks", N4081)),"food trucks",ISNUMBER(SEARCH("food/restaurants", N4081)),"restaurants",ISNUMBER(SEARCH("food/small batch", N4081)),"small batch",ISNUMBER(SEARCH("games/mobile games", N4081)),"mobile games",ISNUMBER(SEARCH("games/tabletop games", N4081)),"tabletop games",ISNUMBER(SEARCH("games/video games", N4081)),"video games",ISNUMBER(SEARCH("music/classical music", N4081)),"classical music",ISNUMBER(SEARCH("music/electronic music", N4081)),"electronic music",ISNUMBER(SEARCH("music/faith", N4081)),"faith",ISNUMBER(SEARCH("music/indie rock", N4081)),"indie rock",ISNUMBER(SEARCH("music/jazz", N4081)),"jazz",ISNUMBER(SEARCH("music/metal", N4081)),"metal",ISNUMBER(SEARCH("music/pop", N4081)),"pop",ISNUMBER(SEARCH("music/rock", N4081)),"rock",ISNUMBER(SEARCH("music/world music", N4081)),"world music",ISNUMBER(SEARCH("journalism/audio", N4081)),"audio",ISNUMBER(SEARCH("photography/nature", N4081)),"nature",ISNUMBER(SEARCH("photography/people", N4081)),"people",ISNUMBER(SEARCH("photography/photobooks", N4081)),"photobooks",ISNUMBER(SEARCH("photography/places", N4081)),"places",ISNUMBER(SEARCH("publishing/art books", N4081)),"art books",ISNUMBER(SEARCH("publishing/children's books", N4081)),"children's books",ISNUMBER(SEARCH("publishing/fiction", N4081)),"fiction",ISNUMBER(SEARCH("publishing/nonfiction", N4081)),"nonfiction",ISNUMBER(SEARCH("publishing/radio &amp; podcasts", N4081)),"radio &amp; podcasts",ISNUMBER(SEARCH("publishing/translations", N4081)),"translations",ISNUMBER(SEARCH("technology/gadgets", N4081)),"gadgets",ISNUMBER(SEARCH("technology/hardware", N4081)),"hardware",ISNUMBER(SEARCH("technology/makerspaces", N4081)),"makerspaces",ISNUMBER(SEARCH("technology/space exploration", N4081)),"space exploration",ISNUMBER(SEARCH("technology/wearables", N4081)),"wearables",ISNUMBER(SEARCH("technology/web", N4081)),"web",ISNUMBER(SEARCH("theater/musical", N4081)),"musical",ISNUMBER(SEARCH("theater/plays", N4081)),"plays",ISNUMBER(SEARCH("theater/spaces", N4081)),"spaces")</f>
        <v>plays</v>
      </c>
      <c r="S4081" s="6">
        <f t="shared" si="318"/>
        <v>42510.938900462963</v>
      </c>
      <c r="T4081" s="6">
        <f t="shared" si="319"/>
        <v>42540.938900462963</v>
      </c>
    </row>
    <row r="4082" spans="1:20" ht="48" hidden="1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v>0</v>
      </c>
      <c r="Q4082" t="str">
        <f t="shared" si="317"/>
        <v>theater</v>
      </c>
      <c r="R4082" t="str" cm="1">
        <f t="array" ref="R4082">_xlfn.IFS(ISNUMBER(SEARCH("film &amp; video/television", N4082)),"television",ISNUMBER(SEARCH("film &amp; video/animation", N4082)),"animation",ISNUMBER(SEARCH("film &amp; video/documentary", N4082)),"documentary",ISNUMBER(SEARCH("film &amp; video/drama", N4082)),"drama",ISNUMBER(SEARCH("film &amp; video/science fiction", N4082)),"science fiction",ISNUMBER(SEARCH("film &amp; video/shorts", N4082)),"shorts",ISNUMBER(SEARCH("food/food trucks", N4082)),"food trucks",ISNUMBER(SEARCH("food/restaurants", N4082)),"restaurants",ISNUMBER(SEARCH("food/small batch", N4082)),"small batch",ISNUMBER(SEARCH("games/mobile games", N4082)),"mobile games",ISNUMBER(SEARCH("games/tabletop games", N4082)),"tabletop games",ISNUMBER(SEARCH("games/video games", N4082)),"video games",ISNUMBER(SEARCH("music/classical music", N4082)),"classical music",ISNUMBER(SEARCH("music/electronic music", N4082)),"electronic music",ISNUMBER(SEARCH("music/faith", N4082)),"faith",ISNUMBER(SEARCH("music/indie rock", N4082)),"indie rock",ISNUMBER(SEARCH("music/jazz", N4082)),"jazz",ISNUMBER(SEARCH("music/metal", N4082)),"metal",ISNUMBER(SEARCH("music/pop", N4082)),"pop",ISNUMBER(SEARCH("music/rock", N4082)),"rock",ISNUMBER(SEARCH("music/world music", N4082)),"world music",ISNUMBER(SEARCH("journalism/audio", N4082)),"audio",ISNUMBER(SEARCH("photography/nature", N4082)),"nature",ISNUMBER(SEARCH("photography/people", N4082)),"people",ISNUMBER(SEARCH("photography/photobooks", N4082)),"photobooks",ISNUMBER(SEARCH("photography/places", N4082)),"places",ISNUMBER(SEARCH("publishing/art books", N4082)),"art books",ISNUMBER(SEARCH("publishing/children's books", N4082)),"children's books",ISNUMBER(SEARCH("publishing/fiction", N4082)),"fiction",ISNUMBER(SEARCH("publishing/nonfiction", N4082)),"nonfiction",ISNUMBER(SEARCH("publishing/radio &amp; podcasts", N4082)),"radio &amp; podcasts",ISNUMBER(SEARCH("publishing/translations", N4082)),"translations",ISNUMBER(SEARCH("technology/gadgets", N4082)),"gadgets",ISNUMBER(SEARCH("technology/hardware", N4082)),"hardware",ISNUMBER(SEARCH("technology/makerspaces", N4082)),"makerspaces",ISNUMBER(SEARCH("technology/space exploration", N4082)),"space exploration",ISNUMBER(SEARCH("technology/wearables", N4082)),"wearables",ISNUMBER(SEARCH("technology/web", N4082)),"web",ISNUMBER(SEARCH("theater/musical", N4082)),"musical",ISNUMBER(SEARCH("theater/plays", N4082)),"plays",ISNUMBER(SEARCH("theater/spaces", N4082)),"spaces")</f>
        <v>plays</v>
      </c>
      <c r="S4082" s="6">
        <f t="shared" si="318"/>
        <v>42511.698101851856</v>
      </c>
      <c r="T4082" s="6">
        <f t="shared" si="319"/>
        <v>42535.787500000006</v>
      </c>
    </row>
    <row r="4083" spans="1:20" ht="48" hidden="1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tr">
        <f t="shared" si="317"/>
        <v>theater</v>
      </c>
      <c r="R4083" t="str" cm="1">
        <f t="array" ref="R4083">_xlfn.IFS(ISNUMBER(SEARCH("film &amp; video/television", N4083)),"television",ISNUMBER(SEARCH("film &amp; video/animation", N4083)),"animation",ISNUMBER(SEARCH("film &amp; video/documentary", N4083)),"documentary",ISNUMBER(SEARCH("film &amp; video/drama", N4083)),"drama",ISNUMBER(SEARCH("film &amp; video/science fiction", N4083)),"science fiction",ISNUMBER(SEARCH("film &amp; video/shorts", N4083)),"shorts",ISNUMBER(SEARCH("food/food trucks", N4083)),"food trucks",ISNUMBER(SEARCH("food/restaurants", N4083)),"restaurants",ISNUMBER(SEARCH("food/small batch", N4083)),"small batch",ISNUMBER(SEARCH("games/mobile games", N4083)),"mobile games",ISNUMBER(SEARCH("games/tabletop games", N4083)),"tabletop games",ISNUMBER(SEARCH("games/video games", N4083)),"video games",ISNUMBER(SEARCH("music/classical music", N4083)),"classical music",ISNUMBER(SEARCH("music/electronic music", N4083)),"electronic music",ISNUMBER(SEARCH("music/faith", N4083)),"faith",ISNUMBER(SEARCH("music/indie rock", N4083)),"indie rock",ISNUMBER(SEARCH("music/jazz", N4083)),"jazz",ISNUMBER(SEARCH("music/metal", N4083)),"metal",ISNUMBER(SEARCH("music/pop", N4083)),"pop",ISNUMBER(SEARCH("music/rock", N4083)),"rock",ISNUMBER(SEARCH("music/world music", N4083)),"world music",ISNUMBER(SEARCH("journalism/audio", N4083)),"audio",ISNUMBER(SEARCH("photography/nature", N4083)),"nature",ISNUMBER(SEARCH("photography/people", N4083)),"people",ISNUMBER(SEARCH("photography/photobooks", N4083)),"photobooks",ISNUMBER(SEARCH("photography/places", N4083)),"places",ISNUMBER(SEARCH("publishing/art books", N4083)),"art books",ISNUMBER(SEARCH("publishing/children's books", N4083)),"children's books",ISNUMBER(SEARCH("publishing/fiction", N4083)),"fiction",ISNUMBER(SEARCH("publishing/nonfiction", N4083)),"nonfiction",ISNUMBER(SEARCH("publishing/radio &amp; podcasts", N4083)),"radio &amp; podcasts",ISNUMBER(SEARCH("publishing/translations", N4083)),"translations",ISNUMBER(SEARCH("technology/gadgets", N4083)),"gadgets",ISNUMBER(SEARCH("technology/hardware", N4083)),"hardware",ISNUMBER(SEARCH("technology/makerspaces", N4083)),"makerspaces",ISNUMBER(SEARCH("technology/space exploration", N4083)),"space exploration",ISNUMBER(SEARCH("technology/wearables", N4083)),"wearables",ISNUMBER(SEARCH("technology/web", N4083)),"web",ISNUMBER(SEARCH("theater/musical", N4083)),"musical",ISNUMBER(SEARCH("theater/plays", N4083)),"plays",ISNUMBER(SEARCH("theater/spaces", N4083)),"spaces")</f>
        <v>plays</v>
      </c>
      <c r="S4083" s="6">
        <f t="shared" si="318"/>
        <v>42041.581307870365</v>
      </c>
      <c r="T4083" s="6">
        <f t="shared" si="319"/>
        <v>42071.539641203708</v>
      </c>
    </row>
    <row r="4084" spans="1:20" ht="48" hidden="1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tr">
        <f t="shared" si="317"/>
        <v>theater</v>
      </c>
      <c r="R4084" t="str" cm="1">
        <f t="array" ref="R4084">_xlfn.IFS(ISNUMBER(SEARCH("film &amp; video/television", N4084)),"television",ISNUMBER(SEARCH("film &amp; video/animation", N4084)),"animation",ISNUMBER(SEARCH("film &amp; video/documentary", N4084)),"documentary",ISNUMBER(SEARCH("film &amp; video/drama", N4084)),"drama",ISNUMBER(SEARCH("film &amp; video/science fiction", N4084)),"science fiction",ISNUMBER(SEARCH("film &amp; video/shorts", N4084)),"shorts",ISNUMBER(SEARCH("food/food trucks", N4084)),"food trucks",ISNUMBER(SEARCH("food/restaurants", N4084)),"restaurants",ISNUMBER(SEARCH("food/small batch", N4084)),"small batch",ISNUMBER(SEARCH("games/mobile games", N4084)),"mobile games",ISNUMBER(SEARCH("games/tabletop games", N4084)),"tabletop games",ISNUMBER(SEARCH("games/video games", N4084)),"video games",ISNUMBER(SEARCH("music/classical music", N4084)),"classical music",ISNUMBER(SEARCH("music/electronic music", N4084)),"electronic music",ISNUMBER(SEARCH("music/faith", N4084)),"faith",ISNUMBER(SEARCH("music/indie rock", N4084)),"indie rock",ISNUMBER(SEARCH("music/jazz", N4084)),"jazz",ISNUMBER(SEARCH("music/metal", N4084)),"metal",ISNUMBER(SEARCH("music/pop", N4084)),"pop",ISNUMBER(SEARCH("music/rock", N4084)),"rock",ISNUMBER(SEARCH("music/world music", N4084)),"world music",ISNUMBER(SEARCH("journalism/audio", N4084)),"audio",ISNUMBER(SEARCH("photography/nature", N4084)),"nature",ISNUMBER(SEARCH("photography/people", N4084)),"people",ISNUMBER(SEARCH("photography/photobooks", N4084)),"photobooks",ISNUMBER(SEARCH("photography/places", N4084)),"places",ISNUMBER(SEARCH("publishing/art books", N4084)),"art books",ISNUMBER(SEARCH("publishing/children's books", N4084)),"children's books",ISNUMBER(SEARCH("publishing/fiction", N4084)),"fiction",ISNUMBER(SEARCH("publishing/nonfiction", N4084)),"nonfiction",ISNUMBER(SEARCH("publishing/radio &amp; podcasts", N4084)),"radio &amp; podcasts",ISNUMBER(SEARCH("publishing/translations", N4084)),"translations",ISNUMBER(SEARCH("technology/gadgets", N4084)),"gadgets",ISNUMBER(SEARCH("technology/hardware", N4084)),"hardware",ISNUMBER(SEARCH("technology/makerspaces", N4084)),"makerspaces",ISNUMBER(SEARCH("technology/space exploration", N4084)),"space exploration",ISNUMBER(SEARCH("technology/wearables", N4084)),"wearables",ISNUMBER(SEARCH("technology/web", N4084)),"web",ISNUMBER(SEARCH("theater/musical", N4084)),"musical",ISNUMBER(SEARCH("theater/plays", N4084)),"plays",ISNUMBER(SEARCH("theater/spaces", N4084)),"spaces")</f>
        <v>plays</v>
      </c>
      <c r="S4084" s="6">
        <f t="shared" si="318"/>
        <v>42307.189270833333</v>
      </c>
      <c r="T4084" s="6">
        <f t="shared" si="319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tr">
        <f t="shared" si="317"/>
        <v>theater</v>
      </c>
      <c r="R4085" t="str" cm="1">
        <f t="array" ref="R4085">_xlfn.IFS(ISNUMBER(SEARCH("film &amp; video/television", N4085)),"television",ISNUMBER(SEARCH("film &amp; video/animation", N4085)),"animation",ISNUMBER(SEARCH("film &amp; video/documentary", N4085)),"documentary",ISNUMBER(SEARCH("film &amp; video/drama", N4085)),"drama",ISNUMBER(SEARCH("film &amp; video/science fiction", N4085)),"science fiction",ISNUMBER(SEARCH("film &amp; video/shorts", N4085)),"shorts",ISNUMBER(SEARCH("food/food trucks", N4085)),"food trucks",ISNUMBER(SEARCH("food/restaurants", N4085)),"restaurants",ISNUMBER(SEARCH("food/small batch", N4085)),"small batch",ISNUMBER(SEARCH("games/mobile games", N4085)),"mobile games",ISNUMBER(SEARCH("games/tabletop games", N4085)),"tabletop games",ISNUMBER(SEARCH("games/video games", N4085)),"video games",ISNUMBER(SEARCH("music/classical music", N4085)),"classical music",ISNUMBER(SEARCH("music/electronic music", N4085)),"electronic music",ISNUMBER(SEARCH("music/faith", N4085)),"faith",ISNUMBER(SEARCH("music/indie rock", N4085)),"indie rock",ISNUMBER(SEARCH("music/jazz", N4085)),"jazz",ISNUMBER(SEARCH("music/metal", N4085)),"metal",ISNUMBER(SEARCH("music/pop", N4085)),"pop",ISNUMBER(SEARCH("music/rock", N4085)),"rock",ISNUMBER(SEARCH("music/world music", N4085)),"world music",ISNUMBER(SEARCH("journalism/audio", N4085)),"audio",ISNUMBER(SEARCH("photography/nature", N4085)),"nature",ISNUMBER(SEARCH("photography/people", N4085)),"people",ISNUMBER(SEARCH("photography/photobooks", N4085)),"photobooks",ISNUMBER(SEARCH("photography/places", N4085)),"places",ISNUMBER(SEARCH("publishing/art books", N4085)),"art books",ISNUMBER(SEARCH("publishing/children's books", N4085)),"children's books",ISNUMBER(SEARCH("publishing/fiction", N4085)),"fiction",ISNUMBER(SEARCH("publishing/nonfiction", N4085)),"nonfiction",ISNUMBER(SEARCH("publishing/radio &amp; podcasts", N4085)),"radio &amp; podcasts",ISNUMBER(SEARCH("publishing/translations", N4085)),"translations",ISNUMBER(SEARCH("technology/gadgets", N4085)),"gadgets",ISNUMBER(SEARCH("technology/hardware", N4085)),"hardware",ISNUMBER(SEARCH("technology/makerspaces", N4085)),"makerspaces",ISNUMBER(SEARCH("technology/space exploration", N4085)),"space exploration",ISNUMBER(SEARCH("technology/wearables", N4085)),"wearables",ISNUMBER(SEARCH("technology/web", N4085)),"web",ISNUMBER(SEARCH("theater/musical", N4085)),"musical",ISNUMBER(SEARCH("theater/plays", N4085)),"plays",ISNUMBER(SEARCH("theater/spaces", N4085)),"spaces")</f>
        <v>plays</v>
      </c>
      <c r="S4085" s="6">
        <f t="shared" si="318"/>
        <v>42353.761759259258</v>
      </c>
      <c r="T4085" s="6">
        <f t="shared" si="319"/>
        <v>42383.761759259258</v>
      </c>
    </row>
    <row r="4086" spans="1:20" ht="48" hidden="1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tr">
        <f t="shared" si="317"/>
        <v>theater</v>
      </c>
      <c r="R4086" t="str" cm="1">
        <f t="array" ref="R4086">_xlfn.IFS(ISNUMBER(SEARCH("film &amp; video/television", N4086)),"television",ISNUMBER(SEARCH("film &amp; video/animation", N4086)),"animation",ISNUMBER(SEARCH("film &amp; video/documentary", N4086)),"documentary",ISNUMBER(SEARCH("film &amp; video/drama", N4086)),"drama",ISNUMBER(SEARCH("film &amp; video/science fiction", N4086)),"science fiction",ISNUMBER(SEARCH("film &amp; video/shorts", N4086)),"shorts",ISNUMBER(SEARCH("food/food trucks", N4086)),"food trucks",ISNUMBER(SEARCH("food/restaurants", N4086)),"restaurants",ISNUMBER(SEARCH("food/small batch", N4086)),"small batch",ISNUMBER(SEARCH("games/mobile games", N4086)),"mobile games",ISNUMBER(SEARCH("games/tabletop games", N4086)),"tabletop games",ISNUMBER(SEARCH("games/video games", N4086)),"video games",ISNUMBER(SEARCH("music/classical music", N4086)),"classical music",ISNUMBER(SEARCH("music/electronic music", N4086)),"electronic music",ISNUMBER(SEARCH("music/faith", N4086)),"faith",ISNUMBER(SEARCH("music/indie rock", N4086)),"indie rock",ISNUMBER(SEARCH("music/jazz", N4086)),"jazz",ISNUMBER(SEARCH("music/metal", N4086)),"metal",ISNUMBER(SEARCH("music/pop", N4086)),"pop",ISNUMBER(SEARCH("music/rock", N4086)),"rock",ISNUMBER(SEARCH("music/world music", N4086)),"world music",ISNUMBER(SEARCH("journalism/audio", N4086)),"audio",ISNUMBER(SEARCH("photography/nature", N4086)),"nature",ISNUMBER(SEARCH("photography/people", N4086)),"people",ISNUMBER(SEARCH("photography/photobooks", N4086)),"photobooks",ISNUMBER(SEARCH("photography/places", N4086)),"places",ISNUMBER(SEARCH("publishing/art books", N4086)),"art books",ISNUMBER(SEARCH("publishing/children's books", N4086)),"children's books",ISNUMBER(SEARCH("publishing/fiction", N4086)),"fiction",ISNUMBER(SEARCH("publishing/nonfiction", N4086)),"nonfiction",ISNUMBER(SEARCH("publishing/radio &amp; podcasts", N4086)),"radio &amp; podcasts",ISNUMBER(SEARCH("publishing/translations", N4086)),"translations",ISNUMBER(SEARCH("technology/gadgets", N4086)),"gadgets",ISNUMBER(SEARCH("technology/hardware", N4086)),"hardware",ISNUMBER(SEARCH("technology/makerspaces", N4086)),"makerspaces",ISNUMBER(SEARCH("technology/space exploration", N4086)),"space exploration",ISNUMBER(SEARCH("technology/wearables", N4086)),"wearables",ISNUMBER(SEARCH("technology/web", N4086)),"web",ISNUMBER(SEARCH("theater/musical", N4086)),"musical",ISNUMBER(SEARCH("theater/plays", N4086)),"plays",ISNUMBER(SEARCH("theater/spaces", N4086)),"spaces")</f>
        <v>plays</v>
      </c>
      <c r="S4086" s="6">
        <f t="shared" si="318"/>
        <v>42622.436412037037</v>
      </c>
      <c r="T4086" s="6">
        <f t="shared" si="319"/>
        <v>42652.436412037037</v>
      </c>
    </row>
    <row r="4087" spans="1:20" ht="48" hidden="1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tr">
        <f t="shared" si="317"/>
        <v>theater</v>
      </c>
      <c r="R4087" t="str" cm="1">
        <f t="array" ref="R4087">_xlfn.IFS(ISNUMBER(SEARCH("film &amp; video/television", N4087)),"television",ISNUMBER(SEARCH("film &amp; video/animation", N4087)),"animation",ISNUMBER(SEARCH("film &amp; video/documentary", N4087)),"documentary",ISNUMBER(SEARCH("film &amp; video/drama", N4087)),"drama",ISNUMBER(SEARCH("film &amp; video/science fiction", N4087)),"science fiction",ISNUMBER(SEARCH("film &amp; video/shorts", N4087)),"shorts",ISNUMBER(SEARCH("food/food trucks", N4087)),"food trucks",ISNUMBER(SEARCH("food/restaurants", N4087)),"restaurants",ISNUMBER(SEARCH("food/small batch", N4087)),"small batch",ISNUMBER(SEARCH("games/mobile games", N4087)),"mobile games",ISNUMBER(SEARCH("games/tabletop games", N4087)),"tabletop games",ISNUMBER(SEARCH("games/video games", N4087)),"video games",ISNUMBER(SEARCH("music/classical music", N4087)),"classical music",ISNUMBER(SEARCH("music/electronic music", N4087)),"electronic music",ISNUMBER(SEARCH("music/faith", N4087)),"faith",ISNUMBER(SEARCH("music/indie rock", N4087)),"indie rock",ISNUMBER(SEARCH("music/jazz", N4087)),"jazz",ISNUMBER(SEARCH("music/metal", N4087)),"metal",ISNUMBER(SEARCH("music/pop", N4087)),"pop",ISNUMBER(SEARCH("music/rock", N4087)),"rock",ISNUMBER(SEARCH("music/world music", N4087)),"world music",ISNUMBER(SEARCH("journalism/audio", N4087)),"audio",ISNUMBER(SEARCH("photography/nature", N4087)),"nature",ISNUMBER(SEARCH("photography/people", N4087)),"people",ISNUMBER(SEARCH("photography/photobooks", N4087)),"photobooks",ISNUMBER(SEARCH("photography/places", N4087)),"places",ISNUMBER(SEARCH("publishing/art books", N4087)),"art books",ISNUMBER(SEARCH("publishing/children's books", N4087)),"children's books",ISNUMBER(SEARCH("publishing/fiction", N4087)),"fiction",ISNUMBER(SEARCH("publishing/nonfiction", N4087)),"nonfiction",ISNUMBER(SEARCH("publishing/radio &amp; podcasts", N4087)),"radio &amp; podcasts",ISNUMBER(SEARCH("publishing/translations", N4087)),"translations",ISNUMBER(SEARCH("technology/gadgets", N4087)),"gadgets",ISNUMBER(SEARCH("technology/hardware", N4087)),"hardware",ISNUMBER(SEARCH("technology/makerspaces", N4087)),"makerspaces",ISNUMBER(SEARCH("technology/space exploration", N4087)),"space exploration",ISNUMBER(SEARCH("technology/wearables", N4087)),"wearables",ISNUMBER(SEARCH("technology/web", N4087)),"web",ISNUMBER(SEARCH("theater/musical", N4087)),"musical",ISNUMBER(SEARCH("theater/plays", N4087)),"plays",ISNUMBER(SEARCH("theater/spaces", N4087)),"spaces")</f>
        <v>plays</v>
      </c>
      <c r="S4087" s="6">
        <f t="shared" si="318"/>
        <v>42058.603877314818</v>
      </c>
      <c r="T4087" s="6">
        <f t="shared" si="319"/>
        <v>42087.165972222225</v>
      </c>
    </row>
    <row r="4088" spans="1:20" ht="48" hidden="1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tr">
        <f t="shared" si="317"/>
        <v>theater</v>
      </c>
      <c r="R4088" t="str" cm="1">
        <f t="array" ref="R4088">_xlfn.IFS(ISNUMBER(SEARCH("film &amp; video/television", N4088)),"television",ISNUMBER(SEARCH("film &amp; video/animation", N4088)),"animation",ISNUMBER(SEARCH("film &amp; video/documentary", N4088)),"documentary",ISNUMBER(SEARCH("film &amp; video/drama", N4088)),"drama",ISNUMBER(SEARCH("film &amp; video/science fiction", N4088)),"science fiction",ISNUMBER(SEARCH("film &amp; video/shorts", N4088)),"shorts",ISNUMBER(SEARCH("food/food trucks", N4088)),"food trucks",ISNUMBER(SEARCH("food/restaurants", N4088)),"restaurants",ISNUMBER(SEARCH("food/small batch", N4088)),"small batch",ISNUMBER(SEARCH("games/mobile games", N4088)),"mobile games",ISNUMBER(SEARCH("games/tabletop games", N4088)),"tabletop games",ISNUMBER(SEARCH("games/video games", N4088)),"video games",ISNUMBER(SEARCH("music/classical music", N4088)),"classical music",ISNUMBER(SEARCH("music/electronic music", N4088)),"electronic music",ISNUMBER(SEARCH("music/faith", N4088)),"faith",ISNUMBER(SEARCH("music/indie rock", N4088)),"indie rock",ISNUMBER(SEARCH("music/jazz", N4088)),"jazz",ISNUMBER(SEARCH("music/metal", N4088)),"metal",ISNUMBER(SEARCH("music/pop", N4088)),"pop",ISNUMBER(SEARCH("music/rock", N4088)),"rock",ISNUMBER(SEARCH("music/world music", N4088)),"world music",ISNUMBER(SEARCH("journalism/audio", N4088)),"audio",ISNUMBER(SEARCH("photography/nature", N4088)),"nature",ISNUMBER(SEARCH("photography/people", N4088)),"people",ISNUMBER(SEARCH("photography/photobooks", N4088)),"photobooks",ISNUMBER(SEARCH("photography/places", N4088)),"places",ISNUMBER(SEARCH("publishing/art books", N4088)),"art books",ISNUMBER(SEARCH("publishing/children's books", N4088)),"children's books",ISNUMBER(SEARCH("publishing/fiction", N4088)),"fiction",ISNUMBER(SEARCH("publishing/nonfiction", N4088)),"nonfiction",ISNUMBER(SEARCH("publishing/radio &amp; podcasts", N4088)),"radio &amp; podcasts",ISNUMBER(SEARCH("publishing/translations", N4088)),"translations",ISNUMBER(SEARCH("technology/gadgets", N4088)),"gadgets",ISNUMBER(SEARCH("technology/hardware", N4088)),"hardware",ISNUMBER(SEARCH("technology/makerspaces", N4088)),"makerspaces",ISNUMBER(SEARCH("technology/space exploration", N4088)),"space exploration",ISNUMBER(SEARCH("technology/wearables", N4088)),"wearables",ISNUMBER(SEARCH("technology/web", N4088)),"web",ISNUMBER(SEARCH("theater/musical", N4088)),"musical",ISNUMBER(SEARCH("theater/plays", N4088)),"plays",ISNUMBER(SEARCH("theater/spaces", N4088)),"spaces")</f>
        <v>plays</v>
      </c>
      <c r="S4088" s="6">
        <f t="shared" si="318"/>
        <v>42304.940960648149</v>
      </c>
      <c r="T4088" s="6">
        <f t="shared" si="319"/>
        <v>42329.166666666672</v>
      </c>
    </row>
    <row r="4089" spans="1:20" ht="16" hidden="1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v>0</v>
      </c>
      <c r="Q4089" t="str">
        <f t="shared" si="317"/>
        <v>theater</v>
      </c>
      <c r="R4089" t="str" cm="1">
        <f t="array" ref="R4089">_xlfn.IFS(ISNUMBER(SEARCH("film &amp; video/television", N4089)),"television",ISNUMBER(SEARCH("film &amp; video/animation", N4089)),"animation",ISNUMBER(SEARCH("film &amp; video/documentary", N4089)),"documentary",ISNUMBER(SEARCH("film &amp; video/drama", N4089)),"drama",ISNUMBER(SEARCH("film &amp; video/science fiction", N4089)),"science fiction",ISNUMBER(SEARCH("film &amp; video/shorts", N4089)),"shorts",ISNUMBER(SEARCH("food/food trucks", N4089)),"food trucks",ISNUMBER(SEARCH("food/restaurants", N4089)),"restaurants",ISNUMBER(SEARCH("food/small batch", N4089)),"small batch",ISNUMBER(SEARCH("games/mobile games", N4089)),"mobile games",ISNUMBER(SEARCH("games/tabletop games", N4089)),"tabletop games",ISNUMBER(SEARCH("games/video games", N4089)),"video games",ISNUMBER(SEARCH("music/classical music", N4089)),"classical music",ISNUMBER(SEARCH("music/electronic music", N4089)),"electronic music",ISNUMBER(SEARCH("music/faith", N4089)),"faith",ISNUMBER(SEARCH("music/indie rock", N4089)),"indie rock",ISNUMBER(SEARCH("music/jazz", N4089)),"jazz",ISNUMBER(SEARCH("music/metal", N4089)),"metal",ISNUMBER(SEARCH("music/pop", N4089)),"pop",ISNUMBER(SEARCH("music/rock", N4089)),"rock",ISNUMBER(SEARCH("music/world music", N4089)),"world music",ISNUMBER(SEARCH("journalism/audio", N4089)),"audio",ISNUMBER(SEARCH("photography/nature", N4089)),"nature",ISNUMBER(SEARCH("photography/people", N4089)),"people",ISNUMBER(SEARCH("photography/photobooks", N4089)),"photobooks",ISNUMBER(SEARCH("photography/places", N4089)),"places",ISNUMBER(SEARCH("publishing/art books", N4089)),"art books",ISNUMBER(SEARCH("publishing/children's books", N4089)),"children's books",ISNUMBER(SEARCH("publishing/fiction", N4089)),"fiction",ISNUMBER(SEARCH("publishing/nonfiction", N4089)),"nonfiction",ISNUMBER(SEARCH("publishing/radio &amp; podcasts", N4089)),"radio &amp; podcasts",ISNUMBER(SEARCH("publishing/translations", N4089)),"translations",ISNUMBER(SEARCH("technology/gadgets", N4089)),"gadgets",ISNUMBER(SEARCH("technology/hardware", N4089)),"hardware",ISNUMBER(SEARCH("technology/makerspaces", N4089)),"makerspaces",ISNUMBER(SEARCH("technology/space exploration", N4089)),"space exploration",ISNUMBER(SEARCH("technology/wearables", N4089)),"wearables",ISNUMBER(SEARCH("technology/web", N4089)),"web",ISNUMBER(SEARCH("theater/musical", N4089)),"musical",ISNUMBER(SEARCH("theater/plays", N4089)),"plays",ISNUMBER(SEARCH("theater/spaces", N4089)),"spaces")</f>
        <v>plays</v>
      </c>
      <c r="S4089" s="6">
        <f t="shared" si="318"/>
        <v>42538.742893518516</v>
      </c>
      <c r="T4089" s="6">
        <f t="shared" si="319"/>
        <v>42568.742893518516</v>
      </c>
    </row>
    <row r="4090" spans="1:20" ht="48" hidden="1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tr">
        <f t="shared" si="317"/>
        <v>theater</v>
      </c>
      <c r="R4090" t="str" cm="1">
        <f t="array" ref="R4090">_xlfn.IFS(ISNUMBER(SEARCH("film &amp; video/television", N4090)),"television",ISNUMBER(SEARCH("film &amp; video/animation", N4090)),"animation",ISNUMBER(SEARCH("film &amp; video/documentary", N4090)),"documentary",ISNUMBER(SEARCH("film &amp; video/drama", N4090)),"drama",ISNUMBER(SEARCH("film &amp; video/science fiction", N4090)),"science fiction",ISNUMBER(SEARCH("film &amp; video/shorts", N4090)),"shorts",ISNUMBER(SEARCH("food/food trucks", N4090)),"food trucks",ISNUMBER(SEARCH("food/restaurants", N4090)),"restaurants",ISNUMBER(SEARCH("food/small batch", N4090)),"small batch",ISNUMBER(SEARCH("games/mobile games", N4090)),"mobile games",ISNUMBER(SEARCH("games/tabletop games", N4090)),"tabletop games",ISNUMBER(SEARCH("games/video games", N4090)),"video games",ISNUMBER(SEARCH("music/classical music", N4090)),"classical music",ISNUMBER(SEARCH("music/electronic music", N4090)),"electronic music",ISNUMBER(SEARCH("music/faith", N4090)),"faith",ISNUMBER(SEARCH("music/indie rock", N4090)),"indie rock",ISNUMBER(SEARCH("music/jazz", N4090)),"jazz",ISNUMBER(SEARCH("music/metal", N4090)),"metal",ISNUMBER(SEARCH("music/pop", N4090)),"pop",ISNUMBER(SEARCH("music/rock", N4090)),"rock",ISNUMBER(SEARCH("music/world music", N4090)),"world music",ISNUMBER(SEARCH("journalism/audio", N4090)),"audio",ISNUMBER(SEARCH("photography/nature", N4090)),"nature",ISNUMBER(SEARCH("photography/people", N4090)),"people",ISNUMBER(SEARCH("photography/photobooks", N4090)),"photobooks",ISNUMBER(SEARCH("photography/places", N4090)),"places",ISNUMBER(SEARCH("publishing/art books", N4090)),"art books",ISNUMBER(SEARCH("publishing/children's books", N4090)),"children's books",ISNUMBER(SEARCH("publishing/fiction", N4090)),"fiction",ISNUMBER(SEARCH("publishing/nonfiction", N4090)),"nonfiction",ISNUMBER(SEARCH("publishing/radio &amp; podcasts", N4090)),"radio &amp; podcasts",ISNUMBER(SEARCH("publishing/translations", N4090)),"translations",ISNUMBER(SEARCH("technology/gadgets", N4090)),"gadgets",ISNUMBER(SEARCH("technology/hardware", N4090)),"hardware",ISNUMBER(SEARCH("technology/makerspaces", N4090)),"makerspaces",ISNUMBER(SEARCH("technology/space exploration", N4090)),"space exploration",ISNUMBER(SEARCH("technology/wearables", N4090)),"wearables",ISNUMBER(SEARCH("technology/web", N4090)),"web",ISNUMBER(SEARCH("theater/musical", N4090)),"musical",ISNUMBER(SEARCH("theater/plays", N4090)),"plays",ISNUMBER(SEARCH("theater/spaces", N4090)),"spaces")</f>
        <v>plays</v>
      </c>
      <c r="S4090" s="6">
        <f t="shared" si="318"/>
        <v>41990.612546296295</v>
      </c>
      <c r="T4090" s="6">
        <f t="shared" si="319"/>
        <v>42020.434722222228</v>
      </c>
    </row>
    <row r="4091" spans="1:20" ht="48" hidden="1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tr">
        <f t="shared" si="317"/>
        <v>theater</v>
      </c>
      <c r="R4091" t="str" cm="1">
        <f t="array" ref="R4091">_xlfn.IFS(ISNUMBER(SEARCH("film &amp; video/television", N4091)),"television",ISNUMBER(SEARCH("film &amp; video/animation", N4091)),"animation",ISNUMBER(SEARCH("film &amp; video/documentary", N4091)),"documentary",ISNUMBER(SEARCH("film &amp; video/drama", N4091)),"drama",ISNUMBER(SEARCH("film &amp; video/science fiction", N4091)),"science fiction",ISNUMBER(SEARCH("film &amp; video/shorts", N4091)),"shorts",ISNUMBER(SEARCH("food/food trucks", N4091)),"food trucks",ISNUMBER(SEARCH("food/restaurants", N4091)),"restaurants",ISNUMBER(SEARCH("food/small batch", N4091)),"small batch",ISNUMBER(SEARCH("games/mobile games", N4091)),"mobile games",ISNUMBER(SEARCH("games/tabletop games", N4091)),"tabletop games",ISNUMBER(SEARCH("games/video games", N4091)),"video games",ISNUMBER(SEARCH("music/classical music", N4091)),"classical music",ISNUMBER(SEARCH("music/electronic music", N4091)),"electronic music",ISNUMBER(SEARCH("music/faith", N4091)),"faith",ISNUMBER(SEARCH("music/indie rock", N4091)),"indie rock",ISNUMBER(SEARCH("music/jazz", N4091)),"jazz",ISNUMBER(SEARCH("music/metal", N4091)),"metal",ISNUMBER(SEARCH("music/pop", N4091)),"pop",ISNUMBER(SEARCH("music/rock", N4091)),"rock",ISNUMBER(SEARCH("music/world music", N4091)),"world music",ISNUMBER(SEARCH("journalism/audio", N4091)),"audio",ISNUMBER(SEARCH("photography/nature", N4091)),"nature",ISNUMBER(SEARCH("photography/people", N4091)),"people",ISNUMBER(SEARCH("photography/photobooks", N4091)),"photobooks",ISNUMBER(SEARCH("photography/places", N4091)),"places",ISNUMBER(SEARCH("publishing/art books", N4091)),"art books",ISNUMBER(SEARCH("publishing/children's books", N4091)),"children's books",ISNUMBER(SEARCH("publishing/fiction", N4091)),"fiction",ISNUMBER(SEARCH("publishing/nonfiction", N4091)),"nonfiction",ISNUMBER(SEARCH("publishing/radio &amp; podcasts", N4091)),"radio &amp; podcasts",ISNUMBER(SEARCH("publishing/translations", N4091)),"translations",ISNUMBER(SEARCH("technology/gadgets", N4091)),"gadgets",ISNUMBER(SEARCH("technology/hardware", N4091)),"hardware",ISNUMBER(SEARCH("technology/makerspaces", N4091)),"makerspaces",ISNUMBER(SEARCH("technology/space exploration", N4091)),"space exploration",ISNUMBER(SEARCH("technology/wearables", N4091)),"wearables",ISNUMBER(SEARCH("technology/web", N4091)),"web",ISNUMBER(SEARCH("theater/musical", N4091)),"musical",ISNUMBER(SEARCH("theater/plays", N4091)),"plays",ISNUMBER(SEARCH("theater/spaces", N4091)),"spaces")</f>
        <v>plays</v>
      </c>
      <c r="S4091" s="6">
        <f t="shared" si="318"/>
        <v>42122.732499999998</v>
      </c>
      <c r="T4091" s="6">
        <f t="shared" si="319"/>
        <v>42155.732638888891</v>
      </c>
    </row>
    <row r="4092" spans="1:20" ht="48" hidden="1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tr">
        <f t="shared" si="317"/>
        <v>theater</v>
      </c>
      <c r="R4092" t="str" cm="1">
        <f t="array" ref="R4092">_xlfn.IFS(ISNUMBER(SEARCH("film &amp; video/television", N4092)),"television",ISNUMBER(SEARCH("film &amp; video/animation", N4092)),"animation",ISNUMBER(SEARCH("film &amp; video/documentary", N4092)),"documentary",ISNUMBER(SEARCH("film &amp; video/drama", N4092)),"drama",ISNUMBER(SEARCH("film &amp; video/science fiction", N4092)),"science fiction",ISNUMBER(SEARCH("film &amp; video/shorts", N4092)),"shorts",ISNUMBER(SEARCH("food/food trucks", N4092)),"food trucks",ISNUMBER(SEARCH("food/restaurants", N4092)),"restaurants",ISNUMBER(SEARCH("food/small batch", N4092)),"small batch",ISNUMBER(SEARCH("games/mobile games", N4092)),"mobile games",ISNUMBER(SEARCH("games/tabletop games", N4092)),"tabletop games",ISNUMBER(SEARCH("games/video games", N4092)),"video games",ISNUMBER(SEARCH("music/classical music", N4092)),"classical music",ISNUMBER(SEARCH("music/electronic music", N4092)),"electronic music",ISNUMBER(SEARCH("music/faith", N4092)),"faith",ISNUMBER(SEARCH("music/indie rock", N4092)),"indie rock",ISNUMBER(SEARCH("music/jazz", N4092)),"jazz",ISNUMBER(SEARCH("music/metal", N4092)),"metal",ISNUMBER(SEARCH("music/pop", N4092)),"pop",ISNUMBER(SEARCH("music/rock", N4092)),"rock",ISNUMBER(SEARCH("music/world music", N4092)),"world music",ISNUMBER(SEARCH("journalism/audio", N4092)),"audio",ISNUMBER(SEARCH("photography/nature", N4092)),"nature",ISNUMBER(SEARCH("photography/people", N4092)),"people",ISNUMBER(SEARCH("photography/photobooks", N4092)),"photobooks",ISNUMBER(SEARCH("photography/places", N4092)),"places",ISNUMBER(SEARCH("publishing/art books", N4092)),"art books",ISNUMBER(SEARCH("publishing/children's books", N4092)),"children's books",ISNUMBER(SEARCH("publishing/fiction", N4092)),"fiction",ISNUMBER(SEARCH("publishing/nonfiction", N4092)),"nonfiction",ISNUMBER(SEARCH("publishing/radio &amp; podcasts", N4092)),"radio &amp; podcasts",ISNUMBER(SEARCH("publishing/translations", N4092)),"translations",ISNUMBER(SEARCH("technology/gadgets", N4092)),"gadgets",ISNUMBER(SEARCH("technology/hardware", N4092)),"hardware",ISNUMBER(SEARCH("technology/makerspaces", N4092)),"makerspaces",ISNUMBER(SEARCH("technology/space exploration", N4092)),"space exploration",ISNUMBER(SEARCH("technology/wearables", N4092)),"wearables",ISNUMBER(SEARCH("technology/web", N4092)),"web",ISNUMBER(SEARCH("theater/musical", N4092)),"musical",ISNUMBER(SEARCH("theater/plays", N4092)),"plays",ISNUMBER(SEARCH("theater/spaces", N4092)),"spaces")</f>
        <v>plays</v>
      </c>
      <c r="S4092" s="6">
        <f t="shared" si="318"/>
        <v>42209.67288194444</v>
      </c>
      <c r="T4092" s="6">
        <f t="shared" si="319"/>
        <v>42223.625</v>
      </c>
    </row>
    <row r="4093" spans="1:20" ht="48" hidden="1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tr">
        <f t="shared" si="317"/>
        <v>theater</v>
      </c>
      <c r="R4093" t="str" cm="1">
        <f t="array" ref="R4093">_xlfn.IFS(ISNUMBER(SEARCH("film &amp; video/television", N4093)),"television",ISNUMBER(SEARCH("film &amp; video/animation", N4093)),"animation",ISNUMBER(SEARCH("film &amp; video/documentary", N4093)),"documentary",ISNUMBER(SEARCH("film &amp; video/drama", N4093)),"drama",ISNUMBER(SEARCH("film &amp; video/science fiction", N4093)),"science fiction",ISNUMBER(SEARCH("film &amp; video/shorts", N4093)),"shorts",ISNUMBER(SEARCH("food/food trucks", N4093)),"food trucks",ISNUMBER(SEARCH("food/restaurants", N4093)),"restaurants",ISNUMBER(SEARCH("food/small batch", N4093)),"small batch",ISNUMBER(SEARCH("games/mobile games", N4093)),"mobile games",ISNUMBER(SEARCH("games/tabletop games", N4093)),"tabletop games",ISNUMBER(SEARCH("games/video games", N4093)),"video games",ISNUMBER(SEARCH("music/classical music", N4093)),"classical music",ISNUMBER(SEARCH("music/electronic music", N4093)),"electronic music",ISNUMBER(SEARCH("music/faith", N4093)),"faith",ISNUMBER(SEARCH("music/indie rock", N4093)),"indie rock",ISNUMBER(SEARCH("music/jazz", N4093)),"jazz",ISNUMBER(SEARCH("music/metal", N4093)),"metal",ISNUMBER(SEARCH("music/pop", N4093)),"pop",ISNUMBER(SEARCH("music/rock", N4093)),"rock",ISNUMBER(SEARCH("music/world music", N4093)),"world music",ISNUMBER(SEARCH("journalism/audio", N4093)),"audio",ISNUMBER(SEARCH("photography/nature", N4093)),"nature",ISNUMBER(SEARCH("photography/people", N4093)),"people",ISNUMBER(SEARCH("photography/photobooks", N4093)),"photobooks",ISNUMBER(SEARCH("photography/places", N4093)),"places",ISNUMBER(SEARCH("publishing/art books", N4093)),"art books",ISNUMBER(SEARCH("publishing/children's books", N4093)),"children's books",ISNUMBER(SEARCH("publishing/fiction", N4093)),"fiction",ISNUMBER(SEARCH("publishing/nonfiction", N4093)),"nonfiction",ISNUMBER(SEARCH("publishing/radio &amp; podcasts", N4093)),"radio &amp; podcasts",ISNUMBER(SEARCH("publishing/translations", N4093)),"translations",ISNUMBER(SEARCH("technology/gadgets", N4093)),"gadgets",ISNUMBER(SEARCH("technology/hardware", N4093)),"hardware",ISNUMBER(SEARCH("technology/makerspaces", N4093)),"makerspaces",ISNUMBER(SEARCH("technology/space exploration", N4093)),"space exploration",ISNUMBER(SEARCH("technology/wearables", N4093)),"wearables",ISNUMBER(SEARCH("technology/web", N4093)),"web",ISNUMBER(SEARCH("theater/musical", N4093)),"musical",ISNUMBER(SEARCH("theater/plays", N4093)),"plays",ISNUMBER(SEARCH("theater/spaces", N4093)),"spaces")</f>
        <v>plays</v>
      </c>
      <c r="S4093" s="6">
        <f t="shared" si="318"/>
        <v>41990.506377314814</v>
      </c>
      <c r="T4093" s="6">
        <f t="shared" si="319"/>
        <v>42020.506377314814</v>
      </c>
    </row>
    <row r="4094" spans="1:20" ht="48" hidden="1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tr">
        <f t="shared" si="317"/>
        <v>theater</v>
      </c>
      <c r="R4094" t="str" cm="1">
        <f t="array" ref="R4094">_xlfn.IFS(ISNUMBER(SEARCH("film &amp; video/television", N4094)),"television",ISNUMBER(SEARCH("film &amp; video/animation", N4094)),"animation",ISNUMBER(SEARCH("film &amp; video/documentary", N4094)),"documentary",ISNUMBER(SEARCH("film &amp; video/drama", N4094)),"drama",ISNUMBER(SEARCH("film &amp; video/science fiction", N4094)),"science fiction",ISNUMBER(SEARCH("film &amp; video/shorts", N4094)),"shorts",ISNUMBER(SEARCH("food/food trucks", N4094)),"food trucks",ISNUMBER(SEARCH("food/restaurants", N4094)),"restaurants",ISNUMBER(SEARCH("food/small batch", N4094)),"small batch",ISNUMBER(SEARCH("games/mobile games", N4094)),"mobile games",ISNUMBER(SEARCH("games/tabletop games", N4094)),"tabletop games",ISNUMBER(SEARCH("games/video games", N4094)),"video games",ISNUMBER(SEARCH("music/classical music", N4094)),"classical music",ISNUMBER(SEARCH("music/electronic music", N4094)),"electronic music",ISNUMBER(SEARCH("music/faith", N4094)),"faith",ISNUMBER(SEARCH("music/indie rock", N4094)),"indie rock",ISNUMBER(SEARCH("music/jazz", N4094)),"jazz",ISNUMBER(SEARCH("music/metal", N4094)),"metal",ISNUMBER(SEARCH("music/pop", N4094)),"pop",ISNUMBER(SEARCH("music/rock", N4094)),"rock",ISNUMBER(SEARCH("music/world music", N4094)),"world music",ISNUMBER(SEARCH("journalism/audio", N4094)),"audio",ISNUMBER(SEARCH("photography/nature", N4094)),"nature",ISNUMBER(SEARCH("photography/people", N4094)),"people",ISNUMBER(SEARCH("photography/photobooks", N4094)),"photobooks",ISNUMBER(SEARCH("photography/places", N4094)),"places",ISNUMBER(SEARCH("publishing/art books", N4094)),"art books",ISNUMBER(SEARCH("publishing/children's books", N4094)),"children's books",ISNUMBER(SEARCH("publishing/fiction", N4094)),"fiction",ISNUMBER(SEARCH("publishing/nonfiction", N4094)),"nonfiction",ISNUMBER(SEARCH("publishing/radio &amp; podcasts", N4094)),"radio &amp; podcasts",ISNUMBER(SEARCH("publishing/translations", N4094)),"translations",ISNUMBER(SEARCH("technology/gadgets", N4094)),"gadgets",ISNUMBER(SEARCH("technology/hardware", N4094)),"hardware",ISNUMBER(SEARCH("technology/makerspaces", N4094)),"makerspaces",ISNUMBER(SEARCH("technology/space exploration", N4094)),"space exploration",ISNUMBER(SEARCH("technology/wearables", N4094)),"wearables",ISNUMBER(SEARCH("technology/web", N4094)),"web",ISNUMBER(SEARCH("theater/musical", N4094)),"musical",ISNUMBER(SEARCH("theater/plays", N4094)),"plays",ISNUMBER(SEARCH("theater/spaces", N4094)),"spaces")</f>
        <v>plays</v>
      </c>
      <c r="S4094" s="6">
        <f t="shared" si="318"/>
        <v>42039.194988425923</v>
      </c>
      <c r="T4094" s="6">
        <f t="shared" si="319"/>
        <v>42099.153321759266</v>
      </c>
    </row>
    <row r="4095" spans="1:20" ht="48" hidden="1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tr">
        <f t="shared" si="317"/>
        <v>theater</v>
      </c>
      <c r="R4095" t="str" cm="1">
        <f t="array" ref="R4095">_xlfn.IFS(ISNUMBER(SEARCH("film &amp; video/television", N4095)),"television",ISNUMBER(SEARCH("film &amp; video/animation", N4095)),"animation",ISNUMBER(SEARCH("film &amp; video/documentary", N4095)),"documentary",ISNUMBER(SEARCH("film &amp; video/drama", N4095)),"drama",ISNUMBER(SEARCH("film &amp; video/science fiction", N4095)),"science fiction",ISNUMBER(SEARCH("film &amp; video/shorts", N4095)),"shorts",ISNUMBER(SEARCH("food/food trucks", N4095)),"food trucks",ISNUMBER(SEARCH("food/restaurants", N4095)),"restaurants",ISNUMBER(SEARCH("food/small batch", N4095)),"small batch",ISNUMBER(SEARCH("games/mobile games", N4095)),"mobile games",ISNUMBER(SEARCH("games/tabletop games", N4095)),"tabletop games",ISNUMBER(SEARCH("games/video games", N4095)),"video games",ISNUMBER(SEARCH("music/classical music", N4095)),"classical music",ISNUMBER(SEARCH("music/electronic music", N4095)),"electronic music",ISNUMBER(SEARCH("music/faith", N4095)),"faith",ISNUMBER(SEARCH("music/indie rock", N4095)),"indie rock",ISNUMBER(SEARCH("music/jazz", N4095)),"jazz",ISNUMBER(SEARCH("music/metal", N4095)),"metal",ISNUMBER(SEARCH("music/pop", N4095)),"pop",ISNUMBER(SEARCH("music/rock", N4095)),"rock",ISNUMBER(SEARCH("music/world music", N4095)),"world music",ISNUMBER(SEARCH("journalism/audio", N4095)),"audio",ISNUMBER(SEARCH("photography/nature", N4095)),"nature",ISNUMBER(SEARCH("photography/people", N4095)),"people",ISNUMBER(SEARCH("photography/photobooks", N4095)),"photobooks",ISNUMBER(SEARCH("photography/places", N4095)),"places",ISNUMBER(SEARCH("publishing/art books", N4095)),"art books",ISNUMBER(SEARCH("publishing/children's books", N4095)),"children's books",ISNUMBER(SEARCH("publishing/fiction", N4095)),"fiction",ISNUMBER(SEARCH("publishing/nonfiction", N4095)),"nonfiction",ISNUMBER(SEARCH("publishing/radio &amp; podcasts", N4095)),"radio &amp; podcasts",ISNUMBER(SEARCH("publishing/translations", N4095)),"translations",ISNUMBER(SEARCH("technology/gadgets", N4095)),"gadgets",ISNUMBER(SEARCH("technology/hardware", N4095)),"hardware",ISNUMBER(SEARCH("technology/makerspaces", N4095)),"makerspaces",ISNUMBER(SEARCH("technology/space exploration", N4095)),"space exploration",ISNUMBER(SEARCH("technology/wearables", N4095)),"wearables",ISNUMBER(SEARCH("technology/web", N4095)),"web",ISNUMBER(SEARCH("theater/musical", N4095)),"musical",ISNUMBER(SEARCH("theater/plays", N4095)),"plays",ISNUMBER(SEARCH("theater/spaces", N4095)),"spaces")</f>
        <v>plays</v>
      </c>
      <c r="S4095" s="6">
        <f t="shared" si="318"/>
        <v>42178.815891203703</v>
      </c>
      <c r="T4095" s="6">
        <f t="shared" si="319"/>
        <v>42238.815891203703</v>
      </c>
    </row>
    <row r="4096" spans="1:20" ht="48" hidden="1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tr">
        <f t="shared" si="317"/>
        <v>theater</v>
      </c>
      <c r="R4096" t="str" cm="1">
        <f t="array" ref="R4096">_xlfn.IFS(ISNUMBER(SEARCH("film &amp; video/television", N4096)),"television",ISNUMBER(SEARCH("film &amp; video/animation", N4096)),"animation",ISNUMBER(SEARCH("film &amp; video/documentary", N4096)),"documentary",ISNUMBER(SEARCH("film &amp; video/drama", N4096)),"drama",ISNUMBER(SEARCH("film &amp; video/science fiction", N4096)),"science fiction",ISNUMBER(SEARCH("film &amp; video/shorts", N4096)),"shorts",ISNUMBER(SEARCH("food/food trucks", N4096)),"food trucks",ISNUMBER(SEARCH("food/restaurants", N4096)),"restaurants",ISNUMBER(SEARCH("food/small batch", N4096)),"small batch",ISNUMBER(SEARCH("games/mobile games", N4096)),"mobile games",ISNUMBER(SEARCH("games/tabletop games", N4096)),"tabletop games",ISNUMBER(SEARCH("games/video games", N4096)),"video games",ISNUMBER(SEARCH("music/classical music", N4096)),"classical music",ISNUMBER(SEARCH("music/electronic music", N4096)),"electronic music",ISNUMBER(SEARCH("music/faith", N4096)),"faith",ISNUMBER(SEARCH("music/indie rock", N4096)),"indie rock",ISNUMBER(SEARCH("music/jazz", N4096)),"jazz",ISNUMBER(SEARCH("music/metal", N4096)),"metal",ISNUMBER(SEARCH("music/pop", N4096)),"pop",ISNUMBER(SEARCH("music/rock", N4096)),"rock",ISNUMBER(SEARCH("music/world music", N4096)),"world music",ISNUMBER(SEARCH("journalism/audio", N4096)),"audio",ISNUMBER(SEARCH("photography/nature", N4096)),"nature",ISNUMBER(SEARCH("photography/people", N4096)),"people",ISNUMBER(SEARCH("photography/photobooks", N4096)),"photobooks",ISNUMBER(SEARCH("photography/places", N4096)),"places",ISNUMBER(SEARCH("publishing/art books", N4096)),"art books",ISNUMBER(SEARCH("publishing/children's books", N4096)),"children's books",ISNUMBER(SEARCH("publishing/fiction", N4096)),"fiction",ISNUMBER(SEARCH("publishing/nonfiction", N4096)),"nonfiction",ISNUMBER(SEARCH("publishing/radio &amp; podcasts", N4096)),"radio &amp; podcasts",ISNUMBER(SEARCH("publishing/translations", N4096)),"translations",ISNUMBER(SEARCH("technology/gadgets", N4096)),"gadgets",ISNUMBER(SEARCH("technology/hardware", N4096)),"hardware",ISNUMBER(SEARCH("technology/makerspaces", N4096)),"makerspaces",ISNUMBER(SEARCH("technology/space exploration", N4096)),"space exploration",ISNUMBER(SEARCH("technology/wearables", N4096)),"wearables",ISNUMBER(SEARCH("technology/web", N4096)),"web",ISNUMBER(SEARCH("theater/musical", N4096)),"musical",ISNUMBER(SEARCH("theater/plays", N4096)),"plays",ISNUMBER(SEARCH("theater/spaces", N4096)),"spaces")</f>
        <v>plays</v>
      </c>
      <c r="S4096" s="6">
        <f t="shared" si="318"/>
        <v>41890.086805555555</v>
      </c>
      <c r="T4096" s="6">
        <f t="shared" si="319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tr">
        <f t="shared" si="317"/>
        <v>theater</v>
      </c>
      <c r="R4097" t="str" cm="1">
        <f t="array" ref="R4097">_xlfn.IFS(ISNUMBER(SEARCH("film &amp; video/television", N4097)),"television",ISNUMBER(SEARCH("film &amp; video/animation", N4097)),"animation",ISNUMBER(SEARCH("film &amp; video/documentary", N4097)),"documentary",ISNUMBER(SEARCH("film &amp; video/drama", N4097)),"drama",ISNUMBER(SEARCH("film &amp; video/science fiction", N4097)),"science fiction",ISNUMBER(SEARCH("film &amp; video/shorts", N4097)),"shorts",ISNUMBER(SEARCH("food/food trucks", N4097)),"food trucks",ISNUMBER(SEARCH("food/restaurants", N4097)),"restaurants",ISNUMBER(SEARCH("food/small batch", N4097)),"small batch",ISNUMBER(SEARCH("games/mobile games", N4097)),"mobile games",ISNUMBER(SEARCH("games/tabletop games", N4097)),"tabletop games",ISNUMBER(SEARCH("games/video games", N4097)),"video games",ISNUMBER(SEARCH("music/classical music", N4097)),"classical music",ISNUMBER(SEARCH("music/electronic music", N4097)),"electronic music",ISNUMBER(SEARCH("music/faith", N4097)),"faith",ISNUMBER(SEARCH("music/indie rock", N4097)),"indie rock",ISNUMBER(SEARCH("music/jazz", N4097)),"jazz",ISNUMBER(SEARCH("music/metal", N4097)),"metal",ISNUMBER(SEARCH("music/pop", N4097)),"pop",ISNUMBER(SEARCH("music/rock", N4097)),"rock",ISNUMBER(SEARCH("music/world music", N4097)),"world music",ISNUMBER(SEARCH("journalism/audio", N4097)),"audio",ISNUMBER(SEARCH("photography/nature", N4097)),"nature",ISNUMBER(SEARCH("photography/people", N4097)),"people",ISNUMBER(SEARCH("photography/photobooks", N4097)),"photobooks",ISNUMBER(SEARCH("photography/places", N4097)),"places",ISNUMBER(SEARCH("publishing/art books", N4097)),"art books",ISNUMBER(SEARCH("publishing/children's books", N4097)),"children's books",ISNUMBER(SEARCH("publishing/fiction", N4097)),"fiction",ISNUMBER(SEARCH("publishing/nonfiction", N4097)),"nonfiction",ISNUMBER(SEARCH("publishing/radio &amp; podcasts", N4097)),"radio &amp; podcasts",ISNUMBER(SEARCH("publishing/translations", N4097)),"translations",ISNUMBER(SEARCH("technology/gadgets", N4097)),"gadgets",ISNUMBER(SEARCH("technology/hardware", N4097)),"hardware",ISNUMBER(SEARCH("technology/makerspaces", N4097)),"makerspaces",ISNUMBER(SEARCH("technology/space exploration", N4097)),"space exploration",ISNUMBER(SEARCH("technology/wearables", N4097)),"wearables",ISNUMBER(SEARCH("technology/web", N4097)),"web",ISNUMBER(SEARCH("theater/musical", N4097)),"musical",ISNUMBER(SEARCH("theater/plays", N4097)),"plays",ISNUMBER(SEARCH("theater/spaces", N4097)),"spaces")</f>
        <v>plays</v>
      </c>
      <c r="S4097" s="6">
        <f t="shared" si="318"/>
        <v>42693.031828703708</v>
      </c>
      <c r="T4097" s="6">
        <f t="shared" si="319"/>
        <v>42723.031828703708</v>
      </c>
    </row>
    <row r="4098" spans="1:20" ht="48" hidden="1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tr">
        <f t="shared" si="317"/>
        <v>theater</v>
      </c>
      <c r="R4098" t="str" cm="1">
        <f t="array" ref="R4098">_xlfn.IFS(ISNUMBER(SEARCH("film &amp; video/television", N4098)),"television",ISNUMBER(SEARCH("film &amp; video/animation", N4098)),"animation",ISNUMBER(SEARCH("film &amp; video/documentary", N4098)),"documentary",ISNUMBER(SEARCH("film &amp; video/drama", N4098)),"drama",ISNUMBER(SEARCH("film &amp; video/science fiction", N4098)),"science fiction",ISNUMBER(SEARCH("film &amp; video/shorts", N4098)),"shorts",ISNUMBER(SEARCH("food/food trucks", N4098)),"food trucks",ISNUMBER(SEARCH("food/restaurants", N4098)),"restaurants",ISNUMBER(SEARCH("food/small batch", N4098)),"small batch",ISNUMBER(SEARCH("games/mobile games", N4098)),"mobile games",ISNUMBER(SEARCH("games/tabletop games", N4098)),"tabletop games",ISNUMBER(SEARCH("games/video games", N4098)),"video games",ISNUMBER(SEARCH("music/classical music", N4098)),"classical music",ISNUMBER(SEARCH("music/electronic music", N4098)),"electronic music",ISNUMBER(SEARCH("music/faith", N4098)),"faith",ISNUMBER(SEARCH("music/indie rock", N4098)),"indie rock",ISNUMBER(SEARCH("music/jazz", N4098)),"jazz",ISNUMBER(SEARCH("music/metal", N4098)),"metal",ISNUMBER(SEARCH("music/pop", N4098)),"pop",ISNUMBER(SEARCH("music/rock", N4098)),"rock",ISNUMBER(SEARCH("music/world music", N4098)),"world music",ISNUMBER(SEARCH("journalism/audio", N4098)),"audio",ISNUMBER(SEARCH("photography/nature", N4098)),"nature",ISNUMBER(SEARCH("photography/people", N4098)),"people",ISNUMBER(SEARCH("photography/photobooks", N4098)),"photobooks",ISNUMBER(SEARCH("photography/places", N4098)),"places",ISNUMBER(SEARCH("publishing/art books", N4098)),"art books",ISNUMBER(SEARCH("publishing/children's books", N4098)),"children's books",ISNUMBER(SEARCH("publishing/fiction", N4098)),"fiction",ISNUMBER(SEARCH("publishing/nonfiction", N4098)),"nonfiction",ISNUMBER(SEARCH("publishing/radio &amp; podcasts", N4098)),"radio &amp; podcasts",ISNUMBER(SEARCH("publishing/translations", N4098)),"translations",ISNUMBER(SEARCH("technology/gadgets", N4098)),"gadgets",ISNUMBER(SEARCH("technology/hardware", N4098)),"hardware",ISNUMBER(SEARCH("technology/makerspaces", N4098)),"makerspaces",ISNUMBER(SEARCH("technology/space exploration", N4098)),"space exploration",ISNUMBER(SEARCH("technology/wearables", N4098)),"wearables",ISNUMBER(SEARCH("technology/web", N4098)),"web",ISNUMBER(SEARCH("theater/musical", N4098)),"musical",ISNUMBER(SEARCH("theater/plays", N4098)),"plays",ISNUMBER(SEARCH("theater/spaces", N4098)),"spaces")</f>
        <v>plays</v>
      </c>
      <c r="S4098" s="6">
        <f t="shared" si="318"/>
        <v>42750.530312499999</v>
      </c>
      <c r="T4098" s="6">
        <f t="shared" si="319"/>
        <v>42794.368749999994</v>
      </c>
    </row>
    <row r="4099" spans="1:20" ht="48" hidden="1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(E4099/D4099)*100</f>
        <v>0</v>
      </c>
      <c r="P4099">
        <v>0</v>
      </c>
      <c r="Q4099" t="str">
        <f t="shared" ref="Q4099:Q4115" si="321">_xlfn.IFS(ISNUMBER(SEARCH("film &amp; video", N4099)),"film &amp; video",ISNUMBER(SEARCH("food", N4099)),"food",ISNUMBER(SEARCH("games", N4099)),"games",ISNUMBER(SEARCH("journalism", N4099)),"journalism",ISNUMBER(SEARCH("music", N4099)),"music",ISNUMBER(SEARCH("photography", N4099)),"photography",ISNUMBER(SEARCH("publishing", N4099)),"publishing",ISNUMBER(SEARCH("technology", N4099)),"technology",ISNUMBER(SEARCH("theater", N4099)),"theater")</f>
        <v>theater</v>
      </c>
      <c r="R4099" t="str" cm="1">
        <f t="array" ref="R4099">_xlfn.IFS(ISNUMBER(SEARCH("film &amp; video/television", N4099)),"television",ISNUMBER(SEARCH("film &amp; video/animation", N4099)),"animation",ISNUMBER(SEARCH("film &amp; video/documentary", N4099)),"documentary",ISNUMBER(SEARCH("film &amp; video/drama", N4099)),"drama",ISNUMBER(SEARCH("film &amp; video/science fiction", N4099)),"science fiction",ISNUMBER(SEARCH("film &amp; video/shorts", N4099)),"shorts",ISNUMBER(SEARCH("food/food trucks", N4099)),"food trucks",ISNUMBER(SEARCH("food/restaurants", N4099)),"restaurants",ISNUMBER(SEARCH("food/small batch", N4099)),"small batch",ISNUMBER(SEARCH("games/mobile games", N4099)),"mobile games",ISNUMBER(SEARCH("games/tabletop games", N4099)),"tabletop games",ISNUMBER(SEARCH("games/video games", N4099)),"video games",ISNUMBER(SEARCH("music/classical music", N4099)),"classical music",ISNUMBER(SEARCH("music/electronic music", N4099)),"electronic music",ISNUMBER(SEARCH("music/faith", N4099)),"faith",ISNUMBER(SEARCH("music/indie rock", N4099)),"indie rock",ISNUMBER(SEARCH("music/jazz", N4099)),"jazz",ISNUMBER(SEARCH("music/metal", N4099)),"metal",ISNUMBER(SEARCH("music/pop", N4099)),"pop",ISNUMBER(SEARCH("music/rock", N4099)),"rock",ISNUMBER(SEARCH("music/world music", N4099)),"world music",ISNUMBER(SEARCH("journalism/audio", N4099)),"audio",ISNUMBER(SEARCH("photography/nature", N4099)),"nature",ISNUMBER(SEARCH("photography/people", N4099)),"people",ISNUMBER(SEARCH("photography/photobooks", N4099)),"photobooks",ISNUMBER(SEARCH("photography/places", N4099)),"places",ISNUMBER(SEARCH("publishing/art books", N4099)),"art books",ISNUMBER(SEARCH("publishing/children's books", N4099)),"children's books",ISNUMBER(SEARCH("publishing/fiction", N4099)),"fiction",ISNUMBER(SEARCH("publishing/nonfiction", N4099)),"nonfiction",ISNUMBER(SEARCH("publishing/radio &amp; podcasts", N4099)),"radio &amp; podcasts",ISNUMBER(SEARCH("publishing/translations", N4099)),"translations",ISNUMBER(SEARCH("technology/gadgets", N4099)),"gadgets",ISNUMBER(SEARCH("technology/hardware", N4099)),"hardware",ISNUMBER(SEARCH("technology/makerspaces", N4099)),"makerspaces",ISNUMBER(SEARCH("technology/space exploration", N4099)),"space exploration",ISNUMBER(SEARCH("technology/wearables", N4099)),"wearables",ISNUMBER(SEARCH("technology/web", N4099)),"web",ISNUMBER(SEARCH("theater/musical", N4099)),"musical",ISNUMBER(SEARCH("theater/plays", N4099)),"plays",ISNUMBER(SEARCH("theater/spaces", N4099)),"spaces")</f>
        <v>plays</v>
      </c>
      <c r="S4099" s="6">
        <f t="shared" ref="S4099:S4115" si="322">(((J4099/60)/60)/24)+DATE(1970,1,1)</f>
        <v>42344.824502314819</v>
      </c>
      <c r="T4099" s="6">
        <f t="shared" ref="T4099:T4115" si="323">(((I4099/60)/60)/24)+DATE(1970,1,1)</f>
        <v>42400.996527777781</v>
      </c>
    </row>
    <row r="4100" spans="1:20" ht="48" hidden="1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v>0</v>
      </c>
      <c r="Q4100" t="str">
        <f t="shared" si="321"/>
        <v>theater</v>
      </c>
      <c r="R4100" t="str" cm="1">
        <f t="array" ref="R4100">_xlfn.IFS(ISNUMBER(SEARCH("film &amp; video/television", N4100)),"television",ISNUMBER(SEARCH("film &amp; video/animation", N4100)),"animation",ISNUMBER(SEARCH("film &amp; video/documentary", N4100)),"documentary",ISNUMBER(SEARCH("film &amp; video/drama", N4100)),"drama",ISNUMBER(SEARCH("film &amp; video/science fiction", N4100)),"science fiction",ISNUMBER(SEARCH("film &amp; video/shorts", N4100)),"shorts",ISNUMBER(SEARCH("food/food trucks", N4100)),"food trucks",ISNUMBER(SEARCH("food/restaurants", N4100)),"restaurants",ISNUMBER(SEARCH("food/small batch", N4100)),"small batch",ISNUMBER(SEARCH("games/mobile games", N4100)),"mobile games",ISNUMBER(SEARCH("games/tabletop games", N4100)),"tabletop games",ISNUMBER(SEARCH("games/video games", N4100)),"video games",ISNUMBER(SEARCH("music/classical music", N4100)),"classical music",ISNUMBER(SEARCH("music/electronic music", N4100)),"electronic music",ISNUMBER(SEARCH("music/faith", N4100)),"faith",ISNUMBER(SEARCH("music/indie rock", N4100)),"indie rock",ISNUMBER(SEARCH("music/jazz", N4100)),"jazz",ISNUMBER(SEARCH("music/metal", N4100)),"metal",ISNUMBER(SEARCH("music/pop", N4100)),"pop",ISNUMBER(SEARCH("music/rock", N4100)),"rock",ISNUMBER(SEARCH("music/world music", N4100)),"world music",ISNUMBER(SEARCH("journalism/audio", N4100)),"audio",ISNUMBER(SEARCH("photography/nature", N4100)),"nature",ISNUMBER(SEARCH("photography/people", N4100)),"people",ISNUMBER(SEARCH("photography/photobooks", N4100)),"photobooks",ISNUMBER(SEARCH("photography/places", N4100)),"places",ISNUMBER(SEARCH("publishing/art books", N4100)),"art books",ISNUMBER(SEARCH("publishing/children's books", N4100)),"children's books",ISNUMBER(SEARCH("publishing/fiction", N4100)),"fiction",ISNUMBER(SEARCH("publishing/nonfiction", N4100)),"nonfiction",ISNUMBER(SEARCH("publishing/radio &amp; podcasts", N4100)),"radio &amp; podcasts",ISNUMBER(SEARCH("publishing/translations", N4100)),"translations",ISNUMBER(SEARCH("technology/gadgets", N4100)),"gadgets",ISNUMBER(SEARCH("technology/hardware", N4100)),"hardware",ISNUMBER(SEARCH("technology/makerspaces", N4100)),"makerspaces",ISNUMBER(SEARCH("technology/space exploration", N4100)),"space exploration",ISNUMBER(SEARCH("technology/wearables", N4100)),"wearables",ISNUMBER(SEARCH("technology/web", N4100)),"web",ISNUMBER(SEARCH("theater/musical", N4100)),"musical",ISNUMBER(SEARCH("theater/plays", N4100)),"plays",ISNUMBER(SEARCH("theater/spaces", N4100)),"spaces")</f>
        <v>plays</v>
      </c>
      <c r="S4100" s="6">
        <f t="shared" si="322"/>
        <v>42495.722187499996</v>
      </c>
      <c r="T4100" s="6">
        <f t="shared" si="323"/>
        <v>42525.722187499996</v>
      </c>
    </row>
    <row r="4101" spans="1:20" ht="48" hidden="1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ref="P4101:P4115" si="324">(E4101/L4101)</f>
        <v>50</v>
      </c>
      <c r="Q4101" t="str">
        <f t="shared" si="321"/>
        <v>theater</v>
      </c>
      <c r="R4101" t="str" cm="1">
        <f t="array" ref="R4101">_xlfn.IFS(ISNUMBER(SEARCH("film &amp; video/television", N4101)),"television",ISNUMBER(SEARCH("film &amp; video/animation", N4101)),"animation",ISNUMBER(SEARCH("film &amp; video/documentary", N4101)),"documentary",ISNUMBER(SEARCH("film &amp; video/drama", N4101)),"drama",ISNUMBER(SEARCH("film &amp; video/science fiction", N4101)),"science fiction",ISNUMBER(SEARCH("film &amp; video/shorts", N4101)),"shorts",ISNUMBER(SEARCH("food/food trucks", N4101)),"food trucks",ISNUMBER(SEARCH("food/restaurants", N4101)),"restaurants",ISNUMBER(SEARCH("food/small batch", N4101)),"small batch",ISNUMBER(SEARCH("games/mobile games", N4101)),"mobile games",ISNUMBER(SEARCH("games/tabletop games", N4101)),"tabletop games",ISNUMBER(SEARCH("games/video games", N4101)),"video games",ISNUMBER(SEARCH("music/classical music", N4101)),"classical music",ISNUMBER(SEARCH("music/electronic music", N4101)),"electronic music",ISNUMBER(SEARCH("music/faith", N4101)),"faith",ISNUMBER(SEARCH("music/indie rock", N4101)),"indie rock",ISNUMBER(SEARCH("music/jazz", N4101)),"jazz",ISNUMBER(SEARCH("music/metal", N4101)),"metal",ISNUMBER(SEARCH("music/pop", N4101)),"pop",ISNUMBER(SEARCH("music/rock", N4101)),"rock",ISNUMBER(SEARCH("music/world music", N4101)),"world music",ISNUMBER(SEARCH("journalism/audio", N4101)),"audio",ISNUMBER(SEARCH("photography/nature", N4101)),"nature",ISNUMBER(SEARCH("photography/people", N4101)),"people",ISNUMBER(SEARCH("photography/photobooks", N4101)),"photobooks",ISNUMBER(SEARCH("photography/places", N4101)),"places",ISNUMBER(SEARCH("publishing/art books", N4101)),"art books",ISNUMBER(SEARCH("publishing/children's books", N4101)),"children's books",ISNUMBER(SEARCH("publishing/fiction", N4101)),"fiction",ISNUMBER(SEARCH("publishing/nonfiction", N4101)),"nonfiction",ISNUMBER(SEARCH("publishing/radio &amp; podcasts", N4101)),"radio &amp; podcasts",ISNUMBER(SEARCH("publishing/translations", N4101)),"translations",ISNUMBER(SEARCH("technology/gadgets", N4101)),"gadgets",ISNUMBER(SEARCH("technology/hardware", N4101)),"hardware",ISNUMBER(SEARCH("technology/makerspaces", N4101)),"makerspaces",ISNUMBER(SEARCH("technology/space exploration", N4101)),"space exploration",ISNUMBER(SEARCH("technology/wearables", N4101)),"wearables",ISNUMBER(SEARCH("technology/web", N4101)),"web",ISNUMBER(SEARCH("theater/musical", N4101)),"musical",ISNUMBER(SEARCH("theater/plays", N4101)),"plays",ISNUMBER(SEARCH("theater/spaces", N4101)),"spaces")</f>
        <v>plays</v>
      </c>
      <c r="S4101" s="6">
        <f t="shared" si="322"/>
        <v>42570.850381944445</v>
      </c>
      <c r="T4101" s="6">
        <f t="shared" si="323"/>
        <v>42615.850381944445</v>
      </c>
    </row>
    <row r="4102" spans="1:20" ht="32" hidden="1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v>0</v>
      </c>
      <c r="Q4102" t="str">
        <f t="shared" si="321"/>
        <v>theater</v>
      </c>
      <c r="R4102" t="str" cm="1">
        <f t="array" ref="R4102">_xlfn.IFS(ISNUMBER(SEARCH("film &amp; video/television", N4102)),"television",ISNUMBER(SEARCH("film &amp; video/animation", N4102)),"animation",ISNUMBER(SEARCH("film &amp; video/documentary", N4102)),"documentary",ISNUMBER(SEARCH("film &amp; video/drama", N4102)),"drama",ISNUMBER(SEARCH("film &amp; video/science fiction", N4102)),"science fiction",ISNUMBER(SEARCH("film &amp; video/shorts", N4102)),"shorts",ISNUMBER(SEARCH("food/food trucks", N4102)),"food trucks",ISNUMBER(SEARCH("food/restaurants", N4102)),"restaurants",ISNUMBER(SEARCH("food/small batch", N4102)),"small batch",ISNUMBER(SEARCH("games/mobile games", N4102)),"mobile games",ISNUMBER(SEARCH("games/tabletop games", N4102)),"tabletop games",ISNUMBER(SEARCH("games/video games", N4102)),"video games",ISNUMBER(SEARCH("music/classical music", N4102)),"classical music",ISNUMBER(SEARCH("music/electronic music", N4102)),"electronic music",ISNUMBER(SEARCH("music/faith", N4102)),"faith",ISNUMBER(SEARCH("music/indie rock", N4102)),"indie rock",ISNUMBER(SEARCH("music/jazz", N4102)),"jazz",ISNUMBER(SEARCH("music/metal", N4102)),"metal",ISNUMBER(SEARCH("music/pop", N4102)),"pop",ISNUMBER(SEARCH("music/rock", N4102)),"rock",ISNUMBER(SEARCH("music/world music", N4102)),"world music",ISNUMBER(SEARCH("journalism/audio", N4102)),"audio",ISNUMBER(SEARCH("photography/nature", N4102)),"nature",ISNUMBER(SEARCH("photography/people", N4102)),"people",ISNUMBER(SEARCH("photography/photobooks", N4102)),"photobooks",ISNUMBER(SEARCH("photography/places", N4102)),"places",ISNUMBER(SEARCH("publishing/art books", N4102)),"art books",ISNUMBER(SEARCH("publishing/children's books", N4102)),"children's books",ISNUMBER(SEARCH("publishing/fiction", N4102)),"fiction",ISNUMBER(SEARCH("publishing/nonfiction", N4102)),"nonfiction",ISNUMBER(SEARCH("publishing/radio &amp; podcasts", N4102)),"radio &amp; podcasts",ISNUMBER(SEARCH("publishing/translations", N4102)),"translations",ISNUMBER(SEARCH("technology/gadgets", N4102)),"gadgets",ISNUMBER(SEARCH("technology/hardware", N4102)),"hardware",ISNUMBER(SEARCH("technology/makerspaces", N4102)),"makerspaces",ISNUMBER(SEARCH("technology/space exploration", N4102)),"space exploration",ISNUMBER(SEARCH("technology/wearables", N4102)),"wearables",ISNUMBER(SEARCH("technology/web", N4102)),"web",ISNUMBER(SEARCH("theater/musical", N4102)),"musical",ISNUMBER(SEARCH("theater/plays", N4102)),"plays",ISNUMBER(SEARCH("theater/spaces", N4102)),"spaces")</f>
        <v>plays</v>
      </c>
      <c r="S4102" s="6">
        <f t="shared" si="322"/>
        <v>41927.124884259261</v>
      </c>
      <c r="T4102" s="6">
        <f t="shared" si="323"/>
        <v>41937.124884259261</v>
      </c>
    </row>
    <row r="4103" spans="1:20" ht="48" hidden="1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v>0</v>
      </c>
      <c r="Q4103" t="str">
        <f t="shared" si="321"/>
        <v>theater</v>
      </c>
      <c r="R4103" t="str" cm="1">
        <f t="array" ref="R4103">_xlfn.IFS(ISNUMBER(SEARCH("film &amp; video/television", N4103)),"television",ISNUMBER(SEARCH("film &amp; video/animation", N4103)),"animation",ISNUMBER(SEARCH("film &amp; video/documentary", N4103)),"documentary",ISNUMBER(SEARCH("film &amp; video/drama", N4103)),"drama",ISNUMBER(SEARCH("film &amp; video/science fiction", N4103)),"science fiction",ISNUMBER(SEARCH("film &amp; video/shorts", N4103)),"shorts",ISNUMBER(SEARCH("food/food trucks", N4103)),"food trucks",ISNUMBER(SEARCH("food/restaurants", N4103)),"restaurants",ISNUMBER(SEARCH("food/small batch", N4103)),"small batch",ISNUMBER(SEARCH("games/mobile games", N4103)),"mobile games",ISNUMBER(SEARCH("games/tabletop games", N4103)),"tabletop games",ISNUMBER(SEARCH("games/video games", N4103)),"video games",ISNUMBER(SEARCH("music/classical music", N4103)),"classical music",ISNUMBER(SEARCH("music/electronic music", N4103)),"electronic music",ISNUMBER(SEARCH("music/faith", N4103)),"faith",ISNUMBER(SEARCH("music/indie rock", N4103)),"indie rock",ISNUMBER(SEARCH("music/jazz", N4103)),"jazz",ISNUMBER(SEARCH("music/metal", N4103)),"metal",ISNUMBER(SEARCH("music/pop", N4103)),"pop",ISNUMBER(SEARCH("music/rock", N4103)),"rock",ISNUMBER(SEARCH("music/world music", N4103)),"world music",ISNUMBER(SEARCH("journalism/audio", N4103)),"audio",ISNUMBER(SEARCH("photography/nature", N4103)),"nature",ISNUMBER(SEARCH("photography/people", N4103)),"people",ISNUMBER(SEARCH("photography/photobooks", N4103)),"photobooks",ISNUMBER(SEARCH("photography/places", N4103)),"places",ISNUMBER(SEARCH("publishing/art books", N4103)),"art books",ISNUMBER(SEARCH("publishing/children's books", N4103)),"children's books",ISNUMBER(SEARCH("publishing/fiction", N4103)),"fiction",ISNUMBER(SEARCH("publishing/nonfiction", N4103)),"nonfiction",ISNUMBER(SEARCH("publishing/radio &amp; podcasts", N4103)),"radio &amp; podcasts",ISNUMBER(SEARCH("publishing/translations", N4103)),"translations",ISNUMBER(SEARCH("technology/gadgets", N4103)),"gadgets",ISNUMBER(SEARCH("technology/hardware", N4103)),"hardware",ISNUMBER(SEARCH("technology/makerspaces", N4103)),"makerspaces",ISNUMBER(SEARCH("technology/space exploration", N4103)),"space exploration",ISNUMBER(SEARCH("technology/wearables", N4103)),"wearables",ISNUMBER(SEARCH("technology/web", N4103)),"web",ISNUMBER(SEARCH("theater/musical", N4103)),"musical",ISNUMBER(SEARCH("theater/plays", N4103)),"plays",ISNUMBER(SEARCH("theater/spaces", N4103)),"spaces")</f>
        <v>plays</v>
      </c>
      <c r="S4103" s="6">
        <f t="shared" si="322"/>
        <v>42730.903726851851</v>
      </c>
      <c r="T4103" s="6">
        <f t="shared" si="323"/>
        <v>42760.903726851851</v>
      </c>
    </row>
    <row r="4104" spans="1:20" ht="48" hidden="1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4"/>
        <v>22.833333333333332</v>
      </c>
      <c r="Q4104" t="str">
        <f t="shared" si="321"/>
        <v>theater</v>
      </c>
      <c r="R4104" t="str" cm="1">
        <f t="array" ref="R4104">_xlfn.IFS(ISNUMBER(SEARCH("film &amp; video/television", N4104)),"television",ISNUMBER(SEARCH("film &amp; video/animation", N4104)),"animation",ISNUMBER(SEARCH("film &amp; video/documentary", N4104)),"documentary",ISNUMBER(SEARCH("film &amp; video/drama", N4104)),"drama",ISNUMBER(SEARCH("film &amp; video/science fiction", N4104)),"science fiction",ISNUMBER(SEARCH("film &amp; video/shorts", N4104)),"shorts",ISNUMBER(SEARCH("food/food trucks", N4104)),"food trucks",ISNUMBER(SEARCH("food/restaurants", N4104)),"restaurants",ISNUMBER(SEARCH("food/small batch", N4104)),"small batch",ISNUMBER(SEARCH("games/mobile games", N4104)),"mobile games",ISNUMBER(SEARCH("games/tabletop games", N4104)),"tabletop games",ISNUMBER(SEARCH("games/video games", N4104)),"video games",ISNUMBER(SEARCH("music/classical music", N4104)),"classical music",ISNUMBER(SEARCH("music/electronic music", N4104)),"electronic music",ISNUMBER(SEARCH("music/faith", N4104)),"faith",ISNUMBER(SEARCH("music/indie rock", N4104)),"indie rock",ISNUMBER(SEARCH("music/jazz", N4104)),"jazz",ISNUMBER(SEARCH("music/metal", N4104)),"metal",ISNUMBER(SEARCH("music/pop", N4104)),"pop",ISNUMBER(SEARCH("music/rock", N4104)),"rock",ISNUMBER(SEARCH("music/world music", N4104)),"world music",ISNUMBER(SEARCH("journalism/audio", N4104)),"audio",ISNUMBER(SEARCH("photography/nature", N4104)),"nature",ISNUMBER(SEARCH("photography/people", N4104)),"people",ISNUMBER(SEARCH("photography/photobooks", N4104)),"photobooks",ISNUMBER(SEARCH("photography/places", N4104)),"places",ISNUMBER(SEARCH("publishing/art books", N4104)),"art books",ISNUMBER(SEARCH("publishing/children's books", N4104)),"children's books",ISNUMBER(SEARCH("publishing/fiction", N4104)),"fiction",ISNUMBER(SEARCH("publishing/nonfiction", N4104)),"nonfiction",ISNUMBER(SEARCH("publishing/radio &amp; podcasts", N4104)),"radio &amp; podcasts",ISNUMBER(SEARCH("publishing/translations", N4104)),"translations",ISNUMBER(SEARCH("technology/gadgets", N4104)),"gadgets",ISNUMBER(SEARCH("technology/hardware", N4104)),"hardware",ISNUMBER(SEARCH("technology/makerspaces", N4104)),"makerspaces",ISNUMBER(SEARCH("technology/space exploration", N4104)),"space exploration",ISNUMBER(SEARCH("technology/wearables", N4104)),"wearables",ISNUMBER(SEARCH("technology/web", N4104)),"web",ISNUMBER(SEARCH("theater/musical", N4104)),"musical",ISNUMBER(SEARCH("theater/plays", N4104)),"plays",ISNUMBER(SEARCH("theater/spaces", N4104)),"spaces")</f>
        <v>plays</v>
      </c>
      <c r="S4104" s="6">
        <f t="shared" si="322"/>
        <v>42475.848067129627</v>
      </c>
      <c r="T4104" s="6">
        <f t="shared" si="323"/>
        <v>42505.848067129627</v>
      </c>
    </row>
    <row r="4105" spans="1:20" ht="48" hidden="1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4"/>
        <v>16.666666666666668</v>
      </c>
      <c r="Q4105" t="str">
        <f t="shared" si="321"/>
        <v>theater</v>
      </c>
      <c r="R4105" t="str" cm="1">
        <f t="array" ref="R4105">_xlfn.IFS(ISNUMBER(SEARCH("film &amp; video/television", N4105)),"television",ISNUMBER(SEARCH("film &amp; video/animation", N4105)),"animation",ISNUMBER(SEARCH("film &amp; video/documentary", N4105)),"documentary",ISNUMBER(SEARCH("film &amp; video/drama", N4105)),"drama",ISNUMBER(SEARCH("film &amp; video/science fiction", N4105)),"science fiction",ISNUMBER(SEARCH("film &amp; video/shorts", N4105)),"shorts",ISNUMBER(SEARCH("food/food trucks", N4105)),"food trucks",ISNUMBER(SEARCH("food/restaurants", N4105)),"restaurants",ISNUMBER(SEARCH("food/small batch", N4105)),"small batch",ISNUMBER(SEARCH("games/mobile games", N4105)),"mobile games",ISNUMBER(SEARCH("games/tabletop games", N4105)),"tabletop games",ISNUMBER(SEARCH("games/video games", N4105)),"video games",ISNUMBER(SEARCH("music/classical music", N4105)),"classical music",ISNUMBER(SEARCH("music/electronic music", N4105)),"electronic music",ISNUMBER(SEARCH("music/faith", N4105)),"faith",ISNUMBER(SEARCH("music/indie rock", N4105)),"indie rock",ISNUMBER(SEARCH("music/jazz", N4105)),"jazz",ISNUMBER(SEARCH("music/metal", N4105)),"metal",ISNUMBER(SEARCH("music/pop", N4105)),"pop",ISNUMBER(SEARCH("music/rock", N4105)),"rock",ISNUMBER(SEARCH("music/world music", N4105)),"world music",ISNUMBER(SEARCH("journalism/audio", N4105)),"audio",ISNUMBER(SEARCH("photography/nature", N4105)),"nature",ISNUMBER(SEARCH("photography/people", N4105)),"people",ISNUMBER(SEARCH("photography/photobooks", N4105)),"photobooks",ISNUMBER(SEARCH("photography/places", N4105)),"places",ISNUMBER(SEARCH("publishing/art books", N4105)),"art books",ISNUMBER(SEARCH("publishing/children's books", N4105)),"children's books",ISNUMBER(SEARCH("publishing/fiction", N4105)),"fiction",ISNUMBER(SEARCH("publishing/nonfiction", N4105)),"nonfiction",ISNUMBER(SEARCH("publishing/radio &amp; podcasts", N4105)),"radio &amp; podcasts",ISNUMBER(SEARCH("publishing/translations", N4105)),"translations",ISNUMBER(SEARCH("technology/gadgets", N4105)),"gadgets",ISNUMBER(SEARCH("technology/hardware", N4105)),"hardware",ISNUMBER(SEARCH("technology/makerspaces", N4105)),"makerspaces",ISNUMBER(SEARCH("technology/space exploration", N4105)),"space exploration",ISNUMBER(SEARCH("technology/wearables", N4105)),"wearables",ISNUMBER(SEARCH("technology/web", N4105)),"web",ISNUMBER(SEARCH("theater/musical", N4105)),"musical",ISNUMBER(SEARCH("theater/plays", N4105)),"plays",ISNUMBER(SEARCH("theater/spaces", N4105)),"spaces")</f>
        <v>plays</v>
      </c>
      <c r="S4105" s="6">
        <f t="shared" si="322"/>
        <v>42188.83293981482</v>
      </c>
      <c r="T4105" s="6">
        <f t="shared" si="323"/>
        <v>42242.772222222222</v>
      </c>
    </row>
    <row r="4106" spans="1:20" ht="48" hidden="1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4"/>
        <v>45.785714285714285</v>
      </c>
      <c r="Q4106" t="str">
        <f t="shared" si="321"/>
        <v>theater</v>
      </c>
      <c r="R4106" t="str" cm="1">
        <f t="array" ref="R4106">_xlfn.IFS(ISNUMBER(SEARCH("film &amp; video/television", N4106)),"television",ISNUMBER(SEARCH("film &amp; video/animation", N4106)),"animation",ISNUMBER(SEARCH("film &amp; video/documentary", N4106)),"documentary",ISNUMBER(SEARCH("film &amp; video/drama", N4106)),"drama",ISNUMBER(SEARCH("film &amp; video/science fiction", N4106)),"science fiction",ISNUMBER(SEARCH("film &amp; video/shorts", N4106)),"shorts",ISNUMBER(SEARCH("food/food trucks", N4106)),"food trucks",ISNUMBER(SEARCH("food/restaurants", N4106)),"restaurants",ISNUMBER(SEARCH("food/small batch", N4106)),"small batch",ISNUMBER(SEARCH("games/mobile games", N4106)),"mobile games",ISNUMBER(SEARCH("games/tabletop games", N4106)),"tabletop games",ISNUMBER(SEARCH("games/video games", N4106)),"video games",ISNUMBER(SEARCH("music/classical music", N4106)),"classical music",ISNUMBER(SEARCH("music/electronic music", N4106)),"electronic music",ISNUMBER(SEARCH("music/faith", N4106)),"faith",ISNUMBER(SEARCH("music/indie rock", N4106)),"indie rock",ISNUMBER(SEARCH("music/jazz", N4106)),"jazz",ISNUMBER(SEARCH("music/metal", N4106)),"metal",ISNUMBER(SEARCH("music/pop", N4106)),"pop",ISNUMBER(SEARCH("music/rock", N4106)),"rock",ISNUMBER(SEARCH("music/world music", N4106)),"world music",ISNUMBER(SEARCH("journalism/audio", N4106)),"audio",ISNUMBER(SEARCH("photography/nature", N4106)),"nature",ISNUMBER(SEARCH("photography/people", N4106)),"people",ISNUMBER(SEARCH("photography/photobooks", N4106)),"photobooks",ISNUMBER(SEARCH("photography/places", N4106)),"places",ISNUMBER(SEARCH("publishing/art books", N4106)),"art books",ISNUMBER(SEARCH("publishing/children's books", N4106)),"children's books",ISNUMBER(SEARCH("publishing/fiction", N4106)),"fiction",ISNUMBER(SEARCH("publishing/nonfiction", N4106)),"nonfiction",ISNUMBER(SEARCH("publishing/radio &amp; podcasts", N4106)),"radio &amp; podcasts",ISNUMBER(SEARCH("publishing/translations", N4106)),"translations",ISNUMBER(SEARCH("technology/gadgets", N4106)),"gadgets",ISNUMBER(SEARCH("technology/hardware", N4106)),"hardware",ISNUMBER(SEARCH("technology/makerspaces", N4106)),"makerspaces",ISNUMBER(SEARCH("technology/space exploration", N4106)),"space exploration",ISNUMBER(SEARCH("technology/wearables", N4106)),"wearables",ISNUMBER(SEARCH("technology/web", N4106)),"web",ISNUMBER(SEARCH("theater/musical", N4106)),"musical",ISNUMBER(SEARCH("theater/plays", N4106)),"plays",ISNUMBER(SEARCH("theater/spaces", N4106)),"spaces")</f>
        <v>plays</v>
      </c>
      <c r="S4106" s="6">
        <f t="shared" si="322"/>
        <v>42640.278171296297</v>
      </c>
      <c r="T4106" s="6">
        <f t="shared" si="323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4"/>
        <v>383.33333333333331</v>
      </c>
      <c r="Q4107" t="str">
        <f t="shared" si="321"/>
        <v>theater</v>
      </c>
      <c r="R4107" t="str" cm="1">
        <f t="array" ref="R4107">_xlfn.IFS(ISNUMBER(SEARCH("film &amp; video/television", N4107)),"television",ISNUMBER(SEARCH("film &amp; video/animation", N4107)),"animation",ISNUMBER(SEARCH("film &amp; video/documentary", N4107)),"documentary",ISNUMBER(SEARCH("film &amp; video/drama", N4107)),"drama",ISNUMBER(SEARCH("film &amp; video/science fiction", N4107)),"science fiction",ISNUMBER(SEARCH("film &amp; video/shorts", N4107)),"shorts",ISNUMBER(SEARCH("food/food trucks", N4107)),"food trucks",ISNUMBER(SEARCH("food/restaurants", N4107)),"restaurants",ISNUMBER(SEARCH("food/small batch", N4107)),"small batch",ISNUMBER(SEARCH("games/mobile games", N4107)),"mobile games",ISNUMBER(SEARCH("games/tabletop games", N4107)),"tabletop games",ISNUMBER(SEARCH("games/video games", N4107)),"video games",ISNUMBER(SEARCH("music/classical music", N4107)),"classical music",ISNUMBER(SEARCH("music/electronic music", N4107)),"electronic music",ISNUMBER(SEARCH("music/faith", N4107)),"faith",ISNUMBER(SEARCH("music/indie rock", N4107)),"indie rock",ISNUMBER(SEARCH("music/jazz", N4107)),"jazz",ISNUMBER(SEARCH("music/metal", N4107)),"metal",ISNUMBER(SEARCH("music/pop", N4107)),"pop",ISNUMBER(SEARCH("music/rock", N4107)),"rock",ISNUMBER(SEARCH("music/world music", N4107)),"world music",ISNUMBER(SEARCH("journalism/audio", N4107)),"audio",ISNUMBER(SEARCH("photography/nature", N4107)),"nature",ISNUMBER(SEARCH("photography/people", N4107)),"people",ISNUMBER(SEARCH("photography/photobooks", N4107)),"photobooks",ISNUMBER(SEARCH("photography/places", N4107)),"places",ISNUMBER(SEARCH("publishing/art books", N4107)),"art books",ISNUMBER(SEARCH("publishing/children's books", N4107)),"children's books",ISNUMBER(SEARCH("publishing/fiction", N4107)),"fiction",ISNUMBER(SEARCH("publishing/nonfiction", N4107)),"nonfiction",ISNUMBER(SEARCH("publishing/radio &amp; podcasts", N4107)),"radio &amp; podcasts",ISNUMBER(SEARCH("publishing/translations", N4107)),"translations",ISNUMBER(SEARCH("technology/gadgets", N4107)),"gadgets",ISNUMBER(SEARCH("technology/hardware", N4107)),"hardware",ISNUMBER(SEARCH("technology/makerspaces", N4107)),"makerspaces",ISNUMBER(SEARCH("technology/space exploration", N4107)),"space exploration",ISNUMBER(SEARCH("technology/wearables", N4107)),"wearables",ISNUMBER(SEARCH("technology/web", N4107)),"web",ISNUMBER(SEARCH("theater/musical", N4107)),"musical",ISNUMBER(SEARCH("theater/plays", N4107)),"plays",ISNUMBER(SEARCH("theater/spaces", N4107)),"spaces")</f>
        <v>plays</v>
      </c>
      <c r="S4107" s="6">
        <f t="shared" si="322"/>
        <v>42697.010520833333</v>
      </c>
      <c r="T4107" s="6">
        <f t="shared" si="323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4"/>
        <v>106.96969696969697</v>
      </c>
      <c r="Q4108" t="str">
        <f t="shared" si="321"/>
        <v>theater</v>
      </c>
      <c r="R4108" t="str" cm="1">
        <f t="array" ref="R4108">_xlfn.IFS(ISNUMBER(SEARCH("film &amp; video/television", N4108)),"television",ISNUMBER(SEARCH("film &amp; video/animation", N4108)),"animation",ISNUMBER(SEARCH("film &amp; video/documentary", N4108)),"documentary",ISNUMBER(SEARCH("film &amp; video/drama", N4108)),"drama",ISNUMBER(SEARCH("film &amp; video/science fiction", N4108)),"science fiction",ISNUMBER(SEARCH("film &amp; video/shorts", N4108)),"shorts",ISNUMBER(SEARCH("food/food trucks", N4108)),"food trucks",ISNUMBER(SEARCH("food/restaurants", N4108)),"restaurants",ISNUMBER(SEARCH("food/small batch", N4108)),"small batch",ISNUMBER(SEARCH("games/mobile games", N4108)),"mobile games",ISNUMBER(SEARCH("games/tabletop games", N4108)),"tabletop games",ISNUMBER(SEARCH("games/video games", N4108)),"video games",ISNUMBER(SEARCH("music/classical music", N4108)),"classical music",ISNUMBER(SEARCH("music/electronic music", N4108)),"electronic music",ISNUMBER(SEARCH("music/faith", N4108)),"faith",ISNUMBER(SEARCH("music/indie rock", N4108)),"indie rock",ISNUMBER(SEARCH("music/jazz", N4108)),"jazz",ISNUMBER(SEARCH("music/metal", N4108)),"metal",ISNUMBER(SEARCH("music/pop", N4108)),"pop",ISNUMBER(SEARCH("music/rock", N4108)),"rock",ISNUMBER(SEARCH("music/world music", N4108)),"world music",ISNUMBER(SEARCH("journalism/audio", N4108)),"audio",ISNUMBER(SEARCH("photography/nature", N4108)),"nature",ISNUMBER(SEARCH("photography/people", N4108)),"people",ISNUMBER(SEARCH("photography/photobooks", N4108)),"photobooks",ISNUMBER(SEARCH("photography/places", N4108)),"places",ISNUMBER(SEARCH("publishing/art books", N4108)),"art books",ISNUMBER(SEARCH("publishing/children's books", N4108)),"children's books",ISNUMBER(SEARCH("publishing/fiction", N4108)),"fiction",ISNUMBER(SEARCH("publishing/nonfiction", N4108)),"nonfiction",ISNUMBER(SEARCH("publishing/radio &amp; podcasts", N4108)),"radio &amp; podcasts",ISNUMBER(SEARCH("publishing/translations", N4108)),"translations",ISNUMBER(SEARCH("technology/gadgets", N4108)),"gadgets",ISNUMBER(SEARCH("technology/hardware", N4108)),"hardware",ISNUMBER(SEARCH("technology/makerspaces", N4108)),"makerspaces",ISNUMBER(SEARCH("technology/space exploration", N4108)),"space exploration",ISNUMBER(SEARCH("technology/wearables", N4108)),"wearables",ISNUMBER(SEARCH("technology/web", N4108)),"web",ISNUMBER(SEARCH("theater/musical", N4108)),"musical",ISNUMBER(SEARCH("theater/plays", N4108)),"plays",ISNUMBER(SEARCH("theater/spaces", N4108)),"spaces")</f>
        <v>plays</v>
      </c>
      <c r="S4108" s="6">
        <f t="shared" si="322"/>
        <v>42053.049375000002</v>
      </c>
      <c r="T4108" s="6">
        <f t="shared" si="323"/>
        <v>42096.041666666672</v>
      </c>
    </row>
    <row r="4109" spans="1:20" ht="48" hidden="1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4"/>
        <v>10.25</v>
      </c>
      <c r="Q4109" t="str">
        <f t="shared" si="321"/>
        <v>theater</v>
      </c>
      <c r="R4109" t="str" cm="1">
        <f t="array" ref="R4109">_xlfn.IFS(ISNUMBER(SEARCH("film &amp; video/television", N4109)),"television",ISNUMBER(SEARCH("film &amp; video/animation", N4109)),"animation",ISNUMBER(SEARCH("film &amp; video/documentary", N4109)),"documentary",ISNUMBER(SEARCH("film &amp; video/drama", N4109)),"drama",ISNUMBER(SEARCH("film &amp; video/science fiction", N4109)),"science fiction",ISNUMBER(SEARCH("film &amp; video/shorts", N4109)),"shorts",ISNUMBER(SEARCH("food/food trucks", N4109)),"food trucks",ISNUMBER(SEARCH("food/restaurants", N4109)),"restaurants",ISNUMBER(SEARCH("food/small batch", N4109)),"small batch",ISNUMBER(SEARCH("games/mobile games", N4109)),"mobile games",ISNUMBER(SEARCH("games/tabletop games", N4109)),"tabletop games",ISNUMBER(SEARCH("games/video games", N4109)),"video games",ISNUMBER(SEARCH("music/classical music", N4109)),"classical music",ISNUMBER(SEARCH("music/electronic music", N4109)),"electronic music",ISNUMBER(SEARCH("music/faith", N4109)),"faith",ISNUMBER(SEARCH("music/indie rock", N4109)),"indie rock",ISNUMBER(SEARCH("music/jazz", N4109)),"jazz",ISNUMBER(SEARCH("music/metal", N4109)),"metal",ISNUMBER(SEARCH("music/pop", N4109)),"pop",ISNUMBER(SEARCH("music/rock", N4109)),"rock",ISNUMBER(SEARCH("music/world music", N4109)),"world music",ISNUMBER(SEARCH("journalism/audio", N4109)),"audio",ISNUMBER(SEARCH("photography/nature", N4109)),"nature",ISNUMBER(SEARCH("photography/people", N4109)),"people",ISNUMBER(SEARCH("photography/photobooks", N4109)),"photobooks",ISNUMBER(SEARCH("photography/places", N4109)),"places",ISNUMBER(SEARCH("publishing/art books", N4109)),"art books",ISNUMBER(SEARCH("publishing/children's books", N4109)),"children's books",ISNUMBER(SEARCH("publishing/fiction", N4109)),"fiction",ISNUMBER(SEARCH("publishing/nonfiction", N4109)),"nonfiction",ISNUMBER(SEARCH("publishing/radio &amp; podcasts", N4109)),"radio &amp; podcasts",ISNUMBER(SEARCH("publishing/translations", N4109)),"translations",ISNUMBER(SEARCH("technology/gadgets", N4109)),"gadgets",ISNUMBER(SEARCH("technology/hardware", N4109)),"hardware",ISNUMBER(SEARCH("technology/makerspaces", N4109)),"makerspaces",ISNUMBER(SEARCH("technology/space exploration", N4109)),"space exploration",ISNUMBER(SEARCH("technology/wearables", N4109)),"wearables",ISNUMBER(SEARCH("technology/web", N4109)),"web",ISNUMBER(SEARCH("theater/musical", N4109)),"musical",ISNUMBER(SEARCH("theater/plays", N4109)),"plays",ISNUMBER(SEARCH("theater/spaces", N4109)),"spaces")</f>
        <v>plays</v>
      </c>
      <c r="S4109" s="6">
        <f t="shared" si="322"/>
        <v>41883.916678240741</v>
      </c>
      <c r="T4109" s="6">
        <f t="shared" si="323"/>
        <v>41906.916678240741</v>
      </c>
    </row>
    <row r="4110" spans="1:20" ht="48" hidden="1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4"/>
        <v>59</v>
      </c>
      <c r="Q4110" t="str">
        <f t="shared" si="321"/>
        <v>theater</v>
      </c>
      <c r="R4110" t="str" cm="1">
        <f t="array" ref="R4110">_xlfn.IFS(ISNUMBER(SEARCH("film &amp; video/television", N4110)),"television",ISNUMBER(SEARCH("film &amp; video/animation", N4110)),"animation",ISNUMBER(SEARCH("film &amp; video/documentary", N4110)),"documentary",ISNUMBER(SEARCH("film &amp; video/drama", N4110)),"drama",ISNUMBER(SEARCH("film &amp; video/science fiction", N4110)),"science fiction",ISNUMBER(SEARCH("film &amp; video/shorts", N4110)),"shorts",ISNUMBER(SEARCH("food/food trucks", N4110)),"food trucks",ISNUMBER(SEARCH("food/restaurants", N4110)),"restaurants",ISNUMBER(SEARCH("food/small batch", N4110)),"small batch",ISNUMBER(SEARCH("games/mobile games", N4110)),"mobile games",ISNUMBER(SEARCH("games/tabletop games", N4110)),"tabletop games",ISNUMBER(SEARCH("games/video games", N4110)),"video games",ISNUMBER(SEARCH("music/classical music", N4110)),"classical music",ISNUMBER(SEARCH("music/electronic music", N4110)),"electronic music",ISNUMBER(SEARCH("music/faith", N4110)),"faith",ISNUMBER(SEARCH("music/indie rock", N4110)),"indie rock",ISNUMBER(SEARCH("music/jazz", N4110)),"jazz",ISNUMBER(SEARCH("music/metal", N4110)),"metal",ISNUMBER(SEARCH("music/pop", N4110)),"pop",ISNUMBER(SEARCH("music/rock", N4110)),"rock",ISNUMBER(SEARCH("music/world music", N4110)),"world music",ISNUMBER(SEARCH("journalism/audio", N4110)),"audio",ISNUMBER(SEARCH("photography/nature", N4110)),"nature",ISNUMBER(SEARCH("photography/people", N4110)),"people",ISNUMBER(SEARCH("photography/photobooks", N4110)),"photobooks",ISNUMBER(SEARCH("photography/places", N4110)),"places",ISNUMBER(SEARCH("publishing/art books", N4110)),"art books",ISNUMBER(SEARCH("publishing/children's books", N4110)),"children's books",ISNUMBER(SEARCH("publishing/fiction", N4110)),"fiction",ISNUMBER(SEARCH("publishing/nonfiction", N4110)),"nonfiction",ISNUMBER(SEARCH("publishing/radio &amp; podcasts", N4110)),"radio &amp; podcasts",ISNUMBER(SEARCH("publishing/translations", N4110)),"translations",ISNUMBER(SEARCH("technology/gadgets", N4110)),"gadgets",ISNUMBER(SEARCH("technology/hardware", N4110)),"hardware",ISNUMBER(SEARCH("technology/makerspaces", N4110)),"makerspaces",ISNUMBER(SEARCH("technology/space exploration", N4110)),"space exploration",ISNUMBER(SEARCH("technology/wearables", N4110)),"wearables",ISNUMBER(SEARCH("technology/web", N4110)),"web",ISNUMBER(SEARCH("theater/musical", N4110)),"musical",ISNUMBER(SEARCH("theater/plays", N4110)),"plays",ISNUMBER(SEARCH("theater/spaces", N4110)),"spaces")</f>
        <v>plays</v>
      </c>
      <c r="S4110" s="6">
        <f t="shared" si="322"/>
        <v>42767.031678240746</v>
      </c>
      <c r="T4110" s="6">
        <f t="shared" si="323"/>
        <v>42797.208333333328</v>
      </c>
    </row>
    <row r="4111" spans="1:20" ht="48" hidden="1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v>0</v>
      </c>
      <c r="Q4111" t="str">
        <f t="shared" si="321"/>
        <v>theater</v>
      </c>
      <c r="R4111" t="str" cm="1">
        <f t="array" ref="R4111">_xlfn.IFS(ISNUMBER(SEARCH("film &amp; video/television", N4111)),"television",ISNUMBER(SEARCH("film &amp; video/animation", N4111)),"animation",ISNUMBER(SEARCH("film &amp; video/documentary", N4111)),"documentary",ISNUMBER(SEARCH("film &amp; video/drama", N4111)),"drama",ISNUMBER(SEARCH("film &amp; video/science fiction", N4111)),"science fiction",ISNUMBER(SEARCH("film &amp; video/shorts", N4111)),"shorts",ISNUMBER(SEARCH("food/food trucks", N4111)),"food trucks",ISNUMBER(SEARCH("food/restaurants", N4111)),"restaurants",ISNUMBER(SEARCH("food/small batch", N4111)),"small batch",ISNUMBER(SEARCH("games/mobile games", N4111)),"mobile games",ISNUMBER(SEARCH("games/tabletop games", N4111)),"tabletop games",ISNUMBER(SEARCH("games/video games", N4111)),"video games",ISNUMBER(SEARCH("music/classical music", N4111)),"classical music",ISNUMBER(SEARCH("music/electronic music", N4111)),"electronic music",ISNUMBER(SEARCH("music/faith", N4111)),"faith",ISNUMBER(SEARCH("music/indie rock", N4111)),"indie rock",ISNUMBER(SEARCH("music/jazz", N4111)),"jazz",ISNUMBER(SEARCH("music/metal", N4111)),"metal",ISNUMBER(SEARCH("music/pop", N4111)),"pop",ISNUMBER(SEARCH("music/rock", N4111)),"rock",ISNUMBER(SEARCH("music/world music", N4111)),"world music",ISNUMBER(SEARCH("journalism/audio", N4111)),"audio",ISNUMBER(SEARCH("photography/nature", N4111)),"nature",ISNUMBER(SEARCH("photography/people", N4111)),"people",ISNUMBER(SEARCH("photography/photobooks", N4111)),"photobooks",ISNUMBER(SEARCH("photography/places", N4111)),"places",ISNUMBER(SEARCH("publishing/art books", N4111)),"art books",ISNUMBER(SEARCH("publishing/children's books", N4111)),"children's books",ISNUMBER(SEARCH("publishing/fiction", N4111)),"fiction",ISNUMBER(SEARCH("publishing/nonfiction", N4111)),"nonfiction",ISNUMBER(SEARCH("publishing/radio &amp; podcasts", N4111)),"radio &amp; podcasts",ISNUMBER(SEARCH("publishing/translations", N4111)),"translations",ISNUMBER(SEARCH("technology/gadgets", N4111)),"gadgets",ISNUMBER(SEARCH("technology/hardware", N4111)),"hardware",ISNUMBER(SEARCH("technology/makerspaces", N4111)),"makerspaces",ISNUMBER(SEARCH("technology/space exploration", N4111)),"space exploration",ISNUMBER(SEARCH("technology/wearables", N4111)),"wearables",ISNUMBER(SEARCH("technology/web", N4111)),"web",ISNUMBER(SEARCH("theater/musical", N4111)),"musical",ISNUMBER(SEARCH("theater/plays", N4111)),"plays",ISNUMBER(SEARCH("theater/spaces", N4111)),"spaces")</f>
        <v>plays</v>
      </c>
      <c r="S4111" s="6">
        <f t="shared" si="322"/>
        <v>42307.539398148147</v>
      </c>
      <c r="T4111" s="6">
        <f t="shared" si="323"/>
        <v>42337.581064814818</v>
      </c>
    </row>
    <row r="4112" spans="1:20" ht="48" hidden="1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4"/>
        <v>14.333333333333334</v>
      </c>
      <c r="Q4112" t="str">
        <f t="shared" si="321"/>
        <v>theater</v>
      </c>
      <c r="R4112" t="str" cm="1">
        <f t="array" ref="R4112">_xlfn.IFS(ISNUMBER(SEARCH("film &amp; video/television", N4112)),"television",ISNUMBER(SEARCH("film &amp; video/animation", N4112)),"animation",ISNUMBER(SEARCH("film &amp; video/documentary", N4112)),"documentary",ISNUMBER(SEARCH("film &amp; video/drama", N4112)),"drama",ISNUMBER(SEARCH("film &amp; video/science fiction", N4112)),"science fiction",ISNUMBER(SEARCH("film &amp; video/shorts", N4112)),"shorts",ISNUMBER(SEARCH("food/food trucks", N4112)),"food trucks",ISNUMBER(SEARCH("food/restaurants", N4112)),"restaurants",ISNUMBER(SEARCH("food/small batch", N4112)),"small batch",ISNUMBER(SEARCH("games/mobile games", N4112)),"mobile games",ISNUMBER(SEARCH("games/tabletop games", N4112)),"tabletop games",ISNUMBER(SEARCH("games/video games", N4112)),"video games",ISNUMBER(SEARCH("music/classical music", N4112)),"classical music",ISNUMBER(SEARCH("music/electronic music", N4112)),"electronic music",ISNUMBER(SEARCH("music/faith", N4112)),"faith",ISNUMBER(SEARCH("music/indie rock", N4112)),"indie rock",ISNUMBER(SEARCH("music/jazz", N4112)),"jazz",ISNUMBER(SEARCH("music/metal", N4112)),"metal",ISNUMBER(SEARCH("music/pop", N4112)),"pop",ISNUMBER(SEARCH("music/rock", N4112)),"rock",ISNUMBER(SEARCH("music/world music", N4112)),"world music",ISNUMBER(SEARCH("journalism/audio", N4112)),"audio",ISNUMBER(SEARCH("photography/nature", N4112)),"nature",ISNUMBER(SEARCH("photography/people", N4112)),"people",ISNUMBER(SEARCH("photography/photobooks", N4112)),"photobooks",ISNUMBER(SEARCH("photography/places", N4112)),"places",ISNUMBER(SEARCH("publishing/art books", N4112)),"art books",ISNUMBER(SEARCH("publishing/children's books", N4112)),"children's books",ISNUMBER(SEARCH("publishing/fiction", N4112)),"fiction",ISNUMBER(SEARCH("publishing/nonfiction", N4112)),"nonfiction",ISNUMBER(SEARCH("publishing/radio &amp; podcasts", N4112)),"radio &amp; podcasts",ISNUMBER(SEARCH("publishing/translations", N4112)),"translations",ISNUMBER(SEARCH("technology/gadgets", N4112)),"gadgets",ISNUMBER(SEARCH("technology/hardware", N4112)),"hardware",ISNUMBER(SEARCH("technology/makerspaces", N4112)),"makerspaces",ISNUMBER(SEARCH("technology/space exploration", N4112)),"space exploration",ISNUMBER(SEARCH("technology/wearables", N4112)),"wearables",ISNUMBER(SEARCH("technology/web", N4112)),"web",ISNUMBER(SEARCH("theater/musical", N4112)),"musical",ISNUMBER(SEARCH("theater/plays", N4112)),"plays",ISNUMBER(SEARCH("theater/spaces", N4112)),"spaces")</f>
        <v>plays</v>
      </c>
      <c r="S4112" s="6">
        <f t="shared" si="322"/>
        <v>42512.626747685179</v>
      </c>
      <c r="T4112" s="6">
        <f t="shared" si="323"/>
        <v>42572.626747685179</v>
      </c>
    </row>
    <row r="4113" spans="1:20" ht="48" hidden="1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4"/>
        <v>15.666666666666666</v>
      </c>
      <c r="Q4113" t="str">
        <f t="shared" si="321"/>
        <v>theater</v>
      </c>
      <c r="R4113" t="str" cm="1">
        <f t="array" ref="R4113">_xlfn.IFS(ISNUMBER(SEARCH("film &amp; video/television", N4113)),"television",ISNUMBER(SEARCH("film &amp; video/animation", N4113)),"animation",ISNUMBER(SEARCH("film &amp; video/documentary", N4113)),"documentary",ISNUMBER(SEARCH("film &amp; video/drama", N4113)),"drama",ISNUMBER(SEARCH("film &amp; video/science fiction", N4113)),"science fiction",ISNUMBER(SEARCH("film &amp; video/shorts", N4113)),"shorts",ISNUMBER(SEARCH("food/food trucks", N4113)),"food trucks",ISNUMBER(SEARCH("food/restaurants", N4113)),"restaurants",ISNUMBER(SEARCH("food/small batch", N4113)),"small batch",ISNUMBER(SEARCH("games/mobile games", N4113)),"mobile games",ISNUMBER(SEARCH("games/tabletop games", N4113)),"tabletop games",ISNUMBER(SEARCH("games/video games", N4113)),"video games",ISNUMBER(SEARCH("music/classical music", N4113)),"classical music",ISNUMBER(SEARCH("music/electronic music", N4113)),"electronic music",ISNUMBER(SEARCH("music/faith", N4113)),"faith",ISNUMBER(SEARCH("music/indie rock", N4113)),"indie rock",ISNUMBER(SEARCH("music/jazz", N4113)),"jazz",ISNUMBER(SEARCH("music/metal", N4113)),"metal",ISNUMBER(SEARCH("music/pop", N4113)),"pop",ISNUMBER(SEARCH("music/rock", N4113)),"rock",ISNUMBER(SEARCH("music/world music", N4113)),"world music",ISNUMBER(SEARCH("journalism/audio", N4113)),"audio",ISNUMBER(SEARCH("photography/nature", N4113)),"nature",ISNUMBER(SEARCH("photography/people", N4113)),"people",ISNUMBER(SEARCH("photography/photobooks", N4113)),"photobooks",ISNUMBER(SEARCH("photography/places", N4113)),"places",ISNUMBER(SEARCH("publishing/art books", N4113)),"art books",ISNUMBER(SEARCH("publishing/children's books", N4113)),"children's books",ISNUMBER(SEARCH("publishing/fiction", N4113)),"fiction",ISNUMBER(SEARCH("publishing/nonfiction", N4113)),"nonfiction",ISNUMBER(SEARCH("publishing/radio &amp; podcasts", N4113)),"radio &amp; podcasts",ISNUMBER(SEARCH("publishing/translations", N4113)),"translations",ISNUMBER(SEARCH("technology/gadgets", N4113)),"gadgets",ISNUMBER(SEARCH("technology/hardware", N4113)),"hardware",ISNUMBER(SEARCH("technology/makerspaces", N4113)),"makerspaces",ISNUMBER(SEARCH("technology/space exploration", N4113)),"space exploration",ISNUMBER(SEARCH("technology/wearables", N4113)),"wearables",ISNUMBER(SEARCH("technology/web", N4113)),"web",ISNUMBER(SEARCH("theater/musical", N4113)),"musical",ISNUMBER(SEARCH("theater/plays", N4113)),"plays",ISNUMBER(SEARCH("theater/spaces", N4113)),"spaces")</f>
        <v>plays</v>
      </c>
      <c r="S4113" s="6">
        <f t="shared" si="322"/>
        <v>42029.135879629626</v>
      </c>
      <c r="T4113" s="6">
        <f t="shared" si="323"/>
        <v>42059.135879629626</v>
      </c>
    </row>
    <row r="4114" spans="1:20" ht="48" hidden="1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4"/>
        <v>1</v>
      </c>
      <c r="Q4114" t="str">
        <f t="shared" si="321"/>
        <v>theater</v>
      </c>
      <c r="R4114" t="str" cm="1">
        <f t="array" ref="R4114">_xlfn.IFS(ISNUMBER(SEARCH("film &amp; video/television", N4114)),"television",ISNUMBER(SEARCH("film &amp; video/animation", N4114)),"animation",ISNUMBER(SEARCH("film &amp; video/documentary", N4114)),"documentary",ISNUMBER(SEARCH("film &amp; video/drama", N4114)),"drama",ISNUMBER(SEARCH("film &amp; video/science fiction", N4114)),"science fiction",ISNUMBER(SEARCH("film &amp; video/shorts", N4114)),"shorts",ISNUMBER(SEARCH("food/food trucks", N4114)),"food trucks",ISNUMBER(SEARCH("food/restaurants", N4114)),"restaurants",ISNUMBER(SEARCH("food/small batch", N4114)),"small batch",ISNUMBER(SEARCH("games/mobile games", N4114)),"mobile games",ISNUMBER(SEARCH("games/tabletop games", N4114)),"tabletop games",ISNUMBER(SEARCH("games/video games", N4114)),"video games",ISNUMBER(SEARCH("music/classical music", N4114)),"classical music",ISNUMBER(SEARCH("music/electronic music", N4114)),"electronic music",ISNUMBER(SEARCH("music/faith", N4114)),"faith",ISNUMBER(SEARCH("music/indie rock", N4114)),"indie rock",ISNUMBER(SEARCH("music/jazz", N4114)),"jazz",ISNUMBER(SEARCH("music/metal", N4114)),"metal",ISNUMBER(SEARCH("music/pop", N4114)),"pop",ISNUMBER(SEARCH("music/rock", N4114)),"rock",ISNUMBER(SEARCH("music/world music", N4114)),"world music",ISNUMBER(SEARCH("journalism/audio", N4114)),"audio",ISNUMBER(SEARCH("photography/nature", N4114)),"nature",ISNUMBER(SEARCH("photography/people", N4114)),"people",ISNUMBER(SEARCH("photography/photobooks", N4114)),"photobooks",ISNUMBER(SEARCH("photography/places", N4114)),"places",ISNUMBER(SEARCH("publishing/art books", N4114)),"art books",ISNUMBER(SEARCH("publishing/children's books", N4114)),"children's books",ISNUMBER(SEARCH("publishing/fiction", N4114)),"fiction",ISNUMBER(SEARCH("publishing/nonfiction", N4114)),"nonfiction",ISNUMBER(SEARCH("publishing/radio &amp; podcasts", N4114)),"radio &amp; podcasts",ISNUMBER(SEARCH("publishing/translations", N4114)),"translations",ISNUMBER(SEARCH("technology/gadgets", N4114)),"gadgets",ISNUMBER(SEARCH("technology/hardware", N4114)),"hardware",ISNUMBER(SEARCH("technology/makerspaces", N4114)),"makerspaces",ISNUMBER(SEARCH("technology/space exploration", N4114)),"space exploration",ISNUMBER(SEARCH("technology/wearables", N4114)),"wearables",ISNUMBER(SEARCH("technology/web", N4114)),"web",ISNUMBER(SEARCH("theater/musical", N4114)),"musical",ISNUMBER(SEARCH("theater/plays", N4114)),"plays",ISNUMBER(SEARCH("theater/spaces", N4114)),"spaces")</f>
        <v>plays</v>
      </c>
      <c r="S4114" s="6">
        <f t="shared" si="322"/>
        <v>42400.946597222224</v>
      </c>
      <c r="T4114" s="6">
        <f t="shared" si="323"/>
        <v>42428</v>
      </c>
    </row>
    <row r="4115" spans="1:20" ht="48" hidden="1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4"/>
        <v>1</v>
      </c>
      <c r="Q4115" t="str">
        <f t="shared" si="321"/>
        <v>theater</v>
      </c>
      <c r="R4115" t="str" cm="1">
        <f t="array" ref="R4115">_xlfn.IFS(ISNUMBER(SEARCH("film &amp; video/television", N4115)),"television",ISNUMBER(SEARCH("film &amp; video/animation", N4115)),"animation",ISNUMBER(SEARCH("film &amp; video/documentary", N4115)),"documentary",ISNUMBER(SEARCH("film &amp; video/drama", N4115)),"drama",ISNUMBER(SEARCH("film &amp; video/science fiction", N4115)),"science fiction",ISNUMBER(SEARCH("film &amp; video/shorts", N4115)),"shorts",ISNUMBER(SEARCH("food/food trucks", N4115)),"food trucks",ISNUMBER(SEARCH("food/restaurants", N4115)),"restaurants",ISNUMBER(SEARCH("food/small batch", N4115)),"small batch",ISNUMBER(SEARCH("games/mobile games", N4115)),"mobile games",ISNUMBER(SEARCH("games/tabletop games", N4115)),"tabletop games",ISNUMBER(SEARCH("games/video games", N4115)),"video games",ISNUMBER(SEARCH("music/classical music", N4115)),"classical music",ISNUMBER(SEARCH("music/electronic music", N4115)),"electronic music",ISNUMBER(SEARCH("music/faith", N4115)),"faith",ISNUMBER(SEARCH("music/indie rock", N4115)),"indie rock",ISNUMBER(SEARCH("music/jazz", N4115)),"jazz",ISNUMBER(SEARCH("music/metal", N4115)),"metal",ISNUMBER(SEARCH("music/pop", N4115)),"pop",ISNUMBER(SEARCH("music/rock", N4115)),"rock",ISNUMBER(SEARCH("music/world music", N4115)),"world music",ISNUMBER(SEARCH("journalism/audio", N4115)),"audio",ISNUMBER(SEARCH("photography/nature", N4115)),"nature",ISNUMBER(SEARCH("photography/people", N4115)),"people",ISNUMBER(SEARCH("photography/photobooks", N4115)),"photobooks",ISNUMBER(SEARCH("photography/places", N4115)),"places",ISNUMBER(SEARCH("publishing/art books", N4115)),"art books",ISNUMBER(SEARCH("publishing/children's books", N4115)),"children's books",ISNUMBER(SEARCH("publishing/fiction", N4115)),"fiction",ISNUMBER(SEARCH("publishing/nonfiction", N4115)),"nonfiction",ISNUMBER(SEARCH("publishing/radio &amp; podcasts", N4115)),"radio &amp; podcasts",ISNUMBER(SEARCH("publishing/translations", N4115)),"translations",ISNUMBER(SEARCH("technology/gadgets", N4115)),"gadgets",ISNUMBER(SEARCH("technology/hardware", N4115)),"hardware",ISNUMBER(SEARCH("technology/makerspaces", N4115)),"makerspaces",ISNUMBER(SEARCH("technology/space exploration", N4115)),"space exploration",ISNUMBER(SEARCH("technology/wearables", N4115)),"wearables",ISNUMBER(SEARCH("technology/web", N4115)),"web",ISNUMBER(SEARCH("theater/musical", N4115)),"musical",ISNUMBER(SEARCH("theater/plays", N4115)),"plays",ISNUMBER(SEARCH("theater/spaces", N4115)),"spaces")</f>
        <v>plays</v>
      </c>
      <c r="S4115" s="6">
        <f t="shared" si="322"/>
        <v>42358.573182870372</v>
      </c>
      <c r="T4115" s="6">
        <f t="shared" si="323"/>
        <v>42377.273611111115</v>
      </c>
    </row>
  </sheetData>
  <autoFilter ref="A1:T4115" xr:uid="{524CE195-2985-3D4F-944A-1C138CCFAAB3}">
    <filterColumn colId="15">
      <customFilters>
        <customFilter operator="greaterThanOrEqual" val="100"/>
      </customFilters>
    </filterColumn>
  </autoFilter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3B1A-39AE-3A49-A9CB-4D1068771D3D}">
  <dimension ref="A1:L14"/>
  <sheetViews>
    <sheetView topLeftCell="A8" workbookViewId="0">
      <selection activeCell="O18" sqref="O18"/>
    </sheetView>
  </sheetViews>
  <sheetFormatPr baseColWidth="10" defaultRowHeight="15" x14ac:dyDescent="0.2"/>
  <cols>
    <col min="1" max="1" width="11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customWidth="1"/>
    <col min="8" max="8" width="12.5" customWidth="1"/>
    <col min="9" max="9" width="27.6640625" customWidth="1"/>
    <col min="10" max="10" width="13" bestFit="1" customWidth="1"/>
    <col min="11" max="11" width="22.5" bestFit="1" customWidth="1"/>
  </cols>
  <sheetData>
    <row r="1" spans="1:12" x14ac:dyDescent="0.2">
      <c r="A1" s="3" t="s">
        <v>8223</v>
      </c>
      <c r="B1" t="s">
        <v>8323</v>
      </c>
    </row>
    <row r="3" spans="1:12" x14ac:dyDescent="0.2">
      <c r="A3" s="3" t="s">
        <v>8326</v>
      </c>
      <c r="B3" s="3" t="s">
        <v>8324</v>
      </c>
    </row>
    <row r="4" spans="1:12" x14ac:dyDescent="0.2">
      <c r="A4" s="3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H4" t="s">
        <v>8309</v>
      </c>
      <c r="I4" t="s">
        <v>8428</v>
      </c>
      <c r="K4" t="s">
        <v>8453</v>
      </c>
      <c r="L4" t="s">
        <v>8454</v>
      </c>
    </row>
    <row r="5" spans="1:12" x14ac:dyDescent="0.2">
      <c r="A5" s="4" t="s">
        <v>8313</v>
      </c>
      <c r="B5" s="5">
        <v>40</v>
      </c>
      <c r="C5" s="5">
        <v>180</v>
      </c>
      <c r="D5" s="5">
        <v>0</v>
      </c>
      <c r="E5" s="5">
        <v>300</v>
      </c>
      <c r="F5" s="5">
        <v>520</v>
      </c>
      <c r="H5" s="4" t="s">
        <v>8313</v>
      </c>
      <c r="I5" s="7">
        <f>(GETPIVOTDATA("Category",$A$3,"state","successful","Category","film &amp; video")/GETPIVOTDATA("Category",$A$3,"Category","film &amp; video"))*100</f>
        <v>57.692307692307686</v>
      </c>
      <c r="K5" t="s">
        <v>8409</v>
      </c>
      <c r="L5">
        <f>AVERAGE(I5:I7, I9:I13)</f>
        <v>45.007761875173131</v>
      </c>
    </row>
    <row r="6" spans="1:12" x14ac:dyDescent="0.2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  <c r="H6" s="4" t="s">
        <v>8316</v>
      </c>
      <c r="I6">
        <f>(GETPIVOTDATA("Category",$A$3,"state","successful","Category","food")/GETPIVOTDATA("Category",$A$3,"Category","food"))*100</f>
        <v>17</v>
      </c>
      <c r="K6" t="s">
        <v>8422</v>
      </c>
      <c r="L6">
        <f>_xlfn.STDEV.P(I5:I7, I9:I13)</f>
        <v>16.755958429582144</v>
      </c>
    </row>
    <row r="7" spans="1:12" x14ac:dyDescent="0.2">
      <c r="A7" s="4" t="s">
        <v>8319</v>
      </c>
      <c r="B7" s="5">
        <v>0</v>
      </c>
      <c r="C7" s="5">
        <v>140</v>
      </c>
      <c r="D7" s="5">
        <v>0</v>
      </c>
      <c r="E7" s="5">
        <v>80</v>
      </c>
      <c r="F7" s="5">
        <v>220</v>
      </c>
      <c r="H7" s="4" t="s">
        <v>8319</v>
      </c>
      <c r="I7">
        <f>(GETPIVOTDATA("Category",$A$3,"state","successful","Category","games")/GETPIVOTDATA("Category",$A$3,"Category","games"))*100</f>
        <v>36.363636363636367</v>
      </c>
      <c r="K7" t="s">
        <v>8427</v>
      </c>
      <c r="L7">
        <f>L5-L6</f>
        <v>28.251803445590987</v>
      </c>
    </row>
    <row r="8" spans="1:12" x14ac:dyDescent="0.2">
      <c r="A8" s="4" t="s">
        <v>8320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H8" s="4" t="s">
        <v>8320</v>
      </c>
      <c r="I8">
        <v>0</v>
      </c>
      <c r="K8" t="s">
        <v>8426</v>
      </c>
      <c r="L8">
        <f>L5+L6</f>
        <v>61.763720304755275</v>
      </c>
    </row>
    <row r="9" spans="1:12" x14ac:dyDescent="0.2">
      <c r="A9" s="4" t="s">
        <v>8314</v>
      </c>
      <c r="B9" s="5">
        <v>40</v>
      </c>
      <c r="C9" s="5">
        <v>180</v>
      </c>
      <c r="D9" s="5">
        <v>20</v>
      </c>
      <c r="E9" s="5">
        <v>600</v>
      </c>
      <c r="F9" s="5">
        <v>840</v>
      </c>
      <c r="H9" s="4" t="s">
        <v>8314</v>
      </c>
      <c r="I9" s="7">
        <f>(GETPIVOTDATA("Category",$A$3,"state","successful","Category","music")/GETPIVOTDATA("Category",$A$3,"Category","music"))*100</f>
        <v>71.428571428571431</v>
      </c>
    </row>
    <row r="10" spans="1:12" x14ac:dyDescent="0.2">
      <c r="A10" s="4" t="s">
        <v>8315</v>
      </c>
      <c r="B10" s="5">
        <v>0</v>
      </c>
      <c r="C10" s="5">
        <v>117</v>
      </c>
      <c r="D10" s="5">
        <v>0</v>
      </c>
      <c r="E10" s="5">
        <v>103</v>
      </c>
      <c r="F10" s="5">
        <v>220</v>
      </c>
      <c r="H10" s="4" t="s">
        <v>8315</v>
      </c>
      <c r="I10">
        <f>(GETPIVOTDATA("Category",$A$3,"state","successful","Category","photography")/GETPIVOTDATA("Category",$A$3,"Category","photography"))*100</f>
        <v>46.81818181818182</v>
      </c>
      <c r="K10" t="s">
        <v>8423</v>
      </c>
      <c r="L10">
        <f>_xlfn.QUARTILE.EXC(I5:I13,1)</f>
        <v>25.377637130801688</v>
      </c>
    </row>
    <row r="11" spans="1:12" x14ac:dyDescent="0.2">
      <c r="A11" s="4" t="s">
        <v>8317</v>
      </c>
      <c r="B11" s="5">
        <v>30</v>
      </c>
      <c r="C11" s="5">
        <v>127</v>
      </c>
      <c r="D11" s="5">
        <v>0</v>
      </c>
      <c r="E11" s="5">
        <v>80</v>
      </c>
      <c r="F11" s="5">
        <v>237</v>
      </c>
      <c r="H11" s="4" t="s">
        <v>8317</v>
      </c>
      <c r="I11">
        <f>(GETPIVOTDATA("Category",$A$3,"state","successful","Category","publishing")/GETPIVOTDATA("Category",$A$3,"Category","publishing"))*100</f>
        <v>33.755274261603375</v>
      </c>
      <c r="K11" t="s">
        <v>8424</v>
      </c>
      <c r="L11">
        <f>_xlfn.QUARTILE.EXC(I5:I13, 2)</f>
        <v>36.363636363636367</v>
      </c>
    </row>
    <row r="12" spans="1:12" x14ac:dyDescent="0.2">
      <c r="A12" s="4" t="s">
        <v>8318</v>
      </c>
      <c r="B12" s="5">
        <v>178</v>
      </c>
      <c r="C12" s="5">
        <v>213</v>
      </c>
      <c r="D12" s="5">
        <v>0</v>
      </c>
      <c r="E12" s="5">
        <v>209</v>
      </c>
      <c r="F12" s="5">
        <v>600</v>
      </c>
      <c r="H12" s="4" t="s">
        <v>8318</v>
      </c>
      <c r="I12">
        <f>(GETPIVOTDATA("Category",$A$3,"state","successful","Category","technology")/GETPIVOTDATA("Category",$A$3,"Category","technology"))*100</f>
        <v>34.833333333333336</v>
      </c>
      <c r="K12" t="s">
        <v>8425</v>
      </c>
      <c r="L12">
        <f>_xlfn.QUARTILE.EXC(I5:I13, 3)</f>
        <v>59.931548898029341</v>
      </c>
    </row>
    <row r="13" spans="1:12" x14ac:dyDescent="0.2">
      <c r="A13" s="4" t="s">
        <v>8312</v>
      </c>
      <c r="B13" s="5">
        <v>17</v>
      </c>
      <c r="C13" s="5">
        <v>433</v>
      </c>
      <c r="D13" s="5">
        <v>24</v>
      </c>
      <c r="E13" s="5">
        <v>779</v>
      </c>
      <c r="F13" s="5">
        <v>1253</v>
      </c>
      <c r="H13" s="4" t="s">
        <v>8312</v>
      </c>
      <c r="I13" s="7">
        <f>(GETPIVOTDATA("Category",$A$3,"state","successful","Category","theater")/GETPIVOTDATA("Category",$A$3,"Category","theater"))*100</f>
        <v>62.170790103750996</v>
      </c>
    </row>
    <row r="14" spans="1:12" x14ac:dyDescent="0.2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6D2-B007-6E4B-9276-813CAA0EEC21}">
  <dimension ref="A1:H47"/>
  <sheetViews>
    <sheetView topLeftCell="B3" zoomScale="80" zoomScaleNormal="80" workbookViewId="0">
      <selection activeCell="AA22" sqref="AA22"/>
    </sheetView>
  </sheetViews>
  <sheetFormatPr baseColWidth="10" defaultRowHeight="15" x14ac:dyDescent="0.2"/>
  <cols>
    <col min="1" max="1" width="18.6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.33203125" bestFit="1" customWidth="1"/>
    <col min="7" max="7" width="8.5" customWidth="1"/>
    <col min="8" max="8" width="12.6640625" customWidth="1"/>
  </cols>
  <sheetData>
    <row r="1" spans="1:8" x14ac:dyDescent="0.2">
      <c r="A1" s="3" t="s">
        <v>8309</v>
      </c>
      <c r="B1" t="s">
        <v>8323</v>
      </c>
    </row>
    <row r="2" spans="1:8" x14ac:dyDescent="0.2">
      <c r="A2" s="3" t="s">
        <v>8223</v>
      </c>
      <c r="B2" t="s">
        <v>8323</v>
      </c>
    </row>
    <row r="4" spans="1:8" x14ac:dyDescent="0.2">
      <c r="A4" s="3" t="s">
        <v>8327</v>
      </c>
      <c r="B4" s="3" t="s">
        <v>8322</v>
      </c>
    </row>
    <row r="5" spans="1:8" ht="48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H5" s="15" t="s">
        <v>8455</v>
      </c>
    </row>
    <row r="6" spans="1:8" x14ac:dyDescent="0.2">
      <c r="A6" s="4" t="s">
        <v>8357</v>
      </c>
      <c r="B6" s="5">
        <v>0</v>
      </c>
      <c r="C6" s="5">
        <v>100</v>
      </c>
      <c r="D6" s="5">
        <v>0</v>
      </c>
      <c r="E6" s="5">
        <v>0</v>
      </c>
      <c r="F6" s="5">
        <v>100</v>
      </c>
      <c r="H6">
        <v>0</v>
      </c>
    </row>
    <row r="7" spans="1:8" x14ac:dyDescent="0.2">
      <c r="A7" s="4" t="s">
        <v>8341</v>
      </c>
      <c r="B7" s="5">
        <v>20</v>
      </c>
      <c r="C7" s="5">
        <v>0</v>
      </c>
      <c r="D7" s="5">
        <v>0</v>
      </c>
      <c r="E7" s="5">
        <v>0</v>
      </c>
      <c r="F7" s="5">
        <v>20</v>
      </c>
      <c r="H7">
        <v>0</v>
      </c>
    </row>
    <row r="8" spans="1:8" x14ac:dyDescent="0.2">
      <c r="A8" s="4" t="s">
        <v>8340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H8">
        <v>0</v>
      </c>
    </row>
    <row r="9" spans="1:8" x14ac:dyDescent="0.2">
      <c r="A9" s="4" t="s">
        <v>8342</v>
      </c>
      <c r="B9" s="5">
        <v>0</v>
      </c>
      <c r="C9" s="5">
        <v>40</v>
      </c>
      <c r="D9" s="5">
        <v>0</v>
      </c>
      <c r="E9" s="5">
        <v>0</v>
      </c>
      <c r="F9" s="5">
        <v>40</v>
      </c>
      <c r="H9">
        <v>0</v>
      </c>
    </row>
    <row r="10" spans="1:8" x14ac:dyDescent="0.2">
      <c r="A10" s="4" t="s">
        <v>8347</v>
      </c>
      <c r="B10" s="5">
        <v>0</v>
      </c>
      <c r="C10" s="5">
        <v>0</v>
      </c>
      <c r="D10" s="5">
        <v>0</v>
      </c>
      <c r="E10" s="5">
        <v>40</v>
      </c>
      <c r="F10" s="5">
        <v>40</v>
      </c>
      <c r="H10">
        <v>100</v>
      </c>
    </row>
    <row r="11" spans="1:8" x14ac:dyDescent="0.2">
      <c r="A11" s="4" t="s">
        <v>8358</v>
      </c>
      <c r="B11" s="5">
        <v>0</v>
      </c>
      <c r="C11" s="5">
        <v>0</v>
      </c>
      <c r="D11" s="5">
        <v>0</v>
      </c>
      <c r="E11" s="5">
        <v>180</v>
      </c>
      <c r="F11" s="5">
        <v>180</v>
      </c>
      <c r="H11">
        <v>100</v>
      </c>
    </row>
    <row r="12" spans="1:8" x14ac:dyDescent="0.2">
      <c r="A12" s="4" t="s">
        <v>8359</v>
      </c>
      <c r="B12" s="5">
        <v>0</v>
      </c>
      <c r="C12" s="5">
        <v>80</v>
      </c>
      <c r="D12" s="5">
        <v>0</v>
      </c>
      <c r="E12" s="5">
        <v>0</v>
      </c>
      <c r="F12" s="5">
        <v>80</v>
      </c>
      <c r="H12">
        <v>0</v>
      </c>
    </row>
    <row r="13" spans="1:8" x14ac:dyDescent="0.2">
      <c r="A13" s="4" t="s">
        <v>8348</v>
      </c>
      <c r="B13" s="5">
        <v>0</v>
      </c>
      <c r="C13" s="5">
        <v>0</v>
      </c>
      <c r="D13" s="5">
        <v>0</v>
      </c>
      <c r="E13" s="5">
        <v>40</v>
      </c>
      <c r="F13" s="5">
        <v>40</v>
      </c>
      <c r="H13">
        <v>100</v>
      </c>
    </row>
    <row r="14" spans="1:8" x14ac:dyDescent="0.2">
      <c r="A14" s="4" t="s">
        <v>8349</v>
      </c>
      <c r="B14" s="5">
        <v>0</v>
      </c>
      <c r="C14" s="5">
        <v>40</v>
      </c>
      <c r="D14" s="5">
        <v>20</v>
      </c>
      <c r="E14" s="5">
        <v>0</v>
      </c>
      <c r="F14" s="5">
        <v>60</v>
      </c>
      <c r="H14">
        <v>0</v>
      </c>
    </row>
    <row r="15" spans="1:8" x14ac:dyDescent="0.2">
      <c r="A15" s="4" t="s">
        <v>8343</v>
      </c>
      <c r="B15" s="5">
        <v>0</v>
      </c>
      <c r="C15" s="5">
        <v>40</v>
      </c>
      <c r="D15" s="5">
        <v>0</v>
      </c>
      <c r="E15" s="5">
        <v>0</v>
      </c>
      <c r="F15" s="5">
        <v>40</v>
      </c>
      <c r="H15">
        <v>0</v>
      </c>
    </row>
    <row r="16" spans="1:8" x14ac:dyDescent="0.2">
      <c r="A16" s="4" t="s">
        <v>8337</v>
      </c>
      <c r="B16" s="5">
        <v>20</v>
      </c>
      <c r="C16" s="5">
        <v>120</v>
      </c>
      <c r="D16" s="5">
        <v>0</v>
      </c>
      <c r="E16" s="5">
        <v>0</v>
      </c>
      <c r="F16" s="5">
        <v>140</v>
      </c>
      <c r="H16">
        <v>0</v>
      </c>
    </row>
    <row r="17" spans="1:8" x14ac:dyDescent="0.2">
      <c r="A17" s="4" t="s">
        <v>8363</v>
      </c>
      <c r="B17" s="5">
        <v>0</v>
      </c>
      <c r="C17" s="5">
        <v>20</v>
      </c>
      <c r="D17" s="5">
        <v>0</v>
      </c>
      <c r="E17" s="5">
        <v>0</v>
      </c>
      <c r="F17" s="5">
        <v>20</v>
      </c>
      <c r="H17">
        <v>0</v>
      </c>
    </row>
    <row r="18" spans="1:8" x14ac:dyDescent="0.2">
      <c r="A18" s="4" t="s">
        <v>8364</v>
      </c>
      <c r="B18" s="5">
        <v>0</v>
      </c>
      <c r="C18" s="5">
        <v>0</v>
      </c>
      <c r="D18" s="5">
        <v>0</v>
      </c>
      <c r="E18" s="5">
        <v>140</v>
      </c>
      <c r="F18" s="5">
        <v>140</v>
      </c>
      <c r="H18">
        <v>100</v>
      </c>
    </row>
    <row r="19" spans="1:8" x14ac:dyDescent="0.2">
      <c r="A19" s="4" t="s">
        <v>8350</v>
      </c>
      <c r="B19" s="5">
        <v>0</v>
      </c>
      <c r="C19" s="5">
        <v>20</v>
      </c>
      <c r="D19" s="5">
        <v>0</v>
      </c>
      <c r="E19" s="5">
        <v>140</v>
      </c>
      <c r="F19" s="5">
        <v>160</v>
      </c>
      <c r="H19">
        <f>(GETPIVOTDATA("Sub-category",$A$4,"state","successful","Sub-category","indie rock")/GETPIVOTDATA("Sub-category",$A$4,"Sub-category","indie rock"))*100</f>
        <v>87.5</v>
      </c>
    </row>
    <row r="20" spans="1:8" x14ac:dyDescent="0.2">
      <c r="A20" s="4" t="s">
        <v>8351</v>
      </c>
      <c r="B20" s="5">
        <v>0</v>
      </c>
      <c r="C20" s="5">
        <v>60</v>
      </c>
      <c r="D20" s="5">
        <v>0</v>
      </c>
      <c r="E20" s="5">
        <v>0</v>
      </c>
      <c r="F20" s="5">
        <v>60</v>
      </c>
      <c r="H20">
        <v>0</v>
      </c>
    </row>
    <row r="21" spans="1:8" x14ac:dyDescent="0.2">
      <c r="A21" s="4" t="s">
        <v>8365</v>
      </c>
      <c r="B21" s="5">
        <v>0</v>
      </c>
      <c r="C21" s="5">
        <v>11</v>
      </c>
      <c r="D21" s="5">
        <v>0</v>
      </c>
      <c r="E21" s="5">
        <v>9</v>
      </c>
      <c r="F21" s="5">
        <v>20</v>
      </c>
      <c r="H21">
        <f>(GETPIVOTDATA("Sub-category",$A$4,"state","successful","Sub-category","makerspaces")/GETPIVOTDATA("Sub-category",$A$4,"Sub-category","makerspaces"))*100</f>
        <v>45</v>
      </c>
    </row>
    <row r="22" spans="1:8" x14ac:dyDescent="0.2">
      <c r="A22" s="4" t="s">
        <v>8352</v>
      </c>
      <c r="B22" s="5">
        <v>0</v>
      </c>
      <c r="C22" s="5">
        <v>0</v>
      </c>
      <c r="D22" s="5">
        <v>0</v>
      </c>
      <c r="E22" s="5">
        <v>20</v>
      </c>
      <c r="F22" s="5">
        <v>20</v>
      </c>
      <c r="H22">
        <v>100</v>
      </c>
    </row>
    <row r="23" spans="1:8" x14ac:dyDescent="0.2">
      <c r="A23" s="4" t="s">
        <v>8328</v>
      </c>
      <c r="B23" s="5">
        <v>0</v>
      </c>
      <c r="C23" s="5">
        <v>40</v>
      </c>
      <c r="D23" s="5">
        <v>0</v>
      </c>
      <c r="E23" s="5">
        <v>0</v>
      </c>
      <c r="F23" s="5">
        <v>40</v>
      </c>
      <c r="H23">
        <v>0</v>
      </c>
    </row>
    <row r="24" spans="1:8" x14ac:dyDescent="0.2">
      <c r="A24" s="4" t="s">
        <v>8353</v>
      </c>
      <c r="B24" s="5">
        <v>20</v>
      </c>
      <c r="C24" s="5">
        <v>60</v>
      </c>
      <c r="D24" s="5">
        <v>0</v>
      </c>
      <c r="E24" s="5">
        <v>60</v>
      </c>
      <c r="F24" s="5">
        <v>140</v>
      </c>
      <c r="H24">
        <f>(GETPIVOTDATA("Sub-category",$A$4,"state","successful","Sub-category","musical")/GETPIVOTDATA("Sub-category",$A$4,"Sub-category","musical"))*100</f>
        <v>42.857142857142854</v>
      </c>
    </row>
    <row r="25" spans="1:8" x14ac:dyDescent="0.2">
      <c r="A25" s="4" t="s">
        <v>8331</v>
      </c>
      <c r="B25" s="5">
        <v>0</v>
      </c>
      <c r="C25" s="5">
        <v>20</v>
      </c>
      <c r="D25" s="5">
        <v>0</v>
      </c>
      <c r="E25" s="5">
        <v>0</v>
      </c>
      <c r="F25" s="5">
        <v>20</v>
      </c>
      <c r="H25">
        <v>0</v>
      </c>
    </row>
    <row r="26" spans="1:8" x14ac:dyDescent="0.2">
      <c r="A26" s="4" t="s">
        <v>8344</v>
      </c>
      <c r="B26" s="5">
        <v>0</v>
      </c>
      <c r="C26" s="5">
        <v>0</v>
      </c>
      <c r="D26" s="5">
        <v>0</v>
      </c>
      <c r="E26" s="5">
        <v>60</v>
      </c>
      <c r="F26" s="5">
        <v>60</v>
      </c>
      <c r="H26">
        <v>100</v>
      </c>
    </row>
    <row r="27" spans="1:8" x14ac:dyDescent="0.2">
      <c r="A27" s="4" t="s">
        <v>8332</v>
      </c>
      <c r="B27" s="5">
        <v>0</v>
      </c>
      <c r="C27" s="5">
        <v>20</v>
      </c>
      <c r="D27" s="5">
        <v>0</v>
      </c>
      <c r="E27" s="5">
        <v>0</v>
      </c>
      <c r="F27" s="5">
        <v>20</v>
      </c>
      <c r="H27">
        <v>0</v>
      </c>
    </row>
    <row r="28" spans="1:8" x14ac:dyDescent="0.2">
      <c r="A28" s="4" t="s">
        <v>8333</v>
      </c>
      <c r="B28" s="5">
        <v>0</v>
      </c>
      <c r="C28" s="5">
        <v>57</v>
      </c>
      <c r="D28" s="5">
        <v>0</v>
      </c>
      <c r="E28" s="5">
        <v>103</v>
      </c>
      <c r="F28" s="5">
        <v>160</v>
      </c>
      <c r="H28">
        <f>(GETPIVOTDATA("Sub-category",$A$4,"state","successful","Sub-category","photobooks")/GETPIVOTDATA("Sub-category",$A$4,"Sub-category","photobooks"))*100</f>
        <v>64.375</v>
      </c>
    </row>
    <row r="29" spans="1:8" x14ac:dyDescent="0.2">
      <c r="A29" s="4" t="s">
        <v>8334</v>
      </c>
      <c r="B29" s="5">
        <v>0</v>
      </c>
      <c r="C29" s="5">
        <v>20</v>
      </c>
      <c r="D29" s="5">
        <v>0</v>
      </c>
      <c r="E29" s="5">
        <v>0</v>
      </c>
      <c r="F29" s="5">
        <v>20</v>
      </c>
      <c r="H29">
        <v>0</v>
      </c>
    </row>
    <row r="30" spans="1:8" x14ac:dyDescent="0.2">
      <c r="A30" s="4" t="s">
        <v>8335</v>
      </c>
      <c r="B30" s="5">
        <v>0</v>
      </c>
      <c r="C30" s="5">
        <v>353</v>
      </c>
      <c r="D30" s="5">
        <v>19</v>
      </c>
      <c r="E30" s="5">
        <v>694</v>
      </c>
      <c r="F30" s="5">
        <v>1066</v>
      </c>
      <c r="H30">
        <f>(GETPIVOTDATA("Sub-category",$A$4,"state","successful","Sub-category","plays")/GETPIVOTDATA("Sub-category",$A$4,"Sub-category","plays"))*100</f>
        <v>65.103189493433405</v>
      </c>
    </row>
    <row r="31" spans="1:8" x14ac:dyDescent="0.2">
      <c r="A31" s="4" t="s">
        <v>8354</v>
      </c>
      <c r="B31" s="5">
        <v>0</v>
      </c>
      <c r="C31" s="5">
        <v>0</v>
      </c>
      <c r="D31" s="5">
        <v>0</v>
      </c>
      <c r="E31" s="5">
        <v>40</v>
      </c>
      <c r="F31" s="5">
        <v>40</v>
      </c>
      <c r="H31">
        <v>100</v>
      </c>
    </row>
    <row r="32" spans="1:8" x14ac:dyDescent="0.2">
      <c r="A32" s="4" t="s">
        <v>8345</v>
      </c>
      <c r="B32" s="5">
        <v>0</v>
      </c>
      <c r="C32" s="5">
        <v>0</v>
      </c>
      <c r="D32" s="5">
        <v>0</v>
      </c>
      <c r="E32" s="5">
        <v>20</v>
      </c>
      <c r="F32" s="5">
        <v>20</v>
      </c>
      <c r="H32">
        <v>100</v>
      </c>
    </row>
    <row r="33" spans="1:8" x14ac:dyDescent="0.2">
      <c r="A33" s="4" t="s">
        <v>8338</v>
      </c>
      <c r="B33" s="5">
        <v>0</v>
      </c>
      <c r="C33" s="5">
        <v>20</v>
      </c>
      <c r="D33" s="5">
        <v>0</v>
      </c>
      <c r="E33" s="5">
        <v>0</v>
      </c>
      <c r="F33" s="5">
        <v>20</v>
      </c>
      <c r="H33">
        <v>0</v>
      </c>
    </row>
    <row r="34" spans="1:8" x14ac:dyDescent="0.2">
      <c r="A34" s="4" t="s">
        <v>8355</v>
      </c>
      <c r="B34" s="5">
        <v>0</v>
      </c>
      <c r="C34" s="5">
        <v>0</v>
      </c>
      <c r="D34" s="5">
        <v>0</v>
      </c>
      <c r="E34" s="5">
        <v>260</v>
      </c>
      <c r="F34" s="5">
        <v>260</v>
      </c>
      <c r="H34">
        <v>100</v>
      </c>
    </row>
    <row r="35" spans="1:8" x14ac:dyDescent="0.2">
      <c r="A35" s="4" t="s">
        <v>8360</v>
      </c>
      <c r="B35" s="5">
        <v>40</v>
      </c>
      <c r="C35" s="5">
        <v>0</v>
      </c>
      <c r="D35" s="5">
        <v>0</v>
      </c>
      <c r="E35" s="5">
        <v>0</v>
      </c>
      <c r="F35" s="5">
        <v>40</v>
      </c>
      <c r="H35">
        <v>0</v>
      </c>
    </row>
    <row r="36" spans="1:8" x14ac:dyDescent="0.2">
      <c r="A36" s="4" t="s">
        <v>8361</v>
      </c>
      <c r="B36" s="5">
        <v>0</v>
      </c>
      <c r="C36" s="5">
        <v>0</v>
      </c>
      <c r="D36" s="5">
        <v>0</v>
      </c>
      <c r="E36" s="5">
        <v>60</v>
      </c>
      <c r="F36" s="5">
        <v>60</v>
      </c>
      <c r="H36">
        <v>100</v>
      </c>
    </row>
    <row r="37" spans="1:8" x14ac:dyDescent="0.2">
      <c r="A37" s="4" t="s">
        <v>8339</v>
      </c>
      <c r="B37" s="5">
        <v>0</v>
      </c>
      <c r="C37" s="5">
        <v>0</v>
      </c>
      <c r="D37" s="5">
        <v>6</v>
      </c>
      <c r="E37" s="5">
        <v>34</v>
      </c>
      <c r="F37" s="5">
        <v>40</v>
      </c>
      <c r="H37">
        <f>(GETPIVOTDATA("Sub-category",$A$4,"state","successful","Sub-category","small batch")/GETPIVOTDATA("Sub-category",$A$4,"Sub-category","small batch"))*100</f>
        <v>85</v>
      </c>
    </row>
    <row r="38" spans="1:8" x14ac:dyDescent="0.2">
      <c r="A38" s="4" t="s">
        <v>8366</v>
      </c>
      <c r="B38" s="5">
        <v>18</v>
      </c>
      <c r="C38" s="5">
        <v>2</v>
      </c>
      <c r="D38" s="5">
        <v>0</v>
      </c>
      <c r="E38" s="5">
        <v>40</v>
      </c>
      <c r="F38" s="5">
        <v>60</v>
      </c>
      <c r="H38">
        <f>(GETPIVOTDATA("Sub-category",$A$4,"state","successful","Sub-category","space exploration")/GETPIVOTDATA("Sub-category",$A$4,"Sub-category","space exploration"))*100</f>
        <v>66.666666666666657</v>
      </c>
    </row>
    <row r="39" spans="1:8" x14ac:dyDescent="0.2">
      <c r="A39" s="4" t="s">
        <v>8336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  <c r="H39">
        <f>(GETPIVOTDATA("Sub-category",$A$4,"state","successful","Sub-category","spaces")/GETPIVOTDATA("Sub-category",$A$4,"Sub-category","spaces"))*100</f>
        <v>45.454545454545453</v>
      </c>
    </row>
    <row r="40" spans="1:8" x14ac:dyDescent="0.2">
      <c r="A40" s="4" t="s">
        <v>8329</v>
      </c>
      <c r="B40" s="5">
        <v>0</v>
      </c>
      <c r="C40" s="5">
        <v>0</v>
      </c>
      <c r="D40" s="5">
        <v>0</v>
      </c>
      <c r="E40" s="5">
        <v>80</v>
      </c>
      <c r="F40" s="5">
        <v>80</v>
      </c>
      <c r="H40">
        <v>100</v>
      </c>
    </row>
    <row r="41" spans="1:8" x14ac:dyDescent="0.2">
      <c r="A41" s="4" t="s">
        <v>8362</v>
      </c>
      <c r="B41" s="5">
        <v>0</v>
      </c>
      <c r="C41" s="5">
        <v>0</v>
      </c>
      <c r="D41" s="5">
        <v>0</v>
      </c>
      <c r="E41" s="5">
        <v>60</v>
      </c>
      <c r="F41" s="5">
        <v>60</v>
      </c>
      <c r="H41">
        <v>100</v>
      </c>
    </row>
    <row r="42" spans="1:8" x14ac:dyDescent="0.2">
      <c r="A42" s="4" t="s">
        <v>8346</v>
      </c>
      <c r="B42" s="5">
        <v>10</v>
      </c>
      <c r="C42" s="5">
        <v>47</v>
      </c>
      <c r="D42" s="5">
        <v>0</v>
      </c>
      <c r="E42" s="5">
        <v>0</v>
      </c>
      <c r="F42" s="5">
        <v>57</v>
      </c>
      <c r="H42">
        <v>0</v>
      </c>
    </row>
    <row r="43" spans="1:8" x14ac:dyDescent="0.2">
      <c r="A43" s="4" t="s">
        <v>8330</v>
      </c>
      <c r="B43" s="5">
        <v>0</v>
      </c>
      <c r="C43" s="5">
        <v>100</v>
      </c>
      <c r="D43" s="5">
        <v>0</v>
      </c>
      <c r="E43" s="5">
        <v>0</v>
      </c>
      <c r="F43" s="5">
        <v>100</v>
      </c>
      <c r="H43">
        <v>0</v>
      </c>
    </row>
    <row r="44" spans="1:8" x14ac:dyDescent="0.2">
      <c r="A44" s="4" t="s">
        <v>8367</v>
      </c>
      <c r="B44" s="5">
        <v>60</v>
      </c>
      <c r="C44" s="5">
        <v>120</v>
      </c>
      <c r="D44" s="5">
        <v>0</v>
      </c>
      <c r="E44" s="5">
        <v>20</v>
      </c>
      <c r="F44" s="5">
        <v>200</v>
      </c>
      <c r="H44">
        <f>(GETPIVOTDATA("Sub-category",$A$4,"state","successful","Sub-category","wearables")/GETPIVOTDATA("Sub-category",$A$4,"Sub-category","wearables"))*100</f>
        <v>10</v>
      </c>
    </row>
    <row r="45" spans="1:8" x14ac:dyDescent="0.2">
      <c r="A45" s="4" t="s">
        <v>8368</v>
      </c>
      <c r="B45" s="5">
        <v>100</v>
      </c>
      <c r="C45" s="5">
        <v>60</v>
      </c>
      <c r="D45" s="5">
        <v>0</v>
      </c>
      <c r="E45" s="5">
        <v>0</v>
      </c>
      <c r="F45" s="5">
        <v>160</v>
      </c>
      <c r="H45">
        <v>0</v>
      </c>
    </row>
    <row r="46" spans="1:8" x14ac:dyDescent="0.2">
      <c r="A46" s="4" t="s">
        <v>8356</v>
      </c>
      <c r="B46" s="5">
        <v>20</v>
      </c>
      <c r="C46" s="5">
        <v>0</v>
      </c>
      <c r="D46" s="5">
        <v>0</v>
      </c>
      <c r="E46" s="5">
        <v>0</v>
      </c>
      <c r="F46" s="5">
        <v>20</v>
      </c>
      <c r="H46">
        <v>0</v>
      </c>
    </row>
    <row r="47" spans="1:8" x14ac:dyDescent="0.2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  <c r="H47">
        <f>(GETPIVOTDATA("Sub-category",$A$4,"state","successful")/GETPIVOTDATA("Sub-category",$A$4))*100</f>
        <v>53.111327175498303</v>
      </c>
    </row>
  </sheetData>
  <conditionalFormatting sqref="H6:H47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AC54-29C6-7344-9108-ABFB25622508}">
  <dimension ref="A1:K18"/>
  <sheetViews>
    <sheetView topLeftCell="A2" workbookViewId="0">
      <selection activeCell="K19" sqref="K19"/>
    </sheetView>
  </sheetViews>
  <sheetFormatPr baseColWidth="10" defaultRowHeight="15" x14ac:dyDescent="0.2"/>
  <cols>
    <col min="1" max="1" width="10" customWidth="1"/>
    <col min="2" max="2" width="19" customWidth="1"/>
    <col min="3" max="3" width="17.33203125" customWidth="1"/>
    <col min="4" max="4" width="4" bestFit="1" customWidth="1"/>
    <col min="5" max="5" width="8.83203125" bestFit="1" customWidth="1"/>
    <col min="6" max="6" width="10" bestFit="1" customWidth="1"/>
    <col min="7" max="8" width="4.6640625" customWidth="1"/>
    <col min="9" max="9" width="7.6640625" customWidth="1"/>
    <col min="10" max="10" width="28.83203125" customWidth="1"/>
    <col min="11" max="11" width="23" customWidth="1"/>
    <col min="12" max="12" width="3.83203125" customWidth="1"/>
    <col min="13" max="13" width="19.1640625" bestFit="1" customWidth="1"/>
  </cols>
  <sheetData>
    <row r="1" spans="1:11" x14ac:dyDescent="0.2">
      <c r="A1" s="3" t="s">
        <v>8383</v>
      </c>
      <c r="B1" t="s">
        <v>8323</v>
      </c>
    </row>
    <row r="2" spans="1:11" x14ac:dyDescent="0.2">
      <c r="A2" s="3" t="s">
        <v>8309</v>
      </c>
      <c r="B2" t="s">
        <v>8323</v>
      </c>
    </row>
    <row r="3" spans="1:11" ht="16" thickBot="1" x14ac:dyDescent="0.25"/>
    <row r="4" spans="1:11" ht="16" thickBot="1" x14ac:dyDescent="0.25">
      <c r="A4" s="13" t="s">
        <v>8321</v>
      </c>
      <c r="B4" s="12" t="s">
        <v>8324</v>
      </c>
      <c r="I4" s="19" t="s">
        <v>8456</v>
      </c>
      <c r="J4" s="20"/>
      <c r="K4" s="21"/>
    </row>
    <row r="5" spans="1:11" ht="49" thickTop="1" x14ac:dyDescent="0.2">
      <c r="A5" s="16" t="s">
        <v>8369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I5" s="22" t="s">
        <v>8436</v>
      </c>
      <c r="J5" s="23" t="s">
        <v>8437</v>
      </c>
      <c r="K5" s="24" t="s">
        <v>8444</v>
      </c>
    </row>
    <row r="6" spans="1:11" ht="16" x14ac:dyDescent="0.2">
      <c r="A6" s="17" t="s">
        <v>8377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  <c r="I6" s="22">
        <v>2009</v>
      </c>
      <c r="J6" s="23" t="s">
        <v>8374</v>
      </c>
      <c r="K6" s="25" t="s">
        <v>8431</v>
      </c>
    </row>
    <row r="7" spans="1:11" ht="32" x14ac:dyDescent="0.2">
      <c r="A7" s="17" t="s">
        <v>8378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  <c r="I7" s="22">
        <v>2010</v>
      </c>
      <c r="J7" s="23" t="s">
        <v>8438</v>
      </c>
      <c r="K7" s="25" t="s">
        <v>8432</v>
      </c>
    </row>
    <row r="8" spans="1:11" ht="32" x14ac:dyDescent="0.2">
      <c r="A8" s="17" t="s">
        <v>8379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  <c r="I8" s="22">
        <v>2011</v>
      </c>
      <c r="J8" s="23" t="s">
        <v>8439</v>
      </c>
      <c r="K8" s="25" t="s">
        <v>8433</v>
      </c>
    </row>
    <row r="9" spans="1:11" ht="32" x14ac:dyDescent="0.2">
      <c r="A9" s="17" t="s">
        <v>8380</v>
      </c>
      <c r="B9" s="18">
        <v>27</v>
      </c>
      <c r="C9" s="18">
        <v>102</v>
      </c>
      <c r="D9" s="18">
        <v>0</v>
      </c>
      <c r="E9" s="18">
        <v>192</v>
      </c>
      <c r="F9" s="18">
        <v>321</v>
      </c>
      <c r="I9" s="22">
        <v>2012</v>
      </c>
      <c r="J9" s="23" t="s">
        <v>8440</v>
      </c>
      <c r="K9" s="25" t="s">
        <v>8433</v>
      </c>
    </row>
    <row r="10" spans="1:11" ht="32" x14ac:dyDescent="0.2">
      <c r="A10" s="17" t="s">
        <v>8371</v>
      </c>
      <c r="B10" s="18">
        <v>26</v>
      </c>
      <c r="C10" s="18">
        <v>126</v>
      </c>
      <c r="D10" s="18">
        <v>0</v>
      </c>
      <c r="E10" s="18">
        <v>234</v>
      </c>
      <c r="F10" s="18">
        <v>386</v>
      </c>
      <c r="I10" s="22">
        <v>2013</v>
      </c>
      <c r="J10" s="23" t="s">
        <v>8441</v>
      </c>
      <c r="K10" s="25" t="s">
        <v>8433</v>
      </c>
    </row>
    <row r="11" spans="1:11" ht="48" x14ac:dyDescent="0.2">
      <c r="A11" s="17" t="s">
        <v>8381</v>
      </c>
      <c r="B11" s="18">
        <v>27</v>
      </c>
      <c r="C11" s="18">
        <v>147</v>
      </c>
      <c r="D11" s="18">
        <v>0</v>
      </c>
      <c r="E11" s="18">
        <v>211</v>
      </c>
      <c r="F11" s="18">
        <v>385</v>
      </c>
      <c r="I11" s="22">
        <v>2014</v>
      </c>
      <c r="J11" s="23" t="s">
        <v>8429</v>
      </c>
      <c r="K11" s="25" t="s">
        <v>8434</v>
      </c>
    </row>
    <row r="12" spans="1:11" ht="48" x14ac:dyDescent="0.2">
      <c r="A12" s="17" t="s">
        <v>8372</v>
      </c>
      <c r="B12" s="18">
        <v>43</v>
      </c>
      <c r="C12" s="18">
        <v>150</v>
      </c>
      <c r="D12" s="18">
        <v>0</v>
      </c>
      <c r="E12" s="18">
        <v>194</v>
      </c>
      <c r="F12" s="18">
        <v>387</v>
      </c>
      <c r="I12" s="22">
        <v>2015</v>
      </c>
      <c r="J12" s="23" t="s">
        <v>8442</v>
      </c>
      <c r="K12" s="25" t="s">
        <v>8435</v>
      </c>
    </row>
    <row r="13" spans="1:11" ht="48" x14ac:dyDescent="0.2">
      <c r="A13" s="17" t="s">
        <v>8373</v>
      </c>
      <c r="B13" s="18">
        <v>33</v>
      </c>
      <c r="C13" s="18">
        <v>134</v>
      </c>
      <c r="D13" s="18">
        <v>0</v>
      </c>
      <c r="E13" s="18">
        <v>166</v>
      </c>
      <c r="F13" s="18">
        <v>333</v>
      </c>
      <c r="I13" s="22">
        <v>2016</v>
      </c>
      <c r="J13" s="23" t="s">
        <v>8443</v>
      </c>
      <c r="K13" s="25" t="s">
        <v>8435</v>
      </c>
    </row>
    <row r="14" spans="1:11" ht="17" thickBot="1" x14ac:dyDescent="0.25">
      <c r="A14" s="17" t="s">
        <v>8374</v>
      </c>
      <c r="B14" s="18">
        <v>24</v>
      </c>
      <c r="C14" s="18">
        <v>127</v>
      </c>
      <c r="D14" s="18">
        <v>0</v>
      </c>
      <c r="E14" s="18">
        <v>147</v>
      </c>
      <c r="F14" s="18">
        <v>298</v>
      </c>
      <c r="I14" s="26">
        <v>2017</v>
      </c>
      <c r="J14" s="27" t="s">
        <v>8377</v>
      </c>
      <c r="K14" s="28" t="s">
        <v>8430</v>
      </c>
    </row>
    <row r="15" spans="1:11" x14ac:dyDescent="0.2">
      <c r="A15" s="17" t="s">
        <v>8375</v>
      </c>
      <c r="B15" s="18">
        <v>20</v>
      </c>
      <c r="C15" s="18">
        <v>149</v>
      </c>
      <c r="D15" s="18">
        <v>0</v>
      </c>
      <c r="E15" s="18">
        <v>183</v>
      </c>
      <c r="F15" s="18">
        <v>352</v>
      </c>
    </row>
    <row r="16" spans="1:11" x14ac:dyDescent="0.2">
      <c r="A16" s="17" t="s">
        <v>8376</v>
      </c>
      <c r="B16" s="18">
        <v>37</v>
      </c>
      <c r="C16" s="18">
        <v>114</v>
      </c>
      <c r="D16" s="18">
        <v>0</v>
      </c>
      <c r="E16" s="18">
        <v>183</v>
      </c>
      <c r="F16" s="18">
        <v>334</v>
      </c>
    </row>
    <row r="17" spans="1:6" x14ac:dyDescent="0.2">
      <c r="A17" s="17" t="s">
        <v>8382</v>
      </c>
      <c r="B17" s="18">
        <v>23</v>
      </c>
      <c r="C17" s="18">
        <v>118</v>
      </c>
      <c r="D17" s="18">
        <v>0</v>
      </c>
      <c r="E17" s="18">
        <v>111</v>
      </c>
      <c r="F17" s="18">
        <v>252</v>
      </c>
    </row>
    <row r="18" spans="1:6" x14ac:dyDescent="0.2">
      <c r="A18" s="4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mergeCells count="1">
    <mergeCell ref="I4:K4"/>
  </mergeCell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B98F-EB5F-4540-88E1-628E89173395}">
  <dimension ref="A1:H13"/>
  <sheetViews>
    <sheetView workbookViewId="0">
      <selection activeCell="E22" sqref="E22"/>
    </sheetView>
  </sheetViews>
  <sheetFormatPr baseColWidth="10" defaultRowHeight="15" x14ac:dyDescent="0.2"/>
  <cols>
    <col min="1" max="1" width="24.83203125" bestFit="1" customWidth="1"/>
    <col min="2" max="2" width="18" customWidth="1"/>
    <col min="3" max="3" width="14.83203125" customWidth="1"/>
    <col min="4" max="4" width="17.83203125" customWidth="1"/>
    <col min="5" max="5" width="14" customWidth="1"/>
    <col min="6" max="6" width="20.5" customWidth="1"/>
    <col min="7" max="7" width="17.33203125" customWidth="1"/>
    <col min="8" max="8" width="20.33203125" customWidth="1"/>
  </cols>
  <sheetData>
    <row r="1" spans="1:8" s="7" customFormat="1" x14ac:dyDescent="0.2">
      <c r="A1" s="7" t="s">
        <v>8384</v>
      </c>
      <c r="B1" s="7" t="s">
        <v>8385</v>
      </c>
      <c r="C1" s="7" t="s">
        <v>8386</v>
      </c>
      <c r="D1" s="7" t="s">
        <v>8387</v>
      </c>
      <c r="E1" s="7" t="s">
        <v>8388</v>
      </c>
      <c r="F1" s="7" t="s">
        <v>8389</v>
      </c>
      <c r="G1" s="7" t="s">
        <v>8390</v>
      </c>
      <c r="H1" s="7" t="s">
        <v>8391</v>
      </c>
    </row>
    <row r="2" spans="1:8" x14ac:dyDescent="0.2">
      <c r="A2" t="s">
        <v>8403</v>
      </c>
      <c r="B2">
        <f>COUNTIFS(Campaigns!$D$2:$D$4115,"&lt;1000",Campaigns!$F$2:$F$4115,"successful")</f>
        <v>322</v>
      </c>
      <c r="C2">
        <f>COUNTIFS(Campaigns!$D$2:$D$4115,"&lt;1000",Campaigns!$F$2:$F$4115,"failed")</f>
        <v>113</v>
      </c>
      <c r="D2">
        <f>COUNTIFS(Campaigns!$D$2:$D$4115,"&lt;1000",Campaigns!$F$2:$F$4115,"canceled")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8392</v>
      </c>
      <c r="B3">
        <f>COUNTIFS(Campaigns!$D$2:$D$4115,"&gt; 1000",Campaigns!$D$2:$D$4115,"&lt;5000",Campaigns!$F$2:$F$4115,"successful")</f>
        <v>816</v>
      </c>
      <c r="C3">
        <f>COUNTIFS(Campaigns!$D$2:$D$4115,"&gt; 1000",Campaigns!$D$2:$D$4115,"&lt;5000",Campaigns!$F$2:$F$4115,"failed")</f>
        <v>357</v>
      </c>
      <c r="D3">
        <f>COUNTIFS(Campaigns!$D$2:$D$4115,"&gt; 1000",Campaigns!$D$2:$D$4115,"&lt;5000",Campaigns!$F$2:$F$4115,"canceled")</f>
        <v>52</v>
      </c>
      <c r="E3">
        <f t="shared" ref="E3:E13" si="0">SUM(B3:D3)</f>
        <v>1225</v>
      </c>
      <c r="F3">
        <f t="shared" ref="F3:F13" si="1">(B3/E3)*100</f>
        <v>66.612244897959187</v>
      </c>
      <c r="G3">
        <f t="shared" ref="G3:G13" si="2">(C3/E3)*100</f>
        <v>29.142857142857142</v>
      </c>
      <c r="H3">
        <f t="shared" ref="H3:H13" si="3">(D3/E3)*100</f>
        <v>4.2448979591836737</v>
      </c>
    </row>
    <row r="4" spans="1:8" x14ac:dyDescent="0.2">
      <c r="A4" t="s">
        <v>8393</v>
      </c>
      <c r="B4">
        <f>COUNTIFS(Campaigns!$D$2:$D$4115,"&gt;=5000",Campaigns!$D$2:$D$4115,"&lt;10000",Campaigns!$F$2:$F$4115,"successful")</f>
        <v>381</v>
      </c>
      <c r="C4">
        <f>COUNTIFS(Campaigns!$D$2:$D$4115,"&gt;=5000",Campaigns!$D$2:$D$4115,"&lt;10000",Campaigns!$F$2:$F$4115,"failed")</f>
        <v>283</v>
      </c>
      <c r="D4">
        <f>COUNTIFS(Campaigns!$D$2:$D$4115,"&gt;=5000",Campaigns!$D$2:$D$4115,"&lt;10000",Campaigns!$F$2:$F$4115,"canceled")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8394</v>
      </c>
      <c r="B5">
        <f>COUNTIFS(Campaigns!$D$2:$D$4115,"&gt;= 10000",Campaigns!$D$2:$D$4115,"&lt;=14999",Campaigns!$F$2:$F$4115,"successful")</f>
        <v>168</v>
      </c>
      <c r="C5">
        <f>COUNTIFS(Campaigns!$D$2:$D$4115,"&gt;= 10000",Campaigns!$D$2:$D$4115,"&lt;=14999",Campaigns!$F$2:$F$4115,"failed")</f>
        <v>144</v>
      </c>
      <c r="D5">
        <f>COUNTIFS(Campaigns!$D$2:$D$4115,"&gt;= 10000",Campaigns!$D$2:$D$4115,"&lt;=14999",Campaigns!$F$2:$F$4115,"canceled")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8395</v>
      </c>
      <c r="B6">
        <f>COUNTIFS(Campaigns!$D$2:$D$4115,"&gt;= 15000",Campaigns!$D$2:$D$4115,"&lt;=19999",Campaigns!$F$2:$F$4115,"successful")</f>
        <v>94</v>
      </c>
      <c r="C6">
        <f>COUNTIFS(Campaigns!$D$2:$D$4115,"&gt;= 15000",Campaigns!$D$2:$D$4115,"&lt;=19999",Campaigns!$F$2:$F$4115,"failed")</f>
        <v>90</v>
      </c>
      <c r="D6">
        <f>COUNTIFS(Campaigns!$D$2:$D$4115,"&gt;= 15000",Campaigns!$D$2:$D$4115,"&lt;=19999",Campaigns!$F$2:$F$4115,"canceled")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8396</v>
      </c>
      <c r="B7">
        <f>COUNTIFS(Campaigns!$D$2:$D$4115,"&gt;= 15000",Campaigns!$D$2:$D$4115,"&lt;=19999",Campaigns!$F$2:$F$4115,"successful")</f>
        <v>94</v>
      </c>
      <c r="C7">
        <f>COUNTIFS(Campaigns!$D$2:$D$4115,"&gt;= 15000",Campaigns!$D$2:$D$4115,"&lt;=19999",Campaigns!$F$2:$F$4115,"failed")</f>
        <v>90</v>
      </c>
      <c r="D7">
        <f>COUNTIFS(Campaigns!$D$2:$D$4115,"&gt;= 15000",Campaigns!$D$2:$D$4115,"&lt;=19999",Campaigns!$F$2:$F$4115,"canceled")</f>
        <v>17</v>
      </c>
      <c r="E7">
        <f t="shared" si="0"/>
        <v>201</v>
      </c>
      <c r="F7">
        <f t="shared" si="1"/>
        <v>46.766169154228855</v>
      </c>
      <c r="G7">
        <f t="shared" si="2"/>
        <v>44.776119402985074</v>
      </c>
      <c r="H7">
        <f t="shared" si="3"/>
        <v>8.4577114427860707</v>
      </c>
    </row>
    <row r="8" spans="1:8" x14ac:dyDescent="0.2">
      <c r="A8" t="s">
        <v>8397</v>
      </c>
      <c r="B8">
        <f>COUNTIFS(Campaigns!$D$2:$D$4115,"&gt;= 25000",Campaigns!$D$2:$D$4115,"&lt;=29999",Campaigns!$F$2:$F$4115,"successful")</f>
        <v>55</v>
      </c>
      <c r="C8">
        <f>COUNTIFS(Campaigns!$D$2:$D$4115,"&gt;= 25000",Campaigns!$D$2:$D$4115,"&lt;=29999",Campaigns!$F$2:$F$4115,"failed")</f>
        <v>64</v>
      </c>
      <c r="D8">
        <f>COUNTIFS(Campaigns!$D$2:$D$4115,"&gt;= 25000",Campaigns!$D$2:$D$4115,"&lt;=29999",Campaigns!$F$2:$F$4115,"canceled")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8398</v>
      </c>
      <c r="B9">
        <f>COUNTIFS(Campaigns!$D$2:$D$4115,"&gt;= 30000",Campaigns!$D$2:$D$4115,"&lt;=34999",Campaigns!$F$2:$F$4115,"successful")</f>
        <v>32</v>
      </c>
      <c r="C9">
        <f>COUNTIFS(Campaigns!$D$2:$D$4115,"&gt;= 30000",Campaigns!$D$2:$D$4115,"&lt;=34999",Campaigns!$F$2:$F$4115,"failed")</f>
        <v>37</v>
      </c>
      <c r="D9">
        <f>COUNTIFS(Campaigns!$D$2:$D$4115,"&gt;= 30000",Campaigns!$D$2:$D$4115,"&lt;=34999",Campaigns!$F$2:$F$4115,"canceled")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8399</v>
      </c>
      <c r="B10">
        <f>COUNTIFS(Campaigns!$D$2:$D$4115,"&gt;= 35000",Campaigns!$D$2:$D$4115,"&lt;=39999",Campaigns!$F$2:$F$4115,"successful")</f>
        <v>26</v>
      </c>
      <c r="C10">
        <f>COUNTIFS(Campaigns!$D$2:$D$4115,"&gt;= 35000",Campaigns!$D$2:$D$4115,"&lt;=39999",Campaigns!$F$2:$F$4115,"failed")</f>
        <v>22</v>
      </c>
      <c r="D10">
        <f>COUNTIFS(Campaigns!$D$2:$D$4115,"&gt;= 35000",Campaigns!$D$2:$D$4115,"&lt;=39999",Campaigns!$F$2:$F$4115,"canceled")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8400</v>
      </c>
      <c r="B11">
        <f>COUNTIFS(Campaigns!$D$2:$D$4115,"&gt;= 40000",Campaigns!$D$2:$D$4115,"&lt;=44999",Campaigns!$F$2:$F$4115,"successful")</f>
        <v>21</v>
      </c>
      <c r="C11">
        <f>COUNTIFS(Campaigns!$D$2:$D$4115,"&gt;= 40000",Campaigns!$D$2:$D$4115,"&lt;=44999",Campaigns!$F$2:$F$4115,"failed")</f>
        <v>16</v>
      </c>
      <c r="D11">
        <f>COUNTIFS(Campaigns!$D$2:$D$4115,"&gt;= 40000",Campaigns!$D$2:$D$4115,"&lt;=44999",Campaigns!$F$2:$F$4115,"canceled")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8401</v>
      </c>
      <c r="B12">
        <f>COUNTIFS(Campaigns!$D$2:$D$4115,"&gt;= 45000",Campaigns!$D$2:$D$4115,"&lt;=49999",Campaigns!$F$2:$F$4115,"successful")</f>
        <v>6</v>
      </c>
      <c r="C12">
        <f>COUNTIFS(Campaigns!$D$2:$D$4115,"&gt;= 45000",Campaigns!$D$2:$D$4115,"&lt;=49999",Campaigns!$F$2:$F$4115,"failed")</f>
        <v>11</v>
      </c>
      <c r="D12">
        <f>COUNTIFS(Campaigns!$D$2:$D$4115,"&gt;= 45000",Campaigns!$D$2:$D$4115,"&lt;=49999",Campaigns!$F$2:$F$4115,"canceled")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8402</v>
      </c>
      <c r="B13">
        <f>COUNTIFS(Campaigns!$D$2:$D$4115,"&gt;= 50000",Campaigns!$F$2:$F$4115,"successful")</f>
        <v>86</v>
      </c>
      <c r="C13">
        <f>COUNTIFS(Campaigns!$D$2:$D$4115,"&gt;= 50000",Campaigns!$F$2:$F$4115,"failed")</f>
        <v>258</v>
      </c>
      <c r="D13">
        <f>COUNTIFS(Campaigns!$D$2:$D$4115,"&gt;= 50000",Campaigns!$F$2:$F$4115,"canceled")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honeticPr fontId="3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9F6-EE55-9549-AABC-DADEE44E55E9}">
  <dimension ref="A1:D14"/>
  <sheetViews>
    <sheetView workbookViewId="0">
      <selection activeCell="D24" sqref="D24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5.5" bestFit="1" customWidth="1"/>
    <col min="4" max="4" width="18.6640625" bestFit="1" customWidth="1"/>
  </cols>
  <sheetData>
    <row r="1" spans="1:4" x14ac:dyDescent="0.2">
      <c r="A1" s="3" t="s">
        <v>8310</v>
      </c>
      <c r="B1" t="s">
        <v>8404</v>
      </c>
      <c r="C1" t="s">
        <v>8405</v>
      </c>
      <c r="D1" t="s">
        <v>8406</v>
      </c>
    </row>
    <row r="2" spans="1:4" x14ac:dyDescent="0.2">
      <c r="A2" s="4" t="s">
        <v>8403</v>
      </c>
      <c r="B2" s="5">
        <v>71.081677704194263</v>
      </c>
      <c r="C2" s="5">
        <v>24.944812362030905</v>
      </c>
      <c r="D2" s="5">
        <v>3.9735099337748347</v>
      </c>
    </row>
    <row r="3" spans="1:4" x14ac:dyDescent="0.2">
      <c r="A3" s="4" t="s">
        <v>8392</v>
      </c>
      <c r="B3" s="5">
        <v>66.612244897959187</v>
      </c>
      <c r="C3" s="5">
        <v>29.142857142857142</v>
      </c>
      <c r="D3" s="5">
        <v>4.2448979591836737</v>
      </c>
    </row>
    <row r="4" spans="1:4" x14ac:dyDescent="0.2">
      <c r="A4" s="4" t="s">
        <v>8394</v>
      </c>
      <c r="B4" s="5">
        <v>47.727272727272727</v>
      </c>
      <c r="C4" s="5">
        <v>40.909090909090914</v>
      </c>
      <c r="D4" s="5">
        <v>11.363636363636363</v>
      </c>
    </row>
    <row r="5" spans="1:4" x14ac:dyDescent="0.2">
      <c r="A5" s="4" t="s">
        <v>8395</v>
      </c>
      <c r="B5" s="5">
        <v>46.766169154228855</v>
      </c>
      <c r="C5" s="5">
        <v>44.776119402985074</v>
      </c>
      <c r="D5" s="5">
        <v>8.4577114427860707</v>
      </c>
    </row>
    <row r="6" spans="1:4" x14ac:dyDescent="0.2">
      <c r="A6" s="4" t="s">
        <v>8396</v>
      </c>
      <c r="B6" s="5">
        <v>46.766169154228855</v>
      </c>
      <c r="C6" s="5">
        <v>44.776119402985074</v>
      </c>
      <c r="D6" s="5">
        <v>8.4577114427860707</v>
      </c>
    </row>
    <row r="7" spans="1:4" x14ac:dyDescent="0.2">
      <c r="A7" s="4" t="s">
        <v>8397</v>
      </c>
      <c r="B7" s="5">
        <v>40.145985401459853</v>
      </c>
      <c r="C7" s="5">
        <v>46.715328467153284</v>
      </c>
      <c r="D7" s="5">
        <v>13.138686131386862</v>
      </c>
    </row>
    <row r="8" spans="1:4" x14ac:dyDescent="0.2">
      <c r="A8" s="4" t="s">
        <v>8398</v>
      </c>
      <c r="B8" s="5">
        <v>39.024390243902438</v>
      </c>
      <c r="C8" s="5">
        <v>45.121951219512198</v>
      </c>
      <c r="D8" s="5">
        <v>15.853658536585366</v>
      </c>
    </row>
    <row r="9" spans="1:4" x14ac:dyDescent="0.2">
      <c r="A9" s="4" t="s">
        <v>8399</v>
      </c>
      <c r="B9" s="5">
        <v>47.272727272727273</v>
      </c>
      <c r="C9" s="5">
        <v>40</v>
      </c>
      <c r="D9" s="5">
        <v>12.727272727272727</v>
      </c>
    </row>
    <row r="10" spans="1:4" x14ac:dyDescent="0.2">
      <c r="A10" s="4" t="s">
        <v>8400</v>
      </c>
      <c r="B10" s="5">
        <v>48.837209302325576</v>
      </c>
      <c r="C10" s="5">
        <v>37.209302325581397</v>
      </c>
      <c r="D10" s="5">
        <v>13.953488372093023</v>
      </c>
    </row>
    <row r="11" spans="1:4" x14ac:dyDescent="0.2">
      <c r="A11" s="4" t="s">
        <v>8401</v>
      </c>
      <c r="B11" s="5">
        <v>28.571428571428569</v>
      </c>
      <c r="C11" s="5">
        <v>52.380952380952387</v>
      </c>
      <c r="D11" s="5">
        <v>19.047619047619047</v>
      </c>
    </row>
    <row r="12" spans="1:4" x14ac:dyDescent="0.2">
      <c r="A12" s="4" t="s">
        <v>8393</v>
      </c>
      <c r="B12" s="5">
        <v>53.212290502793294</v>
      </c>
      <c r="C12" s="5">
        <v>39.52513966480447</v>
      </c>
      <c r="D12" s="5">
        <v>7.2625698324022352</v>
      </c>
    </row>
    <row r="13" spans="1:4" x14ac:dyDescent="0.2">
      <c r="A13" s="4" t="s">
        <v>8402</v>
      </c>
      <c r="B13" s="5">
        <v>19.36936936936937</v>
      </c>
      <c r="C13" s="5">
        <v>58.108108108108105</v>
      </c>
      <c r="D13" s="5">
        <v>22.522522522522522</v>
      </c>
    </row>
    <row r="14" spans="1:4" x14ac:dyDescent="0.2">
      <c r="A14" s="4" t="s">
        <v>8311</v>
      </c>
      <c r="B14" s="5">
        <v>555.38693430189016</v>
      </c>
      <c r="C14" s="5">
        <v>503.60978138606106</v>
      </c>
      <c r="D14" s="5">
        <v>141.00328431204881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57DB-78F8-894B-BF1D-7433A8728C92}">
  <dimension ref="A1:H2186"/>
  <sheetViews>
    <sheetView tabSelected="1" workbookViewId="0">
      <selection activeCell="F8" sqref="F8"/>
    </sheetView>
  </sheetViews>
  <sheetFormatPr baseColWidth="10" defaultRowHeight="15" x14ac:dyDescent="0.2"/>
  <cols>
    <col min="1" max="1" width="11" customWidth="1"/>
    <col min="2" max="2" width="14.6640625" customWidth="1"/>
    <col min="3" max="3" width="11.5" customWidth="1"/>
    <col min="4" max="4" width="15.6640625" customWidth="1"/>
    <col min="6" max="6" width="27.6640625" bestFit="1" customWidth="1"/>
    <col min="7" max="7" width="11.33203125" customWidth="1"/>
    <col min="8" max="8" width="13.33203125" customWidth="1"/>
  </cols>
  <sheetData>
    <row r="1" spans="1:8" x14ac:dyDescent="0.2">
      <c r="A1" t="s">
        <v>8407</v>
      </c>
      <c r="B1" t="s">
        <v>8408</v>
      </c>
      <c r="C1" t="s">
        <v>8457</v>
      </c>
      <c r="D1" t="s">
        <v>8458</v>
      </c>
    </row>
    <row r="2" spans="1:8" x14ac:dyDescent="0.2">
      <c r="A2" t="s">
        <v>8219</v>
      </c>
      <c r="B2">
        <v>182</v>
      </c>
      <c r="C2" t="s">
        <v>8221</v>
      </c>
      <c r="D2">
        <v>0</v>
      </c>
    </row>
    <row r="3" spans="1:8" x14ac:dyDescent="0.2">
      <c r="A3" t="s">
        <v>8219</v>
      </c>
      <c r="B3">
        <v>79</v>
      </c>
      <c r="C3" t="s">
        <v>8221</v>
      </c>
      <c r="D3">
        <v>1</v>
      </c>
    </row>
    <row r="4" spans="1:8" x14ac:dyDescent="0.2">
      <c r="A4" t="s">
        <v>8219</v>
      </c>
      <c r="B4">
        <v>35</v>
      </c>
      <c r="C4" t="s">
        <v>8221</v>
      </c>
      <c r="D4">
        <v>10</v>
      </c>
    </row>
    <row r="5" spans="1:8" x14ac:dyDescent="0.2">
      <c r="A5" t="s">
        <v>8219</v>
      </c>
      <c r="B5">
        <v>150</v>
      </c>
      <c r="C5" t="s">
        <v>8221</v>
      </c>
      <c r="D5">
        <v>0</v>
      </c>
    </row>
    <row r="6" spans="1:8" x14ac:dyDescent="0.2">
      <c r="A6" t="s">
        <v>8219</v>
      </c>
      <c r="B6">
        <v>284</v>
      </c>
      <c r="C6" t="s">
        <v>8221</v>
      </c>
      <c r="D6">
        <v>7</v>
      </c>
    </row>
    <row r="7" spans="1:8" x14ac:dyDescent="0.2">
      <c r="A7" t="s">
        <v>8219</v>
      </c>
      <c r="B7">
        <v>47</v>
      </c>
      <c r="C7" t="s">
        <v>8221</v>
      </c>
      <c r="D7">
        <v>0</v>
      </c>
    </row>
    <row r="8" spans="1:8" x14ac:dyDescent="0.2">
      <c r="A8" t="s">
        <v>8219</v>
      </c>
      <c r="B8">
        <v>58</v>
      </c>
      <c r="C8" t="s">
        <v>8221</v>
      </c>
      <c r="D8">
        <v>1</v>
      </c>
      <c r="F8" t="s">
        <v>8459</v>
      </c>
      <c r="G8" t="s">
        <v>8414</v>
      </c>
      <c r="H8" t="s">
        <v>8415</v>
      </c>
    </row>
    <row r="9" spans="1:8" x14ac:dyDescent="0.2">
      <c r="A9" t="s">
        <v>8219</v>
      </c>
      <c r="B9">
        <v>57</v>
      </c>
      <c r="C9" t="s">
        <v>8221</v>
      </c>
      <c r="D9">
        <v>2</v>
      </c>
      <c r="F9" t="s">
        <v>8409</v>
      </c>
      <c r="G9">
        <f>AVERAGE(B2:B2186)</f>
        <v>194.42517162471395</v>
      </c>
      <c r="H9">
        <f>AVERAGE(D2:D1531)</f>
        <v>17.709803921568628</v>
      </c>
    </row>
    <row r="10" spans="1:8" x14ac:dyDescent="0.2">
      <c r="A10" t="s">
        <v>8219</v>
      </c>
      <c r="B10">
        <v>12</v>
      </c>
      <c r="C10" t="s">
        <v>8221</v>
      </c>
      <c r="D10">
        <v>3</v>
      </c>
      <c r="F10" t="s">
        <v>8410</v>
      </c>
      <c r="G10">
        <f>MEDIAN(B2:B2186)</f>
        <v>62</v>
      </c>
      <c r="H10">
        <f>MEDIAN(D2:D1531)</f>
        <v>4</v>
      </c>
    </row>
    <row r="11" spans="1:8" x14ac:dyDescent="0.2">
      <c r="A11" t="s">
        <v>8219</v>
      </c>
      <c r="B11">
        <v>20</v>
      </c>
      <c r="C11" t="s">
        <v>8221</v>
      </c>
      <c r="D11">
        <v>10</v>
      </c>
      <c r="F11" t="s">
        <v>8411</v>
      </c>
      <c r="G11">
        <f>MIN(B2:B2186)</f>
        <v>1</v>
      </c>
      <c r="H11">
        <f>MIN(D2:D1880)</f>
        <v>0</v>
      </c>
    </row>
    <row r="12" spans="1:8" x14ac:dyDescent="0.2">
      <c r="A12" t="s">
        <v>8219</v>
      </c>
      <c r="B12">
        <v>19</v>
      </c>
      <c r="C12" t="s">
        <v>8221</v>
      </c>
      <c r="D12">
        <v>10</v>
      </c>
      <c r="F12" t="s">
        <v>8412</v>
      </c>
      <c r="G12">
        <f>MAX(B2:B2186)</f>
        <v>26457</v>
      </c>
      <c r="H12">
        <f>MAX(D2:D1531)</f>
        <v>1293</v>
      </c>
    </row>
    <row r="13" spans="1:8" x14ac:dyDescent="0.2">
      <c r="A13" t="s">
        <v>8219</v>
      </c>
      <c r="B13">
        <v>75</v>
      </c>
      <c r="C13" t="s">
        <v>8221</v>
      </c>
      <c r="D13">
        <v>1</v>
      </c>
      <c r="F13" t="s">
        <v>8413</v>
      </c>
      <c r="G13">
        <f>_xlfn.VAR.S(B2:B2186)</f>
        <v>713167.37912800396</v>
      </c>
      <c r="H13">
        <f>_xlfn.VAR.S(D2:D1880)</f>
        <v>3775.6894394644714</v>
      </c>
    </row>
    <row r="14" spans="1:8" x14ac:dyDescent="0.2">
      <c r="A14" t="s">
        <v>8219</v>
      </c>
      <c r="B14">
        <v>827</v>
      </c>
      <c r="C14" t="s">
        <v>8221</v>
      </c>
      <c r="D14">
        <v>0</v>
      </c>
      <c r="F14" t="s">
        <v>8416</v>
      </c>
      <c r="G14">
        <f>_xlfn.STDEV.S(B2:B2186)</f>
        <v>844.49237955591047</v>
      </c>
      <c r="H14">
        <f>_xlfn.STDEV.S(D2:D1531)</f>
        <v>61.446638959868842</v>
      </c>
    </row>
    <row r="15" spans="1:8" x14ac:dyDescent="0.2">
      <c r="A15" t="s">
        <v>8219</v>
      </c>
      <c r="B15">
        <v>51</v>
      </c>
      <c r="C15" t="s">
        <v>8221</v>
      </c>
      <c r="D15">
        <v>0</v>
      </c>
      <c r="F15" t="s">
        <v>8423</v>
      </c>
      <c r="G15">
        <f>_xlfn.QUARTILE.EXC(B2:B2186, 1)</f>
        <v>29</v>
      </c>
      <c r="H15">
        <f>_xlfn.QUARTILE.EXC(D2:D1531, 1)</f>
        <v>1</v>
      </c>
    </row>
    <row r="16" spans="1:8" x14ac:dyDescent="0.2">
      <c r="A16" t="s">
        <v>8219</v>
      </c>
      <c r="B16">
        <v>41</v>
      </c>
      <c r="C16" t="s">
        <v>8221</v>
      </c>
      <c r="D16">
        <v>0</v>
      </c>
      <c r="F16" t="s">
        <v>8424</v>
      </c>
      <c r="G16">
        <f>_xlfn.QUARTILE.EXC(B2:B2186, 2)</f>
        <v>62</v>
      </c>
      <c r="H16">
        <f>_xlfn.QUARTILE.EXC(D2:D1531, 2)</f>
        <v>4</v>
      </c>
    </row>
    <row r="17" spans="1:8" x14ac:dyDescent="0.2">
      <c r="A17" t="s">
        <v>8219</v>
      </c>
      <c r="B17">
        <v>98</v>
      </c>
      <c r="C17" t="s">
        <v>8221</v>
      </c>
      <c r="D17">
        <v>26</v>
      </c>
      <c r="F17" t="s">
        <v>8425</v>
      </c>
      <c r="G17">
        <f>_xlfn.QUARTILE.EXC(B2:B2186, 3)</f>
        <v>141</v>
      </c>
      <c r="H17">
        <f>_xlfn.QUARTILE.EXC(D2:D1531, 3)</f>
        <v>12</v>
      </c>
    </row>
    <row r="18" spans="1:8" x14ac:dyDescent="0.2">
      <c r="A18" t="s">
        <v>8219</v>
      </c>
      <c r="B18">
        <v>70</v>
      </c>
      <c r="C18" t="s">
        <v>8221</v>
      </c>
      <c r="D18">
        <v>0</v>
      </c>
      <c r="F18" t="s">
        <v>8448</v>
      </c>
      <c r="G18">
        <f>G17-G15</f>
        <v>112</v>
      </c>
      <c r="H18">
        <f>H17-H15</f>
        <v>11</v>
      </c>
    </row>
    <row r="19" spans="1:8" x14ac:dyDescent="0.2">
      <c r="A19" t="s">
        <v>8219</v>
      </c>
      <c r="B19">
        <v>36</v>
      </c>
      <c r="C19" t="s">
        <v>8221</v>
      </c>
      <c r="D19">
        <v>7</v>
      </c>
      <c r="F19" t="s">
        <v>8449</v>
      </c>
      <c r="G19">
        <f>G17+(1.5*G18)</f>
        <v>309</v>
      </c>
      <c r="H19">
        <f>H17+(1.5*H18)</f>
        <v>28.5</v>
      </c>
    </row>
    <row r="20" spans="1:8" x14ac:dyDescent="0.2">
      <c r="A20" t="s">
        <v>8219</v>
      </c>
      <c r="B20">
        <v>342</v>
      </c>
      <c r="C20" t="s">
        <v>8221</v>
      </c>
      <c r="D20">
        <v>0</v>
      </c>
      <c r="F20" t="s">
        <v>8450</v>
      </c>
      <c r="G20">
        <f>G15-(1.5*G18)</f>
        <v>-139</v>
      </c>
      <c r="H20">
        <f>H15-(1.5*H18)</f>
        <v>-15.5</v>
      </c>
    </row>
    <row r="21" spans="1:8" x14ac:dyDescent="0.2">
      <c r="A21" t="s">
        <v>8219</v>
      </c>
      <c r="B21">
        <v>22</v>
      </c>
      <c r="C21" t="s">
        <v>8221</v>
      </c>
      <c r="D21">
        <v>2</v>
      </c>
      <c r="F21" t="s">
        <v>8451</v>
      </c>
      <c r="G21">
        <f>COUNTIF(B2:B2186, "&gt;309")</f>
        <v>244</v>
      </c>
      <c r="H21">
        <f>COUNTIF(D2:D1531, "&gt;28.5")</f>
        <v>192</v>
      </c>
    </row>
    <row r="22" spans="1:8" x14ac:dyDescent="0.2">
      <c r="A22" t="s">
        <v>8219</v>
      </c>
      <c r="B22">
        <v>25</v>
      </c>
      <c r="C22" t="s">
        <v>8221</v>
      </c>
      <c r="D22">
        <v>13</v>
      </c>
      <c r="F22" t="s">
        <v>8452</v>
      </c>
      <c r="G22">
        <f>COUNTIF(B2:B2186, "&lt;-139")</f>
        <v>0</v>
      </c>
      <c r="H22">
        <f>COUNTIF(D2:D1531, "&lt;-15.5")</f>
        <v>0</v>
      </c>
    </row>
    <row r="23" spans="1:8" x14ac:dyDescent="0.2">
      <c r="A23" t="s">
        <v>8219</v>
      </c>
      <c r="B23">
        <v>101</v>
      </c>
      <c r="C23" t="s">
        <v>8221</v>
      </c>
      <c r="D23">
        <v>4</v>
      </c>
    </row>
    <row r="24" spans="1:8" x14ac:dyDescent="0.2">
      <c r="A24" t="s">
        <v>8219</v>
      </c>
      <c r="B24">
        <v>8</v>
      </c>
      <c r="C24" t="s">
        <v>8221</v>
      </c>
      <c r="D24">
        <v>0</v>
      </c>
    </row>
    <row r="25" spans="1:8" x14ac:dyDescent="0.2">
      <c r="A25" t="s">
        <v>8219</v>
      </c>
      <c r="B25">
        <v>23</v>
      </c>
      <c r="C25" t="s">
        <v>8221</v>
      </c>
      <c r="D25">
        <v>12</v>
      </c>
    </row>
    <row r="26" spans="1:8" x14ac:dyDescent="0.2">
      <c r="A26" t="s">
        <v>8219</v>
      </c>
      <c r="B26">
        <v>574</v>
      </c>
      <c r="C26" t="s">
        <v>8221</v>
      </c>
      <c r="D26">
        <v>2</v>
      </c>
    </row>
    <row r="27" spans="1:8" x14ac:dyDescent="0.2">
      <c r="A27" t="s">
        <v>8219</v>
      </c>
      <c r="B27">
        <v>14</v>
      </c>
      <c r="C27" t="s">
        <v>8221</v>
      </c>
      <c r="D27">
        <v>10</v>
      </c>
    </row>
    <row r="28" spans="1:8" x14ac:dyDescent="0.2">
      <c r="A28" t="s">
        <v>8219</v>
      </c>
      <c r="B28">
        <v>19</v>
      </c>
      <c r="C28" t="s">
        <v>8221</v>
      </c>
      <c r="D28">
        <v>0</v>
      </c>
    </row>
    <row r="29" spans="1:8" x14ac:dyDescent="0.2">
      <c r="A29" t="s">
        <v>8219</v>
      </c>
      <c r="B29">
        <v>150</v>
      </c>
      <c r="C29" t="s">
        <v>8221</v>
      </c>
      <c r="D29">
        <v>5</v>
      </c>
    </row>
    <row r="30" spans="1:8" x14ac:dyDescent="0.2">
      <c r="A30" t="s">
        <v>8219</v>
      </c>
      <c r="B30">
        <v>71</v>
      </c>
      <c r="C30" t="s">
        <v>8221</v>
      </c>
      <c r="D30">
        <v>0</v>
      </c>
    </row>
    <row r="31" spans="1:8" x14ac:dyDescent="0.2">
      <c r="A31" t="s">
        <v>8219</v>
      </c>
      <c r="B31">
        <v>117</v>
      </c>
      <c r="C31" t="s">
        <v>8221</v>
      </c>
      <c r="D31">
        <v>5</v>
      </c>
    </row>
    <row r="32" spans="1:8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647 C1532:C1046341">
    <cfRule type="containsText" dxfId="7" priority="13" operator="containsText" text="live">
      <formula>NOT(ISERROR(SEARCH("live",A2)))</formula>
    </cfRule>
    <cfRule type="containsText" dxfId="6" priority="14" operator="containsText" text="failed">
      <formula>NOT(ISERROR(SEARCH("failed",A2)))</formula>
    </cfRule>
    <cfRule type="containsText" dxfId="5" priority="15" operator="containsText" text="canceled">
      <formula>NOT(ISERROR(SEARCH("canceled",A2)))</formula>
    </cfRule>
    <cfRule type="containsText" dxfId="4" priority="16" operator="containsText" text="successful">
      <formula>NOT(ISERROR(SEARCH("successful",A2)))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failed">
      <formula>NOT(ISERROR(SEARCH("failed",C2)))</formula>
    </cfRule>
    <cfRule type="containsText" dxfId="1" priority="3" operator="containsText" text="canceled">
      <formula>NOT(ISERROR(SEARCH("canceled",C2)))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</vt:lpstr>
      <vt:lpstr>PT_Cat</vt:lpstr>
      <vt:lpstr>PT_SubCat</vt:lpstr>
      <vt:lpstr>PT_Date</vt:lpstr>
      <vt:lpstr>Goals_Table</vt:lpstr>
      <vt:lpstr>Goals_Graph</vt:lpstr>
      <vt:lpstr>Goals_Stats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Dalleyhood</cp:lastModifiedBy>
  <dcterms:created xsi:type="dcterms:W3CDTF">2017-04-20T15:17:24Z</dcterms:created>
  <dcterms:modified xsi:type="dcterms:W3CDTF">2021-01-23T01:05:20Z</dcterms:modified>
</cp:coreProperties>
</file>